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0"/>
  <workbookPr defaultThemeVersion="124226"/>
  <mc:AlternateContent xmlns:mc="http://schemas.openxmlformats.org/markup-compatibility/2006">
    <mc:Choice Requires="x15">
      <x15ac:absPath xmlns:x15ac="http://schemas.microsoft.com/office/spreadsheetml/2010/11/ac" url="\\su37contr001\E\2021\2. INVITACIÓN A COTIZAR\IC-364-2021 MQ GRANDE URGENTES SUPER UGENTES\EVALUACIONES\"/>
    </mc:Choice>
  </mc:AlternateContent>
  <xr:revisionPtr revIDLastSave="0" documentId="13_ncr:1_{B9950C5A-9FE7-416F-A9E4-580B6FC46E4A}" xr6:coauthVersionLast="36" xr6:coauthVersionMax="47" xr10:uidLastSave="{00000000-0000-0000-0000-000000000000}"/>
  <workbookProtection workbookAlgorithmName="SHA-512" workbookHashValue="Ze3YI4LopokOtq/gik6u7c8Pk66BJVojFMrcD+S+Xh2oLJbtZThezL1UjgrT5VwEs35DHAfwS4OPsYW6C5eBTA==" workbookSaltValue="SwCtqGY0kruC0GykkNrOeA==" workbookSpinCount="100000" lockStructure="1"/>
  <bookViews>
    <workbookView xWindow="0" yWindow="0" windowWidth="28800" windowHeight="12225" tabRatio="850" activeTab="6" xr2:uid="{00000000-000D-0000-FFFF-FFFF00000000}"/>
  </bookViews>
  <sheets>
    <sheet name="lista" sheetId="233" r:id="rId1"/>
    <sheet name="EV TECNICA" sheetId="230" r:id="rId2"/>
    <sheet name="OFERTAS ECONOMICAS" sheetId="223" r:id="rId3"/>
    <sheet name="EV PRECIO REFERENCIA" sheetId="227" r:id="rId4"/>
    <sheet name="PRECIOS UNITARIOS" sheetId="224" r:id="rId5"/>
    <sheet name="PUNTAJE" sheetId="226" r:id="rId6"/>
    <sheet name="RESULTADO" sheetId="229"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xlnm._FilterDatabase" localSheetId="3" hidden="1">'EV PRECIO REFERENCIA'!$A$9:$AP$278</definedName>
    <definedName name="_xlnm._FilterDatabase" localSheetId="1" hidden="1">'EV TECNICA'!$A$9:$R$279</definedName>
    <definedName name="_xlnm._FilterDatabase" localSheetId="0" hidden="1">lista!$A$6:$AC$34</definedName>
    <definedName name="_xlnm._FilterDatabase" localSheetId="2" hidden="1">'OFERTAS ECONOMICAS'!$A$9:$BZ$279</definedName>
    <definedName name="_xlnm._FilterDatabase" localSheetId="4" hidden="1">'PRECIOS UNITARIOS'!$A$9:$U$278</definedName>
    <definedName name="_xlnm._FilterDatabase" localSheetId="5" hidden="1">PUNTAJE!$A$9:$BN$9</definedName>
    <definedName name="_xlnm._FilterDatabase" localSheetId="6" hidden="1">RESULTADO!$A$9:$CP$9</definedName>
    <definedName name="_xlnm.Print_Area" localSheetId="6">RESULTADO!$A$1:$V$292</definedName>
    <definedName name="_xlnm.Print_Titles" localSheetId="3">'EV PRECIO REFERENCIA'!$A:$B,'EV PRECIO REFERENCIA'!$8:$9</definedName>
    <definedName name="_xlnm.Print_Titles" localSheetId="2">'OFERTAS ECONOMICAS'!$A:$B,'OFERTAS ECONOMICAS'!$8:$9</definedName>
    <definedName name="_xlnm.Print_Titles" localSheetId="5">PUNTAJE!$A:$C,PUNTAJE!$8:$9</definedName>
    <definedName name="_xlnm.Print_Titles" localSheetId="6">RESULTADO!$A:$C,RESULTADO!$8:$9</definedName>
  </definedNames>
  <calcPr calcId="191029"/>
</workbook>
</file>

<file path=xl/calcChain.xml><?xml version="1.0" encoding="utf-8"?>
<calcChain xmlns="http://schemas.openxmlformats.org/spreadsheetml/2006/main">
  <c r="V195" i="229" l="1"/>
  <c r="U195" i="229"/>
  <c r="T195" i="229"/>
  <c r="V97" i="229"/>
  <c r="U97" i="229"/>
  <c r="T97" i="229"/>
  <c r="V94" i="229"/>
  <c r="U94" i="229"/>
  <c r="T94" i="229"/>
  <c r="V93" i="229"/>
  <c r="U93" i="229"/>
  <c r="T93" i="229"/>
  <c r="V10" i="229"/>
  <c r="U10" i="229"/>
  <c r="T10" i="229"/>
  <c r="V192" i="229"/>
  <c r="U192" i="229"/>
  <c r="T192" i="229"/>
  <c r="V273" i="229"/>
  <c r="U273" i="229"/>
  <c r="T273" i="229"/>
  <c r="V272" i="229"/>
  <c r="U272" i="229"/>
  <c r="T272" i="229"/>
  <c r="V271" i="229"/>
  <c r="U271" i="229"/>
  <c r="T271" i="229"/>
  <c r="V262" i="229"/>
  <c r="U262" i="229"/>
  <c r="T262" i="229"/>
  <c r="V261" i="229"/>
  <c r="U261" i="229"/>
  <c r="T261" i="229"/>
  <c r="V258" i="229"/>
  <c r="U258" i="229"/>
  <c r="T258" i="229"/>
  <c r="V257" i="229"/>
  <c r="U257" i="229"/>
  <c r="T257" i="229"/>
  <c r="V255" i="229"/>
  <c r="U255" i="229"/>
  <c r="T255" i="229"/>
  <c r="V254" i="229"/>
  <c r="U254" i="229"/>
  <c r="T254" i="229"/>
  <c r="V253" i="229"/>
  <c r="U253" i="229"/>
  <c r="T253" i="229"/>
  <c r="V252" i="229"/>
  <c r="U252" i="229"/>
  <c r="T252" i="229"/>
  <c r="V251" i="229"/>
  <c r="U251" i="229"/>
  <c r="T251" i="229"/>
  <c r="V247" i="229"/>
  <c r="U247" i="229"/>
  <c r="T247" i="229"/>
  <c r="V245" i="229"/>
  <c r="U245" i="229"/>
  <c r="T245" i="229"/>
  <c r="V244" i="229"/>
  <c r="U244" i="229"/>
  <c r="T244" i="229"/>
  <c r="V242" i="229"/>
  <c r="U242" i="229"/>
  <c r="T242" i="229"/>
  <c r="V234" i="229"/>
  <c r="U234" i="229"/>
  <c r="T234" i="229"/>
  <c r="V233" i="229"/>
  <c r="U233" i="229"/>
  <c r="T233" i="229"/>
  <c r="V232" i="229"/>
  <c r="U232" i="229"/>
  <c r="T232" i="229"/>
  <c r="V162" i="229"/>
  <c r="U162" i="229"/>
  <c r="T162" i="229"/>
  <c r="V161" i="229"/>
  <c r="U161" i="229"/>
  <c r="T161" i="229"/>
  <c r="V160" i="229"/>
  <c r="U160" i="229"/>
  <c r="T160" i="229"/>
  <c r="V159" i="229"/>
  <c r="U159" i="229"/>
  <c r="T159" i="229"/>
  <c r="V157" i="229"/>
  <c r="U157" i="229"/>
  <c r="T157" i="229"/>
  <c r="V155" i="229"/>
  <c r="U155" i="229"/>
  <c r="T155" i="229"/>
  <c r="V154" i="229"/>
  <c r="U154" i="229"/>
  <c r="T154" i="229"/>
  <c r="V145" i="229"/>
  <c r="U145" i="229"/>
  <c r="T145" i="229"/>
  <c r="V137" i="229"/>
  <c r="U137" i="229"/>
  <c r="T137" i="229"/>
  <c r="V123" i="229"/>
  <c r="U123" i="229"/>
  <c r="T123" i="229"/>
  <c r="V121" i="229"/>
  <c r="U121" i="229"/>
  <c r="T121" i="229"/>
  <c r="V120" i="229"/>
  <c r="U120" i="229"/>
  <c r="T120" i="229"/>
  <c r="V111" i="229"/>
  <c r="U111" i="229"/>
  <c r="T111" i="229"/>
  <c r="V110" i="229"/>
  <c r="U110" i="229"/>
  <c r="T110" i="229"/>
  <c r="V109" i="229"/>
  <c r="U109" i="229"/>
  <c r="T109" i="229"/>
  <c r="V108" i="229"/>
  <c r="U108" i="229"/>
  <c r="T108" i="229"/>
  <c r="V107" i="229"/>
  <c r="U107" i="229"/>
  <c r="T107" i="229"/>
  <c r="V106" i="229"/>
  <c r="U106" i="229"/>
  <c r="T106" i="229"/>
  <c r="V105" i="229"/>
  <c r="U105" i="229"/>
  <c r="T105" i="229"/>
  <c r="V25" i="229"/>
  <c r="U25" i="229"/>
  <c r="T25" i="229"/>
  <c r="V24" i="229"/>
  <c r="U24" i="229"/>
  <c r="T24" i="229"/>
  <c r="V14" i="229"/>
  <c r="U14" i="229"/>
  <c r="T14" i="229"/>
  <c r="V11" i="229"/>
  <c r="U11" i="229"/>
  <c r="T11" i="229"/>
  <c r="V151" i="229"/>
  <c r="U151" i="229"/>
  <c r="T151" i="229"/>
  <c r="V150" i="229"/>
  <c r="U150" i="229"/>
  <c r="T150" i="229"/>
  <c r="V149" i="229"/>
  <c r="U149" i="229"/>
  <c r="T149" i="229"/>
  <c r="V148" i="229"/>
  <c r="U148" i="229"/>
  <c r="T148" i="229"/>
  <c r="V147" i="229"/>
  <c r="U147" i="229"/>
  <c r="T147" i="229"/>
  <c r="V146" i="229"/>
  <c r="U146" i="229"/>
  <c r="T146" i="229"/>
  <c r="V124" i="229"/>
  <c r="U124" i="229"/>
  <c r="T124" i="229"/>
  <c r="V114" i="229"/>
  <c r="U114" i="229"/>
  <c r="T114" i="229"/>
  <c r="V113" i="229"/>
  <c r="U113" i="229"/>
  <c r="T113" i="229"/>
  <c r="V96" i="229"/>
  <c r="U96" i="229"/>
  <c r="T96" i="229"/>
  <c r="V85" i="229"/>
  <c r="U85" i="229"/>
  <c r="T85" i="229"/>
  <c r="V83" i="229"/>
  <c r="U83" i="229"/>
  <c r="T83" i="229"/>
  <c r="V82" i="229"/>
  <c r="U82" i="229"/>
  <c r="T82" i="229"/>
  <c r="V81" i="229"/>
  <c r="U81" i="229"/>
  <c r="T81" i="229"/>
  <c r="V80" i="229"/>
  <c r="U80" i="229"/>
  <c r="T80" i="229"/>
  <c r="V79" i="229"/>
  <c r="U79" i="229"/>
  <c r="T79" i="229"/>
  <c r="V78" i="229"/>
  <c r="U78" i="229"/>
  <c r="T78" i="229"/>
  <c r="V278" i="229"/>
  <c r="U278" i="229"/>
  <c r="T278" i="229"/>
  <c r="V277" i="229"/>
  <c r="U277" i="229"/>
  <c r="T277" i="229"/>
  <c r="V275" i="229"/>
  <c r="U275" i="229"/>
  <c r="T275" i="229"/>
  <c r="V27" i="229"/>
  <c r="U27" i="229"/>
  <c r="T27" i="229"/>
  <c r="V256" i="229"/>
  <c r="U256" i="229"/>
  <c r="T256" i="229"/>
  <c r="V238" i="229"/>
  <c r="U238" i="229"/>
  <c r="T238" i="229"/>
  <c r="V237" i="229"/>
  <c r="U237" i="229"/>
  <c r="T237" i="229"/>
  <c r="V63" i="229"/>
  <c r="U63" i="229"/>
  <c r="T63" i="229"/>
  <c r="V62" i="229"/>
  <c r="U62" i="229"/>
  <c r="T62" i="229"/>
  <c r="V43" i="229"/>
  <c r="T43" i="229"/>
  <c r="U43" i="229"/>
  <c r="V205" i="229"/>
  <c r="U205" i="229"/>
  <c r="T205" i="229"/>
  <c r="V125" i="229"/>
  <c r="U125" i="229"/>
  <c r="T125" i="229"/>
  <c r="V119" i="229"/>
  <c r="U119" i="229"/>
  <c r="T119" i="229"/>
  <c r="V112" i="229"/>
  <c r="T112" i="229"/>
  <c r="U112" i="229"/>
  <c r="U276" i="229"/>
  <c r="U243" i="229"/>
  <c r="U228" i="229"/>
  <c r="U227" i="229"/>
  <c r="U222" i="229"/>
  <c r="U203" i="229"/>
  <c r="U185" i="229"/>
  <c r="U182" i="229"/>
  <c r="U178" i="229"/>
  <c r="U171" i="229"/>
  <c r="U168" i="229"/>
  <c r="U144" i="229"/>
  <c r="U143" i="229"/>
  <c r="U141" i="229"/>
  <c r="U140" i="229"/>
  <c r="U139" i="229"/>
  <c r="U138" i="229"/>
  <c r="U136" i="229"/>
  <c r="U135" i="229"/>
  <c r="U134" i="229"/>
  <c r="U133" i="229"/>
  <c r="U132" i="229"/>
  <c r="U131" i="229"/>
  <c r="U130" i="229"/>
  <c r="U129" i="229"/>
  <c r="U128" i="229"/>
  <c r="U127" i="229"/>
  <c r="U126" i="229"/>
  <c r="U122" i="229"/>
  <c r="U71" i="229"/>
  <c r="U60" i="229"/>
  <c r="U58" i="229"/>
  <c r="U53" i="229"/>
  <c r="U52" i="229"/>
  <c r="V276" i="229"/>
  <c r="T276" i="229"/>
  <c r="V243" i="229"/>
  <c r="T243" i="229"/>
  <c r="V228" i="229"/>
  <c r="T228" i="229"/>
  <c r="V227" i="229"/>
  <c r="T227" i="229"/>
  <c r="V222" i="229"/>
  <c r="T222" i="229"/>
  <c r="V203" i="229"/>
  <c r="T203" i="229"/>
  <c r="V185" i="229"/>
  <c r="T185" i="229"/>
  <c r="V182" i="229"/>
  <c r="T182" i="229"/>
  <c r="V178" i="229"/>
  <c r="T178" i="229"/>
  <c r="V171" i="229"/>
  <c r="T171" i="229"/>
  <c r="V168" i="229"/>
  <c r="T168" i="229"/>
  <c r="V144" i="229"/>
  <c r="T144" i="229"/>
  <c r="V143" i="229"/>
  <c r="T143" i="229"/>
  <c r="V141" i="229"/>
  <c r="T141" i="229"/>
  <c r="V140" i="229"/>
  <c r="T140" i="229"/>
  <c r="V139" i="229"/>
  <c r="T139" i="229"/>
  <c r="V138" i="229"/>
  <c r="T138" i="229"/>
  <c r="V136" i="229"/>
  <c r="T136" i="229"/>
  <c r="V135" i="229"/>
  <c r="T135" i="229"/>
  <c r="V134" i="229"/>
  <c r="T134" i="229"/>
  <c r="V133" i="229"/>
  <c r="T133" i="229"/>
  <c r="V132" i="229"/>
  <c r="T132" i="229"/>
  <c r="V131" i="229"/>
  <c r="T131" i="229"/>
  <c r="V130" i="229"/>
  <c r="T130" i="229"/>
  <c r="V129" i="229"/>
  <c r="T129" i="229"/>
  <c r="V128" i="229"/>
  <c r="T128" i="229"/>
  <c r="V127" i="229"/>
  <c r="T127" i="229"/>
  <c r="V126" i="229"/>
  <c r="T126" i="229"/>
  <c r="V122" i="229"/>
  <c r="T122" i="229"/>
  <c r="V71" i="229"/>
  <c r="T71" i="229"/>
  <c r="V60" i="229"/>
  <c r="T60" i="229"/>
  <c r="V58" i="229"/>
  <c r="T58" i="229"/>
  <c r="V53" i="229"/>
  <c r="T53" i="229"/>
  <c r="V52" i="229"/>
  <c r="T52" i="229"/>
  <c r="V51" i="229"/>
  <c r="T51" i="229"/>
  <c r="U51" i="229"/>
  <c r="V264" i="229"/>
  <c r="U264" i="229"/>
  <c r="T264" i="229"/>
  <c r="V263" i="229"/>
  <c r="U263" i="229"/>
  <c r="T263" i="229"/>
  <c r="V260" i="229"/>
  <c r="U260" i="229"/>
  <c r="T260" i="229"/>
  <c r="V259" i="229"/>
  <c r="U259" i="229"/>
  <c r="T259" i="229"/>
  <c r="V250" i="229"/>
  <c r="U250" i="229"/>
  <c r="T250" i="229"/>
  <c r="V249" i="229"/>
  <c r="U249" i="229"/>
  <c r="T249" i="229"/>
  <c r="V246" i="229"/>
  <c r="U246" i="229"/>
  <c r="T246" i="229"/>
  <c r="V241" i="229"/>
  <c r="U241" i="229"/>
  <c r="T241" i="229"/>
  <c r="V240" i="229"/>
  <c r="U240" i="229"/>
  <c r="T240" i="229"/>
  <c r="V239" i="229"/>
  <c r="U239" i="229"/>
  <c r="T239" i="229"/>
  <c r="V204" i="229"/>
  <c r="U204" i="229"/>
  <c r="T204" i="229"/>
  <c r="V202" i="229"/>
  <c r="U202" i="229"/>
  <c r="T202" i="229"/>
  <c r="V183" i="229"/>
  <c r="U183" i="229"/>
  <c r="T183" i="229"/>
  <c r="V142" i="229"/>
  <c r="U142" i="229"/>
  <c r="T142" i="229"/>
  <c r="V116" i="229"/>
  <c r="U116" i="229"/>
  <c r="T116" i="229"/>
  <c r="V115" i="229"/>
  <c r="U115" i="229"/>
  <c r="T115" i="229"/>
  <c r="V104" i="229"/>
  <c r="U104" i="229"/>
  <c r="T104" i="229"/>
  <c r="V103" i="229"/>
  <c r="U103" i="229"/>
  <c r="T103" i="229"/>
  <c r="V102" i="229"/>
  <c r="U102" i="229"/>
  <c r="T102" i="229"/>
  <c r="V101" i="229"/>
  <c r="U101" i="229"/>
  <c r="T101" i="229"/>
  <c r="V100" i="229"/>
  <c r="U100" i="229"/>
  <c r="T100" i="229"/>
  <c r="V99" i="229"/>
  <c r="U99" i="229"/>
  <c r="T99" i="229"/>
  <c r="V92" i="229"/>
  <c r="U92" i="229"/>
  <c r="T92" i="229"/>
  <c r="V91" i="229"/>
  <c r="U91" i="229"/>
  <c r="T91" i="229"/>
  <c r="V90" i="229"/>
  <c r="U90" i="229"/>
  <c r="T90" i="229"/>
  <c r="V89" i="229"/>
  <c r="U89" i="229"/>
  <c r="T89" i="229"/>
  <c r="V86" i="229"/>
  <c r="U86" i="229"/>
  <c r="T86" i="229"/>
  <c r="V84" i="229"/>
  <c r="U84" i="229"/>
  <c r="T84" i="229"/>
  <c r="V77" i="229"/>
  <c r="U77" i="229"/>
  <c r="T77" i="229"/>
  <c r="V76" i="229"/>
  <c r="U76" i="229"/>
  <c r="T76" i="229"/>
  <c r="V75" i="229"/>
  <c r="U75" i="229"/>
  <c r="T75" i="229"/>
  <c r="V74" i="229"/>
  <c r="U74" i="229"/>
  <c r="T74" i="229"/>
  <c r="V73" i="229"/>
  <c r="U73" i="229"/>
  <c r="T73" i="229"/>
  <c r="V72" i="229"/>
  <c r="U72" i="229"/>
  <c r="T72" i="229"/>
  <c r="V30" i="229"/>
  <c r="U30" i="229"/>
  <c r="T30" i="229"/>
  <c r="V274" i="229"/>
  <c r="U274" i="229"/>
  <c r="T274" i="229"/>
  <c r="V173" i="229"/>
  <c r="U173" i="229"/>
  <c r="T173" i="229"/>
  <c r="V31" i="229"/>
  <c r="U31" i="229"/>
  <c r="T31" i="229"/>
  <c r="V29" i="229"/>
  <c r="U29" i="229"/>
  <c r="T29" i="229"/>
  <c r="V28" i="229"/>
  <c r="U28" i="229"/>
  <c r="T28" i="229"/>
  <c r="V26" i="229"/>
  <c r="U26" i="229"/>
  <c r="T26" i="229"/>
  <c r="V23" i="229"/>
  <c r="T23" i="229"/>
  <c r="U23" i="229"/>
  <c r="Q278" i="229"/>
  <c r="P278" i="229"/>
  <c r="O278" i="229"/>
  <c r="N278" i="229"/>
  <c r="M278" i="229"/>
  <c r="L278" i="229"/>
  <c r="K278" i="229"/>
  <c r="J278" i="229"/>
  <c r="I278" i="229"/>
  <c r="H278" i="229"/>
  <c r="G278" i="229"/>
  <c r="F278" i="229"/>
  <c r="R278" i="229" s="1"/>
  <c r="Q277" i="229"/>
  <c r="P277" i="229"/>
  <c r="O277" i="229"/>
  <c r="N277" i="229"/>
  <c r="M277" i="229"/>
  <c r="L277" i="229"/>
  <c r="K277" i="229"/>
  <c r="J277" i="229"/>
  <c r="I277" i="229"/>
  <c r="H277" i="229"/>
  <c r="G277" i="229"/>
  <c r="F277" i="229"/>
  <c r="R277" i="229" s="1"/>
  <c r="Q276" i="229"/>
  <c r="P276" i="229"/>
  <c r="O276" i="229"/>
  <c r="N276" i="229"/>
  <c r="M276" i="229"/>
  <c r="L276" i="229"/>
  <c r="K276" i="229"/>
  <c r="J276" i="229"/>
  <c r="I276" i="229"/>
  <c r="H276" i="229"/>
  <c r="G276" i="229"/>
  <c r="F276" i="229"/>
  <c r="R276" i="229" s="1"/>
  <c r="Q275" i="229"/>
  <c r="P275" i="229"/>
  <c r="O275" i="229"/>
  <c r="N275" i="229"/>
  <c r="M275" i="229"/>
  <c r="L275" i="229"/>
  <c r="K275" i="229"/>
  <c r="J275" i="229"/>
  <c r="I275" i="229"/>
  <c r="H275" i="229"/>
  <c r="G275" i="229"/>
  <c r="F275" i="229"/>
  <c r="R275" i="229" s="1"/>
  <c r="Q274" i="229"/>
  <c r="P274" i="229"/>
  <c r="O274" i="229"/>
  <c r="N274" i="229"/>
  <c r="M274" i="229"/>
  <c r="L274" i="229"/>
  <c r="K274" i="229"/>
  <c r="J274" i="229"/>
  <c r="I274" i="229"/>
  <c r="H274" i="229"/>
  <c r="G274" i="229"/>
  <c r="F274" i="229"/>
  <c r="R274" i="229" s="1"/>
  <c r="Q273" i="229"/>
  <c r="P273" i="229"/>
  <c r="O273" i="229"/>
  <c r="N273" i="229"/>
  <c r="M273" i="229"/>
  <c r="L273" i="229"/>
  <c r="K273" i="229"/>
  <c r="J273" i="229"/>
  <c r="I273" i="229"/>
  <c r="H273" i="229"/>
  <c r="G273" i="229"/>
  <c r="F273" i="229"/>
  <c r="R273" i="229" s="1"/>
  <c r="Q272" i="229"/>
  <c r="P272" i="229"/>
  <c r="O272" i="229"/>
  <c r="N272" i="229"/>
  <c r="M272" i="229"/>
  <c r="L272" i="229"/>
  <c r="K272" i="229"/>
  <c r="J272" i="229"/>
  <c r="I272" i="229"/>
  <c r="H272" i="229"/>
  <c r="G272" i="229"/>
  <c r="F272" i="229"/>
  <c r="R272" i="229" s="1"/>
  <c r="Q271" i="229"/>
  <c r="P271" i="229"/>
  <c r="O271" i="229"/>
  <c r="N271" i="229"/>
  <c r="M271" i="229"/>
  <c r="L271" i="229"/>
  <c r="K271" i="229"/>
  <c r="J271" i="229"/>
  <c r="I271" i="229"/>
  <c r="H271" i="229"/>
  <c r="G271" i="229"/>
  <c r="F271" i="229"/>
  <c r="R271" i="229" s="1"/>
  <c r="Q270" i="229"/>
  <c r="P270" i="229"/>
  <c r="O270" i="229"/>
  <c r="N270" i="229"/>
  <c r="M270" i="229"/>
  <c r="L270" i="229"/>
  <c r="K270" i="229"/>
  <c r="J270" i="229"/>
  <c r="I270" i="229"/>
  <c r="H270" i="229"/>
  <c r="G270" i="229"/>
  <c r="F270" i="229"/>
  <c r="R270" i="229" s="1"/>
  <c r="Q269" i="229"/>
  <c r="P269" i="229"/>
  <c r="O269" i="229"/>
  <c r="N269" i="229"/>
  <c r="M269" i="229"/>
  <c r="L269" i="229"/>
  <c r="K269" i="229"/>
  <c r="J269" i="229"/>
  <c r="I269" i="229"/>
  <c r="H269" i="229"/>
  <c r="G269" i="229"/>
  <c r="F269" i="229"/>
  <c r="R269" i="229" s="1"/>
  <c r="Q268" i="229"/>
  <c r="P268" i="229"/>
  <c r="O268" i="229"/>
  <c r="N268" i="229"/>
  <c r="M268" i="229"/>
  <c r="L268" i="229"/>
  <c r="K268" i="229"/>
  <c r="J268" i="229"/>
  <c r="I268" i="229"/>
  <c r="H268" i="229"/>
  <c r="G268" i="229"/>
  <c r="F268" i="229"/>
  <c r="R268" i="229" s="1"/>
  <c r="R267" i="229"/>
  <c r="Q267" i="229"/>
  <c r="P267" i="229"/>
  <c r="O267" i="229"/>
  <c r="N267" i="229"/>
  <c r="M267" i="229"/>
  <c r="L267" i="229"/>
  <c r="K267" i="229"/>
  <c r="J267" i="229"/>
  <c r="I267" i="229"/>
  <c r="H267" i="229"/>
  <c r="G267" i="229"/>
  <c r="F267" i="229"/>
  <c r="Q266" i="229"/>
  <c r="P266" i="229"/>
  <c r="O266" i="229"/>
  <c r="N266" i="229"/>
  <c r="M266" i="229"/>
  <c r="L266" i="229"/>
  <c r="K266" i="229"/>
  <c r="J266" i="229"/>
  <c r="I266" i="229"/>
  <c r="H266" i="229"/>
  <c r="G266" i="229"/>
  <c r="F266" i="229"/>
  <c r="R266" i="229" s="1"/>
  <c r="Q265" i="229"/>
  <c r="P265" i="229"/>
  <c r="O265" i="229"/>
  <c r="N265" i="229"/>
  <c r="M265" i="229"/>
  <c r="L265" i="229"/>
  <c r="K265" i="229"/>
  <c r="J265" i="229"/>
  <c r="I265" i="229"/>
  <c r="H265" i="229"/>
  <c r="G265" i="229"/>
  <c r="F265" i="229"/>
  <c r="R265" i="229" s="1"/>
  <c r="Q264" i="229"/>
  <c r="P264" i="229"/>
  <c r="O264" i="229"/>
  <c r="N264" i="229"/>
  <c r="M264" i="229"/>
  <c r="L264" i="229"/>
  <c r="K264" i="229"/>
  <c r="J264" i="229"/>
  <c r="I264" i="229"/>
  <c r="H264" i="229"/>
  <c r="G264" i="229"/>
  <c r="F264" i="229"/>
  <c r="R264" i="229" s="1"/>
  <c r="Q263" i="229"/>
  <c r="P263" i="229"/>
  <c r="O263" i="229"/>
  <c r="N263" i="229"/>
  <c r="M263" i="229"/>
  <c r="L263" i="229"/>
  <c r="K263" i="229"/>
  <c r="J263" i="229"/>
  <c r="I263" i="229"/>
  <c r="H263" i="229"/>
  <c r="G263" i="229"/>
  <c r="F263" i="229"/>
  <c r="R263" i="229" s="1"/>
  <c r="Q262" i="229"/>
  <c r="P262" i="229"/>
  <c r="O262" i="229"/>
  <c r="N262" i="229"/>
  <c r="M262" i="229"/>
  <c r="L262" i="229"/>
  <c r="K262" i="229"/>
  <c r="J262" i="229"/>
  <c r="I262" i="229"/>
  <c r="H262" i="229"/>
  <c r="G262" i="229"/>
  <c r="F262" i="229"/>
  <c r="R262" i="229" s="1"/>
  <c r="Q261" i="229"/>
  <c r="P261" i="229"/>
  <c r="O261" i="229"/>
  <c r="N261" i="229"/>
  <c r="M261" i="229"/>
  <c r="L261" i="229"/>
  <c r="K261" i="229"/>
  <c r="J261" i="229"/>
  <c r="I261" i="229"/>
  <c r="H261" i="229"/>
  <c r="G261" i="229"/>
  <c r="F261" i="229"/>
  <c r="R261" i="229" s="1"/>
  <c r="Q260" i="229"/>
  <c r="P260" i="229"/>
  <c r="O260" i="229"/>
  <c r="N260" i="229"/>
  <c r="M260" i="229"/>
  <c r="L260" i="229"/>
  <c r="K260" i="229"/>
  <c r="J260" i="229"/>
  <c r="I260" i="229"/>
  <c r="H260" i="229"/>
  <c r="G260" i="229"/>
  <c r="F260" i="229"/>
  <c r="R260" i="229" s="1"/>
  <c r="Q259" i="229"/>
  <c r="P259" i="229"/>
  <c r="O259" i="229"/>
  <c r="N259" i="229"/>
  <c r="M259" i="229"/>
  <c r="L259" i="229"/>
  <c r="K259" i="229"/>
  <c r="J259" i="229"/>
  <c r="I259" i="229"/>
  <c r="H259" i="229"/>
  <c r="G259" i="229"/>
  <c r="F259" i="229"/>
  <c r="R259" i="229" s="1"/>
  <c r="Q258" i="229"/>
  <c r="P258" i="229"/>
  <c r="O258" i="229"/>
  <c r="N258" i="229"/>
  <c r="M258" i="229"/>
  <c r="L258" i="229"/>
  <c r="K258" i="229"/>
  <c r="J258" i="229"/>
  <c r="I258" i="229"/>
  <c r="H258" i="229"/>
  <c r="G258" i="229"/>
  <c r="F258" i="229"/>
  <c r="R258" i="229" s="1"/>
  <c r="Q257" i="229"/>
  <c r="P257" i="229"/>
  <c r="O257" i="229"/>
  <c r="N257" i="229"/>
  <c r="M257" i="229"/>
  <c r="L257" i="229"/>
  <c r="K257" i="229"/>
  <c r="J257" i="229"/>
  <c r="I257" i="229"/>
  <c r="H257" i="229"/>
  <c r="G257" i="229"/>
  <c r="F257" i="229"/>
  <c r="R257" i="229" s="1"/>
  <c r="Q256" i="229"/>
  <c r="P256" i="229"/>
  <c r="O256" i="229"/>
  <c r="N256" i="229"/>
  <c r="M256" i="229"/>
  <c r="L256" i="229"/>
  <c r="K256" i="229"/>
  <c r="J256" i="229"/>
  <c r="I256" i="229"/>
  <c r="H256" i="229"/>
  <c r="G256" i="229"/>
  <c r="F256" i="229"/>
  <c r="R256" i="229" s="1"/>
  <c r="R255" i="229"/>
  <c r="Q255" i="229"/>
  <c r="P255" i="229"/>
  <c r="O255" i="229"/>
  <c r="N255" i="229"/>
  <c r="M255" i="229"/>
  <c r="L255" i="229"/>
  <c r="K255" i="229"/>
  <c r="J255" i="229"/>
  <c r="I255" i="229"/>
  <c r="H255" i="229"/>
  <c r="G255" i="229"/>
  <c r="F255" i="229"/>
  <c r="Q254" i="229"/>
  <c r="P254" i="229"/>
  <c r="O254" i="229"/>
  <c r="N254" i="229"/>
  <c r="M254" i="229"/>
  <c r="L254" i="229"/>
  <c r="K254" i="229"/>
  <c r="J254" i="229"/>
  <c r="I254" i="229"/>
  <c r="H254" i="229"/>
  <c r="G254" i="229"/>
  <c r="F254" i="229"/>
  <c r="R254" i="229" s="1"/>
  <c r="Q253" i="229"/>
  <c r="P253" i="229"/>
  <c r="O253" i="229"/>
  <c r="N253" i="229"/>
  <c r="M253" i="229"/>
  <c r="L253" i="229"/>
  <c r="K253" i="229"/>
  <c r="J253" i="229"/>
  <c r="I253" i="229"/>
  <c r="H253" i="229"/>
  <c r="G253" i="229"/>
  <c r="F253" i="229"/>
  <c r="R253" i="229" s="1"/>
  <c r="Q252" i="229"/>
  <c r="P252" i="229"/>
  <c r="O252" i="229"/>
  <c r="N252" i="229"/>
  <c r="M252" i="229"/>
  <c r="L252" i="229"/>
  <c r="K252" i="229"/>
  <c r="J252" i="229"/>
  <c r="I252" i="229"/>
  <c r="H252" i="229"/>
  <c r="G252" i="229"/>
  <c r="F252" i="229"/>
  <c r="R252" i="229" s="1"/>
  <c r="Q251" i="229"/>
  <c r="P251" i="229"/>
  <c r="O251" i="229"/>
  <c r="N251" i="229"/>
  <c r="M251" i="229"/>
  <c r="L251" i="229"/>
  <c r="K251" i="229"/>
  <c r="J251" i="229"/>
  <c r="I251" i="229"/>
  <c r="H251" i="229"/>
  <c r="G251" i="229"/>
  <c r="F251" i="229"/>
  <c r="R251" i="229" s="1"/>
  <c r="Q250" i="229"/>
  <c r="P250" i="229"/>
  <c r="O250" i="229"/>
  <c r="N250" i="229"/>
  <c r="M250" i="229"/>
  <c r="L250" i="229"/>
  <c r="K250" i="229"/>
  <c r="J250" i="229"/>
  <c r="I250" i="229"/>
  <c r="H250" i="229"/>
  <c r="G250" i="229"/>
  <c r="F250" i="229"/>
  <c r="R250" i="229" s="1"/>
  <c r="Q249" i="229"/>
  <c r="P249" i="229"/>
  <c r="O249" i="229"/>
  <c r="N249" i="229"/>
  <c r="M249" i="229"/>
  <c r="L249" i="229"/>
  <c r="K249" i="229"/>
  <c r="J249" i="229"/>
  <c r="I249" i="229"/>
  <c r="H249" i="229"/>
  <c r="G249" i="229"/>
  <c r="F249" i="229"/>
  <c r="R249" i="229" s="1"/>
  <c r="Q248" i="229"/>
  <c r="P248" i="229"/>
  <c r="O248" i="229"/>
  <c r="N248" i="229"/>
  <c r="M248" i="229"/>
  <c r="L248" i="229"/>
  <c r="K248" i="229"/>
  <c r="J248" i="229"/>
  <c r="I248" i="229"/>
  <c r="H248" i="229"/>
  <c r="G248" i="229"/>
  <c r="F248" i="229"/>
  <c r="R248" i="229" s="1"/>
  <c r="Q247" i="229"/>
  <c r="P247" i="229"/>
  <c r="O247" i="229"/>
  <c r="N247" i="229"/>
  <c r="M247" i="229"/>
  <c r="L247" i="229"/>
  <c r="K247" i="229"/>
  <c r="J247" i="229"/>
  <c r="I247" i="229"/>
  <c r="H247" i="229"/>
  <c r="G247" i="229"/>
  <c r="F247" i="229"/>
  <c r="R247" i="229" s="1"/>
  <c r="Q246" i="229"/>
  <c r="P246" i="229"/>
  <c r="O246" i="229"/>
  <c r="N246" i="229"/>
  <c r="M246" i="229"/>
  <c r="L246" i="229"/>
  <c r="K246" i="229"/>
  <c r="J246" i="229"/>
  <c r="I246" i="229"/>
  <c r="H246" i="229"/>
  <c r="G246" i="229"/>
  <c r="F246" i="229"/>
  <c r="R246" i="229" s="1"/>
  <c r="Q245" i="229"/>
  <c r="P245" i="229"/>
  <c r="O245" i="229"/>
  <c r="N245" i="229"/>
  <c r="M245" i="229"/>
  <c r="L245" i="229"/>
  <c r="K245" i="229"/>
  <c r="J245" i="229"/>
  <c r="I245" i="229"/>
  <c r="H245" i="229"/>
  <c r="G245" i="229"/>
  <c r="F245" i="229"/>
  <c r="R245" i="229" s="1"/>
  <c r="Q244" i="229"/>
  <c r="P244" i="229"/>
  <c r="O244" i="229"/>
  <c r="N244" i="229"/>
  <c r="M244" i="229"/>
  <c r="L244" i="229"/>
  <c r="K244" i="229"/>
  <c r="J244" i="229"/>
  <c r="I244" i="229"/>
  <c r="H244" i="229"/>
  <c r="G244" i="229"/>
  <c r="F244" i="229"/>
  <c r="R244" i="229" s="1"/>
  <c r="R243" i="229"/>
  <c r="Q243" i="229"/>
  <c r="P243" i="229"/>
  <c r="O243" i="229"/>
  <c r="N243" i="229"/>
  <c r="M243" i="229"/>
  <c r="L243" i="229"/>
  <c r="K243" i="229"/>
  <c r="J243" i="229"/>
  <c r="I243" i="229"/>
  <c r="H243" i="229"/>
  <c r="G243" i="229"/>
  <c r="F243" i="229"/>
  <c r="Q242" i="229"/>
  <c r="P242" i="229"/>
  <c r="O242" i="229"/>
  <c r="N242" i="229"/>
  <c r="M242" i="229"/>
  <c r="L242" i="229"/>
  <c r="K242" i="229"/>
  <c r="J242" i="229"/>
  <c r="I242" i="229"/>
  <c r="H242" i="229"/>
  <c r="G242" i="229"/>
  <c r="F242" i="229"/>
  <c r="R242" i="229" s="1"/>
  <c r="Q241" i="229"/>
  <c r="P241" i="229"/>
  <c r="O241" i="229"/>
  <c r="N241" i="229"/>
  <c r="M241" i="229"/>
  <c r="L241" i="229"/>
  <c r="K241" i="229"/>
  <c r="J241" i="229"/>
  <c r="I241" i="229"/>
  <c r="H241" i="229"/>
  <c r="G241" i="229"/>
  <c r="F241" i="229"/>
  <c r="R241" i="229" s="1"/>
  <c r="Q240" i="229"/>
  <c r="P240" i="229"/>
  <c r="O240" i="229"/>
  <c r="N240" i="229"/>
  <c r="M240" i="229"/>
  <c r="L240" i="229"/>
  <c r="K240" i="229"/>
  <c r="J240" i="229"/>
  <c r="I240" i="229"/>
  <c r="H240" i="229"/>
  <c r="G240" i="229"/>
  <c r="F240" i="229"/>
  <c r="R240" i="229" s="1"/>
  <c r="Q239" i="229"/>
  <c r="P239" i="229"/>
  <c r="O239" i="229"/>
  <c r="N239" i="229"/>
  <c r="M239" i="229"/>
  <c r="L239" i="229"/>
  <c r="K239" i="229"/>
  <c r="J239" i="229"/>
  <c r="I239" i="229"/>
  <c r="H239" i="229"/>
  <c r="G239" i="229"/>
  <c r="F239" i="229"/>
  <c r="R239" i="229" s="1"/>
  <c r="Q238" i="229"/>
  <c r="P238" i="229"/>
  <c r="O238" i="229"/>
  <c r="N238" i="229"/>
  <c r="M238" i="229"/>
  <c r="L238" i="229"/>
  <c r="K238" i="229"/>
  <c r="J238" i="229"/>
  <c r="I238" i="229"/>
  <c r="H238" i="229"/>
  <c r="G238" i="229"/>
  <c r="F238" i="229"/>
  <c r="R238" i="229" s="1"/>
  <c r="Q237" i="229"/>
  <c r="P237" i="229"/>
  <c r="O237" i="229"/>
  <c r="N237" i="229"/>
  <c r="M237" i="229"/>
  <c r="L237" i="229"/>
  <c r="K237" i="229"/>
  <c r="J237" i="229"/>
  <c r="I237" i="229"/>
  <c r="H237" i="229"/>
  <c r="G237" i="229"/>
  <c r="F237" i="229"/>
  <c r="R237" i="229" s="1"/>
  <c r="Q236" i="229"/>
  <c r="P236" i="229"/>
  <c r="O236" i="229"/>
  <c r="N236" i="229"/>
  <c r="M236" i="229"/>
  <c r="L236" i="229"/>
  <c r="K236" i="229"/>
  <c r="J236" i="229"/>
  <c r="I236" i="229"/>
  <c r="H236" i="229"/>
  <c r="G236" i="229"/>
  <c r="F236" i="229"/>
  <c r="R236" i="229" s="1"/>
  <c r="Q235" i="229"/>
  <c r="P235" i="229"/>
  <c r="O235" i="229"/>
  <c r="N235" i="229"/>
  <c r="M235" i="229"/>
  <c r="L235" i="229"/>
  <c r="K235" i="229"/>
  <c r="J235" i="229"/>
  <c r="I235" i="229"/>
  <c r="H235" i="229"/>
  <c r="G235" i="229"/>
  <c r="F235" i="229"/>
  <c r="R235" i="229" s="1"/>
  <c r="Q234" i="229"/>
  <c r="P234" i="229"/>
  <c r="O234" i="229"/>
  <c r="N234" i="229"/>
  <c r="M234" i="229"/>
  <c r="L234" i="229"/>
  <c r="K234" i="229"/>
  <c r="J234" i="229"/>
  <c r="I234" i="229"/>
  <c r="H234" i="229"/>
  <c r="G234" i="229"/>
  <c r="F234" i="229"/>
  <c r="R234" i="229" s="1"/>
  <c r="Q233" i="229"/>
  <c r="P233" i="229"/>
  <c r="O233" i="229"/>
  <c r="N233" i="229"/>
  <c r="M233" i="229"/>
  <c r="L233" i="229"/>
  <c r="K233" i="229"/>
  <c r="J233" i="229"/>
  <c r="I233" i="229"/>
  <c r="H233" i="229"/>
  <c r="G233" i="229"/>
  <c r="F233" i="229"/>
  <c r="R233" i="229" s="1"/>
  <c r="Q232" i="229"/>
  <c r="P232" i="229"/>
  <c r="O232" i="229"/>
  <c r="N232" i="229"/>
  <c r="M232" i="229"/>
  <c r="L232" i="229"/>
  <c r="K232" i="229"/>
  <c r="J232" i="229"/>
  <c r="I232" i="229"/>
  <c r="H232" i="229"/>
  <c r="G232" i="229"/>
  <c r="F232" i="229"/>
  <c r="R232" i="229" s="1"/>
  <c r="Q231" i="229"/>
  <c r="P231" i="229"/>
  <c r="O231" i="229"/>
  <c r="N231" i="229"/>
  <c r="M231" i="229"/>
  <c r="L231" i="229"/>
  <c r="K231" i="229"/>
  <c r="J231" i="229"/>
  <c r="I231" i="229"/>
  <c r="H231" i="229"/>
  <c r="G231" i="229"/>
  <c r="F231" i="229"/>
  <c r="R231" i="229" s="1"/>
  <c r="Q230" i="229"/>
  <c r="P230" i="229"/>
  <c r="O230" i="229"/>
  <c r="N230" i="229"/>
  <c r="M230" i="229"/>
  <c r="L230" i="229"/>
  <c r="K230" i="229"/>
  <c r="J230" i="229"/>
  <c r="I230" i="229"/>
  <c r="H230" i="229"/>
  <c r="G230" i="229"/>
  <c r="F230" i="229"/>
  <c r="R230" i="229" s="1"/>
  <c r="Q229" i="229"/>
  <c r="P229" i="229"/>
  <c r="O229" i="229"/>
  <c r="N229" i="229"/>
  <c r="M229" i="229"/>
  <c r="L229" i="229"/>
  <c r="K229" i="229"/>
  <c r="J229" i="229"/>
  <c r="I229" i="229"/>
  <c r="H229" i="229"/>
  <c r="G229" i="229"/>
  <c r="F229" i="229"/>
  <c r="R229" i="229" s="1"/>
  <c r="Q228" i="229"/>
  <c r="P228" i="229"/>
  <c r="O228" i="229"/>
  <c r="N228" i="229"/>
  <c r="M228" i="229"/>
  <c r="L228" i="229"/>
  <c r="K228" i="229"/>
  <c r="J228" i="229"/>
  <c r="I228" i="229"/>
  <c r="H228" i="229"/>
  <c r="G228" i="229"/>
  <c r="F228" i="229"/>
  <c r="R228" i="229" s="1"/>
  <c r="Q227" i="229"/>
  <c r="P227" i="229"/>
  <c r="O227" i="229"/>
  <c r="N227" i="229"/>
  <c r="M227" i="229"/>
  <c r="L227" i="229"/>
  <c r="K227" i="229"/>
  <c r="J227" i="229"/>
  <c r="I227" i="229"/>
  <c r="H227" i="229"/>
  <c r="G227" i="229"/>
  <c r="F227" i="229"/>
  <c r="R227" i="229" s="1"/>
  <c r="Q226" i="229"/>
  <c r="P226" i="229"/>
  <c r="O226" i="229"/>
  <c r="N226" i="229"/>
  <c r="M226" i="229"/>
  <c r="L226" i="229"/>
  <c r="K226" i="229"/>
  <c r="J226" i="229"/>
  <c r="I226" i="229"/>
  <c r="H226" i="229"/>
  <c r="G226" i="229"/>
  <c r="F226" i="229"/>
  <c r="R226" i="229" s="1"/>
  <c r="Q225" i="229"/>
  <c r="P225" i="229"/>
  <c r="O225" i="229"/>
  <c r="N225" i="229"/>
  <c r="M225" i="229"/>
  <c r="L225" i="229"/>
  <c r="K225" i="229"/>
  <c r="J225" i="229"/>
  <c r="I225" i="229"/>
  <c r="H225" i="229"/>
  <c r="G225" i="229"/>
  <c r="F225" i="229"/>
  <c r="R225" i="229" s="1"/>
  <c r="Q224" i="229"/>
  <c r="P224" i="229"/>
  <c r="O224" i="229"/>
  <c r="N224" i="229"/>
  <c r="M224" i="229"/>
  <c r="L224" i="229"/>
  <c r="K224" i="229"/>
  <c r="J224" i="229"/>
  <c r="I224" i="229"/>
  <c r="H224" i="229"/>
  <c r="G224" i="229"/>
  <c r="F224" i="229"/>
  <c r="R224" i="229" s="1"/>
  <c r="Q223" i="229"/>
  <c r="P223" i="229"/>
  <c r="O223" i="229"/>
  <c r="N223" i="229"/>
  <c r="M223" i="229"/>
  <c r="L223" i="229"/>
  <c r="K223" i="229"/>
  <c r="J223" i="229"/>
  <c r="I223" i="229"/>
  <c r="H223" i="229"/>
  <c r="G223" i="229"/>
  <c r="F223" i="229"/>
  <c r="R223" i="229" s="1"/>
  <c r="Q222" i="229"/>
  <c r="P222" i="229"/>
  <c r="O222" i="229"/>
  <c r="N222" i="229"/>
  <c r="M222" i="229"/>
  <c r="L222" i="229"/>
  <c r="K222" i="229"/>
  <c r="J222" i="229"/>
  <c r="I222" i="229"/>
  <c r="H222" i="229"/>
  <c r="G222" i="229"/>
  <c r="F222" i="229"/>
  <c r="R222" i="229" s="1"/>
  <c r="Q221" i="229"/>
  <c r="P221" i="229"/>
  <c r="O221" i="229"/>
  <c r="N221" i="229"/>
  <c r="M221" i="229"/>
  <c r="L221" i="229"/>
  <c r="K221" i="229"/>
  <c r="J221" i="229"/>
  <c r="I221" i="229"/>
  <c r="H221" i="229"/>
  <c r="G221" i="229"/>
  <c r="F221" i="229"/>
  <c r="R221" i="229" s="1"/>
  <c r="Q220" i="229"/>
  <c r="P220" i="229"/>
  <c r="O220" i="229"/>
  <c r="N220" i="229"/>
  <c r="M220" i="229"/>
  <c r="L220" i="229"/>
  <c r="K220" i="229"/>
  <c r="J220" i="229"/>
  <c r="I220" i="229"/>
  <c r="H220" i="229"/>
  <c r="G220" i="229"/>
  <c r="F220" i="229"/>
  <c r="R220" i="229" s="1"/>
  <c r="Q219" i="229"/>
  <c r="P219" i="229"/>
  <c r="O219" i="229"/>
  <c r="N219" i="229"/>
  <c r="M219" i="229"/>
  <c r="L219" i="229"/>
  <c r="K219" i="229"/>
  <c r="J219" i="229"/>
  <c r="I219" i="229"/>
  <c r="H219" i="229"/>
  <c r="G219" i="229"/>
  <c r="F219" i="229"/>
  <c r="R219" i="229" s="1"/>
  <c r="Q218" i="229"/>
  <c r="P218" i="229"/>
  <c r="O218" i="229"/>
  <c r="N218" i="229"/>
  <c r="M218" i="229"/>
  <c r="L218" i="229"/>
  <c r="K218" i="229"/>
  <c r="J218" i="229"/>
  <c r="I218" i="229"/>
  <c r="H218" i="229"/>
  <c r="G218" i="229"/>
  <c r="F218" i="229"/>
  <c r="R218" i="229" s="1"/>
  <c r="Q217" i="229"/>
  <c r="P217" i="229"/>
  <c r="O217" i="229"/>
  <c r="N217" i="229"/>
  <c r="M217" i="229"/>
  <c r="L217" i="229"/>
  <c r="K217" i="229"/>
  <c r="J217" i="229"/>
  <c r="I217" i="229"/>
  <c r="H217" i="229"/>
  <c r="G217" i="229"/>
  <c r="F217" i="229"/>
  <c r="R217" i="229" s="1"/>
  <c r="Q216" i="229"/>
  <c r="P216" i="229"/>
  <c r="O216" i="229"/>
  <c r="N216" i="229"/>
  <c r="M216" i="229"/>
  <c r="L216" i="229"/>
  <c r="K216" i="229"/>
  <c r="J216" i="229"/>
  <c r="I216" i="229"/>
  <c r="H216" i="229"/>
  <c r="G216" i="229"/>
  <c r="F216" i="229"/>
  <c r="R216" i="229" s="1"/>
  <c r="Q215" i="229"/>
  <c r="P215" i="229"/>
  <c r="O215" i="229"/>
  <c r="N215" i="229"/>
  <c r="M215" i="229"/>
  <c r="L215" i="229"/>
  <c r="K215" i="229"/>
  <c r="J215" i="229"/>
  <c r="I215" i="229"/>
  <c r="H215" i="229"/>
  <c r="G215" i="229"/>
  <c r="F215" i="229"/>
  <c r="R215" i="229" s="1"/>
  <c r="Q214" i="229"/>
  <c r="P214" i="229"/>
  <c r="O214" i="229"/>
  <c r="N214" i="229"/>
  <c r="M214" i="229"/>
  <c r="L214" i="229"/>
  <c r="K214" i="229"/>
  <c r="J214" i="229"/>
  <c r="I214" i="229"/>
  <c r="H214" i="229"/>
  <c r="G214" i="229"/>
  <c r="F214" i="229"/>
  <c r="R214" i="229" s="1"/>
  <c r="Q213" i="229"/>
  <c r="P213" i="229"/>
  <c r="O213" i="229"/>
  <c r="N213" i="229"/>
  <c r="M213" i="229"/>
  <c r="L213" i="229"/>
  <c r="K213" i="229"/>
  <c r="J213" i="229"/>
  <c r="I213" i="229"/>
  <c r="H213" i="229"/>
  <c r="G213" i="229"/>
  <c r="F213" i="229"/>
  <c r="R213" i="229" s="1"/>
  <c r="Q212" i="229"/>
  <c r="P212" i="229"/>
  <c r="O212" i="229"/>
  <c r="N212" i="229"/>
  <c r="M212" i="229"/>
  <c r="L212" i="229"/>
  <c r="K212" i="229"/>
  <c r="J212" i="229"/>
  <c r="I212" i="229"/>
  <c r="H212" i="229"/>
  <c r="G212" i="229"/>
  <c r="F212" i="229"/>
  <c r="R212" i="229" s="1"/>
  <c r="Q211" i="229"/>
  <c r="P211" i="229"/>
  <c r="O211" i="229"/>
  <c r="N211" i="229"/>
  <c r="M211" i="229"/>
  <c r="L211" i="229"/>
  <c r="K211" i="229"/>
  <c r="J211" i="229"/>
  <c r="I211" i="229"/>
  <c r="H211" i="229"/>
  <c r="G211" i="229"/>
  <c r="F211" i="229"/>
  <c r="R211" i="229" s="1"/>
  <c r="Q210" i="229"/>
  <c r="P210" i="229"/>
  <c r="O210" i="229"/>
  <c r="N210" i="229"/>
  <c r="M210" i="229"/>
  <c r="L210" i="229"/>
  <c r="K210" i="229"/>
  <c r="J210" i="229"/>
  <c r="I210" i="229"/>
  <c r="H210" i="229"/>
  <c r="G210" i="229"/>
  <c r="F210" i="229"/>
  <c r="R210" i="229" s="1"/>
  <c r="Q209" i="229"/>
  <c r="P209" i="229"/>
  <c r="O209" i="229"/>
  <c r="N209" i="229"/>
  <c r="M209" i="229"/>
  <c r="L209" i="229"/>
  <c r="K209" i="229"/>
  <c r="J209" i="229"/>
  <c r="I209" i="229"/>
  <c r="H209" i="229"/>
  <c r="G209" i="229"/>
  <c r="F209" i="229"/>
  <c r="R209" i="229" s="1"/>
  <c r="Q208" i="229"/>
  <c r="P208" i="229"/>
  <c r="O208" i="229"/>
  <c r="N208" i="229"/>
  <c r="M208" i="229"/>
  <c r="L208" i="229"/>
  <c r="K208" i="229"/>
  <c r="J208" i="229"/>
  <c r="I208" i="229"/>
  <c r="H208" i="229"/>
  <c r="G208" i="229"/>
  <c r="F208" i="229"/>
  <c r="R208" i="229" s="1"/>
  <c r="Q207" i="229"/>
  <c r="P207" i="229"/>
  <c r="O207" i="229"/>
  <c r="N207" i="229"/>
  <c r="M207" i="229"/>
  <c r="L207" i="229"/>
  <c r="K207" i="229"/>
  <c r="J207" i="229"/>
  <c r="I207" i="229"/>
  <c r="H207" i="229"/>
  <c r="G207" i="229"/>
  <c r="F207" i="229"/>
  <c r="R207" i="229" s="1"/>
  <c r="Q206" i="229"/>
  <c r="P206" i="229"/>
  <c r="O206" i="229"/>
  <c r="N206" i="229"/>
  <c r="M206" i="229"/>
  <c r="L206" i="229"/>
  <c r="K206" i="229"/>
  <c r="J206" i="229"/>
  <c r="I206" i="229"/>
  <c r="H206" i="229"/>
  <c r="G206" i="229"/>
  <c r="F206" i="229"/>
  <c r="R206" i="229" s="1"/>
  <c r="Q205" i="229"/>
  <c r="P205" i="229"/>
  <c r="O205" i="229"/>
  <c r="N205" i="229"/>
  <c r="M205" i="229"/>
  <c r="L205" i="229"/>
  <c r="K205" i="229"/>
  <c r="J205" i="229"/>
  <c r="I205" i="229"/>
  <c r="H205" i="229"/>
  <c r="G205" i="229"/>
  <c r="F205" i="229"/>
  <c r="R205" i="229" s="1"/>
  <c r="Q204" i="229"/>
  <c r="P204" i="229"/>
  <c r="O204" i="229"/>
  <c r="N204" i="229"/>
  <c r="M204" i="229"/>
  <c r="L204" i="229"/>
  <c r="K204" i="229"/>
  <c r="J204" i="229"/>
  <c r="I204" i="229"/>
  <c r="H204" i="229"/>
  <c r="G204" i="229"/>
  <c r="F204" i="229"/>
  <c r="R204" i="229" s="1"/>
  <c r="Q203" i="229"/>
  <c r="P203" i="229"/>
  <c r="O203" i="229"/>
  <c r="N203" i="229"/>
  <c r="M203" i="229"/>
  <c r="L203" i="229"/>
  <c r="K203" i="229"/>
  <c r="J203" i="229"/>
  <c r="I203" i="229"/>
  <c r="H203" i="229"/>
  <c r="G203" i="229"/>
  <c r="F203" i="229"/>
  <c r="R203" i="229" s="1"/>
  <c r="Q202" i="229"/>
  <c r="P202" i="229"/>
  <c r="O202" i="229"/>
  <c r="N202" i="229"/>
  <c r="M202" i="229"/>
  <c r="L202" i="229"/>
  <c r="K202" i="229"/>
  <c r="J202" i="229"/>
  <c r="I202" i="229"/>
  <c r="H202" i="229"/>
  <c r="G202" i="229"/>
  <c r="F202" i="229"/>
  <c r="R202" i="229" s="1"/>
  <c r="Q201" i="229"/>
  <c r="P201" i="229"/>
  <c r="O201" i="229"/>
  <c r="N201" i="229"/>
  <c r="M201" i="229"/>
  <c r="L201" i="229"/>
  <c r="K201" i="229"/>
  <c r="J201" i="229"/>
  <c r="I201" i="229"/>
  <c r="H201" i="229"/>
  <c r="G201" i="229"/>
  <c r="F201" i="229"/>
  <c r="R201" i="229" s="1"/>
  <c r="Q200" i="229"/>
  <c r="P200" i="229"/>
  <c r="O200" i="229"/>
  <c r="N200" i="229"/>
  <c r="M200" i="229"/>
  <c r="L200" i="229"/>
  <c r="K200" i="229"/>
  <c r="J200" i="229"/>
  <c r="I200" i="229"/>
  <c r="H200" i="229"/>
  <c r="G200" i="229"/>
  <c r="F200" i="229"/>
  <c r="R200" i="229" s="1"/>
  <c r="Q199" i="229"/>
  <c r="P199" i="229"/>
  <c r="O199" i="229"/>
  <c r="N199" i="229"/>
  <c r="M199" i="229"/>
  <c r="L199" i="229"/>
  <c r="K199" i="229"/>
  <c r="J199" i="229"/>
  <c r="I199" i="229"/>
  <c r="H199" i="229"/>
  <c r="G199" i="229"/>
  <c r="F199" i="229"/>
  <c r="R199" i="229" s="1"/>
  <c r="Q198" i="229"/>
  <c r="P198" i="229"/>
  <c r="O198" i="229"/>
  <c r="N198" i="229"/>
  <c r="M198" i="229"/>
  <c r="L198" i="229"/>
  <c r="K198" i="229"/>
  <c r="J198" i="229"/>
  <c r="I198" i="229"/>
  <c r="H198" i="229"/>
  <c r="G198" i="229"/>
  <c r="F198" i="229"/>
  <c r="R198" i="229" s="1"/>
  <c r="Q197" i="229"/>
  <c r="P197" i="229"/>
  <c r="O197" i="229"/>
  <c r="N197" i="229"/>
  <c r="M197" i="229"/>
  <c r="L197" i="229"/>
  <c r="K197" i="229"/>
  <c r="J197" i="229"/>
  <c r="I197" i="229"/>
  <c r="H197" i="229"/>
  <c r="G197" i="229"/>
  <c r="F197" i="229"/>
  <c r="R197" i="229" s="1"/>
  <c r="Q196" i="229"/>
  <c r="P196" i="229"/>
  <c r="O196" i="229"/>
  <c r="N196" i="229"/>
  <c r="M196" i="229"/>
  <c r="L196" i="229"/>
  <c r="K196" i="229"/>
  <c r="J196" i="229"/>
  <c r="I196" i="229"/>
  <c r="H196" i="229"/>
  <c r="G196" i="229"/>
  <c r="F196" i="229"/>
  <c r="R196" i="229" s="1"/>
  <c r="R195" i="229"/>
  <c r="Q195" i="229"/>
  <c r="P195" i="229"/>
  <c r="O195" i="229"/>
  <c r="N195" i="229"/>
  <c r="M195" i="229"/>
  <c r="L195" i="229"/>
  <c r="K195" i="229"/>
  <c r="J195" i="229"/>
  <c r="I195" i="229"/>
  <c r="H195" i="229"/>
  <c r="G195" i="229"/>
  <c r="F195" i="229"/>
  <c r="Q194" i="229"/>
  <c r="P194" i="229"/>
  <c r="O194" i="229"/>
  <c r="N194" i="229"/>
  <c r="M194" i="229"/>
  <c r="L194" i="229"/>
  <c r="K194" i="229"/>
  <c r="J194" i="229"/>
  <c r="I194" i="229"/>
  <c r="H194" i="229"/>
  <c r="G194" i="229"/>
  <c r="F194" i="229"/>
  <c r="R194" i="229" s="1"/>
  <c r="Q193" i="229"/>
  <c r="P193" i="229"/>
  <c r="O193" i="229"/>
  <c r="N193" i="229"/>
  <c r="M193" i="229"/>
  <c r="L193" i="229"/>
  <c r="K193" i="229"/>
  <c r="J193" i="229"/>
  <c r="I193" i="229"/>
  <c r="H193" i="229"/>
  <c r="G193" i="229"/>
  <c r="F193" i="229"/>
  <c r="R193" i="229" s="1"/>
  <c r="Q192" i="229"/>
  <c r="P192" i="229"/>
  <c r="O192" i="229"/>
  <c r="N192" i="229"/>
  <c r="M192" i="229"/>
  <c r="L192" i="229"/>
  <c r="K192" i="229"/>
  <c r="J192" i="229"/>
  <c r="I192" i="229"/>
  <c r="H192" i="229"/>
  <c r="G192" i="229"/>
  <c r="F192" i="229"/>
  <c r="R192" i="229" s="1"/>
  <c r="Q191" i="229"/>
  <c r="P191" i="229"/>
  <c r="O191" i="229"/>
  <c r="N191" i="229"/>
  <c r="M191" i="229"/>
  <c r="L191" i="229"/>
  <c r="K191" i="229"/>
  <c r="J191" i="229"/>
  <c r="I191" i="229"/>
  <c r="H191" i="229"/>
  <c r="G191" i="229"/>
  <c r="F191" i="229"/>
  <c r="R191" i="229" s="1"/>
  <c r="Q190" i="229"/>
  <c r="P190" i="229"/>
  <c r="O190" i="229"/>
  <c r="N190" i="229"/>
  <c r="M190" i="229"/>
  <c r="L190" i="229"/>
  <c r="K190" i="229"/>
  <c r="J190" i="229"/>
  <c r="I190" i="229"/>
  <c r="H190" i="229"/>
  <c r="G190" i="229"/>
  <c r="F190" i="229"/>
  <c r="R190" i="229" s="1"/>
  <c r="Q189" i="229"/>
  <c r="P189" i="229"/>
  <c r="O189" i="229"/>
  <c r="N189" i="229"/>
  <c r="M189" i="229"/>
  <c r="L189" i="229"/>
  <c r="K189" i="229"/>
  <c r="J189" i="229"/>
  <c r="I189" i="229"/>
  <c r="H189" i="229"/>
  <c r="G189" i="229"/>
  <c r="F189" i="229"/>
  <c r="R189" i="229" s="1"/>
  <c r="Q188" i="229"/>
  <c r="P188" i="229"/>
  <c r="O188" i="229"/>
  <c r="N188" i="229"/>
  <c r="M188" i="229"/>
  <c r="L188" i="229"/>
  <c r="K188" i="229"/>
  <c r="J188" i="229"/>
  <c r="I188" i="229"/>
  <c r="H188" i="229"/>
  <c r="G188" i="229"/>
  <c r="F188" i="229"/>
  <c r="R188" i="229" s="1"/>
  <c r="Q187" i="229"/>
  <c r="P187" i="229"/>
  <c r="O187" i="229"/>
  <c r="N187" i="229"/>
  <c r="M187" i="229"/>
  <c r="L187" i="229"/>
  <c r="K187" i="229"/>
  <c r="J187" i="229"/>
  <c r="I187" i="229"/>
  <c r="H187" i="229"/>
  <c r="G187" i="229"/>
  <c r="F187" i="229"/>
  <c r="R187" i="229" s="1"/>
  <c r="Q186" i="229"/>
  <c r="P186" i="229"/>
  <c r="O186" i="229"/>
  <c r="N186" i="229"/>
  <c r="M186" i="229"/>
  <c r="L186" i="229"/>
  <c r="K186" i="229"/>
  <c r="J186" i="229"/>
  <c r="I186" i="229"/>
  <c r="H186" i="229"/>
  <c r="G186" i="229"/>
  <c r="F186" i="229"/>
  <c r="R186" i="229" s="1"/>
  <c r="Q185" i="229"/>
  <c r="P185" i="229"/>
  <c r="O185" i="229"/>
  <c r="N185" i="229"/>
  <c r="M185" i="229"/>
  <c r="L185" i="229"/>
  <c r="K185" i="229"/>
  <c r="J185" i="229"/>
  <c r="I185" i="229"/>
  <c r="H185" i="229"/>
  <c r="G185" i="229"/>
  <c r="F185" i="229"/>
  <c r="R185" i="229" s="1"/>
  <c r="Q184" i="229"/>
  <c r="P184" i="229"/>
  <c r="O184" i="229"/>
  <c r="N184" i="229"/>
  <c r="M184" i="229"/>
  <c r="L184" i="229"/>
  <c r="K184" i="229"/>
  <c r="J184" i="229"/>
  <c r="I184" i="229"/>
  <c r="H184" i="229"/>
  <c r="G184" i="229"/>
  <c r="F184" i="229"/>
  <c r="R184" i="229" s="1"/>
  <c r="Q183" i="229"/>
  <c r="P183" i="229"/>
  <c r="O183" i="229"/>
  <c r="N183" i="229"/>
  <c r="M183" i="229"/>
  <c r="L183" i="229"/>
  <c r="K183" i="229"/>
  <c r="J183" i="229"/>
  <c r="I183" i="229"/>
  <c r="H183" i="229"/>
  <c r="G183" i="229"/>
  <c r="F183" i="229"/>
  <c r="R183" i="229" s="1"/>
  <c r="Q182" i="229"/>
  <c r="P182" i="229"/>
  <c r="O182" i="229"/>
  <c r="N182" i="229"/>
  <c r="M182" i="229"/>
  <c r="L182" i="229"/>
  <c r="K182" i="229"/>
  <c r="J182" i="229"/>
  <c r="I182" i="229"/>
  <c r="H182" i="229"/>
  <c r="G182" i="229"/>
  <c r="F182" i="229"/>
  <c r="R182" i="229" s="1"/>
  <c r="Q181" i="229"/>
  <c r="P181" i="229"/>
  <c r="O181" i="229"/>
  <c r="N181" i="229"/>
  <c r="M181" i="229"/>
  <c r="L181" i="229"/>
  <c r="K181" i="229"/>
  <c r="J181" i="229"/>
  <c r="I181" i="229"/>
  <c r="H181" i="229"/>
  <c r="G181" i="229"/>
  <c r="F181" i="229"/>
  <c r="R181" i="229" s="1"/>
  <c r="Q180" i="229"/>
  <c r="P180" i="229"/>
  <c r="O180" i="229"/>
  <c r="N180" i="229"/>
  <c r="M180" i="229"/>
  <c r="L180" i="229"/>
  <c r="K180" i="229"/>
  <c r="J180" i="229"/>
  <c r="I180" i="229"/>
  <c r="H180" i="229"/>
  <c r="G180" i="229"/>
  <c r="F180" i="229"/>
  <c r="R180" i="229" s="1"/>
  <c r="Q179" i="229"/>
  <c r="P179" i="229"/>
  <c r="O179" i="229"/>
  <c r="N179" i="229"/>
  <c r="M179" i="229"/>
  <c r="L179" i="229"/>
  <c r="K179" i="229"/>
  <c r="J179" i="229"/>
  <c r="I179" i="229"/>
  <c r="H179" i="229"/>
  <c r="G179" i="229"/>
  <c r="F179" i="229"/>
  <c r="R179" i="229" s="1"/>
  <c r="Q178" i="229"/>
  <c r="P178" i="229"/>
  <c r="O178" i="229"/>
  <c r="N178" i="229"/>
  <c r="M178" i="229"/>
  <c r="L178" i="229"/>
  <c r="K178" i="229"/>
  <c r="J178" i="229"/>
  <c r="I178" i="229"/>
  <c r="H178" i="229"/>
  <c r="G178" i="229"/>
  <c r="F178" i="229"/>
  <c r="R178" i="229" s="1"/>
  <c r="Q177" i="229"/>
  <c r="P177" i="229"/>
  <c r="O177" i="229"/>
  <c r="N177" i="229"/>
  <c r="M177" i="229"/>
  <c r="L177" i="229"/>
  <c r="K177" i="229"/>
  <c r="J177" i="229"/>
  <c r="I177" i="229"/>
  <c r="H177" i="229"/>
  <c r="G177" i="229"/>
  <c r="F177" i="229"/>
  <c r="R177" i="229" s="1"/>
  <c r="Q176" i="229"/>
  <c r="P176" i="229"/>
  <c r="O176" i="229"/>
  <c r="N176" i="229"/>
  <c r="M176" i="229"/>
  <c r="L176" i="229"/>
  <c r="K176" i="229"/>
  <c r="J176" i="229"/>
  <c r="I176" i="229"/>
  <c r="H176" i="229"/>
  <c r="G176" i="229"/>
  <c r="F176" i="229"/>
  <c r="R176" i="229" s="1"/>
  <c r="Q175" i="229"/>
  <c r="P175" i="229"/>
  <c r="O175" i="229"/>
  <c r="N175" i="229"/>
  <c r="M175" i="229"/>
  <c r="L175" i="229"/>
  <c r="K175" i="229"/>
  <c r="J175" i="229"/>
  <c r="I175" i="229"/>
  <c r="H175" i="229"/>
  <c r="G175" i="229"/>
  <c r="F175" i="229"/>
  <c r="R175" i="229" s="1"/>
  <c r="Q174" i="229"/>
  <c r="P174" i="229"/>
  <c r="O174" i="229"/>
  <c r="N174" i="229"/>
  <c r="M174" i="229"/>
  <c r="L174" i="229"/>
  <c r="K174" i="229"/>
  <c r="J174" i="229"/>
  <c r="I174" i="229"/>
  <c r="H174" i="229"/>
  <c r="G174" i="229"/>
  <c r="F174" i="229"/>
  <c r="R174" i="229" s="1"/>
  <c r="Q173" i="229"/>
  <c r="P173" i="229"/>
  <c r="O173" i="229"/>
  <c r="N173" i="229"/>
  <c r="M173" i="229"/>
  <c r="L173" i="229"/>
  <c r="K173" i="229"/>
  <c r="J173" i="229"/>
  <c r="I173" i="229"/>
  <c r="H173" i="229"/>
  <c r="G173" i="229"/>
  <c r="F173" i="229"/>
  <c r="R173" i="229" s="1"/>
  <c r="Q172" i="229"/>
  <c r="P172" i="229"/>
  <c r="O172" i="229"/>
  <c r="N172" i="229"/>
  <c r="M172" i="229"/>
  <c r="L172" i="229"/>
  <c r="K172" i="229"/>
  <c r="J172" i="229"/>
  <c r="I172" i="229"/>
  <c r="H172" i="229"/>
  <c r="G172" i="229"/>
  <c r="F172" i="229"/>
  <c r="R172" i="229" s="1"/>
  <c r="R171" i="229"/>
  <c r="Q171" i="229"/>
  <c r="P171" i="229"/>
  <c r="O171" i="229"/>
  <c r="N171" i="229"/>
  <c r="M171" i="229"/>
  <c r="L171" i="229"/>
  <c r="K171" i="229"/>
  <c r="J171" i="229"/>
  <c r="I171" i="229"/>
  <c r="H171" i="229"/>
  <c r="G171" i="229"/>
  <c r="F171" i="229"/>
  <c r="Q170" i="229"/>
  <c r="P170" i="229"/>
  <c r="O170" i="229"/>
  <c r="N170" i="229"/>
  <c r="M170" i="229"/>
  <c r="L170" i="229"/>
  <c r="K170" i="229"/>
  <c r="J170" i="229"/>
  <c r="I170" i="229"/>
  <c r="H170" i="229"/>
  <c r="G170" i="229"/>
  <c r="F170" i="229"/>
  <c r="R170" i="229" s="1"/>
  <c r="Q169" i="229"/>
  <c r="P169" i="229"/>
  <c r="O169" i="229"/>
  <c r="N169" i="229"/>
  <c r="M169" i="229"/>
  <c r="L169" i="229"/>
  <c r="K169" i="229"/>
  <c r="J169" i="229"/>
  <c r="I169" i="229"/>
  <c r="H169" i="229"/>
  <c r="G169" i="229"/>
  <c r="F169" i="229"/>
  <c r="R169" i="229" s="1"/>
  <c r="Q168" i="229"/>
  <c r="P168" i="229"/>
  <c r="O168" i="229"/>
  <c r="N168" i="229"/>
  <c r="M168" i="229"/>
  <c r="L168" i="229"/>
  <c r="K168" i="229"/>
  <c r="J168" i="229"/>
  <c r="I168" i="229"/>
  <c r="H168" i="229"/>
  <c r="G168" i="229"/>
  <c r="F168" i="229"/>
  <c r="R168" i="229" s="1"/>
  <c r="Q167" i="229"/>
  <c r="P167" i="229"/>
  <c r="O167" i="229"/>
  <c r="N167" i="229"/>
  <c r="M167" i="229"/>
  <c r="L167" i="229"/>
  <c r="K167" i="229"/>
  <c r="J167" i="229"/>
  <c r="I167" i="229"/>
  <c r="H167" i="229"/>
  <c r="G167" i="229"/>
  <c r="F167" i="229"/>
  <c r="R167" i="229" s="1"/>
  <c r="Q166" i="229"/>
  <c r="P166" i="229"/>
  <c r="O166" i="229"/>
  <c r="N166" i="229"/>
  <c r="M166" i="229"/>
  <c r="L166" i="229"/>
  <c r="K166" i="229"/>
  <c r="J166" i="229"/>
  <c r="I166" i="229"/>
  <c r="H166" i="229"/>
  <c r="G166" i="229"/>
  <c r="F166" i="229"/>
  <c r="R166" i="229" s="1"/>
  <c r="Q165" i="229"/>
  <c r="P165" i="229"/>
  <c r="O165" i="229"/>
  <c r="N165" i="229"/>
  <c r="M165" i="229"/>
  <c r="L165" i="229"/>
  <c r="K165" i="229"/>
  <c r="J165" i="229"/>
  <c r="I165" i="229"/>
  <c r="H165" i="229"/>
  <c r="G165" i="229"/>
  <c r="F165" i="229"/>
  <c r="R165" i="229" s="1"/>
  <c r="Q164" i="229"/>
  <c r="P164" i="229"/>
  <c r="O164" i="229"/>
  <c r="N164" i="229"/>
  <c r="M164" i="229"/>
  <c r="L164" i="229"/>
  <c r="K164" i="229"/>
  <c r="J164" i="229"/>
  <c r="I164" i="229"/>
  <c r="H164" i="229"/>
  <c r="G164" i="229"/>
  <c r="F164" i="229"/>
  <c r="R164" i="229" s="1"/>
  <c r="Q163" i="229"/>
  <c r="P163" i="229"/>
  <c r="O163" i="229"/>
  <c r="N163" i="229"/>
  <c r="M163" i="229"/>
  <c r="L163" i="229"/>
  <c r="K163" i="229"/>
  <c r="J163" i="229"/>
  <c r="I163" i="229"/>
  <c r="H163" i="229"/>
  <c r="G163" i="229"/>
  <c r="F163" i="229"/>
  <c r="R163" i="229" s="1"/>
  <c r="Q162" i="229"/>
  <c r="P162" i="229"/>
  <c r="O162" i="229"/>
  <c r="N162" i="229"/>
  <c r="M162" i="229"/>
  <c r="L162" i="229"/>
  <c r="K162" i="229"/>
  <c r="J162" i="229"/>
  <c r="I162" i="229"/>
  <c r="H162" i="229"/>
  <c r="G162" i="229"/>
  <c r="F162" i="229"/>
  <c r="R162" i="229" s="1"/>
  <c r="Q161" i="229"/>
  <c r="P161" i="229"/>
  <c r="O161" i="229"/>
  <c r="N161" i="229"/>
  <c r="M161" i="229"/>
  <c r="L161" i="229"/>
  <c r="K161" i="229"/>
  <c r="J161" i="229"/>
  <c r="I161" i="229"/>
  <c r="H161" i="229"/>
  <c r="G161" i="229"/>
  <c r="F161" i="229"/>
  <c r="R161" i="229" s="1"/>
  <c r="Q160" i="229"/>
  <c r="P160" i="229"/>
  <c r="O160" i="229"/>
  <c r="N160" i="229"/>
  <c r="M160" i="229"/>
  <c r="L160" i="229"/>
  <c r="K160" i="229"/>
  <c r="J160" i="229"/>
  <c r="I160" i="229"/>
  <c r="H160" i="229"/>
  <c r="G160" i="229"/>
  <c r="F160" i="229"/>
  <c r="R160" i="229" s="1"/>
  <c r="Q159" i="229"/>
  <c r="P159" i="229"/>
  <c r="O159" i="229"/>
  <c r="N159" i="229"/>
  <c r="M159" i="229"/>
  <c r="L159" i="229"/>
  <c r="K159" i="229"/>
  <c r="J159" i="229"/>
  <c r="I159" i="229"/>
  <c r="H159" i="229"/>
  <c r="G159" i="229"/>
  <c r="F159" i="229"/>
  <c r="R159" i="229" s="1"/>
  <c r="Q158" i="229"/>
  <c r="P158" i="229"/>
  <c r="O158" i="229"/>
  <c r="N158" i="229"/>
  <c r="M158" i="229"/>
  <c r="L158" i="229"/>
  <c r="K158" i="229"/>
  <c r="J158" i="229"/>
  <c r="I158" i="229"/>
  <c r="H158" i="229"/>
  <c r="G158" i="229"/>
  <c r="F158" i="229"/>
  <c r="R158" i="229" s="1"/>
  <c r="Q157" i="229"/>
  <c r="P157" i="229"/>
  <c r="O157" i="229"/>
  <c r="N157" i="229"/>
  <c r="M157" i="229"/>
  <c r="L157" i="229"/>
  <c r="K157" i="229"/>
  <c r="J157" i="229"/>
  <c r="I157" i="229"/>
  <c r="H157" i="229"/>
  <c r="G157" i="229"/>
  <c r="F157" i="229"/>
  <c r="R157" i="229" s="1"/>
  <c r="Q156" i="229"/>
  <c r="P156" i="229"/>
  <c r="O156" i="229"/>
  <c r="N156" i="229"/>
  <c r="M156" i="229"/>
  <c r="L156" i="229"/>
  <c r="K156" i="229"/>
  <c r="J156" i="229"/>
  <c r="I156" i="229"/>
  <c r="H156" i="229"/>
  <c r="G156" i="229"/>
  <c r="F156" i="229"/>
  <c r="R156" i="229" s="1"/>
  <c r="Q155" i="229"/>
  <c r="P155" i="229"/>
  <c r="O155" i="229"/>
  <c r="N155" i="229"/>
  <c r="M155" i="229"/>
  <c r="L155" i="229"/>
  <c r="K155" i="229"/>
  <c r="J155" i="229"/>
  <c r="I155" i="229"/>
  <c r="H155" i="229"/>
  <c r="G155" i="229"/>
  <c r="F155" i="229"/>
  <c r="R155" i="229" s="1"/>
  <c r="Q154" i="229"/>
  <c r="P154" i="229"/>
  <c r="O154" i="229"/>
  <c r="N154" i="229"/>
  <c r="M154" i="229"/>
  <c r="L154" i="229"/>
  <c r="K154" i="229"/>
  <c r="J154" i="229"/>
  <c r="I154" i="229"/>
  <c r="H154" i="229"/>
  <c r="G154" i="229"/>
  <c r="F154" i="229"/>
  <c r="R154" i="229" s="1"/>
  <c r="Q153" i="229"/>
  <c r="P153" i="229"/>
  <c r="O153" i="229"/>
  <c r="N153" i="229"/>
  <c r="M153" i="229"/>
  <c r="L153" i="229"/>
  <c r="K153" i="229"/>
  <c r="J153" i="229"/>
  <c r="I153" i="229"/>
  <c r="H153" i="229"/>
  <c r="G153" i="229"/>
  <c r="F153" i="229"/>
  <c r="R153" i="229" s="1"/>
  <c r="Q152" i="229"/>
  <c r="P152" i="229"/>
  <c r="O152" i="229"/>
  <c r="N152" i="229"/>
  <c r="M152" i="229"/>
  <c r="L152" i="229"/>
  <c r="K152" i="229"/>
  <c r="J152" i="229"/>
  <c r="I152" i="229"/>
  <c r="H152" i="229"/>
  <c r="G152" i="229"/>
  <c r="F152" i="229"/>
  <c r="R152" i="229" s="1"/>
  <c r="Q151" i="229"/>
  <c r="P151" i="229"/>
  <c r="O151" i="229"/>
  <c r="N151" i="229"/>
  <c r="M151" i="229"/>
  <c r="L151" i="229"/>
  <c r="K151" i="229"/>
  <c r="J151" i="229"/>
  <c r="I151" i="229"/>
  <c r="H151" i="229"/>
  <c r="G151" i="229"/>
  <c r="F151" i="229"/>
  <c r="R151" i="229" s="1"/>
  <c r="Q150" i="229"/>
  <c r="P150" i="229"/>
  <c r="O150" i="229"/>
  <c r="N150" i="229"/>
  <c r="M150" i="229"/>
  <c r="L150" i="229"/>
  <c r="K150" i="229"/>
  <c r="J150" i="229"/>
  <c r="I150" i="229"/>
  <c r="H150" i="229"/>
  <c r="G150" i="229"/>
  <c r="F150" i="229"/>
  <c r="R150" i="229" s="1"/>
  <c r="Q149" i="229"/>
  <c r="P149" i="229"/>
  <c r="O149" i="229"/>
  <c r="N149" i="229"/>
  <c r="M149" i="229"/>
  <c r="L149" i="229"/>
  <c r="K149" i="229"/>
  <c r="J149" i="229"/>
  <c r="I149" i="229"/>
  <c r="H149" i="229"/>
  <c r="G149" i="229"/>
  <c r="F149" i="229"/>
  <c r="R149" i="229" s="1"/>
  <c r="Q148" i="229"/>
  <c r="P148" i="229"/>
  <c r="O148" i="229"/>
  <c r="N148" i="229"/>
  <c r="M148" i="229"/>
  <c r="L148" i="229"/>
  <c r="K148" i="229"/>
  <c r="J148" i="229"/>
  <c r="I148" i="229"/>
  <c r="H148" i="229"/>
  <c r="G148" i="229"/>
  <c r="F148" i="229"/>
  <c r="R148" i="229" s="1"/>
  <c r="Q147" i="229"/>
  <c r="P147" i="229"/>
  <c r="O147" i="229"/>
  <c r="N147" i="229"/>
  <c r="M147" i="229"/>
  <c r="L147" i="229"/>
  <c r="K147" i="229"/>
  <c r="J147" i="229"/>
  <c r="I147" i="229"/>
  <c r="H147" i="229"/>
  <c r="G147" i="229"/>
  <c r="F147" i="229"/>
  <c r="R147" i="229" s="1"/>
  <c r="Q146" i="229"/>
  <c r="P146" i="229"/>
  <c r="O146" i="229"/>
  <c r="N146" i="229"/>
  <c r="M146" i="229"/>
  <c r="L146" i="229"/>
  <c r="K146" i="229"/>
  <c r="J146" i="229"/>
  <c r="I146" i="229"/>
  <c r="H146" i="229"/>
  <c r="G146" i="229"/>
  <c r="F146" i="229"/>
  <c r="R146" i="229" s="1"/>
  <c r="Q145" i="229"/>
  <c r="P145" i="229"/>
  <c r="O145" i="229"/>
  <c r="N145" i="229"/>
  <c r="M145" i="229"/>
  <c r="L145" i="229"/>
  <c r="K145" i="229"/>
  <c r="J145" i="229"/>
  <c r="I145" i="229"/>
  <c r="H145" i="229"/>
  <c r="G145" i="229"/>
  <c r="F145" i="229"/>
  <c r="R145" i="229" s="1"/>
  <c r="Q144" i="229"/>
  <c r="P144" i="229"/>
  <c r="O144" i="229"/>
  <c r="N144" i="229"/>
  <c r="M144" i="229"/>
  <c r="L144" i="229"/>
  <c r="K144" i="229"/>
  <c r="J144" i="229"/>
  <c r="I144" i="229"/>
  <c r="H144" i="229"/>
  <c r="G144" i="229"/>
  <c r="F144" i="229"/>
  <c r="R144" i="229" s="1"/>
  <c r="Q143" i="229"/>
  <c r="P143" i="229"/>
  <c r="O143" i="229"/>
  <c r="N143" i="229"/>
  <c r="M143" i="229"/>
  <c r="L143" i="229"/>
  <c r="K143" i="229"/>
  <c r="J143" i="229"/>
  <c r="I143" i="229"/>
  <c r="H143" i="229"/>
  <c r="G143" i="229"/>
  <c r="F143" i="229"/>
  <c r="R143" i="229" s="1"/>
  <c r="Q142" i="229"/>
  <c r="P142" i="229"/>
  <c r="O142" i="229"/>
  <c r="N142" i="229"/>
  <c r="M142" i="229"/>
  <c r="L142" i="229"/>
  <c r="K142" i="229"/>
  <c r="J142" i="229"/>
  <c r="I142" i="229"/>
  <c r="H142" i="229"/>
  <c r="G142" i="229"/>
  <c r="F142" i="229"/>
  <c r="R142" i="229" s="1"/>
  <c r="Q141" i="229"/>
  <c r="P141" i="229"/>
  <c r="O141" i="229"/>
  <c r="N141" i="229"/>
  <c r="M141" i="229"/>
  <c r="L141" i="229"/>
  <c r="K141" i="229"/>
  <c r="J141" i="229"/>
  <c r="I141" i="229"/>
  <c r="H141" i="229"/>
  <c r="G141" i="229"/>
  <c r="F141" i="229"/>
  <c r="R141" i="229" s="1"/>
  <c r="Q140" i="229"/>
  <c r="P140" i="229"/>
  <c r="O140" i="229"/>
  <c r="N140" i="229"/>
  <c r="M140" i="229"/>
  <c r="L140" i="229"/>
  <c r="K140" i="229"/>
  <c r="J140" i="229"/>
  <c r="I140" i="229"/>
  <c r="H140" i="229"/>
  <c r="G140" i="229"/>
  <c r="F140" i="229"/>
  <c r="R140" i="229" s="1"/>
  <c r="Q139" i="229"/>
  <c r="P139" i="229"/>
  <c r="O139" i="229"/>
  <c r="N139" i="229"/>
  <c r="M139" i="229"/>
  <c r="L139" i="229"/>
  <c r="K139" i="229"/>
  <c r="J139" i="229"/>
  <c r="I139" i="229"/>
  <c r="H139" i="229"/>
  <c r="G139" i="229"/>
  <c r="F139" i="229"/>
  <c r="R139" i="229" s="1"/>
  <c r="Q138" i="229"/>
  <c r="P138" i="229"/>
  <c r="O138" i="229"/>
  <c r="N138" i="229"/>
  <c r="M138" i="229"/>
  <c r="L138" i="229"/>
  <c r="K138" i="229"/>
  <c r="J138" i="229"/>
  <c r="I138" i="229"/>
  <c r="H138" i="229"/>
  <c r="G138" i="229"/>
  <c r="F138" i="229"/>
  <c r="R138" i="229" s="1"/>
  <c r="Q137" i="229"/>
  <c r="P137" i="229"/>
  <c r="O137" i="229"/>
  <c r="N137" i="229"/>
  <c r="M137" i="229"/>
  <c r="L137" i="229"/>
  <c r="K137" i="229"/>
  <c r="J137" i="229"/>
  <c r="I137" i="229"/>
  <c r="H137" i="229"/>
  <c r="G137" i="229"/>
  <c r="F137" i="229"/>
  <c r="R137" i="229" s="1"/>
  <c r="Q136" i="229"/>
  <c r="P136" i="229"/>
  <c r="O136" i="229"/>
  <c r="N136" i="229"/>
  <c r="M136" i="229"/>
  <c r="L136" i="229"/>
  <c r="K136" i="229"/>
  <c r="J136" i="229"/>
  <c r="I136" i="229"/>
  <c r="H136" i="229"/>
  <c r="G136" i="229"/>
  <c r="F136" i="229"/>
  <c r="R136" i="229" s="1"/>
  <c r="R135" i="229"/>
  <c r="Q135" i="229"/>
  <c r="P135" i="229"/>
  <c r="O135" i="229"/>
  <c r="N135" i="229"/>
  <c r="M135" i="229"/>
  <c r="L135" i="229"/>
  <c r="K135" i="229"/>
  <c r="J135" i="229"/>
  <c r="I135" i="229"/>
  <c r="H135" i="229"/>
  <c r="G135" i="229"/>
  <c r="F135" i="229"/>
  <c r="Q134" i="229"/>
  <c r="P134" i="229"/>
  <c r="O134" i="229"/>
  <c r="N134" i="229"/>
  <c r="M134" i="229"/>
  <c r="L134" i="229"/>
  <c r="K134" i="229"/>
  <c r="J134" i="229"/>
  <c r="I134" i="229"/>
  <c r="H134" i="229"/>
  <c r="G134" i="229"/>
  <c r="F134" i="229"/>
  <c r="R134" i="229" s="1"/>
  <c r="Q133" i="229"/>
  <c r="P133" i="229"/>
  <c r="O133" i="229"/>
  <c r="N133" i="229"/>
  <c r="M133" i="229"/>
  <c r="L133" i="229"/>
  <c r="K133" i="229"/>
  <c r="J133" i="229"/>
  <c r="I133" i="229"/>
  <c r="H133" i="229"/>
  <c r="G133" i="229"/>
  <c r="F133" i="229"/>
  <c r="R133" i="229" s="1"/>
  <c r="Q132" i="229"/>
  <c r="P132" i="229"/>
  <c r="O132" i="229"/>
  <c r="N132" i="229"/>
  <c r="M132" i="229"/>
  <c r="L132" i="229"/>
  <c r="K132" i="229"/>
  <c r="J132" i="229"/>
  <c r="I132" i="229"/>
  <c r="H132" i="229"/>
  <c r="G132" i="229"/>
  <c r="F132" i="229"/>
  <c r="R132" i="229" s="1"/>
  <c r="Q131" i="229"/>
  <c r="P131" i="229"/>
  <c r="O131" i="229"/>
  <c r="N131" i="229"/>
  <c r="M131" i="229"/>
  <c r="L131" i="229"/>
  <c r="K131" i="229"/>
  <c r="J131" i="229"/>
  <c r="I131" i="229"/>
  <c r="H131" i="229"/>
  <c r="G131" i="229"/>
  <c r="F131" i="229"/>
  <c r="R131" i="229" s="1"/>
  <c r="Q130" i="229"/>
  <c r="P130" i="229"/>
  <c r="O130" i="229"/>
  <c r="N130" i="229"/>
  <c r="M130" i="229"/>
  <c r="L130" i="229"/>
  <c r="K130" i="229"/>
  <c r="J130" i="229"/>
  <c r="I130" i="229"/>
  <c r="H130" i="229"/>
  <c r="G130" i="229"/>
  <c r="F130" i="229"/>
  <c r="R130" i="229" s="1"/>
  <c r="Q129" i="229"/>
  <c r="P129" i="229"/>
  <c r="O129" i="229"/>
  <c r="N129" i="229"/>
  <c r="M129" i="229"/>
  <c r="L129" i="229"/>
  <c r="K129" i="229"/>
  <c r="J129" i="229"/>
  <c r="I129" i="229"/>
  <c r="H129" i="229"/>
  <c r="G129" i="229"/>
  <c r="F129" i="229"/>
  <c r="R129" i="229" s="1"/>
  <c r="Q128" i="229"/>
  <c r="P128" i="229"/>
  <c r="O128" i="229"/>
  <c r="N128" i="229"/>
  <c r="M128" i="229"/>
  <c r="L128" i="229"/>
  <c r="K128" i="229"/>
  <c r="J128" i="229"/>
  <c r="I128" i="229"/>
  <c r="H128" i="229"/>
  <c r="G128" i="229"/>
  <c r="F128" i="229"/>
  <c r="R128" i="229" s="1"/>
  <c r="Q127" i="229"/>
  <c r="P127" i="229"/>
  <c r="O127" i="229"/>
  <c r="N127" i="229"/>
  <c r="M127" i="229"/>
  <c r="L127" i="229"/>
  <c r="K127" i="229"/>
  <c r="J127" i="229"/>
  <c r="I127" i="229"/>
  <c r="H127" i="229"/>
  <c r="G127" i="229"/>
  <c r="F127" i="229"/>
  <c r="R127" i="229" s="1"/>
  <c r="Q126" i="229"/>
  <c r="P126" i="229"/>
  <c r="O126" i="229"/>
  <c r="N126" i="229"/>
  <c r="M126" i="229"/>
  <c r="L126" i="229"/>
  <c r="K126" i="229"/>
  <c r="J126" i="229"/>
  <c r="I126" i="229"/>
  <c r="H126" i="229"/>
  <c r="G126" i="229"/>
  <c r="F126" i="229"/>
  <c r="R126" i="229" s="1"/>
  <c r="Q125" i="229"/>
  <c r="P125" i="229"/>
  <c r="O125" i="229"/>
  <c r="N125" i="229"/>
  <c r="M125" i="229"/>
  <c r="L125" i="229"/>
  <c r="K125" i="229"/>
  <c r="J125" i="229"/>
  <c r="I125" i="229"/>
  <c r="H125" i="229"/>
  <c r="G125" i="229"/>
  <c r="F125" i="229"/>
  <c r="R125" i="229" s="1"/>
  <c r="Q124" i="229"/>
  <c r="P124" i="229"/>
  <c r="O124" i="229"/>
  <c r="N124" i="229"/>
  <c r="M124" i="229"/>
  <c r="L124" i="229"/>
  <c r="K124" i="229"/>
  <c r="J124" i="229"/>
  <c r="I124" i="229"/>
  <c r="H124" i="229"/>
  <c r="G124" i="229"/>
  <c r="F124" i="229"/>
  <c r="R124" i="229" s="1"/>
  <c r="Q123" i="229"/>
  <c r="P123" i="229"/>
  <c r="O123" i="229"/>
  <c r="N123" i="229"/>
  <c r="M123" i="229"/>
  <c r="L123" i="229"/>
  <c r="K123" i="229"/>
  <c r="J123" i="229"/>
  <c r="I123" i="229"/>
  <c r="H123" i="229"/>
  <c r="G123" i="229"/>
  <c r="F123" i="229"/>
  <c r="R123" i="229" s="1"/>
  <c r="Q122" i="229"/>
  <c r="P122" i="229"/>
  <c r="O122" i="229"/>
  <c r="N122" i="229"/>
  <c r="M122" i="229"/>
  <c r="L122" i="229"/>
  <c r="K122" i="229"/>
  <c r="J122" i="229"/>
  <c r="I122" i="229"/>
  <c r="H122" i="229"/>
  <c r="G122" i="229"/>
  <c r="F122" i="229"/>
  <c r="R122" i="229" s="1"/>
  <c r="Q121" i="229"/>
  <c r="P121" i="229"/>
  <c r="O121" i="229"/>
  <c r="N121" i="229"/>
  <c r="M121" i="229"/>
  <c r="L121" i="229"/>
  <c r="K121" i="229"/>
  <c r="J121" i="229"/>
  <c r="I121" i="229"/>
  <c r="H121" i="229"/>
  <c r="G121" i="229"/>
  <c r="F121" i="229"/>
  <c r="R121" i="229" s="1"/>
  <c r="Q120" i="229"/>
  <c r="P120" i="229"/>
  <c r="O120" i="229"/>
  <c r="N120" i="229"/>
  <c r="M120" i="229"/>
  <c r="L120" i="229"/>
  <c r="K120" i="229"/>
  <c r="J120" i="229"/>
  <c r="I120" i="229"/>
  <c r="H120" i="229"/>
  <c r="G120" i="229"/>
  <c r="F120" i="229"/>
  <c r="R120" i="229" s="1"/>
  <c r="Q119" i="229"/>
  <c r="P119" i="229"/>
  <c r="O119" i="229"/>
  <c r="N119" i="229"/>
  <c r="M119" i="229"/>
  <c r="L119" i="229"/>
  <c r="K119" i="229"/>
  <c r="J119" i="229"/>
  <c r="I119" i="229"/>
  <c r="H119" i="229"/>
  <c r="G119" i="229"/>
  <c r="F119" i="229"/>
  <c r="R119" i="229" s="1"/>
  <c r="Q118" i="229"/>
  <c r="P118" i="229"/>
  <c r="O118" i="229"/>
  <c r="N118" i="229"/>
  <c r="M118" i="229"/>
  <c r="L118" i="229"/>
  <c r="K118" i="229"/>
  <c r="J118" i="229"/>
  <c r="I118" i="229"/>
  <c r="H118" i="229"/>
  <c r="G118" i="229"/>
  <c r="F118" i="229"/>
  <c r="R118" i="229" s="1"/>
  <c r="Q117" i="229"/>
  <c r="P117" i="229"/>
  <c r="O117" i="229"/>
  <c r="N117" i="229"/>
  <c r="M117" i="229"/>
  <c r="L117" i="229"/>
  <c r="K117" i="229"/>
  <c r="J117" i="229"/>
  <c r="I117" i="229"/>
  <c r="H117" i="229"/>
  <c r="G117" i="229"/>
  <c r="F117" i="229"/>
  <c r="R117" i="229" s="1"/>
  <c r="Q116" i="229"/>
  <c r="P116" i="229"/>
  <c r="O116" i="229"/>
  <c r="N116" i="229"/>
  <c r="M116" i="229"/>
  <c r="L116" i="229"/>
  <c r="K116" i="229"/>
  <c r="J116" i="229"/>
  <c r="I116" i="229"/>
  <c r="H116" i="229"/>
  <c r="G116" i="229"/>
  <c r="F116" i="229"/>
  <c r="R116" i="229" s="1"/>
  <c r="Q115" i="229"/>
  <c r="P115" i="229"/>
  <c r="O115" i="229"/>
  <c r="N115" i="229"/>
  <c r="M115" i="229"/>
  <c r="L115" i="229"/>
  <c r="K115" i="229"/>
  <c r="J115" i="229"/>
  <c r="I115" i="229"/>
  <c r="H115" i="229"/>
  <c r="G115" i="229"/>
  <c r="F115" i="229"/>
  <c r="R115" i="229" s="1"/>
  <c r="Q114" i="229"/>
  <c r="P114" i="229"/>
  <c r="O114" i="229"/>
  <c r="N114" i="229"/>
  <c r="M114" i="229"/>
  <c r="L114" i="229"/>
  <c r="K114" i="229"/>
  <c r="J114" i="229"/>
  <c r="I114" i="229"/>
  <c r="H114" i="229"/>
  <c r="G114" i="229"/>
  <c r="F114" i="229"/>
  <c r="R114" i="229" s="1"/>
  <c r="Q113" i="229"/>
  <c r="P113" i="229"/>
  <c r="O113" i="229"/>
  <c r="N113" i="229"/>
  <c r="M113" i="229"/>
  <c r="L113" i="229"/>
  <c r="K113" i="229"/>
  <c r="J113" i="229"/>
  <c r="I113" i="229"/>
  <c r="H113" i="229"/>
  <c r="G113" i="229"/>
  <c r="F113" i="229"/>
  <c r="R113" i="229" s="1"/>
  <c r="Q112" i="229"/>
  <c r="P112" i="229"/>
  <c r="O112" i="229"/>
  <c r="N112" i="229"/>
  <c r="M112" i="229"/>
  <c r="L112" i="229"/>
  <c r="K112" i="229"/>
  <c r="J112" i="229"/>
  <c r="I112" i="229"/>
  <c r="H112" i="229"/>
  <c r="G112" i="229"/>
  <c r="F112" i="229"/>
  <c r="R112" i="229" s="1"/>
  <c r="R111" i="229"/>
  <c r="Q111" i="229"/>
  <c r="P111" i="229"/>
  <c r="O111" i="229"/>
  <c r="N111" i="229"/>
  <c r="M111" i="229"/>
  <c r="L111" i="229"/>
  <c r="K111" i="229"/>
  <c r="J111" i="229"/>
  <c r="I111" i="229"/>
  <c r="H111" i="229"/>
  <c r="G111" i="229"/>
  <c r="F111" i="229"/>
  <c r="Q110" i="229"/>
  <c r="P110" i="229"/>
  <c r="O110" i="229"/>
  <c r="N110" i="229"/>
  <c r="M110" i="229"/>
  <c r="L110" i="229"/>
  <c r="K110" i="229"/>
  <c r="J110" i="229"/>
  <c r="I110" i="229"/>
  <c r="H110" i="229"/>
  <c r="G110" i="229"/>
  <c r="F110" i="229"/>
  <c r="R110" i="229" s="1"/>
  <c r="Q109" i="229"/>
  <c r="P109" i="229"/>
  <c r="O109" i="229"/>
  <c r="N109" i="229"/>
  <c r="M109" i="229"/>
  <c r="L109" i="229"/>
  <c r="K109" i="229"/>
  <c r="J109" i="229"/>
  <c r="I109" i="229"/>
  <c r="H109" i="229"/>
  <c r="G109" i="229"/>
  <c r="F109" i="229"/>
  <c r="R109" i="229" s="1"/>
  <c r="Q108" i="229"/>
  <c r="P108" i="229"/>
  <c r="O108" i="229"/>
  <c r="N108" i="229"/>
  <c r="M108" i="229"/>
  <c r="L108" i="229"/>
  <c r="K108" i="229"/>
  <c r="J108" i="229"/>
  <c r="I108" i="229"/>
  <c r="H108" i="229"/>
  <c r="G108" i="229"/>
  <c r="F108" i="229"/>
  <c r="R108" i="229" s="1"/>
  <c r="Q107" i="229"/>
  <c r="P107" i="229"/>
  <c r="O107" i="229"/>
  <c r="N107" i="229"/>
  <c r="M107" i="229"/>
  <c r="L107" i="229"/>
  <c r="K107" i="229"/>
  <c r="J107" i="229"/>
  <c r="I107" i="229"/>
  <c r="H107" i="229"/>
  <c r="G107" i="229"/>
  <c r="F107" i="229"/>
  <c r="R107" i="229" s="1"/>
  <c r="Q106" i="229"/>
  <c r="P106" i="229"/>
  <c r="O106" i="229"/>
  <c r="N106" i="229"/>
  <c r="M106" i="229"/>
  <c r="L106" i="229"/>
  <c r="K106" i="229"/>
  <c r="J106" i="229"/>
  <c r="I106" i="229"/>
  <c r="H106" i="229"/>
  <c r="G106" i="229"/>
  <c r="F106" i="229"/>
  <c r="R106" i="229" s="1"/>
  <c r="Q105" i="229"/>
  <c r="P105" i="229"/>
  <c r="O105" i="229"/>
  <c r="N105" i="229"/>
  <c r="M105" i="229"/>
  <c r="L105" i="229"/>
  <c r="K105" i="229"/>
  <c r="J105" i="229"/>
  <c r="I105" i="229"/>
  <c r="H105" i="229"/>
  <c r="G105" i="229"/>
  <c r="F105" i="229"/>
  <c r="R105" i="229" s="1"/>
  <c r="Q104" i="229"/>
  <c r="P104" i="229"/>
  <c r="O104" i="229"/>
  <c r="N104" i="229"/>
  <c r="M104" i="229"/>
  <c r="L104" i="229"/>
  <c r="K104" i="229"/>
  <c r="J104" i="229"/>
  <c r="I104" i="229"/>
  <c r="H104" i="229"/>
  <c r="G104" i="229"/>
  <c r="F104" i="229"/>
  <c r="R104" i="229" s="1"/>
  <c r="Q103" i="229"/>
  <c r="P103" i="229"/>
  <c r="O103" i="229"/>
  <c r="N103" i="229"/>
  <c r="M103" i="229"/>
  <c r="L103" i="229"/>
  <c r="K103" i="229"/>
  <c r="J103" i="229"/>
  <c r="I103" i="229"/>
  <c r="H103" i="229"/>
  <c r="G103" i="229"/>
  <c r="F103" i="229"/>
  <c r="R103" i="229" s="1"/>
  <c r="Q102" i="229"/>
  <c r="P102" i="229"/>
  <c r="O102" i="229"/>
  <c r="N102" i="229"/>
  <c r="M102" i="229"/>
  <c r="L102" i="229"/>
  <c r="K102" i="229"/>
  <c r="J102" i="229"/>
  <c r="I102" i="229"/>
  <c r="H102" i="229"/>
  <c r="G102" i="229"/>
  <c r="F102" i="229"/>
  <c r="R102" i="229" s="1"/>
  <c r="Q101" i="229"/>
  <c r="P101" i="229"/>
  <c r="O101" i="229"/>
  <c r="N101" i="229"/>
  <c r="M101" i="229"/>
  <c r="L101" i="229"/>
  <c r="K101" i="229"/>
  <c r="J101" i="229"/>
  <c r="I101" i="229"/>
  <c r="H101" i="229"/>
  <c r="G101" i="229"/>
  <c r="F101" i="229"/>
  <c r="R101" i="229" s="1"/>
  <c r="Q100" i="229"/>
  <c r="P100" i="229"/>
  <c r="O100" i="229"/>
  <c r="N100" i="229"/>
  <c r="M100" i="229"/>
  <c r="L100" i="229"/>
  <c r="K100" i="229"/>
  <c r="J100" i="229"/>
  <c r="I100" i="229"/>
  <c r="H100" i="229"/>
  <c r="G100" i="229"/>
  <c r="F100" i="229"/>
  <c r="R100" i="229" s="1"/>
  <c r="R99" i="229"/>
  <c r="Q99" i="229"/>
  <c r="P99" i="229"/>
  <c r="O99" i="229"/>
  <c r="N99" i="229"/>
  <c r="M99" i="229"/>
  <c r="L99" i="229"/>
  <c r="K99" i="229"/>
  <c r="J99" i="229"/>
  <c r="I99" i="229"/>
  <c r="H99" i="229"/>
  <c r="G99" i="229"/>
  <c r="F99" i="229"/>
  <c r="Q98" i="229"/>
  <c r="P98" i="229"/>
  <c r="O98" i="229"/>
  <c r="N98" i="229"/>
  <c r="M98" i="229"/>
  <c r="L98" i="229"/>
  <c r="K98" i="229"/>
  <c r="J98" i="229"/>
  <c r="I98" i="229"/>
  <c r="H98" i="229"/>
  <c r="G98" i="229"/>
  <c r="F98" i="229"/>
  <c r="R98" i="229" s="1"/>
  <c r="Q97" i="229"/>
  <c r="P97" i="229"/>
  <c r="O97" i="229"/>
  <c r="N97" i="229"/>
  <c r="M97" i="229"/>
  <c r="L97" i="229"/>
  <c r="K97" i="229"/>
  <c r="J97" i="229"/>
  <c r="I97" i="229"/>
  <c r="H97" i="229"/>
  <c r="G97" i="229"/>
  <c r="F97" i="229"/>
  <c r="R97" i="229" s="1"/>
  <c r="Q96" i="229"/>
  <c r="P96" i="229"/>
  <c r="O96" i="229"/>
  <c r="N96" i="229"/>
  <c r="M96" i="229"/>
  <c r="L96" i="229"/>
  <c r="K96" i="229"/>
  <c r="J96" i="229"/>
  <c r="I96" i="229"/>
  <c r="H96" i="229"/>
  <c r="G96" i="229"/>
  <c r="F96" i="229"/>
  <c r="R96" i="229" s="1"/>
  <c r="Q95" i="229"/>
  <c r="P95" i="229"/>
  <c r="O95" i="229"/>
  <c r="N95" i="229"/>
  <c r="M95" i="229"/>
  <c r="L95" i="229"/>
  <c r="K95" i="229"/>
  <c r="J95" i="229"/>
  <c r="I95" i="229"/>
  <c r="H95" i="229"/>
  <c r="G95" i="229"/>
  <c r="F95" i="229"/>
  <c r="R95" i="229" s="1"/>
  <c r="Q94" i="229"/>
  <c r="P94" i="229"/>
  <c r="O94" i="229"/>
  <c r="N94" i="229"/>
  <c r="M94" i="229"/>
  <c r="L94" i="229"/>
  <c r="K94" i="229"/>
  <c r="J94" i="229"/>
  <c r="I94" i="229"/>
  <c r="H94" i="229"/>
  <c r="G94" i="229"/>
  <c r="F94" i="229"/>
  <c r="R94" i="229" s="1"/>
  <c r="Q93" i="229"/>
  <c r="P93" i="229"/>
  <c r="O93" i="229"/>
  <c r="N93" i="229"/>
  <c r="M93" i="229"/>
  <c r="L93" i="229"/>
  <c r="K93" i="229"/>
  <c r="J93" i="229"/>
  <c r="I93" i="229"/>
  <c r="H93" i="229"/>
  <c r="G93" i="229"/>
  <c r="F93" i="229"/>
  <c r="R93" i="229" s="1"/>
  <c r="Q92" i="229"/>
  <c r="P92" i="229"/>
  <c r="O92" i="229"/>
  <c r="N92" i="229"/>
  <c r="M92" i="229"/>
  <c r="L92" i="229"/>
  <c r="K92" i="229"/>
  <c r="J92" i="229"/>
  <c r="I92" i="229"/>
  <c r="H92" i="229"/>
  <c r="G92" i="229"/>
  <c r="F92" i="229"/>
  <c r="R92" i="229" s="1"/>
  <c r="Q91" i="229"/>
  <c r="P91" i="229"/>
  <c r="O91" i="229"/>
  <c r="N91" i="229"/>
  <c r="M91" i="229"/>
  <c r="L91" i="229"/>
  <c r="K91" i="229"/>
  <c r="J91" i="229"/>
  <c r="I91" i="229"/>
  <c r="H91" i="229"/>
  <c r="G91" i="229"/>
  <c r="F91" i="229"/>
  <c r="R91" i="229" s="1"/>
  <c r="Q90" i="229"/>
  <c r="P90" i="229"/>
  <c r="O90" i="229"/>
  <c r="N90" i="229"/>
  <c r="M90" i="229"/>
  <c r="L90" i="229"/>
  <c r="K90" i="229"/>
  <c r="J90" i="229"/>
  <c r="I90" i="229"/>
  <c r="H90" i="229"/>
  <c r="G90" i="229"/>
  <c r="F90" i="229"/>
  <c r="R90" i="229" s="1"/>
  <c r="Q89" i="229"/>
  <c r="P89" i="229"/>
  <c r="O89" i="229"/>
  <c r="N89" i="229"/>
  <c r="M89" i="229"/>
  <c r="L89" i="229"/>
  <c r="K89" i="229"/>
  <c r="J89" i="229"/>
  <c r="I89" i="229"/>
  <c r="H89" i="229"/>
  <c r="G89" i="229"/>
  <c r="F89" i="229"/>
  <c r="R89" i="229" s="1"/>
  <c r="Q88" i="229"/>
  <c r="P88" i="229"/>
  <c r="O88" i="229"/>
  <c r="N88" i="229"/>
  <c r="M88" i="229"/>
  <c r="L88" i="229"/>
  <c r="K88" i="229"/>
  <c r="J88" i="229"/>
  <c r="I88" i="229"/>
  <c r="H88" i="229"/>
  <c r="G88" i="229"/>
  <c r="F88" i="229"/>
  <c r="R88" i="229" s="1"/>
  <c r="R87" i="229"/>
  <c r="Q87" i="229"/>
  <c r="P87" i="229"/>
  <c r="O87" i="229"/>
  <c r="N87" i="229"/>
  <c r="M87" i="229"/>
  <c r="L87" i="229"/>
  <c r="K87" i="229"/>
  <c r="J87" i="229"/>
  <c r="I87" i="229"/>
  <c r="H87" i="229"/>
  <c r="G87" i="229"/>
  <c r="F87" i="229"/>
  <c r="Q86" i="229"/>
  <c r="P86" i="229"/>
  <c r="O86" i="229"/>
  <c r="N86" i="229"/>
  <c r="M86" i="229"/>
  <c r="L86" i="229"/>
  <c r="K86" i="229"/>
  <c r="J86" i="229"/>
  <c r="I86" i="229"/>
  <c r="H86" i="229"/>
  <c r="G86" i="229"/>
  <c r="F86" i="229"/>
  <c r="R86" i="229" s="1"/>
  <c r="Q85" i="229"/>
  <c r="P85" i="229"/>
  <c r="O85" i="229"/>
  <c r="N85" i="229"/>
  <c r="M85" i="229"/>
  <c r="L85" i="229"/>
  <c r="K85" i="229"/>
  <c r="J85" i="229"/>
  <c r="I85" i="229"/>
  <c r="H85" i="229"/>
  <c r="G85" i="229"/>
  <c r="F85" i="229"/>
  <c r="R85" i="229" s="1"/>
  <c r="Q84" i="229"/>
  <c r="P84" i="229"/>
  <c r="O84" i="229"/>
  <c r="N84" i="229"/>
  <c r="M84" i="229"/>
  <c r="L84" i="229"/>
  <c r="K84" i="229"/>
  <c r="J84" i="229"/>
  <c r="I84" i="229"/>
  <c r="H84" i="229"/>
  <c r="G84" i="229"/>
  <c r="F84" i="229"/>
  <c r="R84" i="229" s="1"/>
  <c r="Q83" i="229"/>
  <c r="P83" i="229"/>
  <c r="O83" i="229"/>
  <c r="N83" i="229"/>
  <c r="M83" i="229"/>
  <c r="L83" i="229"/>
  <c r="K83" i="229"/>
  <c r="J83" i="229"/>
  <c r="I83" i="229"/>
  <c r="H83" i="229"/>
  <c r="G83" i="229"/>
  <c r="F83" i="229"/>
  <c r="R83" i="229" s="1"/>
  <c r="Q82" i="229"/>
  <c r="P82" i="229"/>
  <c r="O82" i="229"/>
  <c r="N82" i="229"/>
  <c r="M82" i="229"/>
  <c r="L82" i="229"/>
  <c r="K82" i="229"/>
  <c r="J82" i="229"/>
  <c r="I82" i="229"/>
  <c r="H82" i="229"/>
  <c r="G82" i="229"/>
  <c r="F82" i="229"/>
  <c r="R82" i="229" s="1"/>
  <c r="Q81" i="229"/>
  <c r="P81" i="229"/>
  <c r="O81" i="229"/>
  <c r="N81" i="229"/>
  <c r="M81" i="229"/>
  <c r="L81" i="229"/>
  <c r="K81" i="229"/>
  <c r="J81" i="229"/>
  <c r="I81" i="229"/>
  <c r="H81" i="229"/>
  <c r="G81" i="229"/>
  <c r="F81" i="229"/>
  <c r="R81" i="229" s="1"/>
  <c r="Q80" i="229"/>
  <c r="P80" i="229"/>
  <c r="O80" i="229"/>
  <c r="N80" i="229"/>
  <c r="M80" i="229"/>
  <c r="L80" i="229"/>
  <c r="K80" i="229"/>
  <c r="J80" i="229"/>
  <c r="I80" i="229"/>
  <c r="H80" i="229"/>
  <c r="G80" i="229"/>
  <c r="F80" i="229"/>
  <c r="R80" i="229" s="1"/>
  <c r="Q79" i="229"/>
  <c r="P79" i="229"/>
  <c r="O79" i="229"/>
  <c r="N79" i="229"/>
  <c r="M79" i="229"/>
  <c r="L79" i="229"/>
  <c r="K79" i="229"/>
  <c r="J79" i="229"/>
  <c r="I79" i="229"/>
  <c r="H79" i="229"/>
  <c r="G79" i="229"/>
  <c r="F79" i="229"/>
  <c r="R79" i="229" s="1"/>
  <c r="Q78" i="229"/>
  <c r="P78" i="229"/>
  <c r="O78" i="229"/>
  <c r="N78" i="229"/>
  <c r="M78" i="229"/>
  <c r="L78" i="229"/>
  <c r="K78" i="229"/>
  <c r="J78" i="229"/>
  <c r="I78" i="229"/>
  <c r="H78" i="229"/>
  <c r="G78" i="229"/>
  <c r="F78" i="229"/>
  <c r="R78" i="229" s="1"/>
  <c r="Q77" i="229"/>
  <c r="P77" i="229"/>
  <c r="O77" i="229"/>
  <c r="N77" i="229"/>
  <c r="M77" i="229"/>
  <c r="L77" i="229"/>
  <c r="K77" i="229"/>
  <c r="J77" i="229"/>
  <c r="I77" i="229"/>
  <c r="H77" i="229"/>
  <c r="G77" i="229"/>
  <c r="F77" i="229"/>
  <c r="R77" i="229" s="1"/>
  <c r="Q76" i="229"/>
  <c r="P76" i="229"/>
  <c r="O76" i="229"/>
  <c r="N76" i="229"/>
  <c r="M76" i="229"/>
  <c r="L76" i="229"/>
  <c r="K76" i="229"/>
  <c r="J76" i="229"/>
  <c r="I76" i="229"/>
  <c r="H76" i="229"/>
  <c r="G76" i="229"/>
  <c r="F76" i="229"/>
  <c r="R76" i="229" s="1"/>
  <c r="Q75" i="229"/>
  <c r="P75" i="229"/>
  <c r="O75" i="229"/>
  <c r="N75" i="229"/>
  <c r="M75" i="229"/>
  <c r="L75" i="229"/>
  <c r="K75" i="229"/>
  <c r="J75" i="229"/>
  <c r="I75" i="229"/>
  <c r="H75" i="229"/>
  <c r="G75" i="229"/>
  <c r="F75" i="229"/>
  <c r="R75" i="229" s="1"/>
  <c r="Q74" i="229"/>
  <c r="P74" i="229"/>
  <c r="O74" i="229"/>
  <c r="N74" i="229"/>
  <c r="M74" i="229"/>
  <c r="L74" i="229"/>
  <c r="K74" i="229"/>
  <c r="J74" i="229"/>
  <c r="I74" i="229"/>
  <c r="H74" i="229"/>
  <c r="G74" i="229"/>
  <c r="F74" i="229"/>
  <c r="R74" i="229" s="1"/>
  <c r="Q73" i="229"/>
  <c r="P73" i="229"/>
  <c r="O73" i="229"/>
  <c r="N73" i="229"/>
  <c r="M73" i="229"/>
  <c r="L73" i="229"/>
  <c r="K73" i="229"/>
  <c r="J73" i="229"/>
  <c r="I73" i="229"/>
  <c r="H73" i="229"/>
  <c r="G73" i="229"/>
  <c r="F73" i="229"/>
  <c r="R73" i="229" s="1"/>
  <c r="Q72" i="229"/>
  <c r="P72" i="229"/>
  <c r="O72" i="229"/>
  <c r="N72" i="229"/>
  <c r="M72" i="229"/>
  <c r="L72" i="229"/>
  <c r="K72" i="229"/>
  <c r="J72" i="229"/>
  <c r="I72" i="229"/>
  <c r="H72" i="229"/>
  <c r="G72" i="229"/>
  <c r="F72" i="229"/>
  <c r="R72" i="229" s="1"/>
  <c r="Q71" i="229"/>
  <c r="P71" i="229"/>
  <c r="O71" i="229"/>
  <c r="N71" i="229"/>
  <c r="M71" i="229"/>
  <c r="L71" i="229"/>
  <c r="K71" i="229"/>
  <c r="J71" i="229"/>
  <c r="I71" i="229"/>
  <c r="H71" i="229"/>
  <c r="G71" i="229"/>
  <c r="F71" i="229"/>
  <c r="R71" i="229" s="1"/>
  <c r="Q70" i="229"/>
  <c r="P70" i="229"/>
  <c r="O70" i="229"/>
  <c r="N70" i="229"/>
  <c r="M70" i="229"/>
  <c r="L70" i="229"/>
  <c r="K70" i="229"/>
  <c r="J70" i="229"/>
  <c r="I70" i="229"/>
  <c r="H70" i="229"/>
  <c r="G70" i="229"/>
  <c r="F70" i="229"/>
  <c r="R70" i="229" s="1"/>
  <c r="Q69" i="229"/>
  <c r="P69" i="229"/>
  <c r="O69" i="229"/>
  <c r="N69" i="229"/>
  <c r="M69" i="229"/>
  <c r="L69" i="229"/>
  <c r="K69" i="229"/>
  <c r="J69" i="229"/>
  <c r="I69" i="229"/>
  <c r="H69" i="229"/>
  <c r="G69" i="229"/>
  <c r="F69" i="229"/>
  <c r="R69" i="229" s="1"/>
  <c r="Q68" i="229"/>
  <c r="P68" i="229"/>
  <c r="O68" i="229"/>
  <c r="N68" i="229"/>
  <c r="M68" i="229"/>
  <c r="L68" i="229"/>
  <c r="K68" i="229"/>
  <c r="J68" i="229"/>
  <c r="I68" i="229"/>
  <c r="H68" i="229"/>
  <c r="G68" i="229"/>
  <c r="F68" i="229"/>
  <c r="R68" i="229" s="1"/>
  <c r="Q67" i="229"/>
  <c r="P67" i="229"/>
  <c r="O67" i="229"/>
  <c r="N67" i="229"/>
  <c r="M67" i="229"/>
  <c r="L67" i="229"/>
  <c r="K67" i="229"/>
  <c r="J67" i="229"/>
  <c r="I67" i="229"/>
  <c r="H67" i="229"/>
  <c r="G67" i="229"/>
  <c r="F67" i="229"/>
  <c r="R67" i="229" s="1"/>
  <c r="Q66" i="229"/>
  <c r="P66" i="229"/>
  <c r="O66" i="229"/>
  <c r="N66" i="229"/>
  <c r="M66" i="229"/>
  <c r="L66" i="229"/>
  <c r="K66" i="229"/>
  <c r="J66" i="229"/>
  <c r="I66" i="229"/>
  <c r="H66" i="229"/>
  <c r="G66" i="229"/>
  <c r="F66" i="229"/>
  <c r="R66" i="229" s="1"/>
  <c r="Q65" i="229"/>
  <c r="P65" i="229"/>
  <c r="O65" i="229"/>
  <c r="N65" i="229"/>
  <c r="M65" i="229"/>
  <c r="L65" i="229"/>
  <c r="K65" i="229"/>
  <c r="J65" i="229"/>
  <c r="I65" i="229"/>
  <c r="H65" i="229"/>
  <c r="G65" i="229"/>
  <c r="F65" i="229"/>
  <c r="R65" i="229" s="1"/>
  <c r="Q64" i="229"/>
  <c r="P64" i="229"/>
  <c r="O64" i="229"/>
  <c r="N64" i="229"/>
  <c r="M64" i="229"/>
  <c r="L64" i="229"/>
  <c r="K64" i="229"/>
  <c r="J64" i="229"/>
  <c r="I64" i="229"/>
  <c r="H64" i="229"/>
  <c r="G64" i="229"/>
  <c r="F64" i="229"/>
  <c r="R64" i="229" s="1"/>
  <c r="R63" i="229"/>
  <c r="Q63" i="229"/>
  <c r="P63" i="229"/>
  <c r="O63" i="229"/>
  <c r="N63" i="229"/>
  <c r="M63" i="229"/>
  <c r="L63" i="229"/>
  <c r="K63" i="229"/>
  <c r="J63" i="229"/>
  <c r="I63" i="229"/>
  <c r="H63" i="229"/>
  <c r="G63" i="229"/>
  <c r="F63" i="229"/>
  <c r="Q62" i="229"/>
  <c r="P62" i="229"/>
  <c r="O62" i="229"/>
  <c r="N62" i="229"/>
  <c r="M62" i="229"/>
  <c r="L62" i="229"/>
  <c r="K62" i="229"/>
  <c r="J62" i="229"/>
  <c r="I62" i="229"/>
  <c r="H62" i="229"/>
  <c r="G62" i="229"/>
  <c r="F62" i="229"/>
  <c r="R62" i="229" s="1"/>
  <c r="Q61" i="229"/>
  <c r="P61" i="229"/>
  <c r="O61" i="229"/>
  <c r="N61" i="229"/>
  <c r="M61" i="229"/>
  <c r="L61" i="229"/>
  <c r="K61" i="229"/>
  <c r="J61" i="229"/>
  <c r="I61" i="229"/>
  <c r="H61" i="229"/>
  <c r="G61" i="229"/>
  <c r="F61" i="229"/>
  <c r="R61" i="229" s="1"/>
  <c r="Q60" i="229"/>
  <c r="P60" i="229"/>
  <c r="O60" i="229"/>
  <c r="N60" i="229"/>
  <c r="M60" i="229"/>
  <c r="L60" i="229"/>
  <c r="K60" i="229"/>
  <c r="J60" i="229"/>
  <c r="I60" i="229"/>
  <c r="H60" i="229"/>
  <c r="G60" i="229"/>
  <c r="F60" i="229"/>
  <c r="R60" i="229" s="1"/>
  <c r="Q59" i="229"/>
  <c r="P59" i="229"/>
  <c r="O59" i="229"/>
  <c r="N59" i="229"/>
  <c r="M59" i="229"/>
  <c r="L59" i="229"/>
  <c r="K59" i="229"/>
  <c r="J59" i="229"/>
  <c r="I59" i="229"/>
  <c r="H59" i="229"/>
  <c r="G59" i="229"/>
  <c r="F59" i="229"/>
  <c r="R59" i="229" s="1"/>
  <c r="Q58" i="229"/>
  <c r="P58" i="229"/>
  <c r="O58" i="229"/>
  <c r="N58" i="229"/>
  <c r="M58" i="229"/>
  <c r="L58" i="229"/>
  <c r="K58" i="229"/>
  <c r="J58" i="229"/>
  <c r="I58" i="229"/>
  <c r="H58" i="229"/>
  <c r="G58" i="229"/>
  <c r="F58" i="229"/>
  <c r="R58" i="229" s="1"/>
  <c r="Q57" i="229"/>
  <c r="P57" i="229"/>
  <c r="O57" i="229"/>
  <c r="N57" i="229"/>
  <c r="M57" i="229"/>
  <c r="L57" i="229"/>
  <c r="K57" i="229"/>
  <c r="J57" i="229"/>
  <c r="I57" i="229"/>
  <c r="H57" i="229"/>
  <c r="G57" i="229"/>
  <c r="F57" i="229"/>
  <c r="R57" i="229" s="1"/>
  <c r="Q56" i="229"/>
  <c r="P56" i="229"/>
  <c r="O56" i="229"/>
  <c r="N56" i="229"/>
  <c r="M56" i="229"/>
  <c r="L56" i="229"/>
  <c r="K56" i="229"/>
  <c r="J56" i="229"/>
  <c r="I56" i="229"/>
  <c r="H56" i="229"/>
  <c r="G56" i="229"/>
  <c r="F56" i="229"/>
  <c r="R56" i="229" s="1"/>
  <c r="Q55" i="229"/>
  <c r="P55" i="229"/>
  <c r="O55" i="229"/>
  <c r="N55" i="229"/>
  <c r="M55" i="229"/>
  <c r="L55" i="229"/>
  <c r="K55" i="229"/>
  <c r="J55" i="229"/>
  <c r="I55" i="229"/>
  <c r="H55" i="229"/>
  <c r="G55" i="229"/>
  <c r="F55" i="229"/>
  <c r="R55" i="229" s="1"/>
  <c r="Q54" i="229"/>
  <c r="P54" i="229"/>
  <c r="O54" i="229"/>
  <c r="N54" i="229"/>
  <c r="M54" i="229"/>
  <c r="L54" i="229"/>
  <c r="K54" i="229"/>
  <c r="J54" i="229"/>
  <c r="I54" i="229"/>
  <c r="H54" i="229"/>
  <c r="G54" i="229"/>
  <c r="F54" i="229"/>
  <c r="R54" i="229" s="1"/>
  <c r="Q53" i="229"/>
  <c r="P53" i="229"/>
  <c r="O53" i="229"/>
  <c r="N53" i="229"/>
  <c r="M53" i="229"/>
  <c r="L53" i="229"/>
  <c r="K53" i="229"/>
  <c r="J53" i="229"/>
  <c r="I53" i="229"/>
  <c r="H53" i="229"/>
  <c r="G53" i="229"/>
  <c r="F53" i="229"/>
  <c r="R53" i="229" s="1"/>
  <c r="Q52" i="229"/>
  <c r="P52" i="229"/>
  <c r="O52" i="229"/>
  <c r="N52" i="229"/>
  <c r="M52" i="229"/>
  <c r="L52" i="229"/>
  <c r="K52" i="229"/>
  <c r="J52" i="229"/>
  <c r="I52" i="229"/>
  <c r="H52" i="229"/>
  <c r="G52" i="229"/>
  <c r="F52" i="229"/>
  <c r="R52" i="229" s="1"/>
  <c r="R51" i="229"/>
  <c r="Q51" i="229"/>
  <c r="P51" i="229"/>
  <c r="O51" i="229"/>
  <c r="N51" i="229"/>
  <c r="M51" i="229"/>
  <c r="L51" i="229"/>
  <c r="K51" i="229"/>
  <c r="J51" i="229"/>
  <c r="I51" i="229"/>
  <c r="H51" i="229"/>
  <c r="G51" i="229"/>
  <c r="F51" i="229"/>
  <c r="Q50" i="229"/>
  <c r="P50" i="229"/>
  <c r="O50" i="229"/>
  <c r="N50" i="229"/>
  <c r="M50" i="229"/>
  <c r="L50" i="229"/>
  <c r="K50" i="229"/>
  <c r="J50" i="229"/>
  <c r="I50" i="229"/>
  <c r="H50" i="229"/>
  <c r="G50" i="229"/>
  <c r="F50" i="229"/>
  <c r="R50" i="229" s="1"/>
  <c r="Q49" i="229"/>
  <c r="P49" i="229"/>
  <c r="O49" i="229"/>
  <c r="N49" i="229"/>
  <c r="M49" i="229"/>
  <c r="L49" i="229"/>
  <c r="K49" i="229"/>
  <c r="J49" i="229"/>
  <c r="I49" i="229"/>
  <c r="H49" i="229"/>
  <c r="G49" i="229"/>
  <c r="F49" i="229"/>
  <c r="R49" i="229" s="1"/>
  <c r="Q48" i="229"/>
  <c r="P48" i="229"/>
  <c r="O48" i="229"/>
  <c r="N48" i="229"/>
  <c r="M48" i="229"/>
  <c r="L48" i="229"/>
  <c r="K48" i="229"/>
  <c r="J48" i="229"/>
  <c r="I48" i="229"/>
  <c r="H48" i="229"/>
  <c r="G48" i="229"/>
  <c r="F48" i="229"/>
  <c r="R48" i="229" s="1"/>
  <c r="Q47" i="229"/>
  <c r="P47" i="229"/>
  <c r="O47" i="229"/>
  <c r="N47" i="229"/>
  <c r="M47" i="229"/>
  <c r="L47" i="229"/>
  <c r="K47" i="229"/>
  <c r="J47" i="229"/>
  <c r="I47" i="229"/>
  <c r="H47" i="229"/>
  <c r="G47" i="229"/>
  <c r="F47" i="229"/>
  <c r="R47" i="229" s="1"/>
  <c r="Q46" i="229"/>
  <c r="P46" i="229"/>
  <c r="O46" i="229"/>
  <c r="N46" i="229"/>
  <c r="M46" i="229"/>
  <c r="L46" i="229"/>
  <c r="K46" i="229"/>
  <c r="J46" i="229"/>
  <c r="I46" i="229"/>
  <c r="H46" i="229"/>
  <c r="G46" i="229"/>
  <c r="F46" i="229"/>
  <c r="R46" i="229" s="1"/>
  <c r="Q45" i="229"/>
  <c r="P45" i="229"/>
  <c r="O45" i="229"/>
  <c r="N45" i="229"/>
  <c r="M45" i="229"/>
  <c r="L45" i="229"/>
  <c r="K45" i="229"/>
  <c r="J45" i="229"/>
  <c r="I45" i="229"/>
  <c r="H45" i="229"/>
  <c r="G45" i="229"/>
  <c r="F45" i="229"/>
  <c r="R45" i="229" s="1"/>
  <c r="Q44" i="229"/>
  <c r="P44" i="229"/>
  <c r="O44" i="229"/>
  <c r="N44" i="229"/>
  <c r="M44" i="229"/>
  <c r="L44" i="229"/>
  <c r="K44" i="229"/>
  <c r="J44" i="229"/>
  <c r="I44" i="229"/>
  <c r="H44" i="229"/>
  <c r="G44" i="229"/>
  <c r="F44" i="229"/>
  <c r="R44" i="229" s="1"/>
  <c r="Q43" i="229"/>
  <c r="P43" i="229"/>
  <c r="O43" i="229"/>
  <c r="N43" i="229"/>
  <c r="M43" i="229"/>
  <c r="L43" i="229"/>
  <c r="K43" i="229"/>
  <c r="J43" i="229"/>
  <c r="I43" i="229"/>
  <c r="H43" i="229"/>
  <c r="G43" i="229"/>
  <c r="F43" i="229"/>
  <c r="R43" i="229" s="1"/>
  <c r="Q42" i="229"/>
  <c r="P42" i="229"/>
  <c r="O42" i="229"/>
  <c r="N42" i="229"/>
  <c r="M42" i="229"/>
  <c r="L42" i="229"/>
  <c r="K42" i="229"/>
  <c r="J42" i="229"/>
  <c r="I42" i="229"/>
  <c r="H42" i="229"/>
  <c r="G42" i="229"/>
  <c r="F42" i="229"/>
  <c r="R42" i="229" s="1"/>
  <c r="Q41" i="229"/>
  <c r="P41" i="229"/>
  <c r="O41" i="229"/>
  <c r="N41" i="229"/>
  <c r="M41" i="229"/>
  <c r="L41" i="229"/>
  <c r="K41" i="229"/>
  <c r="J41" i="229"/>
  <c r="I41" i="229"/>
  <c r="H41" i="229"/>
  <c r="G41" i="229"/>
  <c r="F41" i="229"/>
  <c r="R41" i="229" s="1"/>
  <c r="Q40" i="229"/>
  <c r="P40" i="229"/>
  <c r="O40" i="229"/>
  <c r="N40" i="229"/>
  <c r="M40" i="229"/>
  <c r="L40" i="229"/>
  <c r="K40" i="229"/>
  <c r="J40" i="229"/>
  <c r="I40" i="229"/>
  <c r="H40" i="229"/>
  <c r="G40" i="229"/>
  <c r="F40" i="229"/>
  <c r="R40" i="229" s="1"/>
  <c r="Q39" i="229"/>
  <c r="P39" i="229"/>
  <c r="O39" i="229"/>
  <c r="N39" i="229"/>
  <c r="M39" i="229"/>
  <c r="L39" i="229"/>
  <c r="K39" i="229"/>
  <c r="J39" i="229"/>
  <c r="I39" i="229"/>
  <c r="H39" i="229"/>
  <c r="G39" i="229"/>
  <c r="F39" i="229"/>
  <c r="R39" i="229" s="1"/>
  <c r="Q38" i="229"/>
  <c r="P38" i="229"/>
  <c r="O38" i="229"/>
  <c r="N38" i="229"/>
  <c r="M38" i="229"/>
  <c r="L38" i="229"/>
  <c r="K38" i="229"/>
  <c r="J38" i="229"/>
  <c r="I38" i="229"/>
  <c r="H38" i="229"/>
  <c r="G38" i="229"/>
  <c r="F38" i="229"/>
  <c r="R38" i="229" s="1"/>
  <c r="Q37" i="229"/>
  <c r="P37" i="229"/>
  <c r="O37" i="229"/>
  <c r="N37" i="229"/>
  <c r="M37" i="229"/>
  <c r="L37" i="229"/>
  <c r="K37" i="229"/>
  <c r="J37" i="229"/>
  <c r="I37" i="229"/>
  <c r="H37" i="229"/>
  <c r="G37" i="229"/>
  <c r="F37" i="229"/>
  <c r="R37" i="229" s="1"/>
  <c r="Q36" i="229"/>
  <c r="P36" i="229"/>
  <c r="O36" i="229"/>
  <c r="N36" i="229"/>
  <c r="M36" i="229"/>
  <c r="L36" i="229"/>
  <c r="K36" i="229"/>
  <c r="J36" i="229"/>
  <c r="I36" i="229"/>
  <c r="H36" i="229"/>
  <c r="G36" i="229"/>
  <c r="F36" i="229"/>
  <c r="R36" i="229" s="1"/>
  <c r="Q35" i="229"/>
  <c r="P35" i="229"/>
  <c r="O35" i="229"/>
  <c r="N35" i="229"/>
  <c r="M35" i="229"/>
  <c r="L35" i="229"/>
  <c r="K35" i="229"/>
  <c r="J35" i="229"/>
  <c r="I35" i="229"/>
  <c r="H35" i="229"/>
  <c r="G35" i="229"/>
  <c r="F35" i="229"/>
  <c r="R35" i="229" s="1"/>
  <c r="Q34" i="229"/>
  <c r="P34" i="229"/>
  <c r="O34" i="229"/>
  <c r="N34" i="229"/>
  <c r="M34" i="229"/>
  <c r="L34" i="229"/>
  <c r="K34" i="229"/>
  <c r="J34" i="229"/>
  <c r="I34" i="229"/>
  <c r="H34" i="229"/>
  <c r="G34" i="229"/>
  <c r="F34" i="229"/>
  <c r="R34" i="229" s="1"/>
  <c r="Q33" i="229"/>
  <c r="P33" i="229"/>
  <c r="O33" i="229"/>
  <c r="N33" i="229"/>
  <c r="M33" i="229"/>
  <c r="L33" i="229"/>
  <c r="K33" i="229"/>
  <c r="J33" i="229"/>
  <c r="I33" i="229"/>
  <c r="H33" i="229"/>
  <c r="G33" i="229"/>
  <c r="F33" i="229"/>
  <c r="R33" i="229" s="1"/>
  <c r="Q32" i="229"/>
  <c r="P32" i="229"/>
  <c r="O32" i="229"/>
  <c r="N32" i="229"/>
  <c r="M32" i="229"/>
  <c r="L32" i="229"/>
  <c r="K32" i="229"/>
  <c r="J32" i="229"/>
  <c r="I32" i="229"/>
  <c r="H32" i="229"/>
  <c r="G32" i="229"/>
  <c r="F32" i="229"/>
  <c r="R32" i="229" s="1"/>
  <c r="Q31" i="229"/>
  <c r="P31" i="229"/>
  <c r="O31" i="229"/>
  <c r="N31" i="229"/>
  <c r="M31" i="229"/>
  <c r="L31" i="229"/>
  <c r="K31" i="229"/>
  <c r="J31" i="229"/>
  <c r="I31" i="229"/>
  <c r="H31" i="229"/>
  <c r="G31" i="229"/>
  <c r="F31" i="229"/>
  <c r="R31" i="229" s="1"/>
  <c r="Q30" i="229"/>
  <c r="P30" i="229"/>
  <c r="O30" i="229"/>
  <c r="N30" i="229"/>
  <c r="M30" i="229"/>
  <c r="L30" i="229"/>
  <c r="K30" i="229"/>
  <c r="J30" i="229"/>
  <c r="I30" i="229"/>
  <c r="H30" i="229"/>
  <c r="G30" i="229"/>
  <c r="F30" i="229"/>
  <c r="R30" i="229" s="1"/>
  <c r="Q29" i="229"/>
  <c r="P29" i="229"/>
  <c r="O29" i="229"/>
  <c r="N29" i="229"/>
  <c r="M29" i="229"/>
  <c r="L29" i="229"/>
  <c r="K29" i="229"/>
  <c r="J29" i="229"/>
  <c r="I29" i="229"/>
  <c r="H29" i="229"/>
  <c r="G29" i="229"/>
  <c r="F29" i="229"/>
  <c r="R29" i="229" s="1"/>
  <c r="Q28" i="229"/>
  <c r="P28" i="229"/>
  <c r="O28" i="229"/>
  <c r="N28" i="229"/>
  <c r="M28" i="229"/>
  <c r="L28" i="229"/>
  <c r="K28" i="229"/>
  <c r="J28" i="229"/>
  <c r="I28" i="229"/>
  <c r="H28" i="229"/>
  <c r="G28" i="229"/>
  <c r="F28" i="229"/>
  <c r="R28" i="229" s="1"/>
  <c r="Q27" i="229"/>
  <c r="P27" i="229"/>
  <c r="O27" i="229"/>
  <c r="N27" i="229"/>
  <c r="M27" i="229"/>
  <c r="L27" i="229"/>
  <c r="K27" i="229"/>
  <c r="J27" i="229"/>
  <c r="I27" i="229"/>
  <c r="H27" i="229"/>
  <c r="G27" i="229"/>
  <c r="F27" i="229"/>
  <c r="R27" i="229" s="1"/>
  <c r="Q26" i="229"/>
  <c r="P26" i="229"/>
  <c r="O26" i="229"/>
  <c r="N26" i="229"/>
  <c r="M26" i="229"/>
  <c r="L26" i="229"/>
  <c r="K26" i="229"/>
  <c r="J26" i="229"/>
  <c r="I26" i="229"/>
  <c r="H26" i="229"/>
  <c r="G26" i="229"/>
  <c r="F26" i="229"/>
  <c r="R26" i="229" s="1"/>
  <c r="Q25" i="229"/>
  <c r="P25" i="229"/>
  <c r="O25" i="229"/>
  <c r="N25" i="229"/>
  <c r="M25" i="229"/>
  <c r="L25" i="229"/>
  <c r="K25" i="229"/>
  <c r="J25" i="229"/>
  <c r="I25" i="229"/>
  <c r="H25" i="229"/>
  <c r="G25" i="229"/>
  <c r="F25" i="229"/>
  <c r="R25" i="229" s="1"/>
  <c r="Q24" i="229"/>
  <c r="P24" i="229"/>
  <c r="O24" i="229"/>
  <c r="N24" i="229"/>
  <c r="M24" i="229"/>
  <c r="L24" i="229"/>
  <c r="K24" i="229"/>
  <c r="J24" i="229"/>
  <c r="I24" i="229"/>
  <c r="H24" i="229"/>
  <c r="G24" i="229"/>
  <c r="F24" i="229"/>
  <c r="R24" i="229" s="1"/>
  <c r="Q23" i="229"/>
  <c r="P23" i="229"/>
  <c r="O23" i="229"/>
  <c r="N23" i="229"/>
  <c r="M23" i="229"/>
  <c r="L23" i="229"/>
  <c r="K23" i="229"/>
  <c r="J23" i="229"/>
  <c r="I23" i="229"/>
  <c r="H23" i="229"/>
  <c r="G23" i="229"/>
  <c r="F23" i="229"/>
  <c r="R23" i="229" s="1"/>
  <c r="Q22" i="229"/>
  <c r="P22" i="229"/>
  <c r="O22" i="229"/>
  <c r="N22" i="229"/>
  <c r="M22" i="229"/>
  <c r="L22" i="229"/>
  <c r="K22" i="229"/>
  <c r="J22" i="229"/>
  <c r="I22" i="229"/>
  <c r="H22" i="229"/>
  <c r="G22" i="229"/>
  <c r="F22" i="229"/>
  <c r="R22" i="229" s="1"/>
  <c r="Q21" i="229"/>
  <c r="P21" i="229"/>
  <c r="O21" i="229"/>
  <c r="N21" i="229"/>
  <c r="M21" i="229"/>
  <c r="L21" i="229"/>
  <c r="K21" i="229"/>
  <c r="J21" i="229"/>
  <c r="I21" i="229"/>
  <c r="H21" i="229"/>
  <c r="G21" i="229"/>
  <c r="F21" i="229"/>
  <c r="R21" i="229" s="1"/>
  <c r="Q20" i="229"/>
  <c r="P20" i="229"/>
  <c r="O20" i="229"/>
  <c r="N20" i="229"/>
  <c r="M20" i="229"/>
  <c r="L20" i="229"/>
  <c r="K20" i="229"/>
  <c r="J20" i="229"/>
  <c r="I20" i="229"/>
  <c r="H20" i="229"/>
  <c r="G20" i="229"/>
  <c r="F20" i="229"/>
  <c r="R20" i="229" s="1"/>
  <c r="Q19" i="229"/>
  <c r="P19" i="229"/>
  <c r="O19" i="229"/>
  <c r="N19" i="229"/>
  <c r="M19" i="229"/>
  <c r="L19" i="229"/>
  <c r="K19" i="229"/>
  <c r="J19" i="229"/>
  <c r="I19" i="229"/>
  <c r="H19" i="229"/>
  <c r="G19" i="229"/>
  <c r="F19" i="229"/>
  <c r="R19" i="229" s="1"/>
  <c r="Q18" i="229"/>
  <c r="P18" i="229"/>
  <c r="O18" i="229"/>
  <c r="N18" i="229"/>
  <c r="M18" i="229"/>
  <c r="L18" i="229"/>
  <c r="K18" i="229"/>
  <c r="J18" i="229"/>
  <c r="I18" i="229"/>
  <c r="H18" i="229"/>
  <c r="G18" i="229"/>
  <c r="F18" i="229"/>
  <c r="R18" i="229" s="1"/>
  <c r="Q17" i="229"/>
  <c r="P17" i="229"/>
  <c r="O17" i="229"/>
  <c r="N17" i="229"/>
  <c r="M17" i="229"/>
  <c r="L17" i="229"/>
  <c r="K17" i="229"/>
  <c r="J17" i="229"/>
  <c r="I17" i="229"/>
  <c r="H17" i="229"/>
  <c r="G17" i="229"/>
  <c r="F17" i="229"/>
  <c r="R17" i="229" s="1"/>
  <c r="Q16" i="229"/>
  <c r="P16" i="229"/>
  <c r="O16" i="229"/>
  <c r="N16" i="229"/>
  <c r="M16" i="229"/>
  <c r="L16" i="229"/>
  <c r="K16" i="229"/>
  <c r="J16" i="229"/>
  <c r="I16" i="229"/>
  <c r="H16" i="229"/>
  <c r="G16" i="229"/>
  <c r="F16" i="229"/>
  <c r="R16" i="229" s="1"/>
  <c r="Q15" i="229"/>
  <c r="P15" i="229"/>
  <c r="O15" i="229"/>
  <c r="N15" i="229"/>
  <c r="M15" i="229"/>
  <c r="L15" i="229"/>
  <c r="K15" i="229"/>
  <c r="J15" i="229"/>
  <c r="I15" i="229"/>
  <c r="H15" i="229"/>
  <c r="G15" i="229"/>
  <c r="F15" i="229"/>
  <c r="R15" i="229" s="1"/>
  <c r="Q14" i="229"/>
  <c r="P14" i="229"/>
  <c r="O14" i="229"/>
  <c r="N14" i="229"/>
  <c r="M14" i="229"/>
  <c r="L14" i="229"/>
  <c r="K14" i="229"/>
  <c r="J14" i="229"/>
  <c r="I14" i="229"/>
  <c r="H14" i="229"/>
  <c r="G14" i="229"/>
  <c r="F14" i="229"/>
  <c r="R14" i="229" s="1"/>
  <c r="Q13" i="229"/>
  <c r="P13" i="229"/>
  <c r="O13" i="229"/>
  <c r="N13" i="229"/>
  <c r="M13" i="229"/>
  <c r="L13" i="229"/>
  <c r="K13" i="229"/>
  <c r="J13" i="229"/>
  <c r="I13" i="229"/>
  <c r="H13" i="229"/>
  <c r="G13" i="229"/>
  <c r="F13" i="229"/>
  <c r="R13" i="229" s="1"/>
  <c r="Q12" i="229"/>
  <c r="P12" i="229"/>
  <c r="O12" i="229"/>
  <c r="N12" i="229"/>
  <c r="M12" i="229"/>
  <c r="L12" i="229"/>
  <c r="K12" i="229"/>
  <c r="J12" i="229"/>
  <c r="I12" i="229"/>
  <c r="H12" i="229"/>
  <c r="G12" i="229"/>
  <c r="F12" i="229"/>
  <c r="R12" i="229" s="1"/>
  <c r="Q11" i="229"/>
  <c r="P11" i="229"/>
  <c r="O11" i="229"/>
  <c r="N11" i="229"/>
  <c r="M11" i="229"/>
  <c r="L11" i="229"/>
  <c r="K11" i="229"/>
  <c r="J11" i="229"/>
  <c r="I11" i="229"/>
  <c r="H11" i="229"/>
  <c r="G11" i="229"/>
  <c r="F11" i="229"/>
  <c r="R11" i="229" s="1"/>
  <c r="R10" i="229"/>
  <c r="Q10" i="229"/>
  <c r="P10" i="229"/>
  <c r="O10" i="229"/>
  <c r="N10" i="229"/>
  <c r="M10" i="229"/>
  <c r="L10" i="229"/>
  <c r="K10" i="229"/>
  <c r="J10" i="229"/>
  <c r="I10" i="229"/>
  <c r="H10" i="229"/>
  <c r="G10" i="229"/>
  <c r="F10" i="229"/>
  <c r="A280" i="229"/>
  <c r="A280" i="226"/>
  <c r="A280" i="227"/>
  <c r="N8" i="229"/>
  <c r="G8" i="229"/>
  <c r="F8" i="229"/>
  <c r="A7" i="229"/>
  <c r="A5" i="229"/>
  <c r="G11" i="226"/>
  <c r="G12" i="226"/>
  <c r="G13" i="226"/>
  <c r="G14" i="226"/>
  <c r="G15" i="226"/>
  <c r="G16" i="226"/>
  <c r="G17" i="226"/>
  <c r="G18" i="226"/>
  <c r="G19" i="226"/>
  <c r="G20" i="226"/>
  <c r="G21" i="226"/>
  <c r="G22" i="226"/>
  <c r="G23" i="226"/>
  <c r="G24" i="226"/>
  <c r="G25" i="226"/>
  <c r="G26" i="226"/>
  <c r="G27" i="226"/>
  <c r="G28" i="226"/>
  <c r="G29" i="226"/>
  <c r="G30" i="226"/>
  <c r="G31" i="226"/>
  <c r="G32" i="226"/>
  <c r="G33" i="226"/>
  <c r="G34" i="226"/>
  <c r="G35" i="226"/>
  <c r="G36" i="226"/>
  <c r="G37" i="226"/>
  <c r="G38" i="226"/>
  <c r="G39" i="226"/>
  <c r="G40" i="226"/>
  <c r="G41" i="226"/>
  <c r="G42" i="226"/>
  <c r="G43" i="226"/>
  <c r="G44" i="226"/>
  <c r="G45" i="226"/>
  <c r="G46" i="226"/>
  <c r="G47" i="226"/>
  <c r="G48" i="226"/>
  <c r="G49" i="226"/>
  <c r="G50" i="226"/>
  <c r="G51" i="226"/>
  <c r="G52" i="226"/>
  <c r="G53" i="226"/>
  <c r="G54" i="226"/>
  <c r="G55" i="226"/>
  <c r="G56" i="226"/>
  <c r="G57" i="226"/>
  <c r="G58" i="226"/>
  <c r="G59" i="226"/>
  <c r="G60" i="226"/>
  <c r="G61" i="226"/>
  <c r="G62" i="226"/>
  <c r="G63" i="226"/>
  <c r="G64" i="226"/>
  <c r="G65" i="226"/>
  <c r="G66" i="226"/>
  <c r="G67" i="226"/>
  <c r="G68" i="226"/>
  <c r="G69" i="226"/>
  <c r="G70" i="226"/>
  <c r="G71" i="226"/>
  <c r="G72" i="226"/>
  <c r="G73" i="226"/>
  <c r="G74" i="226"/>
  <c r="G75" i="226"/>
  <c r="G76" i="226"/>
  <c r="G77" i="226"/>
  <c r="G78" i="226"/>
  <c r="G79" i="226"/>
  <c r="G80" i="226"/>
  <c r="G81" i="226"/>
  <c r="G82" i="226"/>
  <c r="G83" i="226"/>
  <c r="G84" i="226"/>
  <c r="G85" i="226"/>
  <c r="G86" i="226"/>
  <c r="G87" i="226"/>
  <c r="G88" i="226"/>
  <c r="G89" i="226"/>
  <c r="G90" i="226"/>
  <c r="G91" i="226"/>
  <c r="G92" i="226"/>
  <c r="G93" i="226"/>
  <c r="G94" i="226"/>
  <c r="G95" i="226"/>
  <c r="G96" i="226"/>
  <c r="G97" i="226"/>
  <c r="G98" i="226"/>
  <c r="G99" i="226"/>
  <c r="G100" i="226"/>
  <c r="G101" i="226"/>
  <c r="G102" i="226"/>
  <c r="G103" i="226"/>
  <c r="G104" i="226"/>
  <c r="G105" i="226"/>
  <c r="G106" i="226"/>
  <c r="G107" i="226"/>
  <c r="G108" i="226"/>
  <c r="G109" i="226"/>
  <c r="G110" i="226"/>
  <c r="G111" i="226"/>
  <c r="G112" i="226"/>
  <c r="G113" i="226"/>
  <c r="G114" i="226"/>
  <c r="G115" i="226"/>
  <c r="G116" i="226"/>
  <c r="G117" i="226"/>
  <c r="G118" i="226"/>
  <c r="G119" i="226"/>
  <c r="G120" i="226"/>
  <c r="G121" i="226"/>
  <c r="G122" i="226"/>
  <c r="G123" i="226"/>
  <c r="G124" i="226"/>
  <c r="G125" i="226"/>
  <c r="G126" i="226"/>
  <c r="G127" i="226"/>
  <c r="G128" i="226"/>
  <c r="G129" i="226"/>
  <c r="G130" i="226"/>
  <c r="G131" i="226"/>
  <c r="G132" i="226"/>
  <c r="G133" i="226"/>
  <c r="G134" i="226"/>
  <c r="G135" i="226"/>
  <c r="G136" i="226"/>
  <c r="G137" i="226"/>
  <c r="G138" i="226"/>
  <c r="G139" i="226"/>
  <c r="G140" i="226"/>
  <c r="G141" i="226"/>
  <c r="G142" i="226"/>
  <c r="G143" i="226"/>
  <c r="G144" i="226"/>
  <c r="G145" i="226"/>
  <c r="G146" i="226"/>
  <c r="G147" i="226"/>
  <c r="G148" i="226"/>
  <c r="G149" i="226"/>
  <c r="G150" i="226"/>
  <c r="G151" i="226"/>
  <c r="G152" i="226"/>
  <c r="G153" i="226"/>
  <c r="G154" i="226"/>
  <c r="G155" i="226"/>
  <c r="G156" i="226"/>
  <c r="G157" i="226"/>
  <c r="G158" i="226"/>
  <c r="G159" i="226"/>
  <c r="G160" i="226"/>
  <c r="G161" i="226"/>
  <c r="G162" i="226"/>
  <c r="G163" i="226"/>
  <c r="G164" i="226"/>
  <c r="G165" i="226"/>
  <c r="G166" i="226"/>
  <c r="G167" i="226"/>
  <c r="G168" i="226"/>
  <c r="G169" i="226"/>
  <c r="G170" i="226"/>
  <c r="G171" i="226"/>
  <c r="G172" i="226"/>
  <c r="G173" i="226"/>
  <c r="G174" i="226"/>
  <c r="G175" i="226"/>
  <c r="G176" i="226"/>
  <c r="G177" i="226"/>
  <c r="G178" i="226"/>
  <c r="G179" i="226"/>
  <c r="G180" i="226"/>
  <c r="G181" i="226"/>
  <c r="G182" i="226"/>
  <c r="G183" i="226"/>
  <c r="G184" i="226"/>
  <c r="G185" i="226"/>
  <c r="G186" i="226"/>
  <c r="G187" i="226"/>
  <c r="G188" i="226"/>
  <c r="G189" i="226"/>
  <c r="G190" i="226"/>
  <c r="G191" i="226"/>
  <c r="G192" i="226"/>
  <c r="G193" i="226"/>
  <c r="G194" i="226"/>
  <c r="G195" i="226"/>
  <c r="G196" i="226"/>
  <c r="G197" i="226"/>
  <c r="G198" i="226"/>
  <c r="G199" i="226"/>
  <c r="G200" i="226"/>
  <c r="G201" i="226"/>
  <c r="G202" i="226"/>
  <c r="G203" i="226"/>
  <c r="G204" i="226"/>
  <c r="G205" i="226"/>
  <c r="G206" i="226"/>
  <c r="G207" i="226"/>
  <c r="G208" i="226"/>
  <c r="G209" i="226"/>
  <c r="G210" i="226"/>
  <c r="G211" i="226"/>
  <c r="G212" i="226"/>
  <c r="G213" i="226"/>
  <c r="G214" i="226"/>
  <c r="G215" i="226"/>
  <c r="G216" i="226"/>
  <c r="G217" i="226"/>
  <c r="G218" i="226"/>
  <c r="G219" i="226"/>
  <c r="G220" i="226"/>
  <c r="G221" i="226"/>
  <c r="G222" i="226"/>
  <c r="G223" i="226"/>
  <c r="G224" i="226"/>
  <c r="G225" i="226"/>
  <c r="G226" i="226"/>
  <c r="G227" i="226"/>
  <c r="G228" i="226"/>
  <c r="G229" i="226"/>
  <c r="G230" i="226"/>
  <c r="G231" i="226"/>
  <c r="G232" i="226"/>
  <c r="G233" i="226"/>
  <c r="G234" i="226"/>
  <c r="G235" i="226"/>
  <c r="G236" i="226"/>
  <c r="G237" i="226"/>
  <c r="G238" i="226"/>
  <c r="G239" i="226"/>
  <c r="G240" i="226"/>
  <c r="G241" i="226"/>
  <c r="G242" i="226"/>
  <c r="G243" i="226"/>
  <c r="G244" i="226"/>
  <c r="G245" i="226"/>
  <c r="G246" i="226"/>
  <c r="G247" i="226"/>
  <c r="G248" i="226"/>
  <c r="G249" i="226"/>
  <c r="G250" i="226"/>
  <c r="G251" i="226"/>
  <c r="G252" i="226"/>
  <c r="G253" i="226"/>
  <c r="G254" i="226"/>
  <c r="G255" i="226"/>
  <c r="G256" i="226"/>
  <c r="G257" i="226"/>
  <c r="G258" i="226"/>
  <c r="G259" i="226"/>
  <c r="G260" i="226"/>
  <c r="G261" i="226"/>
  <c r="G262" i="226"/>
  <c r="G263" i="226"/>
  <c r="G264" i="226"/>
  <c r="G265" i="226"/>
  <c r="G266" i="226"/>
  <c r="G267" i="226"/>
  <c r="G268" i="226"/>
  <c r="G269" i="226"/>
  <c r="G270" i="226"/>
  <c r="G271" i="226"/>
  <c r="G272" i="226"/>
  <c r="G273" i="226"/>
  <c r="G274" i="226"/>
  <c r="G275" i="226"/>
  <c r="G276" i="226"/>
  <c r="G277" i="226"/>
  <c r="G278" i="226"/>
  <c r="G10" i="226"/>
  <c r="S12" i="224"/>
  <c r="S17" i="224"/>
  <c r="S18" i="224"/>
  <c r="S20" i="224"/>
  <c r="S21" i="224"/>
  <c r="S32" i="224"/>
  <c r="S33" i="224"/>
  <c r="S34" i="224"/>
  <c r="S35" i="224"/>
  <c r="S36" i="224"/>
  <c r="S37" i="224"/>
  <c r="S38" i="224"/>
  <c r="S42" i="224"/>
  <c r="S46" i="224"/>
  <c r="S47" i="224"/>
  <c r="S48" i="224"/>
  <c r="S54" i="224"/>
  <c r="S55" i="224"/>
  <c r="S56" i="224"/>
  <c r="S57" i="224"/>
  <c r="S59" i="224"/>
  <c r="S61" i="224"/>
  <c r="S64" i="224"/>
  <c r="S65" i="224"/>
  <c r="S66" i="224"/>
  <c r="S67" i="224"/>
  <c r="S68" i="224"/>
  <c r="S69" i="224"/>
  <c r="S70" i="224"/>
  <c r="S156" i="224"/>
  <c r="S163" i="224"/>
  <c r="S164" i="224"/>
  <c r="S165" i="224"/>
  <c r="S166" i="224"/>
  <c r="S167" i="224"/>
  <c r="S170" i="224"/>
  <c r="S172" i="224"/>
  <c r="S174" i="224"/>
  <c r="S175" i="224"/>
  <c r="S177" i="224"/>
  <c r="S179" i="224"/>
  <c r="S181" i="224"/>
  <c r="S184" i="224"/>
  <c r="S186" i="224"/>
  <c r="S187" i="224"/>
  <c r="S188" i="224"/>
  <c r="S189" i="224"/>
  <c r="S190" i="224"/>
  <c r="S191" i="224"/>
  <c r="S193" i="224"/>
  <c r="S194" i="224"/>
  <c r="S196" i="224"/>
  <c r="S197" i="224"/>
  <c r="S198" i="224"/>
  <c r="S199" i="224"/>
  <c r="S200" i="224"/>
  <c r="S201" i="224"/>
  <c r="S206" i="224"/>
  <c r="S207" i="224"/>
  <c r="S208" i="224"/>
  <c r="S209" i="224"/>
  <c r="S210" i="224"/>
  <c r="S211" i="224"/>
  <c r="S212" i="224"/>
  <c r="S215" i="224"/>
  <c r="S216" i="224"/>
  <c r="S217" i="224"/>
  <c r="S218" i="224"/>
  <c r="S220" i="224"/>
  <c r="S223" i="224"/>
  <c r="S224" i="224"/>
  <c r="S225" i="224"/>
  <c r="S229" i="224"/>
  <c r="S230" i="224"/>
  <c r="S231" i="224"/>
  <c r="S235" i="224"/>
  <c r="S236" i="224"/>
  <c r="S269" i="224"/>
  <c r="M278" i="224"/>
  <c r="J278" i="224"/>
  <c r="I278" i="224"/>
  <c r="G278" i="224"/>
  <c r="O277" i="224"/>
  <c r="M277" i="224"/>
  <c r="J277" i="224"/>
  <c r="I277" i="224"/>
  <c r="G277" i="224"/>
  <c r="J276" i="224"/>
  <c r="G276" i="224"/>
  <c r="O275" i="224"/>
  <c r="M275" i="224"/>
  <c r="J275" i="224"/>
  <c r="G275" i="224"/>
  <c r="M274" i="224"/>
  <c r="G274" i="224"/>
  <c r="O273" i="224"/>
  <c r="S273" i="224" s="1"/>
  <c r="O272" i="224"/>
  <c r="L272" i="224"/>
  <c r="J272" i="224"/>
  <c r="I272" i="224"/>
  <c r="O271" i="224"/>
  <c r="J271" i="224"/>
  <c r="L270" i="224"/>
  <c r="S270" i="224" s="1"/>
  <c r="L268" i="224"/>
  <c r="S268" i="224" s="1"/>
  <c r="L267" i="224"/>
  <c r="J267" i="224"/>
  <c r="L266" i="224"/>
  <c r="J266" i="224"/>
  <c r="L265" i="224"/>
  <c r="J265" i="224"/>
  <c r="O264" i="224"/>
  <c r="J264" i="224"/>
  <c r="I264" i="224"/>
  <c r="O263" i="224"/>
  <c r="J263" i="224"/>
  <c r="I263" i="224"/>
  <c r="O262" i="224"/>
  <c r="S262" i="224" s="1"/>
  <c r="O261" i="224"/>
  <c r="S261" i="224" s="1"/>
  <c r="O260" i="224"/>
  <c r="J260" i="224"/>
  <c r="I260" i="224"/>
  <c r="O259" i="224"/>
  <c r="J259" i="224"/>
  <c r="I259" i="224"/>
  <c r="O258" i="224"/>
  <c r="L258" i="224"/>
  <c r="S258" i="224" s="1"/>
  <c r="O257" i="224"/>
  <c r="L257" i="224"/>
  <c r="O256" i="224"/>
  <c r="L256" i="224"/>
  <c r="O255" i="224"/>
  <c r="L255" i="224"/>
  <c r="O254" i="224"/>
  <c r="S254" i="224" s="1"/>
  <c r="O253" i="224"/>
  <c r="S253" i="224" s="1"/>
  <c r="O252" i="224"/>
  <c r="S252" i="224" s="1"/>
  <c r="O251" i="224"/>
  <c r="S251" i="224" s="1"/>
  <c r="O250" i="224"/>
  <c r="J250" i="224"/>
  <c r="I250" i="224"/>
  <c r="J249" i="224"/>
  <c r="I249" i="224"/>
  <c r="S249" i="224" s="1"/>
  <c r="K248" i="224"/>
  <c r="J248" i="224"/>
  <c r="I248" i="224"/>
  <c r="H248" i="224"/>
  <c r="G248" i="224"/>
  <c r="O247" i="224"/>
  <c r="K247" i="224"/>
  <c r="J247" i="224"/>
  <c r="I247" i="224"/>
  <c r="O246" i="224"/>
  <c r="J246" i="224"/>
  <c r="I246" i="224"/>
  <c r="O245" i="224"/>
  <c r="S245" i="224" s="1"/>
  <c r="O244" i="224"/>
  <c r="S244" i="224" s="1"/>
  <c r="O243" i="224"/>
  <c r="J243" i="224"/>
  <c r="O242" i="224"/>
  <c r="S242" i="224" s="1"/>
  <c r="O241" i="224"/>
  <c r="K241" i="224"/>
  <c r="J241" i="224"/>
  <c r="I241" i="224"/>
  <c r="S241" i="224" s="1"/>
  <c r="O240" i="224"/>
  <c r="K240" i="224"/>
  <c r="J240" i="224"/>
  <c r="I240" i="224"/>
  <c r="O239" i="224"/>
  <c r="J239" i="224"/>
  <c r="I239" i="224"/>
  <c r="L238" i="224"/>
  <c r="I238" i="224"/>
  <c r="O237" i="224"/>
  <c r="L237" i="224"/>
  <c r="I237" i="224"/>
  <c r="S237" i="224" s="1"/>
  <c r="O234" i="224"/>
  <c r="S234" i="224" s="1"/>
  <c r="O233" i="224"/>
  <c r="S233" i="224" s="1"/>
  <c r="O232" i="224"/>
  <c r="S232" i="224" s="1"/>
  <c r="J228" i="224"/>
  <c r="S228" i="224" s="1"/>
  <c r="J227" i="224"/>
  <c r="S227" i="224" s="1"/>
  <c r="J226" i="224"/>
  <c r="S226" i="224" s="1"/>
  <c r="K222" i="224"/>
  <c r="J222" i="224"/>
  <c r="H221" i="224"/>
  <c r="S221" i="224" s="1"/>
  <c r="H219" i="224"/>
  <c r="S219" i="224" s="1"/>
  <c r="H214" i="224"/>
  <c r="S214" i="224" s="1"/>
  <c r="J213" i="224"/>
  <c r="H213" i="224"/>
  <c r="K205" i="224"/>
  <c r="S205" i="224" s="1"/>
  <c r="I204" i="224"/>
  <c r="S204" i="224" s="1"/>
  <c r="J203" i="224"/>
  <c r="S203" i="224" s="1"/>
  <c r="J202" i="224"/>
  <c r="I202" i="224"/>
  <c r="R195" i="224"/>
  <c r="N195" i="224"/>
  <c r="J195" i="224"/>
  <c r="P192" i="224"/>
  <c r="S192" i="224" s="1"/>
  <c r="J185" i="224"/>
  <c r="S185" i="224" s="1"/>
  <c r="N183" i="224"/>
  <c r="I183" i="224"/>
  <c r="J182" i="224"/>
  <c r="S182" i="224" s="1"/>
  <c r="O180" i="224"/>
  <c r="S180" i="224" s="1"/>
  <c r="J178" i="224"/>
  <c r="S178" i="224" s="1"/>
  <c r="J176" i="224"/>
  <c r="S176" i="224" s="1"/>
  <c r="L173" i="224"/>
  <c r="K173" i="224"/>
  <c r="G173" i="224"/>
  <c r="J171" i="224"/>
  <c r="S171" i="224" s="1"/>
  <c r="H169" i="224"/>
  <c r="S169" i="224" s="1"/>
  <c r="J168" i="224"/>
  <c r="I168" i="224"/>
  <c r="S168" i="224" s="1"/>
  <c r="O162" i="224"/>
  <c r="S162" i="224" s="1"/>
  <c r="O161" i="224"/>
  <c r="S161" i="224" s="1"/>
  <c r="O160" i="224"/>
  <c r="S160" i="224" s="1"/>
  <c r="O159" i="224"/>
  <c r="S159" i="224" s="1"/>
  <c r="O158" i="224"/>
  <c r="S158" i="224" s="1"/>
  <c r="O157" i="224"/>
  <c r="J157" i="224"/>
  <c r="O155" i="224"/>
  <c r="J155" i="224"/>
  <c r="O154" i="224"/>
  <c r="J154" i="224"/>
  <c r="S154" i="224" s="1"/>
  <c r="O153" i="224"/>
  <c r="J153" i="224"/>
  <c r="O152" i="224"/>
  <c r="J152" i="224"/>
  <c r="S152" i="224" s="1"/>
  <c r="O151" i="224"/>
  <c r="N151" i="224"/>
  <c r="I151" i="224"/>
  <c r="O150" i="224"/>
  <c r="N150" i="224"/>
  <c r="J150" i="224"/>
  <c r="I150" i="224"/>
  <c r="O149" i="224"/>
  <c r="N149" i="224"/>
  <c r="I149" i="224"/>
  <c r="O148" i="224"/>
  <c r="N148" i="224"/>
  <c r="I148" i="224"/>
  <c r="O147" i="224"/>
  <c r="N147" i="224"/>
  <c r="I147" i="224"/>
  <c r="O146" i="224"/>
  <c r="N146" i="224"/>
  <c r="I146" i="224"/>
  <c r="O145" i="224"/>
  <c r="N145" i="224"/>
  <c r="J145" i="224"/>
  <c r="I145" i="224"/>
  <c r="O144" i="224"/>
  <c r="N144" i="224"/>
  <c r="J144" i="224"/>
  <c r="I144" i="224"/>
  <c r="N143" i="224"/>
  <c r="J143" i="224"/>
  <c r="I143" i="224"/>
  <c r="N142" i="224"/>
  <c r="J142" i="224"/>
  <c r="I142" i="224"/>
  <c r="S142" i="224" s="1"/>
  <c r="O141" i="224"/>
  <c r="N141" i="224"/>
  <c r="J141" i="224"/>
  <c r="I141" i="224"/>
  <c r="O140" i="224"/>
  <c r="N140" i="224"/>
  <c r="J140" i="224"/>
  <c r="I140" i="224"/>
  <c r="O139" i="224"/>
  <c r="N139" i="224"/>
  <c r="J139" i="224"/>
  <c r="O138" i="224"/>
  <c r="N138" i="224"/>
  <c r="J138" i="224"/>
  <c r="I138" i="224"/>
  <c r="O137" i="224"/>
  <c r="N137" i="224"/>
  <c r="J137" i="224"/>
  <c r="I137" i="224"/>
  <c r="O136" i="224"/>
  <c r="N136" i="224"/>
  <c r="J136" i="224"/>
  <c r="I136" i="224"/>
  <c r="O135" i="224"/>
  <c r="N135" i="224"/>
  <c r="J135" i="224"/>
  <c r="I135" i="224"/>
  <c r="O134" i="224"/>
  <c r="N134" i="224"/>
  <c r="J134" i="224"/>
  <c r="I134" i="224"/>
  <c r="O133" i="224"/>
  <c r="N133" i="224"/>
  <c r="J133" i="224"/>
  <c r="I133" i="224"/>
  <c r="O132" i="224"/>
  <c r="N132" i="224"/>
  <c r="J132" i="224"/>
  <c r="I132" i="224"/>
  <c r="O131" i="224"/>
  <c r="N131" i="224"/>
  <c r="J131" i="224"/>
  <c r="I131" i="224"/>
  <c r="O130" i="224"/>
  <c r="N130" i="224"/>
  <c r="J130" i="224"/>
  <c r="I130" i="224"/>
  <c r="O129" i="224"/>
  <c r="N129" i="224"/>
  <c r="J129" i="224"/>
  <c r="I129" i="224"/>
  <c r="O128" i="224"/>
  <c r="N128" i="224"/>
  <c r="J128" i="224"/>
  <c r="I128" i="224"/>
  <c r="O127" i="224"/>
  <c r="N127" i="224"/>
  <c r="J127" i="224"/>
  <c r="I127" i="224"/>
  <c r="N126" i="224"/>
  <c r="J126" i="224"/>
  <c r="I126" i="224"/>
  <c r="O125" i="224"/>
  <c r="N125" i="224"/>
  <c r="K125" i="224"/>
  <c r="J125" i="224"/>
  <c r="I125" i="224"/>
  <c r="O124" i="224"/>
  <c r="N124" i="224"/>
  <c r="J124" i="224"/>
  <c r="I124" i="224"/>
  <c r="O123" i="224"/>
  <c r="N123" i="224"/>
  <c r="J123" i="224"/>
  <c r="I123" i="224"/>
  <c r="O122" i="224"/>
  <c r="N122" i="224"/>
  <c r="J122" i="224"/>
  <c r="I122" i="224"/>
  <c r="O121" i="224"/>
  <c r="N121" i="224"/>
  <c r="J121" i="224"/>
  <c r="I121" i="224"/>
  <c r="O120" i="224"/>
  <c r="N120" i="224"/>
  <c r="K120" i="224"/>
  <c r="J120" i="224"/>
  <c r="I120" i="224"/>
  <c r="O119" i="224"/>
  <c r="N119" i="224"/>
  <c r="K119" i="224"/>
  <c r="J119" i="224"/>
  <c r="I119" i="224"/>
  <c r="O118" i="224"/>
  <c r="N118" i="224"/>
  <c r="S118" i="224" s="1"/>
  <c r="O117" i="224"/>
  <c r="N117" i="224"/>
  <c r="J117" i="224"/>
  <c r="J116" i="224"/>
  <c r="I116" i="224"/>
  <c r="N115" i="224"/>
  <c r="J115" i="224"/>
  <c r="I115" i="224"/>
  <c r="N114" i="224"/>
  <c r="I114" i="224"/>
  <c r="N113" i="224"/>
  <c r="J113" i="224"/>
  <c r="I113" i="224"/>
  <c r="S113" i="224" s="1"/>
  <c r="N112" i="224"/>
  <c r="K112" i="224"/>
  <c r="I112" i="224"/>
  <c r="O111" i="224"/>
  <c r="N111" i="224"/>
  <c r="J111" i="224"/>
  <c r="I111" i="224"/>
  <c r="O110" i="224"/>
  <c r="N110" i="224"/>
  <c r="J110" i="224"/>
  <c r="I110" i="224"/>
  <c r="O109" i="224"/>
  <c r="N109" i="224"/>
  <c r="J109" i="224"/>
  <c r="I109" i="224"/>
  <c r="O108" i="224"/>
  <c r="N108" i="224"/>
  <c r="J108" i="224"/>
  <c r="I108" i="224"/>
  <c r="O107" i="224"/>
  <c r="N107" i="224"/>
  <c r="J107" i="224"/>
  <c r="I107" i="224"/>
  <c r="O106" i="224"/>
  <c r="N106" i="224"/>
  <c r="J106" i="224"/>
  <c r="I106" i="224"/>
  <c r="O105" i="224"/>
  <c r="N105" i="224"/>
  <c r="J105" i="224"/>
  <c r="I105" i="224"/>
  <c r="O104" i="224"/>
  <c r="N104" i="224"/>
  <c r="J104" i="224"/>
  <c r="I104" i="224"/>
  <c r="O103" i="224"/>
  <c r="N103" i="224"/>
  <c r="J103" i="224"/>
  <c r="I103" i="224"/>
  <c r="O102" i="224"/>
  <c r="N102" i="224"/>
  <c r="J102" i="224"/>
  <c r="I102" i="224"/>
  <c r="O101" i="224"/>
  <c r="N101" i="224"/>
  <c r="J101" i="224"/>
  <c r="I101" i="224"/>
  <c r="O100" i="224"/>
  <c r="N100" i="224"/>
  <c r="J100" i="224"/>
  <c r="I100" i="224"/>
  <c r="O99" i="224"/>
  <c r="N99" i="224"/>
  <c r="J99" i="224"/>
  <c r="I99" i="224"/>
  <c r="N98" i="224"/>
  <c r="S98" i="224" s="1"/>
  <c r="R97" i="224"/>
  <c r="S97" i="224" s="1"/>
  <c r="P96" i="224"/>
  <c r="N96" i="224"/>
  <c r="R95" i="224"/>
  <c r="N95" i="224"/>
  <c r="I95" i="224"/>
  <c r="R94" i="224"/>
  <c r="N94" i="224"/>
  <c r="I94" i="224"/>
  <c r="R93" i="224"/>
  <c r="I93" i="224"/>
  <c r="N92" i="224"/>
  <c r="K92" i="224"/>
  <c r="J92" i="224"/>
  <c r="I92" i="224"/>
  <c r="O91" i="224"/>
  <c r="N91" i="224"/>
  <c r="J91" i="224"/>
  <c r="I91" i="224"/>
  <c r="O90" i="224"/>
  <c r="N90" i="224"/>
  <c r="J90" i="224"/>
  <c r="I90" i="224"/>
  <c r="O89" i="224"/>
  <c r="N89" i="224"/>
  <c r="J89" i="224"/>
  <c r="I89" i="224"/>
  <c r="O88" i="224"/>
  <c r="N88" i="224"/>
  <c r="J88" i="224"/>
  <c r="O87" i="224"/>
  <c r="S87" i="224" s="1"/>
  <c r="J86" i="224"/>
  <c r="I86" i="224"/>
  <c r="O85" i="224"/>
  <c r="N85" i="224"/>
  <c r="J85" i="224"/>
  <c r="I85" i="224"/>
  <c r="N84" i="224"/>
  <c r="J84" i="224"/>
  <c r="I84" i="224"/>
  <c r="S84" i="224" s="1"/>
  <c r="O83" i="224"/>
  <c r="N83" i="224"/>
  <c r="J83" i="224"/>
  <c r="I83" i="224"/>
  <c r="O82" i="224"/>
  <c r="N82" i="224"/>
  <c r="J82" i="224"/>
  <c r="I82" i="224"/>
  <c r="O81" i="224"/>
  <c r="N81" i="224"/>
  <c r="J81" i="224"/>
  <c r="I81" i="224"/>
  <c r="S81" i="224" s="1"/>
  <c r="N80" i="224"/>
  <c r="J80" i="224"/>
  <c r="I80" i="224"/>
  <c r="S80" i="224" s="1"/>
  <c r="N79" i="224"/>
  <c r="J79" i="224"/>
  <c r="N78" i="224"/>
  <c r="J78" i="224"/>
  <c r="I78" i="224"/>
  <c r="O77" i="224"/>
  <c r="N77" i="224"/>
  <c r="K77" i="224"/>
  <c r="J77" i="224"/>
  <c r="I77" i="224"/>
  <c r="O76" i="224"/>
  <c r="N76" i="224"/>
  <c r="K76" i="224"/>
  <c r="J76" i="224"/>
  <c r="I76" i="224"/>
  <c r="O75" i="224"/>
  <c r="N75" i="224"/>
  <c r="K75" i="224"/>
  <c r="J75" i="224"/>
  <c r="I75" i="224"/>
  <c r="O74" i="224"/>
  <c r="N74" i="224"/>
  <c r="K74" i="224"/>
  <c r="J74" i="224"/>
  <c r="I74" i="224"/>
  <c r="O73" i="224"/>
  <c r="N73" i="224"/>
  <c r="K73" i="224"/>
  <c r="J73" i="224"/>
  <c r="I73" i="224"/>
  <c r="O72" i="224"/>
  <c r="N72" i="224"/>
  <c r="K72" i="224"/>
  <c r="J72" i="224"/>
  <c r="I72" i="224"/>
  <c r="J71" i="224"/>
  <c r="S71" i="224" s="1"/>
  <c r="L63" i="224"/>
  <c r="S63" i="224" s="1"/>
  <c r="L62" i="224"/>
  <c r="S62" i="224" s="1"/>
  <c r="J60" i="224"/>
  <c r="S60" i="224" s="1"/>
  <c r="J58" i="224"/>
  <c r="S58" i="224" s="1"/>
  <c r="O53" i="224"/>
  <c r="J53" i="224"/>
  <c r="S53" i="224" s="1"/>
  <c r="O52" i="224"/>
  <c r="J52" i="224"/>
  <c r="O51" i="224"/>
  <c r="J51" i="224"/>
  <c r="L50" i="224"/>
  <c r="S50" i="224" s="1"/>
  <c r="L49" i="224"/>
  <c r="S49" i="224" s="1"/>
  <c r="L45" i="224"/>
  <c r="S45" i="224" s="1"/>
  <c r="L44" i="224"/>
  <c r="S44" i="224" s="1"/>
  <c r="L43" i="224"/>
  <c r="S43" i="224" s="1"/>
  <c r="O41" i="224"/>
  <c r="J41" i="224"/>
  <c r="S41" i="224" s="1"/>
  <c r="O40" i="224"/>
  <c r="J40" i="224"/>
  <c r="O39" i="224"/>
  <c r="J39" i="224"/>
  <c r="S39" i="224" s="1"/>
  <c r="I31" i="224"/>
  <c r="G31" i="224"/>
  <c r="S31" i="224" s="1"/>
  <c r="J30" i="224"/>
  <c r="I30" i="224"/>
  <c r="G30" i="224"/>
  <c r="I29" i="224"/>
  <c r="G29" i="224"/>
  <c r="J28" i="224"/>
  <c r="G28" i="224"/>
  <c r="S28" i="224" s="1"/>
  <c r="M27" i="224"/>
  <c r="J27" i="224"/>
  <c r="I27" i="224"/>
  <c r="G27" i="224"/>
  <c r="J26" i="224"/>
  <c r="G26" i="224"/>
  <c r="S26" i="224" s="1"/>
  <c r="O25" i="224"/>
  <c r="K25" i="224"/>
  <c r="J25" i="224"/>
  <c r="I25" i="224"/>
  <c r="G25" i="224"/>
  <c r="O24" i="224"/>
  <c r="K24" i="224"/>
  <c r="J24" i="224"/>
  <c r="I24" i="224"/>
  <c r="G24" i="224"/>
  <c r="O23" i="224"/>
  <c r="J23" i="224"/>
  <c r="G23" i="224"/>
  <c r="K22" i="224"/>
  <c r="S22" i="224" s="1"/>
  <c r="Q19" i="224"/>
  <c r="K19" i="224"/>
  <c r="J19" i="224"/>
  <c r="I19" i="224"/>
  <c r="H19" i="224"/>
  <c r="G19" i="224"/>
  <c r="O16" i="224"/>
  <c r="K16" i="224"/>
  <c r="Q15" i="224"/>
  <c r="S15" i="224" s="1"/>
  <c r="O14" i="224"/>
  <c r="K14" i="224"/>
  <c r="Q13" i="224"/>
  <c r="S13" i="224" s="1"/>
  <c r="O11" i="224"/>
  <c r="S11" i="224" s="1"/>
  <c r="Q10" i="224"/>
  <c r="S10" i="224" s="1"/>
  <c r="S14" i="224" l="1"/>
  <c r="S23" i="224"/>
  <c r="S141" i="224"/>
  <c r="S148" i="224"/>
  <c r="S240" i="224"/>
  <c r="S256" i="224"/>
  <c r="S267" i="224"/>
  <c r="S278" i="224"/>
  <c r="S250" i="224"/>
  <c r="S78" i="224"/>
  <c r="S140" i="224"/>
  <c r="S173" i="224"/>
  <c r="S222" i="224"/>
  <c r="S265" i="224"/>
  <c r="S93" i="224"/>
  <c r="S202" i="224"/>
  <c r="S255" i="224"/>
  <c r="S106" i="224"/>
  <c r="S112" i="224"/>
  <c r="S246" i="224"/>
  <c r="S257" i="224"/>
  <c r="S247" i="224"/>
  <c r="S271" i="224"/>
  <c r="S130" i="224"/>
  <c r="S146" i="224"/>
  <c r="S150" i="224"/>
  <c r="S259" i="224"/>
  <c r="S272" i="224"/>
  <c r="S73" i="224"/>
  <c r="S85" i="224"/>
  <c r="S114" i="224"/>
  <c r="S119" i="224"/>
  <c r="S143" i="224"/>
  <c r="S155" i="224"/>
  <c r="S195" i="224"/>
  <c r="S238" i="224"/>
  <c r="S277" i="224"/>
  <c r="S266" i="224"/>
  <c r="S94" i="224"/>
  <c r="S274" i="224"/>
  <c r="S19" i="224"/>
  <c r="S52" i="224"/>
  <c r="S75" i="224"/>
  <c r="S89" i="224"/>
  <c r="S92" i="224"/>
  <c r="S96" i="224"/>
  <c r="S101" i="224"/>
  <c r="S104" i="224"/>
  <c r="S107" i="224"/>
  <c r="S110" i="224"/>
  <c r="S121" i="224"/>
  <c r="S124" i="224"/>
  <c r="S127" i="224"/>
  <c r="S133" i="224"/>
  <c r="S136" i="224"/>
  <c r="S139" i="224"/>
  <c r="S264" i="224"/>
  <c r="S276" i="224"/>
  <c r="S40" i="224"/>
  <c r="S25" i="224"/>
  <c r="S248" i="224"/>
  <c r="S29" i="224"/>
  <c r="S90" i="224"/>
  <c r="S99" i="224"/>
  <c r="S102" i="224"/>
  <c r="S105" i="224"/>
  <c r="S108" i="224"/>
  <c r="S111" i="224"/>
  <c r="S115" i="224"/>
  <c r="S122" i="224"/>
  <c r="S125" i="224"/>
  <c r="S128" i="224"/>
  <c r="S131" i="224"/>
  <c r="S134" i="224"/>
  <c r="S137" i="224"/>
  <c r="S147" i="224"/>
  <c r="S157" i="224"/>
  <c r="S239" i="224"/>
  <c r="S243" i="224"/>
  <c r="S260" i="224"/>
  <c r="S76" i="224"/>
  <c r="S82" i="224"/>
  <c r="S144" i="224"/>
  <c r="S151" i="224"/>
  <c r="S30" i="224"/>
  <c r="S79" i="224"/>
  <c r="S86" i="224"/>
  <c r="S74" i="224"/>
  <c r="S83" i="224"/>
  <c r="S116" i="224"/>
  <c r="S120" i="224"/>
  <c r="S91" i="224"/>
  <c r="S100" i="224"/>
  <c r="S103" i="224"/>
  <c r="S109" i="224"/>
  <c r="S123" i="224"/>
  <c r="S129" i="224"/>
  <c r="S132" i="224"/>
  <c r="S135" i="224"/>
  <c r="S138" i="224"/>
  <c r="S275" i="224"/>
  <c r="S72" i="224"/>
  <c r="S88" i="224"/>
  <c r="S95" i="224"/>
  <c r="S117" i="224"/>
  <c r="S126" i="224"/>
  <c r="S145" i="224"/>
  <c r="S263" i="224"/>
  <c r="S16" i="224"/>
  <c r="S24" i="224"/>
  <c r="S27" i="224"/>
  <c r="S51" i="224"/>
  <c r="S77" i="224"/>
  <c r="S149" i="224"/>
  <c r="S153" i="224"/>
  <c r="S183" i="224"/>
  <c r="S213" i="224"/>
  <c r="AP278" i="227"/>
  <c r="AP277" i="227"/>
  <c r="AP276" i="227"/>
  <c r="AP275" i="227"/>
  <c r="AP274" i="227"/>
  <c r="AP273" i="227"/>
  <c r="AP272" i="227"/>
  <c r="AP271" i="227"/>
  <c r="AP270" i="227"/>
  <c r="AP269" i="227"/>
  <c r="AP268" i="227"/>
  <c r="AP267" i="227"/>
  <c r="AP266" i="227"/>
  <c r="AP265" i="227"/>
  <c r="AP264" i="227"/>
  <c r="AP263" i="227"/>
  <c r="AP262" i="227"/>
  <c r="AP261" i="227"/>
  <c r="AP260" i="227"/>
  <c r="AP259" i="227"/>
  <c r="AP258" i="227"/>
  <c r="AP257" i="227"/>
  <c r="AP256" i="227"/>
  <c r="AP255" i="227"/>
  <c r="AP254" i="227"/>
  <c r="AP253" i="227"/>
  <c r="AP252" i="227"/>
  <c r="AP251" i="227"/>
  <c r="AP250" i="227"/>
  <c r="AP249" i="227"/>
  <c r="AP248" i="227"/>
  <c r="AP247" i="227"/>
  <c r="AP246" i="227"/>
  <c r="AP245" i="227"/>
  <c r="AP244" i="227"/>
  <c r="AP243" i="227"/>
  <c r="AP242" i="227"/>
  <c r="AP241" i="227"/>
  <c r="AP240" i="227"/>
  <c r="AP239" i="227"/>
  <c r="AP238" i="227"/>
  <c r="AP237" i="227"/>
  <c r="AP236" i="227"/>
  <c r="AP235" i="227"/>
  <c r="AP234" i="227"/>
  <c r="AP233" i="227"/>
  <c r="AP232" i="227"/>
  <c r="AP231" i="227"/>
  <c r="AP230" i="227"/>
  <c r="AP229" i="227"/>
  <c r="AP228" i="227"/>
  <c r="AP227" i="227"/>
  <c r="AP226" i="227"/>
  <c r="AP225" i="227"/>
  <c r="AP224" i="227"/>
  <c r="AP223" i="227"/>
  <c r="AP222" i="227"/>
  <c r="AP221" i="227"/>
  <c r="AP220" i="227"/>
  <c r="AP219" i="227"/>
  <c r="AP218" i="227"/>
  <c r="AP217" i="227"/>
  <c r="AP216" i="227"/>
  <c r="AP215" i="227"/>
  <c r="AP214" i="227"/>
  <c r="AP213" i="227"/>
  <c r="AP212" i="227"/>
  <c r="AP211" i="227"/>
  <c r="AP210" i="227"/>
  <c r="AP209" i="227"/>
  <c r="AP208" i="227"/>
  <c r="AP207" i="227"/>
  <c r="AP206" i="227"/>
  <c r="AP205" i="227"/>
  <c r="AP204" i="227"/>
  <c r="AP203" i="227"/>
  <c r="AP202" i="227"/>
  <c r="AP201" i="227"/>
  <c r="AP200" i="227"/>
  <c r="AP199" i="227"/>
  <c r="AP198" i="227"/>
  <c r="AP197" i="227"/>
  <c r="AP196" i="227"/>
  <c r="AP194" i="227"/>
  <c r="AP193" i="227"/>
  <c r="AP192" i="227"/>
  <c r="AP191" i="227"/>
  <c r="AP190" i="227"/>
  <c r="AP189" i="227"/>
  <c r="AP188" i="227"/>
  <c r="AP187" i="227"/>
  <c r="AP186" i="227"/>
  <c r="AP185" i="227"/>
  <c r="AP184" i="227"/>
  <c r="AP183" i="227"/>
  <c r="AP182" i="227"/>
  <c r="AP181" i="227"/>
  <c r="AP180" i="227"/>
  <c r="AP179" i="227"/>
  <c r="AP178" i="227"/>
  <c r="AP177" i="227"/>
  <c r="AP176" i="227"/>
  <c r="AP175" i="227"/>
  <c r="AP174" i="227"/>
  <c r="AP173" i="227"/>
  <c r="AP172" i="227"/>
  <c r="AP171" i="227"/>
  <c r="AP170" i="227"/>
  <c r="AP169" i="227"/>
  <c r="AP168" i="227"/>
  <c r="AP167" i="227"/>
  <c r="AP166" i="227"/>
  <c r="AP165" i="227"/>
  <c r="AP164" i="227"/>
  <c r="AP163" i="227"/>
  <c r="AP162" i="227"/>
  <c r="AP161" i="227"/>
  <c r="AP160" i="227"/>
  <c r="AP159" i="227"/>
  <c r="AP158" i="227"/>
  <c r="AP157" i="227"/>
  <c r="AP156" i="227"/>
  <c r="AP155" i="227"/>
  <c r="AP154" i="227"/>
  <c r="AP153" i="227"/>
  <c r="AP152" i="227"/>
  <c r="AP151" i="227"/>
  <c r="AP150" i="227"/>
  <c r="AP149" i="227"/>
  <c r="AP148" i="227"/>
  <c r="AP147" i="227"/>
  <c r="AP146" i="227"/>
  <c r="AP145" i="227"/>
  <c r="AP144" i="227"/>
  <c r="AP143" i="227"/>
  <c r="AP142" i="227"/>
  <c r="AP141" i="227"/>
  <c r="AP140" i="227"/>
  <c r="AP139" i="227"/>
  <c r="AP138" i="227"/>
  <c r="AP137" i="227"/>
  <c r="AP136" i="227"/>
  <c r="AP135" i="227"/>
  <c r="AP134" i="227"/>
  <c r="AP133" i="227"/>
  <c r="AP132" i="227"/>
  <c r="AP131" i="227"/>
  <c r="AP130" i="227"/>
  <c r="AP129" i="227"/>
  <c r="AP128" i="227"/>
  <c r="AP127" i="227"/>
  <c r="AP126" i="227"/>
  <c r="AP125" i="227"/>
  <c r="AP124" i="227"/>
  <c r="AP123" i="227"/>
  <c r="AP122" i="227"/>
  <c r="AP121" i="227"/>
  <c r="AP120" i="227"/>
  <c r="AP119" i="227"/>
  <c r="AP118" i="227"/>
  <c r="AP117" i="227"/>
  <c r="AP116" i="227"/>
  <c r="AP115" i="227"/>
  <c r="AP114" i="227"/>
  <c r="AP113" i="227"/>
  <c r="AP112" i="227"/>
  <c r="AP111" i="227"/>
  <c r="AP110" i="227"/>
  <c r="AP109" i="227"/>
  <c r="AP108" i="227"/>
  <c r="AP107" i="227"/>
  <c r="AP106" i="227"/>
  <c r="AP105" i="227"/>
  <c r="AP104" i="227"/>
  <c r="AP103" i="227"/>
  <c r="AP102" i="227"/>
  <c r="AP101" i="227"/>
  <c r="AP100" i="227"/>
  <c r="AP99" i="227"/>
  <c r="AP98" i="227"/>
  <c r="AP96" i="227"/>
  <c r="AP92" i="227"/>
  <c r="AP91" i="227"/>
  <c r="AP90" i="227"/>
  <c r="AP89" i="227"/>
  <c r="AP88" i="227"/>
  <c r="AP87" i="227"/>
  <c r="AP86" i="227"/>
  <c r="AP85" i="227"/>
  <c r="AP84" i="227"/>
  <c r="AP83" i="227"/>
  <c r="AP82" i="227"/>
  <c r="AP81" i="227"/>
  <c r="AP80" i="227"/>
  <c r="AP79" i="227"/>
  <c r="AP78" i="227"/>
  <c r="AP77" i="227"/>
  <c r="AP76" i="227"/>
  <c r="AP75" i="227"/>
  <c r="AP74" i="227"/>
  <c r="AP73" i="227"/>
  <c r="AP72" i="227"/>
  <c r="AP71" i="227"/>
  <c r="AP70" i="227"/>
  <c r="AP69" i="227"/>
  <c r="AP68" i="227"/>
  <c r="AP67" i="227"/>
  <c r="AP66" i="227"/>
  <c r="AP65" i="227"/>
  <c r="AP64" i="227"/>
  <c r="AP63" i="227"/>
  <c r="AP62" i="227"/>
  <c r="AP61" i="227"/>
  <c r="AP60" i="227"/>
  <c r="AP59" i="227"/>
  <c r="AP58" i="227"/>
  <c r="AP57" i="227"/>
  <c r="AP56" i="227"/>
  <c r="AP55" i="227"/>
  <c r="AP54" i="227"/>
  <c r="AP53" i="227"/>
  <c r="AP52" i="227"/>
  <c r="AP51" i="227"/>
  <c r="AP50" i="227"/>
  <c r="AP49" i="227"/>
  <c r="AP48" i="227"/>
  <c r="AP47" i="227"/>
  <c r="AP46" i="227"/>
  <c r="AP45" i="227"/>
  <c r="AP44" i="227"/>
  <c r="AP43" i="227"/>
  <c r="AP42" i="227"/>
  <c r="AP41" i="227"/>
  <c r="AP40" i="227"/>
  <c r="AP39" i="227"/>
  <c r="AP38" i="227"/>
  <c r="AP37" i="227"/>
  <c r="AP36" i="227"/>
  <c r="AP35" i="227"/>
  <c r="AP34" i="227"/>
  <c r="AP33" i="227"/>
  <c r="AP32" i="227"/>
  <c r="AP31" i="227"/>
  <c r="AP30" i="227"/>
  <c r="AP29" i="227"/>
  <c r="AP28" i="227"/>
  <c r="AP27" i="227"/>
  <c r="AP26" i="227"/>
  <c r="AP25" i="227"/>
  <c r="AP24" i="227"/>
  <c r="AP23" i="227"/>
  <c r="AP22" i="227"/>
  <c r="AP21" i="227"/>
  <c r="AP20" i="227"/>
  <c r="AP19" i="227"/>
  <c r="AP18" i="227"/>
  <c r="AP17" i="227"/>
  <c r="AP16" i="227"/>
  <c r="AP15" i="227"/>
  <c r="AP14" i="227"/>
  <c r="AP13" i="227"/>
  <c r="AP12" i="227"/>
  <c r="AP11" i="227"/>
  <c r="AP10" i="227"/>
  <c r="AM278" i="227"/>
  <c r="AM277" i="227"/>
  <c r="AM276" i="227"/>
  <c r="AM275" i="227"/>
  <c r="AM274" i="227"/>
  <c r="AM273" i="227"/>
  <c r="AM272" i="227"/>
  <c r="AM271" i="227"/>
  <c r="AM270" i="227"/>
  <c r="AM269" i="227"/>
  <c r="AM268" i="227"/>
  <c r="AM267" i="227"/>
  <c r="AM266" i="227"/>
  <c r="AM265" i="227"/>
  <c r="AM264" i="227"/>
  <c r="AM263" i="227"/>
  <c r="AM262" i="227"/>
  <c r="AM261" i="227"/>
  <c r="AM260" i="227"/>
  <c r="AM259" i="227"/>
  <c r="AM258" i="227"/>
  <c r="AM257" i="227"/>
  <c r="AM256" i="227"/>
  <c r="AM255" i="227"/>
  <c r="AM254" i="227"/>
  <c r="AM253" i="227"/>
  <c r="AM252" i="227"/>
  <c r="AM251" i="227"/>
  <c r="AM250" i="227"/>
  <c r="AM249" i="227"/>
  <c r="AM248" i="227"/>
  <c r="AM247" i="227"/>
  <c r="AM246" i="227"/>
  <c r="AM245" i="227"/>
  <c r="AM244" i="227"/>
  <c r="AM243" i="227"/>
  <c r="AM242" i="227"/>
  <c r="AM241" i="227"/>
  <c r="AM240" i="227"/>
  <c r="AM239" i="227"/>
  <c r="AM238" i="227"/>
  <c r="AM237" i="227"/>
  <c r="AM236" i="227"/>
  <c r="AM235" i="227"/>
  <c r="AM234" i="227"/>
  <c r="AM233" i="227"/>
  <c r="AM232" i="227"/>
  <c r="AM231" i="227"/>
  <c r="AM230" i="227"/>
  <c r="AM229" i="227"/>
  <c r="AM228" i="227"/>
  <c r="AM227" i="227"/>
  <c r="AM226" i="227"/>
  <c r="AM225" i="227"/>
  <c r="AM224" i="227"/>
  <c r="AM223" i="227"/>
  <c r="AM222" i="227"/>
  <c r="AM221" i="227"/>
  <c r="AM220" i="227"/>
  <c r="AM219" i="227"/>
  <c r="AM218" i="227"/>
  <c r="AM217" i="227"/>
  <c r="AM216" i="227"/>
  <c r="AM215" i="227"/>
  <c r="AM214" i="227"/>
  <c r="AM213" i="227"/>
  <c r="AM212" i="227"/>
  <c r="AM211" i="227"/>
  <c r="AM210" i="227"/>
  <c r="AM209" i="227"/>
  <c r="AM208" i="227"/>
  <c r="AM207" i="227"/>
  <c r="AM206" i="227"/>
  <c r="AM205" i="227"/>
  <c r="AM204" i="227"/>
  <c r="AM203" i="227"/>
  <c r="AM202" i="227"/>
  <c r="AM201" i="227"/>
  <c r="AM200" i="227"/>
  <c r="AM199" i="227"/>
  <c r="AM198" i="227"/>
  <c r="AM197" i="227"/>
  <c r="AM196" i="227"/>
  <c r="AM195" i="227"/>
  <c r="AM194" i="227"/>
  <c r="AM193" i="227"/>
  <c r="AM192" i="227"/>
  <c r="AM191" i="227"/>
  <c r="AM190" i="227"/>
  <c r="AM189" i="227"/>
  <c r="AM188" i="227"/>
  <c r="AM187" i="227"/>
  <c r="AM186" i="227"/>
  <c r="AM185" i="227"/>
  <c r="AM184" i="227"/>
  <c r="AM183" i="227"/>
  <c r="AM182" i="227"/>
  <c r="AM181" i="227"/>
  <c r="AM180" i="227"/>
  <c r="AM179" i="227"/>
  <c r="AM178" i="227"/>
  <c r="AM177" i="227"/>
  <c r="AM176" i="227"/>
  <c r="AM175" i="227"/>
  <c r="AM174" i="227"/>
  <c r="AM173" i="227"/>
  <c r="AM172" i="227"/>
  <c r="AM171" i="227"/>
  <c r="AM170" i="227"/>
  <c r="AM169" i="227"/>
  <c r="AM168" i="227"/>
  <c r="AM167" i="227"/>
  <c r="AM166" i="227"/>
  <c r="AM165" i="227"/>
  <c r="AM164" i="227"/>
  <c r="AM163" i="227"/>
  <c r="AM162" i="227"/>
  <c r="AM161" i="227"/>
  <c r="AM160" i="227"/>
  <c r="AM159" i="227"/>
  <c r="AM158" i="227"/>
  <c r="AM157" i="227"/>
  <c r="AM156" i="227"/>
  <c r="AM155" i="227"/>
  <c r="AM154" i="227"/>
  <c r="AM153" i="227"/>
  <c r="AM152" i="227"/>
  <c r="AM151" i="227"/>
  <c r="AM150" i="227"/>
  <c r="AM149" i="227"/>
  <c r="AM148" i="227"/>
  <c r="AM147" i="227"/>
  <c r="AM146" i="227"/>
  <c r="AM145" i="227"/>
  <c r="AM144" i="227"/>
  <c r="AM143" i="227"/>
  <c r="AM142" i="227"/>
  <c r="AM141" i="227"/>
  <c r="AM140" i="227"/>
  <c r="AM139" i="227"/>
  <c r="AM138" i="227"/>
  <c r="AM137" i="227"/>
  <c r="AM136" i="227"/>
  <c r="AM135" i="227"/>
  <c r="AM134" i="227"/>
  <c r="AM133" i="227"/>
  <c r="AM132" i="227"/>
  <c r="AM131" i="227"/>
  <c r="AM130" i="227"/>
  <c r="AM129" i="227"/>
  <c r="AM128" i="227"/>
  <c r="AM127" i="227"/>
  <c r="AM126" i="227"/>
  <c r="AM125" i="227"/>
  <c r="AM124" i="227"/>
  <c r="AM123" i="227"/>
  <c r="AM122" i="227"/>
  <c r="AM121" i="227"/>
  <c r="AM120" i="227"/>
  <c r="AM119" i="227"/>
  <c r="AM118" i="227"/>
  <c r="AM117" i="227"/>
  <c r="AM116" i="227"/>
  <c r="AM115" i="227"/>
  <c r="AM114" i="227"/>
  <c r="AM113" i="227"/>
  <c r="AM112" i="227"/>
  <c r="AM111" i="227"/>
  <c r="AM110" i="227"/>
  <c r="AM109" i="227"/>
  <c r="AM108" i="227"/>
  <c r="AM107" i="227"/>
  <c r="AM106" i="227"/>
  <c r="AM105" i="227"/>
  <c r="AM104" i="227"/>
  <c r="AM103" i="227"/>
  <c r="AM102" i="227"/>
  <c r="AM101" i="227"/>
  <c r="AM100" i="227"/>
  <c r="AM99" i="227"/>
  <c r="AM98" i="227"/>
  <c r="AM97" i="227"/>
  <c r="AM96" i="227"/>
  <c r="AM95" i="227"/>
  <c r="AM94" i="227"/>
  <c r="AM93" i="227"/>
  <c r="AM92" i="227"/>
  <c r="AM91" i="227"/>
  <c r="AM90" i="227"/>
  <c r="AM89" i="227"/>
  <c r="AM88" i="227"/>
  <c r="AM87" i="227"/>
  <c r="AM86" i="227"/>
  <c r="AM85" i="227"/>
  <c r="AM84" i="227"/>
  <c r="AM83" i="227"/>
  <c r="AM82" i="227"/>
  <c r="AM81" i="227"/>
  <c r="AM80" i="227"/>
  <c r="AM79" i="227"/>
  <c r="AM78" i="227"/>
  <c r="AM77" i="227"/>
  <c r="AM76" i="227"/>
  <c r="AM75" i="227"/>
  <c r="AM74" i="227"/>
  <c r="AM73" i="227"/>
  <c r="AM72" i="227"/>
  <c r="AM71" i="227"/>
  <c r="AM70" i="227"/>
  <c r="AM69" i="227"/>
  <c r="AM68" i="227"/>
  <c r="AM67" i="227"/>
  <c r="AM66" i="227"/>
  <c r="AM65" i="227"/>
  <c r="AM64" i="227"/>
  <c r="AM63" i="227"/>
  <c r="AM62" i="227"/>
  <c r="AM61" i="227"/>
  <c r="AM60" i="227"/>
  <c r="AM59" i="227"/>
  <c r="AM58" i="227"/>
  <c r="AM57" i="227"/>
  <c r="AM56" i="227"/>
  <c r="AM55" i="227"/>
  <c r="AM54" i="227"/>
  <c r="AM53" i="227"/>
  <c r="AM52" i="227"/>
  <c r="AM51" i="227"/>
  <c r="AM50" i="227"/>
  <c r="AM49" i="227"/>
  <c r="AM48" i="227"/>
  <c r="AM47" i="227"/>
  <c r="AM46" i="227"/>
  <c r="AM45" i="227"/>
  <c r="AM44" i="227"/>
  <c r="AM43" i="227"/>
  <c r="AM42" i="227"/>
  <c r="AM41" i="227"/>
  <c r="AM40" i="227"/>
  <c r="AM39" i="227"/>
  <c r="AM38" i="227"/>
  <c r="AM37" i="227"/>
  <c r="AM36" i="227"/>
  <c r="AM35" i="227"/>
  <c r="AM34" i="227"/>
  <c r="AM33" i="227"/>
  <c r="AM32" i="227"/>
  <c r="AM31" i="227"/>
  <c r="AM30" i="227"/>
  <c r="AM29" i="227"/>
  <c r="AM28" i="227"/>
  <c r="AM27" i="227"/>
  <c r="AM26" i="227"/>
  <c r="AM25" i="227"/>
  <c r="AM24" i="227"/>
  <c r="AM23" i="227"/>
  <c r="AM22" i="227"/>
  <c r="AM21" i="227"/>
  <c r="AM20" i="227"/>
  <c r="AM18" i="227"/>
  <c r="AM17" i="227"/>
  <c r="AM12" i="227"/>
  <c r="AJ278" i="227"/>
  <c r="AJ277" i="227"/>
  <c r="AJ276" i="227"/>
  <c r="AJ275" i="227"/>
  <c r="AJ274" i="227"/>
  <c r="AJ273" i="227"/>
  <c r="AJ272" i="227"/>
  <c r="AJ271" i="227"/>
  <c r="AJ270" i="227"/>
  <c r="AJ269" i="227"/>
  <c r="AJ268" i="227"/>
  <c r="AJ267" i="227"/>
  <c r="AJ266" i="227"/>
  <c r="AJ265" i="227"/>
  <c r="AJ264" i="227"/>
  <c r="AJ263" i="227"/>
  <c r="AJ262" i="227"/>
  <c r="AJ261" i="227"/>
  <c r="AJ260" i="227"/>
  <c r="AJ259" i="227"/>
  <c r="AJ258" i="227"/>
  <c r="AJ257" i="227"/>
  <c r="AJ256" i="227"/>
  <c r="AJ255" i="227"/>
  <c r="AJ254" i="227"/>
  <c r="AJ253" i="227"/>
  <c r="AJ252" i="227"/>
  <c r="AJ251" i="227"/>
  <c r="AJ250" i="227"/>
  <c r="AJ249" i="227"/>
  <c r="AJ248" i="227"/>
  <c r="AJ247" i="227"/>
  <c r="AJ246" i="227"/>
  <c r="AJ245" i="227"/>
  <c r="AJ244" i="227"/>
  <c r="AJ243" i="227"/>
  <c r="AJ242" i="227"/>
  <c r="AJ241" i="227"/>
  <c r="AJ240" i="227"/>
  <c r="AJ239" i="227"/>
  <c r="AJ238" i="227"/>
  <c r="AJ237" i="227"/>
  <c r="AJ236" i="227"/>
  <c r="AJ235" i="227"/>
  <c r="AJ234" i="227"/>
  <c r="AJ233" i="227"/>
  <c r="AJ232" i="227"/>
  <c r="AJ231" i="227"/>
  <c r="AJ230" i="227"/>
  <c r="AJ229" i="227"/>
  <c r="AJ228" i="227"/>
  <c r="AJ227" i="227"/>
  <c r="AJ226" i="227"/>
  <c r="AJ225" i="227"/>
  <c r="AJ224" i="227"/>
  <c r="AJ223" i="227"/>
  <c r="AJ222" i="227"/>
  <c r="AJ221" i="227"/>
  <c r="AJ220" i="227"/>
  <c r="AJ219" i="227"/>
  <c r="AJ218" i="227"/>
  <c r="AJ217" i="227"/>
  <c r="AJ216" i="227"/>
  <c r="AJ215" i="227"/>
  <c r="AJ214" i="227"/>
  <c r="AJ213" i="227"/>
  <c r="AJ212" i="227"/>
  <c r="AJ211" i="227"/>
  <c r="AJ210" i="227"/>
  <c r="AJ209" i="227"/>
  <c r="AJ208" i="227"/>
  <c r="AJ207" i="227"/>
  <c r="AJ206" i="227"/>
  <c r="AJ205" i="227"/>
  <c r="AJ204" i="227"/>
  <c r="AJ203" i="227"/>
  <c r="AJ202" i="227"/>
  <c r="AJ201" i="227"/>
  <c r="AJ200" i="227"/>
  <c r="AJ199" i="227"/>
  <c r="AJ198" i="227"/>
  <c r="AJ197" i="227"/>
  <c r="AJ196" i="227"/>
  <c r="AJ195" i="227"/>
  <c r="AJ194" i="227"/>
  <c r="AJ193" i="227"/>
  <c r="AJ191" i="227"/>
  <c r="AJ190" i="227"/>
  <c r="AJ189" i="227"/>
  <c r="AJ188" i="227"/>
  <c r="AJ187" i="227"/>
  <c r="AJ186" i="227"/>
  <c r="AJ185" i="227"/>
  <c r="AJ184" i="227"/>
  <c r="AJ183" i="227"/>
  <c r="AJ182" i="227"/>
  <c r="AJ181" i="227"/>
  <c r="AJ180" i="227"/>
  <c r="AJ179" i="227"/>
  <c r="AJ178" i="227"/>
  <c r="AJ177" i="227"/>
  <c r="AJ176" i="227"/>
  <c r="AJ175" i="227"/>
  <c r="AJ174" i="227"/>
  <c r="AJ173" i="227"/>
  <c r="AJ172" i="227"/>
  <c r="AJ171" i="227"/>
  <c r="AJ170" i="227"/>
  <c r="AJ169" i="227"/>
  <c r="AJ168" i="227"/>
  <c r="AJ167" i="227"/>
  <c r="AJ166" i="227"/>
  <c r="AJ165" i="227"/>
  <c r="AJ164" i="227"/>
  <c r="AJ163" i="227"/>
  <c r="AJ162" i="227"/>
  <c r="AJ161" i="227"/>
  <c r="AJ160" i="227"/>
  <c r="AJ159" i="227"/>
  <c r="AJ158" i="227"/>
  <c r="AJ157" i="227"/>
  <c r="AJ156" i="227"/>
  <c r="AJ155" i="227"/>
  <c r="AJ154" i="227"/>
  <c r="AJ153" i="227"/>
  <c r="AJ152" i="227"/>
  <c r="AJ151" i="227"/>
  <c r="AJ150" i="227"/>
  <c r="AJ149" i="227"/>
  <c r="AJ148" i="227"/>
  <c r="AJ147" i="227"/>
  <c r="AJ146" i="227"/>
  <c r="AJ145" i="227"/>
  <c r="AJ144" i="227"/>
  <c r="AJ143" i="227"/>
  <c r="AJ142" i="227"/>
  <c r="AJ141" i="227"/>
  <c r="AJ140" i="227"/>
  <c r="AJ139" i="227"/>
  <c r="AJ138" i="227"/>
  <c r="AJ137" i="227"/>
  <c r="AJ136" i="227"/>
  <c r="AJ135" i="227"/>
  <c r="AJ134" i="227"/>
  <c r="AJ133" i="227"/>
  <c r="AJ132" i="227"/>
  <c r="AJ131" i="227"/>
  <c r="AJ130" i="227"/>
  <c r="AJ129" i="227"/>
  <c r="AJ128" i="227"/>
  <c r="AJ127" i="227"/>
  <c r="AJ126" i="227"/>
  <c r="AJ125" i="227"/>
  <c r="AJ124" i="227"/>
  <c r="AJ123" i="227"/>
  <c r="AJ122" i="227"/>
  <c r="AJ121" i="227"/>
  <c r="AJ120" i="227"/>
  <c r="AJ119" i="227"/>
  <c r="AJ118" i="227"/>
  <c r="AJ117" i="227"/>
  <c r="AJ116" i="227"/>
  <c r="AJ115" i="227"/>
  <c r="AJ114" i="227"/>
  <c r="AJ113" i="227"/>
  <c r="AJ112" i="227"/>
  <c r="AJ111" i="227"/>
  <c r="AJ110" i="227"/>
  <c r="AJ109" i="227"/>
  <c r="AJ108" i="227"/>
  <c r="AJ107" i="227"/>
  <c r="AJ106" i="227"/>
  <c r="AJ105" i="227"/>
  <c r="AJ104" i="227"/>
  <c r="AJ103" i="227"/>
  <c r="AJ102" i="227"/>
  <c r="AJ101" i="227"/>
  <c r="AJ100" i="227"/>
  <c r="AJ99" i="227"/>
  <c r="AJ98" i="227"/>
  <c r="AJ97" i="227"/>
  <c r="AJ95" i="227"/>
  <c r="AJ94" i="227"/>
  <c r="AJ93" i="227"/>
  <c r="AJ92" i="227"/>
  <c r="AJ91" i="227"/>
  <c r="AJ90" i="227"/>
  <c r="AJ89" i="227"/>
  <c r="AJ88" i="227"/>
  <c r="AJ87" i="227"/>
  <c r="AJ86" i="227"/>
  <c r="AJ85" i="227"/>
  <c r="AJ84" i="227"/>
  <c r="AJ83" i="227"/>
  <c r="AJ82" i="227"/>
  <c r="AJ81" i="227"/>
  <c r="AJ80" i="227"/>
  <c r="AJ79" i="227"/>
  <c r="AJ78" i="227"/>
  <c r="AJ77" i="227"/>
  <c r="AJ76" i="227"/>
  <c r="AJ75" i="227"/>
  <c r="AJ74" i="227"/>
  <c r="AJ73" i="227"/>
  <c r="AJ72" i="227"/>
  <c r="AJ71" i="227"/>
  <c r="AJ70" i="227"/>
  <c r="AJ69" i="227"/>
  <c r="AJ68" i="227"/>
  <c r="AJ67" i="227"/>
  <c r="AJ66" i="227"/>
  <c r="AJ65" i="227"/>
  <c r="AJ64" i="227"/>
  <c r="AJ63" i="227"/>
  <c r="AJ62" i="227"/>
  <c r="AJ61" i="227"/>
  <c r="AJ60" i="227"/>
  <c r="AJ59" i="227"/>
  <c r="AJ58" i="227"/>
  <c r="AJ57" i="227"/>
  <c r="AJ56" i="227"/>
  <c r="AJ55" i="227"/>
  <c r="AJ54" i="227"/>
  <c r="AJ53" i="227"/>
  <c r="AJ52" i="227"/>
  <c r="AJ51" i="227"/>
  <c r="AJ50" i="227"/>
  <c r="AJ49" i="227"/>
  <c r="AJ48" i="227"/>
  <c r="AJ47" i="227"/>
  <c r="AJ46" i="227"/>
  <c r="AJ45" i="227"/>
  <c r="AJ44" i="227"/>
  <c r="AJ43" i="227"/>
  <c r="AJ42" i="227"/>
  <c r="AJ41" i="227"/>
  <c r="AJ40" i="227"/>
  <c r="AJ39" i="227"/>
  <c r="AJ38" i="227"/>
  <c r="AJ37" i="227"/>
  <c r="AJ36" i="227"/>
  <c r="AJ35" i="227"/>
  <c r="AJ34" i="227"/>
  <c r="AJ33" i="227"/>
  <c r="AJ32" i="227"/>
  <c r="AJ31" i="227"/>
  <c r="AJ30" i="227"/>
  <c r="AJ29" i="227"/>
  <c r="AJ28" i="227"/>
  <c r="AJ27" i="227"/>
  <c r="AJ26" i="227"/>
  <c r="AJ25" i="227"/>
  <c r="AJ24" i="227"/>
  <c r="AJ23" i="227"/>
  <c r="AJ22" i="227"/>
  <c r="AJ21" i="227"/>
  <c r="AJ20" i="227"/>
  <c r="AJ19" i="227"/>
  <c r="AJ18" i="227"/>
  <c r="AJ17" i="227"/>
  <c r="AJ16" i="227"/>
  <c r="AJ15" i="227"/>
  <c r="AJ14" i="227"/>
  <c r="AJ13" i="227"/>
  <c r="AJ12" i="227"/>
  <c r="AJ11" i="227"/>
  <c r="AJ10" i="227"/>
  <c r="AG278" i="227"/>
  <c r="AG276" i="227"/>
  <c r="AG274" i="227"/>
  <c r="AG270" i="227"/>
  <c r="AG269" i="227"/>
  <c r="AG268" i="227"/>
  <c r="AG267" i="227"/>
  <c r="AG266" i="227"/>
  <c r="AG265" i="227"/>
  <c r="AG238" i="227"/>
  <c r="AG231" i="227"/>
  <c r="AG230" i="227"/>
  <c r="AG229" i="227"/>
  <c r="AG228" i="227"/>
  <c r="AG227" i="227"/>
  <c r="AG226" i="227"/>
  <c r="AG225" i="227"/>
  <c r="AG224" i="227"/>
  <c r="AG223" i="227"/>
  <c r="AG222" i="227"/>
  <c r="AG221" i="227"/>
  <c r="AG220" i="227"/>
  <c r="AG219" i="227"/>
  <c r="AG218" i="227"/>
  <c r="AG217" i="227"/>
  <c r="AG216" i="227"/>
  <c r="AG215" i="227"/>
  <c r="AG214" i="227"/>
  <c r="AG213" i="227"/>
  <c r="AG212" i="227"/>
  <c r="AG211" i="227"/>
  <c r="AG210" i="227"/>
  <c r="AG209" i="227"/>
  <c r="AG208" i="227"/>
  <c r="AG207" i="227"/>
  <c r="AG206" i="227"/>
  <c r="AG205" i="227"/>
  <c r="AG204" i="227"/>
  <c r="AG203" i="227"/>
  <c r="AG202" i="227"/>
  <c r="AG201" i="227"/>
  <c r="AG200" i="227"/>
  <c r="AG199" i="227"/>
  <c r="AG198" i="227"/>
  <c r="AG197" i="227"/>
  <c r="AG196" i="227"/>
  <c r="AG195" i="227"/>
  <c r="AG194" i="227"/>
  <c r="AG193" i="227"/>
  <c r="AG192" i="227"/>
  <c r="AG191" i="227"/>
  <c r="AG190" i="227"/>
  <c r="AG189" i="227"/>
  <c r="AG188" i="227"/>
  <c r="AG187" i="227"/>
  <c r="AG186" i="227"/>
  <c r="AG185" i="227"/>
  <c r="AG184" i="227"/>
  <c r="AG182" i="227"/>
  <c r="AG181" i="227"/>
  <c r="AG179" i="227"/>
  <c r="AG178" i="227"/>
  <c r="AG177" i="227"/>
  <c r="AG176" i="227"/>
  <c r="AG175" i="227"/>
  <c r="AG174" i="227"/>
  <c r="AG173" i="227"/>
  <c r="AG169" i="227"/>
  <c r="AG167" i="227"/>
  <c r="AG166" i="227"/>
  <c r="AG165" i="227"/>
  <c r="AG164" i="227"/>
  <c r="AG163" i="227"/>
  <c r="AG156" i="227"/>
  <c r="AG143" i="227"/>
  <c r="AG142" i="227"/>
  <c r="AG126" i="227"/>
  <c r="AG114" i="227"/>
  <c r="AG113" i="227"/>
  <c r="AG112" i="227"/>
  <c r="AG98" i="227"/>
  <c r="AG97" i="227"/>
  <c r="AG96" i="227"/>
  <c r="AG95" i="227"/>
  <c r="AG94" i="227"/>
  <c r="AG93" i="227"/>
  <c r="AG92" i="227"/>
  <c r="AG84" i="227"/>
  <c r="AG80" i="227"/>
  <c r="AG79" i="227"/>
  <c r="AG78" i="227"/>
  <c r="AG70" i="227"/>
  <c r="AG69" i="227"/>
  <c r="AG68" i="227"/>
  <c r="AG67" i="227"/>
  <c r="AG66" i="227"/>
  <c r="AG65" i="227"/>
  <c r="AG64" i="227"/>
  <c r="AG63" i="227"/>
  <c r="AG62" i="227"/>
  <c r="AG61" i="227"/>
  <c r="AG60" i="227"/>
  <c r="AG59" i="227"/>
  <c r="AG58" i="227"/>
  <c r="AG57" i="227"/>
  <c r="AG56" i="227"/>
  <c r="AG55" i="227"/>
  <c r="AG54" i="227"/>
  <c r="AG50" i="227"/>
  <c r="AG49" i="227"/>
  <c r="AG48" i="227"/>
  <c r="AG47" i="227"/>
  <c r="AG46" i="227"/>
  <c r="AG45" i="227"/>
  <c r="AG44" i="227"/>
  <c r="AG43" i="227"/>
  <c r="AG42" i="227"/>
  <c r="AG38" i="227"/>
  <c r="AG37" i="227"/>
  <c r="AG36" i="227"/>
  <c r="AG35" i="227"/>
  <c r="AG34" i="227"/>
  <c r="AG33" i="227"/>
  <c r="AG32" i="227"/>
  <c r="AG30" i="227"/>
  <c r="AG29" i="227"/>
  <c r="AG27" i="227"/>
  <c r="AG26" i="227"/>
  <c r="AG18" i="227"/>
  <c r="AG17" i="227"/>
  <c r="AD278" i="227"/>
  <c r="AD277" i="227"/>
  <c r="AD276" i="227"/>
  <c r="AD275" i="227"/>
  <c r="AD274" i="227"/>
  <c r="AD273" i="227"/>
  <c r="AD272" i="227"/>
  <c r="AD271" i="227"/>
  <c r="AD270" i="227"/>
  <c r="AD269" i="227"/>
  <c r="AD268" i="227"/>
  <c r="AD267" i="227"/>
  <c r="AD266" i="227"/>
  <c r="AD265" i="227"/>
  <c r="AD264" i="227"/>
  <c r="AD263" i="227"/>
  <c r="AD262" i="227"/>
  <c r="AD261" i="227"/>
  <c r="AD260" i="227"/>
  <c r="AD259" i="227"/>
  <c r="AD258" i="227"/>
  <c r="AD257" i="227"/>
  <c r="AD256" i="227"/>
  <c r="AD255" i="227"/>
  <c r="AD254" i="227"/>
  <c r="AD253" i="227"/>
  <c r="AD252" i="227"/>
  <c r="AD251" i="227"/>
  <c r="AD250" i="227"/>
  <c r="AD249" i="227"/>
  <c r="AD248" i="227"/>
  <c r="AD247" i="227"/>
  <c r="AD246" i="227"/>
  <c r="AD245" i="227"/>
  <c r="AD244" i="227"/>
  <c r="AD243" i="227"/>
  <c r="AD242" i="227"/>
  <c r="AD241" i="227"/>
  <c r="AD240" i="227"/>
  <c r="AD239" i="227"/>
  <c r="AD238" i="227"/>
  <c r="AD237" i="227"/>
  <c r="AD236" i="227"/>
  <c r="AD235" i="227"/>
  <c r="AD234" i="227"/>
  <c r="AD233" i="227"/>
  <c r="AD232" i="227"/>
  <c r="AD231" i="227"/>
  <c r="AD230" i="227"/>
  <c r="AD229" i="227"/>
  <c r="AD228" i="227"/>
  <c r="AD227" i="227"/>
  <c r="AD226" i="227"/>
  <c r="AD225" i="227"/>
  <c r="AD224" i="227"/>
  <c r="AD223" i="227"/>
  <c r="AD222" i="227"/>
  <c r="AD221" i="227"/>
  <c r="AD220" i="227"/>
  <c r="AD219" i="227"/>
  <c r="AD218" i="227"/>
  <c r="AD217" i="227"/>
  <c r="AD216" i="227"/>
  <c r="AD215" i="227"/>
  <c r="AD214" i="227"/>
  <c r="AD213" i="227"/>
  <c r="AD212" i="227"/>
  <c r="AD211" i="227"/>
  <c r="AD210" i="227"/>
  <c r="AD209" i="227"/>
  <c r="AD208" i="227"/>
  <c r="AD207" i="227"/>
  <c r="AD206" i="227"/>
  <c r="AD205" i="227"/>
  <c r="AD204" i="227"/>
  <c r="AD203" i="227"/>
  <c r="AD202" i="227"/>
  <c r="AD201" i="227"/>
  <c r="AD200" i="227"/>
  <c r="AD199" i="227"/>
  <c r="AD198" i="227"/>
  <c r="AD197" i="227"/>
  <c r="AD196" i="227"/>
  <c r="AD194" i="227"/>
  <c r="AD193" i="227"/>
  <c r="AD192" i="227"/>
  <c r="AD191" i="227"/>
  <c r="AD190" i="227"/>
  <c r="AD189" i="227"/>
  <c r="AD188" i="227"/>
  <c r="AD187" i="227"/>
  <c r="AD186" i="227"/>
  <c r="AD185" i="227"/>
  <c r="AD184" i="227"/>
  <c r="AD182" i="227"/>
  <c r="AD181" i="227"/>
  <c r="AD180" i="227"/>
  <c r="AD179" i="227"/>
  <c r="AD178" i="227"/>
  <c r="AD177" i="227"/>
  <c r="AD176" i="227"/>
  <c r="AD175" i="227"/>
  <c r="AD174" i="227"/>
  <c r="AD173" i="227"/>
  <c r="AD172" i="227"/>
  <c r="AD171" i="227"/>
  <c r="AD170" i="227"/>
  <c r="AD169" i="227"/>
  <c r="AD168" i="227"/>
  <c r="AD167" i="227"/>
  <c r="AD166" i="227"/>
  <c r="AD165" i="227"/>
  <c r="AD164" i="227"/>
  <c r="AD163" i="227"/>
  <c r="AD162" i="227"/>
  <c r="AD161" i="227"/>
  <c r="AD160" i="227"/>
  <c r="AD159" i="227"/>
  <c r="AD158" i="227"/>
  <c r="AD157" i="227"/>
  <c r="AD156" i="227"/>
  <c r="AD155" i="227"/>
  <c r="AD154" i="227"/>
  <c r="AD116" i="227"/>
  <c r="AD86" i="227"/>
  <c r="AD70" i="227"/>
  <c r="AD69" i="227"/>
  <c r="AD68" i="227"/>
  <c r="AD67" i="227"/>
  <c r="AD66" i="227"/>
  <c r="AD65" i="227"/>
  <c r="AD64" i="227"/>
  <c r="AD63" i="227"/>
  <c r="AD62" i="227"/>
  <c r="AD61" i="227"/>
  <c r="AD60" i="227"/>
  <c r="AD59" i="227"/>
  <c r="AD58" i="227"/>
  <c r="AD57" i="227"/>
  <c r="AD56" i="227"/>
  <c r="AD55" i="227"/>
  <c r="AD54" i="227"/>
  <c r="AD53" i="227"/>
  <c r="AD52" i="227"/>
  <c r="AD51" i="227"/>
  <c r="AD50" i="227"/>
  <c r="AD49" i="227"/>
  <c r="AD48" i="227"/>
  <c r="AD47" i="227"/>
  <c r="AD46" i="227"/>
  <c r="AD45" i="227"/>
  <c r="AD44" i="227"/>
  <c r="AD43" i="227"/>
  <c r="AD42" i="227"/>
  <c r="AD38" i="227"/>
  <c r="AD37" i="227"/>
  <c r="AD36" i="227"/>
  <c r="AD35" i="227"/>
  <c r="AD34" i="227"/>
  <c r="AD33" i="227"/>
  <c r="AD32" i="227"/>
  <c r="AD31" i="227"/>
  <c r="AD30" i="227"/>
  <c r="AD29" i="227"/>
  <c r="AD28" i="227"/>
  <c r="AD27" i="227"/>
  <c r="AD26" i="227"/>
  <c r="AD25" i="227"/>
  <c r="AD24" i="227"/>
  <c r="AD23" i="227"/>
  <c r="AD22" i="227"/>
  <c r="AD21" i="227"/>
  <c r="AD20" i="227"/>
  <c r="AD19" i="227"/>
  <c r="AD18" i="227"/>
  <c r="AD17" i="227"/>
  <c r="AD16" i="227"/>
  <c r="AD15" i="227"/>
  <c r="AD14" i="227"/>
  <c r="AD13" i="227"/>
  <c r="AD12" i="227"/>
  <c r="AD11" i="227"/>
  <c r="AD10" i="227"/>
  <c r="AA276" i="227"/>
  <c r="AA273" i="227"/>
  <c r="AA272" i="227"/>
  <c r="AA271" i="227"/>
  <c r="AA270" i="227"/>
  <c r="AA269" i="227"/>
  <c r="AA268" i="227"/>
  <c r="AA267" i="227"/>
  <c r="AA266" i="227"/>
  <c r="AA265" i="227"/>
  <c r="AA264" i="227"/>
  <c r="AA263" i="227"/>
  <c r="AA262" i="227"/>
  <c r="AA261" i="227"/>
  <c r="AA260" i="227"/>
  <c r="AA259" i="227"/>
  <c r="AA258" i="227"/>
  <c r="AA257" i="227"/>
  <c r="AA256" i="227"/>
  <c r="AA255" i="227"/>
  <c r="AA254" i="227"/>
  <c r="AA253" i="227"/>
  <c r="AA252" i="227"/>
  <c r="AA251" i="227"/>
  <c r="AA250" i="227"/>
  <c r="AA249" i="227"/>
  <c r="AA248" i="227"/>
  <c r="AA247" i="227"/>
  <c r="AA246" i="227"/>
  <c r="AA245" i="227"/>
  <c r="AA244" i="227"/>
  <c r="AA243" i="227"/>
  <c r="AA242" i="227"/>
  <c r="AA241" i="227"/>
  <c r="AA240" i="227"/>
  <c r="AA239" i="227"/>
  <c r="AA238" i="227"/>
  <c r="AA237" i="227"/>
  <c r="AA236" i="227"/>
  <c r="AA235" i="227"/>
  <c r="AA234" i="227"/>
  <c r="AA233" i="227"/>
  <c r="AA232" i="227"/>
  <c r="AA231" i="227"/>
  <c r="AA230" i="227"/>
  <c r="AA229" i="227"/>
  <c r="AA228" i="227"/>
  <c r="AA227" i="227"/>
  <c r="AA226" i="227"/>
  <c r="AA225" i="227"/>
  <c r="AA224" i="227"/>
  <c r="AA223" i="227"/>
  <c r="AA222" i="227"/>
  <c r="AA221" i="227"/>
  <c r="AA220" i="227"/>
  <c r="AA219" i="227"/>
  <c r="AA218" i="227"/>
  <c r="AA217" i="227"/>
  <c r="AA216" i="227"/>
  <c r="AA215" i="227"/>
  <c r="AA214" i="227"/>
  <c r="AA213" i="227"/>
  <c r="AA212" i="227"/>
  <c r="AA211" i="227"/>
  <c r="AA210" i="227"/>
  <c r="AA209" i="227"/>
  <c r="AA208" i="227"/>
  <c r="AA207" i="227"/>
  <c r="AA206" i="227"/>
  <c r="AA205" i="227"/>
  <c r="AA204" i="227"/>
  <c r="AA203" i="227"/>
  <c r="AA202" i="227"/>
  <c r="AA201" i="227"/>
  <c r="AA200" i="227"/>
  <c r="AA199" i="227"/>
  <c r="AA198" i="227"/>
  <c r="AA197" i="227"/>
  <c r="AA196" i="227"/>
  <c r="AA195" i="227"/>
  <c r="AA194" i="227"/>
  <c r="AA193" i="227"/>
  <c r="AA192" i="227"/>
  <c r="AA191" i="227"/>
  <c r="AA190" i="227"/>
  <c r="AA189" i="227"/>
  <c r="AA188" i="227"/>
  <c r="AA187" i="227"/>
  <c r="AA186" i="227"/>
  <c r="AA185" i="227"/>
  <c r="AA184" i="227"/>
  <c r="AA183" i="227"/>
  <c r="AA182" i="227"/>
  <c r="AA181" i="227"/>
  <c r="AA180" i="227"/>
  <c r="AA179" i="227"/>
  <c r="AA178" i="227"/>
  <c r="AA177" i="227"/>
  <c r="AA176" i="227"/>
  <c r="AA175" i="227"/>
  <c r="AA174" i="227"/>
  <c r="AA173" i="227"/>
  <c r="AA172" i="227"/>
  <c r="AA171" i="227"/>
  <c r="AA170" i="227"/>
  <c r="AA169" i="227"/>
  <c r="AA168" i="227"/>
  <c r="AA167" i="227"/>
  <c r="AA166" i="227"/>
  <c r="AA165" i="227"/>
  <c r="AA164" i="227"/>
  <c r="AA163" i="227"/>
  <c r="AA162" i="227"/>
  <c r="AA161" i="227"/>
  <c r="AA160" i="227"/>
  <c r="AA159" i="227"/>
  <c r="AA158" i="227"/>
  <c r="AA157" i="227"/>
  <c r="AA156" i="227"/>
  <c r="AA155" i="227"/>
  <c r="AA154" i="227"/>
  <c r="AA153" i="227"/>
  <c r="AA152" i="227"/>
  <c r="AA151" i="227"/>
  <c r="AA150" i="227"/>
  <c r="AA149" i="227"/>
  <c r="AA148" i="227"/>
  <c r="AA147" i="227"/>
  <c r="AA146" i="227"/>
  <c r="AA145" i="227"/>
  <c r="AA144" i="227"/>
  <c r="AA143" i="227"/>
  <c r="AA142" i="227"/>
  <c r="AA141" i="227"/>
  <c r="AA140" i="227"/>
  <c r="AA139" i="227"/>
  <c r="AA138" i="227"/>
  <c r="AA137" i="227"/>
  <c r="AA136" i="227"/>
  <c r="AA135" i="227"/>
  <c r="AA134" i="227"/>
  <c r="AA133" i="227"/>
  <c r="AA132" i="227"/>
  <c r="AA131" i="227"/>
  <c r="AA130" i="227"/>
  <c r="AA129" i="227"/>
  <c r="AA128" i="227"/>
  <c r="AA127" i="227"/>
  <c r="AA126" i="227"/>
  <c r="AA125" i="227"/>
  <c r="AA124" i="227"/>
  <c r="AA123" i="227"/>
  <c r="AA122" i="227"/>
  <c r="AA121" i="227"/>
  <c r="AA120" i="227"/>
  <c r="AA119" i="227"/>
  <c r="AA118" i="227"/>
  <c r="AA117" i="227"/>
  <c r="AA116" i="227"/>
  <c r="AA115" i="227"/>
  <c r="AA114" i="227"/>
  <c r="AA113" i="227"/>
  <c r="AA112" i="227"/>
  <c r="AA111" i="227"/>
  <c r="AA110" i="227"/>
  <c r="AA109" i="227"/>
  <c r="AA108" i="227"/>
  <c r="AA107" i="227"/>
  <c r="AA106" i="227"/>
  <c r="AA105" i="227"/>
  <c r="AA104" i="227"/>
  <c r="AA103" i="227"/>
  <c r="AA102" i="227"/>
  <c r="AA101" i="227"/>
  <c r="AA100" i="227"/>
  <c r="AA99" i="227"/>
  <c r="AA98" i="227"/>
  <c r="AA97" i="227"/>
  <c r="AA96" i="227"/>
  <c r="AA95" i="227"/>
  <c r="AA94" i="227"/>
  <c r="AA93" i="227"/>
  <c r="AA92" i="227"/>
  <c r="AA91" i="227"/>
  <c r="AA90" i="227"/>
  <c r="AA89" i="227"/>
  <c r="AA88" i="227"/>
  <c r="AA87" i="227"/>
  <c r="AA86" i="227"/>
  <c r="AA85" i="227"/>
  <c r="AA84" i="227"/>
  <c r="AA83" i="227"/>
  <c r="AA82" i="227"/>
  <c r="AA81" i="227"/>
  <c r="AA80" i="227"/>
  <c r="AA79" i="227"/>
  <c r="AA78" i="227"/>
  <c r="AA77" i="227"/>
  <c r="AA76" i="227"/>
  <c r="AA75" i="227"/>
  <c r="AA74" i="227"/>
  <c r="AA73" i="227"/>
  <c r="AA72" i="227"/>
  <c r="AA71" i="227"/>
  <c r="AA70" i="227"/>
  <c r="AA69" i="227"/>
  <c r="AA68" i="227"/>
  <c r="AA67" i="227"/>
  <c r="AA66" i="227"/>
  <c r="AA65" i="227"/>
  <c r="AA64" i="227"/>
  <c r="AA63" i="227"/>
  <c r="AA62" i="227"/>
  <c r="AA61" i="227"/>
  <c r="AA60" i="227"/>
  <c r="AA59" i="227"/>
  <c r="AA58" i="227"/>
  <c r="AA57" i="227"/>
  <c r="AA56" i="227"/>
  <c r="AA55" i="227"/>
  <c r="AA54" i="227"/>
  <c r="AA53" i="227"/>
  <c r="AA52" i="227"/>
  <c r="AA51" i="227"/>
  <c r="AA50" i="227"/>
  <c r="AA49" i="227"/>
  <c r="AA48" i="227"/>
  <c r="AA47" i="227"/>
  <c r="AA46" i="227"/>
  <c r="AA45" i="227"/>
  <c r="AA44" i="227"/>
  <c r="AA43" i="227"/>
  <c r="AA42" i="227"/>
  <c r="AA41" i="227"/>
  <c r="AA40" i="227"/>
  <c r="AA39" i="227"/>
  <c r="AA38" i="227"/>
  <c r="AA37" i="227"/>
  <c r="AA36" i="227"/>
  <c r="AA35" i="227"/>
  <c r="AA34" i="227"/>
  <c r="AA33" i="227"/>
  <c r="AA32" i="227"/>
  <c r="AA31" i="227"/>
  <c r="AA30" i="227"/>
  <c r="AA29" i="227"/>
  <c r="AA28" i="227"/>
  <c r="AA26" i="227"/>
  <c r="AA25" i="227"/>
  <c r="AA24" i="227"/>
  <c r="AA23" i="227"/>
  <c r="AA22" i="227"/>
  <c r="AA21" i="227"/>
  <c r="AA20" i="227"/>
  <c r="AA19" i="227"/>
  <c r="AA18" i="227"/>
  <c r="AA17" i="227"/>
  <c r="AA16" i="227"/>
  <c r="AA15" i="227"/>
  <c r="AA14" i="227"/>
  <c r="AA13" i="227"/>
  <c r="AA12" i="227"/>
  <c r="AA11" i="227"/>
  <c r="AA10" i="227"/>
  <c r="X278" i="227"/>
  <c r="X277" i="227"/>
  <c r="X276" i="227"/>
  <c r="X275" i="227"/>
  <c r="X274" i="227"/>
  <c r="X273" i="227"/>
  <c r="X271" i="227"/>
  <c r="X269" i="227"/>
  <c r="X264" i="227"/>
  <c r="X263" i="227"/>
  <c r="X262" i="227"/>
  <c r="X261" i="227"/>
  <c r="X260" i="227"/>
  <c r="X259" i="227"/>
  <c r="X254" i="227"/>
  <c r="X253" i="227"/>
  <c r="X252" i="227"/>
  <c r="X251" i="227"/>
  <c r="X250" i="227"/>
  <c r="X249" i="227"/>
  <c r="X248" i="227"/>
  <c r="X247" i="227"/>
  <c r="X246" i="227"/>
  <c r="X245" i="227"/>
  <c r="X244" i="227"/>
  <c r="X243" i="227"/>
  <c r="X242" i="227"/>
  <c r="X241" i="227"/>
  <c r="X240" i="227"/>
  <c r="X239" i="227"/>
  <c r="X236" i="227"/>
  <c r="X235" i="227"/>
  <c r="X234" i="227"/>
  <c r="X233" i="227"/>
  <c r="X232" i="227"/>
  <c r="X231" i="227"/>
  <c r="X230" i="227"/>
  <c r="X229" i="227"/>
  <c r="X228" i="227"/>
  <c r="X227" i="227"/>
  <c r="X226" i="227"/>
  <c r="X225" i="227"/>
  <c r="X224" i="227"/>
  <c r="X223" i="227"/>
  <c r="X222" i="227"/>
  <c r="X221" i="227"/>
  <c r="X220" i="227"/>
  <c r="X219" i="227"/>
  <c r="X218" i="227"/>
  <c r="X217" i="227"/>
  <c r="X216" i="227"/>
  <c r="X215" i="227"/>
  <c r="X214" i="227"/>
  <c r="X213" i="227"/>
  <c r="X212" i="227"/>
  <c r="X211" i="227"/>
  <c r="X210" i="227"/>
  <c r="X209" i="227"/>
  <c r="X208" i="227"/>
  <c r="X207" i="227"/>
  <c r="X206" i="227"/>
  <c r="X205" i="227"/>
  <c r="X204" i="227"/>
  <c r="X203" i="227"/>
  <c r="X202" i="227"/>
  <c r="X201" i="227"/>
  <c r="X200" i="227"/>
  <c r="X199" i="227"/>
  <c r="X198" i="227"/>
  <c r="X197" i="227"/>
  <c r="X196" i="227"/>
  <c r="X195" i="227"/>
  <c r="X194" i="227"/>
  <c r="X193" i="227"/>
  <c r="X192" i="227"/>
  <c r="X191" i="227"/>
  <c r="X190" i="227"/>
  <c r="X189" i="227"/>
  <c r="X188" i="227"/>
  <c r="X187" i="227"/>
  <c r="X186" i="227"/>
  <c r="X185" i="227"/>
  <c r="X184" i="227"/>
  <c r="X183" i="227"/>
  <c r="X182" i="227"/>
  <c r="X181" i="227"/>
  <c r="X180" i="227"/>
  <c r="X179" i="227"/>
  <c r="X178" i="227"/>
  <c r="X177" i="227"/>
  <c r="X176" i="227"/>
  <c r="X175" i="227"/>
  <c r="X174" i="227"/>
  <c r="X172" i="227"/>
  <c r="X171" i="227"/>
  <c r="X170" i="227"/>
  <c r="X169" i="227"/>
  <c r="X168" i="227"/>
  <c r="X167" i="227"/>
  <c r="X166" i="227"/>
  <c r="X165" i="227"/>
  <c r="X164" i="227"/>
  <c r="X163" i="227"/>
  <c r="X162" i="227"/>
  <c r="X161" i="227"/>
  <c r="X160" i="227"/>
  <c r="X159" i="227"/>
  <c r="X158" i="227"/>
  <c r="X157" i="227"/>
  <c r="X156" i="227"/>
  <c r="X155" i="227"/>
  <c r="X154" i="227"/>
  <c r="X153" i="227"/>
  <c r="X152" i="227"/>
  <c r="X151" i="227"/>
  <c r="X150" i="227"/>
  <c r="X149" i="227"/>
  <c r="X148" i="227"/>
  <c r="X147" i="227"/>
  <c r="X146" i="227"/>
  <c r="X145" i="227"/>
  <c r="X144" i="227"/>
  <c r="X143" i="227"/>
  <c r="X142" i="227"/>
  <c r="X141" i="227"/>
  <c r="X140" i="227"/>
  <c r="X139" i="227"/>
  <c r="X138" i="227"/>
  <c r="X137" i="227"/>
  <c r="X136" i="227"/>
  <c r="X135" i="227"/>
  <c r="X134" i="227"/>
  <c r="X133" i="227"/>
  <c r="X132" i="227"/>
  <c r="X131" i="227"/>
  <c r="X130" i="227"/>
  <c r="X129" i="227"/>
  <c r="X128" i="227"/>
  <c r="X127" i="227"/>
  <c r="X126" i="227"/>
  <c r="X125" i="227"/>
  <c r="X124" i="227"/>
  <c r="X123" i="227"/>
  <c r="X122" i="227"/>
  <c r="X121" i="227"/>
  <c r="X120" i="227"/>
  <c r="X119" i="227"/>
  <c r="X118" i="227"/>
  <c r="X117" i="227"/>
  <c r="X116" i="227"/>
  <c r="X115" i="227"/>
  <c r="X114" i="227"/>
  <c r="X113" i="227"/>
  <c r="X112" i="227"/>
  <c r="X111" i="227"/>
  <c r="X110" i="227"/>
  <c r="X109" i="227"/>
  <c r="X108" i="227"/>
  <c r="X107" i="227"/>
  <c r="X106" i="227"/>
  <c r="X105" i="227"/>
  <c r="X104" i="227"/>
  <c r="X103" i="227"/>
  <c r="X102" i="227"/>
  <c r="X101" i="227"/>
  <c r="X100" i="227"/>
  <c r="X99" i="227"/>
  <c r="X98" i="227"/>
  <c r="X97" i="227"/>
  <c r="X96" i="227"/>
  <c r="X95" i="227"/>
  <c r="X94" i="227"/>
  <c r="X93" i="227"/>
  <c r="X92" i="227"/>
  <c r="X91" i="227"/>
  <c r="X90" i="227"/>
  <c r="X89" i="227"/>
  <c r="X88" i="227"/>
  <c r="X87" i="227"/>
  <c r="X86" i="227"/>
  <c r="X85" i="227"/>
  <c r="X84" i="227"/>
  <c r="X83" i="227"/>
  <c r="X82" i="227"/>
  <c r="X81" i="227"/>
  <c r="X80" i="227"/>
  <c r="X79" i="227"/>
  <c r="X78" i="227"/>
  <c r="X77" i="227"/>
  <c r="X76" i="227"/>
  <c r="X75" i="227"/>
  <c r="X74" i="227"/>
  <c r="X73" i="227"/>
  <c r="X72" i="227"/>
  <c r="X71" i="227"/>
  <c r="X70" i="227"/>
  <c r="X69" i="227"/>
  <c r="X68" i="227"/>
  <c r="X67" i="227"/>
  <c r="X66" i="227"/>
  <c r="X65" i="227"/>
  <c r="X64" i="227"/>
  <c r="X61" i="227"/>
  <c r="X60" i="227"/>
  <c r="X59" i="227"/>
  <c r="X58" i="227"/>
  <c r="X57" i="227"/>
  <c r="X56" i="227"/>
  <c r="X55" i="227"/>
  <c r="X54" i="227"/>
  <c r="X53" i="227"/>
  <c r="X52" i="227"/>
  <c r="X51" i="227"/>
  <c r="X48" i="227"/>
  <c r="X47" i="227"/>
  <c r="X46" i="227"/>
  <c r="X42" i="227"/>
  <c r="X41" i="227"/>
  <c r="X40" i="227"/>
  <c r="X39" i="227"/>
  <c r="X38" i="227"/>
  <c r="X37" i="227"/>
  <c r="X36" i="227"/>
  <c r="X35" i="227"/>
  <c r="X34" i="227"/>
  <c r="X33" i="227"/>
  <c r="X32" i="227"/>
  <c r="X31" i="227"/>
  <c r="X30" i="227"/>
  <c r="X29" i="227"/>
  <c r="X28" i="227"/>
  <c r="X27" i="227"/>
  <c r="X26" i="227"/>
  <c r="X25" i="227"/>
  <c r="X24" i="227"/>
  <c r="X23" i="227"/>
  <c r="X22" i="227"/>
  <c r="X21" i="227"/>
  <c r="X20" i="227"/>
  <c r="X19" i="227"/>
  <c r="X18" i="227"/>
  <c r="X17" i="227"/>
  <c r="X16" i="227"/>
  <c r="X15" i="227"/>
  <c r="X14" i="227"/>
  <c r="X13" i="227"/>
  <c r="X12" i="227"/>
  <c r="X11" i="227"/>
  <c r="X10" i="227"/>
  <c r="U278" i="227"/>
  <c r="U277" i="227"/>
  <c r="U276" i="227"/>
  <c r="U275" i="227"/>
  <c r="U274" i="227"/>
  <c r="U273" i="227"/>
  <c r="U272" i="227"/>
  <c r="U271" i="227"/>
  <c r="U270" i="227"/>
  <c r="U269" i="227"/>
  <c r="U268" i="227"/>
  <c r="U267" i="227"/>
  <c r="U266" i="227"/>
  <c r="U265" i="227"/>
  <c r="U264" i="227"/>
  <c r="U263" i="227"/>
  <c r="U262" i="227"/>
  <c r="U261" i="227"/>
  <c r="U258" i="227"/>
  <c r="U257" i="227"/>
  <c r="U256" i="227"/>
  <c r="U255" i="227"/>
  <c r="U254" i="227"/>
  <c r="U253" i="227"/>
  <c r="U252" i="227"/>
  <c r="U251" i="227"/>
  <c r="U250" i="227"/>
  <c r="U249" i="227"/>
  <c r="U246" i="227"/>
  <c r="U245" i="227"/>
  <c r="U244" i="227"/>
  <c r="U243" i="227"/>
  <c r="U242" i="227"/>
  <c r="U239" i="227"/>
  <c r="U238" i="227"/>
  <c r="U237" i="227"/>
  <c r="U236" i="227"/>
  <c r="U235" i="227"/>
  <c r="U234" i="227"/>
  <c r="U233" i="227"/>
  <c r="U232" i="227"/>
  <c r="U231" i="227"/>
  <c r="U230" i="227"/>
  <c r="U229" i="227"/>
  <c r="U226" i="227"/>
  <c r="U225" i="227"/>
  <c r="U224" i="227"/>
  <c r="U223" i="227"/>
  <c r="U221" i="227"/>
  <c r="U220" i="227"/>
  <c r="U219" i="227"/>
  <c r="U218" i="227"/>
  <c r="U217" i="227"/>
  <c r="U216" i="227"/>
  <c r="U215" i="227"/>
  <c r="U214" i="227"/>
  <c r="U213" i="227"/>
  <c r="U212" i="227"/>
  <c r="U211" i="227"/>
  <c r="U210" i="227"/>
  <c r="U209" i="227"/>
  <c r="U208" i="227"/>
  <c r="U207" i="227"/>
  <c r="U204" i="227"/>
  <c r="U203" i="227"/>
  <c r="U202" i="227"/>
  <c r="U201" i="227"/>
  <c r="U200" i="227"/>
  <c r="U199" i="227"/>
  <c r="U198" i="227"/>
  <c r="U197" i="227"/>
  <c r="U196" i="227"/>
  <c r="U195" i="227"/>
  <c r="U194" i="227"/>
  <c r="U193" i="227"/>
  <c r="U192" i="227"/>
  <c r="U191" i="227"/>
  <c r="U190" i="227"/>
  <c r="U189" i="227"/>
  <c r="U188" i="227"/>
  <c r="U186" i="227"/>
  <c r="U185" i="227"/>
  <c r="U184" i="227"/>
  <c r="U183" i="227"/>
  <c r="U182" i="227"/>
  <c r="U181" i="227"/>
  <c r="U180" i="227"/>
  <c r="U179" i="227"/>
  <c r="U178" i="227"/>
  <c r="U177" i="227"/>
  <c r="U176" i="227"/>
  <c r="U175" i="227"/>
  <c r="U174" i="227"/>
  <c r="U172" i="227"/>
  <c r="U171" i="227"/>
  <c r="U170" i="227"/>
  <c r="U169" i="227"/>
  <c r="U168" i="227"/>
  <c r="U167" i="227"/>
  <c r="U166" i="227"/>
  <c r="U165" i="227"/>
  <c r="U164" i="227"/>
  <c r="U163" i="227"/>
  <c r="U162" i="227"/>
  <c r="U161" i="227"/>
  <c r="U160" i="227"/>
  <c r="U159" i="227"/>
  <c r="U158" i="227"/>
  <c r="U157" i="227"/>
  <c r="U156" i="227"/>
  <c r="U155" i="227"/>
  <c r="U154" i="227"/>
  <c r="U153" i="227"/>
  <c r="U152" i="227"/>
  <c r="U151" i="227"/>
  <c r="U150" i="227"/>
  <c r="U149" i="227"/>
  <c r="U148" i="227"/>
  <c r="U147" i="227"/>
  <c r="U146" i="227"/>
  <c r="U145" i="227"/>
  <c r="U144" i="227"/>
  <c r="U143" i="227"/>
  <c r="U142" i="227"/>
  <c r="U141" i="227"/>
  <c r="U140" i="227"/>
  <c r="U139" i="227"/>
  <c r="U138" i="227"/>
  <c r="U137" i="227"/>
  <c r="U136" i="227"/>
  <c r="U135" i="227"/>
  <c r="U134" i="227"/>
  <c r="U133" i="227"/>
  <c r="U132" i="227"/>
  <c r="U131" i="227"/>
  <c r="U130" i="227"/>
  <c r="U129" i="227"/>
  <c r="U128" i="227"/>
  <c r="U127" i="227"/>
  <c r="U126" i="227"/>
  <c r="U124" i="227"/>
  <c r="U123" i="227"/>
  <c r="U122" i="227"/>
  <c r="U121" i="227"/>
  <c r="U118" i="227"/>
  <c r="U117" i="227"/>
  <c r="U116" i="227"/>
  <c r="U115" i="227"/>
  <c r="U114" i="227"/>
  <c r="U113" i="227"/>
  <c r="U111" i="227"/>
  <c r="U110" i="227"/>
  <c r="U109" i="227"/>
  <c r="U108" i="227"/>
  <c r="U107" i="227"/>
  <c r="U106" i="227"/>
  <c r="U105" i="227"/>
  <c r="U104" i="227"/>
  <c r="U103" i="227"/>
  <c r="U102" i="227"/>
  <c r="U101" i="227"/>
  <c r="U100" i="227"/>
  <c r="U99" i="227"/>
  <c r="U98" i="227"/>
  <c r="U97" i="227"/>
  <c r="U96" i="227"/>
  <c r="U95" i="227"/>
  <c r="U94" i="227"/>
  <c r="U93" i="227"/>
  <c r="U91" i="227"/>
  <c r="U90" i="227"/>
  <c r="U89" i="227"/>
  <c r="U88" i="227"/>
  <c r="U87" i="227"/>
  <c r="U86" i="227"/>
  <c r="U85" i="227"/>
  <c r="U84" i="227"/>
  <c r="U83" i="227"/>
  <c r="U82" i="227"/>
  <c r="U81" i="227"/>
  <c r="U80" i="227"/>
  <c r="U79" i="227"/>
  <c r="U78" i="227"/>
  <c r="U71" i="227"/>
  <c r="U70" i="227"/>
  <c r="U69" i="227"/>
  <c r="U68" i="227"/>
  <c r="U67" i="227"/>
  <c r="U66" i="227"/>
  <c r="U65" i="227"/>
  <c r="U64" i="227"/>
  <c r="U63" i="227"/>
  <c r="U62" i="227"/>
  <c r="U61" i="227"/>
  <c r="U60" i="227"/>
  <c r="U59" i="227"/>
  <c r="U58" i="227"/>
  <c r="U57" i="227"/>
  <c r="U56" i="227"/>
  <c r="U55" i="227"/>
  <c r="U53" i="227"/>
  <c r="U52" i="227"/>
  <c r="U51" i="227"/>
  <c r="U50" i="227"/>
  <c r="U49" i="227"/>
  <c r="U48" i="227"/>
  <c r="U47" i="227"/>
  <c r="U46" i="227"/>
  <c r="U45" i="227"/>
  <c r="U44" i="227"/>
  <c r="U43" i="227"/>
  <c r="U42" i="227"/>
  <c r="U41" i="227"/>
  <c r="U40" i="227"/>
  <c r="U39" i="227"/>
  <c r="U38" i="227"/>
  <c r="U37" i="227"/>
  <c r="U36" i="227"/>
  <c r="U35" i="227"/>
  <c r="U34" i="227"/>
  <c r="U33" i="227"/>
  <c r="U32" i="227"/>
  <c r="U31" i="227"/>
  <c r="U30" i="227"/>
  <c r="U29" i="227"/>
  <c r="U28" i="227"/>
  <c r="U27" i="227"/>
  <c r="U26" i="227"/>
  <c r="U23" i="227"/>
  <c r="U21" i="227"/>
  <c r="U20" i="227"/>
  <c r="U18" i="227"/>
  <c r="U17" i="227"/>
  <c r="U15" i="227"/>
  <c r="U13" i="227"/>
  <c r="U12" i="227"/>
  <c r="U10" i="227"/>
  <c r="R273" i="227"/>
  <c r="R262" i="227"/>
  <c r="R261" i="227"/>
  <c r="R258" i="227"/>
  <c r="R257" i="227"/>
  <c r="R256" i="227"/>
  <c r="R255" i="227"/>
  <c r="R254" i="227"/>
  <c r="R253" i="227"/>
  <c r="R252" i="227"/>
  <c r="R251" i="227"/>
  <c r="R245" i="227"/>
  <c r="R242" i="227"/>
  <c r="R237" i="227"/>
  <c r="R236" i="227"/>
  <c r="R235" i="227"/>
  <c r="R234" i="227"/>
  <c r="R233" i="227"/>
  <c r="R232" i="227"/>
  <c r="R231" i="227"/>
  <c r="R230" i="227"/>
  <c r="R229" i="227"/>
  <c r="R225" i="227"/>
  <c r="R224" i="227"/>
  <c r="R223" i="227"/>
  <c r="R221" i="227"/>
  <c r="R220" i="227"/>
  <c r="R219" i="227"/>
  <c r="R218" i="227"/>
  <c r="R217" i="227"/>
  <c r="R216" i="227"/>
  <c r="R215" i="227"/>
  <c r="R214" i="227"/>
  <c r="R212" i="227"/>
  <c r="R211" i="227"/>
  <c r="R210" i="227"/>
  <c r="R209" i="227"/>
  <c r="R208" i="227"/>
  <c r="R207" i="227"/>
  <c r="R206" i="227"/>
  <c r="R205" i="227"/>
  <c r="R204" i="227"/>
  <c r="R201" i="227"/>
  <c r="R200" i="227"/>
  <c r="R199" i="227"/>
  <c r="R198" i="227"/>
  <c r="R197" i="227"/>
  <c r="R196" i="227"/>
  <c r="R194" i="227"/>
  <c r="R192" i="227"/>
  <c r="R191" i="227"/>
  <c r="R190" i="227"/>
  <c r="R189" i="227"/>
  <c r="R188" i="227"/>
  <c r="R187" i="227"/>
  <c r="R186" i="227"/>
  <c r="R184" i="227"/>
  <c r="R183" i="227"/>
  <c r="R179" i="227"/>
  <c r="R177" i="227"/>
  <c r="R175" i="227"/>
  <c r="R174" i="227"/>
  <c r="R173" i="227"/>
  <c r="R172" i="227"/>
  <c r="R170" i="227"/>
  <c r="R169" i="227"/>
  <c r="R166" i="227"/>
  <c r="R162" i="227"/>
  <c r="R161" i="227"/>
  <c r="R160" i="227"/>
  <c r="R159" i="227"/>
  <c r="R158" i="227"/>
  <c r="R156" i="227"/>
  <c r="R118" i="227"/>
  <c r="R98" i="227"/>
  <c r="R97" i="227"/>
  <c r="R96" i="227"/>
  <c r="R95" i="227"/>
  <c r="R87" i="227"/>
  <c r="R70" i="227"/>
  <c r="R68" i="227"/>
  <c r="R63" i="227"/>
  <c r="R62" i="227"/>
  <c r="R59" i="227"/>
  <c r="R57" i="227"/>
  <c r="R56" i="227"/>
  <c r="R55" i="227"/>
  <c r="R54" i="227"/>
  <c r="R50" i="227"/>
  <c r="R49" i="227"/>
  <c r="R48" i="227"/>
  <c r="R45" i="227"/>
  <c r="R44" i="227"/>
  <c r="R43" i="227"/>
  <c r="R29" i="227"/>
  <c r="R22" i="227"/>
  <c r="R21" i="227"/>
  <c r="R20" i="227"/>
  <c r="R17" i="227"/>
  <c r="R16" i="227"/>
  <c r="R15" i="227"/>
  <c r="R14" i="227"/>
  <c r="R13" i="227"/>
  <c r="R12" i="227"/>
  <c r="R11" i="227"/>
  <c r="R10" i="227"/>
  <c r="O276" i="227"/>
  <c r="O275" i="227"/>
  <c r="O274" i="227"/>
  <c r="O273" i="227"/>
  <c r="O271" i="227"/>
  <c r="O270" i="227"/>
  <c r="O269" i="227"/>
  <c r="O268" i="227"/>
  <c r="O267" i="227"/>
  <c r="O266" i="227"/>
  <c r="O265" i="227"/>
  <c r="O262" i="227"/>
  <c r="O261" i="227"/>
  <c r="O258" i="227"/>
  <c r="O257" i="227"/>
  <c r="O256" i="227"/>
  <c r="O255" i="227"/>
  <c r="O254" i="227"/>
  <c r="O253" i="227"/>
  <c r="O252" i="227"/>
  <c r="O251" i="227"/>
  <c r="O245" i="227"/>
  <c r="O244" i="227"/>
  <c r="O243" i="227"/>
  <c r="O242" i="227"/>
  <c r="O236" i="227"/>
  <c r="O235" i="227"/>
  <c r="O234" i="227"/>
  <c r="O233" i="227"/>
  <c r="O232" i="227"/>
  <c r="O231" i="227"/>
  <c r="O230" i="227"/>
  <c r="O229" i="227"/>
  <c r="O228" i="227"/>
  <c r="O227" i="227"/>
  <c r="O226" i="227"/>
  <c r="O223" i="227"/>
  <c r="O222" i="227"/>
  <c r="O221" i="227"/>
  <c r="O220" i="227"/>
  <c r="O219" i="227"/>
  <c r="O218" i="227"/>
  <c r="O217" i="227"/>
  <c r="O216" i="227"/>
  <c r="O215" i="227"/>
  <c r="O214" i="227"/>
  <c r="O213" i="227"/>
  <c r="O212" i="227"/>
  <c r="O211" i="227"/>
  <c r="O210" i="227"/>
  <c r="O209" i="227"/>
  <c r="O208" i="227"/>
  <c r="O207" i="227"/>
  <c r="O206" i="227"/>
  <c r="O205" i="227"/>
  <c r="O203" i="227"/>
  <c r="O201" i="227"/>
  <c r="O200" i="227"/>
  <c r="O199" i="227"/>
  <c r="O198" i="227"/>
  <c r="O197" i="227"/>
  <c r="O196" i="227"/>
  <c r="O195" i="227"/>
  <c r="O194" i="227"/>
  <c r="O193" i="227"/>
  <c r="O192" i="227"/>
  <c r="O191" i="227"/>
  <c r="O190" i="227"/>
  <c r="O189" i="227"/>
  <c r="O188" i="227"/>
  <c r="O187" i="227"/>
  <c r="O186" i="227"/>
  <c r="O185" i="227"/>
  <c r="O184" i="227"/>
  <c r="O182" i="227"/>
  <c r="O180" i="227"/>
  <c r="O179" i="227"/>
  <c r="O178" i="227"/>
  <c r="O177" i="227"/>
  <c r="O176" i="227"/>
  <c r="O175" i="227"/>
  <c r="O174" i="227"/>
  <c r="O172" i="227"/>
  <c r="O169" i="227"/>
  <c r="O167" i="227"/>
  <c r="O166" i="227"/>
  <c r="O165" i="227"/>
  <c r="O164" i="227"/>
  <c r="O163" i="227"/>
  <c r="O162" i="227"/>
  <c r="O161" i="227"/>
  <c r="O160" i="227"/>
  <c r="O159" i="227"/>
  <c r="O158" i="227"/>
  <c r="O157" i="227"/>
  <c r="O156" i="227"/>
  <c r="O155" i="227"/>
  <c r="O154" i="227"/>
  <c r="O139" i="227"/>
  <c r="O98" i="227"/>
  <c r="O97" i="227"/>
  <c r="O87" i="227"/>
  <c r="O70" i="227"/>
  <c r="O69" i="227"/>
  <c r="O68" i="227"/>
  <c r="O67" i="227"/>
  <c r="O66" i="227"/>
  <c r="O65" i="227"/>
  <c r="O64" i="227"/>
  <c r="O63" i="227"/>
  <c r="O62" i="227"/>
  <c r="O61" i="227"/>
  <c r="O60" i="227"/>
  <c r="O59" i="227"/>
  <c r="O58" i="227"/>
  <c r="O57" i="227"/>
  <c r="O56" i="227"/>
  <c r="O55" i="227"/>
  <c r="O54" i="227"/>
  <c r="O53" i="227"/>
  <c r="O52" i="227"/>
  <c r="O51" i="227"/>
  <c r="O50" i="227"/>
  <c r="O49" i="227"/>
  <c r="O48" i="227"/>
  <c r="O47" i="227"/>
  <c r="O46" i="227"/>
  <c r="O45" i="227"/>
  <c r="O44" i="227"/>
  <c r="O43" i="227"/>
  <c r="O42" i="227"/>
  <c r="O38" i="227"/>
  <c r="O37" i="227"/>
  <c r="O36" i="227"/>
  <c r="O35" i="227"/>
  <c r="O34" i="227"/>
  <c r="O33" i="227"/>
  <c r="O32" i="227"/>
  <c r="O28" i="227"/>
  <c r="O26" i="227"/>
  <c r="O22" i="227"/>
  <c r="O21" i="227"/>
  <c r="O20" i="227"/>
  <c r="O18" i="227"/>
  <c r="O17" i="227"/>
  <c r="O16" i="227"/>
  <c r="O15" i="227"/>
  <c r="O14" i="227"/>
  <c r="O13" i="227"/>
  <c r="O12" i="227"/>
  <c r="O11" i="227"/>
  <c r="O10" i="227"/>
  <c r="L278" i="227"/>
  <c r="L277" i="227"/>
  <c r="L276" i="227"/>
  <c r="L275" i="227"/>
  <c r="L274" i="227"/>
  <c r="L273" i="227"/>
  <c r="L272" i="227"/>
  <c r="L271" i="227"/>
  <c r="L270" i="227"/>
  <c r="L269" i="227"/>
  <c r="L268" i="227"/>
  <c r="L267" i="227"/>
  <c r="L266" i="227"/>
  <c r="L265" i="227"/>
  <c r="L264" i="227"/>
  <c r="L263" i="227"/>
  <c r="L262" i="227"/>
  <c r="L261" i="227"/>
  <c r="L260" i="227"/>
  <c r="L259" i="227"/>
  <c r="L258" i="227"/>
  <c r="L257" i="227"/>
  <c r="L256" i="227"/>
  <c r="L255" i="227"/>
  <c r="L254" i="227"/>
  <c r="L253" i="227"/>
  <c r="L252" i="227"/>
  <c r="L251" i="227"/>
  <c r="L250" i="227"/>
  <c r="L249" i="227"/>
  <c r="L247" i="227"/>
  <c r="L246" i="227"/>
  <c r="L245" i="227"/>
  <c r="L244" i="227"/>
  <c r="L243" i="227"/>
  <c r="L242" i="227"/>
  <c r="L241" i="227"/>
  <c r="L240" i="227"/>
  <c r="L239" i="227"/>
  <c r="L238" i="227"/>
  <c r="L237" i="227"/>
  <c r="L236" i="227"/>
  <c r="L235" i="227"/>
  <c r="L234" i="227"/>
  <c r="L233" i="227"/>
  <c r="L232" i="227"/>
  <c r="L231" i="227"/>
  <c r="L230" i="227"/>
  <c r="L229" i="227"/>
  <c r="L228" i="227"/>
  <c r="L227" i="227"/>
  <c r="L226" i="227"/>
  <c r="L225" i="227"/>
  <c r="L224" i="227"/>
  <c r="L223" i="227"/>
  <c r="L222" i="227"/>
  <c r="L220" i="227"/>
  <c r="L218" i="227"/>
  <c r="L212" i="227"/>
  <c r="L211" i="227"/>
  <c r="L210" i="227"/>
  <c r="L209" i="227"/>
  <c r="L208" i="227"/>
  <c r="L207" i="227"/>
  <c r="L206" i="227"/>
  <c r="L205" i="227"/>
  <c r="L204" i="227"/>
  <c r="L203" i="227"/>
  <c r="L202" i="227"/>
  <c r="L201" i="227"/>
  <c r="L200" i="227"/>
  <c r="L199" i="227"/>
  <c r="L198" i="227"/>
  <c r="L197" i="227"/>
  <c r="L196" i="227"/>
  <c r="L195" i="227"/>
  <c r="L194" i="227"/>
  <c r="L193" i="227"/>
  <c r="L192" i="227"/>
  <c r="L191" i="227"/>
  <c r="L190" i="227"/>
  <c r="L189" i="227"/>
  <c r="L188" i="227"/>
  <c r="L187" i="227"/>
  <c r="L186" i="227"/>
  <c r="L185" i="227"/>
  <c r="L184" i="227"/>
  <c r="L183" i="227"/>
  <c r="L182" i="227"/>
  <c r="L181" i="227"/>
  <c r="L180" i="227"/>
  <c r="L179" i="227"/>
  <c r="L178" i="227"/>
  <c r="L177" i="227"/>
  <c r="L176" i="227"/>
  <c r="L175" i="227"/>
  <c r="L174" i="227"/>
  <c r="L173" i="227"/>
  <c r="L172" i="227"/>
  <c r="L171" i="227"/>
  <c r="L170" i="227"/>
  <c r="L168" i="227"/>
  <c r="L167" i="227"/>
  <c r="L166" i="227"/>
  <c r="L165" i="227"/>
  <c r="L164" i="227"/>
  <c r="L163" i="227"/>
  <c r="L162" i="227"/>
  <c r="L161" i="227"/>
  <c r="L160" i="227"/>
  <c r="L159" i="227"/>
  <c r="L158" i="227"/>
  <c r="L157" i="227"/>
  <c r="L156" i="227"/>
  <c r="L155" i="227"/>
  <c r="L154" i="227"/>
  <c r="L153" i="227"/>
  <c r="L152" i="227"/>
  <c r="L151" i="227"/>
  <c r="L150" i="227"/>
  <c r="L149" i="227"/>
  <c r="L148" i="227"/>
  <c r="L147" i="227"/>
  <c r="L146" i="227"/>
  <c r="L145" i="227"/>
  <c r="L144" i="227"/>
  <c r="L143" i="227"/>
  <c r="L142" i="227"/>
  <c r="L141" i="227"/>
  <c r="L140" i="227"/>
  <c r="L139" i="227"/>
  <c r="L138" i="227"/>
  <c r="L137" i="227"/>
  <c r="L136" i="227"/>
  <c r="L135" i="227"/>
  <c r="L134" i="227"/>
  <c r="L133" i="227"/>
  <c r="L132" i="227"/>
  <c r="L131" i="227"/>
  <c r="L130" i="227"/>
  <c r="L129" i="227"/>
  <c r="L128" i="227"/>
  <c r="L127" i="227"/>
  <c r="L126" i="227"/>
  <c r="L125" i="227"/>
  <c r="L124" i="227"/>
  <c r="L123" i="227"/>
  <c r="L122" i="227"/>
  <c r="L121" i="227"/>
  <c r="L120" i="227"/>
  <c r="L119" i="227"/>
  <c r="L118" i="227"/>
  <c r="L117" i="227"/>
  <c r="L116" i="227"/>
  <c r="L115" i="227"/>
  <c r="L114" i="227"/>
  <c r="L113" i="227"/>
  <c r="L112" i="227"/>
  <c r="L111" i="227"/>
  <c r="L110" i="227"/>
  <c r="L109" i="227"/>
  <c r="L108" i="227"/>
  <c r="L107" i="227"/>
  <c r="L106" i="227"/>
  <c r="L105" i="227"/>
  <c r="L104" i="227"/>
  <c r="L103" i="227"/>
  <c r="L102" i="227"/>
  <c r="L101" i="227"/>
  <c r="L100" i="227"/>
  <c r="L99" i="227"/>
  <c r="L98" i="227"/>
  <c r="L97" i="227"/>
  <c r="L96" i="227"/>
  <c r="L95" i="227"/>
  <c r="L94" i="227"/>
  <c r="L93" i="227"/>
  <c r="L92" i="227"/>
  <c r="L91" i="227"/>
  <c r="L90" i="227"/>
  <c r="L89" i="227"/>
  <c r="L88" i="227"/>
  <c r="L87" i="227"/>
  <c r="L86" i="227"/>
  <c r="L85" i="227"/>
  <c r="L84" i="227"/>
  <c r="L83" i="227"/>
  <c r="L82" i="227"/>
  <c r="L81" i="227"/>
  <c r="L80" i="227"/>
  <c r="L79" i="227"/>
  <c r="L78" i="227"/>
  <c r="L77" i="227"/>
  <c r="L76" i="227"/>
  <c r="L75" i="227"/>
  <c r="L74" i="227"/>
  <c r="L73" i="227"/>
  <c r="L72" i="227"/>
  <c r="L71" i="227"/>
  <c r="L70" i="227"/>
  <c r="L69" i="227"/>
  <c r="L68" i="227"/>
  <c r="L67" i="227"/>
  <c r="L66" i="227"/>
  <c r="L65" i="227"/>
  <c r="L64" i="227"/>
  <c r="L63" i="227"/>
  <c r="L62" i="227"/>
  <c r="L61" i="227"/>
  <c r="L60" i="227"/>
  <c r="L59" i="227"/>
  <c r="L58" i="227"/>
  <c r="L57" i="227"/>
  <c r="L56" i="227"/>
  <c r="L55" i="227"/>
  <c r="L54" i="227"/>
  <c r="L53" i="227"/>
  <c r="L52" i="227"/>
  <c r="L51" i="227"/>
  <c r="L50" i="227"/>
  <c r="L49" i="227"/>
  <c r="L48" i="227"/>
  <c r="L47" i="227"/>
  <c r="L46" i="227"/>
  <c r="L45" i="227"/>
  <c r="L44" i="227"/>
  <c r="L43" i="227"/>
  <c r="L42" i="227"/>
  <c r="L41" i="227"/>
  <c r="L40" i="227"/>
  <c r="L39" i="227"/>
  <c r="L38" i="227"/>
  <c r="L37" i="227"/>
  <c r="L36" i="227"/>
  <c r="L35" i="227"/>
  <c r="L34" i="227"/>
  <c r="L33" i="227"/>
  <c r="L32" i="227"/>
  <c r="L31" i="227"/>
  <c r="L30" i="227"/>
  <c r="L29" i="227"/>
  <c r="L28" i="227"/>
  <c r="L27" i="227"/>
  <c r="L26" i="227"/>
  <c r="L25" i="227"/>
  <c r="L24" i="227"/>
  <c r="L23" i="227"/>
  <c r="L22" i="227"/>
  <c r="L21" i="227"/>
  <c r="L20" i="227"/>
  <c r="L18" i="227"/>
  <c r="L16" i="227"/>
  <c r="L15" i="227"/>
  <c r="L14" i="227"/>
  <c r="L13" i="227"/>
  <c r="L12" i="227"/>
  <c r="L11" i="227"/>
  <c r="L10" i="227"/>
  <c r="I273" i="227"/>
  <c r="I272" i="227"/>
  <c r="I271" i="227"/>
  <c r="I270" i="227"/>
  <c r="I269" i="227"/>
  <c r="I268" i="227"/>
  <c r="I267" i="227"/>
  <c r="I266" i="227"/>
  <c r="I265" i="227"/>
  <c r="I264" i="227"/>
  <c r="I263" i="227"/>
  <c r="I262" i="227"/>
  <c r="I261" i="227"/>
  <c r="I260" i="227"/>
  <c r="I259" i="227"/>
  <c r="I258" i="227"/>
  <c r="I257" i="227"/>
  <c r="I256" i="227"/>
  <c r="I255" i="227"/>
  <c r="I254" i="227"/>
  <c r="I253" i="227"/>
  <c r="I252" i="227"/>
  <c r="I251" i="227"/>
  <c r="I250" i="227"/>
  <c r="I249" i="227"/>
  <c r="I247" i="227"/>
  <c r="I246" i="227"/>
  <c r="I245" i="227"/>
  <c r="I244" i="227"/>
  <c r="I243" i="227"/>
  <c r="I242" i="227"/>
  <c r="I241" i="227"/>
  <c r="I240" i="227"/>
  <c r="I239" i="227"/>
  <c r="I238" i="227"/>
  <c r="I237" i="227"/>
  <c r="I236" i="227"/>
  <c r="I235" i="227"/>
  <c r="I233" i="227"/>
  <c r="I232" i="227"/>
  <c r="I231" i="227"/>
  <c r="I230" i="227"/>
  <c r="I229" i="227"/>
  <c r="I228" i="227"/>
  <c r="I227" i="227"/>
  <c r="I226" i="227"/>
  <c r="I225" i="227"/>
  <c r="I224" i="227"/>
  <c r="I223" i="227"/>
  <c r="I222" i="227"/>
  <c r="I221" i="227"/>
  <c r="I220" i="227"/>
  <c r="I219" i="227"/>
  <c r="I218" i="227"/>
  <c r="I217" i="227"/>
  <c r="I216" i="227"/>
  <c r="I215" i="227"/>
  <c r="I214" i="227"/>
  <c r="I213" i="227"/>
  <c r="I212" i="227"/>
  <c r="I211" i="227"/>
  <c r="I210" i="227"/>
  <c r="I209" i="227"/>
  <c r="I208" i="227"/>
  <c r="I207" i="227"/>
  <c r="I206" i="227"/>
  <c r="I205" i="227"/>
  <c r="I204" i="227"/>
  <c r="I203" i="227"/>
  <c r="I202" i="227"/>
  <c r="I201" i="227"/>
  <c r="I200" i="227"/>
  <c r="I199" i="227"/>
  <c r="I198" i="227"/>
  <c r="I197" i="227"/>
  <c r="I196" i="227"/>
  <c r="I195" i="227"/>
  <c r="I194" i="227"/>
  <c r="I193" i="227"/>
  <c r="I192" i="227"/>
  <c r="I191" i="227"/>
  <c r="I190" i="227"/>
  <c r="I189" i="227"/>
  <c r="I188" i="227"/>
  <c r="I187" i="227"/>
  <c r="I186" i="227"/>
  <c r="I185" i="227"/>
  <c r="I184" i="227"/>
  <c r="I183" i="227"/>
  <c r="I182" i="227"/>
  <c r="I181" i="227"/>
  <c r="I180" i="227"/>
  <c r="I179" i="227"/>
  <c r="I178" i="227"/>
  <c r="I177" i="227"/>
  <c r="I176" i="227"/>
  <c r="I175" i="227"/>
  <c r="I174" i="227"/>
  <c r="I172" i="227"/>
  <c r="I171" i="227"/>
  <c r="I170" i="227"/>
  <c r="I169" i="227"/>
  <c r="I168" i="227"/>
  <c r="I167" i="227"/>
  <c r="I166" i="227"/>
  <c r="I165" i="227"/>
  <c r="I164" i="227"/>
  <c r="I163" i="227"/>
  <c r="I162" i="227"/>
  <c r="I161" i="227"/>
  <c r="I160" i="227"/>
  <c r="I159" i="227"/>
  <c r="I158" i="227"/>
  <c r="I157" i="227"/>
  <c r="I156" i="227"/>
  <c r="I155" i="227"/>
  <c r="I154" i="227"/>
  <c r="I153" i="227"/>
  <c r="I152" i="227"/>
  <c r="I151" i="227"/>
  <c r="I150" i="227"/>
  <c r="I149" i="227"/>
  <c r="I148" i="227"/>
  <c r="I147" i="227"/>
  <c r="I146" i="227"/>
  <c r="I145" i="227"/>
  <c r="I144" i="227"/>
  <c r="I143" i="227"/>
  <c r="I142" i="227"/>
  <c r="I141" i="227"/>
  <c r="I140" i="227"/>
  <c r="I139" i="227"/>
  <c r="I138" i="227"/>
  <c r="I137" i="227"/>
  <c r="I136" i="227"/>
  <c r="I135" i="227"/>
  <c r="I134" i="227"/>
  <c r="I133" i="227"/>
  <c r="I132" i="227"/>
  <c r="I131" i="227"/>
  <c r="I130" i="227"/>
  <c r="I129" i="227"/>
  <c r="I128" i="227"/>
  <c r="I127" i="227"/>
  <c r="I126" i="227"/>
  <c r="I125" i="227"/>
  <c r="I124" i="227"/>
  <c r="I123" i="227"/>
  <c r="I122" i="227"/>
  <c r="I121" i="227"/>
  <c r="I120" i="227"/>
  <c r="I119" i="227"/>
  <c r="I118" i="227"/>
  <c r="I117" i="227"/>
  <c r="I116" i="227"/>
  <c r="I115" i="227"/>
  <c r="I114" i="227"/>
  <c r="I113" i="227"/>
  <c r="I112" i="227"/>
  <c r="I111" i="227"/>
  <c r="I110" i="227"/>
  <c r="I109" i="227"/>
  <c r="I108" i="227"/>
  <c r="I107" i="227"/>
  <c r="I106" i="227"/>
  <c r="I105" i="227"/>
  <c r="I104" i="227"/>
  <c r="I103" i="227"/>
  <c r="I102" i="227"/>
  <c r="I101" i="227"/>
  <c r="I100" i="227"/>
  <c r="I99" i="227"/>
  <c r="I98" i="227"/>
  <c r="I97" i="227"/>
  <c r="I96" i="227"/>
  <c r="I95" i="227"/>
  <c r="I94" i="227"/>
  <c r="I93" i="227"/>
  <c r="I92" i="227"/>
  <c r="I91" i="227"/>
  <c r="I90" i="227"/>
  <c r="I89" i="227"/>
  <c r="I88" i="227"/>
  <c r="I87" i="227"/>
  <c r="I86" i="227"/>
  <c r="I85" i="227"/>
  <c r="I84" i="227"/>
  <c r="I83" i="227"/>
  <c r="I82" i="227"/>
  <c r="I81" i="227"/>
  <c r="I80" i="227"/>
  <c r="I79" i="227"/>
  <c r="I78" i="227"/>
  <c r="I77" i="227"/>
  <c r="I76" i="227"/>
  <c r="I75" i="227"/>
  <c r="I74" i="227"/>
  <c r="I73" i="227"/>
  <c r="I72" i="227"/>
  <c r="I71" i="227"/>
  <c r="I70" i="227"/>
  <c r="I69" i="227"/>
  <c r="I68" i="227"/>
  <c r="I67" i="227"/>
  <c r="I66" i="227"/>
  <c r="I65" i="227"/>
  <c r="I64" i="227"/>
  <c r="I63" i="227"/>
  <c r="I62" i="227"/>
  <c r="I61" i="227"/>
  <c r="I60" i="227"/>
  <c r="I59" i="227"/>
  <c r="I58" i="227"/>
  <c r="I57" i="227"/>
  <c r="I56" i="227"/>
  <c r="I55" i="227"/>
  <c r="I54" i="227"/>
  <c r="I53" i="227"/>
  <c r="I52" i="227"/>
  <c r="I51" i="227"/>
  <c r="I50" i="227"/>
  <c r="I49" i="227"/>
  <c r="I48" i="227"/>
  <c r="I47" i="227"/>
  <c r="I46" i="227"/>
  <c r="I45" i="227"/>
  <c r="I44" i="227"/>
  <c r="I43" i="227"/>
  <c r="I42" i="227"/>
  <c r="I41" i="227"/>
  <c r="I40" i="227"/>
  <c r="I39" i="227"/>
  <c r="I38" i="227"/>
  <c r="I37" i="227"/>
  <c r="I36" i="227"/>
  <c r="I35" i="227"/>
  <c r="I34" i="227"/>
  <c r="I33" i="227"/>
  <c r="I32" i="227"/>
  <c r="I22" i="227"/>
  <c r="I21" i="227"/>
  <c r="I20" i="227"/>
  <c r="I18" i="227"/>
  <c r="I17" i="227"/>
  <c r="I16" i="227"/>
  <c r="I15" i="227"/>
  <c r="I13" i="227"/>
  <c r="I12" i="227"/>
  <c r="I10" i="227"/>
  <c r="AN278" i="227"/>
  <c r="AN277" i="227"/>
  <c r="AN276" i="227"/>
  <c r="AN275" i="227"/>
  <c r="AN274" i="227"/>
  <c r="AN273" i="227"/>
  <c r="AN272" i="227"/>
  <c r="AN271" i="227"/>
  <c r="AN270" i="227"/>
  <c r="AN269" i="227"/>
  <c r="AN268" i="227"/>
  <c r="AN267" i="227"/>
  <c r="AN266" i="227"/>
  <c r="AN265" i="227"/>
  <c r="AN264" i="227"/>
  <c r="AN263" i="227"/>
  <c r="AN262" i="227"/>
  <c r="AN261" i="227"/>
  <c r="AN260" i="227"/>
  <c r="AN259" i="227"/>
  <c r="AN258" i="227"/>
  <c r="AN257" i="227"/>
  <c r="AN256" i="227"/>
  <c r="AN255" i="227"/>
  <c r="AN254" i="227"/>
  <c r="AN253" i="227"/>
  <c r="AN252" i="227"/>
  <c r="AN251" i="227"/>
  <c r="AN250" i="227"/>
  <c r="AN249" i="227"/>
  <c r="AN248" i="227"/>
  <c r="AN247" i="227"/>
  <c r="AN246" i="227"/>
  <c r="AN245" i="227"/>
  <c r="AN244" i="227"/>
  <c r="AN243" i="227"/>
  <c r="AN242" i="227"/>
  <c r="AN241" i="227"/>
  <c r="AN240" i="227"/>
  <c r="AN239" i="227"/>
  <c r="AN238" i="227"/>
  <c r="AN237" i="227"/>
  <c r="AN236" i="227"/>
  <c r="AN235" i="227"/>
  <c r="AN234" i="227"/>
  <c r="AN233" i="227"/>
  <c r="AN232" i="227"/>
  <c r="AN231" i="227"/>
  <c r="AN230" i="227"/>
  <c r="AN229" i="227"/>
  <c r="AN228" i="227"/>
  <c r="AN227" i="227"/>
  <c r="AN226" i="227"/>
  <c r="AN225" i="227"/>
  <c r="AN224" i="227"/>
  <c r="AN223" i="227"/>
  <c r="AN222" i="227"/>
  <c r="AN221" i="227"/>
  <c r="AN220" i="227"/>
  <c r="AN219" i="227"/>
  <c r="AN218" i="227"/>
  <c r="AN217" i="227"/>
  <c r="AN216" i="227"/>
  <c r="AN215" i="227"/>
  <c r="AN214" i="227"/>
  <c r="AN213" i="227"/>
  <c r="AN212" i="227"/>
  <c r="AN211" i="227"/>
  <c r="AN210" i="227"/>
  <c r="AN209" i="227"/>
  <c r="AN208" i="227"/>
  <c r="AN207" i="227"/>
  <c r="AN206" i="227"/>
  <c r="AN205" i="227"/>
  <c r="AN204" i="227"/>
  <c r="AN203" i="227"/>
  <c r="AN202" i="227"/>
  <c r="AN201" i="227"/>
  <c r="AN200" i="227"/>
  <c r="AN199" i="227"/>
  <c r="AN198" i="227"/>
  <c r="AN197" i="227"/>
  <c r="AN196" i="227"/>
  <c r="AN195" i="227"/>
  <c r="AN194" i="227"/>
  <c r="AN193" i="227"/>
  <c r="AN192" i="227"/>
  <c r="AN191" i="227"/>
  <c r="AN190" i="227"/>
  <c r="AN189" i="227"/>
  <c r="AN188" i="227"/>
  <c r="AN187" i="227"/>
  <c r="AN186" i="227"/>
  <c r="AN185" i="227"/>
  <c r="AN184" i="227"/>
  <c r="AN183" i="227"/>
  <c r="AN182" i="227"/>
  <c r="AN181" i="227"/>
  <c r="AN180" i="227"/>
  <c r="AN179" i="227"/>
  <c r="AN178" i="227"/>
  <c r="AN177" i="227"/>
  <c r="AN176" i="227"/>
  <c r="AN175" i="227"/>
  <c r="AN174" i="227"/>
  <c r="AN173" i="227"/>
  <c r="AN172" i="227"/>
  <c r="AN171" i="227"/>
  <c r="AN170" i="227"/>
  <c r="AN169" i="227"/>
  <c r="AN168" i="227"/>
  <c r="AN167" i="227"/>
  <c r="AN166" i="227"/>
  <c r="AN165" i="227"/>
  <c r="AN164" i="227"/>
  <c r="AN163" i="227"/>
  <c r="AN162" i="227"/>
  <c r="AN161" i="227"/>
  <c r="AN160" i="227"/>
  <c r="AN159" i="227"/>
  <c r="AN158" i="227"/>
  <c r="AN157" i="227"/>
  <c r="AN156" i="227"/>
  <c r="AN155" i="227"/>
  <c r="AN154" i="227"/>
  <c r="AN153" i="227"/>
  <c r="AN152" i="227"/>
  <c r="AN151" i="227"/>
  <c r="AN150" i="227"/>
  <c r="AN149" i="227"/>
  <c r="AN148" i="227"/>
  <c r="AN147" i="227"/>
  <c r="AN146" i="227"/>
  <c r="AN145" i="227"/>
  <c r="AN144" i="227"/>
  <c r="AN143" i="227"/>
  <c r="AN142" i="227"/>
  <c r="AN141" i="227"/>
  <c r="AN140" i="227"/>
  <c r="AN139" i="227"/>
  <c r="AN138" i="227"/>
  <c r="AN137" i="227"/>
  <c r="AN136" i="227"/>
  <c r="AN135" i="227"/>
  <c r="AN134" i="227"/>
  <c r="AN133" i="227"/>
  <c r="AN132" i="227"/>
  <c r="AN131" i="227"/>
  <c r="AN130" i="227"/>
  <c r="AN129" i="227"/>
  <c r="AN128" i="227"/>
  <c r="AN127" i="227"/>
  <c r="AN126" i="227"/>
  <c r="AN125" i="227"/>
  <c r="AN124" i="227"/>
  <c r="AN123" i="227"/>
  <c r="AN122" i="227"/>
  <c r="AN121" i="227"/>
  <c r="AN120" i="227"/>
  <c r="AN119" i="227"/>
  <c r="AN118" i="227"/>
  <c r="AN117" i="227"/>
  <c r="AN116" i="227"/>
  <c r="AN115" i="227"/>
  <c r="AN114" i="227"/>
  <c r="AN113" i="227"/>
  <c r="AN112" i="227"/>
  <c r="AN111" i="227"/>
  <c r="AN110" i="227"/>
  <c r="AN109" i="227"/>
  <c r="AN108" i="227"/>
  <c r="AN107" i="227"/>
  <c r="AN106" i="227"/>
  <c r="AN105" i="227"/>
  <c r="AN104" i="227"/>
  <c r="AN103" i="227"/>
  <c r="AN102" i="227"/>
  <c r="AN101" i="227"/>
  <c r="AN100" i="227"/>
  <c r="AN99" i="227"/>
  <c r="AN98" i="227"/>
  <c r="AN97" i="227"/>
  <c r="AN96" i="227"/>
  <c r="AN95" i="227"/>
  <c r="AN94" i="227"/>
  <c r="AN93" i="227"/>
  <c r="AN92" i="227"/>
  <c r="AN91" i="227"/>
  <c r="AN90" i="227"/>
  <c r="AN89" i="227"/>
  <c r="AN88" i="227"/>
  <c r="AN87" i="227"/>
  <c r="AN86" i="227"/>
  <c r="AN85" i="227"/>
  <c r="AN84" i="227"/>
  <c r="AN83" i="227"/>
  <c r="AN82" i="227"/>
  <c r="AN81" i="227"/>
  <c r="AN80" i="227"/>
  <c r="AN79" i="227"/>
  <c r="AN78" i="227"/>
  <c r="AN77" i="227"/>
  <c r="AN76" i="227"/>
  <c r="AN75" i="227"/>
  <c r="AN74" i="227"/>
  <c r="AN73" i="227"/>
  <c r="AN72" i="227"/>
  <c r="AN71" i="227"/>
  <c r="AN70" i="227"/>
  <c r="AN69" i="227"/>
  <c r="AN68" i="227"/>
  <c r="AN67" i="227"/>
  <c r="AN66" i="227"/>
  <c r="AN65" i="227"/>
  <c r="AN64" i="227"/>
  <c r="AN63" i="227"/>
  <c r="AN62" i="227"/>
  <c r="AN61" i="227"/>
  <c r="AN60" i="227"/>
  <c r="AN59" i="227"/>
  <c r="AN58" i="227"/>
  <c r="AN57" i="227"/>
  <c r="AN56" i="227"/>
  <c r="AN55" i="227"/>
  <c r="AN54" i="227"/>
  <c r="AN53" i="227"/>
  <c r="AN52" i="227"/>
  <c r="AN51" i="227"/>
  <c r="AN50" i="227"/>
  <c r="AN49" i="227"/>
  <c r="AN48" i="227"/>
  <c r="AN47" i="227"/>
  <c r="AN46" i="227"/>
  <c r="AN45" i="227"/>
  <c r="AN44" i="227"/>
  <c r="AN43" i="227"/>
  <c r="AN42" i="227"/>
  <c r="AN41" i="227"/>
  <c r="AN40" i="227"/>
  <c r="AN39" i="227"/>
  <c r="AN38" i="227"/>
  <c r="AN37" i="227"/>
  <c r="AN36" i="227"/>
  <c r="AN35" i="227"/>
  <c r="AN34" i="227"/>
  <c r="AN33" i="227"/>
  <c r="AN32" i="227"/>
  <c r="AN31" i="227"/>
  <c r="AN30" i="227"/>
  <c r="AN29" i="227"/>
  <c r="AN28" i="227"/>
  <c r="AN27" i="227"/>
  <c r="AN26" i="227"/>
  <c r="AN25" i="227"/>
  <c r="AN24" i="227"/>
  <c r="AN23" i="227"/>
  <c r="AN22" i="227"/>
  <c r="AN21" i="227"/>
  <c r="AN20" i="227"/>
  <c r="AN19" i="227"/>
  <c r="AN18" i="227"/>
  <c r="AN17" i="227"/>
  <c r="AN16" i="227"/>
  <c r="AN15" i="227"/>
  <c r="AN14" i="227"/>
  <c r="AN13" i="227"/>
  <c r="AN12" i="227"/>
  <c r="AN11" i="227"/>
  <c r="AN10" i="227"/>
  <c r="AK278" i="227"/>
  <c r="AK277" i="227"/>
  <c r="AK276" i="227"/>
  <c r="AK275" i="227"/>
  <c r="AK274" i="227"/>
  <c r="AK273" i="227"/>
  <c r="AK272" i="227"/>
  <c r="AK271" i="227"/>
  <c r="AK270" i="227"/>
  <c r="AK269" i="227"/>
  <c r="AK268" i="227"/>
  <c r="AK267" i="227"/>
  <c r="AK266" i="227"/>
  <c r="AK265" i="227"/>
  <c r="AK264" i="227"/>
  <c r="AK263" i="227"/>
  <c r="AK262" i="227"/>
  <c r="AK261" i="227"/>
  <c r="AK260" i="227"/>
  <c r="AK259" i="227"/>
  <c r="AK258" i="227"/>
  <c r="AK257" i="227"/>
  <c r="AK256" i="227"/>
  <c r="AK255" i="227"/>
  <c r="AK254" i="227"/>
  <c r="AK253" i="227"/>
  <c r="AK252" i="227"/>
  <c r="AK251" i="227"/>
  <c r="AK250" i="227"/>
  <c r="AK249" i="227"/>
  <c r="AK248" i="227"/>
  <c r="AK247" i="227"/>
  <c r="AK246" i="227"/>
  <c r="AK245" i="227"/>
  <c r="AK244" i="227"/>
  <c r="AK243" i="227"/>
  <c r="AK242" i="227"/>
  <c r="AK241" i="227"/>
  <c r="AK240" i="227"/>
  <c r="AK239" i="227"/>
  <c r="AK238" i="227"/>
  <c r="AK237" i="227"/>
  <c r="AK236" i="227"/>
  <c r="AK235" i="227"/>
  <c r="AK234" i="227"/>
  <c r="AK233" i="227"/>
  <c r="AK232" i="227"/>
  <c r="AK231" i="227"/>
  <c r="AK230" i="227"/>
  <c r="AK229" i="227"/>
  <c r="AK228" i="227"/>
  <c r="AK227" i="227"/>
  <c r="AK226" i="227"/>
  <c r="AK225" i="227"/>
  <c r="AK224" i="227"/>
  <c r="AK223" i="227"/>
  <c r="AK222" i="227"/>
  <c r="AK221" i="227"/>
  <c r="AK220" i="227"/>
  <c r="AK219" i="227"/>
  <c r="AK218" i="227"/>
  <c r="AK217" i="227"/>
  <c r="AK216" i="227"/>
  <c r="AK215" i="227"/>
  <c r="AK214" i="227"/>
  <c r="AK213" i="227"/>
  <c r="AK212" i="227"/>
  <c r="AK211" i="227"/>
  <c r="AK210" i="227"/>
  <c r="AK209" i="227"/>
  <c r="AK208" i="227"/>
  <c r="AK207" i="227"/>
  <c r="AK206" i="227"/>
  <c r="AK205" i="227"/>
  <c r="AK204" i="227"/>
  <c r="AK203" i="227"/>
  <c r="AK202" i="227"/>
  <c r="AK201" i="227"/>
  <c r="AK200" i="227"/>
  <c r="AK199" i="227"/>
  <c r="AK198" i="227"/>
  <c r="AK197" i="227"/>
  <c r="AK196" i="227"/>
  <c r="AK195" i="227"/>
  <c r="AK194" i="227"/>
  <c r="AK193" i="227"/>
  <c r="AK192" i="227"/>
  <c r="AK191" i="227"/>
  <c r="AK190" i="227"/>
  <c r="AK189" i="227"/>
  <c r="AK188" i="227"/>
  <c r="AK187" i="227"/>
  <c r="AK186" i="227"/>
  <c r="AK185" i="227"/>
  <c r="AK184" i="227"/>
  <c r="AK183" i="227"/>
  <c r="AK182" i="227"/>
  <c r="AK181" i="227"/>
  <c r="AK180" i="227"/>
  <c r="AK179" i="227"/>
  <c r="AK178" i="227"/>
  <c r="AK177" i="227"/>
  <c r="AK176" i="227"/>
  <c r="AK175" i="227"/>
  <c r="AK174" i="227"/>
  <c r="AK173" i="227"/>
  <c r="AK172" i="227"/>
  <c r="AK171" i="227"/>
  <c r="AK170" i="227"/>
  <c r="AK169" i="227"/>
  <c r="AK168" i="227"/>
  <c r="AK167" i="227"/>
  <c r="AK166" i="227"/>
  <c r="AK165" i="227"/>
  <c r="AK164" i="227"/>
  <c r="AK163" i="227"/>
  <c r="AK162" i="227"/>
  <c r="AK161" i="227"/>
  <c r="AK160" i="227"/>
  <c r="AK159" i="227"/>
  <c r="AK158" i="227"/>
  <c r="AK157" i="227"/>
  <c r="AK156" i="227"/>
  <c r="AK155" i="227"/>
  <c r="AK154" i="227"/>
  <c r="AK153" i="227"/>
  <c r="AK152" i="227"/>
  <c r="AK151" i="227"/>
  <c r="AK150" i="227"/>
  <c r="AK149" i="227"/>
  <c r="AK148" i="227"/>
  <c r="AK147" i="227"/>
  <c r="AK146" i="227"/>
  <c r="AK145" i="227"/>
  <c r="AK144" i="227"/>
  <c r="AK143" i="227"/>
  <c r="AK142" i="227"/>
  <c r="AK141" i="227"/>
  <c r="AK140" i="227"/>
  <c r="AK139" i="227"/>
  <c r="AK138" i="227"/>
  <c r="AK137" i="227"/>
  <c r="AK136" i="227"/>
  <c r="AK135" i="227"/>
  <c r="AK134" i="227"/>
  <c r="AK133" i="227"/>
  <c r="AK132" i="227"/>
  <c r="AK131" i="227"/>
  <c r="AK130" i="227"/>
  <c r="AK129" i="227"/>
  <c r="AK128" i="227"/>
  <c r="AK127" i="227"/>
  <c r="AK126" i="227"/>
  <c r="AK125" i="227"/>
  <c r="AK124" i="227"/>
  <c r="AK123" i="227"/>
  <c r="AK122" i="227"/>
  <c r="AK121" i="227"/>
  <c r="AK120" i="227"/>
  <c r="AK119" i="227"/>
  <c r="AK118" i="227"/>
  <c r="AK117" i="227"/>
  <c r="AK116" i="227"/>
  <c r="AK115" i="227"/>
  <c r="AK114" i="227"/>
  <c r="AK113" i="227"/>
  <c r="AK112" i="227"/>
  <c r="AK111" i="227"/>
  <c r="AK110" i="227"/>
  <c r="AK109" i="227"/>
  <c r="AK108" i="227"/>
  <c r="AK107" i="227"/>
  <c r="AK106" i="227"/>
  <c r="AK105" i="227"/>
  <c r="AK104" i="227"/>
  <c r="AK103" i="227"/>
  <c r="AK102" i="227"/>
  <c r="AK101" i="227"/>
  <c r="AK100" i="227"/>
  <c r="AK99" i="227"/>
  <c r="AK98" i="227"/>
  <c r="AK97" i="227"/>
  <c r="AK96" i="227"/>
  <c r="AK95" i="227"/>
  <c r="AK94" i="227"/>
  <c r="AK93" i="227"/>
  <c r="AK92" i="227"/>
  <c r="AK91" i="227"/>
  <c r="AK90" i="227"/>
  <c r="AK89" i="227"/>
  <c r="AK88" i="227"/>
  <c r="AK87" i="227"/>
  <c r="AK86" i="227"/>
  <c r="AK85" i="227"/>
  <c r="AK84" i="227"/>
  <c r="AK83" i="227"/>
  <c r="AK82" i="227"/>
  <c r="AK81" i="227"/>
  <c r="AK80" i="227"/>
  <c r="AK79" i="227"/>
  <c r="AK78" i="227"/>
  <c r="AK77" i="227"/>
  <c r="AK76" i="227"/>
  <c r="AK75" i="227"/>
  <c r="AK74" i="227"/>
  <c r="AK73" i="227"/>
  <c r="AK72" i="227"/>
  <c r="AK71" i="227"/>
  <c r="AK70" i="227"/>
  <c r="AK69" i="227"/>
  <c r="AK68" i="227"/>
  <c r="AK67" i="227"/>
  <c r="AK66" i="227"/>
  <c r="AK65" i="227"/>
  <c r="AK64" i="227"/>
  <c r="AK63" i="227"/>
  <c r="AK62" i="227"/>
  <c r="AK61" i="227"/>
  <c r="AK60" i="227"/>
  <c r="AK59" i="227"/>
  <c r="AK58" i="227"/>
  <c r="AK57" i="227"/>
  <c r="AK56" i="227"/>
  <c r="AK55" i="227"/>
  <c r="AK54" i="227"/>
  <c r="AK53" i="227"/>
  <c r="AK52" i="227"/>
  <c r="AK51" i="227"/>
  <c r="AK50" i="227"/>
  <c r="AK49" i="227"/>
  <c r="AK48" i="227"/>
  <c r="AK47" i="227"/>
  <c r="AK46" i="227"/>
  <c r="AK45" i="227"/>
  <c r="AK44" i="227"/>
  <c r="AK43" i="227"/>
  <c r="AK42" i="227"/>
  <c r="AK41" i="227"/>
  <c r="AK40" i="227"/>
  <c r="AK39" i="227"/>
  <c r="AK38" i="227"/>
  <c r="AK37" i="227"/>
  <c r="AK36" i="227"/>
  <c r="AK35" i="227"/>
  <c r="AK34" i="227"/>
  <c r="AK33" i="227"/>
  <c r="AK32" i="227"/>
  <c r="AK31" i="227"/>
  <c r="AK30" i="227"/>
  <c r="AK29" i="227"/>
  <c r="AK28" i="227"/>
  <c r="AK27" i="227"/>
  <c r="AK26" i="227"/>
  <c r="AK25" i="227"/>
  <c r="AK24" i="227"/>
  <c r="AK23" i="227"/>
  <c r="AK22" i="227"/>
  <c r="AK21" i="227"/>
  <c r="AK20" i="227"/>
  <c r="AK19" i="227"/>
  <c r="AK18" i="227"/>
  <c r="AK17" i="227"/>
  <c r="AK16" i="227"/>
  <c r="AK15" i="227"/>
  <c r="AK14" i="227"/>
  <c r="AK13" i="227"/>
  <c r="AK12" i="227"/>
  <c r="AK11" i="227"/>
  <c r="AK10" i="227"/>
  <c r="AH278" i="227"/>
  <c r="AH277" i="227"/>
  <c r="AH276" i="227"/>
  <c r="AH275" i="227"/>
  <c r="AH274" i="227"/>
  <c r="AH273" i="227"/>
  <c r="AH272" i="227"/>
  <c r="AH271" i="227"/>
  <c r="AH270" i="227"/>
  <c r="AH269" i="227"/>
  <c r="AH268" i="227"/>
  <c r="AH267" i="227"/>
  <c r="AH266" i="227"/>
  <c r="AH265" i="227"/>
  <c r="AH264" i="227"/>
  <c r="AH263" i="227"/>
  <c r="AH262" i="227"/>
  <c r="AH261" i="227"/>
  <c r="AH260" i="227"/>
  <c r="AH259" i="227"/>
  <c r="AH258" i="227"/>
  <c r="AH257" i="227"/>
  <c r="AH256" i="227"/>
  <c r="AH255" i="227"/>
  <c r="AH254" i="227"/>
  <c r="AH253" i="227"/>
  <c r="AH252" i="227"/>
  <c r="AH251" i="227"/>
  <c r="AH250" i="227"/>
  <c r="AH249" i="227"/>
  <c r="AH248" i="227"/>
  <c r="AH247" i="227"/>
  <c r="AH246" i="227"/>
  <c r="AH245" i="227"/>
  <c r="AH244" i="227"/>
  <c r="AH243" i="227"/>
  <c r="AH242" i="227"/>
  <c r="AH241" i="227"/>
  <c r="AH240" i="227"/>
  <c r="AH239" i="227"/>
  <c r="AH238" i="227"/>
  <c r="AH237" i="227"/>
  <c r="AH236" i="227"/>
  <c r="AH235" i="227"/>
  <c r="AH234" i="227"/>
  <c r="AH233" i="227"/>
  <c r="AH232" i="227"/>
  <c r="AH231" i="227"/>
  <c r="AH230" i="227"/>
  <c r="AH229" i="227"/>
  <c r="AH228" i="227"/>
  <c r="AH227" i="227"/>
  <c r="AH226" i="227"/>
  <c r="AH225" i="227"/>
  <c r="AH224" i="227"/>
  <c r="AH223" i="227"/>
  <c r="AH222" i="227"/>
  <c r="AH221" i="227"/>
  <c r="AH220" i="227"/>
  <c r="AH219" i="227"/>
  <c r="AH218" i="227"/>
  <c r="AH217" i="227"/>
  <c r="AH216" i="227"/>
  <c r="AH215" i="227"/>
  <c r="AH214" i="227"/>
  <c r="AH213" i="227"/>
  <c r="AH212" i="227"/>
  <c r="AH211" i="227"/>
  <c r="AH210" i="227"/>
  <c r="AH209" i="227"/>
  <c r="AH208" i="227"/>
  <c r="AH207" i="227"/>
  <c r="AH206" i="227"/>
  <c r="AH205" i="227"/>
  <c r="AH204" i="227"/>
  <c r="AH203" i="227"/>
  <c r="AH202" i="227"/>
  <c r="AH201" i="227"/>
  <c r="AH200" i="227"/>
  <c r="AH199" i="227"/>
  <c r="AH198" i="227"/>
  <c r="AH197" i="227"/>
  <c r="AH196" i="227"/>
  <c r="AH195" i="227"/>
  <c r="AH194" i="227"/>
  <c r="AH193" i="227"/>
  <c r="AH192" i="227"/>
  <c r="AH191" i="227"/>
  <c r="AH190" i="227"/>
  <c r="AH189" i="227"/>
  <c r="AH188" i="227"/>
  <c r="AH187" i="227"/>
  <c r="AH186" i="227"/>
  <c r="AH185" i="227"/>
  <c r="AH184" i="227"/>
  <c r="AH183" i="227"/>
  <c r="AH182" i="227"/>
  <c r="AH181" i="227"/>
  <c r="AH180" i="227"/>
  <c r="AH179" i="227"/>
  <c r="AH178" i="227"/>
  <c r="AH177" i="227"/>
  <c r="AH176" i="227"/>
  <c r="AH175" i="227"/>
  <c r="AH174" i="227"/>
  <c r="AH173" i="227"/>
  <c r="AH172" i="227"/>
  <c r="AH171" i="227"/>
  <c r="AH170" i="227"/>
  <c r="AH169" i="227"/>
  <c r="AH168" i="227"/>
  <c r="AH167" i="227"/>
  <c r="AH166" i="227"/>
  <c r="AH165" i="227"/>
  <c r="AH164" i="227"/>
  <c r="AH163" i="227"/>
  <c r="AH162" i="227"/>
  <c r="AH161" i="227"/>
  <c r="AH160" i="227"/>
  <c r="AH159" i="227"/>
  <c r="AH158" i="227"/>
  <c r="AH157" i="227"/>
  <c r="AH156" i="227"/>
  <c r="AH155" i="227"/>
  <c r="AH154" i="227"/>
  <c r="AH153" i="227"/>
  <c r="AH152" i="227"/>
  <c r="AH151" i="227"/>
  <c r="AH150" i="227"/>
  <c r="AH149" i="227"/>
  <c r="AH148" i="227"/>
  <c r="AH147" i="227"/>
  <c r="AH146" i="227"/>
  <c r="AH145" i="227"/>
  <c r="AH144" i="227"/>
  <c r="AH143" i="227"/>
  <c r="AH142" i="227"/>
  <c r="AH141" i="227"/>
  <c r="AH140" i="227"/>
  <c r="AH139" i="227"/>
  <c r="AH138" i="227"/>
  <c r="AH137" i="227"/>
  <c r="AH136" i="227"/>
  <c r="AH135" i="227"/>
  <c r="AH134" i="227"/>
  <c r="AH133" i="227"/>
  <c r="AH132" i="227"/>
  <c r="AH131" i="227"/>
  <c r="AH130" i="227"/>
  <c r="AH129" i="227"/>
  <c r="AH128" i="227"/>
  <c r="AH127" i="227"/>
  <c r="AH126" i="227"/>
  <c r="AH125" i="227"/>
  <c r="AH124" i="227"/>
  <c r="AH123" i="227"/>
  <c r="AH122" i="227"/>
  <c r="AH121" i="227"/>
  <c r="AH120" i="227"/>
  <c r="AH119" i="227"/>
  <c r="AH118" i="227"/>
  <c r="AH117" i="227"/>
  <c r="AH116" i="227"/>
  <c r="AH115" i="227"/>
  <c r="AH114" i="227"/>
  <c r="AH113" i="227"/>
  <c r="AH112" i="227"/>
  <c r="AH111" i="227"/>
  <c r="AH110" i="227"/>
  <c r="AH109" i="227"/>
  <c r="AH108" i="227"/>
  <c r="AH107" i="227"/>
  <c r="AH106" i="227"/>
  <c r="AH105" i="227"/>
  <c r="AH104" i="227"/>
  <c r="AH103" i="227"/>
  <c r="AH102" i="227"/>
  <c r="AH101" i="227"/>
  <c r="AH100" i="227"/>
  <c r="AH99" i="227"/>
  <c r="AH98" i="227"/>
  <c r="AH97" i="227"/>
  <c r="AH96" i="227"/>
  <c r="AH95" i="227"/>
  <c r="AH94" i="227"/>
  <c r="AH93" i="227"/>
  <c r="AH92" i="227"/>
  <c r="AH91" i="227"/>
  <c r="AH90" i="227"/>
  <c r="AH89" i="227"/>
  <c r="AH88" i="227"/>
  <c r="AH87" i="227"/>
  <c r="AH86" i="227"/>
  <c r="AH85" i="227"/>
  <c r="AH84" i="227"/>
  <c r="AH83" i="227"/>
  <c r="AH82" i="227"/>
  <c r="AH81" i="227"/>
  <c r="AH80" i="227"/>
  <c r="AH79" i="227"/>
  <c r="AH78" i="227"/>
  <c r="AH77" i="227"/>
  <c r="AH76" i="227"/>
  <c r="AH75" i="227"/>
  <c r="AH74" i="227"/>
  <c r="AH73" i="227"/>
  <c r="AH72" i="227"/>
  <c r="AH71" i="227"/>
  <c r="AH70" i="227"/>
  <c r="AH69" i="227"/>
  <c r="AH68" i="227"/>
  <c r="AH67" i="227"/>
  <c r="AH66" i="227"/>
  <c r="AH65" i="227"/>
  <c r="AH64" i="227"/>
  <c r="AH63" i="227"/>
  <c r="AH62" i="227"/>
  <c r="AH61" i="227"/>
  <c r="AH60" i="227"/>
  <c r="AH59" i="227"/>
  <c r="AH58" i="227"/>
  <c r="AH57" i="227"/>
  <c r="AH56" i="227"/>
  <c r="AH55" i="227"/>
  <c r="AH54" i="227"/>
  <c r="AH53" i="227"/>
  <c r="AH52" i="227"/>
  <c r="AH51" i="227"/>
  <c r="AH50" i="227"/>
  <c r="AH49" i="227"/>
  <c r="AH48" i="227"/>
  <c r="AH47" i="227"/>
  <c r="AH46" i="227"/>
  <c r="AH45" i="227"/>
  <c r="AH44" i="227"/>
  <c r="AH43" i="227"/>
  <c r="AH42" i="227"/>
  <c r="AH41" i="227"/>
  <c r="AH40" i="227"/>
  <c r="AH39" i="227"/>
  <c r="AH38" i="227"/>
  <c r="AH37" i="227"/>
  <c r="AH36" i="227"/>
  <c r="AH35" i="227"/>
  <c r="AH34" i="227"/>
  <c r="AH33" i="227"/>
  <c r="AH32" i="227"/>
  <c r="AH31" i="227"/>
  <c r="AH30" i="227"/>
  <c r="AH29" i="227"/>
  <c r="AH28" i="227"/>
  <c r="AH27" i="227"/>
  <c r="AH26" i="227"/>
  <c r="AH25" i="227"/>
  <c r="AH24" i="227"/>
  <c r="AH23" i="227"/>
  <c r="AH22" i="227"/>
  <c r="AH21" i="227"/>
  <c r="AH20" i="227"/>
  <c r="AH19" i="227"/>
  <c r="AH18" i="227"/>
  <c r="AH17" i="227"/>
  <c r="AH16" i="227"/>
  <c r="AH15" i="227"/>
  <c r="AH14" i="227"/>
  <c r="AH13" i="227"/>
  <c r="AH12" i="227"/>
  <c r="AH11" i="227"/>
  <c r="AH10" i="227"/>
  <c r="AE278" i="227"/>
  <c r="AE277" i="227"/>
  <c r="AE276" i="227"/>
  <c r="AE275" i="227"/>
  <c r="AE274" i="227"/>
  <c r="AE273" i="227"/>
  <c r="AE272" i="227"/>
  <c r="AE271" i="227"/>
  <c r="AE270" i="227"/>
  <c r="AE269" i="227"/>
  <c r="AE268" i="227"/>
  <c r="AE267" i="227"/>
  <c r="AE266" i="227"/>
  <c r="AE265" i="227"/>
  <c r="AE264" i="227"/>
  <c r="AE263" i="227"/>
  <c r="AE262" i="227"/>
  <c r="AE261" i="227"/>
  <c r="AE260" i="227"/>
  <c r="AE259" i="227"/>
  <c r="AE258" i="227"/>
  <c r="AE257" i="227"/>
  <c r="AE256" i="227"/>
  <c r="AE255" i="227"/>
  <c r="AE254" i="227"/>
  <c r="AE253" i="227"/>
  <c r="AE252" i="227"/>
  <c r="AE251" i="227"/>
  <c r="AE250" i="227"/>
  <c r="AE249" i="227"/>
  <c r="AE248" i="227"/>
  <c r="AE247" i="227"/>
  <c r="AE246" i="227"/>
  <c r="AE245" i="227"/>
  <c r="AE244" i="227"/>
  <c r="AE243" i="227"/>
  <c r="AE242" i="227"/>
  <c r="AE241" i="227"/>
  <c r="AE240" i="227"/>
  <c r="AE239" i="227"/>
  <c r="AE238" i="227"/>
  <c r="AE237" i="227"/>
  <c r="AE236" i="227"/>
  <c r="AE235" i="227"/>
  <c r="AE234" i="227"/>
  <c r="AE233" i="227"/>
  <c r="AE232" i="227"/>
  <c r="AE231" i="227"/>
  <c r="AE230" i="227"/>
  <c r="AE229" i="227"/>
  <c r="AE228" i="227"/>
  <c r="AE227" i="227"/>
  <c r="AE226" i="227"/>
  <c r="AE225" i="227"/>
  <c r="AE224" i="227"/>
  <c r="AE223" i="227"/>
  <c r="AE222" i="227"/>
  <c r="AE221" i="227"/>
  <c r="AE220" i="227"/>
  <c r="AE219" i="227"/>
  <c r="AE218" i="227"/>
  <c r="AE217" i="227"/>
  <c r="AE216" i="227"/>
  <c r="AE215" i="227"/>
  <c r="AE214" i="227"/>
  <c r="AE213" i="227"/>
  <c r="AE212" i="227"/>
  <c r="AE211" i="227"/>
  <c r="AE210" i="227"/>
  <c r="AE209" i="227"/>
  <c r="AE208" i="227"/>
  <c r="AE207" i="227"/>
  <c r="AE206" i="227"/>
  <c r="AE205" i="227"/>
  <c r="AE204" i="227"/>
  <c r="AE203" i="227"/>
  <c r="AE202" i="227"/>
  <c r="AE201" i="227"/>
  <c r="AE200" i="227"/>
  <c r="AE199" i="227"/>
  <c r="AE198" i="227"/>
  <c r="AE197" i="227"/>
  <c r="AE196" i="227"/>
  <c r="AE195" i="227"/>
  <c r="AE194" i="227"/>
  <c r="AE193" i="227"/>
  <c r="AE192" i="227"/>
  <c r="AE191" i="227"/>
  <c r="AE190" i="227"/>
  <c r="AE189" i="227"/>
  <c r="AE188" i="227"/>
  <c r="AE187" i="227"/>
  <c r="AE186" i="227"/>
  <c r="AE185" i="227"/>
  <c r="AE184" i="227"/>
  <c r="AE183" i="227"/>
  <c r="AE182" i="227"/>
  <c r="AE181" i="227"/>
  <c r="AE180" i="227"/>
  <c r="AE179" i="227"/>
  <c r="AE178" i="227"/>
  <c r="AE177" i="227"/>
  <c r="AE176" i="227"/>
  <c r="AE175" i="227"/>
  <c r="AE174" i="227"/>
  <c r="AE173" i="227"/>
  <c r="AE172" i="227"/>
  <c r="AE171" i="227"/>
  <c r="AE170" i="227"/>
  <c r="AE169" i="227"/>
  <c r="AE168" i="227"/>
  <c r="AE167" i="227"/>
  <c r="AE166" i="227"/>
  <c r="AE165" i="227"/>
  <c r="AE164" i="227"/>
  <c r="AE163" i="227"/>
  <c r="AE162" i="227"/>
  <c r="AE161" i="227"/>
  <c r="AE160" i="227"/>
  <c r="AE159" i="227"/>
  <c r="AE158" i="227"/>
  <c r="AE157" i="227"/>
  <c r="AE156" i="227"/>
  <c r="AE155" i="227"/>
  <c r="AE154" i="227"/>
  <c r="AE153" i="227"/>
  <c r="AE152" i="227"/>
  <c r="AE151" i="227"/>
  <c r="AE150" i="227"/>
  <c r="AE149" i="227"/>
  <c r="AE148" i="227"/>
  <c r="AE147" i="227"/>
  <c r="AE146" i="227"/>
  <c r="AE145" i="227"/>
  <c r="AE144" i="227"/>
  <c r="AE143" i="227"/>
  <c r="AE142" i="227"/>
  <c r="AE141" i="227"/>
  <c r="AE140" i="227"/>
  <c r="AE139" i="227"/>
  <c r="AE138" i="227"/>
  <c r="AE137" i="227"/>
  <c r="AE136" i="227"/>
  <c r="AE135" i="227"/>
  <c r="AE134" i="227"/>
  <c r="AE133" i="227"/>
  <c r="AE132" i="227"/>
  <c r="AE131" i="227"/>
  <c r="AE130" i="227"/>
  <c r="AE129" i="227"/>
  <c r="AE128" i="227"/>
  <c r="AE127" i="227"/>
  <c r="AE126" i="227"/>
  <c r="AE125" i="227"/>
  <c r="AE124" i="227"/>
  <c r="AE123" i="227"/>
  <c r="AE122" i="227"/>
  <c r="AE121" i="227"/>
  <c r="AE120" i="227"/>
  <c r="AE119" i="227"/>
  <c r="AE118" i="227"/>
  <c r="AE117" i="227"/>
  <c r="AE116" i="227"/>
  <c r="AE115" i="227"/>
  <c r="AE114" i="227"/>
  <c r="AE113" i="227"/>
  <c r="AE112" i="227"/>
  <c r="AE111" i="227"/>
  <c r="AE110" i="227"/>
  <c r="AE109" i="227"/>
  <c r="AE108" i="227"/>
  <c r="AE107" i="227"/>
  <c r="AE106" i="227"/>
  <c r="AE105" i="227"/>
  <c r="AE104" i="227"/>
  <c r="AE103" i="227"/>
  <c r="AE102" i="227"/>
  <c r="AE101" i="227"/>
  <c r="AE100" i="227"/>
  <c r="AE99" i="227"/>
  <c r="AE98" i="227"/>
  <c r="AE97" i="227"/>
  <c r="AE96" i="227"/>
  <c r="AE95" i="227"/>
  <c r="AE94" i="227"/>
  <c r="AE93" i="227"/>
  <c r="AE92" i="227"/>
  <c r="AE91" i="227"/>
  <c r="AE90" i="227"/>
  <c r="AE89" i="227"/>
  <c r="AE88" i="227"/>
  <c r="AE87" i="227"/>
  <c r="AE86" i="227"/>
  <c r="AE85" i="227"/>
  <c r="AE84" i="227"/>
  <c r="AE83" i="227"/>
  <c r="AE82" i="227"/>
  <c r="AE81" i="227"/>
  <c r="AE80" i="227"/>
  <c r="AE79" i="227"/>
  <c r="AE78" i="227"/>
  <c r="AE77" i="227"/>
  <c r="AE76" i="227"/>
  <c r="AE75" i="227"/>
  <c r="AE74" i="227"/>
  <c r="AE73" i="227"/>
  <c r="AE72" i="227"/>
  <c r="AE71" i="227"/>
  <c r="AE70" i="227"/>
  <c r="AE69" i="227"/>
  <c r="AE68" i="227"/>
  <c r="AE67" i="227"/>
  <c r="AE66" i="227"/>
  <c r="AE65" i="227"/>
  <c r="AE64" i="227"/>
  <c r="AE63" i="227"/>
  <c r="AE62" i="227"/>
  <c r="AE61" i="227"/>
  <c r="AE60" i="227"/>
  <c r="AE59" i="227"/>
  <c r="AE58" i="227"/>
  <c r="AE57" i="227"/>
  <c r="AE56" i="227"/>
  <c r="AE55" i="227"/>
  <c r="AE54" i="227"/>
  <c r="AE53" i="227"/>
  <c r="AE52" i="227"/>
  <c r="AE51" i="227"/>
  <c r="AE50" i="227"/>
  <c r="AE49" i="227"/>
  <c r="AE48" i="227"/>
  <c r="AE47" i="227"/>
  <c r="AE46" i="227"/>
  <c r="AE45" i="227"/>
  <c r="AE44" i="227"/>
  <c r="AE43" i="227"/>
  <c r="AE42" i="227"/>
  <c r="AE41" i="227"/>
  <c r="AE40" i="227"/>
  <c r="AE39" i="227"/>
  <c r="AE38" i="227"/>
  <c r="AE37" i="227"/>
  <c r="AE36" i="227"/>
  <c r="AE35" i="227"/>
  <c r="AE34" i="227"/>
  <c r="AE33" i="227"/>
  <c r="AE32" i="227"/>
  <c r="AE31" i="227"/>
  <c r="AE30" i="227"/>
  <c r="AE29" i="227"/>
  <c r="AE28" i="227"/>
  <c r="AE27" i="227"/>
  <c r="AE26" i="227"/>
  <c r="AE25" i="227"/>
  <c r="AE24" i="227"/>
  <c r="AE23" i="227"/>
  <c r="AE22" i="227"/>
  <c r="AE21" i="227"/>
  <c r="AE20" i="227"/>
  <c r="AE19" i="227"/>
  <c r="AE18" i="227"/>
  <c r="AE17" i="227"/>
  <c r="AE16" i="227"/>
  <c r="AE15" i="227"/>
  <c r="AE14" i="227"/>
  <c r="AE13" i="227"/>
  <c r="AE12" i="227"/>
  <c r="AE11" i="227"/>
  <c r="AE10" i="227"/>
  <c r="AB278" i="227"/>
  <c r="AB277" i="227"/>
  <c r="AB276" i="227"/>
  <c r="AB275" i="227"/>
  <c r="AB274" i="227"/>
  <c r="AB273" i="227"/>
  <c r="AB272" i="227"/>
  <c r="AB271" i="227"/>
  <c r="AB270" i="227"/>
  <c r="AB269" i="227"/>
  <c r="AB268" i="227"/>
  <c r="AB267" i="227"/>
  <c r="AB266" i="227"/>
  <c r="AB265" i="227"/>
  <c r="AB264" i="227"/>
  <c r="AB263" i="227"/>
  <c r="AB262" i="227"/>
  <c r="AB261" i="227"/>
  <c r="AB260" i="227"/>
  <c r="AB259" i="227"/>
  <c r="AB258" i="227"/>
  <c r="AB257" i="227"/>
  <c r="AB256" i="227"/>
  <c r="AB255" i="227"/>
  <c r="AB254" i="227"/>
  <c r="AB253" i="227"/>
  <c r="AB252" i="227"/>
  <c r="AB251" i="227"/>
  <c r="AB250" i="227"/>
  <c r="AB249" i="227"/>
  <c r="AB248" i="227"/>
  <c r="AB247" i="227"/>
  <c r="AB246" i="227"/>
  <c r="AB245" i="227"/>
  <c r="AB244" i="227"/>
  <c r="AB243" i="227"/>
  <c r="AB242" i="227"/>
  <c r="AB241" i="227"/>
  <c r="AB240" i="227"/>
  <c r="AB239" i="227"/>
  <c r="AB238" i="227"/>
  <c r="AB237" i="227"/>
  <c r="AB236" i="227"/>
  <c r="AB235" i="227"/>
  <c r="AB234" i="227"/>
  <c r="AB233" i="227"/>
  <c r="AB232" i="227"/>
  <c r="AB231" i="227"/>
  <c r="AB230" i="227"/>
  <c r="AB229" i="227"/>
  <c r="AB228" i="227"/>
  <c r="AB227" i="227"/>
  <c r="AB226" i="227"/>
  <c r="AB225" i="227"/>
  <c r="AB224" i="227"/>
  <c r="AB223" i="227"/>
  <c r="AB222" i="227"/>
  <c r="AB221" i="227"/>
  <c r="AB220" i="227"/>
  <c r="AB219" i="227"/>
  <c r="AB218" i="227"/>
  <c r="AB217" i="227"/>
  <c r="AB216" i="227"/>
  <c r="AB215" i="227"/>
  <c r="AB214" i="227"/>
  <c r="AB213" i="227"/>
  <c r="AB212" i="227"/>
  <c r="AB211" i="227"/>
  <c r="AB210" i="227"/>
  <c r="AB209" i="227"/>
  <c r="AB208" i="227"/>
  <c r="AB207" i="227"/>
  <c r="AB206" i="227"/>
  <c r="AB205" i="227"/>
  <c r="AB204" i="227"/>
  <c r="AB203" i="227"/>
  <c r="AB202" i="227"/>
  <c r="AB201" i="227"/>
  <c r="AB200" i="227"/>
  <c r="AB199" i="227"/>
  <c r="AB198" i="227"/>
  <c r="AB197" i="227"/>
  <c r="AB196" i="227"/>
  <c r="AB195" i="227"/>
  <c r="AB194" i="227"/>
  <c r="AB193" i="227"/>
  <c r="AB192" i="227"/>
  <c r="AB191" i="227"/>
  <c r="AB190" i="227"/>
  <c r="AB189" i="227"/>
  <c r="AB188" i="227"/>
  <c r="AB187" i="227"/>
  <c r="AB186" i="227"/>
  <c r="AB185" i="227"/>
  <c r="AB184" i="227"/>
  <c r="AB183" i="227"/>
  <c r="AB182" i="227"/>
  <c r="AB181" i="227"/>
  <c r="AB180" i="227"/>
  <c r="AB179" i="227"/>
  <c r="AB178" i="227"/>
  <c r="AB177" i="227"/>
  <c r="AB176" i="227"/>
  <c r="AB175" i="227"/>
  <c r="AB174" i="227"/>
  <c r="AB173" i="227"/>
  <c r="AB172" i="227"/>
  <c r="AB171" i="227"/>
  <c r="AB170" i="227"/>
  <c r="AB169" i="227"/>
  <c r="AB168" i="227"/>
  <c r="AB167" i="227"/>
  <c r="AB166" i="227"/>
  <c r="AB165" i="227"/>
  <c r="AB164" i="227"/>
  <c r="AB163" i="227"/>
  <c r="AB162" i="227"/>
  <c r="AB161" i="227"/>
  <c r="AB160" i="227"/>
  <c r="AB159" i="227"/>
  <c r="AB158" i="227"/>
  <c r="AB157" i="227"/>
  <c r="AB156" i="227"/>
  <c r="AB155" i="227"/>
  <c r="AB154" i="227"/>
  <c r="AB153" i="227"/>
  <c r="AB152" i="227"/>
  <c r="AB151" i="227"/>
  <c r="AB150" i="227"/>
  <c r="AB149" i="227"/>
  <c r="AB148" i="227"/>
  <c r="AB147" i="227"/>
  <c r="AB146" i="227"/>
  <c r="AB145" i="227"/>
  <c r="AB144" i="227"/>
  <c r="AB143" i="227"/>
  <c r="AB142" i="227"/>
  <c r="AB141" i="227"/>
  <c r="AB140" i="227"/>
  <c r="AB139" i="227"/>
  <c r="AB138" i="227"/>
  <c r="AB137" i="227"/>
  <c r="AB136" i="227"/>
  <c r="AB135" i="227"/>
  <c r="AB134" i="227"/>
  <c r="AB133" i="227"/>
  <c r="AB132" i="227"/>
  <c r="AB131" i="227"/>
  <c r="AB130" i="227"/>
  <c r="AB129" i="227"/>
  <c r="AB128" i="227"/>
  <c r="AB127" i="227"/>
  <c r="AB126" i="227"/>
  <c r="AB125" i="227"/>
  <c r="AB124" i="227"/>
  <c r="AB123" i="227"/>
  <c r="AB122" i="227"/>
  <c r="AB121" i="227"/>
  <c r="AB120" i="227"/>
  <c r="AB119" i="227"/>
  <c r="AB118" i="227"/>
  <c r="AB117" i="227"/>
  <c r="AB116" i="227"/>
  <c r="AB115" i="227"/>
  <c r="AB114" i="227"/>
  <c r="AB113" i="227"/>
  <c r="AB112" i="227"/>
  <c r="AB111" i="227"/>
  <c r="AB110" i="227"/>
  <c r="AB109" i="227"/>
  <c r="AB108" i="227"/>
  <c r="AB107" i="227"/>
  <c r="AB106" i="227"/>
  <c r="AB105" i="227"/>
  <c r="AB104" i="227"/>
  <c r="AB103" i="227"/>
  <c r="AB102" i="227"/>
  <c r="AB101" i="227"/>
  <c r="AB100" i="227"/>
  <c r="AB99" i="227"/>
  <c r="AB98" i="227"/>
  <c r="AB97" i="227"/>
  <c r="AB96" i="227"/>
  <c r="AB95" i="227"/>
  <c r="AB94" i="227"/>
  <c r="AB93" i="227"/>
  <c r="AB92" i="227"/>
  <c r="AB91" i="227"/>
  <c r="AB90" i="227"/>
  <c r="AB89" i="227"/>
  <c r="AB88" i="227"/>
  <c r="AB87" i="227"/>
  <c r="AB86" i="227"/>
  <c r="AB85" i="227"/>
  <c r="AB84" i="227"/>
  <c r="AB83" i="227"/>
  <c r="AB82" i="227"/>
  <c r="AB81" i="227"/>
  <c r="AB80" i="227"/>
  <c r="AB79" i="227"/>
  <c r="AB78" i="227"/>
  <c r="AB77" i="227"/>
  <c r="AB76" i="227"/>
  <c r="AB75" i="227"/>
  <c r="AB74" i="227"/>
  <c r="AB73" i="227"/>
  <c r="AB72" i="227"/>
  <c r="AB71" i="227"/>
  <c r="AB70" i="227"/>
  <c r="AB69" i="227"/>
  <c r="AB68" i="227"/>
  <c r="AB67" i="227"/>
  <c r="AB66" i="227"/>
  <c r="AB65" i="227"/>
  <c r="AB64" i="227"/>
  <c r="AB63" i="227"/>
  <c r="AB62" i="227"/>
  <c r="AB61" i="227"/>
  <c r="AB60" i="227"/>
  <c r="AB59" i="227"/>
  <c r="AB58" i="227"/>
  <c r="AB57" i="227"/>
  <c r="AB56" i="227"/>
  <c r="AB55" i="227"/>
  <c r="AB54" i="227"/>
  <c r="AB53" i="227"/>
  <c r="AB52" i="227"/>
  <c r="AB51" i="227"/>
  <c r="AB50" i="227"/>
  <c r="AB49" i="227"/>
  <c r="AB48" i="227"/>
  <c r="AB47" i="227"/>
  <c r="AB46" i="227"/>
  <c r="AB45" i="227"/>
  <c r="AB44" i="227"/>
  <c r="AB43" i="227"/>
  <c r="AB42" i="227"/>
  <c r="AB41" i="227"/>
  <c r="AB40" i="227"/>
  <c r="AB39" i="227"/>
  <c r="AB38" i="227"/>
  <c r="AB37" i="227"/>
  <c r="AB36" i="227"/>
  <c r="AB35" i="227"/>
  <c r="AB34" i="227"/>
  <c r="AB33" i="227"/>
  <c r="AB32" i="227"/>
  <c r="AB31" i="227"/>
  <c r="AB30" i="227"/>
  <c r="AB29" i="227"/>
  <c r="AB28" i="227"/>
  <c r="AB27" i="227"/>
  <c r="AB26" i="227"/>
  <c r="AB25" i="227"/>
  <c r="AB24" i="227"/>
  <c r="AB23" i="227"/>
  <c r="AB22" i="227"/>
  <c r="AB21" i="227"/>
  <c r="AB20" i="227"/>
  <c r="AB19" i="227"/>
  <c r="AB18" i="227"/>
  <c r="AB17" i="227"/>
  <c r="AB16" i="227"/>
  <c r="AB15" i="227"/>
  <c r="AB14" i="227"/>
  <c r="AB13" i="227"/>
  <c r="AB12" i="227"/>
  <c r="AB11" i="227"/>
  <c r="AB10" i="227"/>
  <c r="Y278" i="227"/>
  <c r="Y277" i="227"/>
  <c r="Y276" i="227"/>
  <c r="Y275" i="227"/>
  <c r="Y274" i="227"/>
  <c r="Y273" i="227"/>
  <c r="Y272" i="227"/>
  <c r="Y271" i="227"/>
  <c r="Y270" i="227"/>
  <c r="Y269" i="227"/>
  <c r="Y268" i="227"/>
  <c r="Y267" i="227"/>
  <c r="Y266" i="227"/>
  <c r="Y265" i="227"/>
  <c r="Y264" i="227"/>
  <c r="Y263" i="227"/>
  <c r="Y262" i="227"/>
  <c r="Y261" i="227"/>
  <c r="Y260" i="227"/>
  <c r="Y259" i="227"/>
  <c r="Y258" i="227"/>
  <c r="Y257" i="227"/>
  <c r="Y256" i="227"/>
  <c r="Y255" i="227"/>
  <c r="Y254" i="227"/>
  <c r="Y253" i="227"/>
  <c r="Y252" i="227"/>
  <c r="Y251" i="227"/>
  <c r="Y250" i="227"/>
  <c r="Y249" i="227"/>
  <c r="Y248" i="227"/>
  <c r="Y247" i="227"/>
  <c r="Y246" i="227"/>
  <c r="Y245" i="227"/>
  <c r="Y244" i="227"/>
  <c r="Y243" i="227"/>
  <c r="Y242" i="227"/>
  <c r="Y241" i="227"/>
  <c r="Y240" i="227"/>
  <c r="Y239" i="227"/>
  <c r="Y238" i="227"/>
  <c r="Y237" i="227"/>
  <c r="Y236" i="227"/>
  <c r="Y235" i="227"/>
  <c r="Y234" i="227"/>
  <c r="Y233" i="227"/>
  <c r="Y232" i="227"/>
  <c r="Y231" i="227"/>
  <c r="Y230" i="227"/>
  <c r="Y229" i="227"/>
  <c r="Y228" i="227"/>
  <c r="Y227" i="227"/>
  <c r="Y226" i="227"/>
  <c r="Y225" i="227"/>
  <c r="Y224" i="227"/>
  <c r="Y223" i="227"/>
  <c r="Y222" i="227"/>
  <c r="Y221" i="227"/>
  <c r="Y220" i="227"/>
  <c r="Y219" i="227"/>
  <c r="Y218" i="227"/>
  <c r="Y217" i="227"/>
  <c r="Y216" i="227"/>
  <c r="Y215" i="227"/>
  <c r="Y214" i="227"/>
  <c r="Y213" i="227"/>
  <c r="Y212" i="227"/>
  <c r="Y211" i="227"/>
  <c r="Y210" i="227"/>
  <c r="Y209" i="227"/>
  <c r="Y208" i="227"/>
  <c r="Y207" i="227"/>
  <c r="Y206" i="227"/>
  <c r="Y205" i="227"/>
  <c r="Y204" i="227"/>
  <c r="Y203" i="227"/>
  <c r="Y202" i="227"/>
  <c r="Y201" i="227"/>
  <c r="Y200" i="227"/>
  <c r="Y199" i="227"/>
  <c r="Y198" i="227"/>
  <c r="Y197" i="227"/>
  <c r="Y196" i="227"/>
  <c r="Y195" i="227"/>
  <c r="Y194" i="227"/>
  <c r="Y193" i="227"/>
  <c r="Y192" i="227"/>
  <c r="Y191" i="227"/>
  <c r="Y190" i="227"/>
  <c r="Y189" i="227"/>
  <c r="Y188" i="227"/>
  <c r="Y187" i="227"/>
  <c r="Y186" i="227"/>
  <c r="Y185" i="227"/>
  <c r="Y184" i="227"/>
  <c r="Y183" i="227"/>
  <c r="Y182" i="227"/>
  <c r="Y181" i="227"/>
  <c r="Y180" i="227"/>
  <c r="Y179" i="227"/>
  <c r="Y178" i="227"/>
  <c r="Y177" i="227"/>
  <c r="Y176" i="227"/>
  <c r="Y175" i="227"/>
  <c r="Y174" i="227"/>
  <c r="Y173" i="227"/>
  <c r="Y172" i="227"/>
  <c r="Y171" i="227"/>
  <c r="Y170" i="227"/>
  <c r="Y169" i="227"/>
  <c r="Y168" i="227"/>
  <c r="Y167" i="227"/>
  <c r="Y166" i="227"/>
  <c r="Y165" i="227"/>
  <c r="Y164" i="227"/>
  <c r="Y163" i="227"/>
  <c r="Y162" i="227"/>
  <c r="Y161" i="227"/>
  <c r="Y160" i="227"/>
  <c r="Y159" i="227"/>
  <c r="Y158" i="227"/>
  <c r="Y157" i="227"/>
  <c r="Y156" i="227"/>
  <c r="Y155" i="227"/>
  <c r="Y154" i="227"/>
  <c r="Y153" i="227"/>
  <c r="Y152" i="227"/>
  <c r="Y151" i="227"/>
  <c r="Y150" i="227"/>
  <c r="Y149" i="227"/>
  <c r="Y148" i="227"/>
  <c r="Y147" i="227"/>
  <c r="Y146" i="227"/>
  <c r="Y145" i="227"/>
  <c r="Y144" i="227"/>
  <c r="Y143" i="227"/>
  <c r="Y142" i="227"/>
  <c r="Y141" i="227"/>
  <c r="Y140" i="227"/>
  <c r="Y139" i="227"/>
  <c r="Y138" i="227"/>
  <c r="Y137" i="227"/>
  <c r="Y136" i="227"/>
  <c r="Y135" i="227"/>
  <c r="Y134" i="227"/>
  <c r="Y133" i="227"/>
  <c r="Y132" i="227"/>
  <c r="Y131" i="227"/>
  <c r="Y130" i="227"/>
  <c r="Y129" i="227"/>
  <c r="Y128" i="227"/>
  <c r="Y127" i="227"/>
  <c r="Y126" i="227"/>
  <c r="Y125" i="227"/>
  <c r="Y124" i="227"/>
  <c r="Y123" i="227"/>
  <c r="Y122" i="227"/>
  <c r="Y121" i="227"/>
  <c r="Y120" i="227"/>
  <c r="Y119" i="227"/>
  <c r="Y118" i="227"/>
  <c r="Y117" i="227"/>
  <c r="Y116" i="227"/>
  <c r="Y115" i="227"/>
  <c r="Y114" i="227"/>
  <c r="Y113" i="227"/>
  <c r="Y112" i="227"/>
  <c r="Y111" i="227"/>
  <c r="Y110" i="227"/>
  <c r="Y109" i="227"/>
  <c r="Y108" i="227"/>
  <c r="Y107" i="227"/>
  <c r="Y106" i="227"/>
  <c r="Y105" i="227"/>
  <c r="Y104" i="227"/>
  <c r="Y103" i="227"/>
  <c r="Y102" i="227"/>
  <c r="Y101" i="227"/>
  <c r="Y100" i="227"/>
  <c r="Y99" i="227"/>
  <c r="Y98" i="227"/>
  <c r="Y97" i="227"/>
  <c r="Y96" i="227"/>
  <c r="Y95" i="227"/>
  <c r="Y94" i="227"/>
  <c r="Y93" i="227"/>
  <c r="Y92" i="227"/>
  <c r="Y91" i="227"/>
  <c r="Y90" i="227"/>
  <c r="Y89" i="227"/>
  <c r="Y88" i="227"/>
  <c r="Y87" i="227"/>
  <c r="Y86" i="227"/>
  <c r="Y85" i="227"/>
  <c r="Y84" i="227"/>
  <c r="Y83" i="227"/>
  <c r="Y82" i="227"/>
  <c r="Y81" i="227"/>
  <c r="Y80" i="227"/>
  <c r="Y79" i="227"/>
  <c r="Y78" i="227"/>
  <c r="Y77" i="227"/>
  <c r="Y76" i="227"/>
  <c r="Y75" i="227"/>
  <c r="Y74" i="227"/>
  <c r="Y73" i="227"/>
  <c r="Y72" i="227"/>
  <c r="Y71" i="227"/>
  <c r="Y70" i="227"/>
  <c r="Y69" i="227"/>
  <c r="Y68" i="227"/>
  <c r="Y67" i="227"/>
  <c r="Y66" i="227"/>
  <c r="Y65" i="227"/>
  <c r="Y64" i="227"/>
  <c r="Y63" i="227"/>
  <c r="Y62" i="227"/>
  <c r="Y61" i="227"/>
  <c r="Y60" i="227"/>
  <c r="Y59" i="227"/>
  <c r="Y58" i="227"/>
  <c r="Y57" i="227"/>
  <c r="Y56" i="227"/>
  <c r="Y55" i="227"/>
  <c r="Y54" i="227"/>
  <c r="Y53" i="227"/>
  <c r="Y52" i="227"/>
  <c r="Y51" i="227"/>
  <c r="Y50" i="227"/>
  <c r="Y49" i="227"/>
  <c r="Y48" i="227"/>
  <c r="Y47" i="227"/>
  <c r="Y46" i="227"/>
  <c r="Y45" i="227"/>
  <c r="Y44" i="227"/>
  <c r="Y43" i="227"/>
  <c r="Y42" i="227"/>
  <c r="Y41" i="227"/>
  <c r="Y40" i="227"/>
  <c r="Y39" i="227"/>
  <c r="Y38" i="227"/>
  <c r="Y37" i="227"/>
  <c r="Y36" i="227"/>
  <c r="Y35" i="227"/>
  <c r="Y34" i="227"/>
  <c r="Y33" i="227"/>
  <c r="Y32" i="227"/>
  <c r="Y31" i="227"/>
  <c r="Y30" i="227"/>
  <c r="Y29" i="227"/>
  <c r="Y28" i="227"/>
  <c r="Y27" i="227"/>
  <c r="Y26" i="227"/>
  <c r="Y25" i="227"/>
  <c r="Y24" i="227"/>
  <c r="Y23" i="227"/>
  <c r="Y22" i="227"/>
  <c r="Y21" i="227"/>
  <c r="Y20" i="227"/>
  <c r="Y19" i="227"/>
  <c r="Y18" i="227"/>
  <c r="Y17" i="227"/>
  <c r="Y16" i="227"/>
  <c r="Y15" i="227"/>
  <c r="Y14" i="227"/>
  <c r="Y13" i="227"/>
  <c r="Y12" i="227"/>
  <c r="Y11" i="227"/>
  <c r="Y10" i="227"/>
  <c r="V278" i="227"/>
  <c r="V277" i="227"/>
  <c r="V276" i="227"/>
  <c r="V275" i="227"/>
  <c r="V274" i="227"/>
  <c r="V273" i="227"/>
  <c r="V272" i="227"/>
  <c r="V271" i="227"/>
  <c r="V270" i="227"/>
  <c r="V269" i="227"/>
  <c r="V268" i="227"/>
  <c r="V267" i="227"/>
  <c r="V266" i="227"/>
  <c r="V265" i="227"/>
  <c r="V264" i="227"/>
  <c r="V263" i="227"/>
  <c r="V262" i="227"/>
  <c r="V261" i="227"/>
  <c r="V260" i="227"/>
  <c r="V259" i="227"/>
  <c r="V258" i="227"/>
  <c r="V257" i="227"/>
  <c r="V256" i="227"/>
  <c r="V255" i="227"/>
  <c r="V254" i="227"/>
  <c r="V253" i="227"/>
  <c r="V252" i="227"/>
  <c r="V251" i="227"/>
  <c r="V250" i="227"/>
  <c r="V249" i="227"/>
  <c r="V248" i="227"/>
  <c r="V247" i="227"/>
  <c r="V246" i="227"/>
  <c r="V245" i="227"/>
  <c r="V244" i="227"/>
  <c r="V243" i="227"/>
  <c r="V242" i="227"/>
  <c r="V241" i="227"/>
  <c r="V240" i="227"/>
  <c r="V239" i="227"/>
  <c r="V238" i="227"/>
  <c r="V237" i="227"/>
  <c r="V236" i="227"/>
  <c r="V235" i="227"/>
  <c r="V234" i="227"/>
  <c r="V233" i="227"/>
  <c r="V232" i="227"/>
  <c r="V231" i="227"/>
  <c r="V230" i="227"/>
  <c r="V229" i="227"/>
  <c r="V228" i="227"/>
  <c r="V227" i="227"/>
  <c r="V226" i="227"/>
  <c r="V225" i="227"/>
  <c r="V224" i="227"/>
  <c r="V223" i="227"/>
  <c r="V222" i="227"/>
  <c r="V221" i="227"/>
  <c r="V220" i="227"/>
  <c r="V219" i="227"/>
  <c r="V218" i="227"/>
  <c r="V217" i="227"/>
  <c r="V216" i="227"/>
  <c r="V215" i="227"/>
  <c r="V214" i="227"/>
  <c r="V213" i="227"/>
  <c r="V212" i="227"/>
  <c r="V211" i="227"/>
  <c r="V210" i="227"/>
  <c r="V209" i="227"/>
  <c r="V208" i="227"/>
  <c r="V207" i="227"/>
  <c r="V206" i="227"/>
  <c r="V205" i="227"/>
  <c r="V204" i="227"/>
  <c r="V203" i="227"/>
  <c r="V202" i="227"/>
  <c r="V201" i="227"/>
  <c r="V200" i="227"/>
  <c r="V199" i="227"/>
  <c r="V198" i="227"/>
  <c r="V197" i="227"/>
  <c r="V196" i="227"/>
  <c r="V195" i="227"/>
  <c r="V194" i="227"/>
  <c r="V193" i="227"/>
  <c r="V192" i="227"/>
  <c r="V191" i="227"/>
  <c r="V190" i="227"/>
  <c r="V189" i="227"/>
  <c r="V188" i="227"/>
  <c r="V187" i="227"/>
  <c r="V186" i="227"/>
  <c r="V185" i="227"/>
  <c r="V184" i="227"/>
  <c r="V183" i="227"/>
  <c r="V182" i="227"/>
  <c r="V181" i="227"/>
  <c r="V180" i="227"/>
  <c r="V179" i="227"/>
  <c r="V178" i="227"/>
  <c r="V177" i="227"/>
  <c r="V176" i="227"/>
  <c r="V175" i="227"/>
  <c r="V174" i="227"/>
  <c r="V173" i="227"/>
  <c r="V172" i="227"/>
  <c r="V171" i="227"/>
  <c r="V170" i="227"/>
  <c r="V169" i="227"/>
  <c r="V168" i="227"/>
  <c r="V167" i="227"/>
  <c r="V166" i="227"/>
  <c r="V165" i="227"/>
  <c r="V164" i="227"/>
  <c r="V163" i="227"/>
  <c r="V162" i="227"/>
  <c r="V161" i="227"/>
  <c r="V160" i="227"/>
  <c r="V159" i="227"/>
  <c r="V158" i="227"/>
  <c r="V157" i="227"/>
  <c r="V156" i="227"/>
  <c r="V155" i="227"/>
  <c r="V154" i="227"/>
  <c r="V153" i="227"/>
  <c r="V152" i="227"/>
  <c r="V151" i="227"/>
  <c r="V150" i="227"/>
  <c r="V149" i="227"/>
  <c r="V148" i="227"/>
  <c r="V147" i="227"/>
  <c r="V146" i="227"/>
  <c r="V145" i="227"/>
  <c r="V144" i="227"/>
  <c r="V143" i="227"/>
  <c r="V142" i="227"/>
  <c r="V141" i="227"/>
  <c r="V140" i="227"/>
  <c r="V139" i="227"/>
  <c r="V138" i="227"/>
  <c r="V137" i="227"/>
  <c r="V136" i="227"/>
  <c r="V135" i="227"/>
  <c r="V134" i="227"/>
  <c r="V133" i="227"/>
  <c r="V132" i="227"/>
  <c r="V131" i="227"/>
  <c r="V130" i="227"/>
  <c r="V129" i="227"/>
  <c r="V128" i="227"/>
  <c r="V127" i="227"/>
  <c r="V126" i="227"/>
  <c r="V125" i="227"/>
  <c r="V124" i="227"/>
  <c r="V123" i="227"/>
  <c r="V122" i="227"/>
  <c r="V121" i="227"/>
  <c r="V120" i="227"/>
  <c r="V119" i="227"/>
  <c r="V118" i="227"/>
  <c r="V117" i="227"/>
  <c r="V116" i="227"/>
  <c r="V115" i="227"/>
  <c r="V114" i="227"/>
  <c r="V113" i="227"/>
  <c r="V112" i="227"/>
  <c r="V111" i="227"/>
  <c r="V110" i="227"/>
  <c r="V109" i="227"/>
  <c r="V108" i="227"/>
  <c r="V107" i="227"/>
  <c r="V106" i="227"/>
  <c r="V105" i="227"/>
  <c r="V104" i="227"/>
  <c r="V103" i="227"/>
  <c r="V102" i="227"/>
  <c r="V101" i="227"/>
  <c r="V100" i="227"/>
  <c r="V99" i="227"/>
  <c r="V98" i="227"/>
  <c r="V97" i="227"/>
  <c r="V96" i="227"/>
  <c r="V95" i="227"/>
  <c r="V94" i="227"/>
  <c r="V93" i="227"/>
  <c r="V92" i="227"/>
  <c r="V91" i="227"/>
  <c r="V90" i="227"/>
  <c r="V89" i="227"/>
  <c r="V88" i="227"/>
  <c r="V87" i="227"/>
  <c r="V86" i="227"/>
  <c r="V85" i="227"/>
  <c r="V84" i="227"/>
  <c r="V83" i="227"/>
  <c r="V82" i="227"/>
  <c r="V81" i="227"/>
  <c r="V80" i="227"/>
  <c r="V79" i="227"/>
  <c r="V78" i="227"/>
  <c r="V77" i="227"/>
  <c r="V76" i="227"/>
  <c r="V75" i="227"/>
  <c r="V74" i="227"/>
  <c r="V73" i="227"/>
  <c r="V72" i="227"/>
  <c r="V71" i="227"/>
  <c r="V70" i="227"/>
  <c r="V69" i="227"/>
  <c r="V68" i="227"/>
  <c r="V67" i="227"/>
  <c r="V66" i="227"/>
  <c r="V65" i="227"/>
  <c r="V64" i="227"/>
  <c r="V63" i="227"/>
  <c r="V62" i="227"/>
  <c r="V61" i="227"/>
  <c r="V60" i="227"/>
  <c r="V59" i="227"/>
  <c r="V58" i="227"/>
  <c r="V57" i="227"/>
  <c r="V56" i="227"/>
  <c r="V55" i="227"/>
  <c r="V54" i="227"/>
  <c r="V53" i="227"/>
  <c r="V52" i="227"/>
  <c r="V51" i="227"/>
  <c r="V50" i="227"/>
  <c r="V49" i="227"/>
  <c r="V48" i="227"/>
  <c r="V47" i="227"/>
  <c r="V46" i="227"/>
  <c r="V45" i="227"/>
  <c r="V44" i="227"/>
  <c r="V43" i="227"/>
  <c r="V42" i="227"/>
  <c r="V41" i="227"/>
  <c r="V40" i="227"/>
  <c r="V39" i="227"/>
  <c r="V38" i="227"/>
  <c r="V37" i="227"/>
  <c r="V36" i="227"/>
  <c r="V35" i="227"/>
  <c r="V34" i="227"/>
  <c r="V33" i="227"/>
  <c r="V32" i="227"/>
  <c r="V31" i="227"/>
  <c r="V30" i="227"/>
  <c r="V29" i="227"/>
  <c r="V28" i="227"/>
  <c r="V27" i="227"/>
  <c r="V26" i="227"/>
  <c r="V25" i="227"/>
  <c r="V24" i="227"/>
  <c r="V23" i="227"/>
  <c r="V22" i="227"/>
  <c r="V21" i="227"/>
  <c r="V20" i="227"/>
  <c r="V19" i="227"/>
  <c r="V18" i="227"/>
  <c r="V17" i="227"/>
  <c r="V16" i="227"/>
  <c r="V15" i="227"/>
  <c r="V14" i="227"/>
  <c r="V13" i="227"/>
  <c r="V12" i="227"/>
  <c r="V11" i="227"/>
  <c r="V10" i="227"/>
  <c r="S278" i="227"/>
  <c r="S277" i="227"/>
  <c r="S276" i="227"/>
  <c r="S275" i="227"/>
  <c r="S274" i="227"/>
  <c r="S273" i="227"/>
  <c r="S272" i="227"/>
  <c r="S271" i="227"/>
  <c r="S270" i="227"/>
  <c r="S269" i="227"/>
  <c r="S268" i="227"/>
  <c r="S267" i="227"/>
  <c r="S266" i="227"/>
  <c r="S265" i="227"/>
  <c r="S264" i="227"/>
  <c r="S263" i="227"/>
  <c r="S262" i="227"/>
  <c r="S261" i="227"/>
  <c r="S260" i="227"/>
  <c r="S259" i="227"/>
  <c r="S258" i="227"/>
  <c r="S257" i="227"/>
  <c r="S256" i="227"/>
  <c r="S255" i="227"/>
  <c r="S254" i="227"/>
  <c r="S253" i="227"/>
  <c r="S252" i="227"/>
  <c r="S251" i="227"/>
  <c r="S250" i="227"/>
  <c r="S249" i="227"/>
  <c r="S248" i="227"/>
  <c r="S247" i="227"/>
  <c r="S246" i="227"/>
  <c r="S245" i="227"/>
  <c r="S244" i="227"/>
  <c r="S243" i="227"/>
  <c r="S242" i="227"/>
  <c r="S241" i="227"/>
  <c r="S240" i="227"/>
  <c r="S239" i="227"/>
  <c r="S238" i="227"/>
  <c r="S237" i="227"/>
  <c r="S236" i="227"/>
  <c r="S235" i="227"/>
  <c r="S234" i="227"/>
  <c r="S233" i="227"/>
  <c r="S232" i="227"/>
  <c r="S231" i="227"/>
  <c r="S230" i="227"/>
  <c r="S229" i="227"/>
  <c r="S228" i="227"/>
  <c r="S227" i="227"/>
  <c r="S226" i="227"/>
  <c r="S225" i="227"/>
  <c r="S224" i="227"/>
  <c r="S223" i="227"/>
  <c r="S222" i="227"/>
  <c r="S221" i="227"/>
  <c r="S220" i="227"/>
  <c r="S219" i="227"/>
  <c r="S218" i="227"/>
  <c r="S217" i="227"/>
  <c r="S216" i="227"/>
  <c r="S215" i="227"/>
  <c r="S214" i="227"/>
  <c r="S213" i="227"/>
  <c r="S212" i="227"/>
  <c r="S211" i="227"/>
  <c r="S210" i="227"/>
  <c r="S209" i="227"/>
  <c r="S208" i="227"/>
  <c r="S207" i="227"/>
  <c r="S206" i="227"/>
  <c r="S205" i="227"/>
  <c r="S204" i="227"/>
  <c r="S203" i="227"/>
  <c r="S202" i="227"/>
  <c r="S201" i="227"/>
  <c r="S200" i="227"/>
  <c r="S199" i="227"/>
  <c r="S198" i="227"/>
  <c r="S197" i="227"/>
  <c r="S196" i="227"/>
  <c r="S195" i="227"/>
  <c r="S194" i="227"/>
  <c r="S193" i="227"/>
  <c r="S192" i="227"/>
  <c r="S191" i="227"/>
  <c r="S190" i="227"/>
  <c r="S189" i="227"/>
  <c r="S188" i="227"/>
  <c r="S187" i="227"/>
  <c r="S186" i="227"/>
  <c r="S185" i="227"/>
  <c r="S184" i="227"/>
  <c r="S183" i="227"/>
  <c r="S182" i="227"/>
  <c r="S181" i="227"/>
  <c r="S180" i="227"/>
  <c r="S179" i="227"/>
  <c r="S178" i="227"/>
  <c r="S177" i="227"/>
  <c r="S176" i="227"/>
  <c r="S175" i="227"/>
  <c r="S174" i="227"/>
  <c r="S173" i="227"/>
  <c r="S172" i="227"/>
  <c r="S171" i="227"/>
  <c r="S170" i="227"/>
  <c r="S169" i="227"/>
  <c r="S168" i="227"/>
  <c r="S167" i="227"/>
  <c r="S166" i="227"/>
  <c r="S165" i="227"/>
  <c r="S164" i="227"/>
  <c r="S163" i="227"/>
  <c r="S162" i="227"/>
  <c r="S161" i="227"/>
  <c r="S160" i="227"/>
  <c r="S159" i="227"/>
  <c r="S158" i="227"/>
  <c r="S157" i="227"/>
  <c r="S156" i="227"/>
  <c r="S155" i="227"/>
  <c r="S154" i="227"/>
  <c r="S153" i="227"/>
  <c r="S152" i="227"/>
  <c r="S151" i="227"/>
  <c r="S150" i="227"/>
  <c r="S149" i="227"/>
  <c r="S148" i="227"/>
  <c r="S147" i="227"/>
  <c r="S146" i="227"/>
  <c r="S145" i="227"/>
  <c r="S144" i="227"/>
  <c r="S143" i="227"/>
  <c r="S142" i="227"/>
  <c r="S141" i="227"/>
  <c r="S140" i="227"/>
  <c r="S139" i="227"/>
  <c r="S138" i="227"/>
  <c r="S137" i="227"/>
  <c r="S136" i="227"/>
  <c r="S135" i="227"/>
  <c r="S134" i="227"/>
  <c r="S133" i="227"/>
  <c r="S132" i="227"/>
  <c r="S131" i="227"/>
  <c r="S130" i="227"/>
  <c r="S129" i="227"/>
  <c r="S128" i="227"/>
  <c r="S127" i="227"/>
  <c r="S126" i="227"/>
  <c r="S125" i="227"/>
  <c r="S124" i="227"/>
  <c r="S123" i="227"/>
  <c r="S122" i="227"/>
  <c r="S121" i="227"/>
  <c r="S120" i="227"/>
  <c r="S119" i="227"/>
  <c r="S118" i="227"/>
  <c r="S117" i="227"/>
  <c r="S116" i="227"/>
  <c r="S115" i="227"/>
  <c r="S114" i="227"/>
  <c r="S113" i="227"/>
  <c r="S112" i="227"/>
  <c r="S111" i="227"/>
  <c r="S110" i="227"/>
  <c r="S109" i="227"/>
  <c r="S108" i="227"/>
  <c r="S107" i="227"/>
  <c r="S106" i="227"/>
  <c r="S105" i="227"/>
  <c r="S104" i="227"/>
  <c r="S103" i="227"/>
  <c r="S102" i="227"/>
  <c r="S101" i="227"/>
  <c r="S100" i="227"/>
  <c r="S99" i="227"/>
  <c r="S98" i="227"/>
  <c r="S97" i="227"/>
  <c r="S96" i="227"/>
  <c r="S95" i="227"/>
  <c r="S94" i="227"/>
  <c r="S93" i="227"/>
  <c r="S92" i="227"/>
  <c r="S91" i="227"/>
  <c r="S90" i="227"/>
  <c r="S89" i="227"/>
  <c r="S88" i="227"/>
  <c r="S87" i="227"/>
  <c r="S86" i="227"/>
  <c r="S85" i="227"/>
  <c r="S84" i="227"/>
  <c r="S83" i="227"/>
  <c r="S82" i="227"/>
  <c r="S81" i="227"/>
  <c r="S80" i="227"/>
  <c r="S79" i="227"/>
  <c r="S78" i="227"/>
  <c r="S77" i="227"/>
  <c r="S76" i="227"/>
  <c r="S75" i="227"/>
  <c r="S74" i="227"/>
  <c r="S73" i="227"/>
  <c r="S72" i="227"/>
  <c r="S71" i="227"/>
  <c r="S70" i="227"/>
  <c r="S69" i="227"/>
  <c r="S68" i="227"/>
  <c r="S67" i="227"/>
  <c r="S66" i="227"/>
  <c r="S65" i="227"/>
  <c r="S64" i="227"/>
  <c r="S63" i="227"/>
  <c r="S62" i="227"/>
  <c r="S61" i="227"/>
  <c r="S60" i="227"/>
  <c r="S59" i="227"/>
  <c r="S58" i="227"/>
  <c r="S57" i="227"/>
  <c r="S56" i="227"/>
  <c r="S55" i="227"/>
  <c r="S54" i="227"/>
  <c r="S53" i="227"/>
  <c r="S52" i="227"/>
  <c r="S51" i="227"/>
  <c r="S50" i="227"/>
  <c r="S49" i="227"/>
  <c r="S48" i="227"/>
  <c r="S47" i="227"/>
  <c r="S46" i="227"/>
  <c r="S45" i="227"/>
  <c r="S44" i="227"/>
  <c r="S43" i="227"/>
  <c r="S42" i="227"/>
  <c r="S41" i="227"/>
  <c r="S40" i="227"/>
  <c r="S39" i="227"/>
  <c r="S38" i="227"/>
  <c r="S37" i="227"/>
  <c r="S36" i="227"/>
  <c r="S35" i="227"/>
  <c r="S34" i="227"/>
  <c r="S33" i="227"/>
  <c r="S32" i="227"/>
  <c r="S31" i="227"/>
  <c r="S30" i="227"/>
  <c r="S29" i="227"/>
  <c r="S28" i="227"/>
  <c r="S27" i="227"/>
  <c r="S26" i="227"/>
  <c r="S25" i="227"/>
  <c r="S24" i="227"/>
  <c r="S23" i="227"/>
  <c r="S22" i="227"/>
  <c r="S21" i="227"/>
  <c r="S20" i="227"/>
  <c r="S19" i="227"/>
  <c r="S18" i="227"/>
  <c r="S17" i="227"/>
  <c r="S16" i="227"/>
  <c r="S15" i="227"/>
  <c r="S14" i="227"/>
  <c r="S13" i="227"/>
  <c r="S12" i="227"/>
  <c r="S11" i="227"/>
  <c r="S10" i="227"/>
  <c r="P278" i="227"/>
  <c r="P277" i="227"/>
  <c r="P276" i="227"/>
  <c r="P275" i="227"/>
  <c r="P274" i="227"/>
  <c r="P273" i="227"/>
  <c r="P272" i="227"/>
  <c r="P271" i="227"/>
  <c r="P270" i="227"/>
  <c r="P269" i="227"/>
  <c r="P268" i="227"/>
  <c r="P267" i="227"/>
  <c r="P266" i="227"/>
  <c r="P265" i="227"/>
  <c r="P264" i="227"/>
  <c r="P263" i="227"/>
  <c r="P262" i="227"/>
  <c r="P261" i="227"/>
  <c r="P260" i="227"/>
  <c r="P259" i="227"/>
  <c r="P258" i="227"/>
  <c r="P257" i="227"/>
  <c r="P256" i="227"/>
  <c r="P255" i="227"/>
  <c r="P254" i="227"/>
  <c r="P253" i="227"/>
  <c r="P252" i="227"/>
  <c r="P251" i="227"/>
  <c r="P250" i="227"/>
  <c r="P249" i="227"/>
  <c r="P248" i="227"/>
  <c r="P247" i="227"/>
  <c r="P246" i="227"/>
  <c r="P245" i="227"/>
  <c r="P244" i="227"/>
  <c r="P243" i="227"/>
  <c r="P242" i="227"/>
  <c r="P241" i="227"/>
  <c r="P240" i="227"/>
  <c r="P239" i="227"/>
  <c r="P238" i="227"/>
  <c r="P237" i="227"/>
  <c r="P236" i="227"/>
  <c r="P235" i="227"/>
  <c r="P234" i="227"/>
  <c r="P233" i="227"/>
  <c r="P232" i="227"/>
  <c r="P231" i="227"/>
  <c r="P230" i="227"/>
  <c r="P229" i="227"/>
  <c r="P228" i="227"/>
  <c r="P227" i="227"/>
  <c r="P226" i="227"/>
  <c r="P225" i="227"/>
  <c r="P224" i="227"/>
  <c r="P223" i="227"/>
  <c r="P222" i="227"/>
  <c r="P221" i="227"/>
  <c r="P220" i="227"/>
  <c r="P219" i="227"/>
  <c r="P218" i="227"/>
  <c r="P217" i="227"/>
  <c r="P216" i="227"/>
  <c r="P215" i="227"/>
  <c r="P214" i="227"/>
  <c r="P213" i="227"/>
  <c r="P212" i="227"/>
  <c r="P211" i="227"/>
  <c r="P210" i="227"/>
  <c r="P209" i="227"/>
  <c r="P208" i="227"/>
  <c r="P207" i="227"/>
  <c r="P206" i="227"/>
  <c r="P205" i="227"/>
  <c r="P204" i="227"/>
  <c r="P203" i="227"/>
  <c r="P202" i="227"/>
  <c r="P201" i="227"/>
  <c r="P200" i="227"/>
  <c r="P199" i="227"/>
  <c r="P198" i="227"/>
  <c r="P197" i="227"/>
  <c r="P196" i="227"/>
  <c r="P195" i="227"/>
  <c r="P194" i="227"/>
  <c r="P193" i="227"/>
  <c r="P192" i="227"/>
  <c r="P191" i="227"/>
  <c r="P190" i="227"/>
  <c r="P189" i="227"/>
  <c r="P188" i="227"/>
  <c r="P187" i="227"/>
  <c r="P186" i="227"/>
  <c r="P185" i="227"/>
  <c r="P184" i="227"/>
  <c r="P183" i="227"/>
  <c r="P182" i="227"/>
  <c r="P181" i="227"/>
  <c r="P180" i="227"/>
  <c r="P179" i="227"/>
  <c r="P178" i="227"/>
  <c r="P177" i="227"/>
  <c r="P176" i="227"/>
  <c r="P175" i="227"/>
  <c r="P174" i="227"/>
  <c r="P173" i="227"/>
  <c r="P172" i="227"/>
  <c r="P171" i="227"/>
  <c r="P170" i="227"/>
  <c r="P169" i="227"/>
  <c r="P168" i="227"/>
  <c r="P167" i="227"/>
  <c r="P166" i="227"/>
  <c r="P165" i="227"/>
  <c r="P164" i="227"/>
  <c r="P163" i="227"/>
  <c r="P162" i="227"/>
  <c r="P161" i="227"/>
  <c r="P160" i="227"/>
  <c r="P159" i="227"/>
  <c r="P158" i="227"/>
  <c r="P157" i="227"/>
  <c r="P156" i="227"/>
  <c r="P155" i="227"/>
  <c r="P154" i="227"/>
  <c r="P153" i="227"/>
  <c r="P152" i="227"/>
  <c r="P151" i="227"/>
  <c r="P150" i="227"/>
  <c r="P149" i="227"/>
  <c r="P148" i="227"/>
  <c r="P147" i="227"/>
  <c r="P146" i="227"/>
  <c r="P145" i="227"/>
  <c r="P144" i="227"/>
  <c r="P143" i="227"/>
  <c r="P142" i="227"/>
  <c r="P141" i="227"/>
  <c r="P140" i="227"/>
  <c r="P139" i="227"/>
  <c r="P138" i="227"/>
  <c r="P137" i="227"/>
  <c r="P136" i="227"/>
  <c r="P135" i="227"/>
  <c r="P134" i="227"/>
  <c r="P133" i="227"/>
  <c r="P132" i="227"/>
  <c r="P131" i="227"/>
  <c r="P130" i="227"/>
  <c r="P129" i="227"/>
  <c r="P128" i="227"/>
  <c r="P127" i="227"/>
  <c r="P126" i="227"/>
  <c r="P125" i="227"/>
  <c r="P124" i="227"/>
  <c r="P123" i="227"/>
  <c r="P122" i="227"/>
  <c r="P121" i="227"/>
  <c r="P120" i="227"/>
  <c r="P119" i="227"/>
  <c r="P118" i="227"/>
  <c r="P117" i="227"/>
  <c r="P116" i="227"/>
  <c r="P115" i="227"/>
  <c r="P114" i="227"/>
  <c r="P113" i="227"/>
  <c r="P112" i="227"/>
  <c r="P111" i="227"/>
  <c r="P110" i="227"/>
  <c r="P109" i="227"/>
  <c r="P108" i="227"/>
  <c r="P107" i="227"/>
  <c r="P106" i="227"/>
  <c r="P105" i="227"/>
  <c r="P104" i="227"/>
  <c r="P103" i="227"/>
  <c r="P102" i="227"/>
  <c r="P101" i="227"/>
  <c r="P100" i="227"/>
  <c r="P99" i="227"/>
  <c r="P98" i="227"/>
  <c r="P97" i="227"/>
  <c r="P96" i="227"/>
  <c r="P95" i="227"/>
  <c r="P94" i="227"/>
  <c r="P93" i="227"/>
  <c r="P92" i="227"/>
  <c r="P91" i="227"/>
  <c r="P90" i="227"/>
  <c r="P89" i="227"/>
  <c r="P88" i="227"/>
  <c r="P87" i="227"/>
  <c r="P86" i="227"/>
  <c r="P85" i="227"/>
  <c r="P84" i="227"/>
  <c r="P83" i="227"/>
  <c r="P82" i="227"/>
  <c r="P81" i="227"/>
  <c r="P80" i="227"/>
  <c r="P79" i="227"/>
  <c r="P78" i="227"/>
  <c r="P77" i="227"/>
  <c r="P76" i="227"/>
  <c r="P75" i="227"/>
  <c r="P74" i="227"/>
  <c r="P73" i="227"/>
  <c r="P72" i="227"/>
  <c r="P71" i="227"/>
  <c r="P70" i="227"/>
  <c r="P69" i="227"/>
  <c r="P68" i="227"/>
  <c r="P67" i="227"/>
  <c r="P66" i="227"/>
  <c r="P65" i="227"/>
  <c r="P64" i="227"/>
  <c r="P63" i="227"/>
  <c r="P62" i="227"/>
  <c r="P61" i="227"/>
  <c r="P60" i="227"/>
  <c r="P59" i="227"/>
  <c r="P58" i="227"/>
  <c r="P57" i="227"/>
  <c r="P56" i="227"/>
  <c r="P55" i="227"/>
  <c r="P54" i="227"/>
  <c r="P53" i="227"/>
  <c r="P52" i="227"/>
  <c r="P51" i="227"/>
  <c r="P50" i="227"/>
  <c r="P49" i="227"/>
  <c r="P48" i="227"/>
  <c r="P47" i="227"/>
  <c r="P46" i="227"/>
  <c r="P45" i="227"/>
  <c r="P44" i="227"/>
  <c r="P43" i="227"/>
  <c r="P42" i="227"/>
  <c r="P41" i="227"/>
  <c r="P40" i="227"/>
  <c r="P39" i="227"/>
  <c r="P38" i="227"/>
  <c r="P37" i="227"/>
  <c r="P36" i="227"/>
  <c r="P35" i="227"/>
  <c r="P34" i="227"/>
  <c r="P33" i="227"/>
  <c r="P32" i="227"/>
  <c r="P31" i="227"/>
  <c r="P30" i="227"/>
  <c r="P29" i="227"/>
  <c r="P28" i="227"/>
  <c r="P27" i="227"/>
  <c r="P26" i="227"/>
  <c r="P25" i="227"/>
  <c r="P24" i="227"/>
  <c r="P23" i="227"/>
  <c r="P22" i="227"/>
  <c r="P21" i="227"/>
  <c r="P20" i="227"/>
  <c r="P19" i="227"/>
  <c r="P18" i="227"/>
  <c r="P17" i="227"/>
  <c r="P16" i="227"/>
  <c r="P15" i="227"/>
  <c r="P14" i="227"/>
  <c r="P13" i="227"/>
  <c r="P12" i="227"/>
  <c r="P11" i="227"/>
  <c r="P10" i="227"/>
  <c r="M278" i="227"/>
  <c r="M277" i="227"/>
  <c r="M276" i="227"/>
  <c r="M275" i="227"/>
  <c r="M274" i="227"/>
  <c r="M273" i="227"/>
  <c r="M272" i="227"/>
  <c r="M271" i="227"/>
  <c r="M270" i="227"/>
  <c r="M269" i="227"/>
  <c r="M268" i="227"/>
  <c r="M267" i="227"/>
  <c r="M266" i="227"/>
  <c r="M265" i="227"/>
  <c r="M264" i="227"/>
  <c r="M263" i="227"/>
  <c r="M262" i="227"/>
  <c r="M261" i="227"/>
  <c r="M260" i="227"/>
  <c r="M259" i="227"/>
  <c r="M258" i="227"/>
  <c r="M257" i="227"/>
  <c r="M256" i="227"/>
  <c r="M255" i="227"/>
  <c r="M254" i="227"/>
  <c r="M253" i="227"/>
  <c r="M252" i="227"/>
  <c r="M251" i="227"/>
  <c r="M250" i="227"/>
  <c r="M249" i="227"/>
  <c r="M248" i="227"/>
  <c r="M247" i="227"/>
  <c r="M246" i="227"/>
  <c r="M245" i="227"/>
  <c r="M244" i="227"/>
  <c r="M243" i="227"/>
  <c r="M242" i="227"/>
  <c r="M241" i="227"/>
  <c r="M240" i="227"/>
  <c r="M239" i="227"/>
  <c r="M238" i="227"/>
  <c r="M237" i="227"/>
  <c r="M236" i="227"/>
  <c r="M235" i="227"/>
  <c r="M234" i="227"/>
  <c r="M233" i="227"/>
  <c r="M232" i="227"/>
  <c r="M231" i="227"/>
  <c r="M230" i="227"/>
  <c r="M229" i="227"/>
  <c r="M228" i="227"/>
  <c r="M227" i="227"/>
  <c r="M226" i="227"/>
  <c r="M225" i="227"/>
  <c r="M224" i="227"/>
  <c r="M223" i="227"/>
  <c r="M222" i="227"/>
  <c r="M221" i="227"/>
  <c r="M220" i="227"/>
  <c r="M219" i="227"/>
  <c r="M218" i="227"/>
  <c r="M217" i="227"/>
  <c r="M216" i="227"/>
  <c r="M215" i="227"/>
  <c r="M214" i="227"/>
  <c r="M213" i="227"/>
  <c r="M212" i="227"/>
  <c r="M211" i="227"/>
  <c r="M210" i="227"/>
  <c r="M209" i="227"/>
  <c r="M208" i="227"/>
  <c r="M207" i="227"/>
  <c r="M206" i="227"/>
  <c r="M205" i="227"/>
  <c r="M204" i="227"/>
  <c r="M203" i="227"/>
  <c r="M202" i="227"/>
  <c r="M201" i="227"/>
  <c r="M200" i="227"/>
  <c r="M199" i="227"/>
  <c r="M198" i="227"/>
  <c r="M197" i="227"/>
  <c r="M196" i="227"/>
  <c r="M195" i="227"/>
  <c r="M194" i="227"/>
  <c r="M193" i="227"/>
  <c r="M192" i="227"/>
  <c r="M191" i="227"/>
  <c r="M190" i="227"/>
  <c r="M189" i="227"/>
  <c r="M188" i="227"/>
  <c r="M187" i="227"/>
  <c r="M186" i="227"/>
  <c r="M185" i="227"/>
  <c r="M184" i="227"/>
  <c r="M183" i="227"/>
  <c r="M182" i="227"/>
  <c r="M181" i="227"/>
  <c r="M180" i="227"/>
  <c r="M179" i="227"/>
  <c r="M178" i="227"/>
  <c r="M177" i="227"/>
  <c r="M176" i="227"/>
  <c r="M175" i="227"/>
  <c r="M174" i="227"/>
  <c r="M173" i="227"/>
  <c r="M172" i="227"/>
  <c r="M171" i="227"/>
  <c r="M170" i="227"/>
  <c r="M169" i="227"/>
  <c r="M168" i="227"/>
  <c r="M167" i="227"/>
  <c r="M166" i="227"/>
  <c r="M165" i="227"/>
  <c r="M164" i="227"/>
  <c r="M163" i="227"/>
  <c r="M162" i="227"/>
  <c r="M161" i="227"/>
  <c r="M160" i="227"/>
  <c r="M159" i="227"/>
  <c r="M158" i="227"/>
  <c r="M157" i="227"/>
  <c r="M156" i="227"/>
  <c r="M155" i="227"/>
  <c r="M154" i="227"/>
  <c r="M153" i="227"/>
  <c r="M152" i="227"/>
  <c r="M151" i="227"/>
  <c r="M150" i="227"/>
  <c r="M149" i="227"/>
  <c r="M148" i="227"/>
  <c r="M147" i="227"/>
  <c r="M146" i="227"/>
  <c r="M145" i="227"/>
  <c r="M144" i="227"/>
  <c r="M143" i="227"/>
  <c r="M142" i="227"/>
  <c r="M141" i="227"/>
  <c r="M140" i="227"/>
  <c r="M139" i="227"/>
  <c r="M138" i="227"/>
  <c r="M137" i="227"/>
  <c r="M136" i="227"/>
  <c r="M135" i="227"/>
  <c r="M134" i="227"/>
  <c r="M133" i="227"/>
  <c r="M132" i="227"/>
  <c r="M131" i="227"/>
  <c r="M130" i="227"/>
  <c r="M129" i="227"/>
  <c r="M128" i="227"/>
  <c r="M127" i="227"/>
  <c r="M126" i="227"/>
  <c r="M125" i="227"/>
  <c r="M124" i="227"/>
  <c r="M123" i="227"/>
  <c r="M122" i="227"/>
  <c r="M121" i="227"/>
  <c r="M120" i="227"/>
  <c r="M119" i="227"/>
  <c r="M118" i="227"/>
  <c r="M117" i="227"/>
  <c r="M116" i="227"/>
  <c r="M115" i="227"/>
  <c r="M114" i="227"/>
  <c r="M113" i="227"/>
  <c r="M112" i="227"/>
  <c r="M111" i="227"/>
  <c r="M110" i="227"/>
  <c r="M109" i="227"/>
  <c r="M108" i="227"/>
  <c r="M107" i="227"/>
  <c r="M106" i="227"/>
  <c r="M105" i="227"/>
  <c r="M104" i="227"/>
  <c r="M103" i="227"/>
  <c r="M102" i="227"/>
  <c r="M101" i="227"/>
  <c r="M100" i="227"/>
  <c r="M99" i="227"/>
  <c r="M98" i="227"/>
  <c r="M97" i="227"/>
  <c r="M96" i="227"/>
  <c r="M95" i="227"/>
  <c r="M94" i="227"/>
  <c r="M93" i="227"/>
  <c r="M92" i="227"/>
  <c r="M91" i="227"/>
  <c r="M90" i="227"/>
  <c r="M89" i="227"/>
  <c r="M88" i="227"/>
  <c r="M87" i="227"/>
  <c r="M86" i="227"/>
  <c r="M85" i="227"/>
  <c r="M84" i="227"/>
  <c r="M83" i="227"/>
  <c r="M82" i="227"/>
  <c r="M81" i="227"/>
  <c r="M80" i="227"/>
  <c r="M79" i="227"/>
  <c r="M78" i="227"/>
  <c r="M77" i="227"/>
  <c r="M76" i="227"/>
  <c r="M75" i="227"/>
  <c r="M74" i="227"/>
  <c r="M73" i="227"/>
  <c r="M72" i="227"/>
  <c r="M71" i="227"/>
  <c r="M70" i="227"/>
  <c r="M69" i="227"/>
  <c r="M68" i="227"/>
  <c r="M67" i="227"/>
  <c r="M66" i="227"/>
  <c r="M65" i="227"/>
  <c r="M64" i="227"/>
  <c r="M63" i="227"/>
  <c r="M62" i="227"/>
  <c r="M61" i="227"/>
  <c r="M60" i="227"/>
  <c r="M59" i="227"/>
  <c r="M58" i="227"/>
  <c r="M57" i="227"/>
  <c r="M56" i="227"/>
  <c r="M55" i="227"/>
  <c r="M54" i="227"/>
  <c r="M53" i="227"/>
  <c r="M52" i="227"/>
  <c r="M51" i="227"/>
  <c r="M50" i="227"/>
  <c r="M49" i="227"/>
  <c r="M48" i="227"/>
  <c r="M47" i="227"/>
  <c r="M46" i="227"/>
  <c r="M45" i="227"/>
  <c r="M44" i="227"/>
  <c r="M43" i="227"/>
  <c r="M42" i="227"/>
  <c r="M41" i="227"/>
  <c r="M40" i="227"/>
  <c r="M39" i="227"/>
  <c r="M38" i="227"/>
  <c r="M37" i="227"/>
  <c r="M36" i="227"/>
  <c r="M35" i="227"/>
  <c r="M34" i="227"/>
  <c r="M33" i="227"/>
  <c r="M32" i="227"/>
  <c r="M31" i="227"/>
  <c r="M30" i="227"/>
  <c r="M29" i="227"/>
  <c r="M28" i="227"/>
  <c r="M27" i="227"/>
  <c r="M26" i="227"/>
  <c r="M25" i="227"/>
  <c r="M24" i="227"/>
  <c r="M23" i="227"/>
  <c r="M22" i="227"/>
  <c r="M21" i="227"/>
  <c r="M20" i="227"/>
  <c r="M19" i="227"/>
  <c r="M18" i="227"/>
  <c r="M17" i="227"/>
  <c r="M16" i="227"/>
  <c r="M15" i="227"/>
  <c r="M14" i="227"/>
  <c r="M13" i="227"/>
  <c r="M12" i="227"/>
  <c r="M11" i="227"/>
  <c r="M10" i="227"/>
  <c r="J278" i="227"/>
  <c r="J277" i="227"/>
  <c r="J276" i="227"/>
  <c r="J275" i="227"/>
  <c r="J274" i="227"/>
  <c r="J273" i="227"/>
  <c r="J272" i="227"/>
  <c r="J271" i="227"/>
  <c r="J270" i="227"/>
  <c r="J269" i="227"/>
  <c r="J268" i="227"/>
  <c r="J267" i="227"/>
  <c r="J266" i="227"/>
  <c r="J265" i="227"/>
  <c r="J264" i="227"/>
  <c r="J263" i="227"/>
  <c r="J262" i="227"/>
  <c r="J261" i="227"/>
  <c r="J260" i="227"/>
  <c r="J259" i="227"/>
  <c r="J258" i="227"/>
  <c r="J257" i="227"/>
  <c r="J256" i="227"/>
  <c r="J255" i="227"/>
  <c r="J254" i="227"/>
  <c r="J253" i="227"/>
  <c r="J252" i="227"/>
  <c r="J251" i="227"/>
  <c r="J250" i="227"/>
  <c r="J249" i="227"/>
  <c r="J248" i="227"/>
  <c r="J247" i="227"/>
  <c r="J246" i="227"/>
  <c r="J245" i="227"/>
  <c r="J244" i="227"/>
  <c r="J243" i="227"/>
  <c r="J242" i="227"/>
  <c r="J241" i="227"/>
  <c r="J240" i="227"/>
  <c r="J239" i="227"/>
  <c r="J238" i="227"/>
  <c r="J237" i="227"/>
  <c r="J236" i="227"/>
  <c r="J235" i="227"/>
  <c r="J234" i="227"/>
  <c r="J233" i="227"/>
  <c r="J232" i="227"/>
  <c r="J231" i="227"/>
  <c r="J230" i="227"/>
  <c r="J229" i="227"/>
  <c r="J228" i="227"/>
  <c r="J227" i="227"/>
  <c r="J226" i="227"/>
  <c r="J225" i="227"/>
  <c r="J224" i="227"/>
  <c r="J223" i="227"/>
  <c r="J222" i="227"/>
  <c r="J221" i="227"/>
  <c r="J220" i="227"/>
  <c r="J219" i="227"/>
  <c r="J218" i="227"/>
  <c r="J217" i="227"/>
  <c r="J216" i="227"/>
  <c r="J215" i="227"/>
  <c r="J214" i="227"/>
  <c r="J213" i="227"/>
  <c r="J212" i="227"/>
  <c r="J211" i="227"/>
  <c r="J210" i="227"/>
  <c r="J209" i="227"/>
  <c r="J208" i="227"/>
  <c r="J207" i="227"/>
  <c r="J206" i="227"/>
  <c r="J205" i="227"/>
  <c r="J204" i="227"/>
  <c r="J203" i="227"/>
  <c r="J202" i="227"/>
  <c r="J201" i="227"/>
  <c r="J200" i="227"/>
  <c r="J199" i="227"/>
  <c r="J198" i="227"/>
  <c r="J197" i="227"/>
  <c r="J196" i="227"/>
  <c r="J195" i="227"/>
  <c r="J194" i="227"/>
  <c r="J193" i="227"/>
  <c r="J192" i="227"/>
  <c r="J191" i="227"/>
  <c r="J190" i="227"/>
  <c r="J189" i="227"/>
  <c r="J188" i="227"/>
  <c r="J187" i="227"/>
  <c r="J186" i="227"/>
  <c r="J185" i="227"/>
  <c r="J184" i="227"/>
  <c r="J183" i="227"/>
  <c r="J182" i="227"/>
  <c r="J181" i="227"/>
  <c r="J180" i="227"/>
  <c r="J179" i="227"/>
  <c r="J178" i="227"/>
  <c r="J177" i="227"/>
  <c r="J176" i="227"/>
  <c r="J175" i="227"/>
  <c r="J174" i="227"/>
  <c r="J173" i="227"/>
  <c r="J172" i="227"/>
  <c r="J171" i="227"/>
  <c r="J170" i="227"/>
  <c r="J169" i="227"/>
  <c r="J168" i="227"/>
  <c r="J167" i="227"/>
  <c r="J166" i="227"/>
  <c r="J165" i="227"/>
  <c r="J164" i="227"/>
  <c r="J163" i="227"/>
  <c r="J162" i="227"/>
  <c r="J161" i="227"/>
  <c r="J160" i="227"/>
  <c r="J159" i="227"/>
  <c r="J158" i="227"/>
  <c r="J157" i="227"/>
  <c r="J156" i="227"/>
  <c r="J155" i="227"/>
  <c r="J154" i="227"/>
  <c r="J153" i="227"/>
  <c r="J152" i="227"/>
  <c r="J151" i="227"/>
  <c r="J150" i="227"/>
  <c r="J149" i="227"/>
  <c r="J148" i="227"/>
  <c r="J147" i="227"/>
  <c r="J146" i="227"/>
  <c r="J145" i="227"/>
  <c r="J144" i="227"/>
  <c r="J143" i="227"/>
  <c r="J142" i="227"/>
  <c r="J141" i="227"/>
  <c r="J140" i="227"/>
  <c r="J139" i="227"/>
  <c r="J138" i="227"/>
  <c r="J137" i="227"/>
  <c r="J136" i="227"/>
  <c r="J135" i="227"/>
  <c r="J134" i="227"/>
  <c r="J133" i="227"/>
  <c r="J132" i="227"/>
  <c r="J131" i="227"/>
  <c r="J130" i="227"/>
  <c r="J129" i="227"/>
  <c r="J128" i="227"/>
  <c r="J127" i="227"/>
  <c r="J126" i="227"/>
  <c r="J125" i="227"/>
  <c r="J124" i="227"/>
  <c r="J123" i="227"/>
  <c r="J122" i="227"/>
  <c r="J121" i="227"/>
  <c r="J120" i="227"/>
  <c r="J119" i="227"/>
  <c r="J118" i="227"/>
  <c r="J117" i="227"/>
  <c r="J116" i="227"/>
  <c r="J115" i="227"/>
  <c r="J114" i="227"/>
  <c r="J113" i="227"/>
  <c r="J112" i="227"/>
  <c r="J111" i="227"/>
  <c r="J110" i="227"/>
  <c r="J109" i="227"/>
  <c r="J108" i="227"/>
  <c r="J107" i="227"/>
  <c r="J106" i="227"/>
  <c r="J105" i="227"/>
  <c r="J104" i="227"/>
  <c r="J103" i="227"/>
  <c r="J102" i="227"/>
  <c r="J101" i="227"/>
  <c r="J100" i="227"/>
  <c r="J99" i="227"/>
  <c r="J98" i="227"/>
  <c r="J97" i="227"/>
  <c r="J96" i="227"/>
  <c r="J95" i="227"/>
  <c r="J94" i="227"/>
  <c r="J93" i="227"/>
  <c r="J92" i="227"/>
  <c r="J91" i="227"/>
  <c r="J90" i="227"/>
  <c r="J89" i="227"/>
  <c r="J88" i="227"/>
  <c r="J87" i="227"/>
  <c r="J86" i="227"/>
  <c r="J85" i="227"/>
  <c r="J84" i="227"/>
  <c r="J83" i="227"/>
  <c r="J82" i="227"/>
  <c r="J81" i="227"/>
  <c r="J80" i="227"/>
  <c r="J79" i="227"/>
  <c r="J78" i="227"/>
  <c r="J77" i="227"/>
  <c r="J76" i="227"/>
  <c r="J75" i="227"/>
  <c r="J74" i="227"/>
  <c r="J73" i="227"/>
  <c r="J72" i="227"/>
  <c r="J71" i="227"/>
  <c r="J70" i="227"/>
  <c r="J69" i="227"/>
  <c r="J68" i="227"/>
  <c r="J67" i="227"/>
  <c r="J66" i="227"/>
  <c r="J65" i="227"/>
  <c r="J64" i="227"/>
  <c r="J63" i="227"/>
  <c r="J62" i="227"/>
  <c r="J61" i="227"/>
  <c r="J60" i="227"/>
  <c r="J59" i="227"/>
  <c r="J58" i="227"/>
  <c r="J57" i="227"/>
  <c r="J56" i="227"/>
  <c r="J55" i="227"/>
  <c r="J54" i="227"/>
  <c r="J53" i="227"/>
  <c r="J52" i="227"/>
  <c r="J51" i="227"/>
  <c r="J50" i="227"/>
  <c r="J49" i="227"/>
  <c r="J48" i="227"/>
  <c r="J47" i="227"/>
  <c r="J46" i="227"/>
  <c r="J45" i="227"/>
  <c r="J44" i="227"/>
  <c r="J43" i="227"/>
  <c r="J42" i="227"/>
  <c r="J41" i="227"/>
  <c r="J40" i="227"/>
  <c r="J39" i="227"/>
  <c r="J38" i="227"/>
  <c r="J37" i="227"/>
  <c r="J36" i="227"/>
  <c r="J35" i="227"/>
  <c r="J34" i="227"/>
  <c r="J33" i="227"/>
  <c r="J32" i="227"/>
  <c r="J31" i="227"/>
  <c r="J30" i="227"/>
  <c r="J29" i="227"/>
  <c r="J28" i="227"/>
  <c r="J27" i="227"/>
  <c r="J26" i="227"/>
  <c r="J25" i="227"/>
  <c r="J24" i="227"/>
  <c r="J23" i="227"/>
  <c r="J22" i="227"/>
  <c r="J21" i="227"/>
  <c r="J20" i="227"/>
  <c r="J19" i="227"/>
  <c r="J18" i="227"/>
  <c r="J17" i="227"/>
  <c r="J16" i="227"/>
  <c r="J15" i="227"/>
  <c r="J14" i="227"/>
  <c r="J13" i="227"/>
  <c r="J12" i="227"/>
  <c r="J11" i="227"/>
  <c r="J10" i="227"/>
  <c r="G278" i="227"/>
  <c r="G277" i="227"/>
  <c r="G276" i="227"/>
  <c r="G275" i="227"/>
  <c r="G274" i="227"/>
  <c r="G273" i="227"/>
  <c r="G272" i="227"/>
  <c r="G271" i="227"/>
  <c r="G270" i="227"/>
  <c r="G269" i="227"/>
  <c r="G268" i="227"/>
  <c r="G267" i="227"/>
  <c r="G266" i="227"/>
  <c r="G265" i="227"/>
  <c r="G264" i="227"/>
  <c r="G263" i="227"/>
  <c r="G262" i="227"/>
  <c r="G261" i="227"/>
  <c r="G260" i="227"/>
  <c r="G259" i="227"/>
  <c r="G258" i="227"/>
  <c r="G257" i="227"/>
  <c r="G256" i="227"/>
  <c r="G255" i="227"/>
  <c r="G254" i="227"/>
  <c r="G253" i="227"/>
  <c r="G252" i="227"/>
  <c r="G251" i="227"/>
  <c r="G250" i="227"/>
  <c r="G249" i="227"/>
  <c r="G248" i="227"/>
  <c r="G247" i="227"/>
  <c r="G246" i="227"/>
  <c r="G245" i="227"/>
  <c r="G244" i="227"/>
  <c r="G243" i="227"/>
  <c r="G242" i="227"/>
  <c r="G241" i="227"/>
  <c r="G240" i="227"/>
  <c r="G239" i="227"/>
  <c r="G238" i="227"/>
  <c r="G237" i="227"/>
  <c r="G236" i="227"/>
  <c r="G235" i="227"/>
  <c r="G234" i="227"/>
  <c r="G233" i="227"/>
  <c r="G232" i="227"/>
  <c r="G231" i="227"/>
  <c r="G230" i="227"/>
  <c r="G229" i="227"/>
  <c r="G228" i="227"/>
  <c r="G227" i="227"/>
  <c r="G226" i="227"/>
  <c r="G225" i="227"/>
  <c r="G224" i="227"/>
  <c r="G223" i="227"/>
  <c r="G222" i="227"/>
  <c r="G221" i="227"/>
  <c r="G220" i="227"/>
  <c r="G219" i="227"/>
  <c r="G218" i="227"/>
  <c r="G217" i="227"/>
  <c r="G216" i="227"/>
  <c r="G215" i="227"/>
  <c r="G214" i="227"/>
  <c r="G213" i="227"/>
  <c r="G212" i="227"/>
  <c r="G211" i="227"/>
  <c r="G210" i="227"/>
  <c r="G209" i="227"/>
  <c r="G208" i="227"/>
  <c r="G207" i="227"/>
  <c r="G206" i="227"/>
  <c r="G205" i="227"/>
  <c r="G204" i="227"/>
  <c r="G203" i="227"/>
  <c r="G202" i="227"/>
  <c r="G201" i="227"/>
  <c r="G200" i="227"/>
  <c r="G199" i="227"/>
  <c r="G198" i="227"/>
  <c r="G197" i="227"/>
  <c r="G196" i="227"/>
  <c r="G195" i="227"/>
  <c r="G194" i="227"/>
  <c r="G193" i="227"/>
  <c r="G192" i="227"/>
  <c r="G191" i="227"/>
  <c r="G190" i="227"/>
  <c r="G189" i="227"/>
  <c r="G188" i="227"/>
  <c r="G187" i="227"/>
  <c r="G186" i="227"/>
  <c r="G185" i="227"/>
  <c r="G184" i="227"/>
  <c r="G183" i="227"/>
  <c r="G182" i="227"/>
  <c r="G181" i="227"/>
  <c r="G180" i="227"/>
  <c r="G179" i="227"/>
  <c r="G178" i="227"/>
  <c r="G177" i="227"/>
  <c r="G176" i="227"/>
  <c r="G175" i="227"/>
  <c r="G174" i="227"/>
  <c r="G173" i="227"/>
  <c r="G172" i="227"/>
  <c r="G171" i="227"/>
  <c r="G170" i="227"/>
  <c r="G169" i="227"/>
  <c r="G168" i="227"/>
  <c r="G167" i="227"/>
  <c r="G166" i="227"/>
  <c r="G165" i="227"/>
  <c r="G164" i="227"/>
  <c r="G163" i="227"/>
  <c r="G162" i="227"/>
  <c r="G161" i="227"/>
  <c r="G160" i="227"/>
  <c r="G159" i="227"/>
  <c r="G158" i="227"/>
  <c r="G157" i="227"/>
  <c r="G156" i="227"/>
  <c r="G155" i="227"/>
  <c r="G154" i="227"/>
  <c r="G153" i="227"/>
  <c r="G152" i="227"/>
  <c r="G151" i="227"/>
  <c r="G150" i="227"/>
  <c r="G149" i="227"/>
  <c r="G148" i="227"/>
  <c r="G147" i="227"/>
  <c r="G146" i="227"/>
  <c r="G145" i="227"/>
  <c r="G144" i="227"/>
  <c r="G143" i="227"/>
  <c r="G142" i="227"/>
  <c r="G141" i="227"/>
  <c r="G140" i="227"/>
  <c r="G139" i="227"/>
  <c r="G138" i="227"/>
  <c r="G137" i="227"/>
  <c r="G136" i="227"/>
  <c r="G135" i="227"/>
  <c r="G134" i="227"/>
  <c r="G133" i="227"/>
  <c r="G132" i="227"/>
  <c r="G131" i="227"/>
  <c r="G130" i="227"/>
  <c r="G129" i="227"/>
  <c r="G128" i="227"/>
  <c r="G127" i="227"/>
  <c r="G126" i="227"/>
  <c r="G125" i="227"/>
  <c r="G124" i="227"/>
  <c r="G123" i="227"/>
  <c r="G122" i="227"/>
  <c r="G121" i="227"/>
  <c r="G120" i="227"/>
  <c r="G119" i="227"/>
  <c r="G118" i="227"/>
  <c r="G117" i="227"/>
  <c r="G116" i="227"/>
  <c r="G115" i="227"/>
  <c r="G114" i="227"/>
  <c r="G113" i="227"/>
  <c r="G112" i="227"/>
  <c r="G111" i="227"/>
  <c r="G110" i="227"/>
  <c r="G109" i="227"/>
  <c r="G108" i="227"/>
  <c r="G107" i="227"/>
  <c r="G106" i="227"/>
  <c r="G105" i="227"/>
  <c r="G104" i="227"/>
  <c r="G103" i="227"/>
  <c r="G102" i="227"/>
  <c r="G101" i="227"/>
  <c r="G100" i="227"/>
  <c r="G99" i="227"/>
  <c r="G98" i="227"/>
  <c r="G97" i="227"/>
  <c r="G96" i="227"/>
  <c r="G95" i="227"/>
  <c r="G94" i="227"/>
  <c r="G93" i="227"/>
  <c r="G92" i="227"/>
  <c r="G91" i="227"/>
  <c r="G90" i="227"/>
  <c r="G89" i="227"/>
  <c r="G88" i="227"/>
  <c r="G87" i="227"/>
  <c r="G86" i="227"/>
  <c r="G85" i="227"/>
  <c r="G84" i="227"/>
  <c r="G83" i="227"/>
  <c r="G82" i="227"/>
  <c r="G81" i="227"/>
  <c r="G80" i="227"/>
  <c r="G79" i="227"/>
  <c r="G78" i="227"/>
  <c r="G77" i="227"/>
  <c r="G76" i="227"/>
  <c r="G75" i="227"/>
  <c r="G74" i="227"/>
  <c r="G73" i="227"/>
  <c r="G72" i="227"/>
  <c r="G71" i="227"/>
  <c r="G70" i="227"/>
  <c r="G69" i="227"/>
  <c r="G68" i="227"/>
  <c r="G67" i="227"/>
  <c r="G66" i="227"/>
  <c r="G65" i="227"/>
  <c r="G64" i="227"/>
  <c r="G63" i="227"/>
  <c r="G62" i="227"/>
  <c r="G61" i="227"/>
  <c r="G60" i="227"/>
  <c r="G59" i="227"/>
  <c r="G58" i="227"/>
  <c r="G57" i="227"/>
  <c r="G56" i="227"/>
  <c r="G55" i="227"/>
  <c r="G54" i="227"/>
  <c r="G53" i="227"/>
  <c r="G52" i="227"/>
  <c r="G51" i="227"/>
  <c r="G50" i="227"/>
  <c r="G49" i="227"/>
  <c r="G48" i="227"/>
  <c r="G47" i="227"/>
  <c r="G46" i="227"/>
  <c r="G45" i="227"/>
  <c r="G44" i="227"/>
  <c r="G43" i="227"/>
  <c r="G42" i="227"/>
  <c r="G41" i="227"/>
  <c r="G40" i="227"/>
  <c r="G39" i="227"/>
  <c r="G38" i="227"/>
  <c r="G37" i="227"/>
  <c r="G36" i="227"/>
  <c r="G35" i="227"/>
  <c r="G34" i="227"/>
  <c r="G33" i="227"/>
  <c r="G32" i="227"/>
  <c r="G31" i="227"/>
  <c r="G30" i="227"/>
  <c r="G29" i="227"/>
  <c r="G28" i="227"/>
  <c r="G27" i="227"/>
  <c r="G26" i="227"/>
  <c r="G25" i="227"/>
  <c r="G24" i="227"/>
  <c r="G23" i="227"/>
  <c r="G22" i="227"/>
  <c r="G21" i="227"/>
  <c r="G20" i="227"/>
  <c r="G19" i="227"/>
  <c r="G18" i="227"/>
  <c r="G17" i="227"/>
  <c r="G16" i="227"/>
  <c r="G15" i="227"/>
  <c r="G14" i="227"/>
  <c r="G13" i="227"/>
  <c r="G12" i="227"/>
  <c r="G11" i="227"/>
  <c r="G10" i="227"/>
  <c r="A8" i="233"/>
  <c r="A9" i="233" s="1"/>
  <c r="A10" i="233" s="1"/>
  <c r="A11" i="233" s="1"/>
  <c r="A12" i="233" s="1"/>
  <c r="A13" i="233" s="1"/>
  <c r="A14" i="233" s="1"/>
  <c r="A15" i="233" s="1"/>
  <c r="A16" i="233" s="1"/>
  <c r="A17" i="233" s="1"/>
  <c r="A18" i="233" s="1"/>
  <c r="A19" i="233" s="1"/>
  <c r="A20" i="233" s="1"/>
  <c r="A21" i="233" s="1"/>
  <c r="A22" i="233" s="1"/>
  <c r="A23" i="233" s="1"/>
  <c r="A24" i="233" s="1"/>
  <c r="A25" i="233" s="1"/>
  <c r="A26" i="233" s="1"/>
  <c r="A27" i="233" s="1"/>
  <c r="A28" i="233" s="1"/>
  <c r="A29" i="233" s="1"/>
  <c r="A30" i="233" s="1"/>
  <c r="A31" i="233" s="1"/>
  <c r="A32" i="233" s="1"/>
  <c r="A33" i="233" s="1"/>
  <c r="A34" i="233" s="1"/>
  <c r="A5" i="226" l="1"/>
  <c r="AO278" i="227"/>
  <c r="AL278" i="227"/>
  <c r="AI278" i="227"/>
  <c r="AH278" i="226"/>
  <c r="AF278" i="227"/>
  <c r="AE278" i="226"/>
  <c r="AC278" i="227"/>
  <c r="Z278" i="227"/>
  <c r="AA278" i="227" s="1"/>
  <c r="W278" i="227"/>
  <c r="T278" i="227"/>
  <c r="Q278" i="227"/>
  <c r="R278" i="227" s="1"/>
  <c r="N278" i="227"/>
  <c r="O278" i="227" s="1"/>
  <c r="K278" i="227"/>
  <c r="H278" i="227"/>
  <c r="I278" i="227" s="1"/>
  <c r="AO277" i="227"/>
  <c r="AL277" i="227"/>
  <c r="AI277" i="227"/>
  <c r="AF277" i="227"/>
  <c r="AG277" i="227" s="1"/>
  <c r="AC277" i="227"/>
  <c r="AB277" i="226"/>
  <c r="Z277" i="227"/>
  <c r="AA277" i="227" s="1"/>
  <c r="W277" i="227"/>
  <c r="T277" i="227"/>
  <c r="Q277" i="227"/>
  <c r="R277" i="227" s="1"/>
  <c r="N277" i="227"/>
  <c r="O277" i="227" s="1"/>
  <c r="K277" i="227"/>
  <c r="H277" i="227"/>
  <c r="I277" i="227" s="1"/>
  <c r="AO276" i="227"/>
  <c r="AL276" i="227"/>
  <c r="AI276" i="227"/>
  <c r="AF276" i="227"/>
  <c r="AE276" i="226"/>
  <c r="AC276" i="227"/>
  <c r="Z276" i="227"/>
  <c r="W276" i="227"/>
  <c r="T276" i="227"/>
  <c r="Q276" i="227"/>
  <c r="R276" i="227" s="1"/>
  <c r="N276" i="227"/>
  <c r="K276" i="227"/>
  <c r="H276" i="227"/>
  <c r="I276" i="227" s="1"/>
  <c r="AO275" i="227"/>
  <c r="AL275" i="227"/>
  <c r="AI275" i="227"/>
  <c r="AF275" i="227"/>
  <c r="AG275" i="227" s="1"/>
  <c r="AC275" i="227"/>
  <c r="AB275" i="226"/>
  <c r="Z275" i="227"/>
  <c r="AA275" i="227" s="1"/>
  <c r="W275" i="227"/>
  <c r="T275" i="227"/>
  <c r="Q275" i="227"/>
  <c r="R275" i="227" s="1"/>
  <c r="N275" i="227"/>
  <c r="K275" i="227"/>
  <c r="H275" i="227"/>
  <c r="I275" i="227" s="1"/>
  <c r="AO274" i="227"/>
  <c r="AL274" i="227"/>
  <c r="AI274" i="227"/>
  <c r="AF274" i="227"/>
  <c r="AC274" i="227"/>
  <c r="AB274" i="226"/>
  <c r="Z274" i="227"/>
  <c r="AA274" i="227" s="1"/>
  <c r="W274" i="227"/>
  <c r="T274" i="227"/>
  <c r="Q274" i="227"/>
  <c r="R274" i="227" s="1"/>
  <c r="N274" i="227"/>
  <c r="K274" i="227"/>
  <c r="H274" i="227"/>
  <c r="I274" i="227" s="1"/>
  <c r="AO273" i="227"/>
  <c r="AL273" i="227"/>
  <c r="AI273" i="227"/>
  <c r="AF273" i="227"/>
  <c r="AG273" i="227" s="1"/>
  <c r="AC273" i="227"/>
  <c r="AB273" i="226"/>
  <c r="Z273" i="227"/>
  <c r="W273" i="227"/>
  <c r="T273" i="227"/>
  <c r="Q273" i="227"/>
  <c r="N273" i="227"/>
  <c r="K273" i="227"/>
  <c r="H273" i="227"/>
  <c r="AO272" i="227"/>
  <c r="AL272" i="227"/>
  <c r="AI272" i="227"/>
  <c r="AH272" i="226"/>
  <c r="AF272" i="227"/>
  <c r="AG272" i="227" s="1"/>
  <c r="AC272" i="227"/>
  <c r="AB272" i="226"/>
  <c r="Z272" i="227"/>
  <c r="W272" i="227"/>
  <c r="X272" i="227" s="1"/>
  <c r="T272" i="227"/>
  <c r="Q272" i="227"/>
  <c r="R272" i="227" s="1"/>
  <c r="N272" i="227"/>
  <c r="O272" i="227" s="1"/>
  <c r="K272" i="227"/>
  <c r="H272" i="227"/>
  <c r="AO271" i="227"/>
  <c r="AL271" i="227"/>
  <c r="AI271" i="227"/>
  <c r="AF271" i="227"/>
  <c r="AG271" i="227" s="1"/>
  <c r="AC271" i="227"/>
  <c r="Z271" i="227"/>
  <c r="W271" i="227"/>
  <c r="T271" i="227"/>
  <c r="Q271" i="227"/>
  <c r="R271" i="227" s="1"/>
  <c r="N271" i="227"/>
  <c r="K271" i="227"/>
  <c r="H271" i="227"/>
  <c r="AO270" i="227"/>
  <c r="AL270" i="227"/>
  <c r="AI270" i="227"/>
  <c r="AF270" i="227"/>
  <c r="AC270" i="227"/>
  <c r="Z270" i="227"/>
  <c r="W270" i="227"/>
  <c r="X270" i="227" s="1"/>
  <c r="T270" i="227"/>
  <c r="Q270" i="227"/>
  <c r="R270" i="227" s="1"/>
  <c r="N270" i="227"/>
  <c r="K270" i="227"/>
  <c r="H270" i="227"/>
  <c r="AO269" i="227"/>
  <c r="AL269" i="227"/>
  <c r="AI269" i="227"/>
  <c r="AF269" i="227"/>
  <c r="AE269" i="226"/>
  <c r="AC269" i="227"/>
  <c r="AB269" i="226"/>
  <c r="Z269" i="227"/>
  <c r="W269" i="227"/>
  <c r="T269" i="227"/>
  <c r="Q269" i="227"/>
  <c r="R269" i="227" s="1"/>
  <c r="N269" i="227"/>
  <c r="K269" i="227"/>
  <c r="H269" i="227"/>
  <c r="AO268" i="227"/>
  <c r="AL268" i="227"/>
  <c r="AI268" i="227"/>
  <c r="AH268" i="226"/>
  <c r="AF268" i="227"/>
  <c r="AC268" i="227"/>
  <c r="Z268" i="227"/>
  <c r="W268" i="227"/>
  <c r="X268" i="227" s="1"/>
  <c r="T268" i="227"/>
  <c r="Q268" i="227"/>
  <c r="R268" i="227" s="1"/>
  <c r="N268" i="227"/>
  <c r="K268" i="227"/>
  <c r="H268" i="227"/>
  <c r="AO267" i="227"/>
  <c r="AL267" i="227"/>
  <c r="AI267" i="227"/>
  <c r="AH267" i="226"/>
  <c r="AF267" i="227"/>
  <c r="AC267" i="227"/>
  <c r="Z267" i="227"/>
  <c r="W267" i="227"/>
  <c r="X267" i="227" s="1"/>
  <c r="T267" i="227"/>
  <c r="Q267" i="227"/>
  <c r="R267" i="227" s="1"/>
  <c r="N267" i="227"/>
  <c r="K267" i="227"/>
  <c r="H267" i="227"/>
  <c r="AO266" i="227"/>
  <c r="AL266" i="227"/>
  <c r="AI266" i="227"/>
  <c r="AH266" i="226"/>
  <c r="AF266" i="227"/>
  <c r="AE266" i="226"/>
  <c r="AC266" i="227"/>
  <c r="AB266" i="226"/>
  <c r="Z266" i="227"/>
  <c r="W266" i="227"/>
  <c r="X266" i="227" s="1"/>
  <c r="T266" i="227"/>
  <c r="Q266" i="227"/>
  <c r="R266" i="227" s="1"/>
  <c r="N266" i="227"/>
  <c r="K266" i="227"/>
  <c r="H266" i="227"/>
  <c r="AO265" i="227"/>
  <c r="AL265" i="227"/>
  <c r="AI265" i="227"/>
  <c r="AF265" i="227"/>
  <c r="AE265" i="226"/>
  <c r="AC265" i="227"/>
  <c r="Z265" i="227"/>
  <c r="W265" i="227"/>
  <c r="X265" i="227" s="1"/>
  <c r="T265" i="227"/>
  <c r="Q265" i="227"/>
  <c r="R265" i="227" s="1"/>
  <c r="N265" i="227"/>
  <c r="K265" i="227"/>
  <c r="H265" i="227"/>
  <c r="AO264" i="227"/>
  <c r="AL264" i="227"/>
  <c r="AI264" i="227"/>
  <c r="AF264" i="227"/>
  <c r="AG264" i="227" s="1"/>
  <c r="AC264" i="227"/>
  <c r="Z264" i="227"/>
  <c r="W264" i="227"/>
  <c r="T264" i="227"/>
  <c r="Q264" i="227"/>
  <c r="R264" i="227" s="1"/>
  <c r="N264" i="227"/>
  <c r="O264" i="227" s="1"/>
  <c r="K264" i="227"/>
  <c r="H264" i="227"/>
  <c r="AO263" i="227"/>
  <c r="AL263" i="227"/>
  <c r="AI263" i="227"/>
  <c r="AH263" i="226"/>
  <c r="AF263" i="227"/>
  <c r="AG263" i="227" s="1"/>
  <c r="AC263" i="227"/>
  <c r="AB263" i="226"/>
  <c r="Z263" i="227"/>
  <c r="W263" i="227"/>
  <c r="T263" i="227"/>
  <c r="Q263" i="227"/>
  <c r="R263" i="227" s="1"/>
  <c r="N263" i="227"/>
  <c r="O263" i="227" s="1"/>
  <c r="K263" i="227"/>
  <c r="H263" i="227"/>
  <c r="AO262" i="227"/>
  <c r="AL262" i="227"/>
  <c r="AI262" i="227"/>
  <c r="AH262" i="226"/>
  <c r="AF262" i="227"/>
  <c r="AG262" i="227" s="1"/>
  <c r="AC262" i="227"/>
  <c r="AB262" i="226"/>
  <c r="Z262" i="227"/>
  <c r="W262" i="227"/>
  <c r="T262" i="227"/>
  <c r="Q262" i="227"/>
  <c r="N262" i="227"/>
  <c r="K262" i="227"/>
  <c r="H262" i="227"/>
  <c r="AO261" i="227"/>
  <c r="AL261" i="227"/>
  <c r="AI261" i="227"/>
  <c r="AF261" i="227"/>
  <c r="AG261" i="227" s="1"/>
  <c r="AC261" i="227"/>
  <c r="AB261" i="226"/>
  <c r="Z261" i="227"/>
  <c r="W261" i="227"/>
  <c r="T261" i="227"/>
  <c r="Q261" i="227"/>
  <c r="N261" i="227"/>
  <c r="K261" i="227"/>
  <c r="H261" i="227"/>
  <c r="AO260" i="227"/>
  <c r="AL260" i="227"/>
  <c r="AI260" i="227"/>
  <c r="AF260" i="227"/>
  <c r="AG260" i="227" s="1"/>
  <c r="AC260" i="227"/>
  <c r="AB260" i="226"/>
  <c r="Z260" i="227"/>
  <c r="W260" i="227"/>
  <c r="T260" i="227"/>
  <c r="U260" i="227" s="1"/>
  <c r="Q260" i="227"/>
  <c r="R260" i="227" s="1"/>
  <c r="N260" i="227"/>
  <c r="O260" i="227" s="1"/>
  <c r="K260" i="227"/>
  <c r="H260" i="227"/>
  <c r="AO259" i="227"/>
  <c r="AL259" i="227"/>
  <c r="AI259" i="227"/>
  <c r="AF259" i="227"/>
  <c r="AG259" i="227" s="1"/>
  <c r="AC259" i="227"/>
  <c r="Z259" i="227"/>
  <c r="W259" i="227"/>
  <c r="T259" i="227"/>
  <c r="U259" i="227" s="1"/>
  <c r="Q259" i="227"/>
  <c r="R259" i="227" s="1"/>
  <c r="N259" i="227"/>
  <c r="O259" i="227" s="1"/>
  <c r="K259" i="227"/>
  <c r="H259" i="227"/>
  <c r="AO258" i="227"/>
  <c r="AL258" i="227"/>
  <c r="AI258" i="227"/>
  <c r="AF258" i="227"/>
  <c r="AG258" i="227" s="1"/>
  <c r="AC258" i="227"/>
  <c r="Z258" i="227"/>
  <c r="W258" i="227"/>
  <c r="X258" i="227" s="1"/>
  <c r="T258" i="227"/>
  <c r="Q258" i="227"/>
  <c r="N258" i="227"/>
  <c r="K258" i="227"/>
  <c r="H258" i="227"/>
  <c r="AO257" i="227"/>
  <c r="AL257" i="227"/>
  <c r="AI257" i="227"/>
  <c r="AH257" i="226"/>
  <c r="AF257" i="227"/>
  <c r="AG257" i="227" s="1"/>
  <c r="AC257" i="227"/>
  <c r="AB257" i="226"/>
  <c r="Z257" i="227"/>
  <c r="W257" i="227"/>
  <c r="X257" i="227" s="1"/>
  <c r="T257" i="227"/>
  <c r="Q257" i="227"/>
  <c r="N257" i="227"/>
  <c r="K257" i="227"/>
  <c r="H257" i="227"/>
  <c r="AO256" i="227"/>
  <c r="AL256" i="227"/>
  <c r="AI256" i="227"/>
  <c r="AF256" i="227"/>
  <c r="AG256" i="227" s="1"/>
  <c r="AC256" i="227"/>
  <c r="Z256" i="227"/>
  <c r="W256" i="227"/>
  <c r="X256" i="227" s="1"/>
  <c r="T256" i="227"/>
  <c r="Q256" i="227"/>
  <c r="N256" i="227"/>
  <c r="K256" i="227"/>
  <c r="H256" i="227"/>
  <c r="AO255" i="227"/>
  <c r="AL255" i="227"/>
  <c r="AI255" i="227"/>
  <c r="AH255" i="226"/>
  <c r="AF255" i="227"/>
  <c r="AG255" i="227" s="1"/>
  <c r="AC255" i="227"/>
  <c r="Z255" i="227"/>
  <c r="W255" i="227"/>
  <c r="X255" i="227" s="1"/>
  <c r="T255" i="227"/>
  <c r="Q255" i="227"/>
  <c r="N255" i="227"/>
  <c r="K255" i="227"/>
  <c r="H255" i="227"/>
  <c r="AO254" i="227"/>
  <c r="AL254" i="227"/>
  <c r="AI254" i="227"/>
  <c r="AH254" i="226"/>
  <c r="AF254" i="227"/>
  <c r="AG254" i="227" s="1"/>
  <c r="AC254" i="227"/>
  <c r="AB254" i="226"/>
  <c r="Z254" i="227"/>
  <c r="W254" i="227"/>
  <c r="T254" i="227"/>
  <c r="Q254" i="227"/>
  <c r="N254" i="227"/>
  <c r="K254" i="227"/>
  <c r="H254" i="227"/>
  <c r="AO253" i="227"/>
  <c r="AL253" i="227"/>
  <c r="AI253" i="227"/>
  <c r="AF253" i="227"/>
  <c r="AG253" i="227" s="1"/>
  <c r="AC253" i="227"/>
  <c r="Z253" i="227"/>
  <c r="W253" i="227"/>
  <c r="T253" i="227"/>
  <c r="Q253" i="227"/>
  <c r="N253" i="227"/>
  <c r="K253" i="227"/>
  <c r="H253" i="227"/>
  <c r="AO252" i="227"/>
  <c r="AL252" i="227"/>
  <c r="AI252" i="227"/>
  <c r="AF252" i="227"/>
  <c r="AG252" i="227" s="1"/>
  <c r="AC252" i="227"/>
  <c r="Z252" i="227"/>
  <c r="W252" i="227"/>
  <c r="T252" i="227"/>
  <c r="Q252" i="227"/>
  <c r="N252" i="227"/>
  <c r="K252" i="227"/>
  <c r="H252" i="227"/>
  <c r="AO251" i="227"/>
  <c r="AL251" i="227"/>
  <c r="AI251" i="227"/>
  <c r="AF251" i="227"/>
  <c r="AG251" i="227" s="1"/>
  <c r="AC251" i="227"/>
  <c r="Z251" i="227"/>
  <c r="W251" i="227"/>
  <c r="T251" i="227"/>
  <c r="Q251" i="227"/>
  <c r="N251" i="227"/>
  <c r="K251" i="227"/>
  <c r="H251" i="227"/>
  <c r="AO250" i="227"/>
  <c r="AL250" i="227"/>
  <c r="AI250" i="227"/>
  <c r="AF250" i="227"/>
  <c r="AG250" i="227" s="1"/>
  <c r="AC250" i="227"/>
  <c r="Z250" i="227"/>
  <c r="W250" i="227"/>
  <c r="T250" i="227"/>
  <c r="Q250" i="227"/>
  <c r="R250" i="227" s="1"/>
  <c r="N250" i="227"/>
  <c r="O250" i="227" s="1"/>
  <c r="K250" i="227"/>
  <c r="H250" i="227"/>
  <c r="AO249" i="227"/>
  <c r="AL249" i="227"/>
  <c r="AI249" i="227"/>
  <c r="AF249" i="227"/>
  <c r="AG249" i="227" s="1"/>
  <c r="AC249" i="227"/>
  <c r="AB249" i="226"/>
  <c r="Z249" i="227"/>
  <c r="W249" i="227"/>
  <c r="T249" i="227"/>
  <c r="Q249" i="227"/>
  <c r="R249" i="227" s="1"/>
  <c r="N249" i="227"/>
  <c r="O249" i="227" s="1"/>
  <c r="K249" i="227"/>
  <c r="H249" i="227"/>
  <c r="AO248" i="227"/>
  <c r="AL248" i="227"/>
  <c r="AI248" i="227"/>
  <c r="AF248" i="227"/>
  <c r="AG248" i="227" s="1"/>
  <c r="AC248" i="227"/>
  <c r="AB248" i="226"/>
  <c r="Z248" i="227"/>
  <c r="W248" i="227"/>
  <c r="T248" i="227"/>
  <c r="U248" i="227" s="1"/>
  <c r="Q248" i="227"/>
  <c r="R248" i="227" s="1"/>
  <c r="N248" i="227"/>
  <c r="O248" i="227" s="1"/>
  <c r="K248" i="227"/>
  <c r="L248" i="227" s="1"/>
  <c r="H248" i="227"/>
  <c r="I248" i="227" s="1"/>
  <c r="AO247" i="227"/>
  <c r="AL247" i="227"/>
  <c r="AI247" i="227"/>
  <c r="AF247" i="227"/>
  <c r="AG247" i="227" s="1"/>
  <c r="AC247" i="227"/>
  <c r="Z247" i="227"/>
  <c r="W247" i="227"/>
  <c r="T247" i="227"/>
  <c r="U247" i="227" s="1"/>
  <c r="Q247" i="227"/>
  <c r="R247" i="227" s="1"/>
  <c r="N247" i="227"/>
  <c r="O247" i="227" s="1"/>
  <c r="K247" i="227"/>
  <c r="H247" i="227"/>
  <c r="AO246" i="227"/>
  <c r="AL246" i="227"/>
  <c r="AI246" i="227"/>
  <c r="AF246" i="227"/>
  <c r="AG246" i="227" s="1"/>
  <c r="AC246" i="227"/>
  <c r="Z246" i="227"/>
  <c r="W246" i="227"/>
  <c r="T246" i="227"/>
  <c r="Q246" i="227"/>
  <c r="R246" i="227" s="1"/>
  <c r="N246" i="227"/>
  <c r="O246" i="227" s="1"/>
  <c r="K246" i="227"/>
  <c r="H246" i="227"/>
  <c r="AO245" i="227"/>
  <c r="AL245" i="227"/>
  <c r="AI245" i="227"/>
  <c r="AF245" i="227"/>
  <c r="AG245" i="227" s="1"/>
  <c r="AC245" i="227"/>
  <c r="Z245" i="227"/>
  <c r="W245" i="227"/>
  <c r="T245" i="227"/>
  <c r="Q245" i="227"/>
  <c r="N245" i="227"/>
  <c r="K245" i="227"/>
  <c r="H245" i="227"/>
  <c r="AO244" i="227"/>
  <c r="AL244" i="227"/>
  <c r="AI244" i="227"/>
  <c r="AF244" i="227"/>
  <c r="AG244" i="227" s="1"/>
  <c r="AC244" i="227"/>
  <c r="Z244" i="227"/>
  <c r="W244" i="227"/>
  <c r="T244" i="227"/>
  <c r="Q244" i="227"/>
  <c r="R244" i="227" s="1"/>
  <c r="N244" i="227"/>
  <c r="K244" i="227"/>
  <c r="H244" i="227"/>
  <c r="AO243" i="227"/>
  <c r="AL243" i="227"/>
  <c r="AI243" i="227"/>
  <c r="AH243" i="226"/>
  <c r="AF243" i="227"/>
  <c r="AG243" i="227" s="1"/>
  <c r="AC243" i="227"/>
  <c r="Z243" i="227"/>
  <c r="W243" i="227"/>
  <c r="T243" i="227"/>
  <c r="Q243" i="227"/>
  <c r="R243" i="227" s="1"/>
  <c r="N243" i="227"/>
  <c r="K243" i="227"/>
  <c r="H243" i="227"/>
  <c r="AO242" i="227"/>
  <c r="AL242" i="227"/>
  <c r="AI242" i="227"/>
  <c r="AF242" i="227"/>
  <c r="AG242" i="227" s="1"/>
  <c r="AC242" i="227"/>
  <c r="AB242" i="226"/>
  <c r="Z242" i="227"/>
  <c r="W242" i="227"/>
  <c r="T242" i="227"/>
  <c r="Q242" i="227"/>
  <c r="N242" i="227"/>
  <c r="K242" i="227"/>
  <c r="H242" i="227"/>
  <c r="AO241" i="227"/>
  <c r="AL241" i="227"/>
  <c r="AI241" i="227"/>
  <c r="AF241" i="227"/>
  <c r="AG241" i="227" s="1"/>
  <c r="AC241" i="227"/>
  <c r="Z241" i="227"/>
  <c r="W241" i="227"/>
  <c r="T241" i="227"/>
  <c r="U241" i="227" s="1"/>
  <c r="Q241" i="227"/>
  <c r="R241" i="227" s="1"/>
  <c r="N241" i="227"/>
  <c r="O241" i="227" s="1"/>
  <c r="K241" i="227"/>
  <c r="H241" i="227"/>
  <c r="AO240" i="227"/>
  <c r="AL240" i="227"/>
  <c r="AI240" i="227"/>
  <c r="AF240" i="227"/>
  <c r="AG240" i="227" s="1"/>
  <c r="AC240" i="227"/>
  <c r="Z240" i="227"/>
  <c r="W240" i="227"/>
  <c r="T240" i="227"/>
  <c r="U240" i="227" s="1"/>
  <c r="Q240" i="227"/>
  <c r="R240" i="227" s="1"/>
  <c r="N240" i="227"/>
  <c r="O240" i="227" s="1"/>
  <c r="K240" i="227"/>
  <c r="H240" i="227"/>
  <c r="AO239" i="227"/>
  <c r="AL239" i="227"/>
  <c r="AI239" i="227"/>
  <c r="AF239" i="227"/>
  <c r="AG239" i="227" s="1"/>
  <c r="AC239" i="227"/>
  <c r="Z239" i="227"/>
  <c r="W239" i="227"/>
  <c r="T239" i="227"/>
  <c r="Q239" i="227"/>
  <c r="R239" i="227" s="1"/>
  <c r="N239" i="227"/>
  <c r="O239" i="227" s="1"/>
  <c r="K239" i="227"/>
  <c r="H239" i="227"/>
  <c r="AO238" i="227"/>
  <c r="AL238" i="227"/>
  <c r="AI238" i="227"/>
  <c r="AH238" i="226"/>
  <c r="AF238" i="227"/>
  <c r="AE238" i="226"/>
  <c r="AC238" i="227"/>
  <c r="AB238" i="226"/>
  <c r="Z238" i="227"/>
  <c r="W238" i="227"/>
  <c r="X238" i="227" s="1"/>
  <c r="T238" i="227"/>
  <c r="Q238" i="227"/>
  <c r="R238" i="227" s="1"/>
  <c r="N238" i="227"/>
  <c r="O238" i="227" s="1"/>
  <c r="K238" i="227"/>
  <c r="H238" i="227"/>
  <c r="AO237" i="227"/>
  <c r="AL237" i="227"/>
  <c r="AI237" i="227"/>
  <c r="AH237" i="226"/>
  <c r="AF237" i="227"/>
  <c r="AG237" i="227" s="1"/>
  <c r="AC237" i="227"/>
  <c r="AB237" i="226"/>
  <c r="Z237" i="227"/>
  <c r="W237" i="227"/>
  <c r="X237" i="227" s="1"/>
  <c r="T237" i="227"/>
  <c r="Q237" i="227"/>
  <c r="N237" i="227"/>
  <c r="O237" i="227" s="1"/>
  <c r="K237" i="227"/>
  <c r="H237" i="227"/>
  <c r="AO236" i="227"/>
  <c r="AL236" i="227"/>
  <c r="AI236" i="227"/>
  <c r="AF236" i="227"/>
  <c r="AG236" i="227" s="1"/>
  <c r="AC236" i="227"/>
  <c r="AB236" i="226"/>
  <c r="Z236" i="227"/>
  <c r="W236" i="227"/>
  <c r="T236" i="227"/>
  <c r="Q236" i="227"/>
  <c r="N236" i="227"/>
  <c r="K236" i="227"/>
  <c r="H236" i="227"/>
  <c r="AO235" i="227"/>
  <c r="AL235" i="227"/>
  <c r="AI235" i="227"/>
  <c r="AH235" i="226"/>
  <c r="AF235" i="227"/>
  <c r="AG235" i="227" s="1"/>
  <c r="AC235" i="227"/>
  <c r="Z235" i="227"/>
  <c r="W235" i="227"/>
  <c r="T235" i="227"/>
  <c r="Q235" i="227"/>
  <c r="N235" i="227"/>
  <c r="K235" i="227"/>
  <c r="H235" i="227"/>
  <c r="AO234" i="227"/>
  <c r="AL234" i="227"/>
  <c r="AI234" i="227"/>
  <c r="AH234" i="226"/>
  <c r="AF234" i="227"/>
  <c r="AG234" i="227" s="1"/>
  <c r="AC234" i="227"/>
  <c r="Z234" i="227"/>
  <c r="W234" i="227"/>
  <c r="T234" i="227"/>
  <c r="Q234" i="227"/>
  <c r="N234" i="227"/>
  <c r="K234" i="227"/>
  <c r="H234" i="227"/>
  <c r="I234" i="227" s="1"/>
  <c r="AO233" i="227"/>
  <c r="AL233" i="227"/>
  <c r="AI233" i="227"/>
  <c r="AF233" i="227"/>
  <c r="AG233" i="227" s="1"/>
  <c r="AC233" i="227"/>
  <c r="Z233" i="227"/>
  <c r="W233" i="227"/>
  <c r="T233" i="227"/>
  <c r="Q233" i="227"/>
  <c r="N233" i="227"/>
  <c r="K233" i="227"/>
  <c r="H233" i="227"/>
  <c r="AO232" i="227"/>
  <c r="AL232" i="227"/>
  <c r="AI232" i="227"/>
  <c r="AH232" i="226"/>
  <c r="AF232" i="227"/>
  <c r="AG232" i="227" s="1"/>
  <c r="AC232" i="227"/>
  <c r="AB232" i="226"/>
  <c r="Z232" i="227"/>
  <c r="W232" i="227"/>
  <c r="T232" i="227"/>
  <c r="Q232" i="227"/>
  <c r="N232" i="227"/>
  <c r="K232" i="227"/>
  <c r="H232" i="227"/>
  <c r="AO231" i="227"/>
  <c r="AL231" i="227"/>
  <c r="AI231" i="227"/>
  <c r="AH231" i="226"/>
  <c r="AF231" i="227"/>
  <c r="AE231" i="226"/>
  <c r="AC231" i="227"/>
  <c r="AB231" i="226"/>
  <c r="Z231" i="227"/>
  <c r="W231" i="227"/>
  <c r="T231" i="227"/>
  <c r="Q231" i="227"/>
  <c r="N231" i="227"/>
  <c r="K231" i="227"/>
  <c r="H231" i="227"/>
  <c r="AO230" i="227"/>
  <c r="AL230" i="227"/>
  <c r="AI230" i="227"/>
  <c r="AH230" i="226"/>
  <c r="AF230" i="227"/>
  <c r="AC230" i="227"/>
  <c r="Z230" i="227"/>
  <c r="W230" i="227"/>
  <c r="T230" i="227"/>
  <c r="Q230" i="227"/>
  <c r="N230" i="227"/>
  <c r="K230" i="227"/>
  <c r="H230" i="227"/>
  <c r="AO229" i="227"/>
  <c r="AL229" i="227"/>
  <c r="AI229" i="227"/>
  <c r="AF229" i="227"/>
  <c r="AE229" i="226"/>
  <c r="AC229" i="227"/>
  <c r="AB229" i="226"/>
  <c r="Z229" i="227"/>
  <c r="W229" i="227"/>
  <c r="T229" i="227"/>
  <c r="Q229" i="227"/>
  <c r="N229" i="227"/>
  <c r="K229" i="227"/>
  <c r="H229" i="227"/>
  <c r="AO228" i="227"/>
  <c r="AL228" i="227"/>
  <c r="AI228" i="227"/>
  <c r="AF228" i="227"/>
  <c r="AE228" i="226"/>
  <c r="AC228" i="227"/>
  <c r="AB228" i="226"/>
  <c r="Z228" i="227"/>
  <c r="W228" i="227"/>
  <c r="T228" i="227"/>
  <c r="U228" i="227" s="1"/>
  <c r="Q228" i="227"/>
  <c r="R228" i="227" s="1"/>
  <c r="N228" i="227"/>
  <c r="K228" i="227"/>
  <c r="H228" i="227"/>
  <c r="AO227" i="227"/>
  <c r="AL227" i="227"/>
  <c r="AI227" i="227"/>
  <c r="AF227" i="227"/>
  <c r="AE227" i="226"/>
  <c r="AC227" i="227"/>
  <c r="Z227" i="227"/>
  <c r="W227" i="227"/>
  <c r="T227" i="227"/>
  <c r="U227" i="227" s="1"/>
  <c r="Q227" i="227"/>
  <c r="R227" i="227" s="1"/>
  <c r="N227" i="227"/>
  <c r="K227" i="227"/>
  <c r="H227" i="227"/>
  <c r="AO226" i="227"/>
  <c r="AL226" i="227"/>
  <c r="AI226" i="227"/>
  <c r="AH226" i="226"/>
  <c r="AF226" i="227"/>
  <c r="AC226" i="227"/>
  <c r="AB226" i="226"/>
  <c r="Z226" i="227"/>
  <c r="W226" i="227"/>
  <c r="T226" i="227"/>
  <c r="Q226" i="227"/>
  <c r="R226" i="227" s="1"/>
  <c r="N226" i="227"/>
  <c r="K226" i="227"/>
  <c r="H226" i="227"/>
  <c r="AO225" i="227"/>
  <c r="AL225" i="227"/>
  <c r="AI225" i="227"/>
  <c r="AH225" i="226"/>
  <c r="AF225" i="227"/>
  <c r="AC225" i="227"/>
  <c r="AB225" i="226"/>
  <c r="Z225" i="227"/>
  <c r="W225" i="227"/>
  <c r="T225" i="227"/>
  <c r="Q225" i="227"/>
  <c r="N225" i="227"/>
  <c r="O225" i="227" s="1"/>
  <c r="K225" i="227"/>
  <c r="H225" i="227"/>
  <c r="AO224" i="227"/>
  <c r="AL224" i="227"/>
  <c r="AI224" i="227"/>
  <c r="AF224" i="227"/>
  <c r="AC224" i="227"/>
  <c r="AB224" i="226"/>
  <c r="Z224" i="227"/>
  <c r="W224" i="227"/>
  <c r="T224" i="227"/>
  <c r="Q224" i="227"/>
  <c r="N224" i="227"/>
  <c r="O224" i="227" s="1"/>
  <c r="K224" i="227"/>
  <c r="H224" i="227"/>
  <c r="AO223" i="227"/>
  <c r="AL223" i="227"/>
  <c r="AI223" i="227"/>
  <c r="AH223" i="226"/>
  <c r="AF223" i="227"/>
  <c r="AE223" i="226"/>
  <c r="AC223" i="227"/>
  <c r="Z223" i="227"/>
  <c r="W223" i="227"/>
  <c r="T223" i="227"/>
  <c r="Q223" i="227"/>
  <c r="N223" i="227"/>
  <c r="K223" i="227"/>
  <c r="H223" i="227"/>
  <c r="AO222" i="227"/>
  <c r="AL222" i="227"/>
  <c r="AI222" i="227"/>
  <c r="AH222" i="226"/>
  <c r="AF222" i="227"/>
  <c r="AE222" i="226"/>
  <c r="AC222" i="227"/>
  <c r="Z222" i="227"/>
  <c r="W222" i="227"/>
  <c r="T222" i="227"/>
  <c r="U222" i="227" s="1"/>
  <c r="Q222" i="227"/>
  <c r="R222" i="227" s="1"/>
  <c r="N222" i="227"/>
  <c r="K222" i="227"/>
  <c r="H222" i="227"/>
  <c r="AO221" i="227"/>
  <c r="AL221" i="227"/>
  <c r="AI221" i="227"/>
  <c r="AF221" i="227"/>
  <c r="AC221" i="227"/>
  <c r="Z221" i="227"/>
  <c r="W221" i="227"/>
  <c r="T221" i="227"/>
  <c r="Q221" i="227"/>
  <c r="N221" i="227"/>
  <c r="K221" i="227"/>
  <c r="L221" i="227" s="1"/>
  <c r="H221" i="227"/>
  <c r="AO220" i="227"/>
  <c r="AL220" i="227"/>
  <c r="AI220" i="227"/>
  <c r="AH220" i="226"/>
  <c r="AF220" i="227"/>
  <c r="AE220" i="226"/>
  <c r="AC220" i="227"/>
  <c r="AB220" i="226"/>
  <c r="Z220" i="227"/>
  <c r="W220" i="227"/>
  <c r="T220" i="227"/>
  <c r="Q220" i="227"/>
  <c r="N220" i="227"/>
  <c r="K220" i="227"/>
  <c r="H220" i="227"/>
  <c r="AO219" i="227"/>
  <c r="AL219" i="227"/>
  <c r="AI219" i="227"/>
  <c r="AH219" i="226"/>
  <c r="AF219" i="227"/>
  <c r="AE219" i="226"/>
  <c r="AC219" i="227"/>
  <c r="AB219" i="226"/>
  <c r="Z219" i="227"/>
  <c r="W219" i="227"/>
  <c r="T219" i="227"/>
  <c r="Q219" i="227"/>
  <c r="N219" i="227"/>
  <c r="K219" i="227"/>
  <c r="L219" i="227" s="1"/>
  <c r="H219" i="227"/>
  <c r="AO218" i="227"/>
  <c r="AL218" i="227"/>
  <c r="AI218" i="227"/>
  <c r="AF218" i="227"/>
  <c r="AC218" i="227"/>
  <c r="Z218" i="227"/>
  <c r="W218" i="227"/>
  <c r="T218" i="227"/>
  <c r="Q218" i="227"/>
  <c r="N218" i="227"/>
  <c r="K218" i="227"/>
  <c r="H218" i="227"/>
  <c r="AO217" i="227"/>
  <c r="AL217" i="227"/>
  <c r="AI217" i="227"/>
  <c r="AH217" i="226"/>
  <c r="AF217" i="227"/>
  <c r="AE217" i="226"/>
  <c r="AC217" i="227"/>
  <c r="Z217" i="227"/>
  <c r="W217" i="227"/>
  <c r="T217" i="227"/>
  <c r="Q217" i="227"/>
  <c r="N217" i="227"/>
  <c r="K217" i="227"/>
  <c r="L217" i="227" s="1"/>
  <c r="H217" i="227"/>
  <c r="AO216" i="227"/>
  <c r="AL216" i="227"/>
  <c r="AI216" i="227"/>
  <c r="AF216" i="227"/>
  <c r="AE216" i="226"/>
  <c r="AC216" i="227"/>
  <c r="Z216" i="227"/>
  <c r="W216" i="227"/>
  <c r="T216" i="227"/>
  <c r="Q216" i="227"/>
  <c r="N216" i="227"/>
  <c r="K216" i="227"/>
  <c r="L216" i="227" s="1"/>
  <c r="H216" i="227"/>
  <c r="AO215" i="227"/>
  <c r="AL215" i="227"/>
  <c r="AI215" i="227"/>
  <c r="AF215" i="227"/>
  <c r="AE215" i="226"/>
  <c r="AC215" i="227"/>
  <c r="Z215" i="227"/>
  <c r="W215" i="227"/>
  <c r="T215" i="227"/>
  <c r="Q215" i="227"/>
  <c r="N215" i="227"/>
  <c r="K215" i="227"/>
  <c r="L215" i="227" s="1"/>
  <c r="H215" i="227"/>
  <c r="AO214" i="227"/>
  <c r="AL214" i="227"/>
  <c r="AI214" i="227"/>
  <c r="AH214" i="226"/>
  <c r="AF214" i="227"/>
  <c r="AE214" i="226"/>
  <c r="AC214" i="227"/>
  <c r="AB214" i="226"/>
  <c r="Z214" i="227"/>
  <c r="W214" i="227"/>
  <c r="T214" i="227"/>
  <c r="Q214" i="227"/>
  <c r="N214" i="227"/>
  <c r="K214" i="227"/>
  <c r="L214" i="227" s="1"/>
  <c r="H214" i="227"/>
  <c r="AO213" i="227"/>
  <c r="AL213" i="227"/>
  <c r="AI213" i="227"/>
  <c r="AH213" i="226"/>
  <c r="AF213" i="227"/>
  <c r="AC213" i="227"/>
  <c r="AB213" i="226"/>
  <c r="Z213" i="227"/>
  <c r="W213" i="227"/>
  <c r="T213" i="227"/>
  <c r="Q213" i="227"/>
  <c r="R213" i="227" s="1"/>
  <c r="N213" i="227"/>
  <c r="K213" i="227"/>
  <c r="L213" i="227" s="1"/>
  <c r="H213" i="227"/>
  <c r="AO212" i="227"/>
  <c r="AL212" i="227"/>
  <c r="AI212" i="227"/>
  <c r="AF212" i="227"/>
  <c r="AC212" i="227"/>
  <c r="Z212" i="227"/>
  <c r="W212" i="227"/>
  <c r="T212" i="227"/>
  <c r="Q212" i="227"/>
  <c r="N212" i="227"/>
  <c r="K212" i="227"/>
  <c r="H212" i="227"/>
  <c r="AO211" i="227"/>
  <c r="AL211" i="227"/>
  <c r="AI211" i="227"/>
  <c r="AF211" i="227"/>
  <c r="AC211" i="227"/>
  <c r="AB211" i="226"/>
  <c r="Z211" i="227"/>
  <c r="W211" i="227"/>
  <c r="T211" i="227"/>
  <c r="Q211" i="227"/>
  <c r="N211" i="227"/>
  <c r="K211" i="227"/>
  <c r="H211" i="227"/>
  <c r="AO210" i="227"/>
  <c r="AL210" i="227"/>
  <c r="AI210" i="227"/>
  <c r="AH210" i="226"/>
  <c r="AF210" i="227"/>
  <c r="AC210" i="227"/>
  <c r="Z210" i="227"/>
  <c r="W210" i="227"/>
  <c r="T210" i="227"/>
  <c r="Q210" i="227"/>
  <c r="N210" i="227"/>
  <c r="K210" i="227"/>
  <c r="H210" i="227"/>
  <c r="AO209" i="227"/>
  <c r="AL209" i="227"/>
  <c r="AI209" i="227"/>
  <c r="AF209" i="227"/>
  <c r="AC209" i="227"/>
  <c r="Z209" i="227"/>
  <c r="W209" i="227"/>
  <c r="T209" i="227"/>
  <c r="Q209" i="227"/>
  <c r="N209" i="227"/>
  <c r="K209" i="227"/>
  <c r="H209" i="227"/>
  <c r="AO208" i="227"/>
  <c r="AL208" i="227"/>
  <c r="AI208" i="227"/>
  <c r="AH208" i="226"/>
  <c r="AF208" i="227"/>
  <c r="AE208" i="226"/>
  <c r="AC208" i="227"/>
  <c r="Z208" i="227"/>
  <c r="W208" i="227"/>
  <c r="T208" i="227"/>
  <c r="Q208" i="227"/>
  <c r="N208" i="227"/>
  <c r="K208" i="227"/>
  <c r="H208" i="227"/>
  <c r="AO207" i="227"/>
  <c r="AL207" i="227"/>
  <c r="AI207" i="227"/>
  <c r="AH207" i="226"/>
  <c r="AF207" i="227"/>
  <c r="AE207" i="226"/>
  <c r="AC207" i="227"/>
  <c r="AB207" i="226"/>
  <c r="Z207" i="227"/>
  <c r="W207" i="227"/>
  <c r="T207" i="227"/>
  <c r="Q207" i="227"/>
  <c r="N207" i="227"/>
  <c r="K207" i="227"/>
  <c r="H207" i="227"/>
  <c r="AO206" i="227"/>
  <c r="AL206" i="227"/>
  <c r="AI206" i="227"/>
  <c r="AF206" i="227"/>
  <c r="AE206" i="226"/>
  <c r="AC206" i="227"/>
  <c r="Z206" i="227"/>
  <c r="W206" i="227"/>
  <c r="T206" i="227"/>
  <c r="U206" i="227" s="1"/>
  <c r="Q206" i="227"/>
  <c r="N206" i="227"/>
  <c r="K206" i="227"/>
  <c r="H206" i="227"/>
  <c r="AO205" i="227"/>
  <c r="AL205" i="227"/>
  <c r="AI205" i="227"/>
  <c r="AH205" i="226"/>
  <c r="AF205" i="227"/>
  <c r="AC205" i="227"/>
  <c r="Z205" i="227"/>
  <c r="W205" i="227"/>
  <c r="T205" i="227"/>
  <c r="U205" i="227" s="1"/>
  <c r="Q205" i="227"/>
  <c r="N205" i="227"/>
  <c r="K205" i="227"/>
  <c r="H205" i="227"/>
  <c r="AO204" i="227"/>
  <c r="AL204" i="227"/>
  <c r="AI204" i="227"/>
  <c r="AH204" i="226"/>
  <c r="AF204" i="227"/>
  <c r="AC204" i="227"/>
  <c r="AB204" i="226"/>
  <c r="Z204" i="227"/>
  <c r="W204" i="227"/>
  <c r="T204" i="227"/>
  <c r="Q204" i="227"/>
  <c r="N204" i="227"/>
  <c r="O204" i="227" s="1"/>
  <c r="K204" i="227"/>
  <c r="H204" i="227"/>
  <c r="AO203" i="227"/>
  <c r="AL203" i="227"/>
  <c r="AI203" i="227"/>
  <c r="AF203" i="227"/>
  <c r="AE203" i="226"/>
  <c r="AC203" i="227"/>
  <c r="AB203" i="226"/>
  <c r="Z203" i="227"/>
  <c r="W203" i="227"/>
  <c r="T203" i="227"/>
  <c r="Q203" i="227"/>
  <c r="R203" i="227" s="1"/>
  <c r="N203" i="227"/>
  <c r="K203" i="227"/>
  <c r="H203" i="227"/>
  <c r="AO202" i="227"/>
  <c r="AL202" i="227"/>
  <c r="AI202" i="227"/>
  <c r="AF202" i="227"/>
  <c r="AE202" i="226"/>
  <c r="AC202" i="227"/>
  <c r="AB202" i="226"/>
  <c r="Z202" i="227"/>
  <c r="W202" i="227"/>
  <c r="T202" i="227"/>
  <c r="Q202" i="227"/>
  <c r="R202" i="227" s="1"/>
  <c r="N202" i="227"/>
  <c r="O202" i="227" s="1"/>
  <c r="K202" i="227"/>
  <c r="H202" i="227"/>
  <c r="AO201" i="227"/>
  <c r="AL201" i="227"/>
  <c r="AI201" i="227"/>
  <c r="AH201" i="226"/>
  <c r="AF201" i="227"/>
  <c r="AC201" i="227"/>
  <c r="Z201" i="227"/>
  <c r="W201" i="227"/>
  <c r="T201" i="227"/>
  <c r="Q201" i="227"/>
  <c r="N201" i="227"/>
  <c r="K201" i="227"/>
  <c r="H201" i="227"/>
  <c r="AO200" i="227"/>
  <c r="AL200" i="227"/>
  <c r="AI200" i="227"/>
  <c r="AH200" i="226"/>
  <c r="AF200" i="227"/>
  <c r="AC200" i="227"/>
  <c r="AB200" i="226"/>
  <c r="Z200" i="227"/>
  <c r="W200" i="227"/>
  <c r="T200" i="227"/>
  <c r="Q200" i="227"/>
  <c r="N200" i="227"/>
  <c r="K200" i="227"/>
  <c r="H200" i="227"/>
  <c r="AO199" i="227"/>
  <c r="AL199" i="227"/>
  <c r="AI199" i="227"/>
  <c r="AH199" i="226"/>
  <c r="AF199" i="227"/>
  <c r="AE199" i="226"/>
  <c r="AC199" i="227"/>
  <c r="AB199" i="226"/>
  <c r="Z199" i="227"/>
  <c r="W199" i="227"/>
  <c r="T199" i="227"/>
  <c r="Q199" i="227"/>
  <c r="N199" i="227"/>
  <c r="K199" i="227"/>
  <c r="H199" i="227"/>
  <c r="AO198" i="227"/>
  <c r="AL198" i="227"/>
  <c r="AI198" i="227"/>
  <c r="AF198" i="227"/>
  <c r="AE198" i="226"/>
  <c r="AC198" i="227"/>
  <c r="Z198" i="227"/>
  <c r="W198" i="227"/>
  <c r="T198" i="227"/>
  <c r="Q198" i="227"/>
  <c r="N198" i="227"/>
  <c r="K198" i="227"/>
  <c r="H198" i="227"/>
  <c r="AO197" i="227"/>
  <c r="AL197" i="227"/>
  <c r="AI197" i="227"/>
  <c r="AF197" i="227"/>
  <c r="AE197" i="226"/>
  <c r="AC197" i="227"/>
  <c r="Z197" i="227"/>
  <c r="W197" i="227"/>
  <c r="T197" i="227"/>
  <c r="Q197" i="227"/>
  <c r="N197" i="227"/>
  <c r="K197" i="227"/>
  <c r="H197" i="227"/>
  <c r="AO196" i="227"/>
  <c r="AL196" i="227"/>
  <c r="AI196" i="227"/>
  <c r="AH196" i="226"/>
  <c r="AF196" i="227"/>
  <c r="AE196" i="226"/>
  <c r="AC196" i="227"/>
  <c r="AB196" i="226"/>
  <c r="Z196" i="227"/>
  <c r="W196" i="227"/>
  <c r="T196" i="227"/>
  <c r="Q196" i="227"/>
  <c r="N196" i="227"/>
  <c r="K196" i="227"/>
  <c r="H196" i="227"/>
  <c r="AO195" i="227"/>
  <c r="AP195" i="227" s="1"/>
  <c r="AL195" i="227"/>
  <c r="AI195" i="227"/>
  <c r="AF195" i="227"/>
  <c r="AC195" i="227"/>
  <c r="AD195" i="227" s="1"/>
  <c r="Z195" i="227"/>
  <c r="W195" i="227"/>
  <c r="T195" i="227"/>
  <c r="Q195" i="227"/>
  <c r="R195" i="227" s="1"/>
  <c r="N195" i="227"/>
  <c r="K195" i="227"/>
  <c r="H195" i="227"/>
  <c r="AO194" i="227"/>
  <c r="AL194" i="227"/>
  <c r="AI194" i="227"/>
  <c r="AH194" i="226"/>
  <c r="AF194" i="227"/>
  <c r="AC194" i="227"/>
  <c r="AB194" i="226"/>
  <c r="Z194" i="227"/>
  <c r="W194" i="227"/>
  <c r="T194" i="227"/>
  <c r="Q194" i="227"/>
  <c r="N194" i="227"/>
  <c r="K194" i="227"/>
  <c r="H194" i="227"/>
  <c r="AO193" i="227"/>
  <c r="AL193" i="227"/>
  <c r="AI193" i="227"/>
  <c r="AH193" i="226"/>
  <c r="AF193" i="227"/>
  <c r="AE193" i="226"/>
  <c r="AC193" i="227"/>
  <c r="AB193" i="226"/>
  <c r="Z193" i="227"/>
  <c r="W193" i="227"/>
  <c r="T193" i="227"/>
  <c r="Q193" i="227"/>
  <c r="R193" i="227" s="1"/>
  <c r="N193" i="227"/>
  <c r="K193" i="227"/>
  <c r="H193" i="227"/>
  <c r="AO192" i="227"/>
  <c r="AL192" i="227"/>
  <c r="AI192" i="227"/>
  <c r="AJ192" i="227" s="1"/>
  <c r="AF192" i="227"/>
  <c r="AC192" i="227"/>
  <c r="Z192" i="227"/>
  <c r="W192" i="227"/>
  <c r="T192" i="227"/>
  <c r="Q192" i="227"/>
  <c r="N192" i="227"/>
  <c r="K192" i="227"/>
  <c r="H192" i="227"/>
  <c r="AO191" i="227"/>
  <c r="AL191" i="227"/>
  <c r="AI191" i="227"/>
  <c r="AF191" i="227"/>
  <c r="AC191" i="227"/>
  <c r="AB191" i="226"/>
  <c r="Z191" i="227"/>
  <c r="W191" i="227"/>
  <c r="T191" i="227"/>
  <c r="Q191" i="227"/>
  <c r="N191" i="227"/>
  <c r="K191" i="227"/>
  <c r="H191" i="227"/>
  <c r="AO190" i="227"/>
  <c r="AL190" i="227"/>
  <c r="AI190" i="227"/>
  <c r="AH190" i="226"/>
  <c r="AF190" i="227"/>
  <c r="AE190" i="226"/>
  <c r="AC190" i="227"/>
  <c r="AB190" i="226"/>
  <c r="Z190" i="227"/>
  <c r="W190" i="227"/>
  <c r="T190" i="227"/>
  <c r="Q190" i="227"/>
  <c r="N190" i="227"/>
  <c r="K190" i="227"/>
  <c r="H190" i="227"/>
  <c r="AO189" i="227"/>
  <c r="AL189" i="227"/>
  <c r="AI189" i="227"/>
  <c r="AH189" i="226"/>
  <c r="AF189" i="227"/>
  <c r="AC189" i="227"/>
  <c r="Z189" i="227"/>
  <c r="W189" i="227"/>
  <c r="T189" i="227"/>
  <c r="Q189" i="227"/>
  <c r="N189" i="227"/>
  <c r="K189" i="227"/>
  <c r="H189" i="227"/>
  <c r="AO188" i="227"/>
  <c r="AL188" i="227"/>
  <c r="AI188" i="227"/>
  <c r="AH188" i="226"/>
  <c r="AF188" i="227"/>
  <c r="AC188" i="227"/>
  <c r="AB188" i="226"/>
  <c r="Z188" i="227"/>
  <c r="W188" i="227"/>
  <c r="T188" i="227"/>
  <c r="Q188" i="227"/>
  <c r="N188" i="227"/>
  <c r="K188" i="227"/>
  <c r="H188" i="227"/>
  <c r="AO187" i="227"/>
  <c r="AL187" i="227"/>
  <c r="AI187" i="227"/>
  <c r="AF187" i="227"/>
  <c r="AE187" i="226"/>
  <c r="AC187" i="227"/>
  <c r="AB187" i="226"/>
  <c r="Z187" i="227"/>
  <c r="W187" i="227"/>
  <c r="T187" i="227"/>
  <c r="U187" i="227" s="1"/>
  <c r="Q187" i="227"/>
  <c r="N187" i="227"/>
  <c r="K187" i="227"/>
  <c r="H187" i="227"/>
  <c r="AO186" i="227"/>
  <c r="AL186" i="227"/>
  <c r="AI186" i="227"/>
  <c r="AF186" i="227"/>
  <c r="AE186" i="226"/>
  <c r="AC186" i="227"/>
  <c r="Z186" i="227"/>
  <c r="W186" i="227"/>
  <c r="T186" i="227"/>
  <c r="Q186" i="227"/>
  <c r="N186" i="227"/>
  <c r="K186" i="227"/>
  <c r="H186" i="227"/>
  <c r="AO185" i="227"/>
  <c r="AL185" i="227"/>
  <c r="AI185" i="227"/>
  <c r="AH185" i="226"/>
  <c r="AF185" i="227"/>
  <c r="AE185" i="226"/>
  <c r="AC185" i="227"/>
  <c r="Z185" i="227"/>
  <c r="W185" i="227"/>
  <c r="T185" i="227"/>
  <c r="Q185" i="227"/>
  <c r="R185" i="227" s="1"/>
  <c r="N185" i="227"/>
  <c r="K185" i="227"/>
  <c r="H185" i="227"/>
  <c r="AO184" i="227"/>
  <c r="AL184" i="227"/>
  <c r="AI184" i="227"/>
  <c r="AH184" i="226"/>
  <c r="AF184" i="227"/>
  <c r="AC184" i="227"/>
  <c r="Z184" i="227"/>
  <c r="W184" i="227"/>
  <c r="T184" i="227"/>
  <c r="Q184" i="227"/>
  <c r="N184" i="227"/>
  <c r="K184" i="227"/>
  <c r="H184" i="227"/>
  <c r="AO183" i="227"/>
  <c r="AL183" i="227"/>
  <c r="AI183" i="227"/>
  <c r="AF183" i="227"/>
  <c r="AG183" i="227" s="1"/>
  <c r="AC183" i="227"/>
  <c r="AD183" i="227" s="1"/>
  <c r="Z183" i="227"/>
  <c r="W183" i="227"/>
  <c r="T183" i="227"/>
  <c r="Q183" i="227"/>
  <c r="N183" i="227"/>
  <c r="O183" i="227" s="1"/>
  <c r="K183" i="227"/>
  <c r="H183" i="227"/>
  <c r="AO182" i="227"/>
  <c r="AL182" i="227"/>
  <c r="AI182" i="227"/>
  <c r="AF182" i="227"/>
  <c r="AC182" i="227"/>
  <c r="AB182" i="226"/>
  <c r="Z182" i="227"/>
  <c r="W182" i="227"/>
  <c r="T182" i="227"/>
  <c r="Q182" i="227"/>
  <c r="R182" i="227" s="1"/>
  <c r="N182" i="227"/>
  <c r="K182" i="227"/>
  <c r="H182" i="227"/>
  <c r="AO181" i="227"/>
  <c r="AL181" i="227"/>
  <c r="AI181" i="227"/>
  <c r="AF181" i="227"/>
  <c r="AC181" i="227"/>
  <c r="AB181" i="226"/>
  <c r="Z181" i="227"/>
  <c r="W181" i="227"/>
  <c r="T181" i="227"/>
  <c r="Q181" i="227"/>
  <c r="R181" i="227" s="1"/>
  <c r="N181" i="227"/>
  <c r="O181" i="227" s="1"/>
  <c r="K181" i="227"/>
  <c r="H181" i="227"/>
  <c r="AO180" i="227"/>
  <c r="AL180" i="227"/>
  <c r="AI180" i="227"/>
  <c r="AF180" i="227"/>
  <c r="AG180" i="227" s="1"/>
  <c r="AC180" i="227"/>
  <c r="AB180" i="226"/>
  <c r="Z180" i="227"/>
  <c r="W180" i="227"/>
  <c r="T180" i="227"/>
  <c r="Q180" i="227"/>
  <c r="R180" i="227" s="1"/>
  <c r="N180" i="227"/>
  <c r="K180" i="227"/>
  <c r="H180" i="227"/>
  <c r="AO179" i="227"/>
  <c r="AL179" i="227"/>
  <c r="AI179" i="227"/>
  <c r="AF179" i="227"/>
  <c r="AC179" i="227"/>
  <c r="Z179" i="227"/>
  <c r="W179" i="227"/>
  <c r="T179" i="227"/>
  <c r="Q179" i="227"/>
  <c r="N179" i="227"/>
  <c r="K179" i="227"/>
  <c r="H179" i="227"/>
  <c r="AO178" i="227"/>
  <c r="AL178" i="227"/>
  <c r="AI178" i="227"/>
  <c r="AH178" i="226"/>
  <c r="AF178" i="227"/>
  <c r="AE178" i="226"/>
  <c r="AC178" i="227"/>
  <c r="Z178" i="227"/>
  <c r="W178" i="227"/>
  <c r="T178" i="227"/>
  <c r="Q178" i="227"/>
  <c r="R178" i="227" s="1"/>
  <c r="N178" i="227"/>
  <c r="K178" i="227"/>
  <c r="H178" i="227"/>
  <c r="AO177" i="227"/>
  <c r="AL177" i="227"/>
  <c r="AI177" i="227"/>
  <c r="AF177" i="227"/>
  <c r="AC177" i="227"/>
  <c r="Z177" i="227"/>
  <c r="W177" i="227"/>
  <c r="T177" i="227"/>
  <c r="Q177" i="227"/>
  <c r="N177" i="227"/>
  <c r="K177" i="227"/>
  <c r="H177" i="227"/>
  <c r="AO176" i="227"/>
  <c r="AL176" i="227"/>
  <c r="AI176" i="227"/>
  <c r="AH176" i="226"/>
  <c r="AF176" i="227"/>
  <c r="AC176" i="227"/>
  <c r="AB176" i="226"/>
  <c r="Z176" i="227"/>
  <c r="W176" i="227"/>
  <c r="T176" i="227"/>
  <c r="Q176" i="227"/>
  <c r="R176" i="227" s="1"/>
  <c r="N176" i="227"/>
  <c r="K176" i="227"/>
  <c r="H176" i="227"/>
  <c r="AO175" i="227"/>
  <c r="AL175" i="227"/>
  <c r="AI175" i="227"/>
  <c r="AF175" i="227"/>
  <c r="AE175" i="226"/>
  <c r="AC175" i="227"/>
  <c r="Z175" i="227"/>
  <c r="W175" i="227"/>
  <c r="T175" i="227"/>
  <c r="Q175" i="227"/>
  <c r="N175" i="227"/>
  <c r="K175" i="227"/>
  <c r="H175" i="227"/>
  <c r="AO174" i="227"/>
  <c r="AL174" i="227"/>
  <c r="AI174" i="227"/>
  <c r="AF174" i="227"/>
  <c r="AE174" i="226"/>
  <c r="AC174" i="227"/>
  <c r="Z174" i="227"/>
  <c r="W174" i="227"/>
  <c r="T174" i="227"/>
  <c r="Q174" i="227"/>
  <c r="N174" i="227"/>
  <c r="K174" i="227"/>
  <c r="H174" i="227"/>
  <c r="AO173" i="227"/>
  <c r="AL173" i="227"/>
  <c r="AI173" i="227"/>
  <c r="AF173" i="227"/>
  <c r="AC173" i="227"/>
  <c r="Z173" i="227"/>
  <c r="W173" i="227"/>
  <c r="X173" i="227" s="1"/>
  <c r="T173" i="227"/>
  <c r="U173" i="227" s="1"/>
  <c r="Q173" i="227"/>
  <c r="N173" i="227"/>
  <c r="O173" i="227" s="1"/>
  <c r="K173" i="227"/>
  <c r="H173" i="227"/>
  <c r="I173" i="227" s="1"/>
  <c r="AO172" i="227"/>
  <c r="AL172" i="227"/>
  <c r="AI172" i="227"/>
  <c r="AH172" i="226"/>
  <c r="AF172" i="227"/>
  <c r="AG172" i="227" s="1"/>
  <c r="AC172" i="227"/>
  <c r="AB172" i="226"/>
  <c r="Z172" i="227"/>
  <c r="W172" i="227"/>
  <c r="T172" i="227"/>
  <c r="Q172" i="227"/>
  <c r="N172" i="227"/>
  <c r="K172" i="227"/>
  <c r="H172" i="227"/>
  <c r="AO171" i="227"/>
  <c r="AL171" i="227"/>
  <c r="AI171" i="227"/>
  <c r="AF171" i="227"/>
  <c r="AG171" i="227" s="1"/>
  <c r="AC171" i="227"/>
  <c r="AB171" i="226"/>
  <c r="Z171" i="227"/>
  <c r="W171" i="227"/>
  <c r="T171" i="227"/>
  <c r="Q171" i="227"/>
  <c r="R171" i="227" s="1"/>
  <c r="N171" i="227"/>
  <c r="O171" i="227" s="1"/>
  <c r="K171" i="227"/>
  <c r="H171" i="227"/>
  <c r="AO170" i="227"/>
  <c r="AL170" i="227"/>
  <c r="AI170" i="227"/>
  <c r="AF170" i="227"/>
  <c r="AG170" i="227" s="1"/>
  <c r="AC170" i="227"/>
  <c r="Z170" i="227"/>
  <c r="W170" i="227"/>
  <c r="T170" i="227"/>
  <c r="Q170" i="227"/>
  <c r="N170" i="227"/>
  <c r="O170" i="227" s="1"/>
  <c r="K170" i="227"/>
  <c r="H170" i="227"/>
  <c r="AO169" i="227"/>
  <c r="AL169" i="227"/>
  <c r="AI169" i="227"/>
  <c r="AF169" i="227"/>
  <c r="AE169" i="226"/>
  <c r="AC169" i="227"/>
  <c r="Z169" i="227"/>
  <c r="W169" i="227"/>
  <c r="T169" i="227"/>
  <c r="Q169" i="227"/>
  <c r="N169" i="227"/>
  <c r="K169" i="227"/>
  <c r="L169" i="227" s="1"/>
  <c r="H169" i="227"/>
  <c r="AO168" i="227"/>
  <c r="AL168" i="227"/>
  <c r="AI168" i="227"/>
  <c r="AH168" i="226"/>
  <c r="AF168" i="227"/>
  <c r="AG168" i="227" s="1"/>
  <c r="AC168" i="227"/>
  <c r="Z168" i="227"/>
  <c r="W168" i="227"/>
  <c r="T168" i="227"/>
  <c r="Q168" i="227"/>
  <c r="R168" i="227" s="1"/>
  <c r="N168" i="227"/>
  <c r="O168" i="227" s="1"/>
  <c r="K168" i="227"/>
  <c r="H168" i="227"/>
  <c r="AO167" i="227"/>
  <c r="AL167" i="227"/>
  <c r="AI167" i="227"/>
  <c r="AH167" i="226"/>
  <c r="AF167" i="227"/>
  <c r="AC167" i="227"/>
  <c r="AB167" i="226"/>
  <c r="Z167" i="227"/>
  <c r="W167" i="227"/>
  <c r="T167" i="227"/>
  <c r="Q167" i="227"/>
  <c r="R167" i="227" s="1"/>
  <c r="N167" i="227"/>
  <c r="K167" i="227"/>
  <c r="H167" i="227"/>
  <c r="AO166" i="227"/>
  <c r="AL166" i="227"/>
  <c r="AI166" i="227"/>
  <c r="AF166" i="227"/>
  <c r="AE166" i="226"/>
  <c r="AC166" i="227"/>
  <c r="AB166" i="226"/>
  <c r="Z166" i="227"/>
  <c r="W166" i="227"/>
  <c r="T166" i="227"/>
  <c r="Q166" i="227"/>
  <c r="N166" i="227"/>
  <c r="K166" i="227"/>
  <c r="H166" i="227"/>
  <c r="AO165" i="227"/>
  <c r="AL165" i="227"/>
  <c r="AI165" i="227"/>
  <c r="AF165" i="227"/>
  <c r="AE165" i="226"/>
  <c r="AC165" i="227"/>
  <c r="Z165" i="227"/>
  <c r="W165" i="227"/>
  <c r="T165" i="227"/>
  <c r="Q165" i="227"/>
  <c r="R165" i="227" s="1"/>
  <c r="N165" i="227"/>
  <c r="K165" i="227"/>
  <c r="H165" i="227"/>
  <c r="AO164" i="227"/>
  <c r="AL164" i="227"/>
  <c r="AI164" i="227"/>
  <c r="AF164" i="227"/>
  <c r="AE164" i="226"/>
  <c r="AC164" i="227"/>
  <c r="Z164" i="227"/>
  <c r="W164" i="227"/>
  <c r="T164" i="227"/>
  <c r="Q164" i="227"/>
  <c r="R164" i="227" s="1"/>
  <c r="N164" i="227"/>
  <c r="K164" i="227"/>
  <c r="H164" i="227"/>
  <c r="AO163" i="227"/>
  <c r="AL163" i="227"/>
  <c r="AI163" i="227"/>
  <c r="AF163" i="227"/>
  <c r="AE163" i="226"/>
  <c r="AC163" i="227"/>
  <c r="AB163" i="226"/>
  <c r="Z163" i="227"/>
  <c r="W163" i="227"/>
  <c r="T163" i="227"/>
  <c r="Q163" i="227"/>
  <c r="R163" i="227" s="1"/>
  <c r="N163" i="227"/>
  <c r="K163" i="227"/>
  <c r="H163" i="227"/>
  <c r="AO162" i="227"/>
  <c r="AL162" i="227"/>
  <c r="AI162" i="227"/>
  <c r="AH162" i="226"/>
  <c r="AF162" i="227"/>
  <c r="AG162" i="227" s="1"/>
  <c r="AC162" i="227"/>
  <c r="Z162" i="227"/>
  <c r="W162" i="227"/>
  <c r="T162" i="227"/>
  <c r="Q162" i="227"/>
  <c r="N162" i="227"/>
  <c r="K162" i="227"/>
  <c r="H162" i="227"/>
  <c r="AO161" i="227"/>
  <c r="AL161" i="227"/>
  <c r="AI161" i="227"/>
  <c r="AH161" i="226"/>
  <c r="AF161" i="227"/>
  <c r="AG161" i="227" s="1"/>
  <c r="AC161" i="227"/>
  <c r="AB161" i="226"/>
  <c r="Z161" i="227"/>
  <c r="W161" i="227"/>
  <c r="T161" i="227"/>
  <c r="Q161" i="227"/>
  <c r="N161" i="227"/>
  <c r="K161" i="227"/>
  <c r="H161" i="227"/>
  <c r="AO160" i="227"/>
  <c r="AL160" i="227"/>
  <c r="AI160" i="227"/>
  <c r="AH160" i="226"/>
  <c r="AF160" i="227"/>
  <c r="AG160" i="227" s="1"/>
  <c r="AC160" i="227"/>
  <c r="AB160" i="226"/>
  <c r="Z160" i="227"/>
  <c r="W160" i="227"/>
  <c r="T160" i="227"/>
  <c r="Q160" i="227"/>
  <c r="N160" i="227"/>
  <c r="K160" i="227"/>
  <c r="H160" i="227"/>
  <c r="AO159" i="227"/>
  <c r="AL159" i="227"/>
  <c r="AI159" i="227"/>
  <c r="AF159" i="227"/>
  <c r="AG159" i="227" s="1"/>
  <c r="AC159" i="227"/>
  <c r="AB159" i="226"/>
  <c r="Z159" i="227"/>
  <c r="W159" i="227"/>
  <c r="T159" i="227"/>
  <c r="Q159" i="227"/>
  <c r="N159" i="227"/>
  <c r="K159" i="227"/>
  <c r="H159" i="227"/>
  <c r="AO158" i="227"/>
  <c r="AL158" i="227"/>
  <c r="AI158" i="227"/>
  <c r="AF158" i="227"/>
  <c r="AG158" i="227" s="1"/>
  <c r="AC158" i="227"/>
  <c r="Z158" i="227"/>
  <c r="W158" i="227"/>
  <c r="T158" i="227"/>
  <c r="Q158" i="227"/>
  <c r="N158" i="227"/>
  <c r="K158" i="227"/>
  <c r="H158" i="227"/>
  <c r="AO157" i="227"/>
  <c r="AL157" i="227"/>
  <c r="AI157" i="227"/>
  <c r="AF157" i="227"/>
  <c r="AG157" i="227" s="1"/>
  <c r="AC157" i="227"/>
  <c r="Z157" i="227"/>
  <c r="W157" i="227"/>
  <c r="T157" i="227"/>
  <c r="Q157" i="227"/>
  <c r="R157" i="227" s="1"/>
  <c r="N157" i="227"/>
  <c r="K157" i="227"/>
  <c r="H157" i="227"/>
  <c r="AO156" i="227"/>
  <c r="AL156" i="227"/>
  <c r="AI156" i="227"/>
  <c r="AH156" i="226"/>
  <c r="AF156" i="227"/>
  <c r="AC156" i="227"/>
  <c r="AB156" i="226"/>
  <c r="Z156" i="227"/>
  <c r="W156" i="227"/>
  <c r="T156" i="227"/>
  <c r="Q156" i="227"/>
  <c r="N156" i="227"/>
  <c r="K156" i="227"/>
  <c r="H156" i="227"/>
  <c r="AO155" i="227"/>
  <c r="AL155" i="227"/>
  <c r="AI155" i="227"/>
  <c r="AH155" i="226"/>
  <c r="AF155" i="227"/>
  <c r="AG155" i="227" s="1"/>
  <c r="AC155" i="227"/>
  <c r="AB155" i="226"/>
  <c r="Z155" i="227"/>
  <c r="W155" i="227"/>
  <c r="T155" i="227"/>
  <c r="Q155" i="227"/>
  <c r="R155" i="227" s="1"/>
  <c r="N155" i="227"/>
  <c r="K155" i="227"/>
  <c r="H155" i="227"/>
  <c r="AO154" i="227"/>
  <c r="AL154" i="227"/>
  <c r="AI154" i="227"/>
  <c r="AH154" i="226"/>
  <c r="AF154" i="227"/>
  <c r="AG154" i="227" s="1"/>
  <c r="AC154" i="227"/>
  <c r="Z154" i="227"/>
  <c r="W154" i="227"/>
  <c r="T154" i="227"/>
  <c r="Q154" i="227"/>
  <c r="R154" i="227" s="1"/>
  <c r="N154" i="227"/>
  <c r="K154" i="227"/>
  <c r="H154" i="227"/>
  <c r="AO153" i="227"/>
  <c r="AL153" i="227"/>
  <c r="AI153" i="227"/>
  <c r="AF153" i="227"/>
  <c r="AG153" i="227" s="1"/>
  <c r="AC153" i="227"/>
  <c r="AD153" i="227" s="1"/>
  <c r="Z153" i="227"/>
  <c r="W153" i="227"/>
  <c r="T153" i="227"/>
  <c r="Q153" i="227"/>
  <c r="R153" i="227" s="1"/>
  <c r="N153" i="227"/>
  <c r="O153" i="227" s="1"/>
  <c r="K153" i="227"/>
  <c r="H153" i="227"/>
  <c r="AO152" i="227"/>
  <c r="AL152" i="227"/>
  <c r="AI152" i="227"/>
  <c r="AF152" i="227"/>
  <c r="AG152" i="227" s="1"/>
  <c r="AC152" i="227"/>
  <c r="AD152" i="227" s="1"/>
  <c r="Z152" i="227"/>
  <c r="W152" i="227"/>
  <c r="T152" i="227"/>
  <c r="Q152" i="227"/>
  <c r="R152" i="227" s="1"/>
  <c r="N152" i="227"/>
  <c r="O152" i="227" s="1"/>
  <c r="K152" i="227"/>
  <c r="H152" i="227"/>
  <c r="AO151" i="227"/>
  <c r="AL151" i="227"/>
  <c r="AI151" i="227"/>
  <c r="AF151" i="227"/>
  <c r="AG151" i="227" s="1"/>
  <c r="AC151" i="227"/>
  <c r="AD151" i="227" s="1"/>
  <c r="Z151" i="227"/>
  <c r="W151" i="227"/>
  <c r="T151" i="227"/>
  <c r="Q151" i="227"/>
  <c r="R151" i="227" s="1"/>
  <c r="N151" i="227"/>
  <c r="O151" i="227" s="1"/>
  <c r="K151" i="227"/>
  <c r="H151" i="227"/>
  <c r="AO150" i="227"/>
  <c r="AL150" i="227"/>
  <c r="AI150" i="227"/>
  <c r="AF150" i="227"/>
  <c r="AG150" i="227" s="1"/>
  <c r="AC150" i="227"/>
  <c r="AD150" i="227" s="1"/>
  <c r="Z150" i="227"/>
  <c r="W150" i="227"/>
  <c r="T150" i="227"/>
  <c r="Q150" i="227"/>
  <c r="R150" i="227" s="1"/>
  <c r="N150" i="227"/>
  <c r="O150" i="227" s="1"/>
  <c r="K150" i="227"/>
  <c r="H150" i="227"/>
  <c r="AO149" i="227"/>
  <c r="AL149" i="227"/>
  <c r="AI149" i="227"/>
  <c r="AH149" i="226"/>
  <c r="AF149" i="227"/>
  <c r="AG149" i="227" s="1"/>
  <c r="AC149" i="227"/>
  <c r="AD149" i="227" s="1"/>
  <c r="Z149" i="227"/>
  <c r="W149" i="227"/>
  <c r="T149" i="227"/>
  <c r="Q149" i="227"/>
  <c r="R149" i="227" s="1"/>
  <c r="N149" i="227"/>
  <c r="O149" i="227" s="1"/>
  <c r="K149" i="227"/>
  <c r="H149" i="227"/>
  <c r="AO148" i="227"/>
  <c r="AL148" i="227"/>
  <c r="AI148" i="227"/>
  <c r="AH148" i="226"/>
  <c r="AF148" i="227"/>
  <c r="AG148" i="227" s="1"/>
  <c r="AC148" i="227"/>
  <c r="AD148" i="227" s="1"/>
  <c r="Z148" i="227"/>
  <c r="W148" i="227"/>
  <c r="T148" i="227"/>
  <c r="Q148" i="227"/>
  <c r="R148" i="227" s="1"/>
  <c r="N148" i="227"/>
  <c r="O148" i="227" s="1"/>
  <c r="K148" i="227"/>
  <c r="H148" i="227"/>
  <c r="AO147" i="227"/>
  <c r="AL147" i="227"/>
  <c r="AI147" i="227"/>
  <c r="AF147" i="227"/>
  <c r="AG147" i="227" s="1"/>
  <c r="AC147" i="227"/>
  <c r="AD147" i="227" s="1"/>
  <c r="Z147" i="227"/>
  <c r="W147" i="227"/>
  <c r="T147" i="227"/>
  <c r="Q147" i="227"/>
  <c r="R147" i="227" s="1"/>
  <c r="N147" i="227"/>
  <c r="O147" i="227" s="1"/>
  <c r="K147" i="227"/>
  <c r="H147" i="227"/>
  <c r="AO146" i="227"/>
  <c r="AL146" i="227"/>
  <c r="AI146" i="227"/>
  <c r="AF146" i="227"/>
  <c r="AG146" i="227" s="1"/>
  <c r="AC146" i="227"/>
  <c r="AD146" i="227" s="1"/>
  <c r="Z146" i="227"/>
  <c r="W146" i="227"/>
  <c r="T146" i="227"/>
  <c r="Q146" i="227"/>
  <c r="R146" i="227" s="1"/>
  <c r="N146" i="227"/>
  <c r="O146" i="227" s="1"/>
  <c r="K146" i="227"/>
  <c r="H146" i="227"/>
  <c r="AO145" i="227"/>
  <c r="AL145" i="227"/>
  <c r="AI145" i="227"/>
  <c r="AF145" i="227"/>
  <c r="AG145" i="227" s="1"/>
  <c r="AC145" i="227"/>
  <c r="AD145" i="227" s="1"/>
  <c r="Z145" i="227"/>
  <c r="W145" i="227"/>
  <c r="T145" i="227"/>
  <c r="Q145" i="227"/>
  <c r="R145" i="227" s="1"/>
  <c r="N145" i="227"/>
  <c r="O145" i="227" s="1"/>
  <c r="K145" i="227"/>
  <c r="H145" i="227"/>
  <c r="AO144" i="227"/>
  <c r="AL144" i="227"/>
  <c r="AI144" i="227"/>
  <c r="AF144" i="227"/>
  <c r="AG144" i="227" s="1"/>
  <c r="AC144" i="227"/>
  <c r="AD144" i="227" s="1"/>
  <c r="Z144" i="227"/>
  <c r="W144" i="227"/>
  <c r="T144" i="227"/>
  <c r="Q144" i="227"/>
  <c r="R144" i="227" s="1"/>
  <c r="N144" i="227"/>
  <c r="O144" i="227" s="1"/>
  <c r="K144" i="227"/>
  <c r="H144" i="227"/>
  <c r="AO143" i="227"/>
  <c r="AL143" i="227"/>
  <c r="AI143" i="227"/>
  <c r="AH143" i="226"/>
  <c r="AF143" i="227"/>
  <c r="AC143" i="227"/>
  <c r="AD143" i="227" s="1"/>
  <c r="Z143" i="227"/>
  <c r="W143" i="227"/>
  <c r="T143" i="227"/>
  <c r="Q143" i="227"/>
  <c r="R143" i="227" s="1"/>
  <c r="N143" i="227"/>
  <c r="O143" i="227" s="1"/>
  <c r="K143" i="227"/>
  <c r="H143" i="227"/>
  <c r="AO142" i="227"/>
  <c r="AL142" i="227"/>
  <c r="AI142" i="227"/>
  <c r="AF142" i="227"/>
  <c r="AE142" i="226"/>
  <c r="AC142" i="227"/>
  <c r="AD142" i="227" s="1"/>
  <c r="Z142" i="227"/>
  <c r="W142" i="227"/>
  <c r="T142" i="227"/>
  <c r="Q142" i="227"/>
  <c r="R142" i="227" s="1"/>
  <c r="N142" i="227"/>
  <c r="O142" i="227" s="1"/>
  <c r="K142" i="227"/>
  <c r="H142" i="227"/>
  <c r="AO141" i="227"/>
  <c r="AL141" i="227"/>
  <c r="AI141" i="227"/>
  <c r="AH141" i="226"/>
  <c r="AF141" i="227"/>
  <c r="AG141" i="227" s="1"/>
  <c r="AC141" i="227"/>
  <c r="AD141" i="227" s="1"/>
  <c r="Z141" i="227"/>
  <c r="W141" i="227"/>
  <c r="T141" i="227"/>
  <c r="Q141" i="227"/>
  <c r="R141" i="227" s="1"/>
  <c r="N141" i="227"/>
  <c r="O141" i="227" s="1"/>
  <c r="K141" i="227"/>
  <c r="H141" i="227"/>
  <c r="AO140" i="227"/>
  <c r="AL140" i="227"/>
  <c r="AI140" i="227"/>
  <c r="AH140" i="226"/>
  <c r="AF140" i="227"/>
  <c r="AG140" i="227" s="1"/>
  <c r="AC140" i="227"/>
  <c r="AD140" i="227" s="1"/>
  <c r="Z140" i="227"/>
  <c r="W140" i="227"/>
  <c r="T140" i="227"/>
  <c r="Q140" i="227"/>
  <c r="R140" i="227" s="1"/>
  <c r="N140" i="227"/>
  <c r="O140" i="227" s="1"/>
  <c r="K140" i="227"/>
  <c r="H140" i="227"/>
  <c r="AO139" i="227"/>
  <c r="AL139" i="227"/>
  <c r="AI139" i="227"/>
  <c r="AH139" i="226"/>
  <c r="AF139" i="227"/>
  <c r="AG139" i="227" s="1"/>
  <c r="AC139" i="227"/>
  <c r="AD139" i="227" s="1"/>
  <c r="Z139" i="227"/>
  <c r="W139" i="227"/>
  <c r="T139" i="227"/>
  <c r="Q139" i="227"/>
  <c r="R139" i="227" s="1"/>
  <c r="N139" i="227"/>
  <c r="K139" i="227"/>
  <c r="H139" i="227"/>
  <c r="AO138" i="227"/>
  <c r="AL138" i="227"/>
  <c r="AI138" i="227"/>
  <c r="AH138" i="226"/>
  <c r="AF138" i="227"/>
  <c r="AG138" i="227" s="1"/>
  <c r="AC138" i="227"/>
  <c r="AD138" i="227" s="1"/>
  <c r="Z138" i="227"/>
  <c r="W138" i="227"/>
  <c r="T138" i="227"/>
  <c r="Q138" i="227"/>
  <c r="R138" i="227" s="1"/>
  <c r="N138" i="227"/>
  <c r="O138" i="227" s="1"/>
  <c r="K138" i="227"/>
  <c r="H138" i="227"/>
  <c r="AO137" i="227"/>
  <c r="AL137" i="227"/>
  <c r="AI137" i="227"/>
  <c r="AF137" i="227"/>
  <c r="AG137" i="227" s="1"/>
  <c r="AC137" i="227"/>
  <c r="AD137" i="227" s="1"/>
  <c r="Z137" i="227"/>
  <c r="W137" i="227"/>
  <c r="T137" i="227"/>
  <c r="Q137" i="227"/>
  <c r="R137" i="227" s="1"/>
  <c r="N137" i="227"/>
  <c r="O137" i="227" s="1"/>
  <c r="K137" i="227"/>
  <c r="H137" i="227"/>
  <c r="AO136" i="227"/>
  <c r="AL136" i="227"/>
  <c r="AI136" i="227"/>
  <c r="AH136" i="226"/>
  <c r="AF136" i="227"/>
  <c r="AG136" i="227" s="1"/>
  <c r="AC136" i="227"/>
  <c r="AD136" i="227" s="1"/>
  <c r="Z136" i="227"/>
  <c r="W136" i="227"/>
  <c r="T136" i="227"/>
  <c r="Q136" i="227"/>
  <c r="R136" i="227" s="1"/>
  <c r="N136" i="227"/>
  <c r="O136" i="227" s="1"/>
  <c r="K136" i="227"/>
  <c r="H136" i="227"/>
  <c r="AO135" i="227"/>
  <c r="AL135" i="227"/>
  <c r="AI135" i="227"/>
  <c r="AH135" i="226"/>
  <c r="AF135" i="227"/>
  <c r="AG135" i="227" s="1"/>
  <c r="AC135" i="227"/>
  <c r="AD135" i="227" s="1"/>
  <c r="Z135" i="227"/>
  <c r="W135" i="227"/>
  <c r="T135" i="227"/>
  <c r="Q135" i="227"/>
  <c r="R135" i="227" s="1"/>
  <c r="N135" i="227"/>
  <c r="O135" i="227" s="1"/>
  <c r="K135" i="227"/>
  <c r="H135" i="227"/>
  <c r="AO134" i="227"/>
  <c r="AL134" i="227"/>
  <c r="AI134" i="227"/>
  <c r="AF134" i="227"/>
  <c r="AG134" i="227" s="1"/>
  <c r="AC134" i="227"/>
  <c r="AD134" i="227" s="1"/>
  <c r="Z134" i="227"/>
  <c r="W134" i="227"/>
  <c r="T134" i="227"/>
  <c r="Q134" i="227"/>
  <c r="R134" i="227" s="1"/>
  <c r="N134" i="227"/>
  <c r="O134" i="227" s="1"/>
  <c r="K134" i="227"/>
  <c r="H134" i="227"/>
  <c r="AO133" i="227"/>
  <c r="AL133" i="227"/>
  <c r="AI133" i="227"/>
  <c r="AH133" i="226"/>
  <c r="AF133" i="227"/>
  <c r="AG133" i="227" s="1"/>
  <c r="AC133" i="227"/>
  <c r="AD133" i="227" s="1"/>
  <c r="Z133" i="227"/>
  <c r="W133" i="227"/>
  <c r="T133" i="227"/>
  <c r="Q133" i="227"/>
  <c r="R133" i="227" s="1"/>
  <c r="N133" i="227"/>
  <c r="O133" i="227" s="1"/>
  <c r="K133" i="227"/>
  <c r="H133" i="227"/>
  <c r="AO132" i="227"/>
  <c r="AL132" i="227"/>
  <c r="AI132" i="227"/>
  <c r="AH132" i="226"/>
  <c r="AF132" i="227"/>
  <c r="AG132" i="227" s="1"/>
  <c r="AC132" i="227"/>
  <c r="AD132" i="227" s="1"/>
  <c r="Z132" i="227"/>
  <c r="W132" i="227"/>
  <c r="T132" i="227"/>
  <c r="Q132" i="227"/>
  <c r="R132" i="227" s="1"/>
  <c r="N132" i="227"/>
  <c r="O132" i="227" s="1"/>
  <c r="K132" i="227"/>
  <c r="H132" i="227"/>
  <c r="AO131" i="227"/>
  <c r="AL131" i="227"/>
  <c r="AI131" i="227"/>
  <c r="AF131" i="227"/>
  <c r="AG131" i="227" s="1"/>
  <c r="AC131" i="227"/>
  <c r="AD131" i="227" s="1"/>
  <c r="Z131" i="227"/>
  <c r="W131" i="227"/>
  <c r="T131" i="227"/>
  <c r="Q131" i="227"/>
  <c r="R131" i="227" s="1"/>
  <c r="N131" i="227"/>
  <c r="O131" i="227" s="1"/>
  <c r="K131" i="227"/>
  <c r="H131" i="227"/>
  <c r="AO130" i="227"/>
  <c r="AL130" i="227"/>
  <c r="AI130" i="227"/>
  <c r="AF130" i="227"/>
  <c r="AG130" i="227" s="1"/>
  <c r="AC130" i="227"/>
  <c r="AD130" i="227" s="1"/>
  <c r="Z130" i="227"/>
  <c r="W130" i="227"/>
  <c r="T130" i="227"/>
  <c r="Q130" i="227"/>
  <c r="R130" i="227" s="1"/>
  <c r="N130" i="227"/>
  <c r="O130" i="227" s="1"/>
  <c r="K130" i="227"/>
  <c r="H130" i="227"/>
  <c r="AO129" i="227"/>
  <c r="AL129" i="227"/>
  <c r="AI129" i="227"/>
  <c r="AH129" i="226"/>
  <c r="AF129" i="227"/>
  <c r="AG129" i="227" s="1"/>
  <c r="AC129" i="227"/>
  <c r="AD129" i="227" s="1"/>
  <c r="Z129" i="227"/>
  <c r="W129" i="227"/>
  <c r="T129" i="227"/>
  <c r="Q129" i="227"/>
  <c r="R129" i="227" s="1"/>
  <c r="N129" i="227"/>
  <c r="O129" i="227" s="1"/>
  <c r="K129" i="227"/>
  <c r="H129" i="227"/>
  <c r="AO128" i="227"/>
  <c r="AL128" i="227"/>
  <c r="AI128" i="227"/>
  <c r="AH128" i="226"/>
  <c r="AF128" i="227"/>
  <c r="AG128" i="227" s="1"/>
  <c r="AC128" i="227"/>
  <c r="AD128" i="227" s="1"/>
  <c r="Z128" i="227"/>
  <c r="W128" i="227"/>
  <c r="T128" i="227"/>
  <c r="Q128" i="227"/>
  <c r="R128" i="227" s="1"/>
  <c r="N128" i="227"/>
  <c r="O128" i="227" s="1"/>
  <c r="K128" i="227"/>
  <c r="H128" i="227"/>
  <c r="AO127" i="227"/>
  <c r="AL127" i="227"/>
  <c r="AI127" i="227"/>
  <c r="AF127" i="227"/>
  <c r="AG127" i="227" s="1"/>
  <c r="AC127" i="227"/>
  <c r="AD127" i="227" s="1"/>
  <c r="Z127" i="227"/>
  <c r="W127" i="227"/>
  <c r="T127" i="227"/>
  <c r="Q127" i="227"/>
  <c r="R127" i="227" s="1"/>
  <c r="N127" i="227"/>
  <c r="O127" i="227" s="1"/>
  <c r="K127" i="227"/>
  <c r="H127" i="227"/>
  <c r="AO126" i="227"/>
  <c r="AL126" i="227"/>
  <c r="AI126" i="227"/>
  <c r="AH126" i="226"/>
  <c r="AF126" i="227"/>
  <c r="AE126" i="226"/>
  <c r="AC126" i="227"/>
  <c r="AD126" i="227" s="1"/>
  <c r="Z126" i="227"/>
  <c r="W126" i="227"/>
  <c r="T126" i="227"/>
  <c r="Q126" i="227"/>
  <c r="R126" i="227" s="1"/>
  <c r="N126" i="227"/>
  <c r="O126" i="227" s="1"/>
  <c r="K126" i="227"/>
  <c r="H126" i="227"/>
  <c r="AO125" i="227"/>
  <c r="AL125" i="227"/>
  <c r="AI125" i="227"/>
  <c r="AF125" i="227"/>
  <c r="AG125" i="227" s="1"/>
  <c r="AC125" i="227"/>
  <c r="AD125" i="227" s="1"/>
  <c r="Z125" i="227"/>
  <c r="W125" i="227"/>
  <c r="T125" i="227"/>
  <c r="U125" i="227" s="1"/>
  <c r="Q125" i="227"/>
  <c r="R125" i="227" s="1"/>
  <c r="N125" i="227"/>
  <c r="O125" i="227" s="1"/>
  <c r="K125" i="227"/>
  <c r="H125" i="227"/>
  <c r="AO124" i="227"/>
  <c r="AL124" i="227"/>
  <c r="AI124" i="227"/>
  <c r="AH124" i="226"/>
  <c r="AF124" i="227"/>
  <c r="AG124" i="227" s="1"/>
  <c r="AC124" i="227"/>
  <c r="AD124" i="227" s="1"/>
  <c r="Z124" i="227"/>
  <c r="W124" i="227"/>
  <c r="T124" i="227"/>
  <c r="Q124" i="227"/>
  <c r="R124" i="227" s="1"/>
  <c r="N124" i="227"/>
  <c r="O124" i="227" s="1"/>
  <c r="K124" i="227"/>
  <c r="H124" i="227"/>
  <c r="AO123" i="227"/>
  <c r="AL123" i="227"/>
  <c r="AI123" i="227"/>
  <c r="AH123" i="226"/>
  <c r="AF123" i="227"/>
  <c r="AG123" i="227" s="1"/>
  <c r="AC123" i="227"/>
  <c r="AD123" i="227" s="1"/>
  <c r="Z123" i="227"/>
  <c r="W123" i="227"/>
  <c r="T123" i="227"/>
  <c r="Q123" i="227"/>
  <c r="R123" i="227" s="1"/>
  <c r="N123" i="227"/>
  <c r="O123" i="227" s="1"/>
  <c r="K123" i="227"/>
  <c r="H123" i="227"/>
  <c r="AO122" i="227"/>
  <c r="AL122" i="227"/>
  <c r="AI122" i="227"/>
  <c r="AF122" i="227"/>
  <c r="AG122" i="227" s="1"/>
  <c r="AC122" i="227"/>
  <c r="AD122" i="227" s="1"/>
  <c r="Z122" i="227"/>
  <c r="W122" i="227"/>
  <c r="T122" i="227"/>
  <c r="Q122" i="227"/>
  <c r="R122" i="227" s="1"/>
  <c r="N122" i="227"/>
  <c r="O122" i="227" s="1"/>
  <c r="K122" i="227"/>
  <c r="H122" i="227"/>
  <c r="AO121" i="227"/>
  <c r="AL121" i="227"/>
  <c r="AI121" i="227"/>
  <c r="AF121" i="227"/>
  <c r="AG121" i="227" s="1"/>
  <c r="AC121" i="227"/>
  <c r="AD121" i="227" s="1"/>
  <c r="Z121" i="227"/>
  <c r="W121" i="227"/>
  <c r="T121" i="227"/>
  <c r="Q121" i="227"/>
  <c r="R121" i="227" s="1"/>
  <c r="N121" i="227"/>
  <c r="O121" i="227" s="1"/>
  <c r="K121" i="227"/>
  <c r="H121" i="227"/>
  <c r="AO120" i="227"/>
  <c r="AL120" i="227"/>
  <c r="AI120" i="227"/>
  <c r="AH120" i="226"/>
  <c r="AF120" i="227"/>
  <c r="AG120" i="227" s="1"/>
  <c r="AC120" i="227"/>
  <c r="AD120" i="227" s="1"/>
  <c r="Z120" i="227"/>
  <c r="W120" i="227"/>
  <c r="T120" i="227"/>
  <c r="U120" i="227" s="1"/>
  <c r="Q120" i="227"/>
  <c r="R120" i="227" s="1"/>
  <c r="N120" i="227"/>
  <c r="O120" i="227" s="1"/>
  <c r="K120" i="227"/>
  <c r="H120" i="227"/>
  <c r="AO119" i="227"/>
  <c r="AL119" i="227"/>
  <c r="AI119" i="227"/>
  <c r="AF119" i="227"/>
  <c r="AG119" i="227" s="1"/>
  <c r="AC119" i="227"/>
  <c r="AD119" i="227" s="1"/>
  <c r="Z119" i="227"/>
  <c r="W119" i="227"/>
  <c r="T119" i="227"/>
  <c r="U119" i="227" s="1"/>
  <c r="Q119" i="227"/>
  <c r="R119" i="227" s="1"/>
  <c r="N119" i="227"/>
  <c r="O119" i="227" s="1"/>
  <c r="K119" i="227"/>
  <c r="H119" i="227"/>
  <c r="AO118" i="227"/>
  <c r="AL118" i="227"/>
  <c r="AI118" i="227"/>
  <c r="AF118" i="227"/>
  <c r="AG118" i="227" s="1"/>
  <c r="AC118" i="227"/>
  <c r="AD118" i="227" s="1"/>
  <c r="Z118" i="227"/>
  <c r="W118" i="227"/>
  <c r="T118" i="227"/>
  <c r="Q118" i="227"/>
  <c r="N118" i="227"/>
  <c r="O118" i="227" s="1"/>
  <c r="K118" i="227"/>
  <c r="H118" i="227"/>
  <c r="AO117" i="227"/>
  <c r="AL117" i="227"/>
  <c r="AI117" i="227"/>
  <c r="AH117" i="226"/>
  <c r="AF117" i="227"/>
  <c r="AG117" i="227" s="1"/>
  <c r="AC117" i="227"/>
  <c r="AD117" i="227" s="1"/>
  <c r="Z117" i="227"/>
  <c r="W117" i="227"/>
  <c r="T117" i="227"/>
  <c r="Q117" i="227"/>
  <c r="R117" i="227" s="1"/>
  <c r="N117" i="227"/>
  <c r="O117" i="227" s="1"/>
  <c r="K117" i="227"/>
  <c r="H117" i="227"/>
  <c r="AO116" i="227"/>
  <c r="AL116" i="227"/>
  <c r="AI116" i="227"/>
  <c r="AH116" i="226"/>
  <c r="AF116" i="227"/>
  <c r="AG116" i="227" s="1"/>
  <c r="AC116" i="227"/>
  <c r="Z116" i="227"/>
  <c r="W116" i="227"/>
  <c r="T116" i="227"/>
  <c r="Q116" i="227"/>
  <c r="R116" i="227" s="1"/>
  <c r="N116" i="227"/>
  <c r="O116" i="227" s="1"/>
  <c r="K116" i="227"/>
  <c r="H116" i="227"/>
  <c r="AO115" i="227"/>
  <c r="AL115" i="227"/>
  <c r="AI115" i="227"/>
  <c r="AF115" i="227"/>
  <c r="AG115" i="227" s="1"/>
  <c r="AC115" i="227"/>
  <c r="AD115" i="227" s="1"/>
  <c r="Z115" i="227"/>
  <c r="W115" i="227"/>
  <c r="T115" i="227"/>
  <c r="Q115" i="227"/>
  <c r="R115" i="227" s="1"/>
  <c r="N115" i="227"/>
  <c r="O115" i="227" s="1"/>
  <c r="K115" i="227"/>
  <c r="H115" i="227"/>
  <c r="AO114" i="227"/>
  <c r="AL114" i="227"/>
  <c r="AI114" i="227"/>
  <c r="AF114" i="227"/>
  <c r="AE114" i="226"/>
  <c r="AC114" i="227"/>
  <c r="AD114" i="227" s="1"/>
  <c r="Z114" i="227"/>
  <c r="W114" i="227"/>
  <c r="T114" i="227"/>
  <c r="Q114" i="227"/>
  <c r="R114" i="227" s="1"/>
  <c r="N114" i="227"/>
  <c r="O114" i="227" s="1"/>
  <c r="K114" i="227"/>
  <c r="H114" i="227"/>
  <c r="AO113" i="227"/>
  <c r="AL113" i="227"/>
  <c r="AI113" i="227"/>
  <c r="AF113" i="227"/>
  <c r="AE113" i="226"/>
  <c r="AC113" i="227"/>
  <c r="AD113" i="227" s="1"/>
  <c r="Z113" i="227"/>
  <c r="W113" i="227"/>
  <c r="T113" i="227"/>
  <c r="Q113" i="227"/>
  <c r="R113" i="227" s="1"/>
  <c r="N113" i="227"/>
  <c r="O113" i="227" s="1"/>
  <c r="K113" i="227"/>
  <c r="H113" i="227"/>
  <c r="AO112" i="227"/>
  <c r="AL112" i="227"/>
  <c r="AI112" i="227"/>
  <c r="AH112" i="226"/>
  <c r="AF112" i="227"/>
  <c r="AE112" i="226"/>
  <c r="AC112" i="227"/>
  <c r="AD112" i="227" s="1"/>
  <c r="Z112" i="227"/>
  <c r="W112" i="227"/>
  <c r="T112" i="227"/>
  <c r="U112" i="227" s="1"/>
  <c r="Q112" i="227"/>
  <c r="R112" i="227" s="1"/>
  <c r="N112" i="227"/>
  <c r="O112" i="227" s="1"/>
  <c r="K112" i="227"/>
  <c r="H112" i="227"/>
  <c r="AO111" i="227"/>
  <c r="AL111" i="227"/>
  <c r="AI111" i="227"/>
  <c r="AH111" i="226"/>
  <c r="AF111" i="227"/>
  <c r="AG111" i="227" s="1"/>
  <c r="AC111" i="227"/>
  <c r="AD111" i="227" s="1"/>
  <c r="Z111" i="227"/>
  <c r="W111" i="227"/>
  <c r="T111" i="227"/>
  <c r="Q111" i="227"/>
  <c r="R111" i="227" s="1"/>
  <c r="N111" i="227"/>
  <c r="O111" i="227" s="1"/>
  <c r="K111" i="227"/>
  <c r="H111" i="227"/>
  <c r="AO110" i="227"/>
  <c r="AL110" i="227"/>
  <c r="AI110" i="227"/>
  <c r="AH110" i="226"/>
  <c r="AF110" i="227"/>
  <c r="AG110" i="227" s="1"/>
  <c r="AC110" i="227"/>
  <c r="AD110" i="227" s="1"/>
  <c r="Z110" i="227"/>
  <c r="W110" i="227"/>
  <c r="T110" i="227"/>
  <c r="Q110" i="227"/>
  <c r="R110" i="227" s="1"/>
  <c r="N110" i="227"/>
  <c r="O110" i="227" s="1"/>
  <c r="K110" i="227"/>
  <c r="H110" i="227"/>
  <c r="AO109" i="227"/>
  <c r="AL109" i="227"/>
  <c r="AI109" i="227"/>
  <c r="AF109" i="227"/>
  <c r="AG109" i="227" s="1"/>
  <c r="AC109" i="227"/>
  <c r="AD109" i="227" s="1"/>
  <c r="Z109" i="227"/>
  <c r="W109" i="227"/>
  <c r="T109" i="227"/>
  <c r="Q109" i="227"/>
  <c r="R109" i="227" s="1"/>
  <c r="N109" i="227"/>
  <c r="O109" i="227" s="1"/>
  <c r="K109" i="227"/>
  <c r="H109" i="227"/>
  <c r="AO108" i="227"/>
  <c r="AL108" i="227"/>
  <c r="AI108" i="227"/>
  <c r="AF108" i="227"/>
  <c r="AG108" i="227" s="1"/>
  <c r="AC108" i="227"/>
  <c r="AD108" i="227" s="1"/>
  <c r="Z108" i="227"/>
  <c r="W108" i="227"/>
  <c r="T108" i="227"/>
  <c r="Q108" i="227"/>
  <c r="R108" i="227" s="1"/>
  <c r="N108" i="227"/>
  <c r="O108" i="227" s="1"/>
  <c r="K108" i="227"/>
  <c r="H108" i="227"/>
  <c r="AO107" i="227"/>
  <c r="AL107" i="227"/>
  <c r="AI107" i="227"/>
  <c r="AF107" i="227"/>
  <c r="AG107" i="227" s="1"/>
  <c r="AC107" i="227"/>
  <c r="AD107" i="227" s="1"/>
  <c r="Z107" i="227"/>
  <c r="W107" i="227"/>
  <c r="T107" i="227"/>
  <c r="Q107" i="227"/>
  <c r="R107" i="227" s="1"/>
  <c r="N107" i="227"/>
  <c r="O107" i="227" s="1"/>
  <c r="K107" i="227"/>
  <c r="H107" i="227"/>
  <c r="AO106" i="227"/>
  <c r="AL106" i="227"/>
  <c r="AI106" i="227"/>
  <c r="AH106" i="226"/>
  <c r="AF106" i="227"/>
  <c r="AG106" i="227" s="1"/>
  <c r="AC106" i="227"/>
  <c r="AD106" i="227" s="1"/>
  <c r="Z106" i="227"/>
  <c r="W106" i="227"/>
  <c r="T106" i="227"/>
  <c r="Q106" i="227"/>
  <c r="R106" i="227" s="1"/>
  <c r="N106" i="227"/>
  <c r="O106" i="227" s="1"/>
  <c r="K106" i="227"/>
  <c r="H106" i="227"/>
  <c r="AO105" i="227"/>
  <c r="AL105" i="227"/>
  <c r="AI105" i="227"/>
  <c r="AH105" i="226"/>
  <c r="AF105" i="227"/>
  <c r="AG105" i="227" s="1"/>
  <c r="AC105" i="227"/>
  <c r="AD105" i="227" s="1"/>
  <c r="Z105" i="227"/>
  <c r="W105" i="227"/>
  <c r="T105" i="227"/>
  <c r="Q105" i="227"/>
  <c r="R105" i="227" s="1"/>
  <c r="N105" i="227"/>
  <c r="O105" i="227" s="1"/>
  <c r="K105" i="227"/>
  <c r="H105" i="227"/>
  <c r="AO104" i="227"/>
  <c r="AL104" i="227"/>
  <c r="AI104" i="227"/>
  <c r="AF104" i="227"/>
  <c r="AG104" i="227" s="1"/>
  <c r="AC104" i="227"/>
  <c r="AD104" i="227" s="1"/>
  <c r="Z104" i="227"/>
  <c r="W104" i="227"/>
  <c r="T104" i="227"/>
  <c r="Q104" i="227"/>
  <c r="R104" i="227" s="1"/>
  <c r="N104" i="227"/>
  <c r="O104" i="227" s="1"/>
  <c r="K104" i="227"/>
  <c r="H104" i="227"/>
  <c r="AO103" i="227"/>
  <c r="AL103" i="227"/>
  <c r="AI103" i="227"/>
  <c r="AF103" i="227"/>
  <c r="AG103" i="227" s="1"/>
  <c r="AC103" i="227"/>
  <c r="AD103" i="227" s="1"/>
  <c r="Z103" i="227"/>
  <c r="W103" i="227"/>
  <c r="T103" i="227"/>
  <c r="Q103" i="227"/>
  <c r="R103" i="227" s="1"/>
  <c r="N103" i="227"/>
  <c r="O103" i="227" s="1"/>
  <c r="K103" i="227"/>
  <c r="H103" i="227"/>
  <c r="AO102" i="227"/>
  <c r="AL102" i="227"/>
  <c r="AI102" i="227"/>
  <c r="AH102" i="226"/>
  <c r="AF102" i="227"/>
  <c r="AG102" i="227" s="1"/>
  <c r="AC102" i="227"/>
  <c r="AD102" i="227" s="1"/>
  <c r="Z102" i="227"/>
  <c r="W102" i="227"/>
  <c r="T102" i="227"/>
  <c r="Q102" i="227"/>
  <c r="R102" i="227" s="1"/>
  <c r="N102" i="227"/>
  <c r="O102" i="227" s="1"/>
  <c r="K102" i="227"/>
  <c r="H102" i="227"/>
  <c r="AO101" i="227"/>
  <c r="AL101" i="227"/>
  <c r="AI101" i="227"/>
  <c r="AH101" i="226"/>
  <c r="AF101" i="227"/>
  <c r="AG101" i="227" s="1"/>
  <c r="AC101" i="227"/>
  <c r="AD101" i="227" s="1"/>
  <c r="Z101" i="227"/>
  <c r="W101" i="227"/>
  <c r="T101" i="227"/>
  <c r="Q101" i="227"/>
  <c r="R101" i="227" s="1"/>
  <c r="N101" i="227"/>
  <c r="O101" i="227" s="1"/>
  <c r="K101" i="227"/>
  <c r="H101" i="227"/>
  <c r="AO100" i="227"/>
  <c r="AL100" i="227"/>
  <c r="AI100" i="227"/>
  <c r="AF100" i="227"/>
  <c r="AG100" i="227" s="1"/>
  <c r="AC100" i="227"/>
  <c r="AD100" i="227" s="1"/>
  <c r="Z100" i="227"/>
  <c r="W100" i="227"/>
  <c r="T100" i="227"/>
  <c r="Q100" i="227"/>
  <c r="R100" i="227" s="1"/>
  <c r="N100" i="227"/>
  <c r="O100" i="227" s="1"/>
  <c r="K100" i="227"/>
  <c r="H100" i="227"/>
  <c r="AO99" i="227"/>
  <c r="AL99" i="227"/>
  <c r="AI99" i="227"/>
  <c r="AH99" i="226"/>
  <c r="AF99" i="227"/>
  <c r="AG99" i="227" s="1"/>
  <c r="AC99" i="227"/>
  <c r="AD99" i="227" s="1"/>
  <c r="Z99" i="227"/>
  <c r="W99" i="227"/>
  <c r="T99" i="227"/>
  <c r="Q99" i="227"/>
  <c r="R99" i="227" s="1"/>
  <c r="N99" i="227"/>
  <c r="O99" i="227" s="1"/>
  <c r="K99" i="227"/>
  <c r="H99" i="227"/>
  <c r="AO98" i="227"/>
  <c r="AL98" i="227"/>
  <c r="AI98" i="227"/>
  <c r="AH98" i="226"/>
  <c r="AF98" i="227"/>
  <c r="AE98" i="226"/>
  <c r="AC98" i="227"/>
  <c r="AD98" i="227" s="1"/>
  <c r="Z98" i="227"/>
  <c r="W98" i="227"/>
  <c r="T98" i="227"/>
  <c r="Q98" i="227"/>
  <c r="N98" i="227"/>
  <c r="K98" i="227"/>
  <c r="H98" i="227"/>
  <c r="AO97" i="227"/>
  <c r="AP97" i="227" s="1"/>
  <c r="AL97" i="227"/>
  <c r="AI97" i="227"/>
  <c r="AF97" i="227"/>
  <c r="AC97" i="227"/>
  <c r="AD97" i="227" s="1"/>
  <c r="Z97" i="227"/>
  <c r="W97" i="227"/>
  <c r="T97" i="227"/>
  <c r="Q97" i="227"/>
  <c r="N97" i="227"/>
  <c r="K97" i="227"/>
  <c r="H97" i="227"/>
  <c r="AO96" i="227"/>
  <c r="AL96" i="227"/>
  <c r="AI96" i="227"/>
  <c r="AJ96" i="227" s="1"/>
  <c r="AF96" i="227"/>
  <c r="AE96" i="226"/>
  <c r="AC96" i="227"/>
  <c r="AD96" i="227" s="1"/>
  <c r="Z96" i="227"/>
  <c r="W96" i="227"/>
  <c r="T96" i="227"/>
  <c r="Q96" i="227"/>
  <c r="N96" i="227"/>
  <c r="O96" i="227" s="1"/>
  <c r="K96" i="227"/>
  <c r="H96" i="227"/>
  <c r="AO95" i="227"/>
  <c r="AP95" i="227" s="1"/>
  <c r="AL95" i="227"/>
  <c r="AI95" i="227"/>
  <c r="AF95" i="227"/>
  <c r="AE95" i="226"/>
  <c r="AC95" i="227"/>
  <c r="AD95" i="227" s="1"/>
  <c r="Z95" i="227"/>
  <c r="W95" i="227"/>
  <c r="T95" i="227"/>
  <c r="Q95" i="227"/>
  <c r="N95" i="227"/>
  <c r="O95" i="227" s="1"/>
  <c r="K95" i="227"/>
  <c r="H95" i="227"/>
  <c r="AO94" i="227"/>
  <c r="AP94" i="227" s="1"/>
  <c r="AL94" i="227"/>
  <c r="AI94" i="227"/>
  <c r="AH94" i="226"/>
  <c r="AF94" i="227"/>
  <c r="AC94" i="227"/>
  <c r="AD94" i="227" s="1"/>
  <c r="Z94" i="227"/>
  <c r="W94" i="227"/>
  <c r="T94" i="227"/>
  <c r="Q94" i="227"/>
  <c r="R94" i="227" s="1"/>
  <c r="N94" i="227"/>
  <c r="O94" i="227" s="1"/>
  <c r="K94" i="227"/>
  <c r="H94" i="227"/>
  <c r="AO93" i="227"/>
  <c r="AP93" i="227" s="1"/>
  <c r="AL93" i="227"/>
  <c r="AI93" i="227"/>
  <c r="AH93" i="226"/>
  <c r="AF93" i="227"/>
  <c r="AC93" i="227"/>
  <c r="AD93" i="227" s="1"/>
  <c r="Z93" i="227"/>
  <c r="W93" i="227"/>
  <c r="T93" i="227"/>
  <c r="Q93" i="227"/>
  <c r="R93" i="227" s="1"/>
  <c r="N93" i="227"/>
  <c r="O93" i="227" s="1"/>
  <c r="K93" i="227"/>
  <c r="H93" i="227"/>
  <c r="AO92" i="227"/>
  <c r="AL92" i="227"/>
  <c r="AI92" i="227"/>
  <c r="AF92" i="227"/>
  <c r="AC92" i="227"/>
  <c r="AD92" i="227" s="1"/>
  <c r="Z92" i="227"/>
  <c r="W92" i="227"/>
  <c r="T92" i="227"/>
  <c r="U92" i="227" s="1"/>
  <c r="Q92" i="227"/>
  <c r="R92" i="227" s="1"/>
  <c r="N92" i="227"/>
  <c r="O92" i="227" s="1"/>
  <c r="K92" i="227"/>
  <c r="H92" i="227"/>
  <c r="AO91" i="227"/>
  <c r="AL91" i="227"/>
  <c r="AI91" i="227"/>
  <c r="AF91" i="227"/>
  <c r="AG91" i="227" s="1"/>
  <c r="AC91" i="227"/>
  <c r="AD91" i="227" s="1"/>
  <c r="Z91" i="227"/>
  <c r="W91" i="227"/>
  <c r="T91" i="227"/>
  <c r="Q91" i="227"/>
  <c r="R91" i="227" s="1"/>
  <c r="N91" i="227"/>
  <c r="O91" i="227" s="1"/>
  <c r="K91" i="227"/>
  <c r="H91" i="227"/>
  <c r="AO90" i="227"/>
  <c r="AL90" i="227"/>
  <c r="AI90" i="227"/>
  <c r="AF90" i="227"/>
  <c r="AG90" i="227" s="1"/>
  <c r="AC90" i="227"/>
  <c r="AD90" i="227" s="1"/>
  <c r="Z90" i="227"/>
  <c r="W90" i="227"/>
  <c r="T90" i="227"/>
  <c r="Q90" i="227"/>
  <c r="R90" i="227" s="1"/>
  <c r="N90" i="227"/>
  <c r="O90" i="227" s="1"/>
  <c r="K90" i="227"/>
  <c r="H90" i="227"/>
  <c r="AO89" i="227"/>
  <c r="AL89" i="227"/>
  <c r="AI89" i="227"/>
  <c r="AF89" i="227"/>
  <c r="AG89" i="227" s="1"/>
  <c r="AC89" i="227"/>
  <c r="AD89" i="227" s="1"/>
  <c r="Z89" i="227"/>
  <c r="W89" i="227"/>
  <c r="T89" i="227"/>
  <c r="Q89" i="227"/>
  <c r="R89" i="227" s="1"/>
  <c r="N89" i="227"/>
  <c r="O89" i="227" s="1"/>
  <c r="K89" i="227"/>
  <c r="H89" i="227"/>
  <c r="AO88" i="227"/>
  <c r="AL88" i="227"/>
  <c r="AI88" i="227"/>
  <c r="AF88" i="227"/>
  <c r="AG88" i="227" s="1"/>
  <c r="AC88" i="227"/>
  <c r="AD88" i="227" s="1"/>
  <c r="Z88" i="227"/>
  <c r="W88" i="227"/>
  <c r="T88" i="227"/>
  <c r="Q88" i="227"/>
  <c r="R88" i="227" s="1"/>
  <c r="N88" i="227"/>
  <c r="O88" i="227" s="1"/>
  <c r="K88" i="227"/>
  <c r="H88" i="227"/>
  <c r="AO87" i="227"/>
  <c r="AL87" i="227"/>
  <c r="AI87" i="227"/>
  <c r="AF87" i="227"/>
  <c r="AG87" i="227" s="1"/>
  <c r="AC87" i="227"/>
  <c r="AD87" i="227" s="1"/>
  <c r="Z87" i="227"/>
  <c r="W87" i="227"/>
  <c r="T87" i="227"/>
  <c r="Q87" i="227"/>
  <c r="N87" i="227"/>
  <c r="K87" i="227"/>
  <c r="H87" i="227"/>
  <c r="AO86" i="227"/>
  <c r="AL86" i="227"/>
  <c r="AI86" i="227"/>
  <c r="AH86" i="226"/>
  <c r="AF86" i="227"/>
  <c r="AG86" i="227" s="1"/>
  <c r="AC86" i="227"/>
  <c r="Z86" i="227"/>
  <c r="W86" i="227"/>
  <c r="T86" i="227"/>
  <c r="Q86" i="227"/>
  <c r="R86" i="227" s="1"/>
  <c r="N86" i="227"/>
  <c r="O86" i="227" s="1"/>
  <c r="K86" i="227"/>
  <c r="H86" i="227"/>
  <c r="AO85" i="227"/>
  <c r="AL85" i="227"/>
  <c r="AI85" i="227"/>
  <c r="AF85" i="227"/>
  <c r="AG85" i="227" s="1"/>
  <c r="AC85" i="227"/>
  <c r="AD85" i="227" s="1"/>
  <c r="Z85" i="227"/>
  <c r="W85" i="227"/>
  <c r="T85" i="227"/>
  <c r="Q85" i="227"/>
  <c r="R85" i="227" s="1"/>
  <c r="N85" i="227"/>
  <c r="O85" i="227" s="1"/>
  <c r="K85" i="227"/>
  <c r="H85" i="227"/>
  <c r="AO84" i="227"/>
  <c r="AL84" i="227"/>
  <c r="AI84" i="227"/>
  <c r="AF84" i="227"/>
  <c r="AC84" i="227"/>
  <c r="AD84" i="227" s="1"/>
  <c r="Z84" i="227"/>
  <c r="W84" i="227"/>
  <c r="T84" i="227"/>
  <c r="Q84" i="227"/>
  <c r="R84" i="227" s="1"/>
  <c r="N84" i="227"/>
  <c r="O84" i="227" s="1"/>
  <c r="K84" i="227"/>
  <c r="H84" i="227"/>
  <c r="AO83" i="227"/>
  <c r="AL83" i="227"/>
  <c r="AI83" i="227"/>
  <c r="AF83" i="227"/>
  <c r="AG83" i="227" s="1"/>
  <c r="AC83" i="227"/>
  <c r="AD83" i="227" s="1"/>
  <c r="Z83" i="227"/>
  <c r="W83" i="227"/>
  <c r="T83" i="227"/>
  <c r="Q83" i="227"/>
  <c r="R83" i="227" s="1"/>
  <c r="N83" i="227"/>
  <c r="O83" i="227" s="1"/>
  <c r="K83" i="227"/>
  <c r="H83" i="227"/>
  <c r="AO82" i="227"/>
  <c r="AL82" i="227"/>
  <c r="AI82" i="227"/>
  <c r="AH82" i="226"/>
  <c r="AF82" i="227"/>
  <c r="AG82" i="227" s="1"/>
  <c r="AC82" i="227"/>
  <c r="AD82" i="227" s="1"/>
  <c r="Z82" i="227"/>
  <c r="W82" i="227"/>
  <c r="T82" i="227"/>
  <c r="Q82" i="227"/>
  <c r="R82" i="227" s="1"/>
  <c r="N82" i="227"/>
  <c r="O82" i="227" s="1"/>
  <c r="K82" i="227"/>
  <c r="H82" i="227"/>
  <c r="AO81" i="227"/>
  <c r="AL81" i="227"/>
  <c r="AI81" i="227"/>
  <c r="AH81" i="226"/>
  <c r="AF81" i="227"/>
  <c r="AG81" i="227" s="1"/>
  <c r="AC81" i="227"/>
  <c r="AD81" i="227" s="1"/>
  <c r="Z81" i="227"/>
  <c r="W81" i="227"/>
  <c r="T81" i="227"/>
  <c r="Q81" i="227"/>
  <c r="R81" i="227" s="1"/>
  <c r="N81" i="227"/>
  <c r="O81" i="227" s="1"/>
  <c r="K81" i="227"/>
  <c r="H81" i="227"/>
  <c r="AO80" i="227"/>
  <c r="AL80" i="227"/>
  <c r="AI80" i="227"/>
  <c r="AF80" i="227"/>
  <c r="AC80" i="227"/>
  <c r="AD80" i="227" s="1"/>
  <c r="Z80" i="227"/>
  <c r="W80" i="227"/>
  <c r="T80" i="227"/>
  <c r="Q80" i="227"/>
  <c r="R80" i="227" s="1"/>
  <c r="N80" i="227"/>
  <c r="O80" i="227" s="1"/>
  <c r="K80" i="227"/>
  <c r="H80" i="227"/>
  <c r="AO79" i="227"/>
  <c r="AL79" i="227"/>
  <c r="AI79" i="227"/>
  <c r="AH79" i="226"/>
  <c r="AF79" i="227"/>
  <c r="AC79" i="227"/>
  <c r="AD79" i="227" s="1"/>
  <c r="Z79" i="227"/>
  <c r="W79" i="227"/>
  <c r="T79" i="227"/>
  <c r="Q79" i="227"/>
  <c r="R79" i="227" s="1"/>
  <c r="N79" i="227"/>
  <c r="O79" i="227" s="1"/>
  <c r="K79" i="227"/>
  <c r="H79" i="227"/>
  <c r="AO78" i="227"/>
  <c r="AL78" i="227"/>
  <c r="AI78" i="227"/>
  <c r="AH78" i="226"/>
  <c r="AF78" i="227"/>
  <c r="AE78" i="226"/>
  <c r="AC78" i="227"/>
  <c r="AD78" i="227" s="1"/>
  <c r="Z78" i="227"/>
  <c r="W78" i="227"/>
  <c r="T78" i="227"/>
  <c r="Q78" i="227"/>
  <c r="R78" i="227" s="1"/>
  <c r="N78" i="227"/>
  <c r="O78" i="227" s="1"/>
  <c r="K78" i="227"/>
  <c r="H78" i="227"/>
  <c r="AO77" i="227"/>
  <c r="AL77" i="227"/>
  <c r="AI77" i="227"/>
  <c r="AF77" i="227"/>
  <c r="AG77" i="227" s="1"/>
  <c r="AC77" i="227"/>
  <c r="AD77" i="227" s="1"/>
  <c r="Z77" i="227"/>
  <c r="W77" i="227"/>
  <c r="T77" i="227"/>
  <c r="U77" i="227" s="1"/>
  <c r="Q77" i="227"/>
  <c r="R77" i="227" s="1"/>
  <c r="N77" i="227"/>
  <c r="O77" i="227" s="1"/>
  <c r="K77" i="227"/>
  <c r="H77" i="227"/>
  <c r="AO76" i="227"/>
  <c r="AL76" i="227"/>
  <c r="AI76" i="227"/>
  <c r="AH76" i="226"/>
  <c r="AF76" i="227"/>
  <c r="AG76" i="227" s="1"/>
  <c r="AC76" i="227"/>
  <c r="AD76" i="227" s="1"/>
  <c r="Z76" i="227"/>
  <c r="W76" i="227"/>
  <c r="T76" i="227"/>
  <c r="U76" i="227" s="1"/>
  <c r="Q76" i="227"/>
  <c r="R76" i="227" s="1"/>
  <c r="N76" i="227"/>
  <c r="O76" i="227" s="1"/>
  <c r="K76" i="227"/>
  <c r="H76" i="227"/>
  <c r="AO75" i="227"/>
  <c r="AL75" i="227"/>
  <c r="AI75" i="227"/>
  <c r="AH75" i="226"/>
  <c r="AF75" i="227"/>
  <c r="AG75" i="227" s="1"/>
  <c r="AC75" i="227"/>
  <c r="AD75" i="227" s="1"/>
  <c r="Z75" i="227"/>
  <c r="W75" i="227"/>
  <c r="T75" i="227"/>
  <c r="U75" i="227" s="1"/>
  <c r="Q75" i="227"/>
  <c r="R75" i="227" s="1"/>
  <c r="N75" i="227"/>
  <c r="O75" i="227" s="1"/>
  <c r="K75" i="227"/>
  <c r="H75" i="227"/>
  <c r="AO74" i="227"/>
  <c r="AL74" i="227"/>
  <c r="AI74" i="227"/>
  <c r="AH74" i="226"/>
  <c r="AF74" i="227"/>
  <c r="AG74" i="227" s="1"/>
  <c r="AC74" i="227"/>
  <c r="AD74" i="227" s="1"/>
  <c r="Z74" i="227"/>
  <c r="W74" i="227"/>
  <c r="T74" i="227"/>
  <c r="U74" i="227" s="1"/>
  <c r="Q74" i="227"/>
  <c r="R74" i="227" s="1"/>
  <c r="N74" i="227"/>
  <c r="O74" i="227" s="1"/>
  <c r="K74" i="227"/>
  <c r="H74" i="227"/>
  <c r="AO73" i="227"/>
  <c r="AL73" i="227"/>
  <c r="AI73" i="227"/>
  <c r="AF73" i="227"/>
  <c r="AG73" i="227" s="1"/>
  <c r="AC73" i="227"/>
  <c r="AD73" i="227" s="1"/>
  <c r="Z73" i="227"/>
  <c r="W73" i="227"/>
  <c r="T73" i="227"/>
  <c r="U73" i="227" s="1"/>
  <c r="Q73" i="227"/>
  <c r="R73" i="227" s="1"/>
  <c r="N73" i="227"/>
  <c r="O73" i="227" s="1"/>
  <c r="K73" i="227"/>
  <c r="H73" i="227"/>
  <c r="AO72" i="227"/>
  <c r="AL72" i="227"/>
  <c r="AI72" i="227"/>
  <c r="AF72" i="227"/>
  <c r="AG72" i="227" s="1"/>
  <c r="AC72" i="227"/>
  <c r="AD72" i="227" s="1"/>
  <c r="Z72" i="227"/>
  <c r="W72" i="227"/>
  <c r="T72" i="227"/>
  <c r="U72" i="227" s="1"/>
  <c r="Q72" i="227"/>
  <c r="R72" i="227" s="1"/>
  <c r="N72" i="227"/>
  <c r="O72" i="227" s="1"/>
  <c r="K72" i="227"/>
  <c r="H72" i="227"/>
  <c r="AO71" i="227"/>
  <c r="AL71" i="227"/>
  <c r="AI71" i="227"/>
  <c r="AH71" i="226"/>
  <c r="AF71" i="227"/>
  <c r="AG71" i="227" s="1"/>
  <c r="AC71" i="227"/>
  <c r="AD71" i="227" s="1"/>
  <c r="Z71" i="227"/>
  <c r="W71" i="227"/>
  <c r="T71" i="227"/>
  <c r="Q71" i="227"/>
  <c r="R71" i="227" s="1"/>
  <c r="N71" i="227"/>
  <c r="O71" i="227" s="1"/>
  <c r="K71" i="227"/>
  <c r="H71" i="227"/>
  <c r="AO70" i="227"/>
  <c r="AL70" i="227"/>
  <c r="AI70" i="227"/>
  <c r="AH70" i="226"/>
  <c r="AF70" i="227"/>
  <c r="AC70" i="227"/>
  <c r="AB70" i="226"/>
  <c r="Z70" i="227"/>
  <c r="W70" i="227"/>
  <c r="T70" i="227"/>
  <c r="Q70" i="227"/>
  <c r="N70" i="227"/>
  <c r="K70" i="227"/>
  <c r="H70" i="227"/>
  <c r="AO69" i="227"/>
  <c r="AL69" i="227"/>
  <c r="AI69" i="227"/>
  <c r="AH69" i="226"/>
  <c r="AF69" i="227"/>
  <c r="AC69" i="227"/>
  <c r="AB69" i="226"/>
  <c r="Z69" i="227"/>
  <c r="W69" i="227"/>
  <c r="T69" i="227"/>
  <c r="Q69" i="227"/>
  <c r="R69" i="227" s="1"/>
  <c r="N69" i="227"/>
  <c r="K69" i="227"/>
  <c r="H69" i="227"/>
  <c r="AO68" i="227"/>
  <c r="AL68" i="227"/>
  <c r="AI68" i="227"/>
  <c r="AF68" i="227"/>
  <c r="AE68" i="226"/>
  <c r="AC68" i="227"/>
  <c r="AB68" i="226"/>
  <c r="Z68" i="227"/>
  <c r="W68" i="227"/>
  <c r="T68" i="227"/>
  <c r="Q68" i="227"/>
  <c r="N68" i="227"/>
  <c r="K68" i="227"/>
  <c r="H68" i="227"/>
  <c r="AO67" i="227"/>
  <c r="AL67" i="227"/>
  <c r="AI67" i="227"/>
  <c r="AF67" i="227"/>
  <c r="AE67" i="226"/>
  <c r="AC67" i="227"/>
  <c r="Z67" i="227"/>
  <c r="W67" i="227"/>
  <c r="T67" i="227"/>
  <c r="Q67" i="227"/>
  <c r="R67" i="227" s="1"/>
  <c r="N67" i="227"/>
  <c r="K67" i="227"/>
  <c r="H67" i="227"/>
  <c r="AO66" i="227"/>
  <c r="AL66" i="227"/>
  <c r="AI66" i="227"/>
  <c r="AF66" i="227"/>
  <c r="AE66" i="226"/>
  <c r="AC66" i="227"/>
  <c r="Z66" i="227"/>
  <c r="W66" i="227"/>
  <c r="T66" i="227"/>
  <c r="Q66" i="227"/>
  <c r="R66" i="227" s="1"/>
  <c r="N66" i="227"/>
  <c r="K66" i="227"/>
  <c r="H66" i="227"/>
  <c r="AO65" i="227"/>
  <c r="AL65" i="227"/>
  <c r="AI65" i="227"/>
  <c r="AH65" i="226"/>
  <c r="AF65" i="227"/>
  <c r="AC65" i="227"/>
  <c r="AB65" i="226"/>
  <c r="Z65" i="227"/>
  <c r="W65" i="227"/>
  <c r="T65" i="227"/>
  <c r="Q65" i="227"/>
  <c r="R65" i="227" s="1"/>
  <c r="N65" i="227"/>
  <c r="K65" i="227"/>
  <c r="H65" i="227"/>
  <c r="AO64" i="227"/>
  <c r="AL64" i="227"/>
  <c r="AI64" i="227"/>
  <c r="AH64" i="226"/>
  <c r="AF64" i="227"/>
  <c r="AC64" i="227"/>
  <c r="AB64" i="226"/>
  <c r="Z64" i="227"/>
  <c r="W64" i="227"/>
  <c r="T64" i="227"/>
  <c r="Q64" i="227"/>
  <c r="R64" i="227" s="1"/>
  <c r="N64" i="227"/>
  <c r="K64" i="227"/>
  <c r="H64" i="227"/>
  <c r="AO63" i="227"/>
  <c r="AL63" i="227"/>
  <c r="AI63" i="227"/>
  <c r="AH63" i="226"/>
  <c r="AF63" i="227"/>
  <c r="AC63" i="227"/>
  <c r="AB63" i="226"/>
  <c r="Z63" i="227"/>
  <c r="W63" i="227"/>
  <c r="X63" i="227" s="1"/>
  <c r="T63" i="227"/>
  <c r="Q63" i="227"/>
  <c r="N63" i="227"/>
  <c r="K63" i="227"/>
  <c r="H63" i="227"/>
  <c r="AO62" i="227"/>
  <c r="AL62" i="227"/>
  <c r="AI62" i="227"/>
  <c r="AH62" i="226"/>
  <c r="AF62" i="227"/>
  <c r="AE62" i="226"/>
  <c r="AC62" i="227"/>
  <c r="Z62" i="227"/>
  <c r="W62" i="227"/>
  <c r="X62" i="227" s="1"/>
  <c r="T62" i="227"/>
  <c r="Q62" i="227"/>
  <c r="N62" i="227"/>
  <c r="K62" i="227"/>
  <c r="H62" i="227"/>
  <c r="AO61" i="227"/>
  <c r="AL61" i="227"/>
  <c r="AI61" i="227"/>
  <c r="AF61" i="227"/>
  <c r="AE61" i="226"/>
  <c r="AC61" i="227"/>
  <c r="Z61" i="227"/>
  <c r="W61" i="227"/>
  <c r="T61" i="227"/>
  <c r="Q61" i="227"/>
  <c r="R61" i="227" s="1"/>
  <c r="N61" i="227"/>
  <c r="K61" i="227"/>
  <c r="H61" i="227"/>
  <c r="AO60" i="227"/>
  <c r="AL60" i="227"/>
  <c r="AI60" i="227"/>
  <c r="AF60" i="227"/>
  <c r="AC60" i="227"/>
  <c r="Z60" i="227"/>
  <c r="W60" i="227"/>
  <c r="T60" i="227"/>
  <c r="Q60" i="227"/>
  <c r="R60" i="227" s="1"/>
  <c r="N60" i="227"/>
  <c r="K60" i="227"/>
  <c r="H60" i="227"/>
  <c r="AO59" i="227"/>
  <c r="AL59" i="227"/>
  <c r="AI59" i="227"/>
  <c r="AF59" i="227"/>
  <c r="AC59" i="227"/>
  <c r="AB59" i="226"/>
  <c r="Z59" i="227"/>
  <c r="W59" i="227"/>
  <c r="T59" i="227"/>
  <c r="Q59" i="227"/>
  <c r="N59" i="227"/>
  <c r="K59" i="227"/>
  <c r="H59" i="227"/>
  <c r="AO58" i="227"/>
  <c r="AL58" i="227"/>
  <c r="AI58" i="227"/>
  <c r="AH58" i="226"/>
  <c r="AF58" i="227"/>
  <c r="AC58" i="227"/>
  <c r="AB58" i="226"/>
  <c r="Z58" i="227"/>
  <c r="W58" i="227"/>
  <c r="T58" i="227"/>
  <c r="Q58" i="227"/>
  <c r="R58" i="227" s="1"/>
  <c r="N58" i="227"/>
  <c r="K58" i="227"/>
  <c r="H58" i="227"/>
  <c r="AO57" i="227"/>
  <c r="AL57" i="227"/>
  <c r="AI57" i="227"/>
  <c r="AF57" i="227"/>
  <c r="AC57" i="227"/>
  <c r="Z57" i="227"/>
  <c r="W57" i="227"/>
  <c r="T57" i="227"/>
  <c r="Q57" i="227"/>
  <c r="N57" i="227"/>
  <c r="K57" i="227"/>
  <c r="H57" i="227"/>
  <c r="AO56" i="227"/>
  <c r="AL56" i="227"/>
  <c r="AI56" i="227"/>
  <c r="AF56" i="227"/>
  <c r="AC56" i="227"/>
  <c r="AB56" i="226"/>
  <c r="Z56" i="227"/>
  <c r="W56" i="227"/>
  <c r="T56" i="227"/>
  <c r="Q56" i="227"/>
  <c r="N56" i="227"/>
  <c r="K56" i="227"/>
  <c r="H56" i="227"/>
  <c r="AO55" i="227"/>
  <c r="AL55" i="227"/>
  <c r="AI55" i="227"/>
  <c r="AF55" i="227"/>
  <c r="AC55" i="227"/>
  <c r="Z55" i="227"/>
  <c r="W55" i="227"/>
  <c r="T55" i="227"/>
  <c r="Q55" i="227"/>
  <c r="N55" i="227"/>
  <c r="K55" i="227"/>
  <c r="H55" i="227"/>
  <c r="AO54" i="227"/>
  <c r="AL54" i="227"/>
  <c r="AI54" i="227"/>
  <c r="AF54" i="227"/>
  <c r="AC54" i="227"/>
  <c r="Z54" i="227"/>
  <c r="W54" i="227"/>
  <c r="T54" i="227"/>
  <c r="U54" i="227" s="1"/>
  <c r="Q54" i="227"/>
  <c r="N54" i="227"/>
  <c r="K54" i="227"/>
  <c r="H54" i="227"/>
  <c r="AO53" i="227"/>
  <c r="AL53" i="227"/>
  <c r="AI53" i="227"/>
  <c r="AF53" i="227"/>
  <c r="AG53" i="227" s="1"/>
  <c r="AC53" i="227"/>
  <c r="AB53" i="226"/>
  <c r="Z53" i="227"/>
  <c r="W53" i="227"/>
  <c r="T53" i="227"/>
  <c r="Q53" i="227"/>
  <c r="R53" i="227" s="1"/>
  <c r="N53" i="227"/>
  <c r="K53" i="227"/>
  <c r="H53" i="227"/>
  <c r="AO52" i="227"/>
  <c r="AL52" i="227"/>
  <c r="AI52" i="227"/>
  <c r="AH52" i="226"/>
  <c r="AF52" i="227"/>
  <c r="AG52" i="227" s="1"/>
  <c r="AC52" i="227"/>
  <c r="AB52" i="226"/>
  <c r="Z52" i="227"/>
  <c r="W52" i="227"/>
  <c r="T52" i="227"/>
  <c r="Q52" i="227"/>
  <c r="R52" i="227" s="1"/>
  <c r="N52" i="227"/>
  <c r="K52" i="227"/>
  <c r="H52" i="227"/>
  <c r="AO51" i="227"/>
  <c r="AL51" i="227"/>
  <c r="AI51" i="227"/>
  <c r="AF51" i="227"/>
  <c r="AG51" i="227" s="1"/>
  <c r="AC51" i="227"/>
  <c r="Z51" i="227"/>
  <c r="W51" i="227"/>
  <c r="T51" i="227"/>
  <c r="Q51" i="227"/>
  <c r="R51" i="227" s="1"/>
  <c r="N51" i="227"/>
  <c r="K51" i="227"/>
  <c r="H51" i="227"/>
  <c r="AO50" i="227"/>
  <c r="AL50" i="227"/>
  <c r="AI50" i="227"/>
  <c r="AH50" i="226"/>
  <c r="AF50" i="227"/>
  <c r="AE50" i="226"/>
  <c r="AC50" i="227"/>
  <c r="Z50" i="227"/>
  <c r="W50" i="227"/>
  <c r="X50" i="227" s="1"/>
  <c r="T50" i="227"/>
  <c r="Q50" i="227"/>
  <c r="N50" i="227"/>
  <c r="K50" i="227"/>
  <c r="H50" i="227"/>
  <c r="AO49" i="227"/>
  <c r="AL49" i="227"/>
  <c r="AI49" i="227"/>
  <c r="AF49" i="227"/>
  <c r="AE49" i="226"/>
  <c r="AC49" i="227"/>
  <c r="Z49" i="227"/>
  <c r="W49" i="227"/>
  <c r="X49" i="227" s="1"/>
  <c r="T49" i="227"/>
  <c r="Q49" i="227"/>
  <c r="N49" i="227"/>
  <c r="K49" i="227"/>
  <c r="H49" i="227"/>
  <c r="AO48" i="227"/>
  <c r="AL48" i="227"/>
  <c r="AI48" i="227"/>
  <c r="AF48" i="227"/>
  <c r="AC48" i="227"/>
  <c r="Z48" i="227"/>
  <c r="W48" i="227"/>
  <c r="T48" i="227"/>
  <c r="Q48" i="227"/>
  <c r="N48" i="227"/>
  <c r="K48" i="227"/>
  <c r="H48" i="227"/>
  <c r="AO47" i="227"/>
  <c r="AL47" i="227"/>
  <c r="AI47" i="227"/>
  <c r="AH47" i="226"/>
  <c r="AF47" i="227"/>
  <c r="AE47" i="226"/>
  <c r="AC47" i="227"/>
  <c r="AB47" i="226"/>
  <c r="Z47" i="227"/>
  <c r="W47" i="227"/>
  <c r="T47" i="227"/>
  <c r="Q47" i="227"/>
  <c r="R47" i="227" s="1"/>
  <c r="N47" i="227"/>
  <c r="K47" i="227"/>
  <c r="H47" i="227"/>
  <c r="AO46" i="227"/>
  <c r="AL46" i="227"/>
  <c r="AI46" i="227"/>
  <c r="AH46" i="226"/>
  <c r="AF46" i="227"/>
  <c r="AC46" i="227"/>
  <c r="AB46" i="226"/>
  <c r="Z46" i="227"/>
  <c r="W46" i="227"/>
  <c r="T46" i="227"/>
  <c r="Q46" i="227"/>
  <c r="R46" i="227" s="1"/>
  <c r="N46" i="227"/>
  <c r="K46" i="227"/>
  <c r="H46" i="227"/>
  <c r="AO45" i="227"/>
  <c r="AL45" i="227"/>
  <c r="AI45" i="227"/>
  <c r="AF45" i="227"/>
  <c r="AC45" i="227"/>
  <c r="Z45" i="227"/>
  <c r="W45" i="227"/>
  <c r="X45" i="227" s="1"/>
  <c r="T45" i="227"/>
  <c r="Q45" i="227"/>
  <c r="N45" i="227"/>
  <c r="K45" i="227"/>
  <c r="H45" i="227"/>
  <c r="AO44" i="227"/>
  <c r="AL44" i="227"/>
  <c r="AI44" i="227"/>
  <c r="AH44" i="226"/>
  <c r="AF44" i="227"/>
  <c r="AE44" i="226"/>
  <c r="AC44" i="227"/>
  <c r="Z44" i="227"/>
  <c r="W44" i="227"/>
  <c r="X44" i="227" s="1"/>
  <c r="T44" i="227"/>
  <c r="Q44" i="227"/>
  <c r="N44" i="227"/>
  <c r="K44" i="227"/>
  <c r="H44" i="227"/>
  <c r="AO43" i="227"/>
  <c r="AL43" i="227"/>
  <c r="AI43" i="227"/>
  <c r="AH43" i="226"/>
  <c r="AF43" i="227"/>
  <c r="AC43" i="227"/>
  <c r="AB43" i="226"/>
  <c r="Z43" i="227"/>
  <c r="W43" i="227"/>
  <c r="X43" i="227" s="1"/>
  <c r="T43" i="227"/>
  <c r="Q43" i="227"/>
  <c r="N43" i="227"/>
  <c r="K43" i="227"/>
  <c r="H43" i="227"/>
  <c r="AO42" i="227"/>
  <c r="AL42" i="227"/>
  <c r="AI42" i="227"/>
  <c r="AH42" i="226"/>
  <c r="AF42" i="227"/>
  <c r="AC42" i="227"/>
  <c r="Z42" i="227"/>
  <c r="W42" i="227"/>
  <c r="T42" i="227"/>
  <c r="Q42" i="227"/>
  <c r="R42" i="227" s="1"/>
  <c r="N42" i="227"/>
  <c r="K42" i="227"/>
  <c r="H42" i="227"/>
  <c r="AO41" i="227"/>
  <c r="AL41" i="227"/>
  <c r="AI41" i="227"/>
  <c r="AF41" i="227"/>
  <c r="AG41" i="227" s="1"/>
  <c r="AC41" i="227"/>
  <c r="AD41" i="227" s="1"/>
  <c r="Z41" i="227"/>
  <c r="W41" i="227"/>
  <c r="T41" i="227"/>
  <c r="Q41" i="227"/>
  <c r="R41" i="227" s="1"/>
  <c r="N41" i="227"/>
  <c r="O41" i="227" s="1"/>
  <c r="K41" i="227"/>
  <c r="H41" i="227"/>
  <c r="AO40" i="227"/>
  <c r="AL40" i="227"/>
  <c r="AI40" i="227"/>
  <c r="AF40" i="227"/>
  <c r="AG40" i="227" s="1"/>
  <c r="AC40" i="227"/>
  <c r="AD40" i="227" s="1"/>
  <c r="Z40" i="227"/>
  <c r="W40" i="227"/>
  <c r="T40" i="227"/>
  <c r="Q40" i="227"/>
  <c r="R40" i="227" s="1"/>
  <c r="N40" i="227"/>
  <c r="O40" i="227" s="1"/>
  <c r="K40" i="227"/>
  <c r="H40" i="227"/>
  <c r="AO39" i="227"/>
  <c r="AL39" i="227"/>
  <c r="AI39" i="227"/>
  <c r="AF39" i="227"/>
  <c r="AG39" i="227" s="1"/>
  <c r="AC39" i="227"/>
  <c r="AD39" i="227" s="1"/>
  <c r="Z39" i="227"/>
  <c r="W39" i="227"/>
  <c r="T39" i="227"/>
  <c r="Q39" i="227"/>
  <c r="R39" i="227" s="1"/>
  <c r="N39" i="227"/>
  <c r="O39" i="227" s="1"/>
  <c r="K39" i="227"/>
  <c r="H39" i="227"/>
  <c r="AO38" i="227"/>
  <c r="AL38" i="227"/>
  <c r="AI38" i="227"/>
  <c r="AF38" i="227"/>
  <c r="AC38" i="227"/>
  <c r="AB38" i="226"/>
  <c r="Z38" i="227"/>
  <c r="W38" i="227"/>
  <c r="T38" i="227"/>
  <c r="Q38" i="227"/>
  <c r="R38" i="227" s="1"/>
  <c r="N38" i="227"/>
  <c r="K38" i="227"/>
  <c r="H38" i="227"/>
  <c r="AO37" i="227"/>
  <c r="AL37" i="227"/>
  <c r="AI37" i="227"/>
  <c r="AH37" i="226"/>
  <c r="AF37" i="227"/>
  <c r="AE37" i="226"/>
  <c r="AC37" i="227"/>
  <c r="AB37" i="226"/>
  <c r="Z37" i="227"/>
  <c r="W37" i="227"/>
  <c r="T37" i="227"/>
  <c r="Q37" i="227"/>
  <c r="R37" i="227" s="1"/>
  <c r="N37" i="227"/>
  <c r="K37" i="227"/>
  <c r="H37" i="227"/>
  <c r="AO36" i="227"/>
  <c r="AL36" i="227"/>
  <c r="AI36" i="227"/>
  <c r="AF36" i="227"/>
  <c r="AC36" i="227"/>
  <c r="AB36" i="226"/>
  <c r="Z36" i="227"/>
  <c r="W36" i="227"/>
  <c r="T36" i="227"/>
  <c r="Q36" i="227"/>
  <c r="R36" i="227" s="1"/>
  <c r="N36" i="227"/>
  <c r="K36" i="227"/>
  <c r="H36" i="227"/>
  <c r="AO35" i="227"/>
  <c r="AL35" i="227"/>
  <c r="AI35" i="227"/>
  <c r="AH35" i="226"/>
  <c r="AF35" i="227"/>
  <c r="AC35" i="227"/>
  <c r="Z35" i="227"/>
  <c r="W35" i="227"/>
  <c r="T35" i="227"/>
  <c r="Q35" i="227"/>
  <c r="R35" i="227" s="1"/>
  <c r="N35" i="227"/>
  <c r="K35" i="227"/>
  <c r="H35" i="227"/>
  <c r="AO34" i="227"/>
  <c r="AL34" i="227"/>
  <c r="AI34" i="227"/>
  <c r="AF34" i="227"/>
  <c r="AE34" i="226"/>
  <c r="AC34" i="227"/>
  <c r="AB34" i="226"/>
  <c r="Z34" i="227"/>
  <c r="W34" i="227"/>
  <c r="T34" i="227"/>
  <c r="Q34" i="227"/>
  <c r="R34" i="227" s="1"/>
  <c r="N34" i="227"/>
  <c r="K34" i="227"/>
  <c r="H34" i="227"/>
  <c r="AO33" i="227"/>
  <c r="AL33" i="227"/>
  <c r="AI33" i="227"/>
  <c r="AF33" i="227"/>
  <c r="AC33" i="227"/>
  <c r="Z33" i="227"/>
  <c r="W33" i="227"/>
  <c r="T33" i="227"/>
  <c r="Q33" i="227"/>
  <c r="R33" i="227" s="1"/>
  <c r="N33" i="227"/>
  <c r="K33" i="227"/>
  <c r="H33" i="227"/>
  <c r="AO32" i="227"/>
  <c r="AL32" i="227"/>
  <c r="AI32" i="227"/>
  <c r="AH32" i="226"/>
  <c r="AF32" i="227"/>
  <c r="AE32" i="226"/>
  <c r="AC32" i="227"/>
  <c r="Z32" i="227"/>
  <c r="W32" i="227"/>
  <c r="T32" i="227"/>
  <c r="Q32" i="227"/>
  <c r="R32" i="227" s="1"/>
  <c r="N32" i="227"/>
  <c r="K32" i="227"/>
  <c r="H32" i="227"/>
  <c r="AO31" i="227"/>
  <c r="AL31" i="227"/>
  <c r="AI31" i="227"/>
  <c r="AH31" i="226"/>
  <c r="AF31" i="227"/>
  <c r="AG31" i="227" s="1"/>
  <c r="AC31" i="227"/>
  <c r="AB31" i="226"/>
  <c r="Z31" i="227"/>
  <c r="W31" i="227"/>
  <c r="T31" i="227"/>
  <c r="Q31" i="227"/>
  <c r="R31" i="227" s="1"/>
  <c r="N31" i="227"/>
  <c r="O31" i="227" s="1"/>
  <c r="K31" i="227"/>
  <c r="H31" i="227"/>
  <c r="I31" i="227" s="1"/>
  <c r="AO30" i="227"/>
  <c r="AL30" i="227"/>
  <c r="AI30" i="227"/>
  <c r="AH30" i="226"/>
  <c r="AF30" i="227"/>
  <c r="AC30" i="227"/>
  <c r="Z30" i="227"/>
  <c r="W30" i="227"/>
  <c r="T30" i="227"/>
  <c r="Q30" i="227"/>
  <c r="R30" i="227" s="1"/>
  <c r="N30" i="227"/>
  <c r="O30" i="227" s="1"/>
  <c r="K30" i="227"/>
  <c r="H30" i="227"/>
  <c r="I30" i="227" s="1"/>
  <c r="AO29" i="227"/>
  <c r="AL29" i="227"/>
  <c r="AI29" i="227"/>
  <c r="AF29" i="227"/>
  <c r="AE29" i="226"/>
  <c r="AC29" i="227"/>
  <c r="AB29" i="226"/>
  <c r="Z29" i="227"/>
  <c r="W29" i="227"/>
  <c r="T29" i="227"/>
  <c r="Q29" i="227"/>
  <c r="N29" i="227"/>
  <c r="O29" i="227" s="1"/>
  <c r="K29" i="227"/>
  <c r="H29" i="227"/>
  <c r="I29" i="227" s="1"/>
  <c r="AO28" i="227"/>
  <c r="AL28" i="227"/>
  <c r="AI28" i="227"/>
  <c r="AF28" i="227"/>
  <c r="AG28" i="227" s="1"/>
  <c r="AC28" i="227"/>
  <c r="Z28" i="227"/>
  <c r="W28" i="227"/>
  <c r="T28" i="227"/>
  <c r="Q28" i="227"/>
  <c r="R28" i="227" s="1"/>
  <c r="N28" i="227"/>
  <c r="K28" i="227"/>
  <c r="H28" i="227"/>
  <c r="I28" i="227" s="1"/>
  <c r="AO27" i="227"/>
  <c r="AL27" i="227"/>
  <c r="AI27" i="227"/>
  <c r="AF27" i="227"/>
  <c r="AE27" i="226"/>
  <c r="AC27" i="227"/>
  <c r="Z27" i="227"/>
  <c r="AA27" i="227" s="1"/>
  <c r="W27" i="227"/>
  <c r="T27" i="227"/>
  <c r="Q27" i="227"/>
  <c r="R27" i="227" s="1"/>
  <c r="N27" i="227"/>
  <c r="O27" i="227" s="1"/>
  <c r="K27" i="227"/>
  <c r="H27" i="227"/>
  <c r="I27" i="227" s="1"/>
  <c r="AO26" i="227"/>
  <c r="AL26" i="227"/>
  <c r="AI26" i="227"/>
  <c r="AF26" i="227"/>
  <c r="AC26" i="227"/>
  <c r="AB26" i="226"/>
  <c r="Z26" i="227"/>
  <c r="W26" i="227"/>
  <c r="T26" i="227"/>
  <c r="Q26" i="227"/>
  <c r="R26" i="227" s="1"/>
  <c r="N26" i="227"/>
  <c r="K26" i="227"/>
  <c r="H26" i="227"/>
  <c r="I26" i="227" s="1"/>
  <c r="AO25" i="227"/>
  <c r="AL25" i="227"/>
  <c r="AI25" i="227"/>
  <c r="AH25" i="226"/>
  <c r="AF25" i="227"/>
  <c r="AG25" i="227" s="1"/>
  <c r="AC25" i="227"/>
  <c r="AB25" i="226"/>
  <c r="Z25" i="227"/>
  <c r="W25" i="227"/>
  <c r="T25" i="227"/>
  <c r="U25" i="227" s="1"/>
  <c r="Q25" i="227"/>
  <c r="R25" i="227" s="1"/>
  <c r="N25" i="227"/>
  <c r="O25" i="227" s="1"/>
  <c r="K25" i="227"/>
  <c r="H25" i="227"/>
  <c r="I25" i="227" s="1"/>
  <c r="AO24" i="227"/>
  <c r="AL24" i="227"/>
  <c r="AI24" i="227"/>
  <c r="AH24" i="226"/>
  <c r="AF24" i="227"/>
  <c r="AG24" i="227" s="1"/>
  <c r="AC24" i="227"/>
  <c r="Z24" i="227"/>
  <c r="W24" i="227"/>
  <c r="T24" i="227"/>
  <c r="U24" i="227" s="1"/>
  <c r="Q24" i="227"/>
  <c r="R24" i="227" s="1"/>
  <c r="N24" i="227"/>
  <c r="O24" i="227" s="1"/>
  <c r="K24" i="227"/>
  <c r="H24" i="227"/>
  <c r="I24" i="227" s="1"/>
  <c r="AO23" i="227"/>
  <c r="AL23" i="227"/>
  <c r="AI23" i="227"/>
  <c r="AH23" i="226"/>
  <c r="AF23" i="227"/>
  <c r="AG23" i="227" s="1"/>
  <c r="AC23" i="227"/>
  <c r="Z23" i="227"/>
  <c r="W23" i="227"/>
  <c r="T23" i="227"/>
  <c r="Q23" i="227"/>
  <c r="R23" i="227" s="1"/>
  <c r="N23" i="227"/>
  <c r="O23" i="227" s="1"/>
  <c r="K23" i="227"/>
  <c r="H23" i="227"/>
  <c r="I23" i="227" s="1"/>
  <c r="AO22" i="227"/>
  <c r="AL22" i="227"/>
  <c r="AI22" i="227"/>
  <c r="AF22" i="227"/>
  <c r="AG22" i="227" s="1"/>
  <c r="AC22" i="227"/>
  <c r="AB22" i="226"/>
  <c r="Z22" i="227"/>
  <c r="W22" i="227"/>
  <c r="T22" i="227"/>
  <c r="U22" i="227" s="1"/>
  <c r="Q22" i="227"/>
  <c r="N22" i="227"/>
  <c r="K22" i="227"/>
  <c r="H22" i="227"/>
  <c r="AO21" i="227"/>
  <c r="AL21" i="227"/>
  <c r="AI21" i="227"/>
  <c r="AF21" i="227"/>
  <c r="AG21" i="227" s="1"/>
  <c r="AC21" i="227"/>
  <c r="Z21" i="227"/>
  <c r="W21" i="227"/>
  <c r="T21" i="227"/>
  <c r="Q21" i="227"/>
  <c r="N21" i="227"/>
  <c r="K21" i="227"/>
  <c r="H21" i="227"/>
  <c r="AO20" i="227"/>
  <c r="AL20" i="227"/>
  <c r="AI20" i="227"/>
  <c r="AH20" i="226"/>
  <c r="AF20" i="227"/>
  <c r="AG20" i="227" s="1"/>
  <c r="AC20" i="227"/>
  <c r="Z20" i="227"/>
  <c r="W20" i="227"/>
  <c r="T20" i="227"/>
  <c r="Q20" i="227"/>
  <c r="N20" i="227"/>
  <c r="K20" i="227"/>
  <c r="H20" i="227"/>
  <c r="AO19" i="227"/>
  <c r="AL19" i="227"/>
  <c r="AM19" i="227" s="1"/>
  <c r="AI19" i="227"/>
  <c r="AH19" i="226"/>
  <c r="AF19" i="227"/>
  <c r="AG19" i="227" s="1"/>
  <c r="AC19" i="227"/>
  <c r="Z19" i="227"/>
  <c r="W19" i="227"/>
  <c r="T19" i="227"/>
  <c r="U19" i="227" s="1"/>
  <c r="Q19" i="227"/>
  <c r="R19" i="227" s="1"/>
  <c r="N19" i="227"/>
  <c r="O19" i="227" s="1"/>
  <c r="K19" i="227"/>
  <c r="L19" i="227" s="1"/>
  <c r="H19" i="227"/>
  <c r="I19" i="227" s="1"/>
  <c r="AO18" i="227"/>
  <c r="AL18" i="227"/>
  <c r="AI18" i="227"/>
  <c r="AF18" i="227"/>
  <c r="AC18" i="227"/>
  <c r="AB18" i="226"/>
  <c r="Z18" i="227"/>
  <c r="W18" i="227"/>
  <c r="T18" i="227"/>
  <c r="Q18" i="227"/>
  <c r="R18" i="227" s="1"/>
  <c r="N18" i="227"/>
  <c r="K18" i="227"/>
  <c r="H18" i="227"/>
  <c r="AO17" i="227"/>
  <c r="AL17" i="227"/>
  <c r="AI17" i="227"/>
  <c r="AF17" i="227"/>
  <c r="AE17" i="226"/>
  <c r="AC17" i="227"/>
  <c r="AB17" i="226"/>
  <c r="Z17" i="227"/>
  <c r="W17" i="227"/>
  <c r="T17" i="227"/>
  <c r="Q17" i="227"/>
  <c r="N17" i="227"/>
  <c r="K17" i="227"/>
  <c r="L17" i="227" s="1"/>
  <c r="H17" i="227"/>
  <c r="AO16" i="227"/>
  <c r="AL16" i="227"/>
  <c r="AM16" i="227" s="1"/>
  <c r="AI16" i="227"/>
  <c r="AF16" i="227"/>
  <c r="AG16" i="227" s="1"/>
  <c r="AC16" i="227"/>
  <c r="Z16" i="227"/>
  <c r="W16" i="227"/>
  <c r="T16" i="227"/>
  <c r="U16" i="227" s="1"/>
  <c r="Q16" i="227"/>
  <c r="N16" i="227"/>
  <c r="K16" i="227"/>
  <c r="H16" i="227"/>
  <c r="AO15" i="227"/>
  <c r="AL15" i="227"/>
  <c r="AM15" i="227" s="1"/>
  <c r="AI15" i="227"/>
  <c r="AH15" i="226"/>
  <c r="AF15" i="227"/>
  <c r="AG15" i="227" s="1"/>
  <c r="AC15" i="227"/>
  <c r="Z15" i="227"/>
  <c r="W15" i="227"/>
  <c r="T15" i="227"/>
  <c r="Q15" i="227"/>
  <c r="N15" i="227"/>
  <c r="K15" i="227"/>
  <c r="H15" i="227"/>
  <c r="AO14" i="227"/>
  <c r="AL14" i="227"/>
  <c r="AM14" i="227" s="1"/>
  <c r="AI14" i="227"/>
  <c r="AF14" i="227"/>
  <c r="AG14" i="227" s="1"/>
  <c r="AC14" i="227"/>
  <c r="AB14" i="226"/>
  <c r="Z14" i="227"/>
  <c r="W14" i="227"/>
  <c r="T14" i="227"/>
  <c r="U14" i="227" s="1"/>
  <c r="Q14" i="227"/>
  <c r="N14" i="227"/>
  <c r="K14" i="227"/>
  <c r="H14" i="227"/>
  <c r="I14" i="227" s="1"/>
  <c r="AO13" i="227"/>
  <c r="AL13" i="227"/>
  <c r="AM13" i="227" s="1"/>
  <c r="AI13" i="227"/>
  <c r="AF13" i="227"/>
  <c r="AG13" i="227" s="1"/>
  <c r="AC13" i="227"/>
  <c r="AB13" i="226"/>
  <c r="Z13" i="227"/>
  <c r="W13" i="227"/>
  <c r="T13" i="227"/>
  <c r="Q13" i="227"/>
  <c r="N13" i="227"/>
  <c r="K13" i="227"/>
  <c r="H13" i="227"/>
  <c r="AO12" i="227"/>
  <c r="AL12" i="227"/>
  <c r="AI12" i="227"/>
  <c r="AH12" i="226"/>
  <c r="AF12" i="227"/>
  <c r="AG12" i="227" s="1"/>
  <c r="AC12" i="227"/>
  <c r="Z12" i="227"/>
  <c r="W12" i="227"/>
  <c r="T12" i="227"/>
  <c r="Q12" i="227"/>
  <c r="N12" i="227"/>
  <c r="K12" i="227"/>
  <c r="H12" i="227"/>
  <c r="AO11" i="227"/>
  <c r="AL11" i="227"/>
  <c r="AM11" i="227" s="1"/>
  <c r="AI11" i="227"/>
  <c r="AH11" i="226"/>
  <c r="AF11" i="227"/>
  <c r="AG11" i="227" s="1"/>
  <c r="AC11" i="227"/>
  <c r="Z11" i="227"/>
  <c r="W11" i="227"/>
  <c r="T11" i="227"/>
  <c r="U11" i="227" s="1"/>
  <c r="Q11" i="227"/>
  <c r="N11" i="227"/>
  <c r="K11" i="227"/>
  <c r="H11" i="227"/>
  <c r="I11" i="227" s="1"/>
  <c r="AO10" i="227"/>
  <c r="AL10" i="227"/>
  <c r="AM10" i="227" s="1"/>
  <c r="AI10" i="227"/>
  <c r="AF10" i="227"/>
  <c r="AG10" i="227" s="1"/>
  <c r="AC10" i="227"/>
  <c r="AB10" i="226"/>
  <c r="AF49" i="226" l="1"/>
  <c r="AG49" i="226" s="1"/>
  <c r="AI262" i="226"/>
  <c r="AJ262" i="226" s="1"/>
  <c r="AC263" i="226"/>
  <c r="AD263" i="226" s="1"/>
  <c r="AI204" i="226"/>
  <c r="AJ204" i="226" s="1"/>
  <c r="AI230" i="226"/>
  <c r="AJ230" i="226" s="1"/>
  <c r="AF164" i="226"/>
  <c r="AG164" i="226" s="1"/>
  <c r="AI176" i="226"/>
  <c r="AJ176" i="226" s="1"/>
  <c r="AI106" i="226"/>
  <c r="AJ106" i="226" s="1"/>
  <c r="AF199" i="226"/>
  <c r="AG199" i="226" s="1"/>
  <c r="AI210" i="226"/>
  <c r="AJ210" i="226" s="1"/>
  <c r="AF223" i="226"/>
  <c r="AG223" i="226" s="1"/>
  <c r="AI62" i="226"/>
  <c r="AJ62" i="226" s="1"/>
  <c r="AI199" i="226"/>
  <c r="AJ199" i="226" s="1"/>
  <c r="AC204" i="226"/>
  <c r="AD204" i="226" s="1"/>
  <c r="AI185" i="226"/>
  <c r="AJ185" i="226" s="1"/>
  <c r="AI220" i="226"/>
  <c r="AJ220" i="226" s="1"/>
  <c r="AC47" i="226"/>
  <c r="AD47" i="226" s="1"/>
  <c r="AF219" i="226"/>
  <c r="AG219" i="226" s="1"/>
  <c r="AC228" i="226"/>
  <c r="AD228" i="226" s="1"/>
  <c r="AI267" i="226"/>
  <c r="AJ267" i="226" s="1"/>
  <c r="AC166" i="226"/>
  <c r="AD166" i="226" s="1"/>
  <c r="AC29" i="226"/>
  <c r="AD29" i="226" s="1"/>
  <c r="AC31" i="226"/>
  <c r="AD31" i="226" s="1"/>
  <c r="AI86" i="226"/>
  <c r="AJ86" i="226" s="1"/>
  <c r="AI235" i="226"/>
  <c r="AJ235" i="226" s="1"/>
  <c r="AI193" i="226"/>
  <c r="AJ193" i="226" s="1"/>
  <c r="AI52" i="226"/>
  <c r="AJ52" i="226" s="1"/>
  <c r="AI200" i="226"/>
  <c r="AJ200" i="226" s="1"/>
  <c r="AC254" i="226"/>
  <c r="AD254" i="226" s="1"/>
  <c r="AI35" i="226"/>
  <c r="AJ35" i="226" s="1"/>
  <c r="AF228" i="226"/>
  <c r="AG228" i="226" s="1"/>
  <c r="AF169" i="226"/>
  <c r="AG169" i="226" s="1"/>
  <c r="AC172" i="226"/>
  <c r="AD172" i="226" s="1"/>
  <c r="AI70" i="226"/>
  <c r="AJ70" i="226" s="1"/>
  <c r="AC181" i="226"/>
  <c r="AD181" i="226" s="1"/>
  <c r="AC38" i="226"/>
  <c r="AD38" i="226" s="1"/>
  <c r="AI161" i="226"/>
  <c r="AJ161" i="226" s="1"/>
  <c r="AF193" i="226"/>
  <c r="AG193" i="226" s="1"/>
  <c r="AC63" i="226"/>
  <c r="AD63" i="226" s="1"/>
  <c r="AI105" i="226"/>
  <c r="AJ105" i="226" s="1"/>
  <c r="AC257" i="226"/>
  <c r="AD257" i="226" s="1"/>
  <c r="AF198" i="226"/>
  <c r="AG198" i="226" s="1"/>
  <c r="AF208" i="226"/>
  <c r="AG208" i="226" s="1"/>
  <c r="AC214" i="226"/>
  <c r="AD214" i="226" s="1"/>
  <c r="AC224" i="226"/>
  <c r="AD224" i="226" s="1"/>
  <c r="AI93" i="226"/>
  <c r="AJ93" i="226" s="1"/>
  <c r="AF126" i="226"/>
  <c r="AG126" i="226" s="1"/>
  <c r="AC163" i="226"/>
  <c r="AD163" i="226" s="1"/>
  <c r="AC176" i="226"/>
  <c r="AD176" i="226" s="1"/>
  <c r="AC36" i="226"/>
  <c r="AD36" i="226" s="1"/>
  <c r="AI43" i="226"/>
  <c r="AJ43" i="226" s="1"/>
  <c r="AI58" i="226"/>
  <c r="AJ58" i="226" s="1"/>
  <c r="AI132" i="226"/>
  <c r="AJ132" i="226" s="1"/>
  <c r="AI207" i="226"/>
  <c r="AJ207" i="226" s="1"/>
  <c r="AF214" i="226"/>
  <c r="AG214" i="226" s="1"/>
  <c r="AF222" i="226"/>
  <c r="AG222" i="226" s="1"/>
  <c r="AI23" i="226"/>
  <c r="AJ23" i="226" s="1"/>
  <c r="AI94" i="226"/>
  <c r="AJ94" i="226" s="1"/>
  <c r="AI126" i="226"/>
  <c r="AJ126" i="226" s="1"/>
  <c r="AI168" i="226"/>
  <c r="AJ168" i="226" s="1"/>
  <c r="AF175" i="226"/>
  <c r="AG175" i="226" s="1"/>
  <c r="AC180" i="226"/>
  <c r="AD180" i="226" s="1"/>
  <c r="AF186" i="226"/>
  <c r="AG186" i="226" s="1"/>
  <c r="AC202" i="226"/>
  <c r="AD202" i="226" s="1"/>
  <c r="AC231" i="226"/>
  <c r="AD231" i="226" s="1"/>
  <c r="AF61" i="226"/>
  <c r="AG61" i="226" s="1"/>
  <c r="AF96" i="226"/>
  <c r="AG96" i="226" s="1"/>
  <c r="AI124" i="226"/>
  <c r="AJ124" i="226" s="1"/>
  <c r="AF174" i="226"/>
  <c r="AG174" i="226" s="1"/>
  <c r="AI237" i="226"/>
  <c r="AJ237" i="226" s="1"/>
  <c r="AF278" i="226"/>
  <c r="AG278" i="226" s="1"/>
  <c r="AF95" i="226"/>
  <c r="AG95" i="226" s="1"/>
  <c r="AI148" i="226"/>
  <c r="AJ148" i="226" s="1"/>
  <c r="AC194" i="226"/>
  <c r="AD194" i="226" s="1"/>
  <c r="AF196" i="226"/>
  <c r="AG196" i="226" s="1"/>
  <c r="AF216" i="226"/>
  <c r="AG216" i="226" s="1"/>
  <c r="AI278" i="226"/>
  <c r="AJ278" i="226" s="1"/>
  <c r="AI184" i="226"/>
  <c r="AJ184" i="226" s="1"/>
  <c r="AI190" i="226"/>
  <c r="AJ190" i="226" s="1"/>
  <c r="AI196" i="226"/>
  <c r="AJ196" i="226" s="1"/>
  <c r="AI201" i="226"/>
  <c r="AJ201" i="226" s="1"/>
  <c r="AC266" i="226"/>
  <c r="AD266" i="226" s="1"/>
  <c r="AH90" i="226"/>
  <c r="AI90" i="226"/>
  <c r="AJ90" i="226" s="1"/>
  <c r="AH165" i="226"/>
  <c r="AI165" i="226"/>
  <c r="AJ165" i="226" s="1"/>
  <c r="AH166" i="226"/>
  <c r="AI166" i="226"/>
  <c r="AJ166" i="226" s="1"/>
  <c r="AH177" i="226"/>
  <c r="AI177" i="226"/>
  <c r="AJ177" i="226" s="1"/>
  <c r="AI25" i="226"/>
  <c r="AJ25" i="226" s="1"/>
  <c r="AI31" i="226"/>
  <c r="AJ31" i="226" s="1"/>
  <c r="AF32" i="226"/>
  <c r="AG32" i="226" s="1"/>
  <c r="AF34" i="226"/>
  <c r="AG34" i="226" s="1"/>
  <c r="AF47" i="226"/>
  <c r="AG47" i="226" s="1"/>
  <c r="AC52" i="226"/>
  <c r="AD52" i="226" s="1"/>
  <c r="AF68" i="226"/>
  <c r="AG68" i="226" s="1"/>
  <c r="AI69" i="226"/>
  <c r="AJ69" i="226" s="1"/>
  <c r="AH157" i="226"/>
  <c r="AI157" i="226"/>
  <c r="AJ157" i="226" s="1"/>
  <c r="AC37" i="226"/>
  <c r="AD37" i="226" s="1"/>
  <c r="AC46" i="226"/>
  <c r="AD46" i="226" s="1"/>
  <c r="AC58" i="226"/>
  <c r="AD58" i="226" s="1"/>
  <c r="AB216" i="226"/>
  <c r="AC216" i="226"/>
  <c r="AD216" i="226" s="1"/>
  <c r="AC53" i="226"/>
  <c r="AD53" i="226" s="1"/>
  <c r="AC56" i="226"/>
  <c r="AD56" i="226" s="1"/>
  <c r="AC59" i="226"/>
  <c r="AD59" i="226" s="1"/>
  <c r="AC70" i="226"/>
  <c r="AD70" i="226" s="1"/>
  <c r="AH114" i="226"/>
  <c r="AI114" i="226"/>
  <c r="AJ114" i="226" s="1"/>
  <c r="AB154" i="226"/>
  <c r="AC154" i="226"/>
  <c r="AD154" i="226" s="1"/>
  <c r="AB179" i="226"/>
  <c r="AC179" i="226"/>
  <c r="AD179" i="226" s="1"/>
  <c r="AF50" i="226"/>
  <c r="AG50" i="226" s="1"/>
  <c r="AI63" i="226"/>
  <c r="AJ63" i="226" s="1"/>
  <c r="AC64" i="226"/>
  <c r="AD64" i="226" s="1"/>
  <c r="AF78" i="226"/>
  <c r="AG78" i="226" s="1"/>
  <c r="AF66" i="226"/>
  <c r="AG66" i="226" s="1"/>
  <c r="AH127" i="226"/>
  <c r="AI127" i="226"/>
  <c r="AJ127" i="226" s="1"/>
  <c r="AB162" i="226"/>
  <c r="AC162" i="226"/>
  <c r="AD162" i="226" s="1"/>
  <c r="AC34" i="226"/>
  <c r="AD34" i="226" s="1"/>
  <c r="AI117" i="226"/>
  <c r="AJ117" i="226" s="1"/>
  <c r="AC159" i="226"/>
  <c r="AD159" i="226" s="1"/>
  <c r="AC161" i="226"/>
  <c r="AD161" i="226" s="1"/>
  <c r="AI178" i="226"/>
  <c r="AJ178" i="226" s="1"/>
  <c r="AC182" i="226"/>
  <c r="AD182" i="226" s="1"/>
  <c r="AH269" i="226"/>
  <c r="AI269" i="226"/>
  <c r="AJ269" i="226" s="1"/>
  <c r="AI112" i="226"/>
  <c r="AJ112" i="226" s="1"/>
  <c r="AI149" i="226"/>
  <c r="AJ149" i="226" s="1"/>
  <c r="AC155" i="226"/>
  <c r="AD155" i="226" s="1"/>
  <c r="AI160" i="226"/>
  <c r="AJ160" i="226" s="1"/>
  <c r="AF163" i="226"/>
  <c r="AG163" i="226" s="1"/>
  <c r="AI167" i="226"/>
  <c r="AJ167" i="226" s="1"/>
  <c r="AE211" i="226"/>
  <c r="AF211" i="226"/>
  <c r="AG211" i="226" s="1"/>
  <c r="AI129" i="226"/>
  <c r="AJ129" i="226" s="1"/>
  <c r="AI138" i="226"/>
  <c r="AJ138" i="226" s="1"/>
  <c r="AF142" i="226"/>
  <c r="AG142" i="226" s="1"/>
  <c r="AC167" i="226"/>
  <c r="AD167" i="226" s="1"/>
  <c r="AF178" i="226"/>
  <c r="AG178" i="226" s="1"/>
  <c r="AE210" i="226"/>
  <c r="AF210" i="226"/>
  <c r="AG210" i="226" s="1"/>
  <c r="AH275" i="226"/>
  <c r="AI275" i="226"/>
  <c r="AJ275" i="226" s="1"/>
  <c r="AF114" i="226"/>
  <c r="AG114" i="226" s="1"/>
  <c r="AI136" i="226"/>
  <c r="AJ136" i="226" s="1"/>
  <c r="AC160" i="226"/>
  <c r="AD160" i="226" s="1"/>
  <c r="AC171" i="226"/>
  <c r="AD171" i="226" s="1"/>
  <c r="AI172" i="226"/>
  <c r="AJ172" i="226" s="1"/>
  <c r="AC242" i="226"/>
  <c r="AD242" i="226" s="1"/>
  <c r="AC249" i="226"/>
  <c r="AD249" i="226" s="1"/>
  <c r="AF202" i="226"/>
  <c r="AG202" i="226" s="1"/>
  <c r="AI208" i="226"/>
  <c r="AJ208" i="226" s="1"/>
  <c r="AF217" i="226"/>
  <c r="AG217" i="226" s="1"/>
  <c r="AI219" i="226"/>
  <c r="AJ219" i="226" s="1"/>
  <c r="AF229" i="226"/>
  <c r="AG229" i="226" s="1"/>
  <c r="AC232" i="226"/>
  <c r="AD232" i="226" s="1"/>
  <c r="AI234" i="226"/>
  <c r="AJ234" i="226" s="1"/>
  <c r="AF238" i="226"/>
  <c r="AG238" i="226" s="1"/>
  <c r="AI217" i="226"/>
  <c r="AJ217" i="226" s="1"/>
  <c r="AF220" i="226"/>
  <c r="AG220" i="226" s="1"/>
  <c r="AC225" i="226"/>
  <c r="AD225" i="226" s="1"/>
  <c r="AC236" i="226"/>
  <c r="AD236" i="226" s="1"/>
  <c r="AI238" i="226"/>
  <c r="AJ238" i="226" s="1"/>
  <c r="AF203" i="226"/>
  <c r="AG203" i="226" s="1"/>
  <c r="AF206" i="226"/>
  <c r="AG206" i="226" s="1"/>
  <c r="AI223" i="226"/>
  <c r="AJ223" i="226" s="1"/>
  <c r="AF227" i="226"/>
  <c r="AG227" i="226" s="1"/>
  <c r="AI232" i="226"/>
  <c r="AJ232" i="226" s="1"/>
  <c r="AI243" i="226"/>
  <c r="AJ243" i="226" s="1"/>
  <c r="AI14" i="226"/>
  <c r="AJ14" i="226" s="1"/>
  <c r="AH14" i="226"/>
  <c r="AC13" i="226"/>
  <c r="AD13" i="226" s="1"/>
  <c r="AI12" i="226"/>
  <c r="AJ12" i="226" s="1"/>
  <c r="AC15" i="226"/>
  <c r="AD15" i="226" s="1"/>
  <c r="AB15" i="226"/>
  <c r="AC20" i="226"/>
  <c r="AD20" i="226" s="1"/>
  <c r="AB20" i="226"/>
  <c r="AC23" i="226"/>
  <c r="AD23" i="226" s="1"/>
  <c r="AB23" i="226"/>
  <c r="AI24" i="226"/>
  <c r="AJ24" i="226" s="1"/>
  <c r="AC25" i="226"/>
  <c r="AD25" i="226" s="1"/>
  <c r="AC26" i="226"/>
  <c r="AD26" i="226" s="1"/>
  <c r="AC27" i="226"/>
  <c r="AD27" i="226" s="1"/>
  <c r="AB27" i="226"/>
  <c r="AF29" i="226"/>
  <c r="AG29" i="226" s="1"/>
  <c r="AF30" i="226"/>
  <c r="AG30" i="226" s="1"/>
  <c r="AE30" i="226"/>
  <c r="AI32" i="226"/>
  <c r="AJ32" i="226" s="1"/>
  <c r="AI33" i="226"/>
  <c r="AJ33" i="226" s="1"/>
  <c r="AH33" i="226"/>
  <c r="AF37" i="226"/>
  <c r="AG37" i="226" s="1"/>
  <c r="AI38" i="226"/>
  <c r="AJ38" i="226" s="1"/>
  <c r="AH38" i="226"/>
  <c r="AI47" i="226"/>
  <c r="AJ47" i="226" s="1"/>
  <c r="AF48" i="226"/>
  <c r="AG48" i="226" s="1"/>
  <c r="AE48" i="226"/>
  <c r="AH56" i="226"/>
  <c r="AI56" i="226"/>
  <c r="AJ56" i="226" s="1"/>
  <c r="AI11" i="226"/>
  <c r="AJ11" i="226" s="1"/>
  <c r="AC12" i="226"/>
  <c r="AD12" i="226" s="1"/>
  <c r="AB12" i="226"/>
  <c r="AI16" i="226"/>
  <c r="AJ16" i="226" s="1"/>
  <c r="AH16" i="226"/>
  <c r="AC17" i="226"/>
  <c r="AD17" i="226" s="1"/>
  <c r="AC18" i="226"/>
  <c r="AD18" i="226" s="1"/>
  <c r="AI21" i="226"/>
  <c r="AJ21" i="226" s="1"/>
  <c r="AH21" i="226"/>
  <c r="AF26" i="226"/>
  <c r="AG26" i="226" s="1"/>
  <c r="AE26" i="226"/>
  <c r="AI28" i="226"/>
  <c r="AJ28" i="226" s="1"/>
  <c r="AH28" i="226"/>
  <c r="AI29" i="226"/>
  <c r="AJ29" i="226" s="1"/>
  <c r="AH29" i="226"/>
  <c r="AC32" i="226"/>
  <c r="AD32" i="226" s="1"/>
  <c r="AB32" i="226"/>
  <c r="AF35" i="226"/>
  <c r="AG35" i="226" s="1"/>
  <c r="AE35" i="226"/>
  <c r="AI42" i="226"/>
  <c r="AJ42" i="226" s="1"/>
  <c r="AC43" i="226"/>
  <c r="AD43" i="226" s="1"/>
  <c r="AF44" i="226"/>
  <c r="AG44" i="226" s="1"/>
  <c r="AC45" i="226"/>
  <c r="AD45" i="226" s="1"/>
  <c r="AB45" i="226"/>
  <c r="AC49" i="226"/>
  <c r="AD49" i="226" s="1"/>
  <c r="AB49" i="226"/>
  <c r="AI50" i="226"/>
  <c r="AJ50" i="226" s="1"/>
  <c r="AF58" i="226"/>
  <c r="AG58" i="226" s="1"/>
  <c r="AE58" i="226"/>
  <c r="AI17" i="226"/>
  <c r="AJ17" i="226" s="1"/>
  <c r="AH17" i="226"/>
  <c r="AC24" i="226"/>
  <c r="AD24" i="226" s="1"/>
  <c r="AB24" i="226"/>
  <c r="AI39" i="226"/>
  <c r="AJ39" i="226" s="1"/>
  <c r="AH39" i="226"/>
  <c r="AF43" i="226"/>
  <c r="AG43" i="226" s="1"/>
  <c r="AE43" i="226"/>
  <c r="AI48" i="226"/>
  <c r="AJ48" i="226" s="1"/>
  <c r="AH48" i="226"/>
  <c r="AC50" i="226"/>
  <c r="AD50" i="226" s="1"/>
  <c r="AB50" i="226"/>
  <c r="AE59" i="226"/>
  <c r="AF59" i="226"/>
  <c r="AG59" i="226" s="1"/>
  <c r="AF18" i="226"/>
  <c r="AG18" i="226" s="1"/>
  <c r="AE18" i="226"/>
  <c r="AC10" i="226"/>
  <c r="AD10" i="226" s="1"/>
  <c r="AC11" i="226"/>
  <c r="AD11" i="226" s="1"/>
  <c r="AB11" i="226"/>
  <c r="AI13" i="226"/>
  <c r="AJ13" i="226" s="1"/>
  <c r="AH13" i="226"/>
  <c r="AI19" i="226"/>
  <c r="AJ19" i="226" s="1"/>
  <c r="AC22" i="226"/>
  <c r="AD22" i="226" s="1"/>
  <c r="AI26" i="226"/>
  <c r="AJ26" i="226" s="1"/>
  <c r="AH26" i="226"/>
  <c r="AF36" i="226"/>
  <c r="AG36" i="226" s="1"/>
  <c r="AE36" i="226"/>
  <c r="AI37" i="226"/>
  <c r="AJ37" i="226" s="1"/>
  <c r="AC42" i="226"/>
  <c r="AD42" i="226" s="1"/>
  <c r="AB42" i="226"/>
  <c r="AF45" i="226"/>
  <c r="AG45" i="226" s="1"/>
  <c r="AE45" i="226"/>
  <c r="AF46" i="226"/>
  <c r="AG46" i="226" s="1"/>
  <c r="AE46" i="226"/>
  <c r="AI51" i="226"/>
  <c r="AJ51" i="226" s="1"/>
  <c r="AH51" i="226"/>
  <c r="AE55" i="226"/>
  <c r="AF55" i="226"/>
  <c r="AG55" i="226" s="1"/>
  <c r="AC57" i="226"/>
  <c r="AD57" i="226" s="1"/>
  <c r="AB57" i="226"/>
  <c r="AC61" i="226"/>
  <c r="AD61" i="226" s="1"/>
  <c r="AB61" i="226"/>
  <c r="AC14" i="226"/>
  <c r="AD14" i="226" s="1"/>
  <c r="AI10" i="226"/>
  <c r="AJ10" i="226" s="1"/>
  <c r="AH10" i="226"/>
  <c r="AC16" i="226"/>
  <c r="AD16" i="226" s="1"/>
  <c r="AB16" i="226"/>
  <c r="AF17" i="226"/>
  <c r="AG17" i="226" s="1"/>
  <c r="AI18" i="226"/>
  <c r="AJ18" i="226" s="1"/>
  <c r="AH18" i="226"/>
  <c r="AC21" i="226"/>
  <c r="AD21" i="226" s="1"/>
  <c r="AB21" i="226"/>
  <c r="AF27" i="226"/>
  <c r="AG27" i="226" s="1"/>
  <c r="AC28" i="226"/>
  <c r="AD28" i="226" s="1"/>
  <c r="AB28" i="226"/>
  <c r="AI30" i="226"/>
  <c r="AJ30" i="226" s="1"/>
  <c r="AC33" i="226"/>
  <c r="AD33" i="226" s="1"/>
  <c r="AB33" i="226"/>
  <c r="AI44" i="226"/>
  <c r="AJ44" i="226" s="1"/>
  <c r="AH59" i="226"/>
  <c r="AI59" i="226"/>
  <c r="AJ59" i="226" s="1"/>
  <c r="AC19" i="226"/>
  <c r="AD19" i="226" s="1"/>
  <c r="AB19" i="226"/>
  <c r="AI27" i="226"/>
  <c r="AJ27" i="226" s="1"/>
  <c r="AH27" i="226"/>
  <c r="AI36" i="226"/>
  <c r="AJ36" i="226" s="1"/>
  <c r="AH36" i="226"/>
  <c r="AF42" i="226"/>
  <c r="AG42" i="226" s="1"/>
  <c r="AE42" i="226"/>
  <c r="AC44" i="226"/>
  <c r="AD44" i="226" s="1"/>
  <c r="AB44" i="226"/>
  <c r="AI45" i="226"/>
  <c r="AJ45" i="226" s="1"/>
  <c r="AH45" i="226"/>
  <c r="AE54" i="226"/>
  <c r="AF54" i="226"/>
  <c r="AG54" i="226" s="1"/>
  <c r="AC30" i="226"/>
  <c r="AD30" i="226" s="1"/>
  <c r="AB30" i="226"/>
  <c r="AF33" i="226"/>
  <c r="AG33" i="226" s="1"/>
  <c r="AE33" i="226"/>
  <c r="AI34" i="226"/>
  <c r="AJ34" i="226" s="1"/>
  <c r="AH34" i="226"/>
  <c r="AF38" i="226"/>
  <c r="AG38" i="226" s="1"/>
  <c r="AE38" i="226"/>
  <c r="AI40" i="226"/>
  <c r="AJ40" i="226" s="1"/>
  <c r="AH40" i="226"/>
  <c r="AI41" i="226"/>
  <c r="AJ41" i="226" s="1"/>
  <c r="AH41" i="226"/>
  <c r="AC48" i="226"/>
  <c r="AD48" i="226" s="1"/>
  <c r="AB48" i="226"/>
  <c r="AI49" i="226"/>
  <c r="AJ49" i="226" s="1"/>
  <c r="AH49" i="226"/>
  <c r="AE56" i="226"/>
  <c r="AF56" i="226"/>
  <c r="AG56" i="226" s="1"/>
  <c r="AI15" i="226"/>
  <c r="AJ15" i="226" s="1"/>
  <c r="AI20" i="226"/>
  <c r="AJ20" i="226" s="1"/>
  <c r="AI22" i="226"/>
  <c r="AJ22" i="226" s="1"/>
  <c r="AH22" i="226"/>
  <c r="AC35" i="226"/>
  <c r="AD35" i="226" s="1"/>
  <c r="AB35" i="226"/>
  <c r="AI46" i="226"/>
  <c r="AJ46" i="226" s="1"/>
  <c r="AC51" i="226"/>
  <c r="AD51" i="226" s="1"/>
  <c r="AB51" i="226"/>
  <c r="AH53" i="226"/>
  <c r="AI53" i="226"/>
  <c r="AJ53" i="226" s="1"/>
  <c r="AH57" i="226"/>
  <c r="AI57" i="226"/>
  <c r="AJ57" i="226" s="1"/>
  <c r="AI55" i="226"/>
  <c r="AJ55" i="226" s="1"/>
  <c r="AH55" i="226"/>
  <c r="AF65" i="226"/>
  <c r="AG65" i="226" s="1"/>
  <c r="AE65" i="226"/>
  <c r="AF67" i="226"/>
  <c r="AG67" i="226" s="1"/>
  <c r="AC69" i="226"/>
  <c r="AD69" i="226" s="1"/>
  <c r="AI73" i="226"/>
  <c r="AJ73" i="226" s="1"/>
  <c r="AH73" i="226"/>
  <c r="AI76" i="226"/>
  <c r="AJ76" i="226" s="1"/>
  <c r="AI78" i="226"/>
  <c r="AJ78" i="226" s="1"/>
  <c r="AF80" i="226"/>
  <c r="AG80" i="226" s="1"/>
  <c r="AE80" i="226"/>
  <c r="AI83" i="226"/>
  <c r="AJ83" i="226" s="1"/>
  <c r="AH83" i="226"/>
  <c r="AI91" i="226"/>
  <c r="AJ91" i="226" s="1"/>
  <c r="AH91" i="226"/>
  <c r="AI67" i="226"/>
  <c r="AJ67" i="226" s="1"/>
  <c r="AH67" i="226"/>
  <c r="AF69" i="226"/>
  <c r="AG69" i="226" s="1"/>
  <c r="AE69" i="226"/>
  <c r="AH89" i="226"/>
  <c r="AI89" i="226"/>
  <c r="AJ89" i="226" s="1"/>
  <c r="AF92" i="226"/>
  <c r="AG92" i="226" s="1"/>
  <c r="AE92" i="226"/>
  <c r="AF63" i="226"/>
  <c r="AG63" i="226" s="1"/>
  <c r="AE63" i="226"/>
  <c r="AI72" i="226"/>
  <c r="AJ72" i="226" s="1"/>
  <c r="AH72" i="226"/>
  <c r="AI80" i="226"/>
  <c r="AJ80" i="226" s="1"/>
  <c r="AH80" i="226"/>
  <c r="AE84" i="226"/>
  <c r="AF84" i="226"/>
  <c r="AG84" i="226" s="1"/>
  <c r="AC86" i="226"/>
  <c r="AD86" i="226" s="1"/>
  <c r="AB86" i="226"/>
  <c r="AC55" i="226"/>
  <c r="AD55" i="226" s="1"/>
  <c r="AB55" i="226"/>
  <c r="AF57" i="226"/>
  <c r="AG57" i="226" s="1"/>
  <c r="AE57" i="226"/>
  <c r="AC60" i="226"/>
  <c r="AD60" i="226" s="1"/>
  <c r="AB60" i="226"/>
  <c r="AI61" i="226"/>
  <c r="AJ61" i="226" s="1"/>
  <c r="AH61" i="226"/>
  <c r="AF62" i="226"/>
  <c r="AG62" i="226" s="1"/>
  <c r="AI64" i="226"/>
  <c r="AJ64" i="226" s="1"/>
  <c r="AI66" i="226"/>
  <c r="AJ66" i="226" s="1"/>
  <c r="AH66" i="226"/>
  <c r="AI68" i="226"/>
  <c r="AJ68" i="226" s="1"/>
  <c r="AH68" i="226"/>
  <c r="AI71" i="226"/>
  <c r="AJ71" i="226" s="1"/>
  <c r="AI74" i="226"/>
  <c r="AJ74" i="226" s="1"/>
  <c r="AI75" i="226"/>
  <c r="AJ75" i="226" s="1"/>
  <c r="AF79" i="226"/>
  <c r="AG79" i="226" s="1"/>
  <c r="AE79" i="226"/>
  <c r="AI81" i="226"/>
  <c r="AJ81" i="226" s="1"/>
  <c r="AH87" i="226"/>
  <c r="AI87" i="226"/>
  <c r="AJ87" i="226" s="1"/>
  <c r="AI54" i="226"/>
  <c r="AJ54" i="226" s="1"/>
  <c r="AH54" i="226"/>
  <c r="AI65" i="226"/>
  <c r="AJ65" i="226" s="1"/>
  <c r="AC67" i="226"/>
  <c r="AD67" i="226" s="1"/>
  <c r="AB67" i="226"/>
  <c r="AF60" i="226"/>
  <c r="AG60" i="226" s="1"/>
  <c r="AE60" i="226"/>
  <c r="AI82" i="226"/>
  <c r="AJ82" i="226" s="1"/>
  <c r="AC66" i="226"/>
  <c r="AD66" i="226" s="1"/>
  <c r="AB66" i="226"/>
  <c r="AF70" i="226"/>
  <c r="AG70" i="226" s="1"/>
  <c r="AE70" i="226"/>
  <c r="AI77" i="226"/>
  <c r="AJ77" i="226" s="1"/>
  <c r="AH77" i="226"/>
  <c r="AF94" i="226"/>
  <c r="AG94" i="226" s="1"/>
  <c r="AE94" i="226"/>
  <c r="AC54" i="226"/>
  <c r="AD54" i="226" s="1"/>
  <c r="AB54" i="226"/>
  <c r="AI60" i="226"/>
  <c r="AJ60" i="226" s="1"/>
  <c r="AH60" i="226"/>
  <c r="AC62" i="226"/>
  <c r="AD62" i="226" s="1"/>
  <c r="AB62" i="226"/>
  <c r="AF64" i="226"/>
  <c r="AG64" i="226" s="1"/>
  <c r="AE64" i="226"/>
  <c r="AC65" i="226"/>
  <c r="AD65" i="226" s="1"/>
  <c r="AC68" i="226"/>
  <c r="AD68" i="226" s="1"/>
  <c r="AI79" i="226"/>
  <c r="AJ79" i="226" s="1"/>
  <c r="AF93" i="226"/>
  <c r="AG93" i="226" s="1"/>
  <c r="AE93" i="226"/>
  <c r="AI85" i="226"/>
  <c r="AJ85" i="226" s="1"/>
  <c r="AH85" i="226"/>
  <c r="AI95" i="226"/>
  <c r="AJ95" i="226" s="1"/>
  <c r="AH95" i="226"/>
  <c r="AI98" i="226"/>
  <c r="AJ98" i="226" s="1"/>
  <c r="AI101" i="226"/>
  <c r="AJ101" i="226" s="1"/>
  <c r="AI118" i="226"/>
  <c r="AJ118" i="226" s="1"/>
  <c r="AH118" i="226"/>
  <c r="AI119" i="226"/>
  <c r="AJ119" i="226" s="1"/>
  <c r="AH119" i="226"/>
  <c r="AI135" i="226"/>
  <c r="AJ135" i="226" s="1"/>
  <c r="AE143" i="226"/>
  <c r="AF143" i="226"/>
  <c r="AG143" i="226" s="1"/>
  <c r="AI99" i="226"/>
  <c r="AJ99" i="226" s="1"/>
  <c r="AI102" i="226"/>
  <c r="AJ102" i="226" s="1"/>
  <c r="AI108" i="226"/>
  <c r="AJ108" i="226" s="1"/>
  <c r="AH108" i="226"/>
  <c r="AI110" i="226"/>
  <c r="AJ110" i="226" s="1"/>
  <c r="AI111" i="226"/>
  <c r="AJ111" i="226" s="1"/>
  <c r="AI115" i="226"/>
  <c r="AJ115" i="226" s="1"/>
  <c r="AH115" i="226"/>
  <c r="AI128" i="226"/>
  <c r="AJ128" i="226" s="1"/>
  <c r="AI130" i="226"/>
  <c r="AJ130" i="226" s="1"/>
  <c r="AH130" i="226"/>
  <c r="AI133" i="226"/>
  <c r="AJ133" i="226" s="1"/>
  <c r="AI140" i="226"/>
  <c r="AJ140" i="226" s="1"/>
  <c r="AI142" i="226"/>
  <c r="AJ142" i="226" s="1"/>
  <c r="AH142" i="226"/>
  <c r="AI146" i="226"/>
  <c r="AJ146" i="226" s="1"/>
  <c r="AH146" i="226"/>
  <c r="AF97" i="226"/>
  <c r="AG97" i="226" s="1"/>
  <c r="AE97" i="226"/>
  <c r="AI137" i="226"/>
  <c r="AJ137" i="226" s="1"/>
  <c r="AH137" i="226"/>
  <c r="AI145" i="226"/>
  <c r="AJ145" i="226" s="1"/>
  <c r="AH145" i="226"/>
  <c r="AI147" i="226"/>
  <c r="AJ147" i="226" s="1"/>
  <c r="AH147" i="226"/>
  <c r="AI121" i="226"/>
  <c r="AJ121" i="226" s="1"/>
  <c r="AH121" i="226"/>
  <c r="AH144" i="226"/>
  <c r="AI144" i="226"/>
  <c r="AJ144" i="226" s="1"/>
  <c r="AI97" i="226"/>
  <c r="AJ97" i="226" s="1"/>
  <c r="AH97" i="226"/>
  <c r="AI100" i="226"/>
  <c r="AJ100" i="226" s="1"/>
  <c r="AH100" i="226"/>
  <c r="AI103" i="226"/>
  <c r="AJ103" i="226" s="1"/>
  <c r="AH103" i="226"/>
  <c r="AF112" i="226"/>
  <c r="AG112" i="226" s="1"/>
  <c r="AI116" i="226"/>
  <c r="AJ116" i="226" s="1"/>
  <c r="AI120" i="226"/>
  <c r="AJ120" i="226" s="1"/>
  <c r="AI122" i="226"/>
  <c r="AJ122" i="226" s="1"/>
  <c r="AH122" i="226"/>
  <c r="AI134" i="226"/>
  <c r="AJ134" i="226" s="1"/>
  <c r="AH134" i="226"/>
  <c r="AI143" i="226"/>
  <c r="AJ143" i="226" s="1"/>
  <c r="AH150" i="226"/>
  <c r="AI150" i="226"/>
  <c r="AJ150" i="226" s="1"/>
  <c r="AI84" i="226"/>
  <c r="AJ84" i="226" s="1"/>
  <c r="AH84" i="226"/>
  <c r="AI88" i="226"/>
  <c r="AJ88" i="226" s="1"/>
  <c r="AH88" i="226"/>
  <c r="AI92" i="226"/>
  <c r="AJ92" i="226" s="1"/>
  <c r="AH92" i="226"/>
  <c r="AF98" i="226"/>
  <c r="AG98" i="226" s="1"/>
  <c r="AF113" i="226"/>
  <c r="AG113" i="226" s="1"/>
  <c r="AI123" i="226"/>
  <c r="AJ123" i="226" s="1"/>
  <c r="AI139" i="226"/>
  <c r="AJ139" i="226" s="1"/>
  <c r="AI141" i="226"/>
  <c r="AJ141" i="226" s="1"/>
  <c r="AI109" i="226"/>
  <c r="AJ109" i="226" s="1"/>
  <c r="AH109" i="226"/>
  <c r="AI113" i="226"/>
  <c r="AJ113" i="226" s="1"/>
  <c r="AH113" i="226"/>
  <c r="AC116" i="226"/>
  <c r="AD116" i="226" s="1"/>
  <c r="AB116" i="226"/>
  <c r="AI125" i="226"/>
  <c r="AJ125" i="226" s="1"/>
  <c r="AH125" i="226"/>
  <c r="AI131" i="226"/>
  <c r="AJ131" i="226" s="1"/>
  <c r="AH131" i="226"/>
  <c r="AI104" i="226"/>
  <c r="AJ104" i="226" s="1"/>
  <c r="AH104" i="226"/>
  <c r="AI107" i="226"/>
  <c r="AJ107" i="226" s="1"/>
  <c r="AH107" i="226"/>
  <c r="AH153" i="226"/>
  <c r="AI153" i="226"/>
  <c r="AJ153" i="226" s="1"/>
  <c r="AI154" i="226"/>
  <c r="AJ154" i="226" s="1"/>
  <c r="AI155" i="226"/>
  <c r="AJ155" i="226" s="1"/>
  <c r="AI162" i="226"/>
  <c r="AJ162" i="226" s="1"/>
  <c r="AC165" i="226"/>
  <c r="AD165" i="226" s="1"/>
  <c r="AB165" i="226"/>
  <c r="AF166" i="226"/>
  <c r="AG166" i="226" s="1"/>
  <c r="AC185" i="226"/>
  <c r="AD185" i="226" s="1"/>
  <c r="AB185" i="226"/>
  <c r="AI156" i="226"/>
  <c r="AJ156" i="226" s="1"/>
  <c r="AI170" i="226"/>
  <c r="AJ170" i="226" s="1"/>
  <c r="AH170" i="226"/>
  <c r="AC174" i="226"/>
  <c r="AD174" i="226" s="1"/>
  <c r="AB174" i="226"/>
  <c r="AI158" i="226"/>
  <c r="AJ158" i="226" s="1"/>
  <c r="AH158" i="226"/>
  <c r="AI159" i="226"/>
  <c r="AJ159" i="226" s="1"/>
  <c r="AH159" i="226"/>
  <c r="AC169" i="226"/>
  <c r="AD169" i="226" s="1"/>
  <c r="AB169" i="226"/>
  <c r="AB175" i="226"/>
  <c r="AC175" i="226"/>
  <c r="AD175" i="226" s="1"/>
  <c r="AI179" i="226"/>
  <c r="AJ179" i="226" s="1"/>
  <c r="AH179" i="226"/>
  <c r="AF181" i="226"/>
  <c r="AG181" i="226" s="1"/>
  <c r="AE181" i="226"/>
  <c r="AI151" i="226"/>
  <c r="AJ151" i="226" s="1"/>
  <c r="AH151" i="226"/>
  <c r="AI152" i="226"/>
  <c r="AJ152" i="226" s="1"/>
  <c r="AH152" i="226"/>
  <c r="AI163" i="226"/>
  <c r="AJ163" i="226" s="1"/>
  <c r="AH163" i="226"/>
  <c r="AF182" i="226"/>
  <c r="AG182" i="226" s="1"/>
  <c r="AE182" i="226"/>
  <c r="AC156" i="226"/>
  <c r="AD156" i="226" s="1"/>
  <c r="AC157" i="226"/>
  <c r="AD157" i="226" s="1"/>
  <c r="AB157" i="226"/>
  <c r="AI164" i="226"/>
  <c r="AJ164" i="226" s="1"/>
  <c r="AH164" i="226"/>
  <c r="AF165" i="226"/>
  <c r="AG165" i="226" s="1"/>
  <c r="AC170" i="226"/>
  <c r="AD170" i="226" s="1"/>
  <c r="AB170" i="226"/>
  <c r="AH181" i="226"/>
  <c r="AI181" i="226"/>
  <c r="AJ181" i="226" s="1"/>
  <c r="AB184" i="226"/>
  <c r="AC184" i="226"/>
  <c r="AD184" i="226" s="1"/>
  <c r="AF156" i="226"/>
  <c r="AG156" i="226" s="1"/>
  <c r="AE156" i="226"/>
  <c r="AC158" i="226"/>
  <c r="AD158" i="226" s="1"/>
  <c r="AB158" i="226"/>
  <c r="AB168" i="226"/>
  <c r="AC168" i="226"/>
  <c r="AD168" i="226" s="1"/>
  <c r="AC173" i="226"/>
  <c r="AD173" i="226" s="1"/>
  <c r="AB173" i="226"/>
  <c r="AC178" i="226"/>
  <c r="AD178" i="226" s="1"/>
  <c r="AB178" i="226"/>
  <c r="AH182" i="226"/>
  <c r="AI182" i="226"/>
  <c r="AJ182" i="226" s="1"/>
  <c r="AI174" i="226"/>
  <c r="AJ174" i="226" s="1"/>
  <c r="AH174" i="226"/>
  <c r="AF176" i="226"/>
  <c r="AG176" i="226" s="1"/>
  <c r="AE176" i="226"/>
  <c r="AF177" i="226"/>
  <c r="AG177" i="226" s="1"/>
  <c r="AE177" i="226"/>
  <c r="AI180" i="226"/>
  <c r="AJ180" i="226" s="1"/>
  <c r="AH180" i="226"/>
  <c r="AF184" i="226"/>
  <c r="AG184" i="226" s="1"/>
  <c r="AE184" i="226"/>
  <c r="AC164" i="226"/>
  <c r="AD164" i="226" s="1"/>
  <c r="AB164" i="226"/>
  <c r="AF167" i="226"/>
  <c r="AG167" i="226" s="1"/>
  <c r="AE167" i="226"/>
  <c r="AI169" i="226"/>
  <c r="AJ169" i="226" s="1"/>
  <c r="AH169" i="226"/>
  <c r="AE173" i="226"/>
  <c r="AF173" i="226"/>
  <c r="AG173" i="226" s="1"/>
  <c r="AI175" i="226"/>
  <c r="AJ175" i="226" s="1"/>
  <c r="AH175" i="226"/>
  <c r="AC197" i="226"/>
  <c r="AD197" i="226" s="1"/>
  <c r="AB197" i="226"/>
  <c r="AI203" i="226"/>
  <c r="AJ203" i="226" s="1"/>
  <c r="AH203" i="226"/>
  <c r="AF205" i="226"/>
  <c r="AG205" i="226" s="1"/>
  <c r="AE205" i="226"/>
  <c r="AC218" i="226"/>
  <c r="AD218" i="226" s="1"/>
  <c r="AB218" i="226"/>
  <c r="AI229" i="226"/>
  <c r="AJ229" i="226" s="1"/>
  <c r="AH229" i="226"/>
  <c r="AC230" i="226"/>
  <c r="AD230" i="226" s="1"/>
  <c r="AB230" i="226"/>
  <c r="AC235" i="226"/>
  <c r="AD235" i="226" s="1"/>
  <c r="AB235" i="226"/>
  <c r="AH244" i="226"/>
  <c r="AI244" i="226"/>
  <c r="AJ244" i="226" s="1"/>
  <c r="AC246" i="226"/>
  <c r="AD246" i="226" s="1"/>
  <c r="AB246" i="226"/>
  <c r="AI171" i="226"/>
  <c r="AJ171" i="226" s="1"/>
  <c r="AH171" i="226"/>
  <c r="AC177" i="226"/>
  <c r="AD177" i="226" s="1"/>
  <c r="AB177" i="226"/>
  <c r="AI188" i="226"/>
  <c r="AJ188" i="226" s="1"/>
  <c r="AI189" i="226"/>
  <c r="AJ189" i="226" s="1"/>
  <c r="AC190" i="226"/>
  <c r="AD190" i="226" s="1"/>
  <c r="AF194" i="226"/>
  <c r="AG194" i="226" s="1"/>
  <c r="AE194" i="226"/>
  <c r="AC200" i="226"/>
  <c r="AD200" i="226" s="1"/>
  <c r="AC201" i="226"/>
  <c r="AD201" i="226" s="1"/>
  <c r="AB201" i="226"/>
  <c r="AI206" i="226"/>
  <c r="AJ206" i="226" s="1"/>
  <c r="AH206" i="226"/>
  <c r="AC207" i="226"/>
  <c r="AD207" i="226" s="1"/>
  <c r="AI211" i="226"/>
  <c r="AJ211" i="226" s="1"/>
  <c r="AH211" i="226"/>
  <c r="AF212" i="226"/>
  <c r="AG212" i="226" s="1"/>
  <c r="AE212" i="226"/>
  <c r="AI213" i="226"/>
  <c r="AJ213" i="226" s="1"/>
  <c r="AI214" i="226"/>
  <c r="AJ214" i="226" s="1"/>
  <c r="AC215" i="226"/>
  <c r="AD215" i="226" s="1"/>
  <c r="AB215" i="226"/>
  <c r="AI221" i="226"/>
  <c r="AJ221" i="226" s="1"/>
  <c r="AH221" i="226"/>
  <c r="AI222" i="226"/>
  <c r="AJ222" i="226" s="1"/>
  <c r="AF225" i="226"/>
  <c r="AG225" i="226" s="1"/>
  <c r="AE225" i="226"/>
  <c r="AI226" i="226"/>
  <c r="AJ226" i="226" s="1"/>
  <c r="AF231" i="226"/>
  <c r="AG231" i="226" s="1"/>
  <c r="AI241" i="226"/>
  <c r="AJ241" i="226" s="1"/>
  <c r="AH241" i="226"/>
  <c r="AH242" i="226"/>
  <c r="AI242" i="226"/>
  <c r="AJ242" i="226" s="1"/>
  <c r="AC247" i="226"/>
  <c r="AD247" i="226" s="1"/>
  <c r="AB247" i="226"/>
  <c r="AC186" i="226"/>
  <c r="AD186" i="226" s="1"/>
  <c r="AB186" i="226"/>
  <c r="AC187" i="226"/>
  <c r="AD187" i="226" s="1"/>
  <c r="AC191" i="226"/>
  <c r="AD191" i="226" s="1"/>
  <c r="AC198" i="226"/>
  <c r="AD198" i="226" s="1"/>
  <c r="AB198" i="226"/>
  <c r="AF200" i="226"/>
  <c r="AG200" i="226" s="1"/>
  <c r="AE200" i="226"/>
  <c r="AF218" i="226"/>
  <c r="AG218" i="226" s="1"/>
  <c r="AE218" i="226"/>
  <c r="AC222" i="226"/>
  <c r="AD222" i="226" s="1"/>
  <c r="AB222" i="226"/>
  <c r="AF230" i="226"/>
  <c r="AG230" i="226" s="1"/>
  <c r="AE230" i="226"/>
  <c r="AI236" i="226"/>
  <c r="AJ236" i="226" s="1"/>
  <c r="AH236" i="226"/>
  <c r="AC189" i="226"/>
  <c r="AD189" i="226" s="1"/>
  <c r="AB189" i="226"/>
  <c r="AF191" i="226"/>
  <c r="AG191" i="226" s="1"/>
  <c r="AE191" i="226"/>
  <c r="AC192" i="226"/>
  <c r="AD192" i="226" s="1"/>
  <c r="AB192" i="226"/>
  <c r="AF201" i="226"/>
  <c r="AG201" i="226" s="1"/>
  <c r="AE201" i="226"/>
  <c r="AC209" i="226"/>
  <c r="AD209" i="226" s="1"/>
  <c r="AB209" i="226"/>
  <c r="AI212" i="226"/>
  <c r="AJ212" i="226" s="1"/>
  <c r="AH212" i="226"/>
  <c r="AC217" i="226"/>
  <c r="AD217" i="226" s="1"/>
  <c r="AB217" i="226"/>
  <c r="AF224" i="226"/>
  <c r="AG224" i="226" s="1"/>
  <c r="AE224" i="226"/>
  <c r="AI228" i="226"/>
  <c r="AJ228" i="226" s="1"/>
  <c r="AH228" i="226"/>
  <c r="AI233" i="226"/>
  <c r="AJ233" i="226" s="1"/>
  <c r="AH233" i="226"/>
  <c r="AC239" i="226"/>
  <c r="AD239" i="226" s="1"/>
  <c r="AB239" i="226"/>
  <c r="AI246" i="226"/>
  <c r="AJ246" i="226" s="1"/>
  <c r="AH246" i="226"/>
  <c r="AF179" i="226"/>
  <c r="AG179" i="226" s="1"/>
  <c r="AE179" i="226"/>
  <c r="AF185" i="226"/>
  <c r="AG185" i="226" s="1"/>
  <c r="AC188" i="226"/>
  <c r="AD188" i="226" s="1"/>
  <c r="AF190" i="226"/>
  <c r="AG190" i="226" s="1"/>
  <c r="AF197" i="226"/>
  <c r="AG197" i="226" s="1"/>
  <c r="AC203" i="226"/>
  <c r="AD203" i="226" s="1"/>
  <c r="AF204" i="226"/>
  <c r="AG204" i="226" s="1"/>
  <c r="AE204" i="226"/>
  <c r="AI205" i="226"/>
  <c r="AJ205" i="226" s="1"/>
  <c r="AC206" i="226"/>
  <c r="AD206" i="226" s="1"/>
  <c r="AB206" i="226"/>
  <c r="AF207" i="226"/>
  <c r="AG207" i="226" s="1"/>
  <c r="AC208" i="226"/>
  <c r="AD208" i="226" s="1"/>
  <c r="AB208" i="226"/>
  <c r="AC213" i="226"/>
  <c r="AD213" i="226" s="1"/>
  <c r="AI216" i="226"/>
  <c r="AJ216" i="226" s="1"/>
  <c r="AH216" i="226"/>
  <c r="AI218" i="226"/>
  <c r="AJ218" i="226" s="1"/>
  <c r="AH218" i="226"/>
  <c r="AC223" i="226"/>
  <c r="AD223" i="226" s="1"/>
  <c r="AB223" i="226"/>
  <c r="AC226" i="226"/>
  <c r="AD226" i="226" s="1"/>
  <c r="AI227" i="226"/>
  <c r="AJ227" i="226" s="1"/>
  <c r="AH227" i="226"/>
  <c r="AC229" i="226"/>
  <c r="AD229" i="226" s="1"/>
  <c r="AI231" i="226"/>
  <c r="AJ231" i="226" s="1"/>
  <c r="AC234" i="226"/>
  <c r="AD234" i="226" s="1"/>
  <c r="AB234" i="226"/>
  <c r="AC238" i="226"/>
  <c r="AD238" i="226" s="1"/>
  <c r="AB240" i="226"/>
  <c r="AC240" i="226"/>
  <c r="AD240" i="226" s="1"/>
  <c r="AI247" i="226"/>
  <c r="AJ247" i="226" s="1"/>
  <c r="AH247" i="226"/>
  <c r="AI173" i="226"/>
  <c r="AJ173" i="226" s="1"/>
  <c r="AH173" i="226"/>
  <c r="AF187" i="226"/>
  <c r="AG187" i="226" s="1"/>
  <c r="AF188" i="226"/>
  <c r="AG188" i="226" s="1"/>
  <c r="AE188" i="226"/>
  <c r="AF189" i="226"/>
  <c r="AG189" i="226" s="1"/>
  <c r="AE189" i="226"/>
  <c r="AI191" i="226"/>
  <c r="AJ191" i="226" s="1"/>
  <c r="AH191" i="226"/>
  <c r="AF192" i="226"/>
  <c r="AG192" i="226" s="1"/>
  <c r="AE192" i="226"/>
  <c r="AC193" i="226"/>
  <c r="AD193" i="226" s="1"/>
  <c r="AI194" i="226"/>
  <c r="AJ194" i="226" s="1"/>
  <c r="AF195" i="226"/>
  <c r="AG195" i="226" s="1"/>
  <c r="AE195" i="226"/>
  <c r="AC196" i="226"/>
  <c r="AD196" i="226" s="1"/>
  <c r="AI197" i="226"/>
  <c r="AJ197" i="226" s="1"/>
  <c r="AH197" i="226"/>
  <c r="AC199" i="226"/>
  <c r="AD199" i="226" s="1"/>
  <c r="AF209" i="226"/>
  <c r="AG209" i="226" s="1"/>
  <c r="AE209" i="226"/>
  <c r="AC211" i="226"/>
  <c r="AD211" i="226" s="1"/>
  <c r="AF213" i="226"/>
  <c r="AG213" i="226" s="1"/>
  <c r="AE213" i="226"/>
  <c r="AF215" i="226"/>
  <c r="AG215" i="226" s="1"/>
  <c r="AC219" i="226"/>
  <c r="AD219" i="226" s="1"/>
  <c r="AC220" i="226"/>
  <c r="AD220" i="226" s="1"/>
  <c r="AC221" i="226"/>
  <c r="AD221" i="226" s="1"/>
  <c r="AB221" i="226"/>
  <c r="AI224" i="226"/>
  <c r="AJ224" i="226" s="1"/>
  <c r="AH224" i="226"/>
  <c r="AI225" i="226"/>
  <c r="AJ225" i="226" s="1"/>
  <c r="AF226" i="226"/>
  <c r="AG226" i="226" s="1"/>
  <c r="AE226" i="226"/>
  <c r="AC237" i="226"/>
  <c r="AD237" i="226" s="1"/>
  <c r="AC244" i="226"/>
  <c r="AD244" i="226" s="1"/>
  <c r="AB244" i="226"/>
  <c r="AI183" i="226"/>
  <c r="AJ183" i="226" s="1"/>
  <c r="AH183" i="226"/>
  <c r="AI187" i="226"/>
  <c r="AJ187" i="226" s="1"/>
  <c r="AH187" i="226"/>
  <c r="AC205" i="226"/>
  <c r="AD205" i="226" s="1"/>
  <c r="AB205" i="226"/>
  <c r="AI215" i="226"/>
  <c r="AJ215" i="226" s="1"/>
  <c r="AH215" i="226"/>
  <c r="AC241" i="226"/>
  <c r="AD241" i="226" s="1"/>
  <c r="AB241" i="226"/>
  <c r="AI186" i="226"/>
  <c r="AJ186" i="226" s="1"/>
  <c r="AH186" i="226"/>
  <c r="AI195" i="226"/>
  <c r="AJ195" i="226" s="1"/>
  <c r="AH195" i="226"/>
  <c r="AI198" i="226"/>
  <c r="AJ198" i="226" s="1"/>
  <c r="AH198" i="226"/>
  <c r="AI202" i="226"/>
  <c r="AJ202" i="226" s="1"/>
  <c r="AH202" i="226"/>
  <c r="AI209" i="226"/>
  <c r="AJ209" i="226" s="1"/>
  <c r="AH209" i="226"/>
  <c r="AC210" i="226"/>
  <c r="AD210" i="226" s="1"/>
  <c r="AB210" i="226"/>
  <c r="AC212" i="226"/>
  <c r="AD212" i="226" s="1"/>
  <c r="AB212" i="226"/>
  <c r="AF221" i="226"/>
  <c r="AG221" i="226" s="1"/>
  <c r="AE221" i="226"/>
  <c r="AC227" i="226"/>
  <c r="AD227" i="226" s="1"/>
  <c r="AB227" i="226"/>
  <c r="AC233" i="226"/>
  <c r="AD233" i="226" s="1"/>
  <c r="AB233" i="226"/>
  <c r="AI239" i="226"/>
  <c r="AJ239" i="226" s="1"/>
  <c r="AH239" i="226"/>
  <c r="AI245" i="226"/>
  <c r="AJ245" i="226" s="1"/>
  <c r="AH245" i="226"/>
  <c r="AI248" i="226"/>
  <c r="AJ248" i="226" s="1"/>
  <c r="AH248" i="226"/>
  <c r="AI252" i="226"/>
  <c r="AJ252" i="226" s="1"/>
  <c r="AH252" i="226"/>
  <c r="AI255" i="226"/>
  <c r="AJ255" i="226" s="1"/>
  <c r="AC260" i="226"/>
  <c r="AD260" i="226" s="1"/>
  <c r="AI266" i="226"/>
  <c r="AJ266" i="226" s="1"/>
  <c r="AC271" i="226"/>
  <c r="AD271" i="226" s="1"/>
  <c r="AB271" i="226"/>
  <c r="AI273" i="226"/>
  <c r="AJ273" i="226" s="1"/>
  <c r="AH273" i="226"/>
  <c r="AI274" i="226"/>
  <c r="AJ274" i="226" s="1"/>
  <c r="AH274" i="226"/>
  <c r="AC276" i="226"/>
  <c r="AD276" i="226" s="1"/>
  <c r="AB276" i="226"/>
  <c r="AI277" i="226"/>
  <c r="AJ277" i="226" s="1"/>
  <c r="AH277" i="226"/>
  <c r="AI250" i="226"/>
  <c r="AJ250" i="226" s="1"/>
  <c r="AH250" i="226"/>
  <c r="AC251" i="226"/>
  <c r="AD251" i="226" s="1"/>
  <c r="AB251" i="226"/>
  <c r="AC261" i="226"/>
  <c r="AD261" i="226" s="1"/>
  <c r="AC262" i="226"/>
  <c r="AD262" i="226" s="1"/>
  <c r="AI263" i="226"/>
  <c r="AJ263" i="226" s="1"/>
  <c r="AF265" i="226"/>
  <c r="AG265" i="226" s="1"/>
  <c r="AC267" i="226"/>
  <c r="AD267" i="226" s="1"/>
  <c r="AB267" i="226"/>
  <c r="AF268" i="226"/>
  <c r="AG268" i="226" s="1"/>
  <c r="AE268" i="226"/>
  <c r="AC269" i="226"/>
  <c r="AD269" i="226" s="1"/>
  <c r="AC270" i="226"/>
  <c r="AD270" i="226" s="1"/>
  <c r="AB270" i="226"/>
  <c r="AC275" i="226"/>
  <c r="AD275" i="226" s="1"/>
  <c r="AI249" i="226"/>
  <c r="AJ249" i="226" s="1"/>
  <c r="AH249" i="226"/>
  <c r="AC255" i="226"/>
  <c r="AD255" i="226" s="1"/>
  <c r="AB255" i="226"/>
  <c r="AI259" i="226"/>
  <c r="AJ259" i="226" s="1"/>
  <c r="AH259" i="226"/>
  <c r="AI265" i="226"/>
  <c r="AJ265" i="226" s="1"/>
  <c r="AH265" i="226"/>
  <c r="AI272" i="226"/>
  <c r="AJ272" i="226" s="1"/>
  <c r="AC252" i="226"/>
  <c r="AD252" i="226" s="1"/>
  <c r="AB252" i="226"/>
  <c r="AI253" i="226"/>
  <c r="AJ253" i="226" s="1"/>
  <c r="AH253" i="226"/>
  <c r="AI256" i="226"/>
  <c r="AJ256" i="226" s="1"/>
  <c r="AH256" i="226"/>
  <c r="AF267" i="226"/>
  <c r="AG267" i="226" s="1"/>
  <c r="AE267" i="226"/>
  <c r="AF270" i="226"/>
  <c r="AG270" i="226" s="1"/>
  <c r="AE270" i="226"/>
  <c r="AI240" i="226"/>
  <c r="AJ240" i="226" s="1"/>
  <c r="AH240" i="226"/>
  <c r="AC245" i="226"/>
  <c r="AD245" i="226" s="1"/>
  <c r="AB245" i="226"/>
  <c r="AI254" i="226"/>
  <c r="AJ254" i="226" s="1"/>
  <c r="AI257" i="226"/>
  <c r="AJ257" i="226" s="1"/>
  <c r="AI258" i="226"/>
  <c r="AJ258" i="226" s="1"/>
  <c r="AH258" i="226"/>
  <c r="AI260" i="226"/>
  <c r="AJ260" i="226" s="1"/>
  <c r="AH260" i="226"/>
  <c r="AI261" i="226"/>
  <c r="AJ261" i="226" s="1"/>
  <c r="AH261" i="226"/>
  <c r="AI264" i="226"/>
  <c r="AJ264" i="226" s="1"/>
  <c r="AH264" i="226"/>
  <c r="AF269" i="226"/>
  <c r="AG269" i="226" s="1"/>
  <c r="AI271" i="226"/>
  <c r="AJ271" i="226" s="1"/>
  <c r="AH271" i="226"/>
  <c r="AC272" i="226"/>
  <c r="AD272" i="226" s="1"/>
  <c r="AF276" i="226"/>
  <c r="AG276" i="226" s="1"/>
  <c r="AC277" i="226"/>
  <c r="AD277" i="226" s="1"/>
  <c r="AC243" i="226"/>
  <c r="AD243" i="226" s="1"/>
  <c r="AB243" i="226"/>
  <c r="AC248" i="226"/>
  <c r="AD248" i="226" s="1"/>
  <c r="AC250" i="226"/>
  <c r="AD250" i="226" s="1"/>
  <c r="AB250" i="226"/>
  <c r="AC265" i="226"/>
  <c r="AD265" i="226" s="1"/>
  <c r="AB265" i="226"/>
  <c r="AF266" i="226"/>
  <c r="AG266" i="226" s="1"/>
  <c r="AI268" i="226"/>
  <c r="AJ268" i="226" s="1"/>
  <c r="AI270" i="226"/>
  <c r="AJ270" i="226" s="1"/>
  <c r="AH270" i="226"/>
  <c r="AC273" i="226"/>
  <c r="AD273" i="226" s="1"/>
  <c r="AC274" i="226"/>
  <c r="AD274" i="226" s="1"/>
  <c r="AI276" i="226"/>
  <c r="AJ276" i="226" s="1"/>
  <c r="AH276" i="226"/>
  <c r="AI251" i="226"/>
  <c r="AJ251" i="226" s="1"/>
  <c r="AH251" i="226"/>
  <c r="AC259" i="226"/>
  <c r="AD259" i="226" s="1"/>
  <c r="AB259" i="226"/>
  <c r="AF274" i="226"/>
  <c r="AG274" i="226" s="1"/>
  <c r="AE274" i="226"/>
  <c r="AC253" i="226"/>
  <c r="AD253" i="226" s="1"/>
  <c r="AB253" i="226"/>
  <c r="AC256" i="226"/>
  <c r="AD256" i="226" s="1"/>
  <c r="AB256" i="226"/>
  <c r="AC258" i="226"/>
  <c r="AD258" i="226" s="1"/>
  <c r="AB258" i="226"/>
  <c r="AC264" i="226"/>
  <c r="AD264" i="226" s="1"/>
  <c r="AB264" i="226"/>
  <c r="AC268" i="226"/>
  <c r="AD268" i="226" s="1"/>
  <c r="AB268" i="226"/>
  <c r="AC278" i="226"/>
  <c r="AD278" i="226" s="1"/>
  <c r="AB278" i="226"/>
  <c r="A5" i="227"/>
  <c r="R8" i="224" l="1"/>
  <c r="Q8" i="229" s="1"/>
  <c r="Q8" i="224"/>
  <c r="P8" i="229" s="1"/>
  <c r="P8" i="224"/>
  <c r="O8" i="229" s="1"/>
  <c r="O8" i="224"/>
  <c r="N8" i="224"/>
  <c r="M8" i="229" s="1"/>
  <c r="M8" i="224"/>
  <c r="L8" i="229" s="1"/>
  <c r="L8" i="224"/>
  <c r="K8" i="229" s="1"/>
  <c r="K8" i="224"/>
  <c r="J8" i="229" s="1"/>
  <c r="J8" i="224"/>
  <c r="I8" i="229" s="1"/>
  <c r="I8" i="224"/>
  <c r="H8" i="229" s="1"/>
  <c r="H8" i="224"/>
  <c r="G8" i="224"/>
  <c r="A5" i="224"/>
  <c r="AE8" i="226" l="1"/>
  <c r="AE8" i="227"/>
  <c r="AH8" i="226"/>
  <c r="AH8" i="227"/>
  <c r="AB8" i="226"/>
  <c r="AB8" i="227"/>
  <c r="AZ11" i="223" l="1"/>
  <c r="BA11" i="223"/>
  <c r="AZ12" i="223"/>
  <c r="BA12" i="223"/>
  <c r="AZ13" i="223"/>
  <c r="BA13" i="223"/>
  <c r="AZ14" i="223"/>
  <c r="BA14" i="223"/>
  <c r="AZ15" i="223"/>
  <c r="BA15" i="223"/>
  <c r="AZ16" i="223"/>
  <c r="BA16" i="223"/>
  <c r="AZ17" i="223"/>
  <c r="BA17" i="223"/>
  <c r="AZ18" i="223"/>
  <c r="BA18" i="223"/>
  <c r="AZ19" i="223"/>
  <c r="BA19" i="223"/>
  <c r="AZ20" i="223"/>
  <c r="BA20" i="223"/>
  <c r="AZ21" i="223"/>
  <c r="BA21" i="223"/>
  <c r="AZ22" i="223"/>
  <c r="BA22" i="223"/>
  <c r="AZ23" i="223"/>
  <c r="BA23" i="223"/>
  <c r="AZ24" i="223"/>
  <c r="BA24" i="223"/>
  <c r="AZ25" i="223"/>
  <c r="BA25" i="223"/>
  <c r="AZ26" i="223"/>
  <c r="BA26" i="223"/>
  <c r="AZ27" i="223"/>
  <c r="BA27" i="223"/>
  <c r="AZ28" i="223"/>
  <c r="BA28" i="223"/>
  <c r="AZ29" i="223"/>
  <c r="BA29" i="223"/>
  <c r="AZ30" i="223"/>
  <c r="BA30" i="223"/>
  <c r="AZ31" i="223"/>
  <c r="BA31" i="223"/>
  <c r="AZ32" i="223"/>
  <c r="BA32" i="223"/>
  <c r="AZ33" i="223"/>
  <c r="BA33" i="223"/>
  <c r="AZ34" i="223"/>
  <c r="BA34" i="223"/>
  <c r="AZ35" i="223"/>
  <c r="BA35" i="223"/>
  <c r="AZ36" i="223"/>
  <c r="BA36" i="223"/>
  <c r="AZ37" i="223"/>
  <c r="BA37" i="223"/>
  <c r="AZ38" i="223"/>
  <c r="BA38" i="223"/>
  <c r="AZ39" i="223"/>
  <c r="BA39" i="223"/>
  <c r="AZ40" i="223"/>
  <c r="BA40" i="223"/>
  <c r="AZ41" i="223"/>
  <c r="BA41" i="223"/>
  <c r="AZ42" i="223"/>
  <c r="BA42" i="223"/>
  <c r="AZ43" i="223"/>
  <c r="BA43" i="223"/>
  <c r="AZ44" i="223"/>
  <c r="BA44" i="223"/>
  <c r="AZ45" i="223"/>
  <c r="BA45" i="223"/>
  <c r="AZ46" i="223"/>
  <c r="BA46" i="223"/>
  <c r="AZ47" i="223"/>
  <c r="BA47" i="223"/>
  <c r="AZ48" i="223"/>
  <c r="BA48" i="223"/>
  <c r="AZ49" i="223"/>
  <c r="BA49" i="223"/>
  <c r="AZ50" i="223"/>
  <c r="BA50" i="223"/>
  <c r="AZ51" i="223"/>
  <c r="BA51" i="223"/>
  <c r="AZ52" i="223"/>
  <c r="BA52" i="223"/>
  <c r="AZ53" i="223"/>
  <c r="BA53" i="223"/>
  <c r="AZ54" i="223"/>
  <c r="BA54" i="223"/>
  <c r="AZ55" i="223"/>
  <c r="BA55" i="223"/>
  <c r="AZ56" i="223"/>
  <c r="BA56" i="223"/>
  <c r="AZ57" i="223"/>
  <c r="BA57" i="223"/>
  <c r="AZ58" i="223"/>
  <c r="BA58" i="223"/>
  <c r="AZ59" i="223"/>
  <c r="BA59" i="223"/>
  <c r="AZ60" i="223"/>
  <c r="BA60" i="223"/>
  <c r="AZ61" i="223"/>
  <c r="BA61" i="223"/>
  <c r="AZ62" i="223"/>
  <c r="BA62" i="223"/>
  <c r="AZ63" i="223"/>
  <c r="BA63" i="223"/>
  <c r="AZ64" i="223"/>
  <c r="BA64" i="223"/>
  <c r="AZ65" i="223"/>
  <c r="BA65" i="223"/>
  <c r="AZ66" i="223"/>
  <c r="BA66" i="223"/>
  <c r="AZ67" i="223"/>
  <c r="BA67" i="223"/>
  <c r="AZ68" i="223"/>
  <c r="BA68" i="223"/>
  <c r="AZ69" i="223"/>
  <c r="BA69" i="223"/>
  <c r="AZ70" i="223"/>
  <c r="BA70" i="223"/>
  <c r="AZ71" i="223"/>
  <c r="BA71" i="223"/>
  <c r="AZ72" i="223"/>
  <c r="BA72" i="223"/>
  <c r="AZ73" i="223"/>
  <c r="BA73" i="223"/>
  <c r="AZ74" i="223"/>
  <c r="BA74" i="223"/>
  <c r="AZ75" i="223"/>
  <c r="BA75" i="223"/>
  <c r="AZ76" i="223"/>
  <c r="BA76" i="223"/>
  <c r="AZ77" i="223"/>
  <c r="BA77" i="223"/>
  <c r="AZ78" i="223"/>
  <c r="BA78" i="223"/>
  <c r="AZ79" i="223"/>
  <c r="BA79" i="223"/>
  <c r="AZ80" i="223"/>
  <c r="BA80" i="223"/>
  <c r="AZ81" i="223"/>
  <c r="BA81" i="223"/>
  <c r="AZ82" i="223"/>
  <c r="BA82" i="223"/>
  <c r="AZ83" i="223"/>
  <c r="BA83" i="223"/>
  <c r="AZ84" i="223"/>
  <c r="BA84" i="223"/>
  <c r="AZ85" i="223"/>
  <c r="BA85" i="223"/>
  <c r="AZ86" i="223"/>
  <c r="BA86" i="223"/>
  <c r="AZ87" i="223"/>
  <c r="BA87" i="223"/>
  <c r="AZ88" i="223"/>
  <c r="BA88" i="223"/>
  <c r="AZ89" i="223"/>
  <c r="BA89" i="223"/>
  <c r="AZ90" i="223"/>
  <c r="BA90" i="223"/>
  <c r="AZ91" i="223"/>
  <c r="BA91" i="223"/>
  <c r="AZ92" i="223"/>
  <c r="BA92" i="223"/>
  <c r="AZ93" i="223"/>
  <c r="BA93" i="223"/>
  <c r="AZ94" i="223"/>
  <c r="BA94" i="223"/>
  <c r="AZ95" i="223"/>
  <c r="BA95" i="223"/>
  <c r="AZ96" i="223"/>
  <c r="BA96" i="223"/>
  <c r="AZ97" i="223"/>
  <c r="BA97" i="223"/>
  <c r="AZ98" i="223"/>
  <c r="BA98" i="223"/>
  <c r="AZ99" i="223"/>
  <c r="BA99" i="223"/>
  <c r="AZ100" i="223"/>
  <c r="BA100" i="223"/>
  <c r="AZ101" i="223"/>
  <c r="BA101" i="223"/>
  <c r="AZ102" i="223"/>
  <c r="BA102" i="223"/>
  <c r="AZ103" i="223"/>
  <c r="BA103" i="223"/>
  <c r="AZ104" i="223"/>
  <c r="BA104" i="223"/>
  <c r="AZ105" i="223"/>
  <c r="BA105" i="223"/>
  <c r="AZ106" i="223"/>
  <c r="BA106" i="223"/>
  <c r="AZ107" i="223"/>
  <c r="BA107" i="223"/>
  <c r="AZ108" i="223"/>
  <c r="BA108" i="223"/>
  <c r="AZ109" i="223"/>
  <c r="BA109" i="223"/>
  <c r="AZ110" i="223"/>
  <c r="BA110" i="223"/>
  <c r="AZ111" i="223"/>
  <c r="BA111" i="223"/>
  <c r="AZ112" i="223"/>
  <c r="BA112" i="223"/>
  <c r="AZ113" i="223"/>
  <c r="BA113" i="223"/>
  <c r="AZ114" i="223"/>
  <c r="BA114" i="223"/>
  <c r="AZ115" i="223"/>
  <c r="BA115" i="223"/>
  <c r="AZ116" i="223"/>
  <c r="BA116" i="223"/>
  <c r="AZ117" i="223"/>
  <c r="BA117" i="223"/>
  <c r="AZ118" i="223"/>
  <c r="BA118" i="223"/>
  <c r="AZ119" i="223"/>
  <c r="BA119" i="223"/>
  <c r="AZ120" i="223"/>
  <c r="BA120" i="223"/>
  <c r="AZ121" i="223"/>
  <c r="BA121" i="223"/>
  <c r="AZ122" i="223"/>
  <c r="BA122" i="223"/>
  <c r="AZ123" i="223"/>
  <c r="BA123" i="223"/>
  <c r="AZ124" i="223"/>
  <c r="BA124" i="223"/>
  <c r="AZ125" i="223"/>
  <c r="BA125" i="223"/>
  <c r="AZ126" i="223"/>
  <c r="BA126" i="223"/>
  <c r="AZ127" i="223"/>
  <c r="BA127" i="223"/>
  <c r="AZ128" i="223"/>
  <c r="BA128" i="223"/>
  <c r="AZ129" i="223"/>
  <c r="BA129" i="223"/>
  <c r="AZ130" i="223"/>
  <c r="BA130" i="223"/>
  <c r="AZ131" i="223"/>
  <c r="BA131" i="223"/>
  <c r="AZ132" i="223"/>
  <c r="BA132" i="223"/>
  <c r="AZ133" i="223"/>
  <c r="BA133" i="223"/>
  <c r="AZ134" i="223"/>
  <c r="BA134" i="223"/>
  <c r="AZ135" i="223"/>
  <c r="BA135" i="223"/>
  <c r="AZ136" i="223"/>
  <c r="BA136" i="223"/>
  <c r="AZ137" i="223"/>
  <c r="BA137" i="223"/>
  <c r="AZ138" i="223"/>
  <c r="BA138" i="223"/>
  <c r="AZ139" i="223"/>
  <c r="BA139" i="223"/>
  <c r="AZ140" i="223"/>
  <c r="BA140" i="223"/>
  <c r="AZ141" i="223"/>
  <c r="BA141" i="223"/>
  <c r="AZ142" i="223"/>
  <c r="BA142" i="223"/>
  <c r="AZ143" i="223"/>
  <c r="BA143" i="223"/>
  <c r="AZ144" i="223"/>
  <c r="BA144" i="223"/>
  <c r="AZ145" i="223"/>
  <c r="BA145" i="223"/>
  <c r="AZ146" i="223"/>
  <c r="BA146" i="223"/>
  <c r="AZ147" i="223"/>
  <c r="BA147" i="223"/>
  <c r="AZ148" i="223"/>
  <c r="BA148" i="223"/>
  <c r="AZ149" i="223"/>
  <c r="BA149" i="223"/>
  <c r="AZ150" i="223"/>
  <c r="BA150" i="223"/>
  <c r="AZ151" i="223"/>
  <c r="BA151" i="223"/>
  <c r="AZ152" i="223"/>
  <c r="BA152" i="223"/>
  <c r="AZ153" i="223"/>
  <c r="BA153" i="223"/>
  <c r="AZ154" i="223"/>
  <c r="BA154" i="223"/>
  <c r="AZ155" i="223"/>
  <c r="BA155" i="223"/>
  <c r="AZ156" i="223"/>
  <c r="BA156" i="223"/>
  <c r="AZ157" i="223"/>
  <c r="BA157" i="223"/>
  <c r="AZ158" i="223"/>
  <c r="BA158" i="223"/>
  <c r="AZ159" i="223"/>
  <c r="BA159" i="223"/>
  <c r="AZ160" i="223"/>
  <c r="BA160" i="223"/>
  <c r="AZ161" i="223"/>
  <c r="BA161" i="223"/>
  <c r="AZ162" i="223"/>
  <c r="BA162" i="223"/>
  <c r="AZ163" i="223"/>
  <c r="BA163" i="223"/>
  <c r="AZ164" i="223"/>
  <c r="BA164" i="223"/>
  <c r="AZ165" i="223"/>
  <c r="BA165" i="223"/>
  <c r="AZ166" i="223"/>
  <c r="BA166" i="223"/>
  <c r="AZ167" i="223"/>
  <c r="BA167" i="223"/>
  <c r="AZ168" i="223"/>
  <c r="BA168" i="223"/>
  <c r="AZ169" i="223"/>
  <c r="BA169" i="223"/>
  <c r="AZ170" i="223"/>
  <c r="BA170" i="223"/>
  <c r="AZ171" i="223"/>
  <c r="BA171" i="223"/>
  <c r="AZ172" i="223"/>
  <c r="BA172" i="223"/>
  <c r="AZ173" i="223"/>
  <c r="BA173" i="223"/>
  <c r="AZ174" i="223"/>
  <c r="BA174" i="223"/>
  <c r="AZ175" i="223"/>
  <c r="BA175" i="223"/>
  <c r="AZ176" i="223"/>
  <c r="BA176" i="223"/>
  <c r="AZ177" i="223"/>
  <c r="BA177" i="223"/>
  <c r="AZ178" i="223"/>
  <c r="BA178" i="223"/>
  <c r="AZ179" i="223"/>
  <c r="BA179" i="223"/>
  <c r="AZ180" i="223"/>
  <c r="BA180" i="223"/>
  <c r="AZ181" i="223"/>
  <c r="BA181" i="223"/>
  <c r="AZ182" i="223"/>
  <c r="BA182" i="223"/>
  <c r="AZ183" i="223"/>
  <c r="BA183" i="223"/>
  <c r="AZ184" i="223"/>
  <c r="BA184" i="223"/>
  <c r="AZ185" i="223"/>
  <c r="BA185" i="223"/>
  <c r="AZ186" i="223"/>
  <c r="BA186" i="223"/>
  <c r="AZ187" i="223"/>
  <c r="BA187" i="223"/>
  <c r="AZ188" i="223"/>
  <c r="BA188" i="223"/>
  <c r="AZ189" i="223"/>
  <c r="BA189" i="223"/>
  <c r="AZ190" i="223"/>
  <c r="BA190" i="223"/>
  <c r="AZ191" i="223"/>
  <c r="BA191" i="223"/>
  <c r="AZ192" i="223"/>
  <c r="BA192" i="223"/>
  <c r="AZ193" i="223"/>
  <c r="BA193" i="223"/>
  <c r="AZ194" i="223"/>
  <c r="BA194" i="223"/>
  <c r="AZ195" i="223"/>
  <c r="BA195" i="223"/>
  <c r="AZ196" i="223"/>
  <c r="BA196" i="223"/>
  <c r="AZ197" i="223"/>
  <c r="BA197" i="223"/>
  <c r="AZ198" i="223"/>
  <c r="BA198" i="223"/>
  <c r="AZ199" i="223"/>
  <c r="BA199" i="223"/>
  <c r="AZ200" i="223"/>
  <c r="BA200" i="223"/>
  <c r="AZ201" i="223"/>
  <c r="BA201" i="223"/>
  <c r="AZ202" i="223"/>
  <c r="BA202" i="223"/>
  <c r="AZ203" i="223"/>
  <c r="BA203" i="223"/>
  <c r="AZ204" i="223"/>
  <c r="BA204" i="223"/>
  <c r="AZ205" i="223"/>
  <c r="BA205" i="223"/>
  <c r="AZ206" i="223"/>
  <c r="BA206" i="223"/>
  <c r="AZ207" i="223"/>
  <c r="BA207" i="223"/>
  <c r="AZ208" i="223"/>
  <c r="BA208" i="223"/>
  <c r="AZ209" i="223"/>
  <c r="BA209" i="223"/>
  <c r="AZ210" i="223"/>
  <c r="BA210" i="223"/>
  <c r="AZ211" i="223"/>
  <c r="BA211" i="223"/>
  <c r="AZ212" i="223"/>
  <c r="BA212" i="223"/>
  <c r="AZ213" i="223"/>
  <c r="BA213" i="223"/>
  <c r="AZ214" i="223"/>
  <c r="BA214" i="223"/>
  <c r="AZ215" i="223"/>
  <c r="BA215" i="223"/>
  <c r="AZ216" i="223"/>
  <c r="BA216" i="223"/>
  <c r="AZ217" i="223"/>
  <c r="BA217" i="223"/>
  <c r="AZ218" i="223"/>
  <c r="BA218" i="223"/>
  <c r="AZ219" i="223"/>
  <c r="BA219" i="223"/>
  <c r="AZ220" i="223"/>
  <c r="BA220" i="223"/>
  <c r="AZ221" i="223"/>
  <c r="BA221" i="223"/>
  <c r="AZ222" i="223"/>
  <c r="BA222" i="223"/>
  <c r="AZ223" i="223"/>
  <c r="BA223" i="223"/>
  <c r="AZ224" i="223"/>
  <c r="BA224" i="223"/>
  <c r="AZ225" i="223"/>
  <c r="BA225" i="223"/>
  <c r="AZ226" i="223"/>
  <c r="BA226" i="223"/>
  <c r="AZ227" i="223"/>
  <c r="BA227" i="223"/>
  <c r="AZ228" i="223"/>
  <c r="BA228" i="223"/>
  <c r="AZ229" i="223"/>
  <c r="BA229" i="223"/>
  <c r="AZ230" i="223"/>
  <c r="BA230" i="223"/>
  <c r="AZ231" i="223"/>
  <c r="BA231" i="223"/>
  <c r="AZ232" i="223"/>
  <c r="BA232" i="223"/>
  <c r="AZ233" i="223"/>
  <c r="BA233" i="223"/>
  <c r="AZ234" i="223"/>
  <c r="BA234" i="223"/>
  <c r="AZ235" i="223"/>
  <c r="BA235" i="223"/>
  <c r="AZ236" i="223"/>
  <c r="BA236" i="223"/>
  <c r="AZ237" i="223"/>
  <c r="BA237" i="223"/>
  <c r="AZ238" i="223"/>
  <c r="BA238" i="223"/>
  <c r="AZ239" i="223"/>
  <c r="BA239" i="223"/>
  <c r="AZ240" i="223"/>
  <c r="BA240" i="223"/>
  <c r="AZ241" i="223"/>
  <c r="BA241" i="223"/>
  <c r="AZ242" i="223"/>
  <c r="BA242" i="223"/>
  <c r="AZ243" i="223"/>
  <c r="BA243" i="223"/>
  <c r="AZ244" i="223"/>
  <c r="BA244" i="223"/>
  <c r="AZ245" i="223"/>
  <c r="BA245" i="223"/>
  <c r="AZ246" i="223"/>
  <c r="BA246" i="223"/>
  <c r="AZ247" i="223"/>
  <c r="BA247" i="223"/>
  <c r="AZ248" i="223"/>
  <c r="BA248" i="223"/>
  <c r="AZ249" i="223"/>
  <c r="BA249" i="223"/>
  <c r="AZ250" i="223"/>
  <c r="BA250" i="223"/>
  <c r="AZ251" i="223"/>
  <c r="BA251" i="223"/>
  <c r="AZ252" i="223"/>
  <c r="BA252" i="223"/>
  <c r="AZ253" i="223"/>
  <c r="BA253" i="223"/>
  <c r="AZ254" i="223"/>
  <c r="BA254" i="223"/>
  <c r="AZ255" i="223"/>
  <c r="BA255" i="223"/>
  <c r="AZ256" i="223"/>
  <c r="BA256" i="223"/>
  <c r="AZ257" i="223"/>
  <c r="BA257" i="223"/>
  <c r="AZ258" i="223"/>
  <c r="BA258" i="223"/>
  <c r="AZ259" i="223"/>
  <c r="BA259" i="223"/>
  <c r="AZ260" i="223"/>
  <c r="BA260" i="223"/>
  <c r="AZ261" i="223"/>
  <c r="BA261" i="223"/>
  <c r="AZ262" i="223"/>
  <c r="BA262" i="223"/>
  <c r="AZ263" i="223"/>
  <c r="BA263" i="223"/>
  <c r="AZ264" i="223"/>
  <c r="BA264" i="223"/>
  <c r="AZ265" i="223"/>
  <c r="BA265" i="223"/>
  <c r="AZ266" i="223"/>
  <c r="BA266" i="223"/>
  <c r="AZ267" i="223"/>
  <c r="BA267" i="223"/>
  <c r="AZ268" i="223"/>
  <c r="BA268" i="223"/>
  <c r="AZ269" i="223"/>
  <c r="BA269" i="223"/>
  <c r="AZ270" i="223"/>
  <c r="BA270" i="223"/>
  <c r="AZ271" i="223"/>
  <c r="BA271" i="223"/>
  <c r="AZ272" i="223"/>
  <c r="BA272" i="223"/>
  <c r="AZ273" i="223"/>
  <c r="BA273" i="223"/>
  <c r="AZ274" i="223"/>
  <c r="BA274" i="223"/>
  <c r="AZ275" i="223"/>
  <c r="BA275" i="223"/>
  <c r="AZ276" i="223"/>
  <c r="BA276" i="223"/>
  <c r="AZ277" i="223"/>
  <c r="BA277" i="223"/>
  <c r="AZ278" i="223"/>
  <c r="BA278" i="223"/>
  <c r="BA10" i="223"/>
  <c r="AZ10" i="223"/>
  <c r="AW278" i="223" l="1"/>
  <c r="AV278" i="223"/>
  <c r="AW277" i="223"/>
  <c r="AV277" i="223"/>
  <c r="AW276" i="223"/>
  <c r="AV276" i="223"/>
  <c r="AW275" i="223"/>
  <c r="AV275" i="223"/>
  <c r="AW274" i="223"/>
  <c r="AV274" i="223"/>
  <c r="AW273" i="223"/>
  <c r="AV273" i="223"/>
  <c r="AW272" i="223"/>
  <c r="AV272" i="223"/>
  <c r="AW271" i="223"/>
  <c r="AV271" i="223"/>
  <c r="AW270" i="223"/>
  <c r="AV270" i="223"/>
  <c r="AW269" i="223"/>
  <c r="AV269" i="223"/>
  <c r="AW268" i="223"/>
  <c r="AV268" i="223"/>
  <c r="AW267" i="223"/>
  <c r="AV267" i="223"/>
  <c r="AW266" i="223"/>
  <c r="AV266" i="223"/>
  <c r="AW265" i="223"/>
  <c r="AV265" i="223"/>
  <c r="AW264" i="223"/>
  <c r="AV264" i="223"/>
  <c r="AW263" i="223"/>
  <c r="AV263" i="223"/>
  <c r="AW262" i="223"/>
  <c r="AV262" i="223"/>
  <c r="AW261" i="223"/>
  <c r="AV261" i="223"/>
  <c r="AW260" i="223"/>
  <c r="AV260" i="223"/>
  <c r="AW259" i="223"/>
  <c r="AV259" i="223"/>
  <c r="AW258" i="223"/>
  <c r="AV258" i="223"/>
  <c r="AW257" i="223"/>
  <c r="AV257" i="223"/>
  <c r="AW256" i="223"/>
  <c r="AV256" i="223"/>
  <c r="AW255" i="223"/>
  <c r="AV255" i="223"/>
  <c r="AW254" i="223"/>
  <c r="AV254" i="223"/>
  <c r="AW253" i="223"/>
  <c r="AV253" i="223"/>
  <c r="AW252" i="223"/>
  <c r="AV252" i="223"/>
  <c r="AW251" i="223"/>
  <c r="AV251" i="223"/>
  <c r="AW250" i="223"/>
  <c r="AV250" i="223"/>
  <c r="AW249" i="223"/>
  <c r="AV249" i="223"/>
  <c r="AW248" i="223"/>
  <c r="AV248" i="223"/>
  <c r="AW247" i="223"/>
  <c r="AV247" i="223"/>
  <c r="AW246" i="223"/>
  <c r="AV246" i="223"/>
  <c r="AW245" i="223"/>
  <c r="AV245" i="223"/>
  <c r="AW244" i="223"/>
  <c r="AV244" i="223"/>
  <c r="AW243" i="223"/>
  <c r="AV243" i="223"/>
  <c r="AW242" i="223"/>
  <c r="AV242" i="223"/>
  <c r="AW241" i="223"/>
  <c r="AV241" i="223"/>
  <c r="AW240" i="223"/>
  <c r="AV240" i="223"/>
  <c r="AW239" i="223"/>
  <c r="AV239" i="223"/>
  <c r="AW238" i="223"/>
  <c r="AV238" i="223"/>
  <c r="AW237" i="223"/>
  <c r="AV237" i="223"/>
  <c r="AW236" i="223"/>
  <c r="AV236" i="223"/>
  <c r="AW235" i="223"/>
  <c r="AV235" i="223"/>
  <c r="AW234" i="223"/>
  <c r="AV234" i="223"/>
  <c r="AW233" i="223"/>
  <c r="AV233" i="223"/>
  <c r="AW232" i="223"/>
  <c r="AV232" i="223"/>
  <c r="AW231" i="223"/>
  <c r="AV231" i="223"/>
  <c r="AW230" i="223"/>
  <c r="AV230" i="223"/>
  <c r="AW229" i="223"/>
  <c r="AV229" i="223"/>
  <c r="AW228" i="223"/>
  <c r="AV228" i="223"/>
  <c r="AW227" i="223"/>
  <c r="AV227" i="223"/>
  <c r="AW226" i="223"/>
  <c r="AV226" i="223"/>
  <c r="AW225" i="223"/>
  <c r="AV225" i="223"/>
  <c r="AW224" i="223"/>
  <c r="AV224" i="223"/>
  <c r="AW223" i="223"/>
  <c r="AV223" i="223"/>
  <c r="AW222" i="223"/>
  <c r="AV222" i="223"/>
  <c r="AW221" i="223"/>
  <c r="AV221" i="223"/>
  <c r="AW220" i="223"/>
  <c r="AV220" i="223"/>
  <c r="AW219" i="223"/>
  <c r="AV219" i="223"/>
  <c r="AW218" i="223"/>
  <c r="AV218" i="223"/>
  <c r="AW217" i="223"/>
  <c r="AV217" i="223"/>
  <c r="AW216" i="223"/>
  <c r="AV216" i="223"/>
  <c r="AW215" i="223"/>
  <c r="AV215" i="223"/>
  <c r="AW214" i="223"/>
  <c r="AV214" i="223"/>
  <c r="AW213" i="223"/>
  <c r="AV213" i="223"/>
  <c r="AW212" i="223"/>
  <c r="AV212" i="223"/>
  <c r="AW211" i="223"/>
  <c r="AV211" i="223"/>
  <c r="AW210" i="223"/>
  <c r="AV210" i="223"/>
  <c r="AW209" i="223"/>
  <c r="AV209" i="223"/>
  <c r="AW208" i="223"/>
  <c r="AV208" i="223"/>
  <c r="AW207" i="223"/>
  <c r="AV207" i="223"/>
  <c r="AW206" i="223"/>
  <c r="AV206" i="223"/>
  <c r="AW205" i="223"/>
  <c r="AV205" i="223"/>
  <c r="AW204" i="223"/>
  <c r="AV204" i="223"/>
  <c r="AW203" i="223"/>
  <c r="AV203" i="223"/>
  <c r="AW202" i="223"/>
  <c r="AV202" i="223"/>
  <c r="AW201" i="223"/>
  <c r="AV201" i="223"/>
  <c r="AW200" i="223"/>
  <c r="AV200" i="223"/>
  <c r="AW199" i="223"/>
  <c r="AV199" i="223"/>
  <c r="AW198" i="223"/>
  <c r="AV198" i="223"/>
  <c r="AW197" i="223"/>
  <c r="AV197" i="223"/>
  <c r="AW196" i="223"/>
  <c r="AV196" i="223"/>
  <c r="AW195" i="223"/>
  <c r="AV195" i="223"/>
  <c r="AW194" i="223"/>
  <c r="AV194" i="223"/>
  <c r="AW193" i="223"/>
  <c r="AV193" i="223"/>
  <c r="AW192" i="223"/>
  <c r="AV192" i="223"/>
  <c r="AW191" i="223"/>
  <c r="AV191" i="223"/>
  <c r="AW190" i="223"/>
  <c r="AV190" i="223"/>
  <c r="AW189" i="223"/>
  <c r="AV189" i="223"/>
  <c r="AW188" i="223"/>
  <c r="AV188" i="223"/>
  <c r="AW187" i="223"/>
  <c r="AV187" i="223"/>
  <c r="AW186" i="223"/>
  <c r="AV186" i="223"/>
  <c r="AW185" i="223"/>
  <c r="AV185" i="223"/>
  <c r="AW184" i="223"/>
  <c r="AV184" i="223"/>
  <c r="AW183" i="223"/>
  <c r="AV183" i="223"/>
  <c r="AW182" i="223"/>
  <c r="AV182" i="223"/>
  <c r="AW181" i="223"/>
  <c r="AV181" i="223"/>
  <c r="AW180" i="223"/>
  <c r="AV180" i="223"/>
  <c r="AW179" i="223"/>
  <c r="AV179" i="223"/>
  <c r="AW178" i="223"/>
  <c r="AV178" i="223"/>
  <c r="AW177" i="223"/>
  <c r="AV177" i="223"/>
  <c r="AW176" i="223"/>
  <c r="AV176" i="223"/>
  <c r="AW175" i="223"/>
  <c r="AV175" i="223"/>
  <c r="AW174" i="223"/>
  <c r="AV174" i="223"/>
  <c r="AW173" i="223"/>
  <c r="AV173" i="223"/>
  <c r="AW172" i="223"/>
  <c r="AV172" i="223"/>
  <c r="AW171" i="223"/>
  <c r="AV171" i="223"/>
  <c r="AW170" i="223"/>
  <c r="AV170" i="223"/>
  <c r="AW169" i="223"/>
  <c r="AV169" i="223"/>
  <c r="AW168" i="223"/>
  <c r="AV168" i="223"/>
  <c r="AW167" i="223"/>
  <c r="AV167" i="223"/>
  <c r="AW166" i="223"/>
  <c r="AV166" i="223"/>
  <c r="AW165" i="223"/>
  <c r="AV165" i="223"/>
  <c r="AW164" i="223"/>
  <c r="AV164" i="223"/>
  <c r="AW163" i="223"/>
  <c r="AV163" i="223"/>
  <c r="AW162" i="223"/>
  <c r="AV162" i="223"/>
  <c r="AW161" i="223"/>
  <c r="AV161" i="223"/>
  <c r="AW160" i="223"/>
  <c r="AV160" i="223"/>
  <c r="AW159" i="223"/>
  <c r="AV159" i="223"/>
  <c r="AW158" i="223"/>
  <c r="AV158" i="223"/>
  <c r="AW157" i="223"/>
  <c r="AV157" i="223"/>
  <c r="AW156" i="223"/>
  <c r="AV156" i="223"/>
  <c r="AW155" i="223"/>
  <c r="AV155" i="223"/>
  <c r="AW154" i="223"/>
  <c r="AV154" i="223"/>
  <c r="AW153" i="223"/>
  <c r="AV153" i="223"/>
  <c r="AW152" i="223"/>
  <c r="AV152" i="223"/>
  <c r="AW151" i="223"/>
  <c r="AV151" i="223"/>
  <c r="AW150" i="223"/>
  <c r="AV150" i="223"/>
  <c r="AW149" i="223"/>
  <c r="AV149" i="223"/>
  <c r="AW148" i="223"/>
  <c r="AV148" i="223"/>
  <c r="AW147" i="223"/>
  <c r="AV147" i="223"/>
  <c r="AW146" i="223"/>
  <c r="AV146" i="223"/>
  <c r="AW145" i="223"/>
  <c r="AV145" i="223"/>
  <c r="AW144" i="223"/>
  <c r="AV144" i="223"/>
  <c r="AW143" i="223"/>
  <c r="AV143" i="223"/>
  <c r="AW142" i="223"/>
  <c r="AV142" i="223"/>
  <c r="AW141" i="223"/>
  <c r="AV141" i="223"/>
  <c r="AW140" i="223"/>
  <c r="AV140" i="223"/>
  <c r="AW139" i="223"/>
  <c r="AV139" i="223"/>
  <c r="AW138" i="223"/>
  <c r="AV138" i="223"/>
  <c r="AW137" i="223"/>
  <c r="AV137" i="223"/>
  <c r="AW136" i="223"/>
  <c r="AV136" i="223"/>
  <c r="AW135" i="223"/>
  <c r="AV135" i="223"/>
  <c r="AW134" i="223"/>
  <c r="AV134" i="223"/>
  <c r="AW133" i="223"/>
  <c r="AV133" i="223"/>
  <c r="AW132" i="223"/>
  <c r="AV132" i="223"/>
  <c r="AW131" i="223"/>
  <c r="AV131" i="223"/>
  <c r="AW130" i="223"/>
  <c r="AV130" i="223"/>
  <c r="AW129" i="223"/>
  <c r="AV129" i="223"/>
  <c r="AW128" i="223"/>
  <c r="AV128" i="223"/>
  <c r="AW127" i="223"/>
  <c r="AV127" i="223"/>
  <c r="AW126" i="223"/>
  <c r="AV126" i="223"/>
  <c r="AW125" i="223"/>
  <c r="AV125" i="223"/>
  <c r="AW124" i="223"/>
  <c r="AV124" i="223"/>
  <c r="AW123" i="223"/>
  <c r="AV123" i="223"/>
  <c r="AW122" i="223"/>
  <c r="AV122" i="223"/>
  <c r="AW121" i="223"/>
  <c r="AV121" i="223"/>
  <c r="AW120" i="223"/>
  <c r="AV120" i="223"/>
  <c r="AW119" i="223"/>
  <c r="AV119" i="223"/>
  <c r="AW118" i="223"/>
  <c r="AV118" i="223"/>
  <c r="AW117" i="223"/>
  <c r="AV117" i="223"/>
  <c r="AW116" i="223"/>
  <c r="AV116" i="223"/>
  <c r="AW115" i="223"/>
  <c r="AV115" i="223"/>
  <c r="AW114" i="223"/>
  <c r="AV114" i="223"/>
  <c r="AW113" i="223"/>
  <c r="AV113" i="223"/>
  <c r="AW112" i="223"/>
  <c r="AV112" i="223"/>
  <c r="AW111" i="223"/>
  <c r="AV111" i="223"/>
  <c r="AW110" i="223"/>
  <c r="AV110" i="223"/>
  <c r="AW109" i="223"/>
  <c r="AV109" i="223"/>
  <c r="AW108" i="223"/>
  <c r="AV108" i="223"/>
  <c r="AW107" i="223"/>
  <c r="AV107" i="223"/>
  <c r="AW106" i="223"/>
  <c r="AV106" i="223"/>
  <c r="AW105" i="223"/>
  <c r="AV105" i="223"/>
  <c r="AW104" i="223"/>
  <c r="AV104" i="223"/>
  <c r="AW103" i="223"/>
  <c r="AV103" i="223"/>
  <c r="AW102" i="223"/>
  <c r="AV102" i="223"/>
  <c r="AW101" i="223"/>
  <c r="AV101" i="223"/>
  <c r="AW100" i="223"/>
  <c r="AV100" i="223"/>
  <c r="AW99" i="223"/>
  <c r="AV99" i="223"/>
  <c r="AW98" i="223"/>
  <c r="AV98" i="223"/>
  <c r="AW97" i="223"/>
  <c r="AV97" i="223"/>
  <c r="AW96" i="223"/>
  <c r="AV96" i="223"/>
  <c r="AW95" i="223"/>
  <c r="AV95" i="223"/>
  <c r="AW94" i="223"/>
  <c r="AV94" i="223"/>
  <c r="AW93" i="223"/>
  <c r="AV93" i="223"/>
  <c r="AW92" i="223"/>
  <c r="AV92" i="223"/>
  <c r="AW91" i="223"/>
  <c r="AV91" i="223"/>
  <c r="AW90" i="223"/>
  <c r="AV90" i="223"/>
  <c r="AW89" i="223"/>
  <c r="AV89" i="223"/>
  <c r="AW88" i="223"/>
  <c r="AV88" i="223"/>
  <c r="AW87" i="223"/>
  <c r="AV87" i="223"/>
  <c r="AW86" i="223"/>
  <c r="AV86" i="223"/>
  <c r="AW85" i="223"/>
  <c r="AV85" i="223"/>
  <c r="AW84" i="223"/>
  <c r="AV84" i="223"/>
  <c r="AW83" i="223"/>
  <c r="AV83" i="223"/>
  <c r="AW82" i="223"/>
  <c r="AV82" i="223"/>
  <c r="AW81" i="223"/>
  <c r="AV81" i="223"/>
  <c r="AW80" i="223"/>
  <c r="AV80" i="223"/>
  <c r="AW79" i="223"/>
  <c r="AV79" i="223"/>
  <c r="AW78" i="223"/>
  <c r="AV78" i="223"/>
  <c r="AW77" i="223"/>
  <c r="AV77" i="223"/>
  <c r="AW76" i="223"/>
  <c r="AV76" i="223"/>
  <c r="AW75" i="223"/>
  <c r="AV75" i="223"/>
  <c r="AW74" i="223"/>
  <c r="AV74" i="223"/>
  <c r="AW73" i="223"/>
  <c r="AV73" i="223"/>
  <c r="AW72" i="223"/>
  <c r="AV72" i="223"/>
  <c r="AW71" i="223"/>
  <c r="AV71" i="223"/>
  <c r="AW70" i="223"/>
  <c r="AV70" i="223"/>
  <c r="AW69" i="223"/>
  <c r="AV69" i="223"/>
  <c r="AW68" i="223"/>
  <c r="AV68" i="223"/>
  <c r="AW67" i="223"/>
  <c r="AV67" i="223"/>
  <c r="AW66" i="223"/>
  <c r="AV66" i="223"/>
  <c r="AW65" i="223"/>
  <c r="AV65" i="223"/>
  <c r="AW64" i="223"/>
  <c r="AV64" i="223"/>
  <c r="AW63" i="223"/>
  <c r="AV63" i="223"/>
  <c r="AW62" i="223"/>
  <c r="AV62" i="223"/>
  <c r="AW61" i="223"/>
  <c r="AV61" i="223"/>
  <c r="AW60" i="223"/>
  <c r="AV60" i="223"/>
  <c r="AW59" i="223"/>
  <c r="AV59" i="223"/>
  <c r="AW58" i="223"/>
  <c r="AV58" i="223"/>
  <c r="AW57" i="223"/>
  <c r="AV57" i="223"/>
  <c r="AW56" i="223"/>
  <c r="AV56" i="223"/>
  <c r="AW55" i="223"/>
  <c r="AV55" i="223"/>
  <c r="AW54" i="223"/>
  <c r="AV54" i="223"/>
  <c r="AW53" i="223"/>
  <c r="AV53" i="223"/>
  <c r="AW52" i="223"/>
  <c r="AV52" i="223"/>
  <c r="AW51" i="223"/>
  <c r="AV51" i="223"/>
  <c r="AW50" i="223"/>
  <c r="AV50" i="223"/>
  <c r="AW49" i="223"/>
  <c r="AV49" i="223"/>
  <c r="AW48" i="223"/>
  <c r="AV48" i="223"/>
  <c r="AW47" i="223"/>
  <c r="AV47" i="223"/>
  <c r="AW46" i="223"/>
  <c r="AV46" i="223"/>
  <c r="AW45" i="223"/>
  <c r="AV45" i="223"/>
  <c r="AW44" i="223"/>
  <c r="AV44" i="223"/>
  <c r="AW43" i="223"/>
  <c r="AV43" i="223"/>
  <c r="AW42" i="223"/>
  <c r="AV42" i="223"/>
  <c r="AW41" i="223"/>
  <c r="AV41" i="223"/>
  <c r="AW40" i="223"/>
  <c r="AV40" i="223"/>
  <c r="AW39" i="223"/>
  <c r="AV39" i="223"/>
  <c r="AW38" i="223"/>
  <c r="AV38" i="223"/>
  <c r="AW37" i="223"/>
  <c r="AV37" i="223"/>
  <c r="AW36" i="223"/>
  <c r="AV36" i="223"/>
  <c r="AW35" i="223"/>
  <c r="AV35" i="223"/>
  <c r="AW34" i="223"/>
  <c r="AV34" i="223"/>
  <c r="AW33" i="223"/>
  <c r="AV33" i="223"/>
  <c r="AW32" i="223"/>
  <c r="AV32" i="223"/>
  <c r="AW31" i="223"/>
  <c r="AV31" i="223"/>
  <c r="AW30" i="223"/>
  <c r="AV30" i="223"/>
  <c r="AW29" i="223"/>
  <c r="AV29" i="223"/>
  <c r="AW28" i="223"/>
  <c r="AV28" i="223"/>
  <c r="AW27" i="223"/>
  <c r="AV27" i="223"/>
  <c r="AW26" i="223"/>
  <c r="AV26" i="223"/>
  <c r="AW25" i="223"/>
  <c r="AV25" i="223"/>
  <c r="AW24" i="223"/>
  <c r="AV24" i="223"/>
  <c r="AW23" i="223"/>
  <c r="AV23" i="223"/>
  <c r="AW22" i="223"/>
  <c r="AV22" i="223"/>
  <c r="AW21" i="223"/>
  <c r="AV21" i="223"/>
  <c r="AW20" i="223"/>
  <c r="AV20" i="223"/>
  <c r="AW19" i="223"/>
  <c r="AV19" i="223"/>
  <c r="AW18" i="223"/>
  <c r="AV18" i="223"/>
  <c r="AW17" i="223"/>
  <c r="AV17" i="223"/>
  <c r="AW16" i="223"/>
  <c r="AV16" i="223"/>
  <c r="AW15" i="223"/>
  <c r="AV15" i="223"/>
  <c r="AW14" i="223"/>
  <c r="AV14" i="223"/>
  <c r="AW13" i="223"/>
  <c r="AV13" i="223"/>
  <c r="AW12" i="223"/>
  <c r="AV12" i="223"/>
  <c r="AW11" i="223"/>
  <c r="AV11" i="223"/>
  <c r="AW10" i="223"/>
  <c r="AV10" i="223"/>
  <c r="AR11" i="223"/>
  <c r="AS11" i="223"/>
  <c r="AR12" i="223"/>
  <c r="AS12" i="223"/>
  <c r="AR13" i="223"/>
  <c r="AS13" i="223"/>
  <c r="AR14" i="223"/>
  <c r="AS14" i="223"/>
  <c r="AR15" i="223"/>
  <c r="AS15" i="223"/>
  <c r="AR16" i="223"/>
  <c r="AS16" i="223"/>
  <c r="AR17" i="223"/>
  <c r="AS17" i="223"/>
  <c r="AR18" i="223"/>
  <c r="AS18" i="223"/>
  <c r="AR19" i="223"/>
  <c r="AS19" i="223"/>
  <c r="AR20" i="223"/>
  <c r="AS20" i="223"/>
  <c r="AR21" i="223"/>
  <c r="AS21" i="223"/>
  <c r="AR22" i="223"/>
  <c r="AS22" i="223"/>
  <c r="AR23" i="223"/>
  <c r="AS23" i="223"/>
  <c r="AR24" i="223"/>
  <c r="AS24" i="223"/>
  <c r="AR25" i="223"/>
  <c r="AS25" i="223"/>
  <c r="AR26" i="223"/>
  <c r="AS26" i="223"/>
  <c r="AR27" i="223"/>
  <c r="AS27" i="223"/>
  <c r="AR28" i="223"/>
  <c r="AS28" i="223"/>
  <c r="AR29" i="223"/>
  <c r="AS29" i="223"/>
  <c r="AR30" i="223"/>
  <c r="AS30" i="223"/>
  <c r="AR31" i="223"/>
  <c r="AS31" i="223"/>
  <c r="AR32" i="223"/>
  <c r="AS32" i="223"/>
  <c r="AR33" i="223"/>
  <c r="AS33" i="223"/>
  <c r="AR34" i="223"/>
  <c r="AS34" i="223"/>
  <c r="AR35" i="223"/>
  <c r="AS35" i="223"/>
  <c r="AR36" i="223"/>
  <c r="AS36" i="223"/>
  <c r="AR37" i="223"/>
  <c r="AS37" i="223"/>
  <c r="AR38" i="223"/>
  <c r="AS38" i="223"/>
  <c r="AR39" i="223"/>
  <c r="AS39" i="223"/>
  <c r="AR40" i="223"/>
  <c r="AS40" i="223"/>
  <c r="AR41" i="223"/>
  <c r="AS41" i="223"/>
  <c r="AR42" i="223"/>
  <c r="AS42" i="223"/>
  <c r="AR43" i="223"/>
  <c r="AS43" i="223"/>
  <c r="AR44" i="223"/>
  <c r="AS44" i="223"/>
  <c r="AR45" i="223"/>
  <c r="AS45" i="223"/>
  <c r="AR46" i="223"/>
  <c r="AS46" i="223"/>
  <c r="AR47" i="223"/>
  <c r="AS47" i="223"/>
  <c r="AR48" i="223"/>
  <c r="AS48" i="223"/>
  <c r="AR49" i="223"/>
  <c r="AS49" i="223"/>
  <c r="AR50" i="223"/>
  <c r="AS50" i="223"/>
  <c r="AR51" i="223"/>
  <c r="AS51" i="223"/>
  <c r="AR52" i="223"/>
  <c r="AS52" i="223"/>
  <c r="AR53" i="223"/>
  <c r="AS53" i="223"/>
  <c r="AR54" i="223"/>
  <c r="AS54" i="223"/>
  <c r="AR55" i="223"/>
  <c r="AS55" i="223"/>
  <c r="AR56" i="223"/>
  <c r="AS56" i="223"/>
  <c r="AR57" i="223"/>
  <c r="AS57" i="223"/>
  <c r="AR58" i="223"/>
  <c r="AS58" i="223"/>
  <c r="AR59" i="223"/>
  <c r="AS59" i="223"/>
  <c r="AR60" i="223"/>
  <c r="AS60" i="223"/>
  <c r="AR61" i="223"/>
  <c r="AS61" i="223"/>
  <c r="AR62" i="223"/>
  <c r="AS62" i="223"/>
  <c r="AR63" i="223"/>
  <c r="AS63" i="223"/>
  <c r="AR64" i="223"/>
  <c r="AS64" i="223"/>
  <c r="AR65" i="223"/>
  <c r="AS65" i="223"/>
  <c r="AR66" i="223"/>
  <c r="AS66" i="223"/>
  <c r="AR67" i="223"/>
  <c r="AS67" i="223"/>
  <c r="AR68" i="223"/>
  <c r="AS68" i="223"/>
  <c r="AR69" i="223"/>
  <c r="AS69" i="223"/>
  <c r="AR70" i="223"/>
  <c r="AS70" i="223"/>
  <c r="AR71" i="223"/>
  <c r="AS71" i="223"/>
  <c r="AR72" i="223"/>
  <c r="AS72" i="223"/>
  <c r="AR73" i="223"/>
  <c r="AS73" i="223"/>
  <c r="AR74" i="223"/>
  <c r="AS74" i="223"/>
  <c r="AR75" i="223"/>
  <c r="AS75" i="223"/>
  <c r="AR76" i="223"/>
  <c r="AS76" i="223"/>
  <c r="AR77" i="223"/>
  <c r="AS77" i="223"/>
  <c r="AR78" i="223"/>
  <c r="AS78" i="223"/>
  <c r="AR79" i="223"/>
  <c r="AS79" i="223"/>
  <c r="AR80" i="223"/>
  <c r="AS80" i="223"/>
  <c r="AR81" i="223"/>
  <c r="AS81" i="223"/>
  <c r="AR82" i="223"/>
  <c r="AS82" i="223"/>
  <c r="AR83" i="223"/>
  <c r="AS83" i="223"/>
  <c r="AR84" i="223"/>
  <c r="AS84" i="223"/>
  <c r="AR85" i="223"/>
  <c r="AS85" i="223"/>
  <c r="AR86" i="223"/>
  <c r="AS86" i="223"/>
  <c r="AR87" i="223"/>
  <c r="AS87" i="223"/>
  <c r="AR88" i="223"/>
  <c r="AS88" i="223"/>
  <c r="AR89" i="223"/>
  <c r="AS89" i="223"/>
  <c r="AR90" i="223"/>
  <c r="AS90" i="223"/>
  <c r="AR91" i="223"/>
  <c r="AS91" i="223"/>
  <c r="AR92" i="223"/>
  <c r="AS92" i="223"/>
  <c r="AR93" i="223"/>
  <c r="AS93" i="223"/>
  <c r="AR94" i="223"/>
  <c r="AS94" i="223"/>
  <c r="AR95" i="223"/>
  <c r="AS95" i="223"/>
  <c r="AR96" i="223"/>
  <c r="AS96" i="223"/>
  <c r="AR97" i="223"/>
  <c r="AS97" i="223"/>
  <c r="AR98" i="223"/>
  <c r="AS98" i="223"/>
  <c r="AR99" i="223"/>
  <c r="AS99" i="223"/>
  <c r="AR100" i="223"/>
  <c r="AS100" i="223"/>
  <c r="AR101" i="223"/>
  <c r="AS101" i="223"/>
  <c r="AR102" i="223"/>
  <c r="AS102" i="223"/>
  <c r="AR103" i="223"/>
  <c r="AS103" i="223"/>
  <c r="AR104" i="223"/>
  <c r="AS104" i="223"/>
  <c r="AR105" i="223"/>
  <c r="AS105" i="223"/>
  <c r="AR106" i="223"/>
  <c r="AS106" i="223"/>
  <c r="AR107" i="223"/>
  <c r="AS107" i="223"/>
  <c r="AR108" i="223"/>
  <c r="AS108" i="223"/>
  <c r="AR109" i="223"/>
  <c r="AS109" i="223"/>
  <c r="AR110" i="223"/>
  <c r="AS110" i="223"/>
  <c r="AR111" i="223"/>
  <c r="AS111" i="223"/>
  <c r="AR112" i="223"/>
  <c r="AS112" i="223"/>
  <c r="AR113" i="223"/>
  <c r="AS113" i="223"/>
  <c r="AR114" i="223"/>
  <c r="AS114" i="223"/>
  <c r="AR115" i="223"/>
  <c r="AS115" i="223"/>
  <c r="AR116" i="223"/>
  <c r="AS116" i="223"/>
  <c r="AR117" i="223"/>
  <c r="AS117" i="223"/>
  <c r="AR118" i="223"/>
  <c r="AS118" i="223"/>
  <c r="AR119" i="223"/>
  <c r="AS119" i="223"/>
  <c r="AR120" i="223"/>
  <c r="AS120" i="223"/>
  <c r="AR121" i="223"/>
  <c r="AS121" i="223"/>
  <c r="AR122" i="223"/>
  <c r="AS122" i="223"/>
  <c r="AR123" i="223"/>
  <c r="AS123" i="223"/>
  <c r="AR124" i="223"/>
  <c r="AS124" i="223"/>
  <c r="AR125" i="223"/>
  <c r="AS125" i="223"/>
  <c r="AR126" i="223"/>
  <c r="AS126" i="223"/>
  <c r="AR127" i="223"/>
  <c r="AS127" i="223"/>
  <c r="AR128" i="223"/>
  <c r="AS128" i="223"/>
  <c r="AR129" i="223"/>
  <c r="AS129" i="223"/>
  <c r="AR130" i="223"/>
  <c r="AS130" i="223"/>
  <c r="AR131" i="223"/>
  <c r="AS131" i="223"/>
  <c r="AR132" i="223"/>
  <c r="AS132" i="223"/>
  <c r="AR133" i="223"/>
  <c r="AS133" i="223"/>
  <c r="AR134" i="223"/>
  <c r="AS134" i="223"/>
  <c r="AR135" i="223"/>
  <c r="AS135" i="223"/>
  <c r="AR136" i="223"/>
  <c r="AS136" i="223"/>
  <c r="AR137" i="223"/>
  <c r="AS137" i="223"/>
  <c r="AR138" i="223"/>
  <c r="AS138" i="223"/>
  <c r="AR139" i="223"/>
  <c r="AS139" i="223"/>
  <c r="AR140" i="223"/>
  <c r="AS140" i="223"/>
  <c r="AR141" i="223"/>
  <c r="AS141" i="223"/>
  <c r="AR142" i="223"/>
  <c r="AS142" i="223"/>
  <c r="AR143" i="223"/>
  <c r="AS143" i="223"/>
  <c r="AR144" i="223"/>
  <c r="AS144" i="223"/>
  <c r="AR145" i="223"/>
  <c r="AS145" i="223"/>
  <c r="AR146" i="223"/>
  <c r="AS146" i="223"/>
  <c r="AR147" i="223"/>
  <c r="AS147" i="223"/>
  <c r="AR148" i="223"/>
  <c r="AS148" i="223"/>
  <c r="AR149" i="223"/>
  <c r="AS149" i="223"/>
  <c r="AR150" i="223"/>
  <c r="AS150" i="223"/>
  <c r="AR151" i="223"/>
  <c r="AS151" i="223"/>
  <c r="AR152" i="223"/>
  <c r="AS152" i="223"/>
  <c r="AR153" i="223"/>
  <c r="AS153" i="223"/>
  <c r="AR154" i="223"/>
  <c r="AS154" i="223"/>
  <c r="AR155" i="223"/>
  <c r="AS155" i="223"/>
  <c r="AR156" i="223"/>
  <c r="AS156" i="223"/>
  <c r="AR157" i="223"/>
  <c r="AS157" i="223"/>
  <c r="AR158" i="223"/>
  <c r="AS158" i="223"/>
  <c r="AR159" i="223"/>
  <c r="AS159" i="223"/>
  <c r="AR160" i="223"/>
  <c r="AS160" i="223"/>
  <c r="AR161" i="223"/>
  <c r="AS161" i="223"/>
  <c r="AR162" i="223"/>
  <c r="AS162" i="223"/>
  <c r="AR163" i="223"/>
  <c r="AS163" i="223"/>
  <c r="AR164" i="223"/>
  <c r="AS164" i="223"/>
  <c r="AR165" i="223"/>
  <c r="AS165" i="223"/>
  <c r="AR166" i="223"/>
  <c r="AS166" i="223"/>
  <c r="AR167" i="223"/>
  <c r="AS167" i="223"/>
  <c r="AR168" i="223"/>
  <c r="AS168" i="223"/>
  <c r="AR169" i="223"/>
  <c r="AS169" i="223"/>
  <c r="AR170" i="223"/>
  <c r="AS170" i="223"/>
  <c r="AR171" i="223"/>
  <c r="AS171" i="223"/>
  <c r="AR172" i="223"/>
  <c r="AS172" i="223"/>
  <c r="AR173" i="223"/>
  <c r="AS173" i="223"/>
  <c r="AR174" i="223"/>
  <c r="AS174" i="223"/>
  <c r="AR175" i="223"/>
  <c r="AS175" i="223"/>
  <c r="AR176" i="223"/>
  <c r="AS176" i="223"/>
  <c r="AR177" i="223"/>
  <c r="AS177" i="223"/>
  <c r="AR178" i="223"/>
  <c r="AS178" i="223"/>
  <c r="AR179" i="223"/>
  <c r="AS179" i="223"/>
  <c r="AR180" i="223"/>
  <c r="AS180" i="223"/>
  <c r="AR181" i="223"/>
  <c r="AS181" i="223"/>
  <c r="AR182" i="223"/>
  <c r="AS182" i="223"/>
  <c r="AR183" i="223"/>
  <c r="AS183" i="223"/>
  <c r="AR184" i="223"/>
  <c r="AS184" i="223"/>
  <c r="AR185" i="223"/>
  <c r="AS185" i="223"/>
  <c r="AR186" i="223"/>
  <c r="AS186" i="223"/>
  <c r="AR187" i="223"/>
  <c r="AS187" i="223"/>
  <c r="AR188" i="223"/>
  <c r="AS188" i="223"/>
  <c r="AR189" i="223"/>
  <c r="AS189" i="223"/>
  <c r="AR190" i="223"/>
  <c r="AS190" i="223"/>
  <c r="AR191" i="223"/>
  <c r="AS191" i="223"/>
  <c r="AR192" i="223"/>
  <c r="AS192" i="223"/>
  <c r="AR193" i="223"/>
  <c r="AS193" i="223"/>
  <c r="AR194" i="223"/>
  <c r="AS194" i="223"/>
  <c r="AR195" i="223"/>
  <c r="AS195" i="223"/>
  <c r="AR196" i="223"/>
  <c r="AS196" i="223"/>
  <c r="AR197" i="223"/>
  <c r="AS197" i="223"/>
  <c r="AR198" i="223"/>
  <c r="AS198" i="223"/>
  <c r="AR199" i="223"/>
  <c r="AS199" i="223"/>
  <c r="AR200" i="223"/>
  <c r="AS200" i="223"/>
  <c r="AR201" i="223"/>
  <c r="AS201" i="223"/>
  <c r="AR202" i="223"/>
  <c r="AS202" i="223"/>
  <c r="AR203" i="223"/>
  <c r="AS203" i="223"/>
  <c r="AR204" i="223"/>
  <c r="AS204" i="223"/>
  <c r="AR205" i="223"/>
  <c r="AS205" i="223"/>
  <c r="AR206" i="223"/>
  <c r="AS206" i="223"/>
  <c r="AR207" i="223"/>
  <c r="AS207" i="223"/>
  <c r="AR208" i="223"/>
  <c r="AS208" i="223"/>
  <c r="AR209" i="223"/>
  <c r="AS209" i="223"/>
  <c r="AR210" i="223"/>
  <c r="AS210" i="223"/>
  <c r="AR211" i="223"/>
  <c r="AS211" i="223"/>
  <c r="AR212" i="223"/>
  <c r="AS212" i="223"/>
  <c r="AR213" i="223"/>
  <c r="AS213" i="223"/>
  <c r="AR214" i="223"/>
  <c r="AS214" i="223"/>
  <c r="AR215" i="223"/>
  <c r="AS215" i="223"/>
  <c r="AR216" i="223"/>
  <c r="AS216" i="223"/>
  <c r="AR217" i="223"/>
  <c r="AS217" i="223"/>
  <c r="AR218" i="223"/>
  <c r="AS218" i="223"/>
  <c r="AR219" i="223"/>
  <c r="AS219" i="223"/>
  <c r="AR220" i="223"/>
  <c r="AS220" i="223"/>
  <c r="AR221" i="223"/>
  <c r="AS221" i="223"/>
  <c r="AR222" i="223"/>
  <c r="AS222" i="223"/>
  <c r="AR223" i="223"/>
  <c r="AS223" i="223"/>
  <c r="AR224" i="223"/>
  <c r="AS224" i="223"/>
  <c r="AR225" i="223"/>
  <c r="AS225" i="223"/>
  <c r="AR226" i="223"/>
  <c r="AS226" i="223"/>
  <c r="AR227" i="223"/>
  <c r="AS227" i="223"/>
  <c r="AR228" i="223"/>
  <c r="AS228" i="223"/>
  <c r="AR229" i="223"/>
  <c r="AS229" i="223"/>
  <c r="AR230" i="223"/>
  <c r="AS230" i="223"/>
  <c r="AR231" i="223"/>
  <c r="AS231" i="223"/>
  <c r="AR232" i="223"/>
  <c r="AS232" i="223"/>
  <c r="AR233" i="223"/>
  <c r="AS233" i="223"/>
  <c r="AR234" i="223"/>
  <c r="AS234" i="223"/>
  <c r="AR235" i="223"/>
  <c r="AS235" i="223"/>
  <c r="AR236" i="223"/>
  <c r="AS236" i="223"/>
  <c r="AR237" i="223"/>
  <c r="AS237" i="223"/>
  <c r="AR238" i="223"/>
  <c r="AS238" i="223"/>
  <c r="AR239" i="223"/>
  <c r="AS239" i="223"/>
  <c r="AR240" i="223"/>
  <c r="AS240" i="223"/>
  <c r="AR241" i="223"/>
  <c r="AS241" i="223"/>
  <c r="AR242" i="223"/>
  <c r="AS242" i="223"/>
  <c r="AR243" i="223"/>
  <c r="AS243" i="223"/>
  <c r="AR244" i="223"/>
  <c r="AS244" i="223"/>
  <c r="AR245" i="223"/>
  <c r="AS245" i="223"/>
  <c r="AR246" i="223"/>
  <c r="AS246" i="223"/>
  <c r="AR247" i="223"/>
  <c r="AS247" i="223"/>
  <c r="AR248" i="223"/>
  <c r="AS248" i="223"/>
  <c r="AR249" i="223"/>
  <c r="AS249" i="223"/>
  <c r="AR250" i="223"/>
  <c r="AS250" i="223"/>
  <c r="AR251" i="223"/>
  <c r="AS251" i="223"/>
  <c r="AR252" i="223"/>
  <c r="AS252" i="223"/>
  <c r="AR253" i="223"/>
  <c r="AS253" i="223"/>
  <c r="AR254" i="223"/>
  <c r="AS254" i="223"/>
  <c r="AR255" i="223"/>
  <c r="AS255" i="223"/>
  <c r="AR256" i="223"/>
  <c r="AS256" i="223"/>
  <c r="AR257" i="223"/>
  <c r="AS257" i="223"/>
  <c r="AR258" i="223"/>
  <c r="AS258" i="223"/>
  <c r="AR259" i="223"/>
  <c r="AS259" i="223"/>
  <c r="AR260" i="223"/>
  <c r="AS260" i="223"/>
  <c r="AR261" i="223"/>
  <c r="AS261" i="223"/>
  <c r="AR262" i="223"/>
  <c r="AS262" i="223"/>
  <c r="AR263" i="223"/>
  <c r="AS263" i="223"/>
  <c r="AR264" i="223"/>
  <c r="AS264" i="223"/>
  <c r="AR265" i="223"/>
  <c r="AS265" i="223"/>
  <c r="AR266" i="223"/>
  <c r="AS266" i="223"/>
  <c r="AR267" i="223"/>
  <c r="AS267" i="223"/>
  <c r="AR268" i="223"/>
  <c r="AS268" i="223"/>
  <c r="AR269" i="223"/>
  <c r="AS269" i="223"/>
  <c r="AR270" i="223"/>
  <c r="AS270" i="223"/>
  <c r="AR271" i="223"/>
  <c r="AS271" i="223"/>
  <c r="AR272" i="223"/>
  <c r="AS272" i="223"/>
  <c r="AR273" i="223"/>
  <c r="AS273" i="223"/>
  <c r="AR274" i="223"/>
  <c r="AS274" i="223"/>
  <c r="AR275" i="223"/>
  <c r="AS275" i="223"/>
  <c r="AR276" i="223"/>
  <c r="AS276" i="223"/>
  <c r="AR277" i="223"/>
  <c r="AS277" i="223"/>
  <c r="AR278" i="223"/>
  <c r="AS278" i="223"/>
  <c r="AS10" i="223"/>
  <c r="AR10" i="223"/>
  <c r="AO278" i="223"/>
  <c r="AN278" i="223"/>
  <c r="AO277" i="223"/>
  <c r="AN277" i="223"/>
  <c r="AO276" i="223"/>
  <c r="AN276" i="223"/>
  <c r="AO275" i="223"/>
  <c r="AN275" i="223"/>
  <c r="AO274" i="223"/>
  <c r="AN274" i="223"/>
  <c r="AO273" i="223"/>
  <c r="AN273" i="223"/>
  <c r="AO272" i="223"/>
  <c r="AN272" i="223"/>
  <c r="AO271" i="223"/>
  <c r="AN271" i="223"/>
  <c r="AO270" i="223"/>
  <c r="AN270" i="223"/>
  <c r="AO269" i="223"/>
  <c r="AN269" i="223"/>
  <c r="AO268" i="223"/>
  <c r="AN268" i="223"/>
  <c r="AO267" i="223"/>
  <c r="AN267" i="223"/>
  <c r="AO266" i="223"/>
  <c r="AN266" i="223"/>
  <c r="AO265" i="223"/>
  <c r="AN265" i="223"/>
  <c r="AO264" i="223"/>
  <c r="AN264" i="223"/>
  <c r="AO263" i="223"/>
  <c r="AN263" i="223"/>
  <c r="AO262" i="223"/>
  <c r="AN262" i="223"/>
  <c r="AO261" i="223"/>
  <c r="AN261" i="223"/>
  <c r="AO260" i="223"/>
  <c r="AN260" i="223"/>
  <c r="AO259" i="223"/>
  <c r="AN259" i="223"/>
  <c r="AO258" i="223"/>
  <c r="AN258" i="223"/>
  <c r="AO257" i="223"/>
  <c r="AN257" i="223"/>
  <c r="AO256" i="223"/>
  <c r="AN256" i="223"/>
  <c r="AO255" i="223"/>
  <c r="AN255" i="223"/>
  <c r="AO254" i="223"/>
  <c r="AN254" i="223"/>
  <c r="AO253" i="223"/>
  <c r="AN253" i="223"/>
  <c r="AO252" i="223"/>
  <c r="AN252" i="223"/>
  <c r="AO251" i="223"/>
  <c r="AN251" i="223"/>
  <c r="AO250" i="223"/>
  <c r="AN250" i="223"/>
  <c r="AO249" i="223"/>
  <c r="AN249" i="223"/>
  <c r="AO248" i="223"/>
  <c r="AN248" i="223"/>
  <c r="AO247" i="223"/>
  <c r="AN247" i="223"/>
  <c r="AO246" i="223"/>
  <c r="AN246" i="223"/>
  <c r="AO245" i="223"/>
  <c r="AN245" i="223"/>
  <c r="AO244" i="223"/>
  <c r="AN244" i="223"/>
  <c r="AO243" i="223"/>
  <c r="AN243" i="223"/>
  <c r="AO242" i="223"/>
  <c r="AN242" i="223"/>
  <c r="AO241" i="223"/>
  <c r="AN241" i="223"/>
  <c r="AO240" i="223"/>
  <c r="AN240" i="223"/>
  <c r="AO239" i="223"/>
  <c r="AN239" i="223"/>
  <c r="AO238" i="223"/>
  <c r="AN238" i="223"/>
  <c r="AO237" i="223"/>
  <c r="AN237" i="223"/>
  <c r="AO236" i="223"/>
  <c r="AN236" i="223"/>
  <c r="AO235" i="223"/>
  <c r="AN235" i="223"/>
  <c r="AO234" i="223"/>
  <c r="AN234" i="223"/>
  <c r="AO233" i="223"/>
  <c r="AN233" i="223"/>
  <c r="AO232" i="223"/>
  <c r="AN232" i="223"/>
  <c r="AO231" i="223"/>
  <c r="AN231" i="223"/>
  <c r="AO230" i="223"/>
  <c r="AN230" i="223"/>
  <c r="AO229" i="223"/>
  <c r="AN229" i="223"/>
  <c r="AO228" i="223"/>
  <c r="AN228" i="223"/>
  <c r="AO227" i="223"/>
  <c r="AN227" i="223"/>
  <c r="AO226" i="223"/>
  <c r="AN226" i="223"/>
  <c r="AO225" i="223"/>
  <c r="AN225" i="223"/>
  <c r="AO224" i="223"/>
  <c r="AN224" i="223"/>
  <c r="AO223" i="223"/>
  <c r="AN223" i="223"/>
  <c r="AO222" i="223"/>
  <c r="AN222" i="223"/>
  <c r="AO221" i="223"/>
  <c r="AN221" i="223"/>
  <c r="AO220" i="223"/>
  <c r="AN220" i="223"/>
  <c r="AO219" i="223"/>
  <c r="AN219" i="223"/>
  <c r="AO218" i="223"/>
  <c r="AN218" i="223"/>
  <c r="AO217" i="223"/>
  <c r="AN217" i="223"/>
  <c r="AO216" i="223"/>
  <c r="AN216" i="223"/>
  <c r="AO215" i="223"/>
  <c r="AN215" i="223"/>
  <c r="AO214" i="223"/>
  <c r="AN214" i="223"/>
  <c r="AO213" i="223"/>
  <c r="AN213" i="223"/>
  <c r="AO212" i="223"/>
  <c r="AN212" i="223"/>
  <c r="AO211" i="223"/>
  <c r="AN211" i="223"/>
  <c r="AO210" i="223"/>
  <c r="AN210" i="223"/>
  <c r="AO209" i="223"/>
  <c r="AN209" i="223"/>
  <c r="AO208" i="223"/>
  <c r="AN208" i="223"/>
  <c r="AO207" i="223"/>
  <c r="AN207" i="223"/>
  <c r="AO206" i="223"/>
  <c r="AN206" i="223"/>
  <c r="AO205" i="223"/>
  <c r="AN205" i="223"/>
  <c r="AO204" i="223"/>
  <c r="AN204" i="223"/>
  <c r="AO203" i="223"/>
  <c r="AN203" i="223"/>
  <c r="AO202" i="223"/>
  <c r="AN202" i="223"/>
  <c r="AO201" i="223"/>
  <c r="AN201" i="223"/>
  <c r="AO200" i="223"/>
  <c r="AN200" i="223"/>
  <c r="AO199" i="223"/>
  <c r="AN199" i="223"/>
  <c r="AO198" i="223"/>
  <c r="AN198" i="223"/>
  <c r="AO197" i="223"/>
  <c r="AN197" i="223"/>
  <c r="AO196" i="223"/>
  <c r="AN196" i="223"/>
  <c r="AO195" i="223"/>
  <c r="AN195" i="223"/>
  <c r="AO194" i="223"/>
  <c r="AN194" i="223"/>
  <c r="AO193" i="223"/>
  <c r="AN193" i="223"/>
  <c r="AO192" i="223"/>
  <c r="AN192" i="223"/>
  <c r="AO191" i="223"/>
  <c r="AN191" i="223"/>
  <c r="AO190" i="223"/>
  <c r="AN190" i="223"/>
  <c r="AO189" i="223"/>
  <c r="AN189" i="223"/>
  <c r="AO188" i="223"/>
  <c r="AN188" i="223"/>
  <c r="AO187" i="223"/>
  <c r="AN187" i="223"/>
  <c r="AO186" i="223"/>
  <c r="AN186" i="223"/>
  <c r="AO185" i="223"/>
  <c r="AN185" i="223"/>
  <c r="AO184" i="223"/>
  <c r="AN184" i="223"/>
  <c r="AO183" i="223"/>
  <c r="AN183" i="223"/>
  <c r="AO182" i="223"/>
  <c r="AN182" i="223"/>
  <c r="AO181" i="223"/>
  <c r="AN181" i="223"/>
  <c r="AO180" i="223"/>
  <c r="AN180" i="223"/>
  <c r="AO179" i="223"/>
  <c r="AN179" i="223"/>
  <c r="AO178" i="223"/>
  <c r="AN178" i="223"/>
  <c r="AO177" i="223"/>
  <c r="AN177" i="223"/>
  <c r="AO176" i="223"/>
  <c r="AN176" i="223"/>
  <c r="AO175" i="223"/>
  <c r="AN175" i="223"/>
  <c r="AO174" i="223"/>
  <c r="AN174" i="223"/>
  <c r="AO173" i="223"/>
  <c r="AN173" i="223"/>
  <c r="AO172" i="223"/>
  <c r="AN172" i="223"/>
  <c r="AO171" i="223"/>
  <c r="AN171" i="223"/>
  <c r="AO170" i="223"/>
  <c r="AN170" i="223"/>
  <c r="AO169" i="223"/>
  <c r="AN169" i="223"/>
  <c r="AO168" i="223"/>
  <c r="AN168" i="223"/>
  <c r="AO167" i="223"/>
  <c r="AN167" i="223"/>
  <c r="AO166" i="223"/>
  <c r="AN166" i="223"/>
  <c r="AO165" i="223"/>
  <c r="AN165" i="223"/>
  <c r="AO164" i="223"/>
  <c r="AN164" i="223"/>
  <c r="AO163" i="223"/>
  <c r="AN163" i="223"/>
  <c r="AO162" i="223"/>
  <c r="AN162" i="223"/>
  <c r="AO161" i="223"/>
  <c r="AN161" i="223"/>
  <c r="AO160" i="223"/>
  <c r="AN160" i="223"/>
  <c r="AO159" i="223"/>
  <c r="AN159" i="223"/>
  <c r="AO158" i="223"/>
  <c r="AN158" i="223"/>
  <c r="AO157" i="223"/>
  <c r="AN157" i="223"/>
  <c r="AO156" i="223"/>
  <c r="AN156" i="223"/>
  <c r="AO155" i="223"/>
  <c r="AN155" i="223"/>
  <c r="AO154" i="223"/>
  <c r="AN154" i="223"/>
  <c r="AO153" i="223"/>
  <c r="AN153" i="223"/>
  <c r="AO152" i="223"/>
  <c r="AN152" i="223"/>
  <c r="AO151" i="223"/>
  <c r="AN151" i="223"/>
  <c r="AO150" i="223"/>
  <c r="AN150" i="223"/>
  <c r="AO149" i="223"/>
  <c r="AN149" i="223"/>
  <c r="AO148" i="223"/>
  <c r="AN148" i="223"/>
  <c r="AO147" i="223"/>
  <c r="AN147" i="223"/>
  <c r="AO146" i="223"/>
  <c r="AN146" i="223"/>
  <c r="AO145" i="223"/>
  <c r="AN145" i="223"/>
  <c r="AO144" i="223"/>
  <c r="AN144" i="223"/>
  <c r="AO143" i="223"/>
  <c r="AN143" i="223"/>
  <c r="AO142" i="223"/>
  <c r="AN142" i="223"/>
  <c r="AO141" i="223"/>
  <c r="AN141" i="223"/>
  <c r="AO140" i="223"/>
  <c r="AN140" i="223"/>
  <c r="AO139" i="223"/>
  <c r="AN139" i="223"/>
  <c r="AO138" i="223"/>
  <c r="AN138" i="223"/>
  <c r="AO137" i="223"/>
  <c r="AN137" i="223"/>
  <c r="AO136" i="223"/>
  <c r="AN136" i="223"/>
  <c r="AO135" i="223"/>
  <c r="AN135" i="223"/>
  <c r="AO134" i="223"/>
  <c r="AN134" i="223"/>
  <c r="AO133" i="223"/>
  <c r="AN133" i="223"/>
  <c r="AO132" i="223"/>
  <c r="AN132" i="223"/>
  <c r="AO131" i="223"/>
  <c r="AN131" i="223"/>
  <c r="AO130" i="223"/>
  <c r="AN130" i="223"/>
  <c r="AO129" i="223"/>
  <c r="AN129" i="223"/>
  <c r="AO128" i="223"/>
  <c r="AN128" i="223"/>
  <c r="AO127" i="223"/>
  <c r="AN127" i="223"/>
  <c r="AO126" i="223"/>
  <c r="AN126" i="223"/>
  <c r="AO125" i="223"/>
  <c r="AN125" i="223"/>
  <c r="AO124" i="223"/>
  <c r="AN124" i="223"/>
  <c r="AO123" i="223"/>
  <c r="AN123" i="223"/>
  <c r="AO122" i="223"/>
  <c r="AN122" i="223"/>
  <c r="AO121" i="223"/>
  <c r="AN121" i="223"/>
  <c r="AO120" i="223"/>
  <c r="AN120" i="223"/>
  <c r="AO119" i="223"/>
  <c r="AN119" i="223"/>
  <c r="AO118" i="223"/>
  <c r="AN118" i="223"/>
  <c r="AO117" i="223"/>
  <c r="AN117" i="223"/>
  <c r="AO116" i="223"/>
  <c r="AN116" i="223"/>
  <c r="AO115" i="223"/>
  <c r="AN115" i="223"/>
  <c r="AO114" i="223"/>
  <c r="AN114" i="223"/>
  <c r="AO113" i="223"/>
  <c r="AN113" i="223"/>
  <c r="AO112" i="223"/>
  <c r="AN112" i="223"/>
  <c r="AO111" i="223"/>
  <c r="AN111" i="223"/>
  <c r="AO110" i="223"/>
  <c r="AN110" i="223"/>
  <c r="AO109" i="223"/>
  <c r="AN109" i="223"/>
  <c r="AO108" i="223"/>
  <c r="AN108" i="223"/>
  <c r="AO107" i="223"/>
  <c r="AN107" i="223"/>
  <c r="AO106" i="223"/>
  <c r="AN106" i="223"/>
  <c r="AO105" i="223"/>
  <c r="AN105" i="223"/>
  <c r="AO104" i="223"/>
  <c r="AN104" i="223"/>
  <c r="AO103" i="223"/>
  <c r="AN103" i="223"/>
  <c r="AO102" i="223"/>
  <c r="AN102" i="223"/>
  <c r="AO101" i="223"/>
  <c r="AN101" i="223"/>
  <c r="AO100" i="223"/>
  <c r="AN100" i="223"/>
  <c r="AO99" i="223"/>
  <c r="AN99" i="223"/>
  <c r="AO98" i="223"/>
  <c r="AN98" i="223"/>
  <c r="AO97" i="223"/>
  <c r="AN97" i="223"/>
  <c r="AO96" i="223"/>
  <c r="AN96" i="223"/>
  <c r="AO95" i="223"/>
  <c r="AN95" i="223"/>
  <c r="AO94" i="223"/>
  <c r="AN94" i="223"/>
  <c r="AO93" i="223"/>
  <c r="AN93" i="223"/>
  <c r="AO92" i="223"/>
  <c r="AN92" i="223"/>
  <c r="AO91" i="223"/>
  <c r="AN91" i="223"/>
  <c r="AO90" i="223"/>
  <c r="AN90" i="223"/>
  <c r="AO89" i="223"/>
  <c r="AN89" i="223"/>
  <c r="AO88" i="223"/>
  <c r="AN88" i="223"/>
  <c r="AO87" i="223"/>
  <c r="AN87" i="223"/>
  <c r="AO86" i="223"/>
  <c r="AN86" i="223"/>
  <c r="AO85" i="223"/>
  <c r="AN85" i="223"/>
  <c r="AO84" i="223"/>
  <c r="AN84" i="223"/>
  <c r="AO83" i="223"/>
  <c r="AN83" i="223"/>
  <c r="AO82" i="223"/>
  <c r="AN82" i="223"/>
  <c r="AO81" i="223"/>
  <c r="AN81" i="223"/>
  <c r="AO80" i="223"/>
  <c r="AN80" i="223"/>
  <c r="AO79" i="223"/>
  <c r="AN79" i="223"/>
  <c r="AO78" i="223"/>
  <c r="AN78" i="223"/>
  <c r="AO77" i="223"/>
  <c r="AN77" i="223"/>
  <c r="AO76" i="223"/>
  <c r="AN76" i="223"/>
  <c r="AO75" i="223"/>
  <c r="AN75" i="223"/>
  <c r="AO74" i="223"/>
  <c r="AN74" i="223"/>
  <c r="AO73" i="223"/>
  <c r="AN73" i="223"/>
  <c r="AO72" i="223"/>
  <c r="AN72" i="223"/>
  <c r="AO71" i="223"/>
  <c r="AN71" i="223"/>
  <c r="AO70" i="223"/>
  <c r="AN70" i="223"/>
  <c r="AO69" i="223"/>
  <c r="AN69" i="223"/>
  <c r="AO68" i="223"/>
  <c r="AN68" i="223"/>
  <c r="AO67" i="223"/>
  <c r="AN67" i="223"/>
  <c r="AO66" i="223"/>
  <c r="AN66" i="223"/>
  <c r="AO65" i="223"/>
  <c r="AN65" i="223"/>
  <c r="AO64" i="223"/>
  <c r="AN64" i="223"/>
  <c r="AO63" i="223"/>
  <c r="AN63" i="223"/>
  <c r="AO62" i="223"/>
  <c r="AN62" i="223"/>
  <c r="AO61" i="223"/>
  <c r="AN61" i="223"/>
  <c r="AO60" i="223"/>
  <c r="AN60" i="223"/>
  <c r="AO59" i="223"/>
  <c r="AN59" i="223"/>
  <c r="AO58" i="223"/>
  <c r="AN58" i="223"/>
  <c r="AO57" i="223"/>
  <c r="AN57" i="223"/>
  <c r="AO56" i="223"/>
  <c r="AN56" i="223"/>
  <c r="AO55" i="223"/>
  <c r="AN55" i="223"/>
  <c r="AO54" i="223"/>
  <c r="AN54" i="223"/>
  <c r="AO53" i="223"/>
  <c r="AN53" i="223"/>
  <c r="AO52" i="223"/>
  <c r="AN52" i="223"/>
  <c r="AO51" i="223"/>
  <c r="AN51" i="223"/>
  <c r="AO50" i="223"/>
  <c r="AN50" i="223"/>
  <c r="AO49" i="223"/>
  <c r="AN49" i="223"/>
  <c r="AO48" i="223"/>
  <c r="AN48" i="223"/>
  <c r="AO47" i="223"/>
  <c r="AN47" i="223"/>
  <c r="AO46" i="223"/>
  <c r="AN46" i="223"/>
  <c r="AO45" i="223"/>
  <c r="AN45" i="223"/>
  <c r="AO44" i="223"/>
  <c r="AN44" i="223"/>
  <c r="AO43" i="223"/>
  <c r="AN43" i="223"/>
  <c r="AO42" i="223"/>
  <c r="AN42" i="223"/>
  <c r="AO41" i="223"/>
  <c r="AN41" i="223"/>
  <c r="AO40" i="223"/>
  <c r="AN40" i="223"/>
  <c r="AO39" i="223"/>
  <c r="AN39" i="223"/>
  <c r="AO38" i="223"/>
  <c r="AN38" i="223"/>
  <c r="AO37" i="223"/>
  <c r="AN37" i="223"/>
  <c r="AO36" i="223"/>
  <c r="AN36" i="223"/>
  <c r="AO35" i="223"/>
  <c r="AN35" i="223"/>
  <c r="AO34" i="223"/>
  <c r="AN34" i="223"/>
  <c r="AO33" i="223"/>
  <c r="AN33" i="223"/>
  <c r="AO32" i="223"/>
  <c r="AN32" i="223"/>
  <c r="AO31" i="223"/>
  <c r="AN31" i="223"/>
  <c r="AO30" i="223"/>
  <c r="AN30" i="223"/>
  <c r="AO29" i="223"/>
  <c r="AN29" i="223"/>
  <c r="AO28" i="223"/>
  <c r="AN28" i="223"/>
  <c r="AO27" i="223"/>
  <c r="AN27" i="223"/>
  <c r="AO26" i="223"/>
  <c r="AN26" i="223"/>
  <c r="AO25" i="223"/>
  <c r="AN25" i="223"/>
  <c r="AO24" i="223"/>
  <c r="AN24" i="223"/>
  <c r="AO23" i="223"/>
  <c r="AN23" i="223"/>
  <c r="AO22" i="223"/>
  <c r="AN22" i="223"/>
  <c r="AO21" i="223"/>
  <c r="AN21" i="223"/>
  <c r="AO20" i="223"/>
  <c r="AN20" i="223"/>
  <c r="AO19" i="223"/>
  <c r="AN19" i="223"/>
  <c r="AO18" i="223"/>
  <c r="AN18" i="223"/>
  <c r="AO17" i="223"/>
  <c r="AN17" i="223"/>
  <c r="AO16" i="223"/>
  <c r="AN16" i="223"/>
  <c r="AO15" i="223"/>
  <c r="AN15" i="223"/>
  <c r="AO14" i="223"/>
  <c r="AN14" i="223"/>
  <c r="AO13" i="223"/>
  <c r="AN13" i="223"/>
  <c r="AO12" i="223"/>
  <c r="AN12" i="223"/>
  <c r="AO11" i="223"/>
  <c r="AN11" i="223"/>
  <c r="AO10" i="223"/>
  <c r="AN10" i="223"/>
  <c r="AK10" i="223" l="1"/>
  <c r="AJ10" i="223"/>
  <c r="AK74" i="223" l="1"/>
  <c r="AK68" i="223"/>
  <c r="AK38" i="223"/>
  <c r="AK14" i="223"/>
  <c r="AK15" i="223"/>
  <c r="AJ15" i="223"/>
  <c r="AJ122" i="223"/>
  <c r="AJ68" i="223"/>
  <c r="AJ56" i="223"/>
  <c r="AJ50" i="223"/>
  <c r="AJ20" i="223"/>
  <c r="AK117" i="223"/>
  <c r="AJ39" i="223"/>
  <c r="AK139" i="223"/>
  <c r="AK85" i="223"/>
  <c r="AK73" i="223"/>
  <c r="AK67" i="223"/>
  <c r="AK37" i="223"/>
  <c r="AK13" i="223"/>
  <c r="AK153" i="223"/>
  <c r="AJ21" i="223"/>
  <c r="AJ193" i="223"/>
  <c r="AJ139" i="223"/>
  <c r="AJ127" i="223"/>
  <c r="AJ121" i="223"/>
  <c r="AJ91" i="223"/>
  <c r="AJ67" i="223"/>
  <c r="AJ55" i="223"/>
  <c r="AJ49" i="223"/>
  <c r="AJ19" i="223"/>
  <c r="AK165" i="223"/>
  <c r="AK93" i="223"/>
  <c r="AK51" i="223"/>
  <c r="AJ99" i="223"/>
  <c r="AK192" i="223"/>
  <c r="AK180" i="223"/>
  <c r="AK174" i="223"/>
  <c r="AK144" i="223"/>
  <c r="AK120" i="223"/>
  <c r="AK108" i="223"/>
  <c r="AK102" i="223"/>
  <c r="AK72" i="223"/>
  <c r="AK48" i="223"/>
  <c r="AK36" i="223"/>
  <c r="AK30" i="223"/>
  <c r="AJ207" i="223"/>
  <c r="AJ189" i="223"/>
  <c r="AJ33" i="223"/>
  <c r="AJ240" i="223"/>
  <c r="AJ186" i="223"/>
  <c r="AJ174" i="223"/>
  <c r="AJ168" i="223"/>
  <c r="AJ138" i="223"/>
  <c r="AJ114" i="223"/>
  <c r="AJ102" i="223"/>
  <c r="AJ96" i="223"/>
  <c r="AJ66" i="223"/>
  <c r="AJ42" i="223"/>
  <c r="AJ30" i="223"/>
  <c r="AJ24" i="223"/>
  <c r="AK171" i="223"/>
  <c r="AJ237" i="223"/>
  <c r="AJ63" i="223"/>
  <c r="AK221" i="223"/>
  <c r="AK209" i="223"/>
  <c r="AK203" i="223"/>
  <c r="AK173" i="223"/>
  <c r="AK149" i="223"/>
  <c r="AK137" i="223"/>
  <c r="AK131" i="223"/>
  <c r="AK101" i="223"/>
  <c r="AK77" i="223"/>
  <c r="AK65" i="223"/>
  <c r="AK59" i="223"/>
  <c r="AK29" i="223"/>
  <c r="AK23" i="223"/>
  <c r="AK11" i="223"/>
  <c r="AK261" i="223"/>
  <c r="AK159" i="223"/>
  <c r="AK105" i="223"/>
  <c r="AJ123" i="223"/>
  <c r="AJ69" i="223"/>
  <c r="AJ263" i="223"/>
  <c r="AJ251" i="223"/>
  <c r="AJ245" i="223"/>
  <c r="AJ191" i="223"/>
  <c r="AJ179" i="223"/>
  <c r="AJ173" i="223"/>
  <c r="AJ143" i="223"/>
  <c r="AJ119" i="223"/>
  <c r="AJ107" i="223"/>
  <c r="AJ101" i="223"/>
  <c r="AJ71" i="223"/>
  <c r="AJ65" i="223"/>
  <c r="AJ47" i="223"/>
  <c r="AJ35" i="223"/>
  <c r="AJ29" i="223"/>
  <c r="AJ11" i="223"/>
  <c r="AK183" i="223"/>
  <c r="AK123" i="223"/>
  <c r="AJ135" i="223"/>
  <c r="AK274" i="223"/>
  <c r="AK268" i="223"/>
  <c r="AK214" i="223"/>
  <c r="AK202" i="223"/>
  <c r="AK196" i="223"/>
  <c r="AK166" i="223"/>
  <c r="AK160" i="223"/>
  <c r="AK142" i="223"/>
  <c r="AK130" i="223"/>
  <c r="AK124" i="223"/>
  <c r="AK94" i="223"/>
  <c r="AK88" i="223"/>
  <c r="AK70" i="223"/>
  <c r="AK58" i="223"/>
  <c r="AK52" i="223"/>
  <c r="AK28" i="223"/>
  <c r="AK22" i="223"/>
  <c r="AK16" i="223"/>
  <c r="AJ27" i="223"/>
  <c r="AJ268" i="223"/>
  <c r="AJ262" i="223"/>
  <c r="AJ232" i="223"/>
  <c r="AJ208" i="223"/>
  <c r="AJ196" i="223"/>
  <c r="AJ190" i="223"/>
  <c r="AJ160" i="223"/>
  <c r="AJ154" i="223"/>
  <c r="AJ136" i="223"/>
  <c r="AJ124" i="223"/>
  <c r="AJ118" i="223"/>
  <c r="AJ88" i="223"/>
  <c r="AJ82" i="223"/>
  <c r="AJ64" i="223"/>
  <c r="AJ52" i="223"/>
  <c r="AJ46" i="223"/>
  <c r="AJ22" i="223"/>
  <c r="AJ16" i="223"/>
  <c r="AJ231" i="223"/>
  <c r="AK219" i="223" l="1"/>
  <c r="AK275" i="223"/>
  <c r="AJ200" i="223"/>
  <c r="AJ246" i="223"/>
  <c r="AJ258" i="223"/>
  <c r="AJ266" i="223"/>
  <c r="AK217" i="223"/>
  <c r="AJ225" i="223"/>
  <c r="AK177" i="223"/>
  <c r="AJ261" i="223"/>
  <c r="AK246" i="223"/>
  <c r="AK252" i="223"/>
  <c r="AJ199" i="223"/>
  <c r="AJ211" i="223"/>
  <c r="AK145" i="223"/>
  <c r="AJ128" i="223"/>
  <c r="AK86" i="223"/>
  <c r="AJ265" i="223"/>
  <c r="AK157" i="223"/>
  <c r="AJ140" i="223"/>
  <c r="AK140" i="223"/>
  <c r="AJ271" i="223"/>
  <c r="AK211" i="223"/>
  <c r="AJ194" i="223"/>
  <c r="AK212" i="223"/>
  <c r="AJ272" i="223"/>
  <c r="AK213" i="223"/>
  <c r="AK146" i="223"/>
  <c r="AK218" i="223"/>
  <c r="AJ58" i="223"/>
  <c r="AJ130" i="223"/>
  <c r="AJ202" i="223"/>
  <c r="AJ274" i="223"/>
  <c r="AK64" i="223"/>
  <c r="AK136" i="223"/>
  <c r="AK208" i="223"/>
  <c r="AJ57" i="223"/>
  <c r="AJ41" i="223"/>
  <c r="AJ113" i="223"/>
  <c r="AJ185" i="223"/>
  <c r="AJ257" i="223"/>
  <c r="AK225" i="223"/>
  <c r="AK71" i="223"/>
  <c r="AK143" i="223"/>
  <c r="AK215" i="223"/>
  <c r="AJ141" i="223"/>
  <c r="AJ36" i="223"/>
  <c r="AJ108" i="223"/>
  <c r="AJ180" i="223"/>
  <c r="AJ252" i="223"/>
  <c r="AJ213" i="223"/>
  <c r="AK42" i="223"/>
  <c r="AK114" i="223"/>
  <c r="AK186" i="223"/>
  <c r="AK258" i="223"/>
  <c r="AK141" i="223"/>
  <c r="AJ61" i="223"/>
  <c r="AJ133" i="223"/>
  <c r="AJ205" i="223"/>
  <c r="AJ277" i="223"/>
  <c r="AK237" i="223"/>
  <c r="AK79" i="223"/>
  <c r="AK151" i="223"/>
  <c r="AK223" i="223"/>
  <c r="AK39" i="223"/>
  <c r="AJ62" i="223"/>
  <c r="AJ134" i="223"/>
  <c r="AJ206" i="223"/>
  <c r="AJ278" i="223"/>
  <c r="AK243" i="223"/>
  <c r="AK80" i="223"/>
  <c r="AK152" i="223"/>
  <c r="AK224" i="223"/>
  <c r="AK264" i="223"/>
  <c r="AK158" i="223"/>
  <c r="AJ75" i="223"/>
  <c r="AJ70" i="223"/>
  <c r="AJ142" i="223"/>
  <c r="AJ214" i="223"/>
  <c r="AJ105" i="223"/>
  <c r="AK76" i="223"/>
  <c r="AK148" i="223"/>
  <c r="AK220" i="223"/>
  <c r="AJ249" i="223"/>
  <c r="AJ53" i="223"/>
  <c r="AJ125" i="223"/>
  <c r="AJ197" i="223"/>
  <c r="AJ269" i="223"/>
  <c r="AK83" i="223"/>
  <c r="AK155" i="223"/>
  <c r="AK227" i="223"/>
  <c r="AK27" i="223"/>
  <c r="AJ48" i="223"/>
  <c r="AJ120" i="223"/>
  <c r="AJ192" i="223"/>
  <c r="AJ264" i="223"/>
  <c r="AK33" i="223"/>
  <c r="AK54" i="223"/>
  <c r="AK126" i="223"/>
  <c r="AK198" i="223"/>
  <c r="AK270" i="223"/>
  <c r="AK195" i="223"/>
  <c r="AJ73" i="223"/>
  <c r="AJ145" i="223"/>
  <c r="AJ217" i="223"/>
  <c r="AJ51" i="223"/>
  <c r="AK19" i="223"/>
  <c r="AK91" i="223"/>
  <c r="AK163" i="223"/>
  <c r="AK235" i="223"/>
  <c r="AK189" i="223"/>
  <c r="AJ74" i="223"/>
  <c r="AJ146" i="223"/>
  <c r="AJ218" i="223"/>
  <c r="AJ81" i="223"/>
  <c r="AK20" i="223"/>
  <c r="AK92" i="223"/>
  <c r="AK164" i="223"/>
  <c r="AK236" i="223"/>
  <c r="AK229" i="223"/>
  <c r="AJ212" i="223"/>
  <c r="AK230" i="223"/>
  <c r="AJ153" i="223"/>
  <c r="AJ76" i="223"/>
  <c r="AJ148" i="223"/>
  <c r="AJ220" i="223"/>
  <c r="AJ219" i="223"/>
  <c r="AK82" i="223"/>
  <c r="AK154" i="223"/>
  <c r="AK226" i="223"/>
  <c r="AK69" i="223"/>
  <c r="AJ59" i="223"/>
  <c r="AJ131" i="223"/>
  <c r="AJ203" i="223"/>
  <c r="AJ275" i="223"/>
  <c r="AK17" i="223"/>
  <c r="AK89" i="223"/>
  <c r="AK161" i="223"/>
  <c r="AK233" i="223"/>
  <c r="AK81" i="223"/>
  <c r="AJ54" i="223"/>
  <c r="AJ126" i="223"/>
  <c r="AJ198" i="223"/>
  <c r="AJ270" i="223"/>
  <c r="AK75" i="223"/>
  <c r="AK60" i="223"/>
  <c r="AK132" i="223"/>
  <c r="AK204" i="223"/>
  <c r="AK276" i="223"/>
  <c r="AK255" i="223"/>
  <c r="AJ79" i="223"/>
  <c r="AJ151" i="223"/>
  <c r="AJ223" i="223"/>
  <c r="AJ93" i="223"/>
  <c r="AK25" i="223"/>
  <c r="AK97" i="223"/>
  <c r="AK169" i="223"/>
  <c r="AK241" i="223"/>
  <c r="AK231" i="223"/>
  <c r="AJ80" i="223"/>
  <c r="AJ152" i="223"/>
  <c r="AJ224" i="223"/>
  <c r="AJ147" i="223"/>
  <c r="AK26" i="223"/>
  <c r="AK98" i="223"/>
  <c r="AK170" i="223"/>
  <c r="AK242" i="223"/>
  <c r="AJ226" i="223"/>
  <c r="AK232" i="223"/>
  <c r="AJ137" i="223"/>
  <c r="AJ209" i="223"/>
  <c r="AK95" i="223"/>
  <c r="AK167" i="223"/>
  <c r="AK239" i="223"/>
  <c r="AK135" i="223"/>
  <c r="AJ60" i="223"/>
  <c r="AJ132" i="223"/>
  <c r="AJ204" i="223"/>
  <c r="AJ276" i="223"/>
  <c r="AK129" i="223"/>
  <c r="AK66" i="223"/>
  <c r="AK138" i="223"/>
  <c r="AK210" i="223"/>
  <c r="AJ45" i="223"/>
  <c r="AJ13" i="223"/>
  <c r="AJ85" i="223"/>
  <c r="AJ157" i="223"/>
  <c r="AJ229" i="223"/>
  <c r="AJ111" i="223"/>
  <c r="AK31" i="223"/>
  <c r="AK103" i="223"/>
  <c r="AK175" i="223"/>
  <c r="AK247" i="223"/>
  <c r="AJ14" i="223"/>
  <c r="AJ86" i="223"/>
  <c r="AJ158" i="223"/>
  <c r="AJ230" i="223"/>
  <c r="AJ243" i="223"/>
  <c r="AK32" i="223"/>
  <c r="AK104" i="223"/>
  <c r="AK176" i="223"/>
  <c r="AK248" i="223"/>
  <c r="AJ215" i="223"/>
  <c r="AJ210" i="223"/>
  <c r="AK216" i="223"/>
  <c r="AJ163" i="223"/>
  <c r="AJ177" i="223"/>
  <c r="AK109" i="223"/>
  <c r="AJ92" i="223"/>
  <c r="AJ164" i="223"/>
  <c r="AJ236" i="223"/>
  <c r="AK110" i="223"/>
  <c r="AK182" i="223"/>
  <c r="AK254" i="223"/>
  <c r="AK245" i="223"/>
  <c r="AK201" i="223"/>
  <c r="AJ94" i="223"/>
  <c r="AJ166" i="223"/>
  <c r="AJ238" i="223"/>
  <c r="AK100" i="223"/>
  <c r="AK172" i="223"/>
  <c r="AK244" i="223"/>
  <c r="AK273" i="223"/>
  <c r="AJ77" i="223"/>
  <c r="AJ149" i="223"/>
  <c r="AJ221" i="223"/>
  <c r="AJ183" i="223"/>
  <c r="AK35" i="223"/>
  <c r="AK107" i="223"/>
  <c r="AK179" i="223"/>
  <c r="AK251" i="223"/>
  <c r="AK207" i="223"/>
  <c r="AJ72" i="223"/>
  <c r="AJ144" i="223"/>
  <c r="AJ216" i="223"/>
  <c r="AJ87" i="223"/>
  <c r="AK267" i="223"/>
  <c r="AK78" i="223"/>
  <c r="AK150" i="223"/>
  <c r="AK222" i="223"/>
  <c r="AJ117" i="223"/>
  <c r="AJ25" i="223"/>
  <c r="AJ97" i="223"/>
  <c r="AJ169" i="223"/>
  <c r="AJ241" i="223"/>
  <c r="AJ255" i="223"/>
  <c r="AK43" i="223"/>
  <c r="AK115" i="223"/>
  <c r="AK187" i="223"/>
  <c r="AK259" i="223"/>
  <c r="AJ26" i="223"/>
  <c r="AJ98" i="223"/>
  <c r="AJ170" i="223"/>
  <c r="AJ242" i="223"/>
  <c r="AK45" i="223"/>
  <c r="AK44" i="223"/>
  <c r="AK116" i="223"/>
  <c r="AK188" i="223"/>
  <c r="AK260" i="223"/>
  <c r="AK253" i="223"/>
  <c r="AJ28" i="223"/>
  <c r="AJ100" i="223"/>
  <c r="AJ172" i="223"/>
  <c r="AJ244" i="223"/>
  <c r="AK34" i="223"/>
  <c r="AK106" i="223"/>
  <c r="AK178" i="223"/>
  <c r="AK250" i="223"/>
  <c r="AJ83" i="223"/>
  <c r="AJ155" i="223"/>
  <c r="AJ227" i="223"/>
  <c r="AJ201" i="223"/>
  <c r="AK41" i="223"/>
  <c r="AK113" i="223"/>
  <c r="AK185" i="223"/>
  <c r="AK257" i="223"/>
  <c r="AK249" i="223"/>
  <c r="AJ78" i="223"/>
  <c r="AJ150" i="223"/>
  <c r="AJ222" i="223"/>
  <c r="AJ129" i="223"/>
  <c r="AK12" i="223"/>
  <c r="AK84" i="223"/>
  <c r="AK156" i="223"/>
  <c r="AK228" i="223"/>
  <c r="AJ165" i="223"/>
  <c r="AJ31" i="223"/>
  <c r="AJ103" i="223"/>
  <c r="AJ175" i="223"/>
  <c r="AJ247" i="223"/>
  <c r="AK21" i="223"/>
  <c r="AK49" i="223"/>
  <c r="AK121" i="223"/>
  <c r="AK193" i="223"/>
  <c r="AK265" i="223"/>
  <c r="AJ32" i="223"/>
  <c r="AJ104" i="223"/>
  <c r="AJ176" i="223"/>
  <c r="AJ248" i="223"/>
  <c r="AK87" i="223"/>
  <c r="AK50" i="223"/>
  <c r="AK122" i="223"/>
  <c r="AK194" i="223"/>
  <c r="AK266" i="223"/>
  <c r="AK238" i="223"/>
  <c r="AJ235" i="223"/>
  <c r="AJ34" i="223"/>
  <c r="AJ106" i="223"/>
  <c r="AJ178" i="223"/>
  <c r="AJ250" i="223"/>
  <c r="AK40" i="223"/>
  <c r="AK112" i="223"/>
  <c r="AK184" i="223"/>
  <c r="AK256" i="223"/>
  <c r="AJ17" i="223"/>
  <c r="AJ89" i="223"/>
  <c r="AJ161" i="223"/>
  <c r="AJ233" i="223"/>
  <c r="AJ267" i="223"/>
  <c r="AK47" i="223"/>
  <c r="AK119" i="223"/>
  <c r="AK191" i="223"/>
  <c r="AK263" i="223"/>
  <c r="AJ12" i="223"/>
  <c r="AJ84" i="223"/>
  <c r="AJ156" i="223"/>
  <c r="AJ228" i="223"/>
  <c r="AJ159" i="223"/>
  <c r="AK18" i="223"/>
  <c r="AK90" i="223"/>
  <c r="AK162" i="223"/>
  <c r="AK234" i="223"/>
  <c r="AJ195" i="223"/>
  <c r="AJ37" i="223"/>
  <c r="AJ109" i="223"/>
  <c r="AJ181" i="223"/>
  <c r="AJ253" i="223"/>
  <c r="AK63" i="223"/>
  <c r="AK55" i="223"/>
  <c r="AK127" i="223"/>
  <c r="AK199" i="223"/>
  <c r="AK271" i="223"/>
  <c r="AJ38" i="223"/>
  <c r="AJ110" i="223"/>
  <c r="AJ182" i="223"/>
  <c r="AJ254" i="223"/>
  <c r="AK111" i="223"/>
  <c r="AK56" i="223"/>
  <c r="AK128" i="223"/>
  <c r="AK200" i="223"/>
  <c r="AK272" i="223"/>
  <c r="AK181" i="223"/>
  <c r="AJ40" i="223"/>
  <c r="AJ112" i="223"/>
  <c r="AJ184" i="223"/>
  <c r="AJ256" i="223"/>
  <c r="AK46" i="223"/>
  <c r="AK118" i="223"/>
  <c r="AK190" i="223"/>
  <c r="AK262" i="223"/>
  <c r="AJ23" i="223"/>
  <c r="AJ95" i="223"/>
  <c r="AJ167" i="223"/>
  <c r="AJ239" i="223"/>
  <c r="AK57" i="223"/>
  <c r="AK53" i="223"/>
  <c r="AK125" i="223"/>
  <c r="AK197" i="223"/>
  <c r="AK269" i="223"/>
  <c r="AJ18" i="223"/>
  <c r="AJ90" i="223"/>
  <c r="AJ162" i="223"/>
  <c r="AJ234" i="223"/>
  <c r="AJ171" i="223"/>
  <c r="AK24" i="223"/>
  <c r="AK96" i="223"/>
  <c r="AK168" i="223"/>
  <c r="AK240" i="223"/>
  <c r="AJ273" i="223"/>
  <c r="AJ43" i="223"/>
  <c r="AJ115" i="223"/>
  <c r="AJ187" i="223"/>
  <c r="AJ259" i="223"/>
  <c r="AK99" i="223"/>
  <c r="AK61" i="223"/>
  <c r="AK133" i="223"/>
  <c r="AK205" i="223"/>
  <c r="AK277" i="223"/>
  <c r="AJ44" i="223"/>
  <c r="AJ116" i="223"/>
  <c r="AJ188" i="223"/>
  <c r="AJ260" i="223"/>
  <c r="AK147" i="223"/>
  <c r="AK62" i="223"/>
  <c r="AK134" i="223"/>
  <c r="AK206" i="223"/>
  <c r="AK278" i="223"/>
  <c r="AG278" i="223"/>
  <c r="AF278" i="223"/>
  <c r="AG277" i="223"/>
  <c r="AF277" i="223"/>
  <c r="AG276" i="223"/>
  <c r="AF276" i="223"/>
  <c r="AG275" i="223"/>
  <c r="AF275" i="223"/>
  <c r="AG274" i="223"/>
  <c r="AF274" i="223"/>
  <c r="AG273" i="223"/>
  <c r="AF273" i="223"/>
  <c r="AG272" i="223"/>
  <c r="AF272" i="223"/>
  <c r="AG271" i="223"/>
  <c r="AF271" i="223"/>
  <c r="AG270" i="223"/>
  <c r="AF270" i="223"/>
  <c r="AG269" i="223"/>
  <c r="AF269" i="223"/>
  <c r="AG268" i="223"/>
  <c r="AF268" i="223"/>
  <c r="AG267" i="223"/>
  <c r="AF267" i="223"/>
  <c r="AG266" i="223"/>
  <c r="AF266" i="223"/>
  <c r="AG265" i="223"/>
  <c r="AF265" i="223"/>
  <c r="AG264" i="223"/>
  <c r="AF264" i="223"/>
  <c r="AG263" i="223"/>
  <c r="AF263" i="223"/>
  <c r="AG262" i="223"/>
  <c r="AF262" i="223"/>
  <c r="AG261" i="223"/>
  <c r="AF261" i="223"/>
  <c r="AG260" i="223"/>
  <c r="AF260" i="223"/>
  <c r="AG259" i="223"/>
  <c r="AF259" i="223"/>
  <c r="AG258" i="223"/>
  <c r="AF258" i="223"/>
  <c r="AG257" i="223"/>
  <c r="AF257" i="223"/>
  <c r="AG256" i="223"/>
  <c r="AF256" i="223"/>
  <c r="AG255" i="223"/>
  <c r="AF255" i="223"/>
  <c r="AG254" i="223"/>
  <c r="AF254" i="223"/>
  <c r="AG253" i="223"/>
  <c r="AF253" i="223"/>
  <c r="AG252" i="223"/>
  <c r="AF252" i="223"/>
  <c r="AG251" i="223"/>
  <c r="AF251" i="223"/>
  <c r="AG250" i="223"/>
  <c r="AF250" i="223"/>
  <c r="AG249" i="223"/>
  <c r="AF249" i="223"/>
  <c r="AG248" i="223"/>
  <c r="AF248" i="223"/>
  <c r="AG247" i="223"/>
  <c r="AF247" i="223"/>
  <c r="AG246" i="223"/>
  <c r="AF246" i="223"/>
  <c r="AG245" i="223"/>
  <c r="AF245" i="223"/>
  <c r="AG244" i="223"/>
  <c r="AF244" i="223"/>
  <c r="AG243" i="223"/>
  <c r="AF243" i="223"/>
  <c r="AG242" i="223"/>
  <c r="AF242" i="223"/>
  <c r="AG241" i="223"/>
  <c r="AF241" i="223"/>
  <c r="AG240" i="223"/>
  <c r="AF240" i="223"/>
  <c r="AG239" i="223"/>
  <c r="AF239" i="223"/>
  <c r="AG238" i="223"/>
  <c r="AF238" i="223"/>
  <c r="AG237" i="223"/>
  <c r="AF237" i="223"/>
  <c r="AG236" i="223"/>
  <c r="AF236" i="223"/>
  <c r="AG235" i="223"/>
  <c r="AF235" i="223"/>
  <c r="AG234" i="223"/>
  <c r="AF234" i="223"/>
  <c r="AG233" i="223"/>
  <c r="AF233" i="223"/>
  <c r="AG232" i="223"/>
  <c r="AF232" i="223"/>
  <c r="AG231" i="223"/>
  <c r="AF231" i="223"/>
  <c r="AG230" i="223"/>
  <c r="AF230" i="223"/>
  <c r="AG229" i="223"/>
  <c r="AF229" i="223"/>
  <c r="AG228" i="223"/>
  <c r="AF228" i="223"/>
  <c r="AG227" i="223"/>
  <c r="AF227" i="223"/>
  <c r="AG226" i="223"/>
  <c r="AF226" i="223"/>
  <c r="AG225" i="223"/>
  <c r="AF225" i="223"/>
  <c r="AG224" i="223"/>
  <c r="AF224" i="223"/>
  <c r="AG223" i="223"/>
  <c r="AF223" i="223"/>
  <c r="AG222" i="223"/>
  <c r="AF222" i="223"/>
  <c r="AG221" i="223"/>
  <c r="AF221" i="223"/>
  <c r="AG220" i="223"/>
  <c r="AF220" i="223"/>
  <c r="AG219" i="223"/>
  <c r="AF219" i="223"/>
  <c r="AG218" i="223"/>
  <c r="AF218" i="223"/>
  <c r="AG217" i="223"/>
  <c r="AF217" i="223"/>
  <c r="AG216" i="223"/>
  <c r="AF216" i="223"/>
  <c r="AG215" i="223"/>
  <c r="AF215" i="223"/>
  <c r="AG214" i="223"/>
  <c r="AF214" i="223"/>
  <c r="AG213" i="223"/>
  <c r="AF213" i="223"/>
  <c r="AG212" i="223"/>
  <c r="AF212" i="223"/>
  <c r="AG211" i="223"/>
  <c r="AF211" i="223"/>
  <c r="AG210" i="223"/>
  <c r="AF210" i="223"/>
  <c r="AG209" i="223"/>
  <c r="AF209" i="223"/>
  <c r="AG208" i="223"/>
  <c r="AF208" i="223"/>
  <c r="AG207" i="223"/>
  <c r="AF207" i="223"/>
  <c r="AG206" i="223"/>
  <c r="AF206" i="223"/>
  <c r="AG205" i="223"/>
  <c r="AF205" i="223"/>
  <c r="AG204" i="223"/>
  <c r="AF204" i="223"/>
  <c r="AG203" i="223"/>
  <c r="AF203" i="223"/>
  <c r="AG202" i="223"/>
  <c r="AF202" i="223"/>
  <c r="AG201" i="223"/>
  <c r="AF201" i="223"/>
  <c r="AG200" i="223"/>
  <c r="AF200" i="223"/>
  <c r="AG199" i="223"/>
  <c r="AF199" i="223"/>
  <c r="AG198" i="223"/>
  <c r="AF198" i="223"/>
  <c r="AG197" i="223"/>
  <c r="AF197" i="223"/>
  <c r="AG196" i="223"/>
  <c r="AF196" i="223"/>
  <c r="AG195" i="223"/>
  <c r="AF195" i="223"/>
  <c r="AG194" i="223"/>
  <c r="AF194" i="223"/>
  <c r="AG193" i="223"/>
  <c r="AF193" i="223"/>
  <c r="AG192" i="223"/>
  <c r="AF192" i="223"/>
  <c r="AG191" i="223"/>
  <c r="AF191" i="223"/>
  <c r="AG190" i="223"/>
  <c r="AF190" i="223"/>
  <c r="AG189" i="223"/>
  <c r="AF189" i="223"/>
  <c r="AG188" i="223"/>
  <c r="AF188" i="223"/>
  <c r="AG187" i="223"/>
  <c r="AF187" i="223"/>
  <c r="AG186" i="223"/>
  <c r="AF186" i="223"/>
  <c r="AG185" i="223"/>
  <c r="AF185" i="223"/>
  <c r="AG184" i="223"/>
  <c r="AF184" i="223"/>
  <c r="AG183" i="223"/>
  <c r="AF183" i="223"/>
  <c r="AG182" i="223"/>
  <c r="AF182" i="223"/>
  <c r="AG181" i="223"/>
  <c r="AF181" i="223"/>
  <c r="AG180" i="223"/>
  <c r="AF180" i="223"/>
  <c r="AG179" i="223"/>
  <c r="AF179" i="223"/>
  <c r="AG178" i="223"/>
  <c r="AF178" i="223"/>
  <c r="AG177" i="223"/>
  <c r="AF177" i="223"/>
  <c r="AG176" i="223"/>
  <c r="AF176" i="223"/>
  <c r="AG175" i="223"/>
  <c r="AF175" i="223"/>
  <c r="AG174" i="223"/>
  <c r="AF174" i="223"/>
  <c r="AG173" i="223"/>
  <c r="AF173" i="223"/>
  <c r="AG172" i="223"/>
  <c r="AF172" i="223"/>
  <c r="AG171" i="223"/>
  <c r="AF171" i="223"/>
  <c r="AG170" i="223"/>
  <c r="AF170" i="223"/>
  <c r="AG169" i="223"/>
  <c r="AF169" i="223"/>
  <c r="AG168" i="223"/>
  <c r="AF168" i="223"/>
  <c r="AG167" i="223"/>
  <c r="AF167" i="223"/>
  <c r="AG166" i="223"/>
  <c r="AF166" i="223"/>
  <c r="AG165" i="223"/>
  <c r="AF165" i="223"/>
  <c r="AG164" i="223"/>
  <c r="AF164" i="223"/>
  <c r="AG163" i="223"/>
  <c r="AF163" i="223"/>
  <c r="AG162" i="223"/>
  <c r="AF162" i="223"/>
  <c r="AG161" i="223"/>
  <c r="AF161" i="223"/>
  <c r="AG160" i="223"/>
  <c r="AF160" i="223"/>
  <c r="AG159" i="223"/>
  <c r="AF159" i="223"/>
  <c r="AG158" i="223"/>
  <c r="AF158" i="223"/>
  <c r="AG157" i="223"/>
  <c r="AF157" i="223"/>
  <c r="AG156" i="223"/>
  <c r="AF156" i="223"/>
  <c r="AG155" i="223"/>
  <c r="AF155" i="223"/>
  <c r="AG154" i="223"/>
  <c r="AF154" i="223"/>
  <c r="AG153" i="223"/>
  <c r="AF153" i="223"/>
  <c r="AG152" i="223"/>
  <c r="AF152" i="223"/>
  <c r="AG151" i="223"/>
  <c r="AF151" i="223"/>
  <c r="AG150" i="223"/>
  <c r="AF150" i="223"/>
  <c r="AG149" i="223"/>
  <c r="AF149" i="223"/>
  <c r="AG148" i="223"/>
  <c r="AF148" i="223"/>
  <c r="AG147" i="223"/>
  <c r="AF147" i="223"/>
  <c r="AG146" i="223"/>
  <c r="AF146" i="223"/>
  <c r="AG145" i="223"/>
  <c r="AF145" i="223"/>
  <c r="AG144" i="223"/>
  <c r="AF144" i="223"/>
  <c r="AG143" i="223"/>
  <c r="AF143" i="223"/>
  <c r="AG142" i="223"/>
  <c r="AF142" i="223"/>
  <c r="AG141" i="223"/>
  <c r="AF141" i="223"/>
  <c r="AG140" i="223"/>
  <c r="AF140" i="223"/>
  <c r="AG139" i="223"/>
  <c r="AF139" i="223"/>
  <c r="AG138" i="223"/>
  <c r="AF138" i="223"/>
  <c r="AG137" i="223"/>
  <c r="AF137" i="223"/>
  <c r="AG136" i="223"/>
  <c r="AF136" i="223"/>
  <c r="AG135" i="223"/>
  <c r="AF135" i="223"/>
  <c r="AG134" i="223"/>
  <c r="AF134" i="223"/>
  <c r="AG133" i="223"/>
  <c r="AF133" i="223"/>
  <c r="AG132" i="223"/>
  <c r="AF132" i="223"/>
  <c r="AG131" i="223"/>
  <c r="AF131" i="223"/>
  <c r="AG130" i="223"/>
  <c r="AF130" i="223"/>
  <c r="AG129" i="223"/>
  <c r="AF129" i="223"/>
  <c r="AG128" i="223"/>
  <c r="AF128" i="223"/>
  <c r="AG127" i="223"/>
  <c r="AF127" i="223"/>
  <c r="AG126" i="223"/>
  <c r="AF126" i="223"/>
  <c r="AG125" i="223"/>
  <c r="AF125" i="223"/>
  <c r="AG124" i="223"/>
  <c r="AF124" i="223"/>
  <c r="AG123" i="223"/>
  <c r="AF123" i="223"/>
  <c r="AG122" i="223"/>
  <c r="AF122" i="223"/>
  <c r="AG121" i="223"/>
  <c r="AF121" i="223"/>
  <c r="AG120" i="223"/>
  <c r="AF120" i="223"/>
  <c r="AG119" i="223"/>
  <c r="AF119" i="223"/>
  <c r="AG118" i="223"/>
  <c r="AF118" i="223"/>
  <c r="AG117" i="223"/>
  <c r="AF117" i="223"/>
  <c r="AG116" i="223"/>
  <c r="AF116" i="223"/>
  <c r="AG115" i="223"/>
  <c r="AF115" i="223"/>
  <c r="AG114" i="223"/>
  <c r="AF114" i="223"/>
  <c r="AG113" i="223"/>
  <c r="AF113" i="223"/>
  <c r="AG112" i="223"/>
  <c r="AF112" i="223"/>
  <c r="AG111" i="223"/>
  <c r="AF111" i="223"/>
  <c r="AG110" i="223"/>
  <c r="AF110" i="223"/>
  <c r="AG109" i="223"/>
  <c r="AF109" i="223"/>
  <c r="AG108" i="223"/>
  <c r="AF108" i="223"/>
  <c r="AG107" i="223"/>
  <c r="AF107" i="223"/>
  <c r="AG106" i="223"/>
  <c r="AF106" i="223"/>
  <c r="AG105" i="223"/>
  <c r="AF105" i="223"/>
  <c r="AG104" i="223"/>
  <c r="AF104" i="223"/>
  <c r="AG103" i="223"/>
  <c r="AF103" i="223"/>
  <c r="AG102" i="223"/>
  <c r="AF102" i="223"/>
  <c r="AG101" i="223"/>
  <c r="AF101" i="223"/>
  <c r="AG100" i="223"/>
  <c r="AF100" i="223"/>
  <c r="AG99" i="223"/>
  <c r="AF99" i="223"/>
  <c r="AG98" i="223"/>
  <c r="AF98" i="223"/>
  <c r="AG97" i="223"/>
  <c r="AF97" i="223"/>
  <c r="AG96" i="223"/>
  <c r="AF96" i="223"/>
  <c r="AG95" i="223"/>
  <c r="AF95" i="223"/>
  <c r="AG94" i="223"/>
  <c r="AF94" i="223"/>
  <c r="AG93" i="223"/>
  <c r="AF93" i="223"/>
  <c r="AG92" i="223"/>
  <c r="AF92" i="223"/>
  <c r="AG91" i="223"/>
  <c r="AF91" i="223"/>
  <c r="AG90" i="223"/>
  <c r="AF90" i="223"/>
  <c r="AG89" i="223"/>
  <c r="AF89" i="223"/>
  <c r="AG88" i="223"/>
  <c r="AF88" i="223"/>
  <c r="AG87" i="223"/>
  <c r="AF87" i="223"/>
  <c r="AG86" i="223"/>
  <c r="AF86" i="223"/>
  <c r="AG85" i="223"/>
  <c r="AF85" i="223"/>
  <c r="AG84" i="223"/>
  <c r="AF84" i="223"/>
  <c r="AG83" i="223"/>
  <c r="AF83" i="223"/>
  <c r="AG82" i="223"/>
  <c r="AF82" i="223"/>
  <c r="AG81" i="223"/>
  <c r="AF81" i="223"/>
  <c r="AG80" i="223"/>
  <c r="AF80" i="223"/>
  <c r="AG79" i="223"/>
  <c r="AF79" i="223"/>
  <c r="AG78" i="223"/>
  <c r="AF78" i="223"/>
  <c r="AG77" i="223"/>
  <c r="AF77" i="223"/>
  <c r="AG76" i="223"/>
  <c r="AF76" i="223"/>
  <c r="AG75" i="223"/>
  <c r="AF75" i="223"/>
  <c r="AG74" i="223"/>
  <c r="AF74" i="223"/>
  <c r="AG73" i="223"/>
  <c r="AF73" i="223"/>
  <c r="AG72" i="223"/>
  <c r="AF72" i="223"/>
  <c r="AG71" i="223"/>
  <c r="AF71" i="223"/>
  <c r="AG70" i="223"/>
  <c r="AF70" i="223"/>
  <c r="AG69" i="223"/>
  <c r="AF69" i="223"/>
  <c r="AG68" i="223"/>
  <c r="AF68" i="223"/>
  <c r="AG67" i="223"/>
  <c r="AF67" i="223"/>
  <c r="AG66" i="223"/>
  <c r="AF66" i="223"/>
  <c r="AG65" i="223"/>
  <c r="AF65" i="223"/>
  <c r="AG64" i="223"/>
  <c r="AF64" i="223"/>
  <c r="AG63" i="223"/>
  <c r="AF63" i="223"/>
  <c r="AG62" i="223"/>
  <c r="AF62" i="223"/>
  <c r="AG61" i="223"/>
  <c r="AF61" i="223"/>
  <c r="AG60" i="223"/>
  <c r="AF60" i="223"/>
  <c r="AG59" i="223"/>
  <c r="AF59" i="223"/>
  <c r="AG58" i="223"/>
  <c r="AF58" i="223"/>
  <c r="AG57" i="223"/>
  <c r="AF57" i="223"/>
  <c r="AG56" i="223"/>
  <c r="AF56" i="223"/>
  <c r="AG55" i="223"/>
  <c r="AF55" i="223"/>
  <c r="AG54" i="223"/>
  <c r="AF54" i="223"/>
  <c r="AG53" i="223"/>
  <c r="AF53" i="223"/>
  <c r="AG52" i="223"/>
  <c r="AF52" i="223"/>
  <c r="AG51" i="223"/>
  <c r="AF51" i="223"/>
  <c r="AG50" i="223"/>
  <c r="AF50" i="223"/>
  <c r="AG49" i="223"/>
  <c r="AF49" i="223"/>
  <c r="AG48" i="223"/>
  <c r="AF48" i="223"/>
  <c r="AG47" i="223"/>
  <c r="AF47" i="223"/>
  <c r="AG46" i="223"/>
  <c r="AF46" i="223"/>
  <c r="AG45" i="223"/>
  <c r="AF45" i="223"/>
  <c r="AG44" i="223"/>
  <c r="AF44" i="223"/>
  <c r="AG43" i="223"/>
  <c r="AF43" i="223"/>
  <c r="AG42" i="223"/>
  <c r="AF42" i="223"/>
  <c r="AG41" i="223"/>
  <c r="AF41" i="223"/>
  <c r="AG40" i="223"/>
  <c r="AF40" i="223"/>
  <c r="AG39" i="223"/>
  <c r="AF39" i="223"/>
  <c r="AG38" i="223"/>
  <c r="AF38" i="223"/>
  <c r="AG37" i="223"/>
  <c r="AF37" i="223"/>
  <c r="AG36" i="223"/>
  <c r="AF36" i="223"/>
  <c r="AG35" i="223"/>
  <c r="AF35" i="223"/>
  <c r="AG34" i="223"/>
  <c r="AF34" i="223"/>
  <c r="AG33" i="223"/>
  <c r="AF33" i="223"/>
  <c r="AG32" i="223"/>
  <c r="AF32" i="223"/>
  <c r="AG31" i="223"/>
  <c r="AF31" i="223"/>
  <c r="AG30" i="223"/>
  <c r="AF30" i="223"/>
  <c r="AG29" i="223"/>
  <c r="AF29" i="223"/>
  <c r="AG28" i="223"/>
  <c r="AF28" i="223"/>
  <c r="AG27" i="223"/>
  <c r="AF27" i="223"/>
  <c r="AG26" i="223"/>
  <c r="AF26" i="223"/>
  <c r="AG25" i="223"/>
  <c r="AF25" i="223"/>
  <c r="AG24" i="223"/>
  <c r="AF24" i="223"/>
  <c r="AG23" i="223"/>
  <c r="AF23" i="223"/>
  <c r="AG22" i="223"/>
  <c r="AF22" i="223"/>
  <c r="AG21" i="223"/>
  <c r="AF21" i="223"/>
  <c r="AG20" i="223"/>
  <c r="AF20" i="223"/>
  <c r="AG19" i="223"/>
  <c r="AF19" i="223"/>
  <c r="AG18" i="223"/>
  <c r="AF18" i="223"/>
  <c r="AG17" i="223"/>
  <c r="AF17" i="223"/>
  <c r="AG16" i="223"/>
  <c r="AF16" i="223"/>
  <c r="AG15" i="223"/>
  <c r="AF15" i="223"/>
  <c r="AG14" i="223"/>
  <c r="AF14" i="223"/>
  <c r="AG13" i="223"/>
  <c r="AF13" i="223"/>
  <c r="AG12" i="223"/>
  <c r="AF12" i="223"/>
  <c r="AG11" i="223"/>
  <c r="AF11" i="223"/>
  <c r="AG10" i="223"/>
  <c r="AF10" i="223"/>
  <c r="AC10" i="223" l="1"/>
  <c r="AB10" i="223"/>
  <c r="AB248" i="223" l="1"/>
  <c r="AB212" i="223"/>
  <c r="AB146" i="223"/>
  <c r="AB140" i="223"/>
  <c r="AB74" i="223"/>
  <c r="AB68" i="223"/>
  <c r="AB55" i="223"/>
  <c r="AC40" i="223"/>
  <c r="AC28" i="223"/>
  <c r="AB22" i="223"/>
  <c r="AC110" i="223"/>
  <c r="AC217" i="223"/>
  <c r="AC151" i="223"/>
  <c r="AC145" i="223"/>
  <c r="AC133" i="223"/>
  <c r="AC79" i="223"/>
  <c r="AC73" i="223"/>
  <c r="AC60" i="223"/>
  <c r="AB40" i="223"/>
  <c r="AB16" i="223"/>
  <c r="AB265" i="223"/>
  <c r="AB199" i="223"/>
  <c r="AB193" i="223"/>
  <c r="AB127" i="223"/>
  <c r="AB121" i="223"/>
  <c r="AB109" i="223"/>
  <c r="AB97" i="223"/>
  <c r="AB85" i="223"/>
  <c r="AB54" i="223"/>
  <c r="AB47" i="223"/>
  <c r="AC33" i="223"/>
  <c r="AC21" i="223"/>
  <c r="AC61" i="223"/>
  <c r="AC246" i="223"/>
  <c r="AC180" i="223"/>
  <c r="AC174" i="223"/>
  <c r="AC162" i="223"/>
  <c r="AC138" i="223"/>
  <c r="AC108" i="223"/>
  <c r="AC102" i="223"/>
  <c r="AC90" i="223"/>
  <c r="AC78" i="223"/>
  <c r="AC66" i="223"/>
  <c r="AB39" i="223"/>
  <c r="AB33" i="223"/>
  <c r="AB27" i="223"/>
  <c r="AB15" i="223"/>
  <c r="AC38" i="223"/>
  <c r="AC20" i="223"/>
  <c r="AC146" i="223"/>
  <c r="AC74" i="223"/>
  <c r="AB216" i="223"/>
  <c r="AB210" i="223"/>
  <c r="AB198" i="223"/>
  <c r="AB174" i="223"/>
  <c r="AB144" i="223"/>
  <c r="AB138" i="223"/>
  <c r="AB126" i="223"/>
  <c r="AB114" i="223"/>
  <c r="AB102" i="223"/>
  <c r="AB72" i="223"/>
  <c r="AB66" i="223"/>
  <c r="AB46" i="223"/>
  <c r="AC14" i="223"/>
  <c r="AC218" i="223"/>
  <c r="AC269" i="223"/>
  <c r="AC263" i="223"/>
  <c r="AC251" i="223"/>
  <c r="AC227" i="223"/>
  <c r="AC197" i="223"/>
  <c r="AC191" i="223"/>
  <c r="AC179" i="223"/>
  <c r="AC155" i="223"/>
  <c r="AC125" i="223"/>
  <c r="AC119" i="223"/>
  <c r="AC107" i="223"/>
  <c r="AC95" i="223"/>
  <c r="AC83" i="223"/>
  <c r="AC58" i="223"/>
  <c r="AC52" i="223"/>
  <c r="AB45" i="223"/>
  <c r="AC45" i="223" s="1"/>
  <c r="AB32" i="223"/>
  <c r="AB20" i="223"/>
  <c r="AB153" i="223"/>
  <c r="AC140" i="223"/>
  <c r="AC68" i="223"/>
  <c r="AB269" i="223"/>
  <c r="AB245" i="223"/>
  <c r="AB215" i="223"/>
  <c r="AB209" i="223"/>
  <c r="AB197" i="223"/>
  <c r="AB173" i="223"/>
  <c r="AB143" i="223"/>
  <c r="AB137" i="223"/>
  <c r="AB125" i="223"/>
  <c r="AB113" i="223"/>
  <c r="AB101" i="223"/>
  <c r="AB95" i="223"/>
  <c r="AB77" i="223"/>
  <c r="AB71" i="223"/>
  <c r="AB65" i="223"/>
  <c r="AB52" i="223"/>
  <c r="AC37" i="223"/>
  <c r="AC25" i="223"/>
  <c r="AC19" i="223"/>
  <c r="AB87" i="223"/>
  <c r="AB56" i="223"/>
  <c r="AC242" i="223"/>
  <c r="AC176" i="223"/>
  <c r="AB41" i="223"/>
  <c r="AC250" i="223"/>
  <c r="AC244" i="223"/>
  <c r="AC232" i="223"/>
  <c r="AC208" i="223"/>
  <c r="AC178" i="223"/>
  <c r="AC172" i="223"/>
  <c r="AC160" i="223"/>
  <c r="AC148" i="223"/>
  <c r="AC136" i="223"/>
  <c r="AC130" i="223"/>
  <c r="AC106" i="223"/>
  <c r="AC100" i="223"/>
  <c r="AC88" i="223"/>
  <c r="AC76" i="223"/>
  <c r="AC64" i="223"/>
  <c r="AC57" i="223"/>
  <c r="AB37" i="223"/>
  <c r="AB31" i="223"/>
  <c r="AB25" i="223"/>
  <c r="AB13" i="223"/>
  <c r="AB129" i="223"/>
  <c r="AB93" i="223"/>
  <c r="AC29" i="223"/>
  <c r="AC128" i="223"/>
  <c r="AC86" i="223"/>
  <c r="AB11" i="223"/>
  <c r="AB256" i="223"/>
  <c r="AB226" i="223"/>
  <c r="AB220" i="223"/>
  <c r="AB208" i="223"/>
  <c r="AB196" i="223"/>
  <c r="AB184" i="223"/>
  <c r="AB154" i="223"/>
  <c r="AB148" i="223"/>
  <c r="AB136" i="223"/>
  <c r="AB124" i="223"/>
  <c r="AB112" i="223"/>
  <c r="AB106" i="223"/>
  <c r="AB88" i="223"/>
  <c r="AB82" i="223"/>
  <c r="AB76" i="223"/>
  <c r="AB64" i="223"/>
  <c r="AB51" i="223"/>
  <c r="AC36" i="223"/>
  <c r="AC30" i="223"/>
  <c r="AB105" i="223"/>
  <c r="AB69" i="223"/>
  <c r="AC11" i="223"/>
  <c r="AC170" i="223"/>
  <c r="AB274" i="223"/>
  <c r="AC261" i="223"/>
  <c r="AC231" i="223"/>
  <c r="AC225" i="223"/>
  <c r="AC213" i="223"/>
  <c r="AC201" i="223"/>
  <c r="AC189" i="223"/>
  <c r="AC183" i="223"/>
  <c r="AC159" i="223"/>
  <c r="AC153" i="223"/>
  <c r="AC141" i="223"/>
  <c r="AC129" i="223"/>
  <c r="AC117" i="223"/>
  <c r="AC111" i="223"/>
  <c r="AC93" i="223"/>
  <c r="AC87" i="223"/>
  <c r="AC81" i="223"/>
  <c r="AC69" i="223"/>
  <c r="AC56" i="223"/>
  <c r="AB42" i="223"/>
  <c r="AB36" i="223"/>
  <c r="AB18" i="223"/>
  <c r="AB12" i="223"/>
  <c r="AB159" i="223"/>
  <c r="AB75" i="223"/>
  <c r="AC266" i="223"/>
  <c r="AC134" i="223"/>
  <c r="AC80" i="223"/>
  <c r="AB261" i="223"/>
  <c r="AB255" i="223"/>
  <c r="AB243" i="223"/>
  <c r="AB231" i="223"/>
  <c r="AB219" i="223"/>
  <c r="AB213" i="223"/>
  <c r="AB189" i="223"/>
  <c r="AB183" i="223"/>
  <c r="AB171" i="223"/>
  <c r="AB147" i="223"/>
  <c r="AB81" i="223"/>
  <c r="AC35" i="223"/>
  <c r="AC98" i="223"/>
  <c r="AB23" i="223"/>
  <c r="AC252" i="223" l="1"/>
  <c r="AB271" i="223"/>
  <c r="AB195" i="223"/>
  <c r="AC237" i="223"/>
  <c r="AB160" i="223"/>
  <c r="AC112" i="223"/>
  <c r="AB141" i="223"/>
  <c r="AB149" i="223"/>
  <c r="AC200" i="223"/>
  <c r="AC131" i="223"/>
  <c r="AB276" i="223"/>
  <c r="AB78" i="223"/>
  <c r="AC194" i="223"/>
  <c r="AC114" i="223"/>
  <c r="AC186" i="223"/>
  <c r="AC258" i="223"/>
  <c r="AB60" i="223"/>
  <c r="AB133" i="223"/>
  <c r="AB205" i="223"/>
  <c r="AC277" i="223"/>
  <c r="AC85" i="223"/>
  <c r="AC157" i="223"/>
  <c r="AC229" i="223"/>
  <c r="AB28" i="223"/>
  <c r="AB80" i="223"/>
  <c r="AB152" i="223"/>
  <c r="AB224" i="223"/>
  <c r="AB218" i="223"/>
  <c r="AB267" i="223"/>
  <c r="AC165" i="223"/>
  <c r="AB232" i="223"/>
  <c r="AC184" i="223"/>
  <c r="AC203" i="223"/>
  <c r="AB222" i="223"/>
  <c r="AC212" i="223"/>
  <c r="AB201" i="223"/>
  <c r="AC273" i="223"/>
  <c r="AB24" i="223"/>
  <c r="AC99" i="223"/>
  <c r="AC171" i="223"/>
  <c r="AC243" i="223"/>
  <c r="AB135" i="223"/>
  <c r="AB94" i="223"/>
  <c r="AB166" i="223"/>
  <c r="AB238" i="223"/>
  <c r="AC224" i="223"/>
  <c r="AB43" i="223"/>
  <c r="AC43" i="223" s="1"/>
  <c r="AC118" i="223"/>
  <c r="AC190" i="223"/>
  <c r="AC262" i="223"/>
  <c r="AC12" i="223"/>
  <c r="AB83" i="223"/>
  <c r="AB155" i="223"/>
  <c r="AB227" i="223"/>
  <c r="AC254" i="223"/>
  <c r="AC65" i="223"/>
  <c r="AC137" i="223"/>
  <c r="AC209" i="223"/>
  <c r="AB29" i="223"/>
  <c r="AB84" i="223"/>
  <c r="AB156" i="223"/>
  <c r="AB228" i="223"/>
  <c r="AC248" i="223"/>
  <c r="AC46" i="223"/>
  <c r="AC120" i="223"/>
  <c r="AC192" i="223"/>
  <c r="AC264" i="223"/>
  <c r="AB67" i="223"/>
  <c r="AB139" i="223"/>
  <c r="AB211" i="223"/>
  <c r="AB35" i="223"/>
  <c r="AC91" i="223"/>
  <c r="AC163" i="223"/>
  <c r="AC235" i="223"/>
  <c r="AC47" i="223"/>
  <c r="AB86" i="223"/>
  <c r="AB158" i="223"/>
  <c r="AB230" i="223"/>
  <c r="AC223" i="223"/>
  <c r="AC164" i="223"/>
  <c r="AC182" i="223"/>
  <c r="AC256" i="223"/>
  <c r="AB221" i="223"/>
  <c r="AB150" i="223"/>
  <c r="AC260" i="223"/>
  <c r="AB207" i="223"/>
  <c r="AB17" i="223"/>
  <c r="AB30" i="223"/>
  <c r="AC105" i="223"/>
  <c r="AC177" i="223"/>
  <c r="AC249" i="223"/>
  <c r="AC24" i="223"/>
  <c r="AB100" i="223"/>
  <c r="AB172" i="223"/>
  <c r="AB244" i="223"/>
  <c r="AC236" i="223"/>
  <c r="AC51" i="223"/>
  <c r="AC124" i="223"/>
  <c r="AC196" i="223"/>
  <c r="AC268" i="223"/>
  <c r="AC13" i="223"/>
  <c r="AB89" i="223"/>
  <c r="AB161" i="223"/>
  <c r="AB233" i="223"/>
  <c r="AB49" i="223"/>
  <c r="AC49" i="223" s="1"/>
  <c r="AC71" i="223"/>
  <c r="AC143" i="223"/>
  <c r="AC215" i="223"/>
  <c r="AC104" i="223"/>
  <c r="AB90" i="223"/>
  <c r="AB162" i="223"/>
  <c r="AB234" i="223"/>
  <c r="AC17" i="223"/>
  <c r="AC53" i="223"/>
  <c r="AC126" i="223"/>
  <c r="AC198" i="223"/>
  <c r="AC270" i="223"/>
  <c r="AB73" i="223"/>
  <c r="AB145" i="223"/>
  <c r="AB217" i="223"/>
  <c r="AC122" i="223"/>
  <c r="AC97" i="223"/>
  <c r="AC169" i="223"/>
  <c r="AC241" i="223"/>
  <c r="AC16" i="223"/>
  <c r="AB92" i="223"/>
  <c r="AB164" i="223"/>
  <c r="AB236" i="223"/>
  <c r="AC255" i="223"/>
  <c r="AB178" i="223"/>
  <c r="AB250" i="223"/>
  <c r="AC202" i="223"/>
  <c r="AB275" i="223"/>
  <c r="AB167" i="223"/>
  <c r="AB239" i="223"/>
  <c r="AB99" i="223"/>
  <c r="AC77" i="223"/>
  <c r="AC149" i="223"/>
  <c r="AC221" i="223"/>
  <c r="AC158" i="223"/>
  <c r="AB96" i="223"/>
  <c r="AB168" i="223"/>
  <c r="AB240" i="223"/>
  <c r="AB62" i="223"/>
  <c r="AC62" i="223" s="1"/>
  <c r="AC59" i="223"/>
  <c r="AC132" i="223"/>
  <c r="AC204" i="223"/>
  <c r="AB277" i="223"/>
  <c r="AB79" i="223"/>
  <c r="AB151" i="223"/>
  <c r="AB223" i="223"/>
  <c r="AC15" i="223"/>
  <c r="AC103" i="223"/>
  <c r="AC175" i="223"/>
  <c r="AC247" i="223"/>
  <c r="AC22" i="223"/>
  <c r="AB98" i="223"/>
  <c r="AB170" i="223"/>
  <c r="AB242" i="223"/>
  <c r="AB246" i="223"/>
  <c r="AC210" i="223"/>
  <c r="AB157" i="223"/>
  <c r="AB229" i="223"/>
  <c r="AC109" i="223"/>
  <c r="AC181" i="223"/>
  <c r="AC253" i="223"/>
  <c r="AB104" i="223"/>
  <c r="AB176" i="223"/>
  <c r="AB123" i="223"/>
  <c r="AB225" i="223"/>
  <c r="AC188" i="223"/>
  <c r="AB50" i="223"/>
  <c r="AC50" i="223" s="1"/>
  <c r="AC123" i="223"/>
  <c r="AC195" i="223"/>
  <c r="AC267" i="223"/>
  <c r="AC42" i="223"/>
  <c r="AB118" i="223"/>
  <c r="AB190" i="223"/>
  <c r="AB262" i="223"/>
  <c r="AB117" i="223"/>
  <c r="AC70" i="223"/>
  <c r="AC142" i="223"/>
  <c r="AC214" i="223"/>
  <c r="AC116" i="223"/>
  <c r="AC31" i="223"/>
  <c r="AB107" i="223"/>
  <c r="AB179" i="223"/>
  <c r="AB251" i="223"/>
  <c r="AB14" i="223"/>
  <c r="AC89" i="223"/>
  <c r="AC161" i="223"/>
  <c r="AC233" i="223"/>
  <c r="AB273" i="223"/>
  <c r="AB108" i="223"/>
  <c r="AB180" i="223"/>
  <c r="AB252" i="223"/>
  <c r="AC26" i="223"/>
  <c r="AC72" i="223"/>
  <c r="AC144" i="223"/>
  <c r="AC216" i="223"/>
  <c r="AC152" i="223"/>
  <c r="AB91" i="223"/>
  <c r="AB163" i="223"/>
  <c r="AB235" i="223"/>
  <c r="AB34" i="223"/>
  <c r="AC115" i="223"/>
  <c r="AC187" i="223"/>
  <c r="AC259" i="223"/>
  <c r="AC34" i="223"/>
  <c r="AB110" i="223"/>
  <c r="AB182" i="223"/>
  <c r="AB254" i="223"/>
  <c r="AB268" i="223"/>
  <c r="AC220" i="223"/>
  <c r="AB257" i="223"/>
  <c r="AC239" i="223"/>
  <c r="AB186" i="223"/>
  <c r="AC150" i="223"/>
  <c r="AB241" i="223"/>
  <c r="AC121" i="223"/>
  <c r="AB116" i="223"/>
  <c r="AB185" i="223"/>
  <c r="AC167" i="223"/>
  <c r="AB258" i="223"/>
  <c r="AC222" i="223"/>
  <c r="AB169" i="223"/>
  <c r="AC193" i="223"/>
  <c r="AC265" i="223"/>
  <c r="AB188" i="223"/>
  <c r="AB260" i="223"/>
  <c r="AB165" i="223"/>
  <c r="AB237" i="223"/>
  <c r="AC41" i="223"/>
  <c r="AB63" i="223"/>
  <c r="AC63" i="223" s="1"/>
  <c r="AC135" i="223"/>
  <c r="AC207" i="223"/>
  <c r="AC92" i="223"/>
  <c r="AB57" i="223"/>
  <c r="AB130" i="223"/>
  <c r="AB202" i="223"/>
  <c r="AC274" i="223"/>
  <c r="AC18" i="223"/>
  <c r="AC82" i="223"/>
  <c r="AC154" i="223"/>
  <c r="AC226" i="223"/>
  <c r="AC206" i="223"/>
  <c r="AB44" i="223"/>
  <c r="AC44" i="223" s="1"/>
  <c r="AB119" i="223"/>
  <c r="AB191" i="223"/>
  <c r="AB263" i="223"/>
  <c r="AB26" i="223"/>
  <c r="AC101" i="223"/>
  <c r="AC173" i="223"/>
  <c r="AC245" i="223"/>
  <c r="AC32" i="223"/>
  <c r="AB120" i="223"/>
  <c r="AB192" i="223"/>
  <c r="AB264" i="223"/>
  <c r="AB53" i="223"/>
  <c r="AC84" i="223"/>
  <c r="AC156" i="223"/>
  <c r="AC228" i="223"/>
  <c r="AC27" i="223"/>
  <c r="AB103" i="223"/>
  <c r="AB175" i="223"/>
  <c r="AB247" i="223"/>
  <c r="AC54" i="223"/>
  <c r="AC127" i="223"/>
  <c r="AC199" i="223"/>
  <c r="AC271" i="223"/>
  <c r="AB48" i="223"/>
  <c r="AB122" i="223"/>
  <c r="AB194" i="223"/>
  <c r="AB266" i="223"/>
  <c r="AB270" i="223"/>
  <c r="AB181" i="223"/>
  <c r="AB253" i="223"/>
  <c r="AC205" i="223"/>
  <c r="AB278" i="223"/>
  <c r="AB128" i="223"/>
  <c r="AB272" i="223"/>
  <c r="AC272" i="223" s="1"/>
  <c r="AC234" i="223"/>
  <c r="AB200" i="223"/>
  <c r="AB177" i="223"/>
  <c r="AB249" i="223"/>
  <c r="AB111" i="223"/>
  <c r="AC75" i="223"/>
  <c r="AC147" i="223"/>
  <c r="AC219" i="223"/>
  <c r="AC230" i="223"/>
  <c r="AB70" i="223"/>
  <c r="AB142" i="223"/>
  <c r="AB214" i="223"/>
  <c r="AC48" i="223"/>
  <c r="AB19" i="223"/>
  <c r="AC94" i="223"/>
  <c r="AC166" i="223"/>
  <c r="AC238" i="223"/>
  <c r="AC23" i="223"/>
  <c r="AB58" i="223"/>
  <c r="AB131" i="223"/>
  <c r="AB203" i="223"/>
  <c r="AC275" i="223"/>
  <c r="AB38" i="223"/>
  <c r="AC113" i="223"/>
  <c r="AC185" i="223"/>
  <c r="AC257" i="223"/>
  <c r="AB59" i="223"/>
  <c r="AB132" i="223"/>
  <c r="AB204" i="223"/>
  <c r="AC276" i="223"/>
  <c r="AB21" i="223"/>
  <c r="AC96" i="223"/>
  <c r="AC168" i="223"/>
  <c r="AC240" i="223"/>
  <c r="AC39" i="223"/>
  <c r="AB115" i="223"/>
  <c r="AB187" i="223"/>
  <c r="AB259" i="223"/>
  <c r="AC67" i="223"/>
  <c r="AC139" i="223"/>
  <c r="AC211" i="223"/>
  <c r="AC55" i="223"/>
  <c r="AB61" i="223"/>
  <c r="AB134" i="223"/>
  <c r="AB206" i="223"/>
  <c r="AC278" i="223"/>
  <c r="X11" i="223" l="1"/>
  <c r="Y11" i="223"/>
  <c r="X12" i="223"/>
  <c r="Y12" i="223"/>
  <c r="X13" i="223"/>
  <c r="Y13" i="223"/>
  <c r="X14" i="223"/>
  <c r="Y14" i="223"/>
  <c r="X15" i="223"/>
  <c r="Y15" i="223"/>
  <c r="X16" i="223"/>
  <c r="Y16" i="223"/>
  <c r="X17" i="223"/>
  <c r="Y17" i="223"/>
  <c r="X18" i="223"/>
  <c r="Y18" i="223"/>
  <c r="X19" i="223"/>
  <c r="Y19" i="223"/>
  <c r="X20" i="223"/>
  <c r="Y20" i="223"/>
  <c r="X21" i="223"/>
  <c r="Y21" i="223"/>
  <c r="X22" i="223"/>
  <c r="Y22" i="223"/>
  <c r="X23" i="223"/>
  <c r="Y23" i="223"/>
  <c r="X24" i="223"/>
  <c r="Y24" i="223"/>
  <c r="X25" i="223"/>
  <c r="Y25" i="223"/>
  <c r="X26" i="223"/>
  <c r="Y26" i="223"/>
  <c r="X27" i="223"/>
  <c r="Y27" i="223"/>
  <c r="X28" i="223"/>
  <c r="Y28" i="223"/>
  <c r="X29" i="223"/>
  <c r="Y29" i="223"/>
  <c r="X30" i="223"/>
  <c r="Y30" i="223"/>
  <c r="X31" i="223"/>
  <c r="Y31" i="223"/>
  <c r="X32" i="223"/>
  <c r="Y32" i="223"/>
  <c r="X33" i="223"/>
  <c r="Y33" i="223"/>
  <c r="X34" i="223"/>
  <c r="Y34" i="223"/>
  <c r="X35" i="223"/>
  <c r="Y35" i="223"/>
  <c r="X36" i="223"/>
  <c r="Y36" i="223"/>
  <c r="X37" i="223"/>
  <c r="Y37" i="223"/>
  <c r="X38" i="223"/>
  <c r="Y38" i="223"/>
  <c r="X39" i="223"/>
  <c r="Y39" i="223"/>
  <c r="X40" i="223"/>
  <c r="Y40" i="223"/>
  <c r="X41" i="223"/>
  <c r="Y41" i="223"/>
  <c r="X42" i="223"/>
  <c r="Y42" i="223"/>
  <c r="X43" i="223"/>
  <c r="Y43" i="223"/>
  <c r="X44" i="223"/>
  <c r="Y44" i="223"/>
  <c r="X45" i="223"/>
  <c r="Y45" i="223"/>
  <c r="X46" i="223"/>
  <c r="Y46" i="223"/>
  <c r="X47" i="223"/>
  <c r="Y47" i="223"/>
  <c r="X48" i="223"/>
  <c r="Y48" i="223"/>
  <c r="X49" i="223"/>
  <c r="Y49" i="223"/>
  <c r="X50" i="223"/>
  <c r="Y50" i="223"/>
  <c r="X51" i="223"/>
  <c r="Y51" i="223"/>
  <c r="X52" i="223"/>
  <c r="Y52" i="223"/>
  <c r="X53" i="223"/>
  <c r="Y53" i="223"/>
  <c r="X54" i="223"/>
  <c r="X55" i="223"/>
  <c r="Y55" i="223"/>
  <c r="X56" i="223"/>
  <c r="Y56" i="223"/>
  <c r="X57" i="223"/>
  <c r="Y57" i="223"/>
  <c r="X58" i="223"/>
  <c r="Y58" i="223"/>
  <c r="X59" i="223"/>
  <c r="Y59" i="223"/>
  <c r="X60" i="223"/>
  <c r="Y60" i="223"/>
  <c r="X61" i="223"/>
  <c r="Y61" i="223"/>
  <c r="X62" i="223"/>
  <c r="Y62" i="223"/>
  <c r="X63" i="223"/>
  <c r="Y63" i="223"/>
  <c r="X64" i="223"/>
  <c r="Y64" i="223"/>
  <c r="X65" i="223"/>
  <c r="Y65" i="223"/>
  <c r="X66" i="223"/>
  <c r="Y66" i="223"/>
  <c r="X67" i="223"/>
  <c r="Y67" i="223"/>
  <c r="X68" i="223"/>
  <c r="Y68" i="223"/>
  <c r="X69" i="223"/>
  <c r="Y69" i="223"/>
  <c r="X70" i="223"/>
  <c r="Y70" i="223"/>
  <c r="X71" i="223"/>
  <c r="Y71" i="223"/>
  <c r="X72" i="223"/>
  <c r="X73" i="223"/>
  <c r="X74" i="223"/>
  <c r="X75" i="223"/>
  <c r="X76" i="223"/>
  <c r="X77" i="223"/>
  <c r="X78" i="223"/>
  <c r="Y78" i="223"/>
  <c r="X79" i="223"/>
  <c r="Y79" i="223"/>
  <c r="X80" i="223"/>
  <c r="Y80" i="223"/>
  <c r="X81" i="223"/>
  <c r="Y81" i="223"/>
  <c r="X82" i="223"/>
  <c r="Y82" i="223"/>
  <c r="X83" i="223"/>
  <c r="Y83" i="223"/>
  <c r="X84" i="223"/>
  <c r="Y84" i="223"/>
  <c r="X85" i="223"/>
  <c r="Y85" i="223"/>
  <c r="X86" i="223"/>
  <c r="Y86" i="223"/>
  <c r="X87" i="223"/>
  <c r="Y87" i="223"/>
  <c r="X88" i="223"/>
  <c r="Y88" i="223"/>
  <c r="X89" i="223"/>
  <c r="Y89" i="223"/>
  <c r="X90" i="223"/>
  <c r="Y90" i="223"/>
  <c r="X91" i="223"/>
  <c r="Y91" i="223"/>
  <c r="X92" i="223"/>
  <c r="Y92" i="223" s="1"/>
  <c r="X93" i="223"/>
  <c r="Y93" i="223"/>
  <c r="X94" i="223"/>
  <c r="Y94" i="223"/>
  <c r="X95" i="223"/>
  <c r="Y95" i="223"/>
  <c r="X96" i="223"/>
  <c r="Y96" i="223"/>
  <c r="X97" i="223"/>
  <c r="Y97" i="223"/>
  <c r="X98" i="223"/>
  <c r="Y98" i="223"/>
  <c r="X99" i="223"/>
  <c r="Y99" i="223"/>
  <c r="X100" i="223"/>
  <c r="Y100" i="223"/>
  <c r="X101" i="223"/>
  <c r="Y101" i="223"/>
  <c r="X102" i="223"/>
  <c r="Y102" i="223"/>
  <c r="X103" i="223"/>
  <c r="Y103" i="223"/>
  <c r="X104" i="223"/>
  <c r="Y104" i="223"/>
  <c r="X105" i="223"/>
  <c r="Y105" i="223"/>
  <c r="X106" i="223"/>
  <c r="Y106" i="223"/>
  <c r="X107" i="223"/>
  <c r="Y107" i="223"/>
  <c r="X108" i="223"/>
  <c r="Y108" i="223"/>
  <c r="X109" i="223"/>
  <c r="Y109" i="223"/>
  <c r="X110" i="223"/>
  <c r="Y110" i="223"/>
  <c r="X111" i="223"/>
  <c r="Y111" i="223"/>
  <c r="X112" i="223"/>
  <c r="Y112" i="223" s="1"/>
  <c r="X113" i="223"/>
  <c r="Y113" i="223"/>
  <c r="X114" i="223"/>
  <c r="Y114" i="223"/>
  <c r="X115" i="223"/>
  <c r="Y115" i="223"/>
  <c r="X116" i="223"/>
  <c r="Y116" i="223"/>
  <c r="X117" i="223"/>
  <c r="Y117" i="223"/>
  <c r="X118" i="223"/>
  <c r="Y118" i="223"/>
  <c r="X119" i="223"/>
  <c r="Y119" i="223"/>
  <c r="X120" i="223"/>
  <c r="Y120" i="223"/>
  <c r="X121" i="223"/>
  <c r="Y121" i="223"/>
  <c r="X122" i="223"/>
  <c r="Y122" i="223"/>
  <c r="X123" i="223"/>
  <c r="Y123" i="223"/>
  <c r="X124" i="223"/>
  <c r="Y124" i="223"/>
  <c r="X125" i="223"/>
  <c r="Y125" i="223"/>
  <c r="X126" i="223"/>
  <c r="Y126" i="223"/>
  <c r="X127" i="223"/>
  <c r="Y127" i="223"/>
  <c r="X128" i="223"/>
  <c r="Y128" i="223"/>
  <c r="X129" i="223"/>
  <c r="Y129" i="223"/>
  <c r="X130" i="223"/>
  <c r="Y130" i="223"/>
  <c r="X131" i="223"/>
  <c r="Y131" i="223"/>
  <c r="X132" i="223"/>
  <c r="Y132" i="223"/>
  <c r="X133" i="223"/>
  <c r="Y133" i="223"/>
  <c r="X134" i="223"/>
  <c r="Y134" i="223"/>
  <c r="X135" i="223"/>
  <c r="Y135" i="223"/>
  <c r="X136" i="223"/>
  <c r="Y136" i="223"/>
  <c r="X137" i="223"/>
  <c r="Y137" i="223"/>
  <c r="X138" i="223"/>
  <c r="Y138" i="223"/>
  <c r="X139" i="223"/>
  <c r="Y139" i="223"/>
  <c r="X140" i="223"/>
  <c r="Y140" i="223"/>
  <c r="X141" i="223"/>
  <c r="Y141" i="223"/>
  <c r="X142" i="223"/>
  <c r="Y142" i="223"/>
  <c r="X143" i="223"/>
  <c r="Y143" i="223"/>
  <c r="X144" i="223"/>
  <c r="Y144" i="223"/>
  <c r="X145" i="223"/>
  <c r="Y145" i="223"/>
  <c r="X146" i="223"/>
  <c r="Y146" i="223"/>
  <c r="X147" i="223"/>
  <c r="Y147" i="223"/>
  <c r="X148" i="223"/>
  <c r="Y148" i="223"/>
  <c r="X149" i="223"/>
  <c r="Y149" i="223"/>
  <c r="X150" i="223"/>
  <c r="Y150" i="223"/>
  <c r="X151" i="223"/>
  <c r="Y151" i="223"/>
  <c r="X152" i="223"/>
  <c r="Y152" i="223"/>
  <c r="X153" i="223"/>
  <c r="Y153" i="223"/>
  <c r="X154" i="223"/>
  <c r="Y154" i="223"/>
  <c r="X155" i="223"/>
  <c r="Y155" i="223"/>
  <c r="X156" i="223"/>
  <c r="Y156" i="223"/>
  <c r="X157" i="223"/>
  <c r="Y157" i="223"/>
  <c r="X158" i="223"/>
  <c r="Y158" i="223"/>
  <c r="X159" i="223"/>
  <c r="Y159" i="223"/>
  <c r="X160" i="223"/>
  <c r="Y160" i="223"/>
  <c r="X161" i="223"/>
  <c r="Y161" i="223"/>
  <c r="X162" i="223"/>
  <c r="Y162" i="223"/>
  <c r="X163" i="223"/>
  <c r="Y163" i="223"/>
  <c r="X164" i="223"/>
  <c r="Y164" i="223"/>
  <c r="X165" i="223"/>
  <c r="Y165" i="223"/>
  <c r="X166" i="223"/>
  <c r="Y166" i="223"/>
  <c r="X167" i="223"/>
  <c r="Y167" i="223"/>
  <c r="X168" i="223"/>
  <c r="Y168" i="223"/>
  <c r="X169" i="223"/>
  <c r="Y169" i="223"/>
  <c r="X170" i="223"/>
  <c r="Y170" i="223"/>
  <c r="X171" i="223"/>
  <c r="Y171" i="223"/>
  <c r="X172" i="223"/>
  <c r="Y172" i="223"/>
  <c r="X173" i="223"/>
  <c r="X174" i="223"/>
  <c r="Y174" i="223"/>
  <c r="X175" i="223"/>
  <c r="Y175" i="223"/>
  <c r="X176" i="223"/>
  <c r="Y176" i="223"/>
  <c r="X177" i="223"/>
  <c r="Y177" i="223"/>
  <c r="X178" i="223"/>
  <c r="Y178" i="223"/>
  <c r="X179" i="223"/>
  <c r="Y179" i="223"/>
  <c r="X180" i="223"/>
  <c r="Y180" i="223"/>
  <c r="X181" i="223"/>
  <c r="Y181" i="223"/>
  <c r="X182" i="223"/>
  <c r="Y182" i="223"/>
  <c r="X183" i="223"/>
  <c r="Y183" i="223"/>
  <c r="X184" i="223"/>
  <c r="Y184" i="223"/>
  <c r="X185" i="223"/>
  <c r="Y185" i="223"/>
  <c r="X186" i="223"/>
  <c r="Y186" i="223"/>
  <c r="X187" i="223"/>
  <c r="Y187" i="223"/>
  <c r="X188" i="223"/>
  <c r="Y188" i="223"/>
  <c r="X189" i="223"/>
  <c r="Y189" i="223"/>
  <c r="X190" i="223"/>
  <c r="Y190" i="223"/>
  <c r="X191" i="223"/>
  <c r="Y191" i="223"/>
  <c r="X192" i="223"/>
  <c r="Y192" i="223"/>
  <c r="X193" i="223"/>
  <c r="Y193" i="223"/>
  <c r="X194" i="223"/>
  <c r="Y194" i="223"/>
  <c r="X195" i="223"/>
  <c r="Y195" i="223"/>
  <c r="X196" i="223"/>
  <c r="Y196" i="223"/>
  <c r="X197" i="223"/>
  <c r="Y197" i="223"/>
  <c r="X198" i="223"/>
  <c r="Y198" i="223"/>
  <c r="X199" i="223"/>
  <c r="Y199" i="223"/>
  <c r="X200" i="223"/>
  <c r="Y200" i="223"/>
  <c r="X201" i="223"/>
  <c r="Y201" i="223"/>
  <c r="X202" i="223"/>
  <c r="Y202" i="223"/>
  <c r="X203" i="223"/>
  <c r="Y203" i="223"/>
  <c r="X204" i="223"/>
  <c r="Y204" i="223"/>
  <c r="X205" i="223"/>
  <c r="X206" i="223"/>
  <c r="X207" i="223"/>
  <c r="Y207" i="223"/>
  <c r="X208" i="223"/>
  <c r="Y208" i="223"/>
  <c r="X209" i="223"/>
  <c r="Y209" i="223"/>
  <c r="X210" i="223"/>
  <c r="Y210" i="223"/>
  <c r="X211" i="223"/>
  <c r="Y211" i="223"/>
  <c r="X212" i="223"/>
  <c r="Y212" i="223"/>
  <c r="X213" i="223"/>
  <c r="Y213" i="223"/>
  <c r="X214" i="223"/>
  <c r="Y214" i="223"/>
  <c r="X215" i="223"/>
  <c r="Y215" i="223"/>
  <c r="X216" i="223"/>
  <c r="Y216" i="223"/>
  <c r="X217" i="223"/>
  <c r="Y217" i="223"/>
  <c r="X218" i="223"/>
  <c r="Y218" i="223"/>
  <c r="X219" i="223"/>
  <c r="Y219" i="223"/>
  <c r="X220" i="223"/>
  <c r="Y220" i="223"/>
  <c r="X221" i="223"/>
  <c r="Y221" i="223"/>
  <c r="X222" i="223"/>
  <c r="X223" i="223"/>
  <c r="Y223" i="223"/>
  <c r="X224" i="223"/>
  <c r="Y224" i="223"/>
  <c r="X225" i="223"/>
  <c r="Y225" i="223"/>
  <c r="X226" i="223"/>
  <c r="Y226" i="223"/>
  <c r="X227" i="223"/>
  <c r="Y227" i="223"/>
  <c r="X228" i="223"/>
  <c r="Y228" i="223"/>
  <c r="X229" i="223"/>
  <c r="Y229" i="223"/>
  <c r="X230" i="223"/>
  <c r="Y230" i="223"/>
  <c r="X231" i="223"/>
  <c r="Y231" i="223"/>
  <c r="X232" i="223"/>
  <c r="Y232" i="223"/>
  <c r="X233" i="223"/>
  <c r="Y233" i="223"/>
  <c r="X234" i="223"/>
  <c r="Y234" i="223"/>
  <c r="X235" i="223"/>
  <c r="Y235" i="223"/>
  <c r="X236" i="223"/>
  <c r="Y236" i="223"/>
  <c r="X237" i="223"/>
  <c r="Y237" i="223"/>
  <c r="X238" i="223"/>
  <c r="Y238" i="223"/>
  <c r="X239" i="223"/>
  <c r="Y239" i="223"/>
  <c r="X240" i="223"/>
  <c r="X241" i="223"/>
  <c r="X242" i="223"/>
  <c r="Y242" i="223"/>
  <c r="X243" i="223"/>
  <c r="Y243" i="223"/>
  <c r="X244" i="223"/>
  <c r="Y244" i="223"/>
  <c r="X245" i="223"/>
  <c r="Y245" i="223"/>
  <c r="X246" i="223"/>
  <c r="Y246" i="223"/>
  <c r="X247" i="223"/>
  <c r="Y247" i="223"/>
  <c r="X248" i="223"/>
  <c r="Y248" i="223"/>
  <c r="X249" i="223"/>
  <c r="Y249" i="223"/>
  <c r="X250" i="223"/>
  <c r="Y250" i="223"/>
  <c r="X251" i="223"/>
  <c r="Y251" i="223"/>
  <c r="X252" i="223"/>
  <c r="Y252" i="223"/>
  <c r="X253" i="223"/>
  <c r="Y253" i="223"/>
  <c r="X254" i="223"/>
  <c r="Y254" i="223"/>
  <c r="X255" i="223"/>
  <c r="Y255" i="223"/>
  <c r="X256" i="223"/>
  <c r="Y256" i="223"/>
  <c r="X257" i="223"/>
  <c r="Y257" i="223"/>
  <c r="X258" i="223"/>
  <c r="Y258" i="223"/>
  <c r="X259" i="223"/>
  <c r="Y259" i="223"/>
  <c r="X260" i="223"/>
  <c r="Y260" i="223"/>
  <c r="X261" i="223"/>
  <c r="Y261" i="223"/>
  <c r="X262" i="223"/>
  <c r="Y262" i="223"/>
  <c r="X263" i="223"/>
  <c r="Y263" i="223"/>
  <c r="X264" i="223"/>
  <c r="Y264" i="223"/>
  <c r="X265" i="223"/>
  <c r="Y265" i="223"/>
  <c r="X266" i="223"/>
  <c r="Y266" i="223"/>
  <c r="X267" i="223"/>
  <c r="Y267" i="223"/>
  <c r="X268" i="223"/>
  <c r="Y268" i="223"/>
  <c r="X269" i="223"/>
  <c r="Y269" i="223"/>
  <c r="X270" i="223"/>
  <c r="Y270" i="223"/>
  <c r="X271" i="223"/>
  <c r="Y271" i="223"/>
  <c r="X272" i="223"/>
  <c r="Y272" i="223"/>
  <c r="X273" i="223"/>
  <c r="Y273" i="223"/>
  <c r="X274" i="223"/>
  <c r="Y274" i="223"/>
  <c r="X275" i="223"/>
  <c r="Y275" i="223"/>
  <c r="X276" i="223"/>
  <c r="Y276" i="223"/>
  <c r="X277" i="223"/>
  <c r="Y277" i="223"/>
  <c r="X278" i="223"/>
  <c r="Y278" i="223"/>
  <c r="Y10" i="223"/>
  <c r="X10" i="223"/>
  <c r="T11" i="223" l="1"/>
  <c r="U11" i="223"/>
  <c r="T12" i="223"/>
  <c r="U12" i="223"/>
  <c r="T13" i="223"/>
  <c r="U13" i="223"/>
  <c r="T14" i="223"/>
  <c r="U14" i="223"/>
  <c r="T15" i="223"/>
  <c r="U15" i="223"/>
  <c r="T16" i="223"/>
  <c r="U16" i="223"/>
  <c r="T17" i="223"/>
  <c r="U17" i="223"/>
  <c r="T18" i="223"/>
  <c r="U18" i="223"/>
  <c r="T19" i="223"/>
  <c r="U19" i="223"/>
  <c r="T20" i="223"/>
  <c r="U20" i="223"/>
  <c r="T21" i="223"/>
  <c r="U21" i="223"/>
  <c r="T22" i="223"/>
  <c r="U22" i="223"/>
  <c r="T23" i="223"/>
  <c r="U23" i="223"/>
  <c r="T24" i="223"/>
  <c r="U24" i="223"/>
  <c r="T25" i="223"/>
  <c r="U25" i="223"/>
  <c r="T26" i="223"/>
  <c r="U26" i="223"/>
  <c r="T27" i="223"/>
  <c r="U27" i="223"/>
  <c r="T28" i="223"/>
  <c r="U28" i="223"/>
  <c r="T29" i="223"/>
  <c r="U29" i="223"/>
  <c r="T30" i="223"/>
  <c r="U30" i="223"/>
  <c r="T31" i="223"/>
  <c r="U31" i="223"/>
  <c r="T32" i="223"/>
  <c r="U32" i="223"/>
  <c r="T33" i="223"/>
  <c r="U33" i="223" s="1"/>
  <c r="T34" i="223"/>
  <c r="U34" i="223"/>
  <c r="T35" i="223"/>
  <c r="U35" i="223" s="1"/>
  <c r="T36" i="223"/>
  <c r="U36" i="223" s="1"/>
  <c r="T37" i="223"/>
  <c r="U37" i="223" s="1"/>
  <c r="T38" i="223"/>
  <c r="U38" i="223" s="1"/>
  <c r="T39" i="223"/>
  <c r="U39" i="223"/>
  <c r="T40" i="223"/>
  <c r="U40" i="223"/>
  <c r="T41" i="223"/>
  <c r="U41" i="223"/>
  <c r="T42" i="223"/>
  <c r="U42" i="223" s="1"/>
  <c r="T43" i="223"/>
  <c r="U43" i="223"/>
  <c r="T44" i="223"/>
  <c r="U44" i="223"/>
  <c r="T45" i="223"/>
  <c r="U45" i="223"/>
  <c r="T46" i="223"/>
  <c r="U46" i="223"/>
  <c r="T47" i="223"/>
  <c r="U47" i="223"/>
  <c r="T48" i="223"/>
  <c r="U48" i="223"/>
  <c r="T49" i="223"/>
  <c r="U49" i="223"/>
  <c r="T50" i="223"/>
  <c r="U50" i="223"/>
  <c r="T51" i="223"/>
  <c r="U51" i="223"/>
  <c r="T52" i="223"/>
  <c r="U52" i="223"/>
  <c r="T53" i="223"/>
  <c r="U53" i="223"/>
  <c r="T54" i="223"/>
  <c r="U54" i="223"/>
  <c r="T55" i="223"/>
  <c r="U55" i="223"/>
  <c r="T56" i="223"/>
  <c r="U56" i="223"/>
  <c r="T57" i="223"/>
  <c r="U57" i="223"/>
  <c r="T58" i="223"/>
  <c r="U58" i="223"/>
  <c r="T59" i="223"/>
  <c r="U59" i="223"/>
  <c r="T60" i="223"/>
  <c r="U60" i="223"/>
  <c r="T61" i="223"/>
  <c r="U61" i="223"/>
  <c r="T62" i="223"/>
  <c r="U62" i="223"/>
  <c r="T63" i="223"/>
  <c r="U63" i="223"/>
  <c r="T64" i="223"/>
  <c r="U64" i="223"/>
  <c r="T65" i="223"/>
  <c r="U65" i="223"/>
  <c r="T66" i="223"/>
  <c r="U66" i="223"/>
  <c r="T67" i="223"/>
  <c r="U67" i="223"/>
  <c r="T68" i="223"/>
  <c r="U68" i="223"/>
  <c r="T69" i="223"/>
  <c r="U69" i="223"/>
  <c r="T70" i="223"/>
  <c r="U70" i="223"/>
  <c r="T71" i="223"/>
  <c r="U71" i="223"/>
  <c r="T72" i="223"/>
  <c r="U72" i="223"/>
  <c r="T73" i="223"/>
  <c r="U73" i="223"/>
  <c r="T74" i="223"/>
  <c r="U74" i="223"/>
  <c r="T75" i="223"/>
  <c r="U75" i="223"/>
  <c r="T76" i="223"/>
  <c r="U76" i="223"/>
  <c r="T77" i="223"/>
  <c r="U77" i="223"/>
  <c r="T78" i="223"/>
  <c r="U78" i="223"/>
  <c r="T79" i="223"/>
  <c r="U79" i="223" s="1"/>
  <c r="T80" i="223"/>
  <c r="U80" i="223" s="1"/>
  <c r="T81" i="223"/>
  <c r="U81" i="223"/>
  <c r="T82" i="223"/>
  <c r="U82" i="223"/>
  <c r="T83" i="223"/>
  <c r="U83" i="223"/>
  <c r="T84" i="223"/>
  <c r="U84" i="223"/>
  <c r="T85" i="223"/>
  <c r="U85" i="223"/>
  <c r="T86" i="223"/>
  <c r="U86" i="223"/>
  <c r="T87" i="223"/>
  <c r="U87" i="223"/>
  <c r="T88" i="223"/>
  <c r="U88" i="223"/>
  <c r="T89" i="223"/>
  <c r="U89" i="223"/>
  <c r="T90" i="223"/>
  <c r="U90" i="223"/>
  <c r="T91" i="223"/>
  <c r="U91" i="223"/>
  <c r="T92" i="223"/>
  <c r="U92" i="223" s="1"/>
  <c r="T93" i="223"/>
  <c r="U93" i="223"/>
  <c r="T94" i="223"/>
  <c r="U94" i="223"/>
  <c r="T95" i="223"/>
  <c r="U95" i="223"/>
  <c r="T96" i="223"/>
  <c r="U96" i="223"/>
  <c r="T97" i="223"/>
  <c r="U97" i="223"/>
  <c r="T98" i="223"/>
  <c r="U98" i="223"/>
  <c r="T99" i="223"/>
  <c r="U99" i="223"/>
  <c r="T100" i="223"/>
  <c r="U100" i="223"/>
  <c r="T101" i="223"/>
  <c r="U101" i="223"/>
  <c r="T102" i="223"/>
  <c r="U102" i="223"/>
  <c r="T103" i="223"/>
  <c r="U103" i="223"/>
  <c r="T104" i="223"/>
  <c r="U104" i="223"/>
  <c r="T105" i="223"/>
  <c r="U105" i="223"/>
  <c r="T106" i="223"/>
  <c r="U106" i="223"/>
  <c r="T107" i="223"/>
  <c r="U107" i="223"/>
  <c r="T108" i="223"/>
  <c r="U108" i="223"/>
  <c r="T109" i="223"/>
  <c r="U109" i="223"/>
  <c r="T110" i="223"/>
  <c r="U110" i="223"/>
  <c r="T111" i="223"/>
  <c r="U111" i="223"/>
  <c r="T112" i="223"/>
  <c r="U112" i="223" s="1"/>
  <c r="T113" i="223"/>
  <c r="U113" i="223" s="1"/>
  <c r="T114" i="223"/>
  <c r="U114" i="223" s="1"/>
  <c r="T115" i="223"/>
  <c r="U115" i="223"/>
  <c r="T116" i="223"/>
  <c r="U116" i="223"/>
  <c r="T117" i="223"/>
  <c r="U117" i="223"/>
  <c r="T118" i="223"/>
  <c r="U118" i="223"/>
  <c r="T119" i="223"/>
  <c r="U119" i="223"/>
  <c r="T120" i="223"/>
  <c r="U120" i="223"/>
  <c r="T121" i="223"/>
  <c r="U121" i="223"/>
  <c r="T122" i="223"/>
  <c r="U122" i="223"/>
  <c r="T123" i="223"/>
  <c r="U123" i="223"/>
  <c r="T124" i="223"/>
  <c r="U124" i="223"/>
  <c r="T125" i="223"/>
  <c r="U125" i="223"/>
  <c r="T126" i="223"/>
  <c r="U126" i="223"/>
  <c r="T127" i="223"/>
  <c r="U127" i="223"/>
  <c r="T128" i="223"/>
  <c r="U128" i="223"/>
  <c r="T129" i="223"/>
  <c r="U129" i="223"/>
  <c r="T130" i="223"/>
  <c r="U130" i="223"/>
  <c r="T131" i="223"/>
  <c r="U131" i="223"/>
  <c r="T132" i="223"/>
  <c r="U132" i="223"/>
  <c r="T133" i="223"/>
  <c r="U133" i="223"/>
  <c r="T134" i="223"/>
  <c r="U134" i="223"/>
  <c r="T135" i="223"/>
  <c r="U135" i="223"/>
  <c r="T136" i="223"/>
  <c r="U136" i="223"/>
  <c r="T137" i="223"/>
  <c r="U137" i="223"/>
  <c r="T138" i="223"/>
  <c r="U138" i="223"/>
  <c r="T139" i="223"/>
  <c r="U139" i="223"/>
  <c r="T140" i="223"/>
  <c r="U140" i="223"/>
  <c r="T141" i="223"/>
  <c r="U141" i="223"/>
  <c r="T142" i="223"/>
  <c r="U142" i="223"/>
  <c r="T143" i="223"/>
  <c r="U143" i="223"/>
  <c r="T144" i="223"/>
  <c r="U144" i="223"/>
  <c r="T145" i="223"/>
  <c r="U145" i="223"/>
  <c r="T146" i="223"/>
  <c r="U146" i="223"/>
  <c r="T147" i="223"/>
  <c r="U147" i="223"/>
  <c r="T148" i="223"/>
  <c r="U148" i="223"/>
  <c r="T149" i="223"/>
  <c r="U149" i="223"/>
  <c r="T150" i="223"/>
  <c r="U150" i="223"/>
  <c r="T151" i="223"/>
  <c r="U151" i="223"/>
  <c r="T152" i="223"/>
  <c r="U152" i="223"/>
  <c r="T153" i="223"/>
  <c r="U153" i="223"/>
  <c r="T154" i="223"/>
  <c r="U154" i="223"/>
  <c r="T155" i="223"/>
  <c r="U155" i="223"/>
  <c r="T156" i="223"/>
  <c r="U156" i="223"/>
  <c r="T157" i="223"/>
  <c r="U157" i="223"/>
  <c r="T158" i="223"/>
  <c r="U158" i="223"/>
  <c r="T159" i="223"/>
  <c r="U159" i="223"/>
  <c r="T160" i="223"/>
  <c r="U160" i="223"/>
  <c r="T161" i="223"/>
  <c r="U161" i="223"/>
  <c r="T162" i="223"/>
  <c r="U162" i="223"/>
  <c r="T163" i="223"/>
  <c r="U163" i="223"/>
  <c r="T164" i="223"/>
  <c r="U164" i="223"/>
  <c r="T165" i="223"/>
  <c r="U165" i="223"/>
  <c r="T166" i="223"/>
  <c r="U166" i="223"/>
  <c r="T167" i="223"/>
  <c r="U167" i="223" s="1"/>
  <c r="T168" i="223"/>
  <c r="U168" i="223"/>
  <c r="T169" i="223"/>
  <c r="U169" i="223"/>
  <c r="T170" i="223"/>
  <c r="U170" i="223"/>
  <c r="T171" i="223"/>
  <c r="U171" i="223"/>
  <c r="T172" i="223"/>
  <c r="U172" i="223"/>
  <c r="T173" i="223"/>
  <c r="U173" i="223"/>
  <c r="T174" i="223"/>
  <c r="U174" i="223"/>
  <c r="T175" i="223"/>
  <c r="U175" i="223"/>
  <c r="T176" i="223"/>
  <c r="U176" i="223" s="1"/>
  <c r="T177" i="223"/>
  <c r="U177" i="223"/>
  <c r="T178" i="223"/>
  <c r="U178" i="223"/>
  <c r="T179" i="223"/>
  <c r="U179" i="223"/>
  <c r="T180" i="223"/>
  <c r="U180" i="223"/>
  <c r="T181" i="223"/>
  <c r="U181" i="223"/>
  <c r="T182" i="223"/>
  <c r="U182" i="223"/>
  <c r="T183" i="223"/>
  <c r="U183" i="223"/>
  <c r="T184" i="223"/>
  <c r="U184" i="223"/>
  <c r="T185" i="223"/>
  <c r="U185" i="223"/>
  <c r="T186" i="223"/>
  <c r="U186" i="223"/>
  <c r="T187" i="223"/>
  <c r="U187" i="223"/>
  <c r="T188" i="223"/>
  <c r="U188" i="223"/>
  <c r="T189" i="223"/>
  <c r="U189" i="223"/>
  <c r="T190" i="223"/>
  <c r="U190" i="223"/>
  <c r="T191" i="223"/>
  <c r="U191" i="223"/>
  <c r="T192" i="223"/>
  <c r="U192" i="223"/>
  <c r="T193" i="223"/>
  <c r="U193" i="223"/>
  <c r="T194" i="223"/>
  <c r="U194" i="223"/>
  <c r="T195" i="223"/>
  <c r="U195" i="223"/>
  <c r="T196" i="223"/>
  <c r="U196" i="223"/>
  <c r="T197" i="223"/>
  <c r="U197" i="223"/>
  <c r="T198" i="223"/>
  <c r="U198" i="223"/>
  <c r="T199" i="223"/>
  <c r="U199" i="223"/>
  <c r="T200" i="223"/>
  <c r="U200" i="223"/>
  <c r="T201" i="223"/>
  <c r="U201" i="223"/>
  <c r="T202" i="223"/>
  <c r="U202" i="223" s="1"/>
  <c r="T203" i="223"/>
  <c r="U203" i="223" s="1"/>
  <c r="T204" i="223"/>
  <c r="U204" i="223"/>
  <c r="T205" i="223"/>
  <c r="U205" i="223"/>
  <c r="T206" i="223"/>
  <c r="U206" i="223"/>
  <c r="T207" i="223"/>
  <c r="U207" i="223"/>
  <c r="T208" i="223"/>
  <c r="U208" i="223"/>
  <c r="T209" i="223"/>
  <c r="U209" i="223"/>
  <c r="T210" i="223"/>
  <c r="U210" i="223"/>
  <c r="T211" i="223"/>
  <c r="U211" i="223"/>
  <c r="T212" i="223"/>
  <c r="U212" i="223"/>
  <c r="T213" i="223"/>
  <c r="U213" i="223"/>
  <c r="T214" i="223"/>
  <c r="U214" i="223"/>
  <c r="T215" i="223"/>
  <c r="U215" i="223"/>
  <c r="T216" i="223"/>
  <c r="U216" i="223"/>
  <c r="T217" i="223"/>
  <c r="U217" i="223"/>
  <c r="T218" i="223"/>
  <c r="U218" i="223"/>
  <c r="T219" i="223"/>
  <c r="U219" i="223"/>
  <c r="T220" i="223"/>
  <c r="U220" i="223"/>
  <c r="T221" i="223"/>
  <c r="U221" i="223"/>
  <c r="T222" i="223"/>
  <c r="U222" i="223"/>
  <c r="T223" i="223"/>
  <c r="U223" i="223"/>
  <c r="T224" i="223"/>
  <c r="U224" i="223"/>
  <c r="T225" i="223"/>
  <c r="U225" i="223"/>
  <c r="T226" i="223"/>
  <c r="U226" i="223"/>
  <c r="T227" i="223"/>
  <c r="U227" i="223"/>
  <c r="T228" i="223"/>
  <c r="U228" i="223"/>
  <c r="T229" i="223"/>
  <c r="U229" i="223"/>
  <c r="T230" i="223"/>
  <c r="U230" i="223"/>
  <c r="T231" i="223"/>
  <c r="U231" i="223"/>
  <c r="T232" i="223"/>
  <c r="U232" i="223"/>
  <c r="T233" i="223"/>
  <c r="U233" i="223"/>
  <c r="T234" i="223"/>
  <c r="U234" i="223"/>
  <c r="T235" i="223"/>
  <c r="U235" i="223"/>
  <c r="T236" i="223"/>
  <c r="U236" i="223"/>
  <c r="T237" i="223"/>
  <c r="U237" i="223"/>
  <c r="T238" i="223"/>
  <c r="U238" i="223" s="1"/>
  <c r="T239" i="223"/>
  <c r="U239" i="223" s="1"/>
  <c r="T240" i="223"/>
  <c r="U240" i="223"/>
  <c r="T241" i="223"/>
  <c r="U241" i="223"/>
  <c r="T242" i="223"/>
  <c r="U242" i="223"/>
  <c r="T243" i="223"/>
  <c r="U243" i="223"/>
  <c r="T244" i="223"/>
  <c r="U244" i="223"/>
  <c r="T245" i="223"/>
  <c r="U245" i="223"/>
  <c r="T246" i="223"/>
  <c r="U246" i="223" s="1"/>
  <c r="T247" i="223"/>
  <c r="U247" i="223"/>
  <c r="T248" i="223"/>
  <c r="U248" i="223"/>
  <c r="T249" i="223"/>
  <c r="U249" i="223" s="1"/>
  <c r="T250" i="223"/>
  <c r="U250" i="223" s="1"/>
  <c r="T251" i="223"/>
  <c r="U251" i="223"/>
  <c r="T252" i="223"/>
  <c r="U252" i="223"/>
  <c r="T253" i="223"/>
  <c r="U253" i="223"/>
  <c r="T254" i="223"/>
  <c r="U254" i="223"/>
  <c r="T255" i="223"/>
  <c r="U255" i="223"/>
  <c r="T256" i="223"/>
  <c r="U256" i="223"/>
  <c r="T257" i="223"/>
  <c r="U257" i="223"/>
  <c r="T258" i="223"/>
  <c r="U258" i="223"/>
  <c r="T259" i="223"/>
  <c r="U259" i="223"/>
  <c r="T260" i="223"/>
  <c r="U260" i="223"/>
  <c r="T261" i="223"/>
  <c r="U261" i="223"/>
  <c r="T262" i="223"/>
  <c r="U262" i="223"/>
  <c r="T263" i="223"/>
  <c r="U263" i="223"/>
  <c r="T264" i="223"/>
  <c r="U264" i="223"/>
  <c r="T265" i="223"/>
  <c r="U265" i="223"/>
  <c r="T266" i="223"/>
  <c r="U266" i="223"/>
  <c r="T267" i="223"/>
  <c r="U267" i="223"/>
  <c r="T268" i="223"/>
  <c r="U268" i="223"/>
  <c r="T269" i="223"/>
  <c r="U269" i="223"/>
  <c r="T270" i="223"/>
  <c r="U270" i="223"/>
  <c r="T271" i="223"/>
  <c r="U271" i="223"/>
  <c r="T272" i="223"/>
  <c r="U272" i="223" s="1"/>
  <c r="T273" i="223"/>
  <c r="U273" i="223"/>
  <c r="T274" i="223"/>
  <c r="U274" i="223"/>
  <c r="T275" i="223"/>
  <c r="U275" i="223"/>
  <c r="T276" i="223"/>
  <c r="U276" i="223"/>
  <c r="T277" i="223"/>
  <c r="U277" i="223"/>
  <c r="T278" i="223"/>
  <c r="U278" i="223"/>
  <c r="U10" i="223"/>
  <c r="T10" i="223"/>
  <c r="P11" i="223" l="1"/>
  <c r="Q11" i="223"/>
  <c r="P12" i="223"/>
  <c r="Q12" i="223"/>
  <c r="P13" i="223"/>
  <c r="Q13" i="223"/>
  <c r="P14" i="223"/>
  <c r="Q14" i="223"/>
  <c r="P15" i="223"/>
  <c r="Q15" i="223"/>
  <c r="P16" i="223"/>
  <c r="Q16" i="223"/>
  <c r="P17" i="223"/>
  <c r="Q17" i="223"/>
  <c r="P18" i="223"/>
  <c r="Q18" i="223"/>
  <c r="P19" i="223"/>
  <c r="Q19" i="223"/>
  <c r="P20" i="223"/>
  <c r="Q20" i="223"/>
  <c r="P21" i="223"/>
  <c r="Q21" i="223"/>
  <c r="P22" i="223"/>
  <c r="Q22" i="223"/>
  <c r="P23" i="223"/>
  <c r="Q23" i="223"/>
  <c r="P24" i="223"/>
  <c r="Q24" i="223"/>
  <c r="P25" i="223"/>
  <c r="Q25" i="223"/>
  <c r="P26" i="223"/>
  <c r="Q26" i="223"/>
  <c r="P27" i="223"/>
  <c r="Q27" i="223"/>
  <c r="P28" i="223"/>
  <c r="Q28" i="223"/>
  <c r="P29" i="223"/>
  <c r="Q29" i="223"/>
  <c r="P30" i="223"/>
  <c r="Q30" i="223"/>
  <c r="P31" i="223"/>
  <c r="Q31" i="223"/>
  <c r="P32" i="223"/>
  <c r="Q32" i="223"/>
  <c r="P33" i="223"/>
  <c r="Q33" i="223"/>
  <c r="P34" i="223"/>
  <c r="Q34" i="223"/>
  <c r="P35" i="223"/>
  <c r="Q35" i="223"/>
  <c r="P36" i="223"/>
  <c r="Q36" i="223"/>
  <c r="P37" i="223"/>
  <c r="Q37" i="223"/>
  <c r="P38" i="223"/>
  <c r="Q38" i="223"/>
  <c r="P39" i="223"/>
  <c r="Q39" i="223"/>
  <c r="P40" i="223"/>
  <c r="Q40" i="223"/>
  <c r="P41" i="223"/>
  <c r="Q41" i="223"/>
  <c r="P42" i="223"/>
  <c r="Q42" i="223"/>
  <c r="P43" i="223"/>
  <c r="Q43" i="223"/>
  <c r="P44" i="223"/>
  <c r="Q44" i="223"/>
  <c r="P45" i="223"/>
  <c r="Q45" i="223"/>
  <c r="P46" i="223"/>
  <c r="Q46" i="223"/>
  <c r="P47" i="223"/>
  <c r="Q47" i="223"/>
  <c r="P48" i="223"/>
  <c r="Q48" i="223"/>
  <c r="P49" i="223"/>
  <c r="Q49" i="223"/>
  <c r="P50" i="223"/>
  <c r="Q50" i="223"/>
  <c r="P51" i="223"/>
  <c r="Q51" i="223"/>
  <c r="P52" i="223"/>
  <c r="Q52" i="223"/>
  <c r="P53" i="223"/>
  <c r="Q53" i="223"/>
  <c r="P54" i="223"/>
  <c r="Q54" i="223"/>
  <c r="P55" i="223"/>
  <c r="Q55" i="223"/>
  <c r="P56" i="223"/>
  <c r="Q56" i="223"/>
  <c r="P57" i="223"/>
  <c r="Q57" i="223"/>
  <c r="P58" i="223"/>
  <c r="Q58" i="223"/>
  <c r="P59" i="223"/>
  <c r="Q59" i="223"/>
  <c r="P60" i="223"/>
  <c r="Q60" i="223"/>
  <c r="P61" i="223"/>
  <c r="Q61" i="223"/>
  <c r="P62" i="223"/>
  <c r="Q62" i="223"/>
  <c r="P63" i="223"/>
  <c r="Q63" i="223"/>
  <c r="P64" i="223"/>
  <c r="Q64" i="223"/>
  <c r="P65" i="223"/>
  <c r="Q65" i="223"/>
  <c r="P66" i="223"/>
  <c r="Q66" i="223"/>
  <c r="P67" i="223"/>
  <c r="Q67" i="223"/>
  <c r="P68" i="223"/>
  <c r="Q68" i="223"/>
  <c r="P69" i="223"/>
  <c r="Q69" i="223"/>
  <c r="P70" i="223"/>
  <c r="Q70" i="223"/>
  <c r="P71" i="223"/>
  <c r="Q71" i="223"/>
  <c r="P72" i="223"/>
  <c r="Q72" i="223"/>
  <c r="P73" i="223"/>
  <c r="Q73" i="223"/>
  <c r="P74" i="223"/>
  <c r="Q74" i="223"/>
  <c r="P75" i="223"/>
  <c r="Q75" i="223"/>
  <c r="P76" i="223"/>
  <c r="Q76" i="223"/>
  <c r="P77" i="223"/>
  <c r="Q77" i="223"/>
  <c r="P78" i="223"/>
  <c r="Q78" i="223"/>
  <c r="P79" i="223"/>
  <c r="Q79" i="223"/>
  <c r="P80" i="223"/>
  <c r="Q80" i="223"/>
  <c r="P81" i="223"/>
  <c r="Q81" i="223"/>
  <c r="P82" i="223"/>
  <c r="Q82" i="223"/>
  <c r="P83" i="223"/>
  <c r="Q83" i="223"/>
  <c r="P84" i="223"/>
  <c r="Q84" i="223"/>
  <c r="P85" i="223"/>
  <c r="Q85" i="223"/>
  <c r="P86" i="223"/>
  <c r="Q86" i="223"/>
  <c r="P87" i="223"/>
  <c r="Q87" i="223"/>
  <c r="P88" i="223"/>
  <c r="Q88" i="223"/>
  <c r="P89" i="223"/>
  <c r="Q89" i="223"/>
  <c r="P90" i="223"/>
  <c r="Q90" i="223"/>
  <c r="P91" i="223"/>
  <c r="Q91" i="223"/>
  <c r="P92" i="223"/>
  <c r="Q92" i="223"/>
  <c r="P93" i="223"/>
  <c r="Q93" i="223"/>
  <c r="P94" i="223"/>
  <c r="Q94" i="223"/>
  <c r="P95" i="223"/>
  <c r="Q95" i="223"/>
  <c r="P96" i="223"/>
  <c r="Q96" i="223"/>
  <c r="P97" i="223"/>
  <c r="Q97" i="223"/>
  <c r="P98" i="223"/>
  <c r="Q98" i="223"/>
  <c r="P99" i="223"/>
  <c r="Q99" i="223"/>
  <c r="P100" i="223"/>
  <c r="Q100" i="223"/>
  <c r="P101" i="223"/>
  <c r="Q101" i="223"/>
  <c r="P102" i="223"/>
  <c r="Q102" i="223"/>
  <c r="P103" i="223"/>
  <c r="Q103" i="223"/>
  <c r="P104" i="223"/>
  <c r="Q104" i="223"/>
  <c r="P105" i="223"/>
  <c r="Q105" i="223"/>
  <c r="P106" i="223"/>
  <c r="Q106" i="223"/>
  <c r="P107" i="223"/>
  <c r="Q107" i="223"/>
  <c r="P108" i="223"/>
  <c r="Q108" i="223"/>
  <c r="P109" i="223"/>
  <c r="Q109" i="223"/>
  <c r="P110" i="223"/>
  <c r="Q110" i="223"/>
  <c r="P111" i="223"/>
  <c r="Q111" i="223"/>
  <c r="P112" i="223"/>
  <c r="Q112" i="223"/>
  <c r="P113" i="223"/>
  <c r="Q113" i="223"/>
  <c r="P114" i="223"/>
  <c r="Q114" i="223"/>
  <c r="P115" i="223"/>
  <c r="Q115" i="223"/>
  <c r="P116" i="223"/>
  <c r="Q116" i="223"/>
  <c r="P117" i="223"/>
  <c r="Q117" i="223"/>
  <c r="P118" i="223"/>
  <c r="Q118" i="223"/>
  <c r="P119" i="223"/>
  <c r="Q119" i="223"/>
  <c r="P120" i="223"/>
  <c r="Q120" i="223"/>
  <c r="P121" i="223"/>
  <c r="Q121" i="223"/>
  <c r="P122" i="223"/>
  <c r="Q122" i="223"/>
  <c r="P123" i="223"/>
  <c r="Q123" i="223"/>
  <c r="P124" i="223"/>
  <c r="Q124" i="223"/>
  <c r="P125" i="223"/>
  <c r="Q125" i="223"/>
  <c r="P126" i="223"/>
  <c r="Q126" i="223"/>
  <c r="P127" i="223"/>
  <c r="Q127" i="223"/>
  <c r="P128" i="223"/>
  <c r="Q128" i="223"/>
  <c r="P129" i="223"/>
  <c r="Q129" i="223"/>
  <c r="P130" i="223"/>
  <c r="Q130" i="223"/>
  <c r="P131" i="223"/>
  <c r="Q131" i="223"/>
  <c r="P132" i="223"/>
  <c r="Q132" i="223"/>
  <c r="P133" i="223"/>
  <c r="Q133" i="223"/>
  <c r="P134" i="223"/>
  <c r="Q134" i="223"/>
  <c r="P135" i="223"/>
  <c r="Q135" i="223"/>
  <c r="P136" i="223"/>
  <c r="Q136" i="223"/>
  <c r="P137" i="223"/>
  <c r="Q137" i="223"/>
  <c r="P138" i="223"/>
  <c r="Q138" i="223"/>
  <c r="P139" i="223"/>
  <c r="Q139" i="223"/>
  <c r="P140" i="223"/>
  <c r="Q140" i="223"/>
  <c r="P141" i="223"/>
  <c r="Q141" i="223"/>
  <c r="P142" i="223"/>
  <c r="Q142" i="223"/>
  <c r="P143" i="223"/>
  <c r="Q143" i="223"/>
  <c r="P144" i="223"/>
  <c r="Q144" i="223"/>
  <c r="P145" i="223"/>
  <c r="Q145" i="223"/>
  <c r="P146" i="223"/>
  <c r="Q146" i="223"/>
  <c r="P147" i="223"/>
  <c r="Q147" i="223"/>
  <c r="P148" i="223"/>
  <c r="Q148" i="223"/>
  <c r="P149" i="223"/>
  <c r="Q149" i="223"/>
  <c r="P150" i="223"/>
  <c r="Q150" i="223"/>
  <c r="P151" i="223"/>
  <c r="Q151" i="223"/>
  <c r="P152" i="223"/>
  <c r="Q152" i="223"/>
  <c r="P153" i="223"/>
  <c r="Q153" i="223"/>
  <c r="P154" i="223"/>
  <c r="Q154" i="223"/>
  <c r="P155" i="223"/>
  <c r="Q155" i="223"/>
  <c r="P156" i="223"/>
  <c r="Q156" i="223"/>
  <c r="P157" i="223"/>
  <c r="Q157" i="223"/>
  <c r="P158" i="223"/>
  <c r="Q158" i="223"/>
  <c r="P159" i="223"/>
  <c r="Q159" i="223"/>
  <c r="P160" i="223"/>
  <c r="Q160" i="223"/>
  <c r="P161" i="223"/>
  <c r="Q161" i="223"/>
  <c r="P162" i="223"/>
  <c r="Q162" i="223"/>
  <c r="P163" i="223"/>
  <c r="Q163" i="223"/>
  <c r="P164" i="223"/>
  <c r="Q164" i="223"/>
  <c r="P165" i="223"/>
  <c r="Q165" i="223"/>
  <c r="P166" i="223"/>
  <c r="Q166" i="223"/>
  <c r="P167" i="223"/>
  <c r="Q167" i="223"/>
  <c r="P168" i="223"/>
  <c r="Q168" i="223"/>
  <c r="P169" i="223"/>
  <c r="Q169" i="223"/>
  <c r="P170" i="223"/>
  <c r="Q170" i="223"/>
  <c r="P171" i="223"/>
  <c r="Q171" i="223"/>
  <c r="P172" i="223"/>
  <c r="Q172" i="223"/>
  <c r="P173" i="223"/>
  <c r="Q173" i="223"/>
  <c r="P174" i="223"/>
  <c r="Q174" i="223"/>
  <c r="P175" i="223"/>
  <c r="Q175" i="223"/>
  <c r="P176" i="223"/>
  <c r="Q176" i="223"/>
  <c r="P177" i="223"/>
  <c r="Q177" i="223"/>
  <c r="P178" i="223"/>
  <c r="Q178" i="223"/>
  <c r="P179" i="223"/>
  <c r="Q179" i="223"/>
  <c r="P180" i="223"/>
  <c r="Q180" i="223"/>
  <c r="P181" i="223"/>
  <c r="Q181" i="223"/>
  <c r="P182" i="223"/>
  <c r="Q182" i="223"/>
  <c r="P183" i="223"/>
  <c r="Q183" i="223"/>
  <c r="P184" i="223"/>
  <c r="Q184" i="223"/>
  <c r="P185" i="223"/>
  <c r="Q185" i="223"/>
  <c r="P186" i="223"/>
  <c r="Q186" i="223"/>
  <c r="P187" i="223"/>
  <c r="Q187" i="223"/>
  <c r="P188" i="223"/>
  <c r="Q188" i="223"/>
  <c r="P189" i="223"/>
  <c r="Q189" i="223"/>
  <c r="P190" i="223"/>
  <c r="Q190" i="223"/>
  <c r="P191" i="223"/>
  <c r="Q191" i="223"/>
  <c r="P192" i="223"/>
  <c r="Q192" i="223"/>
  <c r="P193" i="223"/>
  <c r="Q193" i="223"/>
  <c r="P194" i="223"/>
  <c r="Q194" i="223"/>
  <c r="P195" i="223"/>
  <c r="Q195" i="223"/>
  <c r="P196" i="223"/>
  <c r="Q196" i="223"/>
  <c r="P197" i="223"/>
  <c r="Q197" i="223"/>
  <c r="P198" i="223"/>
  <c r="Q198" i="223"/>
  <c r="P199" i="223"/>
  <c r="Q199" i="223"/>
  <c r="P200" i="223"/>
  <c r="Q200" i="223"/>
  <c r="P201" i="223"/>
  <c r="Q201" i="223"/>
  <c r="P202" i="223"/>
  <c r="Q202" i="223" s="1"/>
  <c r="P203" i="223"/>
  <c r="Q203" i="223"/>
  <c r="P204" i="223"/>
  <c r="Q204" i="223" s="1"/>
  <c r="P205" i="223"/>
  <c r="Q205" i="223"/>
  <c r="P206" i="223"/>
  <c r="Q206" i="223"/>
  <c r="P207" i="223"/>
  <c r="Q207" i="223"/>
  <c r="P208" i="223"/>
  <c r="Q208" i="223"/>
  <c r="P209" i="223"/>
  <c r="Q209" i="223"/>
  <c r="P210" i="223"/>
  <c r="Q210" i="223"/>
  <c r="P211" i="223"/>
  <c r="Q211" i="223"/>
  <c r="P212" i="223"/>
  <c r="Q212" i="223"/>
  <c r="P213" i="223"/>
  <c r="Q213" i="223"/>
  <c r="P214" i="223"/>
  <c r="Q214" i="223"/>
  <c r="P215" i="223"/>
  <c r="Q215" i="223"/>
  <c r="P216" i="223"/>
  <c r="Q216" i="223"/>
  <c r="P217" i="223"/>
  <c r="Q217" i="223"/>
  <c r="P218" i="223"/>
  <c r="Q218" i="223"/>
  <c r="P219" i="223"/>
  <c r="Q219" i="223"/>
  <c r="P220" i="223"/>
  <c r="Q220" i="223"/>
  <c r="P221" i="223"/>
  <c r="Q221" i="223"/>
  <c r="P222" i="223"/>
  <c r="Q222" i="223"/>
  <c r="P223" i="223"/>
  <c r="Q223" i="223"/>
  <c r="P224" i="223"/>
  <c r="Q224" i="223"/>
  <c r="P225" i="223"/>
  <c r="Q225" i="223"/>
  <c r="P226" i="223"/>
  <c r="Q226" i="223"/>
  <c r="P227" i="223"/>
  <c r="Q227" i="223"/>
  <c r="P228" i="223"/>
  <c r="Q228" i="223"/>
  <c r="P229" i="223"/>
  <c r="Q229" i="223"/>
  <c r="P230" i="223"/>
  <c r="Q230" i="223"/>
  <c r="P231" i="223"/>
  <c r="Q231" i="223"/>
  <c r="P232" i="223"/>
  <c r="Q232" i="223"/>
  <c r="P233" i="223"/>
  <c r="Q233" i="223"/>
  <c r="P234" i="223"/>
  <c r="Q234" i="223"/>
  <c r="P235" i="223"/>
  <c r="Q235" i="223"/>
  <c r="P236" i="223"/>
  <c r="Q236" i="223"/>
  <c r="P237" i="223"/>
  <c r="Q237" i="223"/>
  <c r="P238" i="223"/>
  <c r="Q238" i="223"/>
  <c r="P239" i="223"/>
  <c r="Q239" i="223" s="1"/>
  <c r="P240" i="223"/>
  <c r="Q240" i="223"/>
  <c r="P241" i="223"/>
  <c r="Q241" i="223"/>
  <c r="P242" i="223"/>
  <c r="Q242" i="223"/>
  <c r="P243" i="223"/>
  <c r="Q243" i="223"/>
  <c r="P244" i="223"/>
  <c r="Q244" i="223"/>
  <c r="P245" i="223"/>
  <c r="Q245" i="223"/>
  <c r="P246" i="223"/>
  <c r="Q246" i="223" s="1"/>
  <c r="P247" i="223"/>
  <c r="Q247" i="223"/>
  <c r="P248" i="223"/>
  <c r="Q248" i="223"/>
  <c r="P249" i="223"/>
  <c r="Q249" i="223" s="1"/>
  <c r="P250" i="223"/>
  <c r="Q250" i="223" s="1"/>
  <c r="P251" i="223"/>
  <c r="Q251" i="223"/>
  <c r="P252" i="223"/>
  <c r="Q252" i="223"/>
  <c r="P253" i="223"/>
  <c r="Q253" i="223"/>
  <c r="P254" i="223"/>
  <c r="Q254" i="223"/>
  <c r="P255" i="223"/>
  <c r="Q255" i="223"/>
  <c r="P256" i="223"/>
  <c r="Q256" i="223"/>
  <c r="P257" i="223"/>
  <c r="Q257" i="223"/>
  <c r="P258" i="223"/>
  <c r="Q258" i="223"/>
  <c r="P259" i="223"/>
  <c r="Q259" i="223"/>
  <c r="P260" i="223"/>
  <c r="Q260" i="223"/>
  <c r="P261" i="223"/>
  <c r="Q261" i="223"/>
  <c r="P262" i="223"/>
  <c r="Q262" i="223"/>
  <c r="P263" i="223"/>
  <c r="Q263" i="223"/>
  <c r="P264" i="223"/>
  <c r="Q264" i="223"/>
  <c r="P265" i="223"/>
  <c r="Q265" i="223"/>
  <c r="P266" i="223"/>
  <c r="Q266" i="223"/>
  <c r="P267" i="223"/>
  <c r="Q267" i="223"/>
  <c r="P268" i="223"/>
  <c r="Q268" i="223"/>
  <c r="P269" i="223"/>
  <c r="Q269" i="223"/>
  <c r="P270" i="223"/>
  <c r="Q270" i="223"/>
  <c r="P271" i="223"/>
  <c r="Q271" i="223"/>
  <c r="P272" i="223"/>
  <c r="Q272" i="223" s="1"/>
  <c r="P273" i="223"/>
  <c r="Q273" i="223"/>
  <c r="P274" i="223"/>
  <c r="Q274" i="223"/>
  <c r="P275" i="223"/>
  <c r="Q275" i="223"/>
  <c r="P276" i="223"/>
  <c r="Q276" i="223"/>
  <c r="P277" i="223"/>
  <c r="Q277" i="223"/>
  <c r="P278" i="223"/>
  <c r="Q278" i="223"/>
  <c r="Q10" i="223"/>
  <c r="P10" i="223"/>
  <c r="M278" i="223" l="1"/>
  <c r="L278" i="223"/>
  <c r="M277" i="223"/>
  <c r="L277" i="223"/>
  <c r="M276" i="223"/>
  <c r="L276" i="223"/>
  <c r="M275" i="223"/>
  <c r="L275" i="223"/>
  <c r="M274" i="223"/>
  <c r="L274" i="223"/>
  <c r="M273" i="223"/>
  <c r="L273" i="223"/>
  <c r="M272" i="223"/>
  <c r="L272" i="223"/>
  <c r="M271" i="223"/>
  <c r="L271" i="223"/>
  <c r="M270" i="223"/>
  <c r="L270" i="223"/>
  <c r="M269" i="223"/>
  <c r="L269" i="223"/>
  <c r="M268" i="223"/>
  <c r="L268" i="223"/>
  <c r="M267" i="223"/>
  <c r="L267" i="223"/>
  <c r="M266" i="223"/>
  <c r="L266" i="223"/>
  <c r="M265" i="223"/>
  <c r="L265" i="223"/>
  <c r="M264" i="223"/>
  <c r="L264" i="223"/>
  <c r="M263" i="223"/>
  <c r="L263" i="223"/>
  <c r="M262" i="223"/>
  <c r="L262" i="223"/>
  <c r="M261" i="223"/>
  <c r="L261" i="223"/>
  <c r="M260" i="223"/>
  <c r="L260" i="223"/>
  <c r="M259" i="223"/>
  <c r="L259" i="223"/>
  <c r="M258" i="223"/>
  <c r="L258" i="223"/>
  <c r="M257" i="223"/>
  <c r="L257" i="223"/>
  <c r="M256" i="223"/>
  <c r="L256" i="223"/>
  <c r="M255" i="223"/>
  <c r="L255" i="223"/>
  <c r="M254" i="223"/>
  <c r="L254" i="223"/>
  <c r="M253" i="223"/>
  <c r="L253" i="223"/>
  <c r="M252" i="223"/>
  <c r="L252" i="223"/>
  <c r="M251" i="223"/>
  <c r="L251" i="223"/>
  <c r="M250" i="223"/>
  <c r="L250" i="223"/>
  <c r="M249" i="223"/>
  <c r="L249" i="223"/>
  <c r="M248" i="223"/>
  <c r="L248" i="223"/>
  <c r="M247" i="223"/>
  <c r="L247" i="223"/>
  <c r="M246" i="223"/>
  <c r="L246" i="223"/>
  <c r="M245" i="223"/>
  <c r="L245" i="223"/>
  <c r="M244" i="223"/>
  <c r="L244" i="223"/>
  <c r="M243" i="223"/>
  <c r="L243" i="223"/>
  <c r="M242" i="223"/>
  <c r="L242" i="223"/>
  <c r="M241" i="223"/>
  <c r="L241" i="223"/>
  <c r="M240" i="223"/>
  <c r="L240" i="223"/>
  <c r="M239" i="223"/>
  <c r="L239" i="223"/>
  <c r="M238" i="223"/>
  <c r="L238" i="223"/>
  <c r="M237" i="223"/>
  <c r="L237" i="223"/>
  <c r="M236" i="223"/>
  <c r="L236" i="223"/>
  <c r="M235" i="223"/>
  <c r="L235" i="223"/>
  <c r="M234" i="223"/>
  <c r="L234" i="223"/>
  <c r="M233" i="223"/>
  <c r="L233" i="223"/>
  <c r="M232" i="223"/>
  <c r="L232" i="223"/>
  <c r="M231" i="223"/>
  <c r="L231" i="223"/>
  <c r="M230" i="223"/>
  <c r="L230" i="223"/>
  <c r="M229" i="223"/>
  <c r="L229" i="223"/>
  <c r="M228" i="223"/>
  <c r="L228" i="223"/>
  <c r="M227" i="223"/>
  <c r="L227" i="223"/>
  <c r="M226" i="223"/>
  <c r="L226" i="223"/>
  <c r="M225" i="223"/>
  <c r="L225" i="223"/>
  <c r="M224" i="223"/>
  <c r="L224" i="223"/>
  <c r="M223" i="223"/>
  <c r="L223" i="223"/>
  <c r="M222" i="223"/>
  <c r="L222" i="223"/>
  <c r="M221" i="223"/>
  <c r="L221" i="223"/>
  <c r="M220" i="223"/>
  <c r="L220" i="223"/>
  <c r="M219" i="223"/>
  <c r="L219" i="223"/>
  <c r="M218" i="223"/>
  <c r="L218" i="223"/>
  <c r="M217" i="223"/>
  <c r="L217" i="223"/>
  <c r="M216" i="223"/>
  <c r="L216" i="223"/>
  <c r="M215" i="223"/>
  <c r="L215" i="223"/>
  <c r="M214" i="223"/>
  <c r="L214" i="223"/>
  <c r="M213" i="223"/>
  <c r="L213" i="223"/>
  <c r="M212" i="223"/>
  <c r="L212" i="223"/>
  <c r="M211" i="223"/>
  <c r="L211" i="223"/>
  <c r="M210" i="223"/>
  <c r="L210" i="223"/>
  <c r="M209" i="223"/>
  <c r="L209" i="223"/>
  <c r="M208" i="223"/>
  <c r="L208" i="223"/>
  <c r="M207" i="223"/>
  <c r="L207" i="223"/>
  <c r="M206" i="223"/>
  <c r="L206" i="223"/>
  <c r="M205" i="223"/>
  <c r="L205" i="223"/>
  <c r="M204" i="223"/>
  <c r="L204" i="223"/>
  <c r="M203" i="223"/>
  <c r="L203" i="223"/>
  <c r="M202" i="223"/>
  <c r="L202" i="223"/>
  <c r="M201" i="223"/>
  <c r="L201" i="223"/>
  <c r="M200" i="223"/>
  <c r="L200" i="223"/>
  <c r="M199" i="223"/>
  <c r="L199" i="223"/>
  <c r="M198" i="223"/>
  <c r="L198" i="223"/>
  <c r="M197" i="223"/>
  <c r="L197" i="223"/>
  <c r="M196" i="223"/>
  <c r="L196" i="223"/>
  <c r="M195" i="223"/>
  <c r="L195" i="223"/>
  <c r="M194" i="223"/>
  <c r="L194" i="223"/>
  <c r="M193" i="223"/>
  <c r="L193" i="223"/>
  <c r="M192" i="223"/>
  <c r="L192" i="223"/>
  <c r="M191" i="223"/>
  <c r="L191" i="223"/>
  <c r="M190" i="223"/>
  <c r="L190" i="223"/>
  <c r="M189" i="223"/>
  <c r="L189" i="223"/>
  <c r="M188" i="223"/>
  <c r="L188" i="223"/>
  <c r="M187" i="223"/>
  <c r="L187" i="223"/>
  <c r="M186" i="223"/>
  <c r="L186" i="223"/>
  <c r="M185" i="223"/>
  <c r="L185" i="223"/>
  <c r="M184" i="223"/>
  <c r="L184" i="223"/>
  <c r="M183" i="223"/>
  <c r="L183" i="223"/>
  <c r="M182" i="223"/>
  <c r="L182" i="223"/>
  <c r="M181" i="223"/>
  <c r="L181" i="223"/>
  <c r="M180" i="223"/>
  <c r="L180" i="223"/>
  <c r="M179" i="223"/>
  <c r="L179" i="223"/>
  <c r="M178" i="223"/>
  <c r="L178" i="223"/>
  <c r="M177" i="223"/>
  <c r="L177" i="223"/>
  <c r="M176" i="223"/>
  <c r="L176" i="223"/>
  <c r="M175" i="223"/>
  <c r="L175" i="223"/>
  <c r="M174" i="223"/>
  <c r="L174" i="223"/>
  <c r="M173" i="223"/>
  <c r="L173" i="223"/>
  <c r="M172" i="223"/>
  <c r="L172" i="223"/>
  <c r="M171" i="223"/>
  <c r="L171" i="223"/>
  <c r="M170" i="223"/>
  <c r="L170" i="223"/>
  <c r="M169" i="223"/>
  <c r="L169" i="223"/>
  <c r="M168" i="223"/>
  <c r="L168" i="223"/>
  <c r="M167" i="223"/>
  <c r="L167" i="223"/>
  <c r="M166" i="223"/>
  <c r="L166" i="223"/>
  <c r="M165" i="223"/>
  <c r="L165" i="223"/>
  <c r="M164" i="223"/>
  <c r="L164" i="223"/>
  <c r="M163" i="223"/>
  <c r="L163" i="223"/>
  <c r="M162" i="223"/>
  <c r="L162" i="223"/>
  <c r="M161" i="223"/>
  <c r="L161" i="223"/>
  <c r="M160" i="223"/>
  <c r="L160" i="223"/>
  <c r="M159" i="223"/>
  <c r="L159" i="223"/>
  <c r="M158" i="223"/>
  <c r="L158" i="223"/>
  <c r="M157" i="223"/>
  <c r="L157" i="223"/>
  <c r="M156" i="223"/>
  <c r="L156" i="223"/>
  <c r="M155" i="223"/>
  <c r="L155" i="223"/>
  <c r="M154" i="223"/>
  <c r="L154" i="223"/>
  <c r="M153" i="223"/>
  <c r="L153" i="223"/>
  <c r="M152" i="223"/>
  <c r="L152" i="223"/>
  <c r="M151" i="223"/>
  <c r="L151" i="223"/>
  <c r="M150" i="223"/>
  <c r="L150" i="223"/>
  <c r="M149" i="223"/>
  <c r="L149" i="223"/>
  <c r="M148" i="223"/>
  <c r="L148" i="223"/>
  <c r="M147" i="223"/>
  <c r="L147" i="223"/>
  <c r="M146" i="223"/>
  <c r="L146" i="223"/>
  <c r="M145" i="223"/>
  <c r="L145" i="223"/>
  <c r="M144" i="223"/>
  <c r="L144" i="223"/>
  <c r="M143" i="223"/>
  <c r="L143" i="223"/>
  <c r="M142" i="223"/>
  <c r="L142" i="223"/>
  <c r="M141" i="223"/>
  <c r="L141" i="223"/>
  <c r="M140" i="223"/>
  <c r="L140" i="223"/>
  <c r="M139" i="223"/>
  <c r="L139" i="223"/>
  <c r="M138" i="223"/>
  <c r="L138" i="223"/>
  <c r="M137" i="223"/>
  <c r="L137" i="223"/>
  <c r="M136" i="223"/>
  <c r="L136" i="223"/>
  <c r="M135" i="223"/>
  <c r="L135" i="223"/>
  <c r="M134" i="223"/>
  <c r="L134" i="223"/>
  <c r="M133" i="223"/>
  <c r="L133" i="223"/>
  <c r="M132" i="223"/>
  <c r="L132" i="223"/>
  <c r="M131" i="223"/>
  <c r="L131" i="223"/>
  <c r="M130" i="223"/>
  <c r="L130" i="223"/>
  <c r="M129" i="223"/>
  <c r="L129" i="223"/>
  <c r="M128" i="223"/>
  <c r="L128" i="223"/>
  <c r="M127" i="223"/>
  <c r="L127" i="223"/>
  <c r="M126" i="223"/>
  <c r="L126" i="223"/>
  <c r="M125" i="223"/>
  <c r="L125" i="223"/>
  <c r="M124" i="223"/>
  <c r="L124" i="223"/>
  <c r="M123" i="223"/>
  <c r="L123" i="223"/>
  <c r="M122" i="223"/>
  <c r="L122" i="223"/>
  <c r="M121" i="223"/>
  <c r="L121" i="223"/>
  <c r="M120" i="223"/>
  <c r="L120" i="223"/>
  <c r="M119" i="223"/>
  <c r="L119" i="223"/>
  <c r="M118" i="223"/>
  <c r="L118" i="223"/>
  <c r="M117" i="223"/>
  <c r="L117" i="223"/>
  <c r="M116" i="223"/>
  <c r="L116" i="223"/>
  <c r="M115" i="223"/>
  <c r="L115" i="223"/>
  <c r="M114" i="223"/>
  <c r="L114" i="223"/>
  <c r="M113" i="223"/>
  <c r="L113" i="223"/>
  <c r="M112" i="223"/>
  <c r="L112" i="223"/>
  <c r="M111" i="223"/>
  <c r="L111" i="223"/>
  <c r="M110" i="223"/>
  <c r="L110" i="223"/>
  <c r="M109" i="223"/>
  <c r="L109" i="223"/>
  <c r="M108" i="223"/>
  <c r="L108" i="223"/>
  <c r="M107" i="223"/>
  <c r="L107" i="223"/>
  <c r="M106" i="223"/>
  <c r="L106" i="223"/>
  <c r="M105" i="223"/>
  <c r="L105" i="223"/>
  <c r="M104" i="223"/>
  <c r="L104" i="223"/>
  <c r="M103" i="223"/>
  <c r="L103" i="223"/>
  <c r="M102" i="223"/>
  <c r="L102" i="223"/>
  <c r="M101" i="223"/>
  <c r="L101" i="223"/>
  <c r="M100" i="223"/>
  <c r="L100" i="223"/>
  <c r="M99" i="223"/>
  <c r="L99" i="223"/>
  <c r="M98" i="223"/>
  <c r="L98" i="223"/>
  <c r="M97" i="223"/>
  <c r="L97" i="223"/>
  <c r="M96" i="223"/>
  <c r="L96" i="223"/>
  <c r="M95" i="223"/>
  <c r="L95" i="223"/>
  <c r="M94" i="223"/>
  <c r="L94" i="223"/>
  <c r="M93" i="223"/>
  <c r="L93" i="223"/>
  <c r="M92" i="223"/>
  <c r="L92" i="223"/>
  <c r="M91" i="223"/>
  <c r="L91" i="223"/>
  <c r="M90" i="223"/>
  <c r="L90" i="223"/>
  <c r="M89" i="223"/>
  <c r="L89" i="223"/>
  <c r="M88" i="223"/>
  <c r="L88" i="223"/>
  <c r="M87" i="223"/>
  <c r="L87" i="223"/>
  <c r="M86" i="223"/>
  <c r="L86" i="223"/>
  <c r="M85" i="223"/>
  <c r="L85" i="223"/>
  <c r="M84" i="223"/>
  <c r="L84" i="223"/>
  <c r="M83" i="223"/>
  <c r="L83" i="223"/>
  <c r="M82" i="223"/>
  <c r="L82" i="223"/>
  <c r="M81" i="223"/>
  <c r="L81" i="223"/>
  <c r="M80" i="223"/>
  <c r="L80" i="223"/>
  <c r="M79" i="223"/>
  <c r="L79" i="223"/>
  <c r="M78" i="223"/>
  <c r="L78" i="223"/>
  <c r="M77" i="223"/>
  <c r="L77" i="223"/>
  <c r="M76" i="223"/>
  <c r="L76" i="223"/>
  <c r="M75" i="223"/>
  <c r="L75" i="223"/>
  <c r="M74" i="223"/>
  <c r="L74" i="223"/>
  <c r="M73" i="223"/>
  <c r="L73" i="223"/>
  <c r="M72" i="223"/>
  <c r="L72" i="223"/>
  <c r="M71" i="223"/>
  <c r="L71" i="223"/>
  <c r="M70" i="223"/>
  <c r="L70" i="223"/>
  <c r="M69" i="223"/>
  <c r="L69" i="223"/>
  <c r="M68" i="223"/>
  <c r="L68" i="223"/>
  <c r="M67" i="223"/>
  <c r="L67" i="223"/>
  <c r="M66" i="223"/>
  <c r="L66" i="223"/>
  <c r="M65" i="223"/>
  <c r="L65" i="223"/>
  <c r="M64" i="223"/>
  <c r="L64" i="223"/>
  <c r="M63" i="223"/>
  <c r="L63" i="223"/>
  <c r="M62" i="223"/>
  <c r="L62" i="223"/>
  <c r="M61" i="223"/>
  <c r="L61" i="223"/>
  <c r="M60" i="223"/>
  <c r="L60" i="223"/>
  <c r="M59" i="223"/>
  <c r="L59" i="223"/>
  <c r="M58" i="223"/>
  <c r="L58" i="223"/>
  <c r="M57" i="223"/>
  <c r="L57" i="223"/>
  <c r="M56" i="223"/>
  <c r="L56" i="223"/>
  <c r="M55" i="223"/>
  <c r="L55" i="223"/>
  <c r="M54" i="223"/>
  <c r="L54" i="223"/>
  <c r="M53" i="223"/>
  <c r="L53" i="223"/>
  <c r="M52" i="223"/>
  <c r="L52" i="223"/>
  <c r="M51" i="223"/>
  <c r="L51" i="223"/>
  <c r="M50" i="223"/>
  <c r="L50" i="223"/>
  <c r="M49" i="223"/>
  <c r="L49" i="223"/>
  <c r="M48" i="223"/>
  <c r="L48" i="223"/>
  <c r="M47" i="223"/>
  <c r="L47" i="223"/>
  <c r="M46" i="223"/>
  <c r="L46" i="223"/>
  <c r="M45" i="223"/>
  <c r="L45" i="223"/>
  <c r="M44" i="223"/>
  <c r="L44" i="223"/>
  <c r="M43" i="223"/>
  <c r="L43" i="223"/>
  <c r="M42" i="223"/>
  <c r="L42" i="223"/>
  <c r="M41" i="223"/>
  <c r="L41" i="223"/>
  <c r="M40" i="223"/>
  <c r="L40" i="223"/>
  <c r="M39" i="223"/>
  <c r="L39" i="223"/>
  <c r="M38" i="223"/>
  <c r="L38" i="223"/>
  <c r="M37" i="223"/>
  <c r="L37" i="223"/>
  <c r="M36" i="223"/>
  <c r="L36" i="223"/>
  <c r="M35" i="223"/>
  <c r="L35" i="223"/>
  <c r="M34" i="223"/>
  <c r="L34" i="223"/>
  <c r="M33" i="223"/>
  <c r="L33" i="223"/>
  <c r="M32" i="223"/>
  <c r="L32" i="223"/>
  <c r="M31" i="223"/>
  <c r="L31" i="223"/>
  <c r="M30" i="223"/>
  <c r="L30" i="223"/>
  <c r="M29" i="223"/>
  <c r="L29" i="223"/>
  <c r="M28" i="223"/>
  <c r="L28" i="223"/>
  <c r="M27" i="223"/>
  <c r="L27" i="223"/>
  <c r="M26" i="223"/>
  <c r="L26" i="223"/>
  <c r="M25" i="223"/>
  <c r="L25" i="223"/>
  <c r="M24" i="223"/>
  <c r="L24" i="223"/>
  <c r="M23" i="223"/>
  <c r="L23" i="223"/>
  <c r="M22" i="223"/>
  <c r="L22" i="223"/>
  <c r="M21" i="223"/>
  <c r="L21" i="223"/>
  <c r="M20" i="223"/>
  <c r="L20" i="223"/>
  <c r="M19" i="223"/>
  <c r="L19" i="223"/>
  <c r="M18" i="223"/>
  <c r="L18" i="223"/>
  <c r="M17" i="223"/>
  <c r="L17" i="223"/>
  <c r="M16" i="223"/>
  <c r="L16" i="223"/>
  <c r="M15" i="223"/>
  <c r="L15" i="223"/>
  <c r="M14" i="223"/>
  <c r="L14" i="223"/>
  <c r="M13" i="223"/>
  <c r="L13" i="223"/>
  <c r="M12" i="223"/>
  <c r="L12" i="223"/>
  <c r="M11" i="223"/>
  <c r="L11" i="223"/>
  <c r="M10" i="223"/>
  <c r="L10" i="223"/>
  <c r="H278" i="223" l="1"/>
  <c r="H277" i="223"/>
  <c r="H276" i="223"/>
  <c r="H275" i="223"/>
  <c r="H274" i="223"/>
  <c r="I273" i="223"/>
  <c r="H273" i="223"/>
  <c r="I272" i="223"/>
  <c r="H272" i="223"/>
  <c r="I271" i="223"/>
  <c r="H271" i="223"/>
  <c r="I270" i="223"/>
  <c r="H270" i="223"/>
  <c r="I269" i="223"/>
  <c r="H269" i="223"/>
  <c r="I268" i="223"/>
  <c r="H268" i="223"/>
  <c r="I267" i="223"/>
  <c r="H267" i="223"/>
  <c r="I266" i="223"/>
  <c r="H266" i="223"/>
  <c r="I265" i="223"/>
  <c r="H265" i="223"/>
  <c r="I264" i="223"/>
  <c r="H264" i="223"/>
  <c r="I263" i="223"/>
  <c r="H263" i="223"/>
  <c r="I262" i="223"/>
  <c r="H262" i="223"/>
  <c r="I261" i="223"/>
  <c r="H261" i="223"/>
  <c r="I260" i="223"/>
  <c r="H260" i="223"/>
  <c r="I259" i="223"/>
  <c r="H259" i="223"/>
  <c r="I258" i="223"/>
  <c r="H258" i="223"/>
  <c r="I257" i="223"/>
  <c r="H257" i="223"/>
  <c r="I256" i="223"/>
  <c r="H256" i="223"/>
  <c r="I255" i="223"/>
  <c r="H255" i="223"/>
  <c r="I254" i="223"/>
  <c r="H254" i="223"/>
  <c r="I253" i="223"/>
  <c r="H253" i="223"/>
  <c r="I252" i="223"/>
  <c r="H252" i="223"/>
  <c r="I251" i="223"/>
  <c r="H251" i="223"/>
  <c r="I250" i="223"/>
  <c r="H250" i="223"/>
  <c r="I249" i="223"/>
  <c r="H249" i="223"/>
  <c r="H248" i="223"/>
  <c r="I247" i="223"/>
  <c r="H247" i="223"/>
  <c r="I246" i="223"/>
  <c r="H246" i="223"/>
  <c r="I245" i="223"/>
  <c r="H245" i="223"/>
  <c r="I244" i="223"/>
  <c r="H244" i="223"/>
  <c r="I243" i="223"/>
  <c r="H243" i="223"/>
  <c r="I242" i="223"/>
  <c r="H242" i="223"/>
  <c r="I241" i="223"/>
  <c r="H241" i="223"/>
  <c r="I240" i="223"/>
  <c r="H240" i="223"/>
  <c r="I239" i="223"/>
  <c r="H239" i="223"/>
  <c r="I238" i="223"/>
  <c r="H238" i="223"/>
  <c r="I237" i="223"/>
  <c r="H237" i="223"/>
  <c r="I236" i="223"/>
  <c r="H236" i="223"/>
  <c r="I235" i="223"/>
  <c r="H235" i="223"/>
  <c r="H234" i="223"/>
  <c r="I233" i="223"/>
  <c r="H233" i="223"/>
  <c r="I232" i="223"/>
  <c r="H232" i="223"/>
  <c r="I231" i="223"/>
  <c r="H231" i="223"/>
  <c r="I230" i="223"/>
  <c r="H230" i="223"/>
  <c r="I229" i="223"/>
  <c r="H229" i="223"/>
  <c r="I228" i="223"/>
  <c r="H228" i="223"/>
  <c r="I227" i="223"/>
  <c r="H227" i="223"/>
  <c r="I226" i="223"/>
  <c r="H226" i="223"/>
  <c r="I225" i="223"/>
  <c r="H225" i="223"/>
  <c r="I224" i="223"/>
  <c r="H224" i="223"/>
  <c r="I223" i="223"/>
  <c r="H223" i="223"/>
  <c r="I222" i="223"/>
  <c r="H222" i="223"/>
  <c r="I221" i="223"/>
  <c r="H221" i="223"/>
  <c r="I220" i="223"/>
  <c r="H220" i="223"/>
  <c r="I219" i="223"/>
  <c r="H219" i="223"/>
  <c r="I218" i="223"/>
  <c r="H218" i="223"/>
  <c r="I217" i="223"/>
  <c r="H217" i="223"/>
  <c r="I216" i="223"/>
  <c r="H216" i="223"/>
  <c r="I215" i="223"/>
  <c r="H215" i="223"/>
  <c r="I214" i="223"/>
  <c r="H214" i="223"/>
  <c r="I213" i="223"/>
  <c r="H213" i="223"/>
  <c r="I212" i="223"/>
  <c r="H212" i="223"/>
  <c r="I211" i="223"/>
  <c r="H211" i="223"/>
  <c r="I210" i="223"/>
  <c r="H210" i="223"/>
  <c r="I209" i="223"/>
  <c r="H209" i="223"/>
  <c r="I208" i="223"/>
  <c r="H208" i="223"/>
  <c r="I207" i="223"/>
  <c r="H207" i="223"/>
  <c r="I206" i="223"/>
  <c r="H206" i="223"/>
  <c r="I205" i="223"/>
  <c r="H205" i="223"/>
  <c r="I204" i="223"/>
  <c r="H204" i="223"/>
  <c r="I203" i="223"/>
  <c r="H203" i="223"/>
  <c r="I202" i="223"/>
  <c r="H202" i="223"/>
  <c r="I201" i="223"/>
  <c r="H201" i="223"/>
  <c r="I200" i="223"/>
  <c r="H200" i="223"/>
  <c r="I199" i="223"/>
  <c r="H199" i="223"/>
  <c r="I198" i="223"/>
  <c r="H198" i="223"/>
  <c r="I197" i="223"/>
  <c r="H197" i="223"/>
  <c r="I196" i="223"/>
  <c r="H196" i="223"/>
  <c r="I195" i="223"/>
  <c r="H195" i="223"/>
  <c r="I194" i="223"/>
  <c r="H194" i="223"/>
  <c r="I193" i="223"/>
  <c r="H193" i="223"/>
  <c r="I192" i="223"/>
  <c r="H192" i="223"/>
  <c r="I191" i="223"/>
  <c r="H191" i="223"/>
  <c r="I190" i="223"/>
  <c r="H190" i="223"/>
  <c r="I189" i="223"/>
  <c r="H189" i="223"/>
  <c r="I188" i="223"/>
  <c r="H188" i="223"/>
  <c r="I187" i="223"/>
  <c r="H187" i="223"/>
  <c r="I186" i="223"/>
  <c r="H186" i="223"/>
  <c r="I185" i="223"/>
  <c r="H185" i="223"/>
  <c r="I184" i="223"/>
  <c r="H184" i="223"/>
  <c r="I183" i="223"/>
  <c r="H183" i="223"/>
  <c r="I182" i="223"/>
  <c r="H182" i="223"/>
  <c r="I181" i="223"/>
  <c r="H181" i="223"/>
  <c r="I180" i="223"/>
  <c r="H180" i="223"/>
  <c r="I179" i="223"/>
  <c r="H179" i="223"/>
  <c r="I178" i="223"/>
  <c r="H178" i="223"/>
  <c r="I177" i="223"/>
  <c r="H177" i="223"/>
  <c r="I176" i="223"/>
  <c r="H176" i="223"/>
  <c r="I175" i="223"/>
  <c r="H175" i="223"/>
  <c r="I174" i="223"/>
  <c r="H174" i="223"/>
  <c r="H173" i="223"/>
  <c r="I172" i="223"/>
  <c r="H172" i="223"/>
  <c r="I171" i="223"/>
  <c r="H171" i="223"/>
  <c r="I170" i="223"/>
  <c r="H170" i="223"/>
  <c r="I169" i="223"/>
  <c r="H169" i="223"/>
  <c r="I168" i="223"/>
  <c r="H168" i="223"/>
  <c r="I167" i="223"/>
  <c r="H167" i="223"/>
  <c r="I166" i="223"/>
  <c r="H166" i="223"/>
  <c r="I165" i="223"/>
  <c r="H165" i="223"/>
  <c r="I164" i="223"/>
  <c r="H164" i="223"/>
  <c r="I163" i="223"/>
  <c r="H163" i="223"/>
  <c r="I162" i="223"/>
  <c r="H162" i="223"/>
  <c r="I161" i="223"/>
  <c r="H161" i="223"/>
  <c r="I160" i="223"/>
  <c r="H160" i="223"/>
  <c r="I159" i="223"/>
  <c r="H159" i="223"/>
  <c r="I158" i="223"/>
  <c r="H158" i="223"/>
  <c r="I157" i="223"/>
  <c r="H157" i="223"/>
  <c r="I156" i="223"/>
  <c r="H156" i="223"/>
  <c r="I155" i="223"/>
  <c r="H155" i="223"/>
  <c r="I154" i="223"/>
  <c r="H154" i="223"/>
  <c r="I153" i="223"/>
  <c r="H153" i="223"/>
  <c r="I152" i="223"/>
  <c r="H152" i="223"/>
  <c r="I151" i="223"/>
  <c r="H151" i="223"/>
  <c r="I150" i="223"/>
  <c r="H150" i="223"/>
  <c r="I149" i="223"/>
  <c r="H149" i="223"/>
  <c r="I148" i="223"/>
  <c r="H148" i="223"/>
  <c r="I147" i="223"/>
  <c r="H147" i="223"/>
  <c r="I146" i="223"/>
  <c r="H146" i="223"/>
  <c r="I145" i="223"/>
  <c r="H145" i="223"/>
  <c r="I144" i="223"/>
  <c r="H144" i="223"/>
  <c r="I143" i="223"/>
  <c r="H143" i="223"/>
  <c r="I142" i="223"/>
  <c r="H142" i="223"/>
  <c r="I141" i="223"/>
  <c r="H141" i="223"/>
  <c r="I140" i="223"/>
  <c r="H140" i="223"/>
  <c r="I139" i="223"/>
  <c r="H139" i="223"/>
  <c r="I138" i="223"/>
  <c r="H138" i="223"/>
  <c r="I137" i="223"/>
  <c r="H137" i="223"/>
  <c r="I136" i="223"/>
  <c r="H136" i="223"/>
  <c r="I135" i="223"/>
  <c r="H135" i="223"/>
  <c r="I134" i="223"/>
  <c r="H134" i="223"/>
  <c r="I133" i="223"/>
  <c r="H133" i="223"/>
  <c r="I132" i="223"/>
  <c r="H132" i="223"/>
  <c r="I131" i="223"/>
  <c r="H131" i="223"/>
  <c r="I130" i="223"/>
  <c r="H130" i="223"/>
  <c r="I129" i="223"/>
  <c r="H129" i="223"/>
  <c r="I128" i="223"/>
  <c r="H128" i="223"/>
  <c r="I127" i="223"/>
  <c r="H127" i="223"/>
  <c r="I126" i="223"/>
  <c r="H126" i="223"/>
  <c r="I125" i="223"/>
  <c r="H125" i="223"/>
  <c r="I124" i="223"/>
  <c r="H124" i="223"/>
  <c r="I123" i="223"/>
  <c r="H123" i="223"/>
  <c r="I122" i="223"/>
  <c r="H122" i="223"/>
  <c r="I121" i="223"/>
  <c r="H121" i="223"/>
  <c r="I120" i="223"/>
  <c r="H120" i="223"/>
  <c r="I119" i="223"/>
  <c r="H119" i="223"/>
  <c r="I118" i="223"/>
  <c r="H118" i="223"/>
  <c r="I117" i="223"/>
  <c r="H117" i="223"/>
  <c r="I116" i="223"/>
  <c r="H116" i="223"/>
  <c r="I115" i="223"/>
  <c r="H115" i="223"/>
  <c r="I114" i="223"/>
  <c r="H114" i="223"/>
  <c r="I113" i="223"/>
  <c r="H113" i="223"/>
  <c r="I112" i="223"/>
  <c r="H112" i="223"/>
  <c r="I111" i="223"/>
  <c r="H111" i="223"/>
  <c r="I110" i="223"/>
  <c r="H110" i="223"/>
  <c r="I109" i="223"/>
  <c r="H109" i="223"/>
  <c r="I108" i="223"/>
  <c r="H108" i="223"/>
  <c r="I107" i="223"/>
  <c r="H107" i="223"/>
  <c r="I106" i="223"/>
  <c r="H106" i="223"/>
  <c r="I105" i="223"/>
  <c r="H105" i="223"/>
  <c r="I104" i="223"/>
  <c r="H104" i="223"/>
  <c r="I103" i="223"/>
  <c r="H103" i="223"/>
  <c r="I102" i="223"/>
  <c r="H102" i="223"/>
  <c r="I101" i="223"/>
  <c r="H101" i="223"/>
  <c r="I100" i="223"/>
  <c r="H100" i="223"/>
  <c r="I99" i="223"/>
  <c r="H99" i="223"/>
  <c r="I98" i="223"/>
  <c r="H98" i="223"/>
  <c r="I97" i="223"/>
  <c r="H97" i="223"/>
  <c r="I96" i="223"/>
  <c r="H96" i="223"/>
  <c r="I95" i="223"/>
  <c r="H95" i="223"/>
  <c r="I94" i="223"/>
  <c r="H94" i="223"/>
  <c r="I93" i="223"/>
  <c r="H93" i="223"/>
  <c r="I92" i="223"/>
  <c r="H92" i="223"/>
  <c r="I91" i="223"/>
  <c r="H91" i="223"/>
  <c r="I90" i="223"/>
  <c r="H90" i="223"/>
  <c r="I89" i="223"/>
  <c r="H89" i="223"/>
  <c r="I88" i="223"/>
  <c r="H88" i="223"/>
  <c r="I87" i="223"/>
  <c r="H87" i="223"/>
  <c r="I86" i="223"/>
  <c r="H86" i="223"/>
  <c r="I85" i="223"/>
  <c r="H85" i="223"/>
  <c r="I84" i="223"/>
  <c r="H84" i="223"/>
  <c r="I83" i="223"/>
  <c r="H83" i="223"/>
  <c r="I82" i="223"/>
  <c r="H82" i="223"/>
  <c r="I81" i="223"/>
  <c r="H81" i="223"/>
  <c r="I80" i="223"/>
  <c r="H80" i="223"/>
  <c r="I79" i="223"/>
  <c r="H79" i="223"/>
  <c r="I78" i="223"/>
  <c r="H78" i="223"/>
  <c r="I77" i="223"/>
  <c r="H77" i="223"/>
  <c r="I76" i="223"/>
  <c r="H76" i="223"/>
  <c r="I75" i="223"/>
  <c r="H75" i="223"/>
  <c r="I74" i="223"/>
  <c r="H74" i="223"/>
  <c r="I73" i="223"/>
  <c r="H73" i="223"/>
  <c r="I72" i="223"/>
  <c r="H72" i="223"/>
  <c r="I71" i="223"/>
  <c r="H71" i="223"/>
  <c r="I70" i="223"/>
  <c r="H70" i="223"/>
  <c r="I69" i="223"/>
  <c r="H69" i="223"/>
  <c r="I68" i="223"/>
  <c r="H68" i="223"/>
  <c r="I67" i="223"/>
  <c r="H67" i="223"/>
  <c r="I66" i="223"/>
  <c r="H66" i="223"/>
  <c r="I65" i="223"/>
  <c r="H65" i="223"/>
  <c r="I64" i="223"/>
  <c r="H64" i="223"/>
  <c r="I63" i="223"/>
  <c r="H63" i="223"/>
  <c r="I62" i="223"/>
  <c r="H62" i="223"/>
  <c r="I61" i="223"/>
  <c r="H61" i="223"/>
  <c r="I60" i="223"/>
  <c r="H60" i="223"/>
  <c r="I59" i="223"/>
  <c r="H59" i="223"/>
  <c r="I58" i="223"/>
  <c r="H58" i="223"/>
  <c r="I57" i="223"/>
  <c r="H57" i="223"/>
  <c r="I56" i="223"/>
  <c r="H56" i="223"/>
  <c r="I55" i="223"/>
  <c r="H55" i="223"/>
  <c r="I54" i="223"/>
  <c r="H54" i="223"/>
  <c r="I53" i="223"/>
  <c r="H53" i="223"/>
  <c r="I52" i="223"/>
  <c r="H52" i="223"/>
  <c r="I51" i="223"/>
  <c r="H51" i="223"/>
  <c r="I50" i="223"/>
  <c r="H50" i="223"/>
  <c r="I49" i="223"/>
  <c r="H49" i="223"/>
  <c r="I48" i="223"/>
  <c r="H48" i="223"/>
  <c r="I47" i="223"/>
  <c r="H47" i="223"/>
  <c r="I46" i="223"/>
  <c r="H46" i="223"/>
  <c r="I45" i="223"/>
  <c r="H45" i="223"/>
  <c r="I44" i="223"/>
  <c r="H44" i="223"/>
  <c r="I43" i="223"/>
  <c r="H43" i="223"/>
  <c r="I42" i="223"/>
  <c r="H42" i="223"/>
  <c r="I41" i="223"/>
  <c r="H41" i="223"/>
  <c r="I40" i="223"/>
  <c r="H40" i="223"/>
  <c r="I39" i="223"/>
  <c r="H39" i="223"/>
  <c r="I38" i="223"/>
  <c r="H38" i="223"/>
  <c r="I37" i="223"/>
  <c r="H37" i="223"/>
  <c r="I36" i="223"/>
  <c r="H36" i="223"/>
  <c r="I35" i="223"/>
  <c r="H35" i="223"/>
  <c r="I34" i="223"/>
  <c r="H34" i="223"/>
  <c r="I33" i="223"/>
  <c r="H33" i="223"/>
  <c r="I32" i="223"/>
  <c r="H32" i="223"/>
  <c r="H31" i="223"/>
  <c r="H30" i="223"/>
  <c r="H29" i="223"/>
  <c r="H28" i="223"/>
  <c r="H27" i="223"/>
  <c r="H26" i="223"/>
  <c r="H25" i="223"/>
  <c r="H24" i="223"/>
  <c r="H23" i="223"/>
  <c r="I22" i="223"/>
  <c r="H22" i="223"/>
  <c r="I21" i="223"/>
  <c r="H21" i="223"/>
  <c r="I20" i="223"/>
  <c r="H20" i="223"/>
  <c r="H19" i="223"/>
  <c r="I18" i="223"/>
  <c r="H18" i="223"/>
  <c r="I17" i="223"/>
  <c r="H17" i="223"/>
  <c r="I16" i="223"/>
  <c r="H16" i="223"/>
  <c r="I15" i="223"/>
  <c r="H15" i="223"/>
  <c r="H14" i="223"/>
  <c r="I13" i="223"/>
  <c r="H13" i="223"/>
  <c r="I12" i="223"/>
  <c r="H12" i="223"/>
  <c r="H11" i="223"/>
  <c r="I10" i="223"/>
  <c r="H10" i="223"/>
  <c r="AZ8" i="223" l="1"/>
  <c r="AV8" i="223"/>
  <c r="AR8" i="223"/>
  <c r="AN8" i="223"/>
  <c r="AJ8" i="223"/>
  <c r="AF8" i="223"/>
  <c r="AB8" i="223"/>
  <c r="X8" i="223"/>
  <c r="T8" i="223"/>
  <c r="P8" i="223"/>
  <c r="L8" i="223"/>
  <c r="R278" i="223"/>
  <c r="N278" i="223"/>
  <c r="O278" i="223" s="1"/>
  <c r="R277" i="223"/>
  <c r="N277" i="223"/>
  <c r="O277" i="223" s="1"/>
  <c r="R276" i="223"/>
  <c r="S276" i="223" s="1"/>
  <c r="N276" i="223"/>
  <c r="O276" i="223" s="1"/>
  <c r="R275" i="223"/>
  <c r="S275" i="223" s="1"/>
  <c r="N275" i="223"/>
  <c r="O275" i="223" s="1"/>
  <c r="R274" i="223"/>
  <c r="S274" i="223" s="1"/>
  <c r="N274" i="223"/>
  <c r="O274" i="223" s="1"/>
  <c r="R273" i="223"/>
  <c r="S273" i="223" s="1"/>
  <c r="N273" i="223"/>
  <c r="O273" i="223" s="1"/>
  <c r="R272" i="223"/>
  <c r="N272" i="223"/>
  <c r="O272" i="223" s="1"/>
  <c r="R271" i="223"/>
  <c r="S271" i="223" s="1"/>
  <c r="N271" i="223"/>
  <c r="O271" i="223" s="1"/>
  <c r="R270" i="223"/>
  <c r="S270" i="223" s="1"/>
  <c r="N270" i="223"/>
  <c r="O270" i="223" s="1"/>
  <c r="R269" i="223"/>
  <c r="S269" i="223" s="1"/>
  <c r="N269" i="223"/>
  <c r="O269" i="223" s="1"/>
  <c r="R268" i="223"/>
  <c r="S268" i="223" s="1"/>
  <c r="N268" i="223"/>
  <c r="O268" i="223" s="1"/>
  <c r="R267" i="223"/>
  <c r="S267" i="223" s="1"/>
  <c r="N267" i="223"/>
  <c r="O267" i="223" s="1"/>
  <c r="R266" i="223"/>
  <c r="S266" i="223" s="1"/>
  <c r="N266" i="223"/>
  <c r="O266" i="223" s="1"/>
  <c r="R265" i="223"/>
  <c r="S265" i="223" s="1"/>
  <c r="N265" i="223"/>
  <c r="O265" i="223" s="1"/>
  <c r="R264" i="223"/>
  <c r="N264" i="223"/>
  <c r="O264" i="223" s="1"/>
  <c r="R263" i="223"/>
  <c r="N263" i="223"/>
  <c r="O263" i="223" s="1"/>
  <c r="R262" i="223"/>
  <c r="S262" i="223" s="1"/>
  <c r="N262" i="223"/>
  <c r="O262" i="223" s="1"/>
  <c r="R261" i="223"/>
  <c r="S261" i="223" s="1"/>
  <c r="N261" i="223"/>
  <c r="O261" i="223" s="1"/>
  <c r="R260" i="223"/>
  <c r="N260" i="223"/>
  <c r="O260" i="223" s="1"/>
  <c r="R259" i="223"/>
  <c r="N259" i="223"/>
  <c r="O259" i="223" s="1"/>
  <c r="R258" i="223"/>
  <c r="S258" i="223" s="1"/>
  <c r="N258" i="223"/>
  <c r="O258" i="223" s="1"/>
  <c r="R257" i="223"/>
  <c r="S257" i="223" s="1"/>
  <c r="N257" i="223"/>
  <c r="O257" i="223" s="1"/>
  <c r="R256" i="223"/>
  <c r="S256" i="223" s="1"/>
  <c r="N256" i="223"/>
  <c r="O256" i="223" s="1"/>
  <c r="R255" i="223"/>
  <c r="S255" i="223" s="1"/>
  <c r="N255" i="223"/>
  <c r="O255" i="223" s="1"/>
  <c r="R254" i="223"/>
  <c r="S254" i="223" s="1"/>
  <c r="N254" i="223"/>
  <c r="O254" i="223" s="1"/>
  <c r="R253" i="223"/>
  <c r="S253" i="223" s="1"/>
  <c r="N253" i="223"/>
  <c r="O253" i="223" s="1"/>
  <c r="R252" i="223"/>
  <c r="S252" i="223" s="1"/>
  <c r="N252" i="223"/>
  <c r="O252" i="223" s="1"/>
  <c r="R251" i="223"/>
  <c r="S251" i="223" s="1"/>
  <c r="N251" i="223"/>
  <c r="O251" i="223" s="1"/>
  <c r="R250" i="223"/>
  <c r="N250" i="223"/>
  <c r="O250" i="223" s="1"/>
  <c r="R249" i="223"/>
  <c r="N249" i="223"/>
  <c r="O249" i="223" s="1"/>
  <c r="R248" i="223"/>
  <c r="N248" i="223"/>
  <c r="R247" i="223"/>
  <c r="N247" i="223"/>
  <c r="O247" i="223" s="1"/>
  <c r="R246" i="223"/>
  <c r="N246" i="223"/>
  <c r="O246" i="223" s="1"/>
  <c r="R245" i="223"/>
  <c r="S245" i="223" s="1"/>
  <c r="N245" i="223"/>
  <c r="O245" i="223" s="1"/>
  <c r="R244" i="223"/>
  <c r="S244" i="223" s="1"/>
  <c r="N244" i="223"/>
  <c r="O244" i="223" s="1"/>
  <c r="R243" i="223"/>
  <c r="S243" i="223" s="1"/>
  <c r="N243" i="223"/>
  <c r="O243" i="223" s="1"/>
  <c r="R242" i="223"/>
  <c r="S242" i="223" s="1"/>
  <c r="N242" i="223"/>
  <c r="O242" i="223" s="1"/>
  <c r="R241" i="223"/>
  <c r="N241" i="223"/>
  <c r="O241" i="223" s="1"/>
  <c r="R240" i="223"/>
  <c r="N240" i="223"/>
  <c r="O240" i="223" s="1"/>
  <c r="R239" i="223"/>
  <c r="N239" i="223"/>
  <c r="O239" i="223" s="1"/>
  <c r="R238" i="223"/>
  <c r="N238" i="223"/>
  <c r="O238" i="223" s="1"/>
  <c r="R237" i="223"/>
  <c r="N237" i="223"/>
  <c r="O237" i="223" s="1"/>
  <c r="R236" i="223"/>
  <c r="S236" i="223" s="1"/>
  <c r="N236" i="223"/>
  <c r="O236" i="223" s="1"/>
  <c r="R235" i="223"/>
  <c r="S235" i="223" s="1"/>
  <c r="N235" i="223"/>
  <c r="O235" i="223" s="1"/>
  <c r="R234" i="223"/>
  <c r="S234" i="223" s="1"/>
  <c r="N234" i="223"/>
  <c r="O234" i="223" s="1"/>
  <c r="R233" i="223"/>
  <c r="S233" i="223" s="1"/>
  <c r="N233" i="223"/>
  <c r="O233" i="223" s="1"/>
  <c r="R232" i="223"/>
  <c r="S232" i="223" s="1"/>
  <c r="N232" i="223"/>
  <c r="O232" i="223" s="1"/>
  <c r="R231" i="223"/>
  <c r="S231" i="223" s="1"/>
  <c r="N231" i="223"/>
  <c r="O231" i="223" s="1"/>
  <c r="R230" i="223"/>
  <c r="S230" i="223" s="1"/>
  <c r="N230" i="223"/>
  <c r="O230" i="223" s="1"/>
  <c r="R229" i="223"/>
  <c r="S229" i="223" s="1"/>
  <c r="N229" i="223"/>
  <c r="O229" i="223" s="1"/>
  <c r="R228" i="223"/>
  <c r="S228" i="223" s="1"/>
  <c r="N228" i="223"/>
  <c r="O228" i="223" s="1"/>
  <c r="R227" i="223"/>
  <c r="S227" i="223" s="1"/>
  <c r="N227" i="223"/>
  <c r="O227" i="223" s="1"/>
  <c r="R226" i="223"/>
  <c r="S226" i="223" s="1"/>
  <c r="N226" i="223"/>
  <c r="O226" i="223" s="1"/>
  <c r="R225" i="223"/>
  <c r="N225" i="223"/>
  <c r="O225" i="223" s="1"/>
  <c r="R224" i="223"/>
  <c r="N224" i="223"/>
  <c r="O224" i="223" s="1"/>
  <c r="R223" i="223"/>
  <c r="S223" i="223" s="1"/>
  <c r="N223" i="223"/>
  <c r="O223" i="223" s="1"/>
  <c r="R222" i="223"/>
  <c r="S222" i="223" s="1"/>
  <c r="N222" i="223"/>
  <c r="O222" i="223" s="1"/>
  <c r="R221" i="223"/>
  <c r="S221" i="223" s="1"/>
  <c r="N221" i="223"/>
  <c r="R220" i="223"/>
  <c r="S220" i="223" s="1"/>
  <c r="N220" i="223"/>
  <c r="O220" i="223" s="1"/>
  <c r="R219" i="223"/>
  <c r="S219" i="223" s="1"/>
  <c r="N219" i="223"/>
  <c r="R218" i="223"/>
  <c r="S218" i="223" s="1"/>
  <c r="N218" i="223"/>
  <c r="O218" i="223" s="1"/>
  <c r="R217" i="223"/>
  <c r="S217" i="223" s="1"/>
  <c r="N217" i="223"/>
  <c r="R216" i="223"/>
  <c r="S216" i="223" s="1"/>
  <c r="N216" i="223"/>
  <c r="R215" i="223"/>
  <c r="S215" i="223" s="1"/>
  <c r="N215" i="223"/>
  <c r="R214" i="223"/>
  <c r="S214" i="223" s="1"/>
  <c r="N214" i="223"/>
  <c r="R213" i="223"/>
  <c r="S213" i="223" s="1"/>
  <c r="N213" i="223"/>
  <c r="R212" i="223"/>
  <c r="S212" i="223" s="1"/>
  <c r="N212" i="223"/>
  <c r="O212" i="223" s="1"/>
  <c r="R211" i="223"/>
  <c r="S211" i="223" s="1"/>
  <c r="N211" i="223"/>
  <c r="O211" i="223" s="1"/>
  <c r="R210" i="223"/>
  <c r="S210" i="223" s="1"/>
  <c r="N210" i="223"/>
  <c r="O210" i="223" s="1"/>
  <c r="R209" i="223"/>
  <c r="S209" i="223" s="1"/>
  <c r="N209" i="223"/>
  <c r="O209" i="223" s="1"/>
  <c r="R208" i="223"/>
  <c r="S208" i="223" s="1"/>
  <c r="N208" i="223"/>
  <c r="O208" i="223" s="1"/>
  <c r="R207" i="223"/>
  <c r="S207" i="223" s="1"/>
  <c r="N207" i="223"/>
  <c r="O207" i="223" s="1"/>
  <c r="R206" i="223"/>
  <c r="S206" i="223" s="1"/>
  <c r="N206" i="223"/>
  <c r="O206" i="223" s="1"/>
  <c r="R205" i="223"/>
  <c r="S205" i="223" s="1"/>
  <c r="N205" i="223"/>
  <c r="O205" i="223" s="1"/>
  <c r="R204" i="223"/>
  <c r="N204" i="223"/>
  <c r="O204" i="223" s="1"/>
  <c r="R203" i="223"/>
  <c r="S203" i="223" s="1"/>
  <c r="N203" i="223"/>
  <c r="O203" i="223" s="1"/>
  <c r="R202" i="223"/>
  <c r="N202" i="223"/>
  <c r="O202" i="223" s="1"/>
  <c r="R201" i="223"/>
  <c r="S201" i="223" s="1"/>
  <c r="N201" i="223"/>
  <c r="O201" i="223" s="1"/>
  <c r="R200" i="223"/>
  <c r="S200" i="223" s="1"/>
  <c r="N200" i="223"/>
  <c r="O200" i="223" s="1"/>
  <c r="R199" i="223"/>
  <c r="S199" i="223" s="1"/>
  <c r="N199" i="223"/>
  <c r="O199" i="223" s="1"/>
  <c r="R198" i="223"/>
  <c r="S198" i="223" s="1"/>
  <c r="N198" i="223"/>
  <c r="O198" i="223" s="1"/>
  <c r="R197" i="223"/>
  <c r="S197" i="223" s="1"/>
  <c r="N197" i="223"/>
  <c r="O197" i="223" s="1"/>
  <c r="R196" i="223"/>
  <c r="S196" i="223" s="1"/>
  <c r="N196" i="223"/>
  <c r="O196" i="223" s="1"/>
  <c r="R195" i="223"/>
  <c r="S195" i="223" s="1"/>
  <c r="N195" i="223"/>
  <c r="O195" i="223" s="1"/>
  <c r="R194" i="223"/>
  <c r="S194" i="223" s="1"/>
  <c r="N194" i="223"/>
  <c r="O194" i="223" s="1"/>
  <c r="R193" i="223"/>
  <c r="S193" i="223" s="1"/>
  <c r="N193" i="223"/>
  <c r="O193" i="223" s="1"/>
  <c r="R192" i="223"/>
  <c r="S192" i="223" s="1"/>
  <c r="N192" i="223"/>
  <c r="O192" i="223" s="1"/>
  <c r="R191" i="223"/>
  <c r="S191" i="223" s="1"/>
  <c r="N191" i="223"/>
  <c r="O191" i="223" s="1"/>
  <c r="R190" i="223"/>
  <c r="S190" i="223" s="1"/>
  <c r="N190" i="223"/>
  <c r="O190" i="223" s="1"/>
  <c r="R189" i="223"/>
  <c r="S189" i="223" s="1"/>
  <c r="N189" i="223"/>
  <c r="O189" i="223" s="1"/>
  <c r="R188" i="223"/>
  <c r="S188" i="223" s="1"/>
  <c r="N188" i="223"/>
  <c r="O188" i="223" s="1"/>
  <c r="R187" i="223"/>
  <c r="S187" i="223" s="1"/>
  <c r="N187" i="223"/>
  <c r="O187" i="223" s="1"/>
  <c r="R186" i="223"/>
  <c r="S186" i="223" s="1"/>
  <c r="N186" i="223"/>
  <c r="O186" i="223" s="1"/>
  <c r="R185" i="223"/>
  <c r="S185" i="223" s="1"/>
  <c r="N185" i="223"/>
  <c r="O185" i="223" s="1"/>
  <c r="R184" i="223"/>
  <c r="S184" i="223" s="1"/>
  <c r="N184" i="223"/>
  <c r="O184" i="223" s="1"/>
  <c r="R183" i="223"/>
  <c r="N183" i="223"/>
  <c r="O183" i="223" s="1"/>
  <c r="R182" i="223"/>
  <c r="S182" i="223" s="1"/>
  <c r="N182" i="223"/>
  <c r="O182" i="223" s="1"/>
  <c r="R181" i="223"/>
  <c r="N181" i="223"/>
  <c r="O181" i="223" s="1"/>
  <c r="R180" i="223"/>
  <c r="S180" i="223" s="1"/>
  <c r="N180" i="223"/>
  <c r="O180" i="223" s="1"/>
  <c r="R179" i="223"/>
  <c r="S179" i="223" s="1"/>
  <c r="N179" i="223"/>
  <c r="O179" i="223" s="1"/>
  <c r="R178" i="223"/>
  <c r="S178" i="223" s="1"/>
  <c r="N178" i="223"/>
  <c r="O178" i="223" s="1"/>
  <c r="R177" i="223"/>
  <c r="S177" i="223" s="1"/>
  <c r="N177" i="223"/>
  <c r="O177" i="223" s="1"/>
  <c r="R176" i="223"/>
  <c r="S176" i="223" s="1"/>
  <c r="N176" i="223"/>
  <c r="O176" i="223" s="1"/>
  <c r="R175" i="223"/>
  <c r="S175" i="223" s="1"/>
  <c r="N175" i="223"/>
  <c r="O175" i="223" s="1"/>
  <c r="R174" i="223"/>
  <c r="S174" i="223" s="1"/>
  <c r="N174" i="223"/>
  <c r="O174" i="223" s="1"/>
  <c r="R173" i="223"/>
  <c r="N173" i="223"/>
  <c r="O173" i="223" s="1"/>
  <c r="R172" i="223"/>
  <c r="S172" i="223" s="1"/>
  <c r="N172" i="223"/>
  <c r="O172" i="223" s="1"/>
  <c r="R171" i="223"/>
  <c r="N171" i="223"/>
  <c r="O171" i="223" s="1"/>
  <c r="R170" i="223"/>
  <c r="N170" i="223"/>
  <c r="O170" i="223" s="1"/>
  <c r="R169" i="223"/>
  <c r="S169" i="223" s="1"/>
  <c r="N169" i="223"/>
  <c r="R168" i="223"/>
  <c r="N168" i="223"/>
  <c r="O168" i="223" s="1"/>
  <c r="R167" i="223"/>
  <c r="S167" i="223" s="1"/>
  <c r="N167" i="223"/>
  <c r="O167" i="223" s="1"/>
  <c r="R166" i="223"/>
  <c r="S166" i="223" s="1"/>
  <c r="N166" i="223"/>
  <c r="O166" i="223" s="1"/>
  <c r="R165" i="223"/>
  <c r="S165" i="223" s="1"/>
  <c r="N165" i="223"/>
  <c r="O165" i="223" s="1"/>
  <c r="R164" i="223"/>
  <c r="S164" i="223" s="1"/>
  <c r="N164" i="223"/>
  <c r="O164" i="223" s="1"/>
  <c r="R163" i="223"/>
  <c r="S163" i="223" s="1"/>
  <c r="N163" i="223"/>
  <c r="O163" i="223" s="1"/>
  <c r="R162" i="223"/>
  <c r="S162" i="223" s="1"/>
  <c r="N162" i="223"/>
  <c r="O162" i="223" s="1"/>
  <c r="R161" i="223"/>
  <c r="S161" i="223" s="1"/>
  <c r="N161" i="223"/>
  <c r="O161" i="223" s="1"/>
  <c r="R160" i="223"/>
  <c r="S160" i="223" s="1"/>
  <c r="N160" i="223"/>
  <c r="O160" i="223" s="1"/>
  <c r="R159" i="223"/>
  <c r="S159" i="223" s="1"/>
  <c r="N159" i="223"/>
  <c r="O159" i="223" s="1"/>
  <c r="R158" i="223"/>
  <c r="S158" i="223" s="1"/>
  <c r="N158" i="223"/>
  <c r="O158" i="223" s="1"/>
  <c r="R157" i="223"/>
  <c r="S157" i="223" s="1"/>
  <c r="N157" i="223"/>
  <c r="O157" i="223" s="1"/>
  <c r="R156" i="223"/>
  <c r="S156" i="223" s="1"/>
  <c r="N156" i="223"/>
  <c r="O156" i="223" s="1"/>
  <c r="R155" i="223"/>
  <c r="S155" i="223" s="1"/>
  <c r="N155" i="223"/>
  <c r="O155" i="223" s="1"/>
  <c r="R154" i="223"/>
  <c r="S154" i="223" s="1"/>
  <c r="N154" i="223"/>
  <c r="O154" i="223" s="1"/>
  <c r="R153" i="223"/>
  <c r="N153" i="223"/>
  <c r="O153" i="223" s="1"/>
  <c r="R152" i="223"/>
  <c r="N152" i="223"/>
  <c r="O152" i="223" s="1"/>
  <c r="R151" i="223"/>
  <c r="N151" i="223"/>
  <c r="O151" i="223" s="1"/>
  <c r="R150" i="223"/>
  <c r="N150" i="223"/>
  <c r="O150" i="223" s="1"/>
  <c r="R149" i="223"/>
  <c r="N149" i="223"/>
  <c r="O149" i="223" s="1"/>
  <c r="R148" i="223"/>
  <c r="N148" i="223"/>
  <c r="O148" i="223" s="1"/>
  <c r="R147" i="223"/>
  <c r="N147" i="223"/>
  <c r="O147" i="223" s="1"/>
  <c r="R146" i="223"/>
  <c r="N146" i="223"/>
  <c r="O146" i="223" s="1"/>
  <c r="R145" i="223"/>
  <c r="N145" i="223"/>
  <c r="O145" i="223" s="1"/>
  <c r="R144" i="223"/>
  <c r="N144" i="223"/>
  <c r="O144" i="223" s="1"/>
  <c r="R143" i="223"/>
  <c r="N143" i="223"/>
  <c r="O143" i="223" s="1"/>
  <c r="R142" i="223"/>
  <c r="N142" i="223"/>
  <c r="O142" i="223" s="1"/>
  <c r="R141" i="223"/>
  <c r="N141" i="223"/>
  <c r="O141" i="223" s="1"/>
  <c r="R140" i="223"/>
  <c r="N140" i="223"/>
  <c r="O140" i="223" s="1"/>
  <c r="R139" i="223"/>
  <c r="S139" i="223" s="1"/>
  <c r="N139" i="223"/>
  <c r="O139" i="223" s="1"/>
  <c r="R138" i="223"/>
  <c r="N138" i="223"/>
  <c r="O138" i="223" s="1"/>
  <c r="R137" i="223"/>
  <c r="N137" i="223"/>
  <c r="O137" i="223" s="1"/>
  <c r="R136" i="223"/>
  <c r="N136" i="223"/>
  <c r="O136" i="223" s="1"/>
  <c r="R135" i="223"/>
  <c r="N135" i="223"/>
  <c r="O135" i="223" s="1"/>
  <c r="R134" i="223"/>
  <c r="N134" i="223"/>
  <c r="O134" i="223" s="1"/>
  <c r="R133" i="223"/>
  <c r="N133" i="223"/>
  <c r="O133" i="223" s="1"/>
  <c r="R132" i="223"/>
  <c r="N132" i="223"/>
  <c r="O132" i="223" s="1"/>
  <c r="R131" i="223"/>
  <c r="N131" i="223"/>
  <c r="O131" i="223" s="1"/>
  <c r="R130" i="223"/>
  <c r="N130" i="223"/>
  <c r="O130" i="223" s="1"/>
  <c r="R129" i="223"/>
  <c r="N129" i="223"/>
  <c r="O129" i="223" s="1"/>
  <c r="R128" i="223"/>
  <c r="N128" i="223"/>
  <c r="O128" i="223" s="1"/>
  <c r="R127" i="223"/>
  <c r="N127" i="223"/>
  <c r="O127" i="223" s="1"/>
  <c r="R126" i="223"/>
  <c r="N126" i="223"/>
  <c r="O126" i="223" s="1"/>
  <c r="R125" i="223"/>
  <c r="N125" i="223"/>
  <c r="O125" i="223" s="1"/>
  <c r="R124" i="223"/>
  <c r="N124" i="223"/>
  <c r="O124" i="223" s="1"/>
  <c r="R123" i="223"/>
  <c r="N123" i="223"/>
  <c r="O123" i="223" s="1"/>
  <c r="R122" i="223"/>
  <c r="N122" i="223"/>
  <c r="O122" i="223" s="1"/>
  <c r="R121" i="223"/>
  <c r="N121" i="223"/>
  <c r="O121" i="223" s="1"/>
  <c r="R120" i="223"/>
  <c r="N120" i="223"/>
  <c r="O120" i="223" s="1"/>
  <c r="R119" i="223"/>
  <c r="N119" i="223"/>
  <c r="O119" i="223" s="1"/>
  <c r="R118" i="223"/>
  <c r="N118" i="223"/>
  <c r="O118" i="223" s="1"/>
  <c r="R117" i="223"/>
  <c r="N117" i="223"/>
  <c r="O117" i="223" s="1"/>
  <c r="R116" i="223"/>
  <c r="N116" i="223"/>
  <c r="O116" i="223" s="1"/>
  <c r="R115" i="223"/>
  <c r="N115" i="223"/>
  <c r="O115" i="223" s="1"/>
  <c r="R114" i="223"/>
  <c r="N114" i="223"/>
  <c r="O114" i="223" s="1"/>
  <c r="R113" i="223"/>
  <c r="N113" i="223"/>
  <c r="O113" i="223" s="1"/>
  <c r="R112" i="223"/>
  <c r="N112" i="223"/>
  <c r="O112" i="223" s="1"/>
  <c r="R111" i="223"/>
  <c r="N111" i="223"/>
  <c r="O111" i="223" s="1"/>
  <c r="R110" i="223"/>
  <c r="N110" i="223"/>
  <c r="O110" i="223" s="1"/>
  <c r="R109" i="223"/>
  <c r="N109" i="223"/>
  <c r="O109" i="223" s="1"/>
  <c r="R108" i="223"/>
  <c r="N108" i="223"/>
  <c r="O108" i="223" s="1"/>
  <c r="R107" i="223"/>
  <c r="N107" i="223"/>
  <c r="O107" i="223" s="1"/>
  <c r="R106" i="223"/>
  <c r="N106" i="223"/>
  <c r="O106" i="223" s="1"/>
  <c r="R105" i="223"/>
  <c r="N105" i="223"/>
  <c r="O105" i="223" s="1"/>
  <c r="R104" i="223"/>
  <c r="N104" i="223"/>
  <c r="O104" i="223" s="1"/>
  <c r="R103" i="223"/>
  <c r="N103" i="223"/>
  <c r="O103" i="223" s="1"/>
  <c r="R102" i="223"/>
  <c r="N102" i="223"/>
  <c r="O102" i="223" s="1"/>
  <c r="R101" i="223"/>
  <c r="N101" i="223"/>
  <c r="O101" i="223" s="1"/>
  <c r="R100" i="223"/>
  <c r="N100" i="223"/>
  <c r="O100" i="223" s="1"/>
  <c r="R99" i="223"/>
  <c r="N99" i="223"/>
  <c r="O99" i="223" s="1"/>
  <c r="R98" i="223"/>
  <c r="S98" i="223" s="1"/>
  <c r="N98" i="223"/>
  <c r="O98" i="223" s="1"/>
  <c r="R97" i="223"/>
  <c r="S97" i="223" s="1"/>
  <c r="N97" i="223"/>
  <c r="O97" i="223" s="1"/>
  <c r="R96" i="223"/>
  <c r="N96" i="223"/>
  <c r="O96" i="223" s="1"/>
  <c r="R95" i="223"/>
  <c r="N95" i="223"/>
  <c r="O95" i="223" s="1"/>
  <c r="R94" i="223"/>
  <c r="N94" i="223"/>
  <c r="O94" i="223" s="1"/>
  <c r="R93" i="223"/>
  <c r="N93" i="223"/>
  <c r="O93" i="223" s="1"/>
  <c r="R92" i="223"/>
  <c r="N92" i="223"/>
  <c r="O92" i="223" s="1"/>
  <c r="R91" i="223"/>
  <c r="N91" i="223"/>
  <c r="O91" i="223" s="1"/>
  <c r="R90" i="223"/>
  <c r="N90" i="223"/>
  <c r="O90" i="223" s="1"/>
  <c r="R89" i="223"/>
  <c r="N89" i="223"/>
  <c r="O89" i="223" s="1"/>
  <c r="R88" i="223"/>
  <c r="N88" i="223"/>
  <c r="O88" i="223" s="1"/>
  <c r="R87" i="223"/>
  <c r="S87" i="223" s="1"/>
  <c r="N87" i="223"/>
  <c r="O87" i="223" s="1"/>
  <c r="R86" i="223"/>
  <c r="N86" i="223"/>
  <c r="O86" i="223" s="1"/>
  <c r="R85" i="223"/>
  <c r="N85" i="223"/>
  <c r="O85" i="223" s="1"/>
  <c r="R84" i="223"/>
  <c r="N84" i="223"/>
  <c r="O84" i="223" s="1"/>
  <c r="R83" i="223"/>
  <c r="N83" i="223"/>
  <c r="O83" i="223" s="1"/>
  <c r="R82" i="223"/>
  <c r="N82" i="223"/>
  <c r="O82" i="223" s="1"/>
  <c r="R81" i="223"/>
  <c r="N81" i="223"/>
  <c r="O81" i="223" s="1"/>
  <c r="R80" i="223"/>
  <c r="N80" i="223"/>
  <c r="O80" i="223" s="1"/>
  <c r="R79" i="223"/>
  <c r="N79" i="223"/>
  <c r="O79" i="223" s="1"/>
  <c r="R78" i="223"/>
  <c r="N78" i="223"/>
  <c r="O78" i="223" s="1"/>
  <c r="R77" i="223"/>
  <c r="N77" i="223"/>
  <c r="O77" i="223" s="1"/>
  <c r="R76" i="223"/>
  <c r="N76" i="223"/>
  <c r="O76" i="223" s="1"/>
  <c r="R75" i="223"/>
  <c r="N75" i="223"/>
  <c r="O75" i="223" s="1"/>
  <c r="R74" i="223"/>
  <c r="N74" i="223"/>
  <c r="O74" i="223" s="1"/>
  <c r="R73" i="223"/>
  <c r="N73" i="223"/>
  <c r="O73" i="223" s="1"/>
  <c r="R72" i="223"/>
  <c r="N72" i="223"/>
  <c r="O72" i="223" s="1"/>
  <c r="R71" i="223"/>
  <c r="N71" i="223"/>
  <c r="O71" i="223" s="1"/>
  <c r="R70" i="223"/>
  <c r="S70" i="223" s="1"/>
  <c r="N70" i="223"/>
  <c r="O70" i="223" s="1"/>
  <c r="R69" i="223"/>
  <c r="S69" i="223" s="1"/>
  <c r="N69" i="223"/>
  <c r="O69" i="223" s="1"/>
  <c r="R68" i="223"/>
  <c r="S68" i="223" s="1"/>
  <c r="N68" i="223"/>
  <c r="O68" i="223" s="1"/>
  <c r="R67" i="223"/>
  <c r="S67" i="223" s="1"/>
  <c r="N67" i="223"/>
  <c r="O67" i="223" s="1"/>
  <c r="R66" i="223"/>
  <c r="S66" i="223" s="1"/>
  <c r="N66" i="223"/>
  <c r="O66" i="223" s="1"/>
  <c r="R65" i="223"/>
  <c r="S65" i="223" s="1"/>
  <c r="N65" i="223"/>
  <c r="O65" i="223" s="1"/>
  <c r="R64" i="223"/>
  <c r="S64" i="223" s="1"/>
  <c r="N64" i="223"/>
  <c r="O64" i="223" s="1"/>
  <c r="R63" i="223"/>
  <c r="S63" i="223" s="1"/>
  <c r="N63" i="223"/>
  <c r="O63" i="223" s="1"/>
  <c r="R62" i="223"/>
  <c r="S62" i="223" s="1"/>
  <c r="N62" i="223"/>
  <c r="O62" i="223" s="1"/>
  <c r="R61" i="223"/>
  <c r="S61" i="223" s="1"/>
  <c r="N61" i="223"/>
  <c r="O61" i="223" s="1"/>
  <c r="R60" i="223"/>
  <c r="S60" i="223" s="1"/>
  <c r="N60" i="223"/>
  <c r="O60" i="223" s="1"/>
  <c r="R59" i="223"/>
  <c r="S59" i="223" s="1"/>
  <c r="N59" i="223"/>
  <c r="O59" i="223" s="1"/>
  <c r="R58" i="223"/>
  <c r="S58" i="223" s="1"/>
  <c r="N58" i="223"/>
  <c r="O58" i="223" s="1"/>
  <c r="R57" i="223"/>
  <c r="S57" i="223" s="1"/>
  <c r="N57" i="223"/>
  <c r="O57" i="223" s="1"/>
  <c r="R56" i="223"/>
  <c r="S56" i="223" s="1"/>
  <c r="N56" i="223"/>
  <c r="O56" i="223" s="1"/>
  <c r="R55" i="223"/>
  <c r="S55" i="223" s="1"/>
  <c r="N55" i="223"/>
  <c r="O55" i="223" s="1"/>
  <c r="R54" i="223"/>
  <c r="S54" i="223" s="1"/>
  <c r="N54" i="223"/>
  <c r="O54" i="223" s="1"/>
  <c r="R53" i="223"/>
  <c r="S53" i="223" s="1"/>
  <c r="N53" i="223"/>
  <c r="O53" i="223" s="1"/>
  <c r="R52" i="223"/>
  <c r="S52" i="223" s="1"/>
  <c r="N52" i="223"/>
  <c r="O52" i="223" s="1"/>
  <c r="R51" i="223"/>
  <c r="S51" i="223" s="1"/>
  <c r="N51" i="223"/>
  <c r="O51" i="223" s="1"/>
  <c r="R50" i="223"/>
  <c r="S50" i="223" s="1"/>
  <c r="N50" i="223"/>
  <c r="O50" i="223" s="1"/>
  <c r="R49" i="223"/>
  <c r="S49" i="223" s="1"/>
  <c r="N49" i="223"/>
  <c r="O49" i="223" s="1"/>
  <c r="R48" i="223"/>
  <c r="S48" i="223" s="1"/>
  <c r="N48" i="223"/>
  <c r="O48" i="223" s="1"/>
  <c r="R47" i="223"/>
  <c r="S47" i="223" s="1"/>
  <c r="N47" i="223"/>
  <c r="O47" i="223" s="1"/>
  <c r="R46" i="223"/>
  <c r="S46" i="223" s="1"/>
  <c r="N46" i="223"/>
  <c r="O46" i="223" s="1"/>
  <c r="R45" i="223"/>
  <c r="S45" i="223" s="1"/>
  <c r="N45" i="223"/>
  <c r="O45" i="223" s="1"/>
  <c r="R44" i="223"/>
  <c r="S44" i="223" s="1"/>
  <c r="N44" i="223"/>
  <c r="O44" i="223" s="1"/>
  <c r="R43" i="223"/>
  <c r="S43" i="223" s="1"/>
  <c r="N43" i="223"/>
  <c r="O43" i="223" s="1"/>
  <c r="R42" i="223"/>
  <c r="S42" i="223" s="1"/>
  <c r="N42" i="223"/>
  <c r="O42" i="223" s="1"/>
  <c r="R41" i="223"/>
  <c r="N41" i="223"/>
  <c r="O41" i="223" s="1"/>
  <c r="R40" i="223"/>
  <c r="N40" i="223"/>
  <c r="O40" i="223" s="1"/>
  <c r="R39" i="223"/>
  <c r="N39" i="223"/>
  <c r="O39" i="223" s="1"/>
  <c r="R38" i="223"/>
  <c r="S38" i="223" s="1"/>
  <c r="N38" i="223"/>
  <c r="O38" i="223" s="1"/>
  <c r="R37" i="223"/>
  <c r="S37" i="223" s="1"/>
  <c r="N37" i="223"/>
  <c r="O37" i="223" s="1"/>
  <c r="R36" i="223"/>
  <c r="S36" i="223" s="1"/>
  <c r="N36" i="223"/>
  <c r="O36" i="223" s="1"/>
  <c r="R35" i="223"/>
  <c r="S35" i="223" s="1"/>
  <c r="N35" i="223"/>
  <c r="O35" i="223" s="1"/>
  <c r="R34" i="223"/>
  <c r="S34" i="223" s="1"/>
  <c r="N34" i="223"/>
  <c r="O34" i="223" s="1"/>
  <c r="R33" i="223"/>
  <c r="S33" i="223" s="1"/>
  <c r="N33" i="223"/>
  <c r="O33" i="223" s="1"/>
  <c r="R32" i="223"/>
  <c r="S32" i="223" s="1"/>
  <c r="N32" i="223"/>
  <c r="O32" i="223" s="1"/>
  <c r="R31" i="223"/>
  <c r="N31" i="223"/>
  <c r="O31" i="223" s="1"/>
  <c r="R30" i="223"/>
  <c r="N30" i="223"/>
  <c r="O30" i="223" s="1"/>
  <c r="R29" i="223"/>
  <c r="N29" i="223"/>
  <c r="O29" i="223" s="1"/>
  <c r="R28" i="223"/>
  <c r="S28" i="223" s="1"/>
  <c r="N28" i="223"/>
  <c r="O28" i="223" s="1"/>
  <c r="R27" i="223"/>
  <c r="N27" i="223"/>
  <c r="O27" i="223" s="1"/>
  <c r="R26" i="223"/>
  <c r="S26" i="223" s="1"/>
  <c r="N26" i="223"/>
  <c r="O26" i="223" s="1"/>
  <c r="R25" i="223"/>
  <c r="N25" i="223"/>
  <c r="O25" i="223" s="1"/>
  <c r="R24" i="223"/>
  <c r="N24" i="223"/>
  <c r="O24" i="223" s="1"/>
  <c r="R23" i="223"/>
  <c r="N23" i="223"/>
  <c r="O23" i="223" s="1"/>
  <c r="R22" i="223"/>
  <c r="S22" i="223" s="1"/>
  <c r="N22" i="223"/>
  <c r="O22" i="223" s="1"/>
  <c r="R21" i="223"/>
  <c r="S21" i="223" s="1"/>
  <c r="N21" i="223"/>
  <c r="O21" i="223" s="1"/>
  <c r="R20" i="223"/>
  <c r="S20" i="223" s="1"/>
  <c r="N20" i="223"/>
  <c r="O20" i="223" s="1"/>
  <c r="R19" i="223"/>
  <c r="N19" i="223"/>
  <c r="R18" i="223"/>
  <c r="S18" i="223" s="1"/>
  <c r="N18" i="223"/>
  <c r="O18" i="223" s="1"/>
  <c r="R17" i="223"/>
  <c r="S17" i="223" s="1"/>
  <c r="N17" i="223"/>
  <c r="R16" i="223"/>
  <c r="S16" i="223" s="1"/>
  <c r="N16" i="223"/>
  <c r="O16" i="223" s="1"/>
  <c r="R15" i="223"/>
  <c r="S15" i="223" s="1"/>
  <c r="N15" i="223"/>
  <c r="O15" i="223" s="1"/>
  <c r="R14" i="223"/>
  <c r="S14" i="223" s="1"/>
  <c r="N14" i="223"/>
  <c r="O14" i="223" s="1"/>
  <c r="R13" i="223"/>
  <c r="S13" i="223" s="1"/>
  <c r="N13" i="223"/>
  <c r="O13" i="223" s="1"/>
  <c r="R12" i="223"/>
  <c r="S12" i="223" s="1"/>
  <c r="N12" i="223"/>
  <c r="O12" i="223" s="1"/>
  <c r="R11" i="223"/>
  <c r="S11" i="223" s="1"/>
  <c r="N11" i="223"/>
  <c r="O11" i="223" s="1"/>
  <c r="R10" i="223"/>
  <c r="S10" i="223" s="1"/>
  <c r="N10" i="223"/>
  <c r="O10" i="223" s="1"/>
  <c r="BB278" i="223"/>
  <c r="BC278" i="223" s="1"/>
  <c r="AX278" i="223"/>
  <c r="AY278" i="223" s="1"/>
  <c r="AT278" i="223"/>
  <c r="AU278" i="223" s="1"/>
  <c r="AP278" i="223"/>
  <c r="AQ278" i="223" s="1"/>
  <c r="AL278" i="223"/>
  <c r="AM278" i="223" s="1"/>
  <c r="AH278" i="223"/>
  <c r="AD278" i="223"/>
  <c r="AE278" i="223" s="1"/>
  <c r="Z278" i="223"/>
  <c r="AA278" i="223" s="1"/>
  <c r="V278" i="223"/>
  <c r="BB277" i="223"/>
  <c r="BC277" i="223" s="1"/>
  <c r="AX277" i="223"/>
  <c r="AY277" i="223" s="1"/>
  <c r="AT277" i="223"/>
  <c r="AU277" i="223" s="1"/>
  <c r="AP277" i="223"/>
  <c r="AL277" i="223"/>
  <c r="AM277" i="223" s="1"/>
  <c r="AH277" i="223"/>
  <c r="AD277" i="223"/>
  <c r="AE277" i="223" s="1"/>
  <c r="Z277" i="223"/>
  <c r="AA277" i="223" s="1"/>
  <c r="V277" i="223"/>
  <c r="BB276" i="223"/>
  <c r="BC276" i="223" s="1"/>
  <c r="AX276" i="223"/>
  <c r="AY276" i="223" s="1"/>
  <c r="AT276" i="223"/>
  <c r="AU276" i="223" s="1"/>
  <c r="AP276" i="223"/>
  <c r="AQ276" i="223" s="1"/>
  <c r="AL276" i="223"/>
  <c r="AM276" i="223" s="1"/>
  <c r="AH276" i="223"/>
  <c r="AI276" i="223" s="1"/>
  <c r="AD276" i="223"/>
  <c r="AE276" i="223" s="1"/>
  <c r="Z276" i="223"/>
  <c r="AA276" i="223" s="1"/>
  <c r="V276" i="223"/>
  <c r="BB275" i="223"/>
  <c r="BC275" i="223" s="1"/>
  <c r="AX275" i="223"/>
  <c r="AY275" i="223" s="1"/>
  <c r="AT275" i="223"/>
  <c r="AU275" i="223" s="1"/>
  <c r="AP275" i="223"/>
  <c r="AL275" i="223"/>
  <c r="AM275" i="223" s="1"/>
  <c r="AH275" i="223"/>
  <c r="AD275" i="223"/>
  <c r="AE275" i="223" s="1"/>
  <c r="Z275" i="223"/>
  <c r="AA275" i="223" s="1"/>
  <c r="V275" i="223"/>
  <c r="BB274" i="223"/>
  <c r="BC274" i="223" s="1"/>
  <c r="AX274" i="223"/>
  <c r="AY274" i="223" s="1"/>
  <c r="AT274" i="223"/>
  <c r="AU274" i="223" s="1"/>
  <c r="AP274" i="223"/>
  <c r="AQ274" i="223" s="1"/>
  <c r="AL274" i="223"/>
  <c r="AM274" i="223" s="1"/>
  <c r="AH274" i="223"/>
  <c r="AD274" i="223"/>
  <c r="AE274" i="223" s="1"/>
  <c r="Z274" i="223"/>
  <c r="AA274" i="223" s="1"/>
  <c r="V274" i="223"/>
  <c r="BB273" i="223"/>
  <c r="BC273" i="223" s="1"/>
  <c r="AX273" i="223"/>
  <c r="AY273" i="223" s="1"/>
  <c r="AT273" i="223"/>
  <c r="AU273" i="223" s="1"/>
  <c r="AP273" i="223"/>
  <c r="AL273" i="223"/>
  <c r="AM273" i="223" s="1"/>
  <c r="AH273" i="223"/>
  <c r="AI273" i="223" s="1"/>
  <c r="AD273" i="223"/>
  <c r="AE273" i="223" s="1"/>
  <c r="Z273" i="223"/>
  <c r="AA273" i="223" s="1"/>
  <c r="V273" i="223"/>
  <c r="W273" i="223" s="1"/>
  <c r="BB272" i="223"/>
  <c r="BC272" i="223" s="1"/>
  <c r="AX272" i="223"/>
  <c r="AY272" i="223" s="1"/>
  <c r="AT272" i="223"/>
  <c r="AU272" i="223" s="1"/>
  <c r="AP272" i="223"/>
  <c r="AL272" i="223"/>
  <c r="AM272" i="223" s="1"/>
  <c r="AH272" i="223"/>
  <c r="AI272" i="223" s="1"/>
  <c r="AD272" i="223"/>
  <c r="Z272" i="223"/>
  <c r="AA272" i="223" s="1"/>
  <c r="V272" i="223"/>
  <c r="BB271" i="223"/>
  <c r="BC271" i="223" s="1"/>
  <c r="AX271" i="223"/>
  <c r="AY271" i="223" s="1"/>
  <c r="AT271" i="223"/>
  <c r="AU271" i="223" s="1"/>
  <c r="AP271" i="223"/>
  <c r="AL271" i="223"/>
  <c r="AM271" i="223" s="1"/>
  <c r="AH271" i="223"/>
  <c r="AI271" i="223" s="1"/>
  <c r="AD271" i="223"/>
  <c r="AE271" i="223" s="1"/>
  <c r="Z271" i="223"/>
  <c r="AA271" i="223" s="1"/>
  <c r="V271" i="223"/>
  <c r="BB270" i="223"/>
  <c r="BC270" i="223" s="1"/>
  <c r="AX270" i="223"/>
  <c r="AY270" i="223" s="1"/>
  <c r="AT270" i="223"/>
  <c r="AU270" i="223" s="1"/>
  <c r="AP270" i="223"/>
  <c r="AQ270" i="223" s="1"/>
  <c r="AL270" i="223"/>
  <c r="AM270" i="223" s="1"/>
  <c r="AH270" i="223"/>
  <c r="AI270" i="223" s="1"/>
  <c r="AD270" i="223"/>
  <c r="Z270" i="223"/>
  <c r="AA270" i="223" s="1"/>
  <c r="V270" i="223"/>
  <c r="BB269" i="223"/>
  <c r="BC269" i="223" s="1"/>
  <c r="AX269" i="223"/>
  <c r="AY269" i="223" s="1"/>
  <c r="AT269" i="223"/>
  <c r="AU269" i="223" s="1"/>
  <c r="AP269" i="223"/>
  <c r="AQ269" i="223" s="1"/>
  <c r="AL269" i="223"/>
  <c r="AM269" i="223" s="1"/>
  <c r="AH269" i="223"/>
  <c r="AI269" i="223" s="1"/>
  <c r="AD269" i="223"/>
  <c r="AE269" i="223" s="1"/>
  <c r="Z269" i="223"/>
  <c r="AA269" i="223" s="1"/>
  <c r="V269" i="223"/>
  <c r="BB268" i="223"/>
  <c r="BC268" i="223" s="1"/>
  <c r="AX268" i="223"/>
  <c r="AY268" i="223" s="1"/>
  <c r="AT268" i="223"/>
  <c r="AU268" i="223" s="1"/>
  <c r="AP268" i="223"/>
  <c r="AQ268" i="223" s="1"/>
  <c r="AL268" i="223"/>
  <c r="AM268" i="223" s="1"/>
  <c r="AH268" i="223"/>
  <c r="AI268" i="223" s="1"/>
  <c r="AD268" i="223"/>
  <c r="Z268" i="223"/>
  <c r="AA268" i="223" s="1"/>
  <c r="V268" i="223"/>
  <c r="BB267" i="223"/>
  <c r="BC267" i="223" s="1"/>
  <c r="AX267" i="223"/>
  <c r="AY267" i="223" s="1"/>
  <c r="AT267" i="223"/>
  <c r="AU267" i="223" s="1"/>
  <c r="AP267" i="223"/>
  <c r="AQ267" i="223" s="1"/>
  <c r="AL267" i="223"/>
  <c r="AM267" i="223" s="1"/>
  <c r="AH267" i="223"/>
  <c r="AI267" i="223" s="1"/>
  <c r="AD267" i="223"/>
  <c r="Z267" i="223"/>
  <c r="AA267" i="223" s="1"/>
  <c r="V267" i="223"/>
  <c r="BB266" i="223"/>
  <c r="BC266" i="223" s="1"/>
  <c r="AX266" i="223"/>
  <c r="AY266" i="223" s="1"/>
  <c r="AT266" i="223"/>
  <c r="AU266" i="223" s="1"/>
  <c r="AP266" i="223"/>
  <c r="AQ266" i="223" s="1"/>
  <c r="AL266" i="223"/>
  <c r="AM266" i="223" s="1"/>
  <c r="AH266" i="223"/>
  <c r="AI266" i="223" s="1"/>
  <c r="AD266" i="223"/>
  <c r="Z266" i="223"/>
  <c r="AA266" i="223" s="1"/>
  <c r="V266" i="223"/>
  <c r="BB265" i="223"/>
  <c r="BC265" i="223" s="1"/>
  <c r="AX265" i="223"/>
  <c r="AY265" i="223" s="1"/>
  <c r="AT265" i="223"/>
  <c r="AU265" i="223" s="1"/>
  <c r="AP265" i="223"/>
  <c r="AQ265" i="223" s="1"/>
  <c r="AL265" i="223"/>
  <c r="AM265" i="223" s="1"/>
  <c r="AH265" i="223"/>
  <c r="AI265" i="223" s="1"/>
  <c r="AD265" i="223"/>
  <c r="Z265" i="223"/>
  <c r="AA265" i="223" s="1"/>
  <c r="V265" i="223"/>
  <c r="BB264" i="223"/>
  <c r="BC264" i="223" s="1"/>
  <c r="AX264" i="223"/>
  <c r="AY264" i="223" s="1"/>
  <c r="AT264" i="223"/>
  <c r="AU264" i="223" s="1"/>
  <c r="AP264" i="223"/>
  <c r="AL264" i="223"/>
  <c r="AM264" i="223" s="1"/>
  <c r="AH264" i="223"/>
  <c r="AI264" i="223" s="1"/>
  <c r="AD264" i="223"/>
  <c r="AE264" i="223" s="1"/>
  <c r="Z264" i="223"/>
  <c r="AA264" i="223" s="1"/>
  <c r="V264" i="223"/>
  <c r="BB263" i="223"/>
  <c r="BC263" i="223" s="1"/>
  <c r="AX263" i="223"/>
  <c r="AY263" i="223" s="1"/>
  <c r="AT263" i="223"/>
  <c r="AU263" i="223" s="1"/>
  <c r="AP263" i="223"/>
  <c r="AL263" i="223"/>
  <c r="AM263" i="223" s="1"/>
  <c r="AH263" i="223"/>
  <c r="AI263" i="223" s="1"/>
  <c r="AD263" i="223"/>
  <c r="AE263" i="223" s="1"/>
  <c r="Z263" i="223"/>
  <c r="AA263" i="223" s="1"/>
  <c r="V263" i="223"/>
  <c r="BB262" i="223"/>
  <c r="BC262" i="223" s="1"/>
  <c r="AX262" i="223"/>
  <c r="AY262" i="223" s="1"/>
  <c r="AT262" i="223"/>
  <c r="AU262" i="223" s="1"/>
  <c r="AP262" i="223"/>
  <c r="AL262" i="223"/>
  <c r="AM262" i="223" s="1"/>
  <c r="AH262" i="223"/>
  <c r="AI262" i="223" s="1"/>
  <c r="AD262" i="223"/>
  <c r="AE262" i="223" s="1"/>
  <c r="Z262" i="223"/>
  <c r="AA262" i="223" s="1"/>
  <c r="V262" i="223"/>
  <c r="W262" i="223" s="1"/>
  <c r="BB261" i="223"/>
  <c r="BC261" i="223" s="1"/>
  <c r="AX261" i="223"/>
  <c r="AY261" i="223" s="1"/>
  <c r="AT261" i="223"/>
  <c r="AU261" i="223" s="1"/>
  <c r="AP261" i="223"/>
  <c r="AL261" i="223"/>
  <c r="AM261" i="223" s="1"/>
  <c r="AH261" i="223"/>
  <c r="AI261" i="223" s="1"/>
  <c r="AD261" i="223"/>
  <c r="AE261" i="223" s="1"/>
  <c r="Z261" i="223"/>
  <c r="AA261" i="223" s="1"/>
  <c r="V261" i="223"/>
  <c r="W261" i="223" s="1"/>
  <c r="BB260" i="223"/>
  <c r="BC260" i="223" s="1"/>
  <c r="AX260" i="223"/>
  <c r="AY260" i="223" s="1"/>
  <c r="AT260" i="223"/>
  <c r="AU260" i="223" s="1"/>
  <c r="AP260" i="223"/>
  <c r="AL260" i="223"/>
  <c r="AM260" i="223" s="1"/>
  <c r="AH260" i="223"/>
  <c r="AI260" i="223" s="1"/>
  <c r="AD260" i="223"/>
  <c r="AE260" i="223" s="1"/>
  <c r="Z260" i="223"/>
  <c r="V260" i="223"/>
  <c r="BB259" i="223"/>
  <c r="BC259" i="223" s="1"/>
  <c r="AX259" i="223"/>
  <c r="AY259" i="223" s="1"/>
  <c r="AT259" i="223"/>
  <c r="AU259" i="223" s="1"/>
  <c r="AP259" i="223"/>
  <c r="AL259" i="223"/>
  <c r="AM259" i="223" s="1"/>
  <c r="AH259" i="223"/>
  <c r="AI259" i="223" s="1"/>
  <c r="AD259" i="223"/>
  <c r="AE259" i="223" s="1"/>
  <c r="Z259" i="223"/>
  <c r="V259" i="223"/>
  <c r="BB258" i="223"/>
  <c r="BC258" i="223" s="1"/>
  <c r="AX258" i="223"/>
  <c r="AY258" i="223" s="1"/>
  <c r="AT258" i="223"/>
  <c r="AU258" i="223" s="1"/>
  <c r="AP258" i="223"/>
  <c r="AL258" i="223"/>
  <c r="AM258" i="223" s="1"/>
  <c r="AH258" i="223"/>
  <c r="AI258" i="223" s="1"/>
  <c r="AD258" i="223"/>
  <c r="Z258" i="223"/>
  <c r="AA258" i="223" s="1"/>
  <c r="V258" i="223"/>
  <c r="W258" i="223" s="1"/>
  <c r="BB257" i="223"/>
  <c r="BC257" i="223" s="1"/>
  <c r="AX257" i="223"/>
  <c r="AY257" i="223" s="1"/>
  <c r="AT257" i="223"/>
  <c r="AU257" i="223" s="1"/>
  <c r="AP257" i="223"/>
  <c r="AL257" i="223"/>
  <c r="AM257" i="223" s="1"/>
  <c r="AH257" i="223"/>
  <c r="AI257" i="223" s="1"/>
  <c r="AD257" i="223"/>
  <c r="Z257" i="223"/>
  <c r="AA257" i="223" s="1"/>
  <c r="V257" i="223"/>
  <c r="W257" i="223" s="1"/>
  <c r="BB256" i="223"/>
  <c r="BC256" i="223" s="1"/>
  <c r="AX256" i="223"/>
  <c r="AY256" i="223" s="1"/>
  <c r="AT256" i="223"/>
  <c r="AU256" i="223" s="1"/>
  <c r="AP256" i="223"/>
  <c r="AL256" i="223"/>
  <c r="AM256" i="223" s="1"/>
  <c r="AH256" i="223"/>
  <c r="AI256" i="223" s="1"/>
  <c r="AD256" i="223"/>
  <c r="Z256" i="223"/>
  <c r="AA256" i="223" s="1"/>
  <c r="V256" i="223"/>
  <c r="W256" i="223" s="1"/>
  <c r="BB255" i="223"/>
  <c r="BC255" i="223" s="1"/>
  <c r="AX255" i="223"/>
  <c r="AY255" i="223" s="1"/>
  <c r="AT255" i="223"/>
  <c r="AU255" i="223" s="1"/>
  <c r="AP255" i="223"/>
  <c r="AL255" i="223"/>
  <c r="AM255" i="223" s="1"/>
  <c r="AH255" i="223"/>
  <c r="AI255" i="223" s="1"/>
  <c r="AD255" i="223"/>
  <c r="Z255" i="223"/>
  <c r="AA255" i="223" s="1"/>
  <c r="V255" i="223"/>
  <c r="W255" i="223" s="1"/>
  <c r="BB254" i="223"/>
  <c r="BC254" i="223" s="1"/>
  <c r="AX254" i="223"/>
  <c r="AY254" i="223" s="1"/>
  <c r="AT254" i="223"/>
  <c r="AU254" i="223" s="1"/>
  <c r="AP254" i="223"/>
  <c r="AL254" i="223"/>
  <c r="AM254" i="223" s="1"/>
  <c r="AH254" i="223"/>
  <c r="AI254" i="223" s="1"/>
  <c r="AD254" i="223"/>
  <c r="AE254" i="223" s="1"/>
  <c r="Z254" i="223"/>
  <c r="AA254" i="223" s="1"/>
  <c r="V254" i="223"/>
  <c r="W254" i="223" s="1"/>
  <c r="BB253" i="223"/>
  <c r="BC253" i="223" s="1"/>
  <c r="AX253" i="223"/>
  <c r="AY253" i="223" s="1"/>
  <c r="AT253" i="223"/>
  <c r="AU253" i="223" s="1"/>
  <c r="AP253" i="223"/>
  <c r="AL253" i="223"/>
  <c r="AM253" i="223" s="1"/>
  <c r="AH253" i="223"/>
  <c r="AI253" i="223" s="1"/>
  <c r="AD253" i="223"/>
  <c r="AE253" i="223" s="1"/>
  <c r="Z253" i="223"/>
  <c r="AA253" i="223" s="1"/>
  <c r="V253" i="223"/>
  <c r="W253" i="223" s="1"/>
  <c r="BB252" i="223"/>
  <c r="BC252" i="223" s="1"/>
  <c r="AX252" i="223"/>
  <c r="AY252" i="223" s="1"/>
  <c r="AT252" i="223"/>
  <c r="AU252" i="223" s="1"/>
  <c r="AP252" i="223"/>
  <c r="AL252" i="223"/>
  <c r="AM252" i="223" s="1"/>
  <c r="AH252" i="223"/>
  <c r="AI252" i="223" s="1"/>
  <c r="AD252" i="223"/>
  <c r="AE252" i="223" s="1"/>
  <c r="Z252" i="223"/>
  <c r="AA252" i="223" s="1"/>
  <c r="V252" i="223"/>
  <c r="W252" i="223" s="1"/>
  <c r="BB251" i="223"/>
  <c r="BC251" i="223" s="1"/>
  <c r="AX251" i="223"/>
  <c r="AY251" i="223" s="1"/>
  <c r="AT251" i="223"/>
  <c r="AU251" i="223" s="1"/>
  <c r="AP251" i="223"/>
  <c r="AL251" i="223"/>
  <c r="AM251" i="223" s="1"/>
  <c r="AH251" i="223"/>
  <c r="AI251" i="223" s="1"/>
  <c r="AD251" i="223"/>
  <c r="AE251" i="223" s="1"/>
  <c r="Z251" i="223"/>
  <c r="AA251" i="223" s="1"/>
  <c r="V251" i="223"/>
  <c r="W251" i="223" s="1"/>
  <c r="BB250" i="223"/>
  <c r="BC250" i="223" s="1"/>
  <c r="AX250" i="223"/>
  <c r="AY250" i="223" s="1"/>
  <c r="AT250" i="223"/>
  <c r="AU250" i="223" s="1"/>
  <c r="AP250" i="223"/>
  <c r="AL250" i="223"/>
  <c r="AM250" i="223" s="1"/>
  <c r="AH250" i="223"/>
  <c r="AI250" i="223" s="1"/>
  <c r="AD250" i="223"/>
  <c r="AE250" i="223" s="1"/>
  <c r="Z250" i="223"/>
  <c r="AA250" i="223" s="1"/>
  <c r="V250" i="223"/>
  <c r="BB249" i="223"/>
  <c r="BC249" i="223" s="1"/>
  <c r="AX249" i="223"/>
  <c r="AY249" i="223" s="1"/>
  <c r="AT249" i="223"/>
  <c r="AU249" i="223" s="1"/>
  <c r="AP249" i="223"/>
  <c r="AL249" i="223"/>
  <c r="AM249" i="223" s="1"/>
  <c r="AH249" i="223"/>
  <c r="AI249" i="223" s="1"/>
  <c r="AD249" i="223"/>
  <c r="AE249" i="223" s="1"/>
  <c r="Z249" i="223"/>
  <c r="AA249" i="223" s="1"/>
  <c r="V249" i="223"/>
  <c r="BB248" i="223"/>
  <c r="BC248" i="223" s="1"/>
  <c r="AX248" i="223"/>
  <c r="AY248" i="223" s="1"/>
  <c r="AT248" i="223"/>
  <c r="AU248" i="223" s="1"/>
  <c r="AP248" i="223"/>
  <c r="AL248" i="223"/>
  <c r="AM248" i="223" s="1"/>
  <c r="AH248" i="223"/>
  <c r="AI248" i="223" s="1"/>
  <c r="AD248" i="223"/>
  <c r="AE248" i="223" s="1"/>
  <c r="Z248" i="223"/>
  <c r="V248" i="223"/>
  <c r="BB247" i="223"/>
  <c r="BC247" i="223" s="1"/>
  <c r="AX247" i="223"/>
  <c r="AY247" i="223" s="1"/>
  <c r="AT247" i="223"/>
  <c r="AU247" i="223" s="1"/>
  <c r="AP247" i="223"/>
  <c r="AL247" i="223"/>
  <c r="AM247" i="223" s="1"/>
  <c r="AH247" i="223"/>
  <c r="AI247" i="223" s="1"/>
  <c r="AD247" i="223"/>
  <c r="AE247" i="223" s="1"/>
  <c r="Z247" i="223"/>
  <c r="V247" i="223"/>
  <c r="BB246" i="223"/>
  <c r="BC246" i="223" s="1"/>
  <c r="AX246" i="223"/>
  <c r="AY246" i="223" s="1"/>
  <c r="AT246" i="223"/>
  <c r="AU246" i="223" s="1"/>
  <c r="AP246" i="223"/>
  <c r="AL246" i="223"/>
  <c r="AM246" i="223" s="1"/>
  <c r="AH246" i="223"/>
  <c r="AI246" i="223" s="1"/>
  <c r="AD246" i="223"/>
  <c r="AE246" i="223" s="1"/>
  <c r="Z246" i="223"/>
  <c r="AA246" i="223" s="1"/>
  <c r="V246" i="223"/>
  <c r="BB245" i="223"/>
  <c r="BC245" i="223" s="1"/>
  <c r="AX245" i="223"/>
  <c r="AY245" i="223" s="1"/>
  <c r="AT245" i="223"/>
  <c r="AU245" i="223" s="1"/>
  <c r="AP245" i="223"/>
  <c r="AL245" i="223"/>
  <c r="AM245" i="223" s="1"/>
  <c r="AH245" i="223"/>
  <c r="AI245" i="223" s="1"/>
  <c r="AD245" i="223"/>
  <c r="AE245" i="223" s="1"/>
  <c r="Z245" i="223"/>
  <c r="AA245" i="223" s="1"/>
  <c r="V245" i="223"/>
  <c r="W245" i="223" s="1"/>
  <c r="BB244" i="223"/>
  <c r="BC244" i="223" s="1"/>
  <c r="AX244" i="223"/>
  <c r="AY244" i="223" s="1"/>
  <c r="AT244" i="223"/>
  <c r="AU244" i="223" s="1"/>
  <c r="AP244" i="223"/>
  <c r="AL244" i="223"/>
  <c r="AM244" i="223" s="1"/>
  <c r="AH244" i="223"/>
  <c r="AI244" i="223" s="1"/>
  <c r="AD244" i="223"/>
  <c r="AE244" i="223" s="1"/>
  <c r="Z244" i="223"/>
  <c r="AA244" i="223" s="1"/>
  <c r="V244" i="223"/>
  <c r="BB243" i="223"/>
  <c r="BC243" i="223" s="1"/>
  <c r="AX243" i="223"/>
  <c r="AY243" i="223" s="1"/>
  <c r="AT243" i="223"/>
  <c r="AU243" i="223" s="1"/>
  <c r="AP243" i="223"/>
  <c r="AL243" i="223"/>
  <c r="AM243" i="223" s="1"/>
  <c r="AH243" i="223"/>
  <c r="AI243" i="223" s="1"/>
  <c r="AD243" i="223"/>
  <c r="AE243" i="223" s="1"/>
  <c r="Z243" i="223"/>
  <c r="AA243" i="223" s="1"/>
  <c r="V243" i="223"/>
  <c r="BB242" i="223"/>
  <c r="BC242" i="223" s="1"/>
  <c r="AX242" i="223"/>
  <c r="AY242" i="223" s="1"/>
  <c r="AT242" i="223"/>
  <c r="AU242" i="223" s="1"/>
  <c r="AP242" i="223"/>
  <c r="AL242" i="223"/>
  <c r="AM242" i="223" s="1"/>
  <c r="AH242" i="223"/>
  <c r="AI242" i="223" s="1"/>
  <c r="AD242" i="223"/>
  <c r="AE242" i="223" s="1"/>
  <c r="Z242" i="223"/>
  <c r="AA242" i="223" s="1"/>
  <c r="V242" i="223"/>
  <c r="W242" i="223" s="1"/>
  <c r="BB241" i="223"/>
  <c r="BC241" i="223" s="1"/>
  <c r="AX241" i="223"/>
  <c r="AY241" i="223" s="1"/>
  <c r="AT241" i="223"/>
  <c r="AU241" i="223" s="1"/>
  <c r="AP241" i="223"/>
  <c r="AL241" i="223"/>
  <c r="AM241" i="223" s="1"/>
  <c r="AH241" i="223"/>
  <c r="AI241" i="223" s="1"/>
  <c r="AD241" i="223"/>
  <c r="AE241" i="223" s="1"/>
  <c r="Z241" i="223"/>
  <c r="V241" i="223"/>
  <c r="BB240" i="223"/>
  <c r="BC240" i="223" s="1"/>
  <c r="AX240" i="223"/>
  <c r="AY240" i="223" s="1"/>
  <c r="AT240" i="223"/>
  <c r="AU240" i="223" s="1"/>
  <c r="AP240" i="223"/>
  <c r="AL240" i="223"/>
  <c r="AM240" i="223" s="1"/>
  <c r="AH240" i="223"/>
  <c r="AI240" i="223" s="1"/>
  <c r="AD240" i="223"/>
  <c r="AE240" i="223" s="1"/>
  <c r="Z240" i="223"/>
  <c r="V240" i="223"/>
  <c r="BB239" i="223"/>
  <c r="BC239" i="223" s="1"/>
  <c r="AX239" i="223"/>
  <c r="AY239" i="223" s="1"/>
  <c r="AT239" i="223"/>
  <c r="AU239" i="223" s="1"/>
  <c r="AP239" i="223"/>
  <c r="AL239" i="223"/>
  <c r="AM239" i="223" s="1"/>
  <c r="AH239" i="223"/>
  <c r="AI239" i="223" s="1"/>
  <c r="AD239" i="223"/>
  <c r="AE239" i="223" s="1"/>
  <c r="Z239" i="223"/>
  <c r="AA239" i="223" s="1"/>
  <c r="V239" i="223"/>
  <c r="BB238" i="223"/>
  <c r="BC238" i="223" s="1"/>
  <c r="AX238" i="223"/>
  <c r="AY238" i="223" s="1"/>
  <c r="AT238" i="223"/>
  <c r="AU238" i="223" s="1"/>
  <c r="AP238" i="223"/>
  <c r="AQ238" i="223" s="1"/>
  <c r="AL238" i="223"/>
  <c r="AM238" i="223" s="1"/>
  <c r="AH238" i="223"/>
  <c r="AI238" i="223" s="1"/>
  <c r="AD238" i="223"/>
  <c r="Z238" i="223"/>
  <c r="AA238" i="223" s="1"/>
  <c r="V238" i="223"/>
  <c r="BB237" i="223"/>
  <c r="BC237" i="223" s="1"/>
  <c r="AX237" i="223"/>
  <c r="AY237" i="223" s="1"/>
  <c r="AT237" i="223"/>
  <c r="AU237" i="223" s="1"/>
  <c r="AP237" i="223"/>
  <c r="AL237" i="223"/>
  <c r="AM237" i="223" s="1"/>
  <c r="AH237" i="223"/>
  <c r="AI237" i="223" s="1"/>
  <c r="AD237" i="223"/>
  <c r="Z237" i="223"/>
  <c r="AA237" i="223" s="1"/>
  <c r="V237" i="223"/>
  <c r="W237" i="223" s="1"/>
  <c r="BB236" i="223"/>
  <c r="BC236" i="223" s="1"/>
  <c r="AX236" i="223"/>
  <c r="AY236" i="223" s="1"/>
  <c r="AT236" i="223"/>
  <c r="AU236" i="223" s="1"/>
  <c r="AP236" i="223"/>
  <c r="AL236" i="223"/>
  <c r="AM236" i="223" s="1"/>
  <c r="AH236" i="223"/>
  <c r="AI236" i="223" s="1"/>
  <c r="AD236" i="223"/>
  <c r="AE236" i="223" s="1"/>
  <c r="Z236" i="223"/>
  <c r="AA236" i="223" s="1"/>
  <c r="V236" i="223"/>
  <c r="W236" i="223" s="1"/>
  <c r="BB235" i="223"/>
  <c r="BC235" i="223" s="1"/>
  <c r="AX235" i="223"/>
  <c r="AY235" i="223" s="1"/>
  <c r="AT235" i="223"/>
  <c r="AU235" i="223" s="1"/>
  <c r="AP235" i="223"/>
  <c r="AL235" i="223"/>
  <c r="AM235" i="223" s="1"/>
  <c r="AH235" i="223"/>
  <c r="AI235" i="223" s="1"/>
  <c r="AD235" i="223"/>
  <c r="AE235" i="223" s="1"/>
  <c r="Z235" i="223"/>
  <c r="AA235" i="223" s="1"/>
  <c r="V235" i="223"/>
  <c r="W235" i="223" s="1"/>
  <c r="BB234" i="223"/>
  <c r="BC234" i="223" s="1"/>
  <c r="AX234" i="223"/>
  <c r="AY234" i="223" s="1"/>
  <c r="AT234" i="223"/>
  <c r="AU234" i="223" s="1"/>
  <c r="AP234" i="223"/>
  <c r="AL234" i="223"/>
  <c r="AM234" i="223" s="1"/>
  <c r="AH234" i="223"/>
  <c r="AI234" i="223" s="1"/>
  <c r="AD234" i="223"/>
  <c r="AE234" i="223" s="1"/>
  <c r="Z234" i="223"/>
  <c r="AA234" i="223" s="1"/>
  <c r="V234" i="223"/>
  <c r="W234" i="223" s="1"/>
  <c r="BB233" i="223"/>
  <c r="BC233" i="223" s="1"/>
  <c r="AX233" i="223"/>
  <c r="AY233" i="223" s="1"/>
  <c r="AT233" i="223"/>
  <c r="AU233" i="223" s="1"/>
  <c r="AP233" i="223"/>
  <c r="AL233" i="223"/>
  <c r="AM233" i="223" s="1"/>
  <c r="AH233" i="223"/>
  <c r="AI233" i="223" s="1"/>
  <c r="AD233" i="223"/>
  <c r="AE233" i="223" s="1"/>
  <c r="Z233" i="223"/>
  <c r="AA233" i="223" s="1"/>
  <c r="V233" i="223"/>
  <c r="W233" i="223" s="1"/>
  <c r="BB232" i="223"/>
  <c r="BC232" i="223" s="1"/>
  <c r="AX232" i="223"/>
  <c r="AY232" i="223" s="1"/>
  <c r="AT232" i="223"/>
  <c r="AU232" i="223" s="1"/>
  <c r="AP232" i="223"/>
  <c r="AL232" i="223"/>
  <c r="AM232" i="223" s="1"/>
  <c r="AH232" i="223"/>
  <c r="AI232" i="223" s="1"/>
  <c r="AD232" i="223"/>
  <c r="AE232" i="223" s="1"/>
  <c r="Z232" i="223"/>
  <c r="AA232" i="223" s="1"/>
  <c r="V232" i="223"/>
  <c r="W232" i="223" s="1"/>
  <c r="BB231" i="223"/>
  <c r="BC231" i="223" s="1"/>
  <c r="AX231" i="223"/>
  <c r="AY231" i="223" s="1"/>
  <c r="AT231" i="223"/>
  <c r="AU231" i="223" s="1"/>
  <c r="AP231" i="223"/>
  <c r="AQ231" i="223" s="1"/>
  <c r="AL231" i="223"/>
  <c r="AM231" i="223" s="1"/>
  <c r="AH231" i="223"/>
  <c r="AI231" i="223" s="1"/>
  <c r="AD231" i="223"/>
  <c r="AE231" i="223" s="1"/>
  <c r="Z231" i="223"/>
  <c r="AA231" i="223" s="1"/>
  <c r="V231" i="223"/>
  <c r="W231" i="223" s="1"/>
  <c r="BB230" i="223"/>
  <c r="BC230" i="223" s="1"/>
  <c r="AX230" i="223"/>
  <c r="AY230" i="223" s="1"/>
  <c r="AT230" i="223"/>
  <c r="AU230" i="223" s="1"/>
  <c r="AP230" i="223"/>
  <c r="AQ230" i="223" s="1"/>
  <c r="AL230" i="223"/>
  <c r="AM230" i="223" s="1"/>
  <c r="AH230" i="223"/>
  <c r="AI230" i="223" s="1"/>
  <c r="AD230" i="223"/>
  <c r="AE230" i="223" s="1"/>
  <c r="Z230" i="223"/>
  <c r="AA230" i="223" s="1"/>
  <c r="V230" i="223"/>
  <c r="W230" i="223" s="1"/>
  <c r="BB229" i="223"/>
  <c r="BC229" i="223" s="1"/>
  <c r="AX229" i="223"/>
  <c r="AY229" i="223" s="1"/>
  <c r="AT229" i="223"/>
  <c r="AU229" i="223" s="1"/>
  <c r="AP229" i="223"/>
  <c r="AQ229" i="223" s="1"/>
  <c r="AL229" i="223"/>
  <c r="AM229" i="223" s="1"/>
  <c r="AH229" i="223"/>
  <c r="AI229" i="223" s="1"/>
  <c r="AD229" i="223"/>
  <c r="AE229" i="223" s="1"/>
  <c r="Z229" i="223"/>
  <c r="AA229" i="223" s="1"/>
  <c r="V229" i="223"/>
  <c r="W229" i="223" s="1"/>
  <c r="BB228" i="223"/>
  <c r="BC228" i="223" s="1"/>
  <c r="AX228" i="223"/>
  <c r="AY228" i="223" s="1"/>
  <c r="AT228" i="223"/>
  <c r="AU228" i="223" s="1"/>
  <c r="AP228" i="223"/>
  <c r="AQ228" i="223" s="1"/>
  <c r="AL228" i="223"/>
  <c r="AM228" i="223" s="1"/>
  <c r="AH228" i="223"/>
  <c r="AI228" i="223" s="1"/>
  <c r="AD228" i="223"/>
  <c r="AE228" i="223" s="1"/>
  <c r="Z228" i="223"/>
  <c r="V228" i="223"/>
  <c r="BB227" i="223"/>
  <c r="BC227" i="223" s="1"/>
  <c r="AX227" i="223"/>
  <c r="AY227" i="223" s="1"/>
  <c r="AT227" i="223"/>
  <c r="AU227" i="223" s="1"/>
  <c r="AP227" i="223"/>
  <c r="AQ227" i="223" s="1"/>
  <c r="AL227" i="223"/>
  <c r="AM227" i="223" s="1"/>
  <c r="AH227" i="223"/>
  <c r="AI227" i="223" s="1"/>
  <c r="AD227" i="223"/>
  <c r="AE227" i="223" s="1"/>
  <c r="Z227" i="223"/>
  <c r="V227" i="223"/>
  <c r="BB226" i="223"/>
  <c r="BC226" i="223" s="1"/>
  <c r="AX226" i="223"/>
  <c r="AY226" i="223" s="1"/>
  <c r="AT226" i="223"/>
  <c r="AU226" i="223" s="1"/>
  <c r="AP226" i="223"/>
  <c r="AQ226" i="223" s="1"/>
  <c r="AL226" i="223"/>
  <c r="AM226" i="223" s="1"/>
  <c r="AH226" i="223"/>
  <c r="AI226" i="223" s="1"/>
  <c r="AD226" i="223"/>
  <c r="AE226" i="223" s="1"/>
  <c r="Z226" i="223"/>
  <c r="AA226" i="223" s="1"/>
  <c r="V226" i="223"/>
  <c r="BB225" i="223"/>
  <c r="BC225" i="223" s="1"/>
  <c r="AX225" i="223"/>
  <c r="AY225" i="223" s="1"/>
  <c r="AT225" i="223"/>
  <c r="AU225" i="223" s="1"/>
  <c r="AP225" i="223"/>
  <c r="AQ225" i="223" s="1"/>
  <c r="AL225" i="223"/>
  <c r="AM225" i="223" s="1"/>
  <c r="AH225" i="223"/>
  <c r="AI225" i="223" s="1"/>
  <c r="AD225" i="223"/>
  <c r="AE225" i="223" s="1"/>
  <c r="Z225" i="223"/>
  <c r="AA225" i="223" s="1"/>
  <c r="V225" i="223"/>
  <c r="W225" i="223" s="1"/>
  <c r="BB224" i="223"/>
  <c r="BC224" i="223" s="1"/>
  <c r="AX224" i="223"/>
  <c r="AY224" i="223" s="1"/>
  <c r="AT224" i="223"/>
  <c r="AU224" i="223" s="1"/>
  <c r="AP224" i="223"/>
  <c r="AQ224" i="223" s="1"/>
  <c r="AL224" i="223"/>
  <c r="AM224" i="223" s="1"/>
  <c r="AH224" i="223"/>
  <c r="AI224" i="223" s="1"/>
  <c r="AD224" i="223"/>
  <c r="AE224" i="223" s="1"/>
  <c r="Z224" i="223"/>
  <c r="AA224" i="223" s="1"/>
  <c r="V224" i="223"/>
  <c r="W224" i="223" s="1"/>
  <c r="BB223" i="223"/>
  <c r="BC223" i="223" s="1"/>
  <c r="AX223" i="223"/>
  <c r="AY223" i="223" s="1"/>
  <c r="AT223" i="223"/>
  <c r="AU223" i="223" s="1"/>
  <c r="AP223" i="223"/>
  <c r="AQ223" i="223" s="1"/>
  <c r="AL223" i="223"/>
  <c r="AM223" i="223" s="1"/>
  <c r="AH223" i="223"/>
  <c r="AI223" i="223" s="1"/>
  <c r="AD223" i="223"/>
  <c r="AE223" i="223" s="1"/>
  <c r="Z223" i="223"/>
  <c r="AA223" i="223" s="1"/>
  <c r="V223" i="223"/>
  <c r="W223" i="223" s="1"/>
  <c r="BB222" i="223"/>
  <c r="BC222" i="223" s="1"/>
  <c r="AX222" i="223"/>
  <c r="AY222" i="223" s="1"/>
  <c r="AT222" i="223"/>
  <c r="AU222" i="223" s="1"/>
  <c r="AP222" i="223"/>
  <c r="AQ222" i="223" s="1"/>
  <c r="AL222" i="223"/>
  <c r="AM222" i="223" s="1"/>
  <c r="AH222" i="223"/>
  <c r="AI222" i="223" s="1"/>
  <c r="AD222" i="223"/>
  <c r="AE222" i="223" s="1"/>
  <c r="Z222" i="223"/>
  <c r="V222" i="223"/>
  <c r="BB221" i="223"/>
  <c r="BC221" i="223" s="1"/>
  <c r="AX221" i="223"/>
  <c r="AY221" i="223" s="1"/>
  <c r="AT221" i="223"/>
  <c r="AU221" i="223" s="1"/>
  <c r="AP221" i="223"/>
  <c r="AQ221" i="223" s="1"/>
  <c r="AL221" i="223"/>
  <c r="AM221" i="223" s="1"/>
  <c r="AH221" i="223"/>
  <c r="AI221" i="223" s="1"/>
  <c r="AD221" i="223"/>
  <c r="AE221" i="223" s="1"/>
  <c r="Z221" i="223"/>
  <c r="AA221" i="223" s="1"/>
  <c r="V221" i="223"/>
  <c r="W221" i="223" s="1"/>
  <c r="BB220" i="223"/>
  <c r="BC220" i="223" s="1"/>
  <c r="AX220" i="223"/>
  <c r="AY220" i="223" s="1"/>
  <c r="AT220" i="223"/>
  <c r="AU220" i="223" s="1"/>
  <c r="AP220" i="223"/>
  <c r="AQ220" i="223" s="1"/>
  <c r="AL220" i="223"/>
  <c r="AM220" i="223" s="1"/>
  <c r="AH220" i="223"/>
  <c r="AI220" i="223" s="1"/>
  <c r="AD220" i="223"/>
  <c r="AE220" i="223" s="1"/>
  <c r="Z220" i="223"/>
  <c r="AA220" i="223" s="1"/>
  <c r="V220" i="223"/>
  <c r="W220" i="223" s="1"/>
  <c r="BB219" i="223"/>
  <c r="BC219" i="223" s="1"/>
  <c r="AX219" i="223"/>
  <c r="AY219" i="223" s="1"/>
  <c r="AT219" i="223"/>
  <c r="AU219" i="223" s="1"/>
  <c r="AP219" i="223"/>
  <c r="AQ219" i="223" s="1"/>
  <c r="AL219" i="223"/>
  <c r="AM219" i="223" s="1"/>
  <c r="AH219" i="223"/>
  <c r="AI219" i="223" s="1"/>
  <c r="AD219" i="223"/>
  <c r="AE219" i="223" s="1"/>
  <c r="Z219" i="223"/>
  <c r="AA219" i="223" s="1"/>
  <c r="V219" i="223"/>
  <c r="W219" i="223" s="1"/>
  <c r="BB218" i="223"/>
  <c r="BC218" i="223" s="1"/>
  <c r="AX218" i="223"/>
  <c r="AY218" i="223" s="1"/>
  <c r="AT218" i="223"/>
  <c r="AU218" i="223" s="1"/>
  <c r="AP218" i="223"/>
  <c r="AQ218" i="223" s="1"/>
  <c r="AL218" i="223"/>
  <c r="AM218" i="223" s="1"/>
  <c r="AH218" i="223"/>
  <c r="AI218" i="223" s="1"/>
  <c r="AD218" i="223"/>
  <c r="AE218" i="223" s="1"/>
  <c r="Z218" i="223"/>
  <c r="AA218" i="223" s="1"/>
  <c r="V218" i="223"/>
  <c r="W218" i="223" s="1"/>
  <c r="BB217" i="223"/>
  <c r="BC217" i="223" s="1"/>
  <c r="AX217" i="223"/>
  <c r="AY217" i="223" s="1"/>
  <c r="AT217" i="223"/>
  <c r="AU217" i="223" s="1"/>
  <c r="AP217" i="223"/>
  <c r="AQ217" i="223" s="1"/>
  <c r="AL217" i="223"/>
  <c r="AM217" i="223" s="1"/>
  <c r="AH217" i="223"/>
  <c r="AI217" i="223" s="1"/>
  <c r="AD217" i="223"/>
  <c r="AE217" i="223" s="1"/>
  <c r="Z217" i="223"/>
  <c r="AA217" i="223" s="1"/>
  <c r="V217" i="223"/>
  <c r="W217" i="223" s="1"/>
  <c r="BB216" i="223"/>
  <c r="BC216" i="223" s="1"/>
  <c r="AX216" i="223"/>
  <c r="AY216" i="223" s="1"/>
  <c r="AT216" i="223"/>
  <c r="AU216" i="223" s="1"/>
  <c r="AP216" i="223"/>
  <c r="AQ216" i="223" s="1"/>
  <c r="AL216" i="223"/>
  <c r="AM216" i="223" s="1"/>
  <c r="AH216" i="223"/>
  <c r="AI216" i="223" s="1"/>
  <c r="AD216" i="223"/>
  <c r="AE216" i="223" s="1"/>
  <c r="Z216" i="223"/>
  <c r="AA216" i="223" s="1"/>
  <c r="V216" i="223"/>
  <c r="W216" i="223" s="1"/>
  <c r="BB215" i="223"/>
  <c r="BC215" i="223" s="1"/>
  <c r="AX215" i="223"/>
  <c r="AY215" i="223" s="1"/>
  <c r="AT215" i="223"/>
  <c r="AU215" i="223" s="1"/>
  <c r="AP215" i="223"/>
  <c r="AQ215" i="223" s="1"/>
  <c r="AL215" i="223"/>
  <c r="AM215" i="223" s="1"/>
  <c r="AH215" i="223"/>
  <c r="AI215" i="223" s="1"/>
  <c r="AD215" i="223"/>
  <c r="AE215" i="223" s="1"/>
  <c r="Z215" i="223"/>
  <c r="AA215" i="223" s="1"/>
  <c r="V215" i="223"/>
  <c r="W215" i="223" s="1"/>
  <c r="BB214" i="223"/>
  <c r="BC214" i="223" s="1"/>
  <c r="AX214" i="223"/>
  <c r="AY214" i="223" s="1"/>
  <c r="AT214" i="223"/>
  <c r="AU214" i="223" s="1"/>
  <c r="AP214" i="223"/>
  <c r="AQ214" i="223" s="1"/>
  <c r="AL214" i="223"/>
  <c r="AM214" i="223" s="1"/>
  <c r="AH214" i="223"/>
  <c r="AI214" i="223" s="1"/>
  <c r="AD214" i="223"/>
  <c r="AE214" i="223" s="1"/>
  <c r="Z214" i="223"/>
  <c r="AA214" i="223" s="1"/>
  <c r="V214" i="223"/>
  <c r="W214" i="223" s="1"/>
  <c r="BB213" i="223"/>
  <c r="BC213" i="223" s="1"/>
  <c r="AX213" i="223"/>
  <c r="AY213" i="223" s="1"/>
  <c r="AT213" i="223"/>
  <c r="AU213" i="223" s="1"/>
  <c r="AP213" i="223"/>
  <c r="AQ213" i="223" s="1"/>
  <c r="AL213" i="223"/>
  <c r="AM213" i="223" s="1"/>
  <c r="AH213" i="223"/>
  <c r="AI213" i="223" s="1"/>
  <c r="AD213" i="223"/>
  <c r="AE213" i="223" s="1"/>
  <c r="Z213" i="223"/>
  <c r="AA213" i="223" s="1"/>
  <c r="V213" i="223"/>
  <c r="BB212" i="223"/>
  <c r="BC212" i="223" s="1"/>
  <c r="AX212" i="223"/>
  <c r="AY212" i="223" s="1"/>
  <c r="AT212" i="223"/>
  <c r="AU212" i="223" s="1"/>
  <c r="AP212" i="223"/>
  <c r="AQ212" i="223" s="1"/>
  <c r="AL212" i="223"/>
  <c r="AM212" i="223" s="1"/>
  <c r="AH212" i="223"/>
  <c r="AI212" i="223" s="1"/>
  <c r="AD212" i="223"/>
  <c r="AE212" i="223" s="1"/>
  <c r="Z212" i="223"/>
  <c r="AA212" i="223" s="1"/>
  <c r="V212" i="223"/>
  <c r="W212" i="223" s="1"/>
  <c r="BB211" i="223"/>
  <c r="BC211" i="223" s="1"/>
  <c r="AX211" i="223"/>
  <c r="AY211" i="223" s="1"/>
  <c r="AT211" i="223"/>
  <c r="AU211" i="223" s="1"/>
  <c r="AP211" i="223"/>
  <c r="AQ211" i="223" s="1"/>
  <c r="AL211" i="223"/>
  <c r="AM211" i="223" s="1"/>
  <c r="AH211" i="223"/>
  <c r="AI211" i="223" s="1"/>
  <c r="AD211" i="223"/>
  <c r="AE211" i="223" s="1"/>
  <c r="Z211" i="223"/>
  <c r="AA211" i="223" s="1"/>
  <c r="V211" i="223"/>
  <c r="W211" i="223" s="1"/>
  <c r="BB210" i="223"/>
  <c r="BC210" i="223" s="1"/>
  <c r="AX210" i="223"/>
  <c r="AY210" i="223" s="1"/>
  <c r="AT210" i="223"/>
  <c r="AU210" i="223" s="1"/>
  <c r="AP210" i="223"/>
  <c r="AQ210" i="223" s="1"/>
  <c r="AL210" i="223"/>
  <c r="AM210" i="223" s="1"/>
  <c r="AH210" i="223"/>
  <c r="AI210" i="223" s="1"/>
  <c r="AD210" i="223"/>
  <c r="AE210" i="223" s="1"/>
  <c r="Z210" i="223"/>
  <c r="AA210" i="223" s="1"/>
  <c r="V210" i="223"/>
  <c r="W210" i="223" s="1"/>
  <c r="BB209" i="223"/>
  <c r="BC209" i="223" s="1"/>
  <c r="AX209" i="223"/>
  <c r="AY209" i="223" s="1"/>
  <c r="AT209" i="223"/>
  <c r="AU209" i="223" s="1"/>
  <c r="AP209" i="223"/>
  <c r="AQ209" i="223" s="1"/>
  <c r="AL209" i="223"/>
  <c r="AM209" i="223" s="1"/>
  <c r="AH209" i="223"/>
  <c r="AI209" i="223" s="1"/>
  <c r="AD209" i="223"/>
  <c r="AE209" i="223" s="1"/>
  <c r="Z209" i="223"/>
  <c r="AA209" i="223" s="1"/>
  <c r="V209" i="223"/>
  <c r="W209" i="223" s="1"/>
  <c r="BB208" i="223"/>
  <c r="BC208" i="223" s="1"/>
  <c r="AX208" i="223"/>
  <c r="AY208" i="223" s="1"/>
  <c r="AT208" i="223"/>
  <c r="AU208" i="223" s="1"/>
  <c r="AP208" i="223"/>
  <c r="AQ208" i="223" s="1"/>
  <c r="AL208" i="223"/>
  <c r="AM208" i="223" s="1"/>
  <c r="AH208" i="223"/>
  <c r="AI208" i="223" s="1"/>
  <c r="AD208" i="223"/>
  <c r="AE208" i="223" s="1"/>
  <c r="Z208" i="223"/>
  <c r="AA208" i="223" s="1"/>
  <c r="V208" i="223"/>
  <c r="W208" i="223" s="1"/>
  <c r="BB207" i="223"/>
  <c r="BC207" i="223" s="1"/>
  <c r="AX207" i="223"/>
  <c r="AY207" i="223" s="1"/>
  <c r="AT207" i="223"/>
  <c r="AU207" i="223" s="1"/>
  <c r="AP207" i="223"/>
  <c r="AQ207" i="223" s="1"/>
  <c r="AL207" i="223"/>
  <c r="AM207" i="223" s="1"/>
  <c r="AH207" i="223"/>
  <c r="AI207" i="223" s="1"/>
  <c r="AD207" i="223"/>
  <c r="AE207" i="223" s="1"/>
  <c r="Z207" i="223"/>
  <c r="AA207" i="223" s="1"/>
  <c r="V207" i="223"/>
  <c r="W207" i="223" s="1"/>
  <c r="BB206" i="223"/>
  <c r="BC206" i="223" s="1"/>
  <c r="AX206" i="223"/>
  <c r="AY206" i="223" s="1"/>
  <c r="AT206" i="223"/>
  <c r="AU206" i="223" s="1"/>
  <c r="AP206" i="223"/>
  <c r="AQ206" i="223" s="1"/>
  <c r="AL206" i="223"/>
  <c r="AM206" i="223" s="1"/>
  <c r="AH206" i="223"/>
  <c r="AI206" i="223" s="1"/>
  <c r="AD206" i="223"/>
  <c r="AE206" i="223" s="1"/>
  <c r="Z206" i="223"/>
  <c r="V206" i="223"/>
  <c r="W206" i="223" s="1"/>
  <c r="BB205" i="223"/>
  <c r="BC205" i="223" s="1"/>
  <c r="AX205" i="223"/>
  <c r="AY205" i="223" s="1"/>
  <c r="AT205" i="223"/>
  <c r="AU205" i="223" s="1"/>
  <c r="AP205" i="223"/>
  <c r="AQ205" i="223" s="1"/>
  <c r="AL205" i="223"/>
  <c r="AM205" i="223" s="1"/>
  <c r="AH205" i="223"/>
  <c r="AI205" i="223" s="1"/>
  <c r="AD205" i="223"/>
  <c r="AE205" i="223" s="1"/>
  <c r="Z205" i="223"/>
  <c r="V205" i="223"/>
  <c r="W205" i="223" s="1"/>
  <c r="BB204" i="223"/>
  <c r="BC204" i="223" s="1"/>
  <c r="AX204" i="223"/>
  <c r="AY204" i="223" s="1"/>
  <c r="AT204" i="223"/>
  <c r="AU204" i="223" s="1"/>
  <c r="AP204" i="223"/>
  <c r="AQ204" i="223" s="1"/>
  <c r="AL204" i="223"/>
  <c r="AM204" i="223" s="1"/>
  <c r="AH204" i="223"/>
  <c r="AI204" i="223" s="1"/>
  <c r="AD204" i="223"/>
  <c r="AE204" i="223" s="1"/>
  <c r="Z204" i="223"/>
  <c r="AA204" i="223" s="1"/>
  <c r="V204" i="223"/>
  <c r="W204" i="223" s="1"/>
  <c r="BB203" i="223"/>
  <c r="BC203" i="223" s="1"/>
  <c r="AX203" i="223"/>
  <c r="AY203" i="223" s="1"/>
  <c r="AT203" i="223"/>
  <c r="AU203" i="223" s="1"/>
  <c r="AP203" i="223"/>
  <c r="AQ203" i="223" s="1"/>
  <c r="AL203" i="223"/>
  <c r="AM203" i="223" s="1"/>
  <c r="AH203" i="223"/>
  <c r="AI203" i="223" s="1"/>
  <c r="AD203" i="223"/>
  <c r="AE203" i="223" s="1"/>
  <c r="Z203" i="223"/>
  <c r="AA203" i="223" s="1"/>
  <c r="V203" i="223"/>
  <c r="BB202" i="223"/>
  <c r="BC202" i="223" s="1"/>
  <c r="AX202" i="223"/>
  <c r="AY202" i="223" s="1"/>
  <c r="AT202" i="223"/>
  <c r="AU202" i="223" s="1"/>
  <c r="AP202" i="223"/>
  <c r="AQ202" i="223" s="1"/>
  <c r="AL202" i="223"/>
  <c r="AM202" i="223" s="1"/>
  <c r="AH202" i="223"/>
  <c r="AI202" i="223" s="1"/>
  <c r="AD202" i="223"/>
  <c r="AE202" i="223" s="1"/>
  <c r="Z202" i="223"/>
  <c r="AA202" i="223" s="1"/>
  <c r="V202" i="223"/>
  <c r="BB201" i="223"/>
  <c r="BC201" i="223" s="1"/>
  <c r="AX201" i="223"/>
  <c r="AY201" i="223" s="1"/>
  <c r="AT201" i="223"/>
  <c r="AU201" i="223" s="1"/>
  <c r="AP201" i="223"/>
  <c r="AQ201" i="223" s="1"/>
  <c r="AL201" i="223"/>
  <c r="AM201" i="223" s="1"/>
  <c r="AH201" i="223"/>
  <c r="AI201" i="223" s="1"/>
  <c r="AD201" i="223"/>
  <c r="AE201" i="223" s="1"/>
  <c r="Z201" i="223"/>
  <c r="AA201" i="223" s="1"/>
  <c r="V201" i="223"/>
  <c r="W201" i="223" s="1"/>
  <c r="BB200" i="223"/>
  <c r="BC200" i="223" s="1"/>
  <c r="AX200" i="223"/>
  <c r="AY200" i="223" s="1"/>
  <c r="AT200" i="223"/>
  <c r="AU200" i="223" s="1"/>
  <c r="AP200" i="223"/>
  <c r="AQ200" i="223" s="1"/>
  <c r="AL200" i="223"/>
  <c r="AM200" i="223" s="1"/>
  <c r="AH200" i="223"/>
  <c r="AI200" i="223" s="1"/>
  <c r="AD200" i="223"/>
  <c r="AE200" i="223" s="1"/>
  <c r="Z200" i="223"/>
  <c r="AA200" i="223" s="1"/>
  <c r="V200" i="223"/>
  <c r="W200" i="223" s="1"/>
  <c r="BB199" i="223"/>
  <c r="BC199" i="223" s="1"/>
  <c r="AX199" i="223"/>
  <c r="AY199" i="223" s="1"/>
  <c r="AT199" i="223"/>
  <c r="AU199" i="223" s="1"/>
  <c r="AP199" i="223"/>
  <c r="AQ199" i="223" s="1"/>
  <c r="AL199" i="223"/>
  <c r="AM199" i="223" s="1"/>
  <c r="AH199" i="223"/>
  <c r="AI199" i="223" s="1"/>
  <c r="AD199" i="223"/>
  <c r="AE199" i="223" s="1"/>
  <c r="Z199" i="223"/>
  <c r="AA199" i="223" s="1"/>
  <c r="V199" i="223"/>
  <c r="W199" i="223" s="1"/>
  <c r="BB198" i="223"/>
  <c r="BC198" i="223" s="1"/>
  <c r="AX198" i="223"/>
  <c r="AY198" i="223" s="1"/>
  <c r="AT198" i="223"/>
  <c r="AU198" i="223" s="1"/>
  <c r="AP198" i="223"/>
  <c r="AQ198" i="223" s="1"/>
  <c r="AL198" i="223"/>
  <c r="AM198" i="223" s="1"/>
  <c r="AH198" i="223"/>
  <c r="AI198" i="223" s="1"/>
  <c r="AD198" i="223"/>
  <c r="AE198" i="223" s="1"/>
  <c r="Z198" i="223"/>
  <c r="AA198" i="223" s="1"/>
  <c r="V198" i="223"/>
  <c r="W198" i="223" s="1"/>
  <c r="BB197" i="223"/>
  <c r="BC197" i="223" s="1"/>
  <c r="AX197" i="223"/>
  <c r="AY197" i="223" s="1"/>
  <c r="AT197" i="223"/>
  <c r="AU197" i="223" s="1"/>
  <c r="AP197" i="223"/>
  <c r="AQ197" i="223" s="1"/>
  <c r="AL197" i="223"/>
  <c r="AM197" i="223" s="1"/>
  <c r="AH197" i="223"/>
  <c r="AI197" i="223" s="1"/>
  <c r="AD197" i="223"/>
  <c r="AE197" i="223" s="1"/>
  <c r="Z197" i="223"/>
  <c r="AA197" i="223" s="1"/>
  <c r="V197" i="223"/>
  <c r="W197" i="223" s="1"/>
  <c r="BB196" i="223"/>
  <c r="BC196" i="223" s="1"/>
  <c r="AX196" i="223"/>
  <c r="AY196" i="223" s="1"/>
  <c r="AT196" i="223"/>
  <c r="AU196" i="223" s="1"/>
  <c r="AP196" i="223"/>
  <c r="AQ196" i="223" s="1"/>
  <c r="AL196" i="223"/>
  <c r="AM196" i="223" s="1"/>
  <c r="AH196" i="223"/>
  <c r="AI196" i="223" s="1"/>
  <c r="AD196" i="223"/>
  <c r="AE196" i="223" s="1"/>
  <c r="Z196" i="223"/>
  <c r="AA196" i="223" s="1"/>
  <c r="V196" i="223"/>
  <c r="W196" i="223" s="1"/>
  <c r="BB195" i="223"/>
  <c r="AX195" i="223"/>
  <c r="AY195" i="223" s="1"/>
  <c r="AT195" i="223"/>
  <c r="AU195" i="223" s="1"/>
  <c r="AP195" i="223"/>
  <c r="AQ195" i="223" s="1"/>
  <c r="AL195" i="223"/>
  <c r="AH195" i="223"/>
  <c r="AI195" i="223" s="1"/>
  <c r="AD195" i="223"/>
  <c r="AE195" i="223" s="1"/>
  <c r="Z195" i="223"/>
  <c r="AA195" i="223" s="1"/>
  <c r="V195" i="223"/>
  <c r="BB194" i="223"/>
  <c r="BC194" i="223" s="1"/>
  <c r="AX194" i="223"/>
  <c r="AY194" i="223" s="1"/>
  <c r="AT194" i="223"/>
  <c r="AU194" i="223" s="1"/>
  <c r="AP194" i="223"/>
  <c r="AQ194" i="223" s="1"/>
  <c r="AL194" i="223"/>
  <c r="AM194" i="223" s="1"/>
  <c r="AH194" i="223"/>
  <c r="AI194" i="223" s="1"/>
  <c r="AD194" i="223"/>
  <c r="AE194" i="223" s="1"/>
  <c r="Z194" i="223"/>
  <c r="AA194" i="223" s="1"/>
  <c r="V194" i="223"/>
  <c r="W194" i="223" s="1"/>
  <c r="BB193" i="223"/>
  <c r="BC193" i="223" s="1"/>
  <c r="AX193" i="223"/>
  <c r="AY193" i="223" s="1"/>
  <c r="AT193" i="223"/>
  <c r="AU193" i="223" s="1"/>
  <c r="AP193" i="223"/>
  <c r="AQ193" i="223" s="1"/>
  <c r="AL193" i="223"/>
  <c r="AM193" i="223" s="1"/>
  <c r="AH193" i="223"/>
  <c r="AI193" i="223" s="1"/>
  <c r="AD193" i="223"/>
  <c r="AE193" i="223" s="1"/>
  <c r="Z193" i="223"/>
  <c r="AA193" i="223" s="1"/>
  <c r="V193" i="223"/>
  <c r="BB192" i="223"/>
  <c r="BC192" i="223" s="1"/>
  <c r="AX192" i="223"/>
  <c r="AY192" i="223" s="1"/>
  <c r="AT192" i="223"/>
  <c r="AP192" i="223"/>
  <c r="AQ192" i="223" s="1"/>
  <c r="AL192" i="223"/>
  <c r="AM192" i="223" s="1"/>
  <c r="AH192" i="223"/>
  <c r="AI192" i="223" s="1"/>
  <c r="AD192" i="223"/>
  <c r="AE192" i="223" s="1"/>
  <c r="Z192" i="223"/>
  <c r="AA192" i="223" s="1"/>
  <c r="V192" i="223"/>
  <c r="W192" i="223" s="1"/>
  <c r="BB191" i="223"/>
  <c r="BC191" i="223" s="1"/>
  <c r="AX191" i="223"/>
  <c r="AY191" i="223" s="1"/>
  <c r="AT191" i="223"/>
  <c r="AU191" i="223" s="1"/>
  <c r="AP191" i="223"/>
  <c r="AQ191" i="223" s="1"/>
  <c r="AL191" i="223"/>
  <c r="AM191" i="223" s="1"/>
  <c r="AH191" i="223"/>
  <c r="AI191" i="223" s="1"/>
  <c r="AD191" i="223"/>
  <c r="AE191" i="223" s="1"/>
  <c r="Z191" i="223"/>
  <c r="AA191" i="223" s="1"/>
  <c r="V191" i="223"/>
  <c r="W191" i="223" s="1"/>
  <c r="BB190" i="223"/>
  <c r="BC190" i="223" s="1"/>
  <c r="AX190" i="223"/>
  <c r="AY190" i="223" s="1"/>
  <c r="AT190" i="223"/>
  <c r="AU190" i="223" s="1"/>
  <c r="AP190" i="223"/>
  <c r="AQ190" i="223" s="1"/>
  <c r="AL190" i="223"/>
  <c r="AM190" i="223" s="1"/>
  <c r="AH190" i="223"/>
  <c r="AI190" i="223" s="1"/>
  <c r="AD190" i="223"/>
  <c r="AE190" i="223" s="1"/>
  <c r="Z190" i="223"/>
  <c r="AA190" i="223" s="1"/>
  <c r="V190" i="223"/>
  <c r="W190" i="223" s="1"/>
  <c r="BB189" i="223"/>
  <c r="BC189" i="223" s="1"/>
  <c r="AX189" i="223"/>
  <c r="AY189" i="223" s="1"/>
  <c r="AT189" i="223"/>
  <c r="AU189" i="223" s="1"/>
  <c r="AP189" i="223"/>
  <c r="AQ189" i="223" s="1"/>
  <c r="AL189" i="223"/>
  <c r="AM189" i="223" s="1"/>
  <c r="AH189" i="223"/>
  <c r="AI189" i="223" s="1"/>
  <c r="AD189" i="223"/>
  <c r="AE189" i="223" s="1"/>
  <c r="Z189" i="223"/>
  <c r="AA189" i="223" s="1"/>
  <c r="V189" i="223"/>
  <c r="W189" i="223" s="1"/>
  <c r="BB188" i="223"/>
  <c r="BC188" i="223" s="1"/>
  <c r="AX188" i="223"/>
  <c r="AY188" i="223" s="1"/>
  <c r="AT188" i="223"/>
  <c r="AU188" i="223" s="1"/>
  <c r="AP188" i="223"/>
  <c r="AQ188" i="223" s="1"/>
  <c r="AL188" i="223"/>
  <c r="AM188" i="223" s="1"/>
  <c r="AH188" i="223"/>
  <c r="AI188" i="223" s="1"/>
  <c r="AD188" i="223"/>
  <c r="AE188" i="223" s="1"/>
  <c r="Z188" i="223"/>
  <c r="AA188" i="223" s="1"/>
  <c r="V188" i="223"/>
  <c r="W188" i="223" s="1"/>
  <c r="BB187" i="223"/>
  <c r="BC187" i="223" s="1"/>
  <c r="AX187" i="223"/>
  <c r="AY187" i="223" s="1"/>
  <c r="AT187" i="223"/>
  <c r="AU187" i="223" s="1"/>
  <c r="AP187" i="223"/>
  <c r="AQ187" i="223" s="1"/>
  <c r="AL187" i="223"/>
  <c r="AM187" i="223" s="1"/>
  <c r="AH187" i="223"/>
  <c r="AI187" i="223" s="1"/>
  <c r="AD187" i="223"/>
  <c r="AE187" i="223" s="1"/>
  <c r="Z187" i="223"/>
  <c r="V187" i="223"/>
  <c r="W187" i="223" s="1"/>
  <c r="BB186" i="223"/>
  <c r="BC186" i="223" s="1"/>
  <c r="AX186" i="223"/>
  <c r="AY186" i="223" s="1"/>
  <c r="AT186" i="223"/>
  <c r="AU186" i="223" s="1"/>
  <c r="AP186" i="223"/>
  <c r="AQ186" i="223" s="1"/>
  <c r="AL186" i="223"/>
  <c r="AM186" i="223" s="1"/>
  <c r="AH186" i="223"/>
  <c r="AI186" i="223" s="1"/>
  <c r="AD186" i="223"/>
  <c r="AE186" i="223" s="1"/>
  <c r="Z186" i="223"/>
  <c r="AA186" i="223" s="1"/>
  <c r="V186" i="223"/>
  <c r="W186" i="223" s="1"/>
  <c r="BB185" i="223"/>
  <c r="BC185" i="223" s="1"/>
  <c r="AX185" i="223"/>
  <c r="AY185" i="223" s="1"/>
  <c r="AT185" i="223"/>
  <c r="AU185" i="223" s="1"/>
  <c r="AP185" i="223"/>
  <c r="AQ185" i="223" s="1"/>
  <c r="AL185" i="223"/>
  <c r="AM185" i="223" s="1"/>
  <c r="AH185" i="223"/>
  <c r="AI185" i="223" s="1"/>
  <c r="AD185" i="223"/>
  <c r="AE185" i="223" s="1"/>
  <c r="Z185" i="223"/>
  <c r="AA185" i="223" s="1"/>
  <c r="V185" i="223"/>
  <c r="BB184" i="223"/>
  <c r="BC184" i="223" s="1"/>
  <c r="AX184" i="223"/>
  <c r="AY184" i="223" s="1"/>
  <c r="AT184" i="223"/>
  <c r="AU184" i="223" s="1"/>
  <c r="AP184" i="223"/>
  <c r="AQ184" i="223" s="1"/>
  <c r="AL184" i="223"/>
  <c r="AM184" i="223" s="1"/>
  <c r="AH184" i="223"/>
  <c r="AI184" i="223" s="1"/>
  <c r="AD184" i="223"/>
  <c r="AE184" i="223" s="1"/>
  <c r="Z184" i="223"/>
  <c r="AA184" i="223" s="1"/>
  <c r="V184" i="223"/>
  <c r="W184" i="223" s="1"/>
  <c r="BB183" i="223"/>
  <c r="BC183" i="223" s="1"/>
  <c r="AX183" i="223"/>
  <c r="AY183" i="223" s="1"/>
  <c r="AT183" i="223"/>
  <c r="AU183" i="223" s="1"/>
  <c r="AP183" i="223"/>
  <c r="AL183" i="223"/>
  <c r="AH183" i="223"/>
  <c r="AI183" i="223" s="1"/>
  <c r="AD183" i="223"/>
  <c r="AE183" i="223" s="1"/>
  <c r="Z183" i="223"/>
  <c r="AA183" i="223" s="1"/>
  <c r="V183" i="223"/>
  <c r="W183" i="223" s="1"/>
  <c r="BB182" i="223"/>
  <c r="BC182" i="223" s="1"/>
  <c r="AX182" i="223"/>
  <c r="AY182" i="223" s="1"/>
  <c r="AT182" i="223"/>
  <c r="AU182" i="223" s="1"/>
  <c r="AP182" i="223"/>
  <c r="AQ182" i="223" s="1"/>
  <c r="AL182" i="223"/>
  <c r="AM182" i="223" s="1"/>
  <c r="AH182" i="223"/>
  <c r="AI182" i="223" s="1"/>
  <c r="AD182" i="223"/>
  <c r="AE182" i="223" s="1"/>
  <c r="Z182" i="223"/>
  <c r="AA182" i="223" s="1"/>
  <c r="V182" i="223"/>
  <c r="BB181" i="223"/>
  <c r="BC181" i="223" s="1"/>
  <c r="AX181" i="223"/>
  <c r="AY181" i="223" s="1"/>
  <c r="AT181" i="223"/>
  <c r="AU181" i="223" s="1"/>
  <c r="AP181" i="223"/>
  <c r="AQ181" i="223" s="1"/>
  <c r="AL181" i="223"/>
  <c r="AM181" i="223" s="1"/>
  <c r="AH181" i="223"/>
  <c r="AI181" i="223" s="1"/>
  <c r="AD181" i="223"/>
  <c r="AE181" i="223" s="1"/>
  <c r="Z181" i="223"/>
  <c r="AA181" i="223" s="1"/>
  <c r="V181" i="223"/>
  <c r="BB180" i="223"/>
  <c r="BC180" i="223" s="1"/>
  <c r="AX180" i="223"/>
  <c r="AY180" i="223" s="1"/>
  <c r="AT180" i="223"/>
  <c r="AU180" i="223" s="1"/>
  <c r="AP180" i="223"/>
  <c r="AL180" i="223"/>
  <c r="AM180" i="223" s="1"/>
  <c r="AH180" i="223"/>
  <c r="AI180" i="223" s="1"/>
  <c r="AD180" i="223"/>
  <c r="AE180" i="223" s="1"/>
  <c r="Z180" i="223"/>
  <c r="AA180" i="223" s="1"/>
  <c r="V180" i="223"/>
  <c r="BB179" i="223"/>
  <c r="BC179" i="223" s="1"/>
  <c r="AX179" i="223"/>
  <c r="AY179" i="223" s="1"/>
  <c r="AT179" i="223"/>
  <c r="AU179" i="223" s="1"/>
  <c r="AP179" i="223"/>
  <c r="AQ179" i="223" s="1"/>
  <c r="AL179" i="223"/>
  <c r="AM179" i="223" s="1"/>
  <c r="AH179" i="223"/>
  <c r="AI179" i="223" s="1"/>
  <c r="AD179" i="223"/>
  <c r="AE179" i="223" s="1"/>
  <c r="Z179" i="223"/>
  <c r="AA179" i="223" s="1"/>
  <c r="V179" i="223"/>
  <c r="W179" i="223" s="1"/>
  <c r="BB178" i="223"/>
  <c r="BC178" i="223" s="1"/>
  <c r="AX178" i="223"/>
  <c r="AY178" i="223" s="1"/>
  <c r="AT178" i="223"/>
  <c r="AU178" i="223" s="1"/>
  <c r="AP178" i="223"/>
  <c r="AQ178" i="223" s="1"/>
  <c r="AL178" i="223"/>
  <c r="AM178" i="223" s="1"/>
  <c r="AH178" i="223"/>
  <c r="AI178" i="223" s="1"/>
  <c r="AD178" i="223"/>
  <c r="AE178" i="223" s="1"/>
  <c r="Z178" i="223"/>
  <c r="AA178" i="223" s="1"/>
  <c r="V178" i="223"/>
  <c r="BB177" i="223"/>
  <c r="BC177" i="223" s="1"/>
  <c r="AX177" i="223"/>
  <c r="AY177" i="223" s="1"/>
  <c r="AT177" i="223"/>
  <c r="AU177" i="223" s="1"/>
  <c r="AP177" i="223"/>
  <c r="AQ177" i="223" s="1"/>
  <c r="AL177" i="223"/>
  <c r="AM177" i="223" s="1"/>
  <c r="AH177" i="223"/>
  <c r="AI177" i="223" s="1"/>
  <c r="AD177" i="223"/>
  <c r="AE177" i="223" s="1"/>
  <c r="Z177" i="223"/>
  <c r="AA177" i="223" s="1"/>
  <c r="V177" i="223"/>
  <c r="W177" i="223" s="1"/>
  <c r="BB176" i="223"/>
  <c r="BC176" i="223" s="1"/>
  <c r="AX176" i="223"/>
  <c r="AY176" i="223" s="1"/>
  <c r="AT176" i="223"/>
  <c r="AU176" i="223" s="1"/>
  <c r="AP176" i="223"/>
  <c r="AQ176" i="223" s="1"/>
  <c r="AL176" i="223"/>
  <c r="AM176" i="223" s="1"/>
  <c r="AH176" i="223"/>
  <c r="AI176" i="223" s="1"/>
  <c r="AD176" i="223"/>
  <c r="AE176" i="223" s="1"/>
  <c r="Z176" i="223"/>
  <c r="AA176" i="223" s="1"/>
  <c r="V176" i="223"/>
  <c r="BB175" i="223"/>
  <c r="BC175" i="223" s="1"/>
  <c r="AX175" i="223"/>
  <c r="AY175" i="223" s="1"/>
  <c r="AT175" i="223"/>
  <c r="AU175" i="223" s="1"/>
  <c r="AP175" i="223"/>
  <c r="AQ175" i="223" s="1"/>
  <c r="AL175" i="223"/>
  <c r="AM175" i="223" s="1"/>
  <c r="AH175" i="223"/>
  <c r="AI175" i="223" s="1"/>
  <c r="AD175" i="223"/>
  <c r="AE175" i="223" s="1"/>
  <c r="Z175" i="223"/>
  <c r="AA175" i="223" s="1"/>
  <c r="V175" i="223"/>
  <c r="W175" i="223" s="1"/>
  <c r="BB174" i="223"/>
  <c r="BC174" i="223" s="1"/>
  <c r="AX174" i="223"/>
  <c r="AY174" i="223" s="1"/>
  <c r="AT174" i="223"/>
  <c r="AU174" i="223" s="1"/>
  <c r="AP174" i="223"/>
  <c r="AQ174" i="223" s="1"/>
  <c r="AL174" i="223"/>
  <c r="AM174" i="223" s="1"/>
  <c r="AH174" i="223"/>
  <c r="AI174" i="223" s="1"/>
  <c r="AD174" i="223"/>
  <c r="AE174" i="223" s="1"/>
  <c r="Z174" i="223"/>
  <c r="AA174" i="223" s="1"/>
  <c r="V174" i="223"/>
  <c r="W174" i="223" s="1"/>
  <c r="BB173" i="223"/>
  <c r="BC173" i="223" s="1"/>
  <c r="AX173" i="223"/>
  <c r="AY173" i="223" s="1"/>
  <c r="AT173" i="223"/>
  <c r="AU173" i="223" s="1"/>
  <c r="AP173" i="223"/>
  <c r="AQ173" i="223" s="1"/>
  <c r="AL173" i="223"/>
  <c r="AM173" i="223" s="1"/>
  <c r="AH173" i="223"/>
  <c r="AI173" i="223" s="1"/>
  <c r="AD173" i="223"/>
  <c r="Z173" i="223"/>
  <c r="V173" i="223"/>
  <c r="W173" i="223" s="1"/>
  <c r="BB172" i="223"/>
  <c r="BC172" i="223" s="1"/>
  <c r="AX172" i="223"/>
  <c r="AY172" i="223" s="1"/>
  <c r="AT172" i="223"/>
  <c r="AU172" i="223" s="1"/>
  <c r="AP172" i="223"/>
  <c r="AL172" i="223"/>
  <c r="AM172" i="223" s="1"/>
  <c r="AH172" i="223"/>
  <c r="AI172" i="223" s="1"/>
  <c r="AD172" i="223"/>
  <c r="AE172" i="223" s="1"/>
  <c r="Z172" i="223"/>
  <c r="AA172" i="223" s="1"/>
  <c r="V172" i="223"/>
  <c r="W172" i="223" s="1"/>
  <c r="BB171" i="223"/>
  <c r="BC171" i="223" s="1"/>
  <c r="AX171" i="223"/>
  <c r="AY171" i="223" s="1"/>
  <c r="AT171" i="223"/>
  <c r="AU171" i="223" s="1"/>
  <c r="AP171" i="223"/>
  <c r="AL171" i="223"/>
  <c r="AM171" i="223" s="1"/>
  <c r="AH171" i="223"/>
  <c r="AI171" i="223" s="1"/>
  <c r="AD171" i="223"/>
  <c r="AE171" i="223" s="1"/>
  <c r="Z171" i="223"/>
  <c r="AA171" i="223" s="1"/>
  <c r="V171" i="223"/>
  <c r="BB170" i="223"/>
  <c r="BC170" i="223" s="1"/>
  <c r="AX170" i="223"/>
  <c r="AY170" i="223" s="1"/>
  <c r="AT170" i="223"/>
  <c r="AU170" i="223" s="1"/>
  <c r="AP170" i="223"/>
  <c r="AL170" i="223"/>
  <c r="AM170" i="223" s="1"/>
  <c r="AH170" i="223"/>
  <c r="AI170" i="223" s="1"/>
  <c r="AD170" i="223"/>
  <c r="AE170" i="223" s="1"/>
  <c r="Z170" i="223"/>
  <c r="AA170" i="223" s="1"/>
  <c r="V170" i="223"/>
  <c r="W170" i="223" s="1"/>
  <c r="BB169" i="223"/>
  <c r="BC169" i="223" s="1"/>
  <c r="AX169" i="223"/>
  <c r="AY169" i="223" s="1"/>
  <c r="AT169" i="223"/>
  <c r="AU169" i="223" s="1"/>
  <c r="AP169" i="223"/>
  <c r="AQ169" i="223" s="1"/>
  <c r="AL169" i="223"/>
  <c r="AM169" i="223" s="1"/>
  <c r="AH169" i="223"/>
  <c r="AI169" i="223" s="1"/>
  <c r="AD169" i="223"/>
  <c r="AE169" i="223" s="1"/>
  <c r="Z169" i="223"/>
  <c r="AA169" i="223" s="1"/>
  <c r="V169" i="223"/>
  <c r="W169" i="223" s="1"/>
  <c r="BB168" i="223"/>
  <c r="BC168" i="223" s="1"/>
  <c r="AX168" i="223"/>
  <c r="AY168" i="223" s="1"/>
  <c r="AT168" i="223"/>
  <c r="AU168" i="223" s="1"/>
  <c r="AP168" i="223"/>
  <c r="AL168" i="223"/>
  <c r="AM168" i="223" s="1"/>
  <c r="AH168" i="223"/>
  <c r="AI168" i="223" s="1"/>
  <c r="AD168" i="223"/>
  <c r="AE168" i="223" s="1"/>
  <c r="Z168" i="223"/>
  <c r="AA168" i="223" s="1"/>
  <c r="V168" i="223"/>
  <c r="BB167" i="223"/>
  <c r="BC167" i="223" s="1"/>
  <c r="AX167" i="223"/>
  <c r="AY167" i="223" s="1"/>
  <c r="AT167" i="223"/>
  <c r="AU167" i="223" s="1"/>
  <c r="AP167" i="223"/>
  <c r="AQ167" i="223" s="1"/>
  <c r="AL167" i="223"/>
  <c r="AM167" i="223" s="1"/>
  <c r="AH167" i="223"/>
  <c r="AI167" i="223" s="1"/>
  <c r="AD167" i="223"/>
  <c r="AE167" i="223" s="1"/>
  <c r="Z167" i="223"/>
  <c r="AA167" i="223" s="1"/>
  <c r="V167" i="223"/>
  <c r="BB166" i="223"/>
  <c r="BC166" i="223" s="1"/>
  <c r="AX166" i="223"/>
  <c r="AY166" i="223" s="1"/>
  <c r="AT166" i="223"/>
  <c r="AU166" i="223" s="1"/>
  <c r="AP166" i="223"/>
  <c r="AQ166" i="223" s="1"/>
  <c r="AL166" i="223"/>
  <c r="AM166" i="223" s="1"/>
  <c r="AH166" i="223"/>
  <c r="AI166" i="223" s="1"/>
  <c r="AD166" i="223"/>
  <c r="AE166" i="223" s="1"/>
  <c r="Z166" i="223"/>
  <c r="AA166" i="223" s="1"/>
  <c r="V166" i="223"/>
  <c r="W166" i="223" s="1"/>
  <c r="BB165" i="223"/>
  <c r="BC165" i="223" s="1"/>
  <c r="AX165" i="223"/>
  <c r="AY165" i="223" s="1"/>
  <c r="AT165" i="223"/>
  <c r="AU165" i="223" s="1"/>
  <c r="AP165" i="223"/>
  <c r="AQ165" i="223" s="1"/>
  <c r="AL165" i="223"/>
  <c r="AM165" i="223" s="1"/>
  <c r="AH165" i="223"/>
  <c r="AI165" i="223" s="1"/>
  <c r="AD165" i="223"/>
  <c r="AE165" i="223" s="1"/>
  <c r="Z165" i="223"/>
  <c r="AA165" i="223" s="1"/>
  <c r="V165" i="223"/>
  <c r="BB164" i="223"/>
  <c r="BC164" i="223" s="1"/>
  <c r="AX164" i="223"/>
  <c r="AY164" i="223" s="1"/>
  <c r="AT164" i="223"/>
  <c r="AU164" i="223" s="1"/>
  <c r="AP164" i="223"/>
  <c r="AQ164" i="223" s="1"/>
  <c r="AL164" i="223"/>
  <c r="AM164" i="223" s="1"/>
  <c r="AH164" i="223"/>
  <c r="AI164" i="223" s="1"/>
  <c r="AD164" i="223"/>
  <c r="AE164" i="223" s="1"/>
  <c r="Z164" i="223"/>
  <c r="AA164" i="223" s="1"/>
  <c r="V164" i="223"/>
  <c r="BB163" i="223"/>
  <c r="BC163" i="223" s="1"/>
  <c r="AX163" i="223"/>
  <c r="AY163" i="223" s="1"/>
  <c r="AT163" i="223"/>
  <c r="AU163" i="223" s="1"/>
  <c r="AP163" i="223"/>
  <c r="AQ163" i="223" s="1"/>
  <c r="AL163" i="223"/>
  <c r="AM163" i="223" s="1"/>
  <c r="AH163" i="223"/>
  <c r="AI163" i="223" s="1"/>
  <c r="AD163" i="223"/>
  <c r="AE163" i="223" s="1"/>
  <c r="Z163" i="223"/>
  <c r="AA163" i="223" s="1"/>
  <c r="V163" i="223"/>
  <c r="BB162" i="223"/>
  <c r="BC162" i="223" s="1"/>
  <c r="AX162" i="223"/>
  <c r="AY162" i="223" s="1"/>
  <c r="AT162" i="223"/>
  <c r="AU162" i="223" s="1"/>
  <c r="AP162" i="223"/>
  <c r="AL162" i="223"/>
  <c r="AM162" i="223" s="1"/>
  <c r="AH162" i="223"/>
  <c r="AI162" i="223" s="1"/>
  <c r="AD162" i="223"/>
  <c r="AE162" i="223" s="1"/>
  <c r="Z162" i="223"/>
  <c r="AA162" i="223" s="1"/>
  <c r="V162" i="223"/>
  <c r="W162" i="223" s="1"/>
  <c r="BB161" i="223"/>
  <c r="BC161" i="223" s="1"/>
  <c r="AX161" i="223"/>
  <c r="AY161" i="223" s="1"/>
  <c r="AT161" i="223"/>
  <c r="AU161" i="223" s="1"/>
  <c r="AP161" i="223"/>
  <c r="AL161" i="223"/>
  <c r="AM161" i="223" s="1"/>
  <c r="AH161" i="223"/>
  <c r="AI161" i="223" s="1"/>
  <c r="AD161" i="223"/>
  <c r="AE161" i="223" s="1"/>
  <c r="Z161" i="223"/>
  <c r="AA161" i="223" s="1"/>
  <c r="V161" i="223"/>
  <c r="W161" i="223" s="1"/>
  <c r="BB160" i="223"/>
  <c r="BC160" i="223" s="1"/>
  <c r="AX160" i="223"/>
  <c r="AY160" i="223" s="1"/>
  <c r="AT160" i="223"/>
  <c r="AU160" i="223" s="1"/>
  <c r="AP160" i="223"/>
  <c r="AL160" i="223"/>
  <c r="AM160" i="223" s="1"/>
  <c r="AH160" i="223"/>
  <c r="AI160" i="223" s="1"/>
  <c r="AD160" i="223"/>
  <c r="AE160" i="223" s="1"/>
  <c r="Z160" i="223"/>
  <c r="AA160" i="223" s="1"/>
  <c r="V160" i="223"/>
  <c r="W160" i="223" s="1"/>
  <c r="BB159" i="223"/>
  <c r="BC159" i="223" s="1"/>
  <c r="AX159" i="223"/>
  <c r="AY159" i="223" s="1"/>
  <c r="AT159" i="223"/>
  <c r="AU159" i="223" s="1"/>
  <c r="AP159" i="223"/>
  <c r="AL159" i="223"/>
  <c r="AM159" i="223" s="1"/>
  <c r="AH159" i="223"/>
  <c r="AI159" i="223" s="1"/>
  <c r="AD159" i="223"/>
  <c r="AE159" i="223" s="1"/>
  <c r="Z159" i="223"/>
  <c r="AA159" i="223" s="1"/>
  <c r="V159" i="223"/>
  <c r="W159" i="223" s="1"/>
  <c r="BB158" i="223"/>
  <c r="BC158" i="223" s="1"/>
  <c r="AX158" i="223"/>
  <c r="AY158" i="223" s="1"/>
  <c r="AT158" i="223"/>
  <c r="AU158" i="223" s="1"/>
  <c r="AP158" i="223"/>
  <c r="AL158" i="223"/>
  <c r="AM158" i="223" s="1"/>
  <c r="AH158" i="223"/>
  <c r="AI158" i="223" s="1"/>
  <c r="AD158" i="223"/>
  <c r="AE158" i="223" s="1"/>
  <c r="Z158" i="223"/>
  <c r="AA158" i="223" s="1"/>
  <c r="V158" i="223"/>
  <c r="W158" i="223" s="1"/>
  <c r="BB157" i="223"/>
  <c r="BC157" i="223" s="1"/>
  <c r="AX157" i="223"/>
  <c r="AY157" i="223" s="1"/>
  <c r="AT157" i="223"/>
  <c r="AU157" i="223" s="1"/>
  <c r="AP157" i="223"/>
  <c r="AL157" i="223"/>
  <c r="AM157" i="223" s="1"/>
  <c r="AH157" i="223"/>
  <c r="AI157" i="223" s="1"/>
  <c r="AD157" i="223"/>
  <c r="AE157" i="223" s="1"/>
  <c r="Z157" i="223"/>
  <c r="AA157" i="223" s="1"/>
  <c r="V157" i="223"/>
  <c r="BB156" i="223"/>
  <c r="BC156" i="223" s="1"/>
  <c r="AX156" i="223"/>
  <c r="AY156" i="223" s="1"/>
  <c r="AT156" i="223"/>
  <c r="AU156" i="223" s="1"/>
  <c r="AP156" i="223"/>
  <c r="AQ156" i="223" s="1"/>
  <c r="AL156" i="223"/>
  <c r="AM156" i="223" s="1"/>
  <c r="AH156" i="223"/>
  <c r="AI156" i="223" s="1"/>
  <c r="AD156" i="223"/>
  <c r="AE156" i="223" s="1"/>
  <c r="Z156" i="223"/>
  <c r="AA156" i="223" s="1"/>
  <c r="V156" i="223"/>
  <c r="W156" i="223" s="1"/>
  <c r="BB155" i="223"/>
  <c r="BC155" i="223" s="1"/>
  <c r="AX155" i="223"/>
  <c r="AY155" i="223" s="1"/>
  <c r="AT155" i="223"/>
  <c r="AU155" i="223" s="1"/>
  <c r="AP155" i="223"/>
  <c r="AL155" i="223"/>
  <c r="AM155" i="223" s="1"/>
  <c r="AH155" i="223"/>
  <c r="AI155" i="223" s="1"/>
  <c r="AD155" i="223"/>
  <c r="AE155" i="223" s="1"/>
  <c r="Z155" i="223"/>
  <c r="AA155" i="223" s="1"/>
  <c r="V155" i="223"/>
  <c r="BB154" i="223"/>
  <c r="BC154" i="223" s="1"/>
  <c r="AX154" i="223"/>
  <c r="AY154" i="223" s="1"/>
  <c r="AT154" i="223"/>
  <c r="AU154" i="223" s="1"/>
  <c r="AP154" i="223"/>
  <c r="AL154" i="223"/>
  <c r="AM154" i="223" s="1"/>
  <c r="AH154" i="223"/>
  <c r="AI154" i="223" s="1"/>
  <c r="AD154" i="223"/>
  <c r="AE154" i="223" s="1"/>
  <c r="Z154" i="223"/>
  <c r="AA154" i="223" s="1"/>
  <c r="V154" i="223"/>
  <c r="BB153" i="223"/>
  <c r="BC153" i="223" s="1"/>
  <c r="AX153" i="223"/>
  <c r="AY153" i="223" s="1"/>
  <c r="AT153" i="223"/>
  <c r="AU153" i="223" s="1"/>
  <c r="AP153" i="223"/>
  <c r="AL153" i="223"/>
  <c r="AH153" i="223"/>
  <c r="AI153" i="223" s="1"/>
  <c r="AD153" i="223"/>
  <c r="AE153" i="223" s="1"/>
  <c r="Z153" i="223"/>
  <c r="AA153" i="223" s="1"/>
  <c r="V153" i="223"/>
  <c r="BB152" i="223"/>
  <c r="BC152" i="223" s="1"/>
  <c r="AX152" i="223"/>
  <c r="AY152" i="223" s="1"/>
  <c r="AT152" i="223"/>
  <c r="AU152" i="223" s="1"/>
  <c r="AP152" i="223"/>
  <c r="AL152" i="223"/>
  <c r="AH152" i="223"/>
  <c r="AI152" i="223" s="1"/>
  <c r="AD152" i="223"/>
  <c r="AE152" i="223" s="1"/>
  <c r="Z152" i="223"/>
  <c r="AA152" i="223" s="1"/>
  <c r="V152" i="223"/>
  <c r="BB151" i="223"/>
  <c r="BC151" i="223" s="1"/>
  <c r="AX151" i="223"/>
  <c r="AY151" i="223" s="1"/>
  <c r="AT151" i="223"/>
  <c r="AU151" i="223" s="1"/>
  <c r="AP151" i="223"/>
  <c r="AL151" i="223"/>
  <c r="AH151" i="223"/>
  <c r="AI151" i="223" s="1"/>
  <c r="AD151" i="223"/>
  <c r="AE151" i="223" s="1"/>
  <c r="Z151" i="223"/>
  <c r="AA151" i="223" s="1"/>
  <c r="V151" i="223"/>
  <c r="BB150" i="223"/>
  <c r="BC150" i="223" s="1"/>
  <c r="AX150" i="223"/>
  <c r="AY150" i="223" s="1"/>
  <c r="AT150" i="223"/>
  <c r="AU150" i="223" s="1"/>
  <c r="AP150" i="223"/>
  <c r="AL150" i="223"/>
  <c r="AH150" i="223"/>
  <c r="AI150" i="223" s="1"/>
  <c r="AD150" i="223"/>
  <c r="AE150" i="223" s="1"/>
  <c r="Z150" i="223"/>
  <c r="AA150" i="223" s="1"/>
  <c r="V150" i="223"/>
  <c r="BB149" i="223"/>
  <c r="BC149" i="223" s="1"/>
  <c r="AX149" i="223"/>
  <c r="AY149" i="223" s="1"/>
  <c r="AT149" i="223"/>
  <c r="AU149" i="223" s="1"/>
  <c r="AP149" i="223"/>
  <c r="AL149" i="223"/>
  <c r="AH149" i="223"/>
  <c r="AI149" i="223" s="1"/>
  <c r="AD149" i="223"/>
  <c r="AE149" i="223" s="1"/>
  <c r="Z149" i="223"/>
  <c r="AA149" i="223" s="1"/>
  <c r="V149" i="223"/>
  <c r="BB148" i="223"/>
  <c r="BC148" i="223" s="1"/>
  <c r="AX148" i="223"/>
  <c r="AY148" i="223" s="1"/>
  <c r="AT148" i="223"/>
  <c r="AU148" i="223" s="1"/>
  <c r="AP148" i="223"/>
  <c r="AL148" i="223"/>
  <c r="AH148" i="223"/>
  <c r="AI148" i="223" s="1"/>
  <c r="AD148" i="223"/>
  <c r="AE148" i="223" s="1"/>
  <c r="Z148" i="223"/>
  <c r="AA148" i="223" s="1"/>
  <c r="V148" i="223"/>
  <c r="BB147" i="223"/>
  <c r="BC147" i="223" s="1"/>
  <c r="AX147" i="223"/>
  <c r="AY147" i="223" s="1"/>
  <c r="AT147" i="223"/>
  <c r="AU147" i="223" s="1"/>
  <c r="AP147" i="223"/>
  <c r="AL147" i="223"/>
  <c r="AH147" i="223"/>
  <c r="AI147" i="223" s="1"/>
  <c r="AD147" i="223"/>
  <c r="AE147" i="223" s="1"/>
  <c r="Z147" i="223"/>
  <c r="AA147" i="223" s="1"/>
  <c r="V147" i="223"/>
  <c r="BB146" i="223"/>
  <c r="BC146" i="223" s="1"/>
  <c r="AX146" i="223"/>
  <c r="AY146" i="223" s="1"/>
  <c r="AT146" i="223"/>
  <c r="AU146" i="223" s="1"/>
  <c r="AP146" i="223"/>
  <c r="AL146" i="223"/>
  <c r="AH146" i="223"/>
  <c r="AI146" i="223" s="1"/>
  <c r="AD146" i="223"/>
  <c r="AE146" i="223" s="1"/>
  <c r="Z146" i="223"/>
  <c r="AA146" i="223" s="1"/>
  <c r="V146" i="223"/>
  <c r="BB145" i="223"/>
  <c r="BC145" i="223" s="1"/>
  <c r="AX145" i="223"/>
  <c r="AY145" i="223" s="1"/>
  <c r="AT145" i="223"/>
  <c r="AU145" i="223" s="1"/>
  <c r="AP145" i="223"/>
  <c r="AL145" i="223"/>
  <c r="AH145" i="223"/>
  <c r="AI145" i="223" s="1"/>
  <c r="AD145" i="223"/>
  <c r="AE145" i="223" s="1"/>
  <c r="Z145" i="223"/>
  <c r="AA145" i="223" s="1"/>
  <c r="V145" i="223"/>
  <c r="BB144" i="223"/>
  <c r="BC144" i="223" s="1"/>
  <c r="AX144" i="223"/>
  <c r="AY144" i="223" s="1"/>
  <c r="AT144" i="223"/>
  <c r="AU144" i="223" s="1"/>
  <c r="AP144" i="223"/>
  <c r="AL144" i="223"/>
  <c r="AH144" i="223"/>
  <c r="AI144" i="223" s="1"/>
  <c r="AD144" i="223"/>
  <c r="AE144" i="223" s="1"/>
  <c r="Z144" i="223"/>
  <c r="AA144" i="223" s="1"/>
  <c r="V144" i="223"/>
  <c r="BB143" i="223"/>
  <c r="BC143" i="223" s="1"/>
  <c r="AX143" i="223"/>
  <c r="AY143" i="223" s="1"/>
  <c r="AT143" i="223"/>
  <c r="AU143" i="223" s="1"/>
  <c r="AP143" i="223"/>
  <c r="AQ143" i="223" s="1"/>
  <c r="AL143" i="223"/>
  <c r="AH143" i="223"/>
  <c r="AI143" i="223" s="1"/>
  <c r="AD143" i="223"/>
  <c r="AE143" i="223" s="1"/>
  <c r="Z143" i="223"/>
  <c r="AA143" i="223" s="1"/>
  <c r="V143" i="223"/>
  <c r="BB142" i="223"/>
  <c r="BC142" i="223" s="1"/>
  <c r="AX142" i="223"/>
  <c r="AY142" i="223" s="1"/>
  <c r="AT142" i="223"/>
  <c r="AU142" i="223" s="1"/>
  <c r="AP142" i="223"/>
  <c r="AQ142" i="223" s="1"/>
  <c r="AL142" i="223"/>
  <c r="AH142" i="223"/>
  <c r="AI142" i="223" s="1"/>
  <c r="AD142" i="223"/>
  <c r="AE142" i="223" s="1"/>
  <c r="Z142" i="223"/>
  <c r="AA142" i="223" s="1"/>
  <c r="V142" i="223"/>
  <c r="BB141" i="223"/>
  <c r="BC141" i="223" s="1"/>
  <c r="AX141" i="223"/>
  <c r="AY141" i="223" s="1"/>
  <c r="AT141" i="223"/>
  <c r="AU141" i="223" s="1"/>
  <c r="AP141" i="223"/>
  <c r="AL141" i="223"/>
  <c r="AH141" i="223"/>
  <c r="AI141" i="223" s="1"/>
  <c r="AD141" i="223"/>
  <c r="AE141" i="223" s="1"/>
  <c r="Z141" i="223"/>
  <c r="AA141" i="223" s="1"/>
  <c r="V141" i="223"/>
  <c r="BB140" i="223"/>
  <c r="BC140" i="223" s="1"/>
  <c r="AX140" i="223"/>
  <c r="AY140" i="223" s="1"/>
  <c r="AT140" i="223"/>
  <c r="AU140" i="223" s="1"/>
  <c r="AP140" i="223"/>
  <c r="AL140" i="223"/>
  <c r="AH140" i="223"/>
  <c r="AI140" i="223" s="1"/>
  <c r="AD140" i="223"/>
  <c r="AE140" i="223" s="1"/>
  <c r="Z140" i="223"/>
  <c r="AA140" i="223" s="1"/>
  <c r="V140" i="223"/>
  <c r="BB139" i="223"/>
  <c r="BC139" i="223" s="1"/>
  <c r="AX139" i="223"/>
  <c r="AY139" i="223" s="1"/>
  <c r="AT139" i="223"/>
  <c r="AU139" i="223" s="1"/>
  <c r="AP139" i="223"/>
  <c r="AL139" i="223"/>
  <c r="AH139" i="223"/>
  <c r="AI139" i="223" s="1"/>
  <c r="AD139" i="223"/>
  <c r="AE139" i="223" s="1"/>
  <c r="Z139" i="223"/>
  <c r="AA139" i="223" s="1"/>
  <c r="V139" i="223"/>
  <c r="BB138" i="223"/>
  <c r="BC138" i="223" s="1"/>
  <c r="AX138" i="223"/>
  <c r="AY138" i="223" s="1"/>
  <c r="AT138" i="223"/>
  <c r="AU138" i="223" s="1"/>
  <c r="AP138" i="223"/>
  <c r="AL138" i="223"/>
  <c r="AH138" i="223"/>
  <c r="AI138" i="223" s="1"/>
  <c r="AD138" i="223"/>
  <c r="AE138" i="223" s="1"/>
  <c r="Z138" i="223"/>
  <c r="AA138" i="223" s="1"/>
  <c r="V138" i="223"/>
  <c r="BB137" i="223"/>
  <c r="BC137" i="223" s="1"/>
  <c r="AX137" i="223"/>
  <c r="AY137" i="223" s="1"/>
  <c r="AT137" i="223"/>
  <c r="AU137" i="223" s="1"/>
  <c r="AP137" i="223"/>
  <c r="AL137" i="223"/>
  <c r="AH137" i="223"/>
  <c r="AI137" i="223" s="1"/>
  <c r="AD137" i="223"/>
  <c r="AE137" i="223" s="1"/>
  <c r="Z137" i="223"/>
  <c r="AA137" i="223" s="1"/>
  <c r="V137" i="223"/>
  <c r="BB136" i="223"/>
  <c r="BC136" i="223" s="1"/>
  <c r="AX136" i="223"/>
  <c r="AY136" i="223" s="1"/>
  <c r="AT136" i="223"/>
  <c r="AU136" i="223" s="1"/>
  <c r="AP136" i="223"/>
  <c r="AL136" i="223"/>
  <c r="AH136" i="223"/>
  <c r="AI136" i="223" s="1"/>
  <c r="AD136" i="223"/>
  <c r="AE136" i="223" s="1"/>
  <c r="Z136" i="223"/>
  <c r="AA136" i="223" s="1"/>
  <c r="V136" i="223"/>
  <c r="BB135" i="223"/>
  <c r="BC135" i="223" s="1"/>
  <c r="AX135" i="223"/>
  <c r="AY135" i="223" s="1"/>
  <c r="AT135" i="223"/>
  <c r="AU135" i="223" s="1"/>
  <c r="AP135" i="223"/>
  <c r="AL135" i="223"/>
  <c r="AH135" i="223"/>
  <c r="AI135" i="223" s="1"/>
  <c r="AD135" i="223"/>
  <c r="AE135" i="223" s="1"/>
  <c r="Z135" i="223"/>
  <c r="AA135" i="223" s="1"/>
  <c r="V135" i="223"/>
  <c r="BB134" i="223"/>
  <c r="BC134" i="223" s="1"/>
  <c r="AX134" i="223"/>
  <c r="AY134" i="223" s="1"/>
  <c r="AT134" i="223"/>
  <c r="AU134" i="223" s="1"/>
  <c r="AP134" i="223"/>
  <c r="AL134" i="223"/>
  <c r="AH134" i="223"/>
  <c r="AI134" i="223" s="1"/>
  <c r="AD134" i="223"/>
  <c r="AE134" i="223" s="1"/>
  <c r="Z134" i="223"/>
  <c r="AA134" i="223" s="1"/>
  <c r="V134" i="223"/>
  <c r="BB133" i="223"/>
  <c r="BC133" i="223" s="1"/>
  <c r="AX133" i="223"/>
  <c r="AY133" i="223" s="1"/>
  <c r="AT133" i="223"/>
  <c r="AU133" i="223" s="1"/>
  <c r="AP133" i="223"/>
  <c r="AL133" i="223"/>
  <c r="AH133" i="223"/>
  <c r="AI133" i="223" s="1"/>
  <c r="AD133" i="223"/>
  <c r="AE133" i="223" s="1"/>
  <c r="Z133" i="223"/>
  <c r="AA133" i="223" s="1"/>
  <c r="V133" i="223"/>
  <c r="BB132" i="223"/>
  <c r="BC132" i="223" s="1"/>
  <c r="AX132" i="223"/>
  <c r="AY132" i="223" s="1"/>
  <c r="AT132" i="223"/>
  <c r="AU132" i="223" s="1"/>
  <c r="AP132" i="223"/>
  <c r="AL132" i="223"/>
  <c r="AH132" i="223"/>
  <c r="AI132" i="223" s="1"/>
  <c r="AD132" i="223"/>
  <c r="AE132" i="223" s="1"/>
  <c r="Z132" i="223"/>
  <c r="AA132" i="223" s="1"/>
  <c r="V132" i="223"/>
  <c r="BB131" i="223"/>
  <c r="BC131" i="223" s="1"/>
  <c r="AX131" i="223"/>
  <c r="AY131" i="223" s="1"/>
  <c r="AT131" i="223"/>
  <c r="AU131" i="223" s="1"/>
  <c r="AP131" i="223"/>
  <c r="AL131" i="223"/>
  <c r="AH131" i="223"/>
  <c r="AI131" i="223" s="1"/>
  <c r="AD131" i="223"/>
  <c r="AE131" i="223" s="1"/>
  <c r="Z131" i="223"/>
  <c r="AA131" i="223" s="1"/>
  <c r="V131" i="223"/>
  <c r="BB130" i="223"/>
  <c r="BC130" i="223" s="1"/>
  <c r="AX130" i="223"/>
  <c r="AY130" i="223" s="1"/>
  <c r="AT130" i="223"/>
  <c r="AU130" i="223" s="1"/>
  <c r="AP130" i="223"/>
  <c r="AL130" i="223"/>
  <c r="AH130" i="223"/>
  <c r="AI130" i="223" s="1"/>
  <c r="AD130" i="223"/>
  <c r="AE130" i="223" s="1"/>
  <c r="Z130" i="223"/>
  <c r="AA130" i="223" s="1"/>
  <c r="V130" i="223"/>
  <c r="BB129" i="223"/>
  <c r="BC129" i="223" s="1"/>
  <c r="AX129" i="223"/>
  <c r="AY129" i="223" s="1"/>
  <c r="AT129" i="223"/>
  <c r="AU129" i="223" s="1"/>
  <c r="AP129" i="223"/>
  <c r="AL129" i="223"/>
  <c r="AH129" i="223"/>
  <c r="AI129" i="223" s="1"/>
  <c r="AD129" i="223"/>
  <c r="AE129" i="223" s="1"/>
  <c r="Z129" i="223"/>
  <c r="AA129" i="223" s="1"/>
  <c r="V129" i="223"/>
  <c r="BB128" i="223"/>
  <c r="BC128" i="223" s="1"/>
  <c r="AX128" i="223"/>
  <c r="AY128" i="223" s="1"/>
  <c r="AT128" i="223"/>
  <c r="AU128" i="223" s="1"/>
  <c r="AP128" i="223"/>
  <c r="AL128" i="223"/>
  <c r="AH128" i="223"/>
  <c r="AI128" i="223" s="1"/>
  <c r="AD128" i="223"/>
  <c r="AE128" i="223" s="1"/>
  <c r="Z128" i="223"/>
  <c r="AA128" i="223" s="1"/>
  <c r="V128" i="223"/>
  <c r="BB127" i="223"/>
  <c r="BC127" i="223" s="1"/>
  <c r="AX127" i="223"/>
  <c r="AY127" i="223" s="1"/>
  <c r="AT127" i="223"/>
  <c r="AU127" i="223" s="1"/>
  <c r="AP127" i="223"/>
  <c r="AL127" i="223"/>
  <c r="AH127" i="223"/>
  <c r="AI127" i="223" s="1"/>
  <c r="AD127" i="223"/>
  <c r="AE127" i="223" s="1"/>
  <c r="Z127" i="223"/>
  <c r="AA127" i="223" s="1"/>
  <c r="V127" i="223"/>
  <c r="BB126" i="223"/>
  <c r="BC126" i="223" s="1"/>
  <c r="AX126" i="223"/>
  <c r="AY126" i="223" s="1"/>
  <c r="AT126" i="223"/>
  <c r="AU126" i="223" s="1"/>
  <c r="AP126" i="223"/>
  <c r="AQ126" i="223" s="1"/>
  <c r="AL126" i="223"/>
  <c r="AH126" i="223"/>
  <c r="AI126" i="223" s="1"/>
  <c r="AD126" i="223"/>
  <c r="AE126" i="223" s="1"/>
  <c r="Z126" i="223"/>
  <c r="AA126" i="223" s="1"/>
  <c r="V126" i="223"/>
  <c r="BB125" i="223"/>
  <c r="BC125" i="223" s="1"/>
  <c r="AX125" i="223"/>
  <c r="AY125" i="223" s="1"/>
  <c r="AT125" i="223"/>
  <c r="AU125" i="223" s="1"/>
  <c r="AP125" i="223"/>
  <c r="AL125" i="223"/>
  <c r="AH125" i="223"/>
  <c r="AI125" i="223" s="1"/>
  <c r="AD125" i="223"/>
  <c r="AE125" i="223" s="1"/>
  <c r="Z125" i="223"/>
  <c r="V125" i="223"/>
  <c r="BB124" i="223"/>
  <c r="BC124" i="223" s="1"/>
  <c r="AX124" i="223"/>
  <c r="AY124" i="223" s="1"/>
  <c r="AT124" i="223"/>
  <c r="AU124" i="223" s="1"/>
  <c r="AP124" i="223"/>
  <c r="AL124" i="223"/>
  <c r="AH124" i="223"/>
  <c r="AI124" i="223" s="1"/>
  <c r="AD124" i="223"/>
  <c r="AE124" i="223" s="1"/>
  <c r="Z124" i="223"/>
  <c r="AA124" i="223" s="1"/>
  <c r="V124" i="223"/>
  <c r="BB123" i="223"/>
  <c r="BC123" i="223" s="1"/>
  <c r="AX123" i="223"/>
  <c r="AY123" i="223" s="1"/>
  <c r="AT123" i="223"/>
  <c r="AU123" i="223" s="1"/>
  <c r="AP123" i="223"/>
  <c r="AL123" i="223"/>
  <c r="AH123" i="223"/>
  <c r="AI123" i="223" s="1"/>
  <c r="AD123" i="223"/>
  <c r="AE123" i="223" s="1"/>
  <c r="Z123" i="223"/>
  <c r="AA123" i="223" s="1"/>
  <c r="V123" i="223"/>
  <c r="BB122" i="223"/>
  <c r="BC122" i="223" s="1"/>
  <c r="AX122" i="223"/>
  <c r="AY122" i="223" s="1"/>
  <c r="AT122" i="223"/>
  <c r="AU122" i="223" s="1"/>
  <c r="AP122" i="223"/>
  <c r="AL122" i="223"/>
  <c r="AH122" i="223"/>
  <c r="AI122" i="223" s="1"/>
  <c r="AD122" i="223"/>
  <c r="AE122" i="223" s="1"/>
  <c r="Z122" i="223"/>
  <c r="AA122" i="223" s="1"/>
  <c r="V122" i="223"/>
  <c r="BB121" i="223"/>
  <c r="BC121" i="223" s="1"/>
  <c r="AX121" i="223"/>
  <c r="AY121" i="223" s="1"/>
  <c r="AT121" i="223"/>
  <c r="AU121" i="223" s="1"/>
  <c r="AP121" i="223"/>
  <c r="AL121" i="223"/>
  <c r="AH121" i="223"/>
  <c r="AI121" i="223" s="1"/>
  <c r="AD121" i="223"/>
  <c r="AE121" i="223" s="1"/>
  <c r="Z121" i="223"/>
  <c r="AA121" i="223" s="1"/>
  <c r="V121" i="223"/>
  <c r="BB120" i="223"/>
  <c r="BC120" i="223" s="1"/>
  <c r="AX120" i="223"/>
  <c r="AY120" i="223" s="1"/>
  <c r="AT120" i="223"/>
  <c r="AU120" i="223" s="1"/>
  <c r="AP120" i="223"/>
  <c r="AL120" i="223"/>
  <c r="AH120" i="223"/>
  <c r="AI120" i="223" s="1"/>
  <c r="AD120" i="223"/>
  <c r="AE120" i="223" s="1"/>
  <c r="Z120" i="223"/>
  <c r="V120" i="223"/>
  <c r="BB119" i="223"/>
  <c r="BC119" i="223" s="1"/>
  <c r="AX119" i="223"/>
  <c r="AY119" i="223" s="1"/>
  <c r="AT119" i="223"/>
  <c r="AU119" i="223" s="1"/>
  <c r="AP119" i="223"/>
  <c r="AL119" i="223"/>
  <c r="AH119" i="223"/>
  <c r="AI119" i="223" s="1"/>
  <c r="AD119" i="223"/>
  <c r="AE119" i="223" s="1"/>
  <c r="Z119" i="223"/>
  <c r="V119" i="223"/>
  <c r="BB118" i="223"/>
  <c r="BC118" i="223" s="1"/>
  <c r="AX118" i="223"/>
  <c r="AY118" i="223" s="1"/>
  <c r="AT118" i="223"/>
  <c r="AU118" i="223" s="1"/>
  <c r="AP118" i="223"/>
  <c r="AL118" i="223"/>
  <c r="AH118" i="223"/>
  <c r="AI118" i="223" s="1"/>
  <c r="AD118" i="223"/>
  <c r="AE118" i="223" s="1"/>
  <c r="Z118" i="223"/>
  <c r="AA118" i="223" s="1"/>
  <c r="V118" i="223"/>
  <c r="W118" i="223" s="1"/>
  <c r="BB117" i="223"/>
  <c r="BC117" i="223" s="1"/>
  <c r="AX117" i="223"/>
  <c r="AY117" i="223" s="1"/>
  <c r="AT117" i="223"/>
  <c r="AU117" i="223" s="1"/>
  <c r="AP117" i="223"/>
  <c r="AL117" i="223"/>
  <c r="AH117" i="223"/>
  <c r="AI117" i="223" s="1"/>
  <c r="AD117" i="223"/>
  <c r="AE117" i="223" s="1"/>
  <c r="Z117" i="223"/>
  <c r="AA117" i="223" s="1"/>
  <c r="V117" i="223"/>
  <c r="BB116" i="223"/>
  <c r="BC116" i="223" s="1"/>
  <c r="AX116" i="223"/>
  <c r="AY116" i="223" s="1"/>
  <c r="AT116" i="223"/>
  <c r="AU116" i="223" s="1"/>
  <c r="AP116" i="223"/>
  <c r="AL116" i="223"/>
  <c r="AM116" i="223" s="1"/>
  <c r="AH116" i="223"/>
  <c r="AI116" i="223" s="1"/>
  <c r="AD116" i="223"/>
  <c r="AE116" i="223" s="1"/>
  <c r="Z116" i="223"/>
  <c r="AA116" i="223" s="1"/>
  <c r="V116" i="223"/>
  <c r="BB115" i="223"/>
  <c r="BC115" i="223" s="1"/>
  <c r="AX115" i="223"/>
  <c r="AY115" i="223" s="1"/>
  <c r="AT115" i="223"/>
  <c r="AU115" i="223" s="1"/>
  <c r="AP115" i="223"/>
  <c r="AL115" i="223"/>
  <c r="AH115" i="223"/>
  <c r="AI115" i="223" s="1"/>
  <c r="AD115" i="223"/>
  <c r="AE115" i="223" s="1"/>
  <c r="Z115" i="223"/>
  <c r="AA115" i="223" s="1"/>
  <c r="V115" i="223"/>
  <c r="BB114" i="223"/>
  <c r="BC114" i="223" s="1"/>
  <c r="AX114" i="223"/>
  <c r="AY114" i="223" s="1"/>
  <c r="AT114" i="223"/>
  <c r="AU114" i="223" s="1"/>
  <c r="AP114" i="223"/>
  <c r="AQ114" i="223" s="1"/>
  <c r="AL114" i="223"/>
  <c r="AH114" i="223"/>
  <c r="AI114" i="223" s="1"/>
  <c r="AD114" i="223"/>
  <c r="AE114" i="223" s="1"/>
  <c r="Z114" i="223"/>
  <c r="AA114" i="223" s="1"/>
  <c r="V114" i="223"/>
  <c r="BB113" i="223"/>
  <c r="BC113" i="223" s="1"/>
  <c r="AX113" i="223"/>
  <c r="AY113" i="223" s="1"/>
  <c r="AT113" i="223"/>
  <c r="AU113" i="223" s="1"/>
  <c r="AP113" i="223"/>
  <c r="AQ113" i="223" s="1"/>
  <c r="AL113" i="223"/>
  <c r="AH113" i="223"/>
  <c r="AI113" i="223" s="1"/>
  <c r="AD113" i="223"/>
  <c r="AE113" i="223" s="1"/>
  <c r="Z113" i="223"/>
  <c r="AA113" i="223" s="1"/>
  <c r="V113" i="223"/>
  <c r="BB112" i="223"/>
  <c r="BC112" i="223" s="1"/>
  <c r="AX112" i="223"/>
  <c r="AY112" i="223" s="1"/>
  <c r="AT112" i="223"/>
  <c r="AU112" i="223" s="1"/>
  <c r="AP112" i="223"/>
  <c r="AQ112" i="223" s="1"/>
  <c r="AL112" i="223"/>
  <c r="AH112" i="223"/>
  <c r="AI112" i="223" s="1"/>
  <c r="AD112" i="223"/>
  <c r="AE112" i="223" s="1"/>
  <c r="Z112" i="223"/>
  <c r="V112" i="223"/>
  <c r="BB111" i="223"/>
  <c r="BC111" i="223" s="1"/>
  <c r="AX111" i="223"/>
  <c r="AY111" i="223" s="1"/>
  <c r="AT111" i="223"/>
  <c r="AU111" i="223" s="1"/>
  <c r="AP111" i="223"/>
  <c r="AL111" i="223"/>
  <c r="AH111" i="223"/>
  <c r="AI111" i="223" s="1"/>
  <c r="AD111" i="223"/>
  <c r="AE111" i="223" s="1"/>
  <c r="Z111" i="223"/>
  <c r="AA111" i="223" s="1"/>
  <c r="V111" i="223"/>
  <c r="BB110" i="223"/>
  <c r="BC110" i="223" s="1"/>
  <c r="AX110" i="223"/>
  <c r="AY110" i="223" s="1"/>
  <c r="AT110" i="223"/>
  <c r="AU110" i="223" s="1"/>
  <c r="AP110" i="223"/>
  <c r="AL110" i="223"/>
  <c r="AH110" i="223"/>
  <c r="AI110" i="223" s="1"/>
  <c r="AD110" i="223"/>
  <c r="AE110" i="223" s="1"/>
  <c r="Z110" i="223"/>
  <c r="AA110" i="223" s="1"/>
  <c r="V110" i="223"/>
  <c r="BB109" i="223"/>
  <c r="BC109" i="223" s="1"/>
  <c r="AX109" i="223"/>
  <c r="AY109" i="223" s="1"/>
  <c r="AT109" i="223"/>
  <c r="AU109" i="223" s="1"/>
  <c r="AP109" i="223"/>
  <c r="AL109" i="223"/>
  <c r="AH109" i="223"/>
  <c r="AI109" i="223" s="1"/>
  <c r="AD109" i="223"/>
  <c r="AE109" i="223" s="1"/>
  <c r="Z109" i="223"/>
  <c r="AA109" i="223" s="1"/>
  <c r="V109" i="223"/>
  <c r="BB108" i="223"/>
  <c r="BC108" i="223" s="1"/>
  <c r="AX108" i="223"/>
  <c r="AY108" i="223" s="1"/>
  <c r="AT108" i="223"/>
  <c r="AU108" i="223" s="1"/>
  <c r="AP108" i="223"/>
  <c r="AL108" i="223"/>
  <c r="AH108" i="223"/>
  <c r="AI108" i="223" s="1"/>
  <c r="AD108" i="223"/>
  <c r="AE108" i="223" s="1"/>
  <c r="Z108" i="223"/>
  <c r="AA108" i="223" s="1"/>
  <c r="V108" i="223"/>
  <c r="BB107" i="223"/>
  <c r="BC107" i="223" s="1"/>
  <c r="AX107" i="223"/>
  <c r="AY107" i="223" s="1"/>
  <c r="AT107" i="223"/>
  <c r="AU107" i="223" s="1"/>
  <c r="AP107" i="223"/>
  <c r="AL107" i="223"/>
  <c r="AH107" i="223"/>
  <c r="AI107" i="223" s="1"/>
  <c r="AD107" i="223"/>
  <c r="AE107" i="223" s="1"/>
  <c r="Z107" i="223"/>
  <c r="AA107" i="223" s="1"/>
  <c r="V107" i="223"/>
  <c r="BB106" i="223"/>
  <c r="BC106" i="223" s="1"/>
  <c r="AX106" i="223"/>
  <c r="AY106" i="223" s="1"/>
  <c r="AT106" i="223"/>
  <c r="AU106" i="223" s="1"/>
  <c r="AP106" i="223"/>
  <c r="AL106" i="223"/>
  <c r="AH106" i="223"/>
  <c r="AI106" i="223" s="1"/>
  <c r="AD106" i="223"/>
  <c r="AE106" i="223" s="1"/>
  <c r="Z106" i="223"/>
  <c r="AA106" i="223" s="1"/>
  <c r="V106" i="223"/>
  <c r="BB105" i="223"/>
  <c r="BC105" i="223" s="1"/>
  <c r="AX105" i="223"/>
  <c r="AY105" i="223" s="1"/>
  <c r="AT105" i="223"/>
  <c r="AU105" i="223" s="1"/>
  <c r="AP105" i="223"/>
  <c r="AL105" i="223"/>
  <c r="AH105" i="223"/>
  <c r="AI105" i="223" s="1"/>
  <c r="AD105" i="223"/>
  <c r="AE105" i="223" s="1"/>
  <c r="Z105" i="223"/>
  <c r="AA105" i="223" s="1"/>
  <c r="V105" i="223"/>
  <c r="BB104" i="223"/>
  <c r="BC104" i="223" s="1"/>
  <c r="AX104" i="223"/>
  <c r="AY104" i="223" s="1"/>
  <c r="AT104" i="223"/>
  <c r="AU104" i="223" s="1"/>
  <c r="AP104" i="223"/>
  <c r="AL104" i="223"/>
  <c r="AH104" i="223"/>
  <c r="AI104" i="223" s="1"/>
  <c r="AD104" i="223"/>
  <c r="AE104" i="223" s="1"/>
  <c r="Z104" i="223"/>
  <c r="AA104" i="223" s="1"/>
  <c r="V104" i="223"/>
  <c r="BB103" i="223"/>
  <c r="BC103" i="223" s="1"/>
  <c r="AX103" i="223"/>
  <c r="AY103" i="223" s="1"/>
  <c r="AT103" i="223"/>
  <c r="AU103" i="223" s="1"/>
  <c r="AP103" i="223"/>
  <c r="AL103" i="223"/>
  <c r="AH103" i="223"/>
  <c r="AI103" i="223" s="1"/>
  <c r="AD103" i="223"/>
  <c r="AE103" i="223" s="1"/>
  <c r="Z103" i="223"/>
  <c r="AA103" i="223" s="1"/>
  <c r="V103" i="223"/>
  <c r="BB102" i="223"/>
  <c r="BC102" i="223" s="1"/>
  <c r="AX102" i="223"/>
  <c r="AY102" i="223" s="1"/>
  <c r="AT102" i="223"/>
  <c r="AU102" i="223" s="1"/>
  <c r="AP102" i="223"/>
  <c r="AL102" i="223"/>
  <c r="AH102" i="223"/>
  <c r="AI102" i="223" s="1"/>
  <c r="AD102" i="223"/>
  <c r="AE102" i="223" s="1"/>
  <c r="Z102" i="223"/>
  <c r="AA102" i="223" s="1"/>
  <c r="V102" i="223"/>
  <c r="BB101" i="223"/>
  <c r="BC101" i="223" s="1"/>
  <c r="AX101" i="223"/>
  <c r="AY101" i="223" s="1"/>
  <c r="AT101" i="223"/>
  <c r="AU101" i="223" s="1"/>
  <c r="AP101" i="223"/>
  <c r="AL101" i="223"/>
  <c r="AH101" i="223"/>
  <c r="AI101" i="223" s="1"/>
  <c r="AD101" i="223"/>
  <c r="AE101" i="223" s="1"/>
  <c r="Z101" i="223"/>
  <c r="AA101" i="223" s="1"/>
  <c r="V101" i="223"/>
  <c r="BB100" i="223"/>
  <c r="BC100" i="223" s="1"/>
  <c r="AX100" i="223"/>
  <c r="AY100" i="223" s="1"/>
  <c r="AT100" i="223"/>
  <c r="AU100" i="223" s="1"/>
  <c r="AP100" i="223"/>
  <c r="AL100" i="223"/>
  <c r="AH100" i="223"/>
  <c r="AI100" i="223" s="1"/>
  <c r="AD100" i="223"/>
  <c r="AE100" i="223" s="1"/>
  <c r="Z100" i="223"/>
  <c r="AA100" i="223" s="1"/>
  <c r="V100" i="223"/>
  <c r="BB99" i="223"/>
  <c r="BC99" i="223" s="1"/>
  <c r="AX99" i="223"/>
  <c r="AY99" i="223" s="1"/>
  <c r="AT99" i="223"/>
  <c r="AU99" i="223" s="1"/>
  <c r="AP99" i="223"/>
  <c r="AL99" i="223"/>
  <c r="AH99" i="223"/>
  <c r="AI99" i="223" s="1"/>
  <c r="AD99" i="223"/>
  <c r="AE99" i="223" s="1"/>
  <c r="Z99" i="223"/>
  <c r="AA99" i="223" s="1"/>
  <c r="V99" i="223"/>
  <c r="BB98" i="223"/>
  <c r="BC98" i="223" s="1"/>
  <c r="AX98" i="223"/>
  <c r="AY98" i="223" s="1"/>
  <c r="AT98" i="223"/>
  <c r="AU98" i="223" s="1"/>
  <c r="AP98" i="223"/>
  <c r="AQ98" i="223" s="1"/>
  <c r="AL98" i="223"/>
  <c r="AH98" i="223"/>
  <c r="AI98" i="223" s="1"/>
  <c r="AD98" i="223"/>
  <c r="AE98" i="223" s="1"/>
  <c r="Z98" i="223"/>
  <c r="AA98" i="223" s="1"/>
  <c r="V98" i="223"/>
  <c r="W98" i="223" s="1"/>
  <c r="BB97" i="223"/>
  <c r="AX97" i="223"/>
  <c r="AY97" i="223" s="1"/>
  <c r="AT97" i="223"/>
  <c r="AU97" i="223" s="1"/>
  <c r="AP97" i="223"/>
  <c r="AQ97" i="223" s="1"/>
  <c r="AL97" i="223"/>
  <c r="AH97" i="223"/>
  <c r="AI97" i="223" s="1"/>
  <c r="AD97" i="223"/>
  <c r="AE97" i="223" s="1"/>
  <c r="Z97" i="223"/>
  <c r="AA97" i="223" s="1"/>
  <c r="V97" i="223"/>
  <c r="W97" i="223" s="1"/>
  <c r="BB96" i="223"/>
  <c r="BC96" i="223" s="1"/>
  <c r="AX96" i="223"/>
  <c r="AY96" i="223" s="1"/>
  <c r="AT96" i="223"/>
  <c r="AP96" i="223"/>
  <c r="AQ96" i="223" s="1"/>
  <c r="AL96" i="223"/>
  <c r="AH96" i="223"/>
  <c r="AI96" i="223" s="1"/>
  <c r="AD96" i="223"/>
  <c r="AE96" i="223" s="1"/>
  <c r="Z96" i="223"/>
  <c r="AA96" i="223" s="1"/>
  <c r="V96" i="223"/>
  <c r="W96" i="223" s="1"/>
  <c r="BB95" i="223"/>
  <c r="AX95" i="223"/>
  <c r="AY95" i="223" s="1"/>
  <c r="AT95" i="223"/>
  <c r="AU95" i="223" s="1"/>
  <c r="AP95" i="223"/>
  <c r="AQ95" i="223" s="1"/>
  <c r="AL95" i="223"/>
  <c r="AH95" i="223"/>
  <c r="AI95" i="223" s="1"/>
  <c r="AD95" i="223"/>
  <c r="AE95" i="223" s="1"/>
  <c r="Z95" i="223"/>
  <c r="AA95" i="223" s="1"/>
  <c r="V95" i="223"/>
  <c r="W95" i="223" s="1"/>
  <c r="BB94" i="223"/>
  <c r="AX94" i="223"/>
  <c r="AY94" i="223" s="1"/>
  <c r="AT94" i="223"/>
  <c r="AU94" i="223" s="1"/>
  <c r="AP94" i="223"/>
  <c r="AQ94" i="223" s="1"/>
  <c r="AL94" i="223"/>
  <c r="AH94" i="223"/>
  <c r="AI94" i="223" s="1"/>
  <c r="AD94" i="223"/>
  <c r="AE94" i="223" s="1"/>
  <c r="Z94" i="223"/>
  <c r="AA94" i="223" s="1"/>
  <c r="V94" i="223"/>
  <c r="BB93" i="223"/>
  <c r="AX93" i="223"/>
  <c r="AY93" i="223" s="1"/>
  <c r="AT93" i="223"/>
  <c r="AU93" i="223" s="1"/>
  <c r="AP93" i="223"/>
  <c r="AQ93" i="223" s="1"/>
  <c r="AL93" i="223"/>
  <c r="AH93" i="223"/>
  <c r="AI93" i="223" s="1"/>
  <c r="AD93" i="223"/>
  <c r="AE93" i="223" s="1"/>
  <c r="Z93" i="223"/>
  <c r="AA93" i="223" s="1"/>
  <c r="V93" i="223"/>
  <c r="BB92" i="223"/>
  <c r="BC92" i="223" s="1"/>
  <c r="AX92" i="223"/>
  <c r="AY92" i="223" s="1"/>
  <c r="AT92" i="223"/>
  <c r="AU92" i="223" s="1"/>
  <c r="AP92" i="223"/>
  <c r="AQ92" i="223" s="1"/>
  <c r="AL92" i="223"/>
  <c r="AH92" i="223"/>
  <c r="AI92" i="223" s="1"/>
  <c r="AD92" i="223"/>
  <c r="AE92" i="223" s="1"/>
  <c r="Z92" i="223"/>
  <c r="V92" i="223"/>
  <c r="BB91" i="223"/>
  <c r="BC91" i="223" s="1"/>
  <c r="AX91" i="223"/>
  <c r="AY91" i="223" s="1"/>
  <c r="AT91" i="223"/>
  <c r="AU91" i="223" s="1"/>
  <c r="AP91" i="223"/>
  <c r="AL91" i="223"/>
  <c r="AH91" i="223"/>
  <c r="AI91" i="223" s="1"/>
  <c r="AD91" i="223"/>
  <c r="AE91" i="223" s="1"/>
  <c r="Z91" i="223"/>
  <c r="AA91" i="223" s="1"/>
  <c r="V91" i="223"/>
  <c r="BB90" i="223"/>
  <c r="BC90" i="223" s="1"/>
  <c r="AX90" i="223"/>
  <c r="AY90" i="223" s="1"/>
  <c r="AT90" i="223"/>
  <c r="AU90" i="223" s="1"/>
  <c r="AP90" i="223"/>
  <c r="AL90" i="223"/>
  <c r="AH90" i="223"/>
  <c r="AI90" i="223" s="1"/>
  <c r="AD90" i="223"/>
  <c r="AE90" i="223" s="1"/>
  <c r="Z90" i="223"/>
  <c r="AA90" i="223" s="1"/>
  <c r="V90" i="223"/>
  <c r="BB89" i="223"/>
  <c r="BC89" i="223" s="1"/>
  <c r="AX89" i="223"/>
  <c r="AY89" i="223" s="1"/>
  <c r="AT89" i="223"/>
  <c r="AU89" i="223" s="1"/>
  <c r="AP89" i="223"/>
  <c r="AL89" i="223"/>
  <c r="AH89" i="223"/>
  <c r="AI89" i="223" s="1"/>
  <c r="AD89" i="223"/>
  <c r="AE89" i="223" s="1"/>
  <c r="Z89" i="223"/>
  <c r="AA89" i="223" s="1"/>
  <c r="V89" i="223"/>
  <c r="BB88" i="223"/>
  <c r="BC88" i="223" s="1"/>
  <c r="AX88" i="223"/>
  <c r="AY88" i="223" s="1"/>
  <c r="AT88" i="223"/>
  <c r="AU88" i="223" s="1"/>
  <c r="AP88" i="223"/>
  <c r="AL88" i="223"/>
  <c r="AH88" i="223"/>
  <c r="AI88" i="223" s="1"/>
  <c r="AD88" i="223"/>
  <c r="AE88" i="223" s="1"/>
  <c r="Z88" i="223"/>
  <c r="AA88" i="223" s="1"/>
  <c r="V88" i="223"/>
  <c r="BB87" i="223"/>
  <c r="BC87" i="223" s="1"/>
  <c r="AX87" i="223"/>
  <c r="AY87" i="223" s="1"/>
  <c r="AT87" i="223"/>
  <c r="AU87" i="223" s="1"/>
  <c r="AP87" i="223"/>
  <c r="AL87" i="223"/>
  <c r="AH87" i="223"/>
  <c r="AI87" i="223" s="1"/>
  <c r="AD87" i="223"/>
  <c r="AE87" i="223" s="1"/>
  <c r="Z87" i="223"/>
  <c r="AA87" i="223" s="1"/>
  <c r="V87" i="223"/>
  <c r="W87" i="223" s="1"/>
  <c r="BB86" i="223"/>
  <c r="BC86" i="223" s="1"/>
  <c r="AX86" i="223"/>
  <c r="AY86" i="223" s="1"/>
  <c r="AT86" i="223"/>
  <c r="AU86" i="223" s="1"/>
  <c r="AP86" i="223"/>
  <c r="AL86" i="223"/>
  <c r="AM86" i="223" s="1"/>
  <c r="AH86" i="223"/>
  <c r="AI86" i="223" s="1"/>
  <c r="AD86" i="223"/>
  <c r="AE86" i="223" s="1"/>
  <c r="Z86" i="223"/>
  <c r="AA86" i="223" s="1"/>
  <c r="V86" i="223"/>
  <c r="BB85" i="223"/>
  <c r="BC85" i="223" s="1"/>
  <c r="AX85" i="223"/>
  <c r="AY85" i="223" s="1"/>
  <c r="AT85" i="223"/>
  <c r="AU85" i="223" s="1"/>
  <c r="AP85" i="223"/>
  <c r="AL85" i="223"/>
  <c r="AH85" i="223"/>
  <c r="AI85" i="223" s="1"/>
  <c r="AD85" i="223"/>
  <c r="AE85" i="223" s="1"/>
  <c r="Z85" i="223"/>
  <c r="AA85" i="223" s="1"/>
  <c r="V85" i="223"/>
  <c r="BB84" i="223"/>
  <c r="BC84" i="223" s="1"/>
  <c r="AX84" i="223"/>
  <c r="AY84" i="223" s="1"/>
  <c r="AT84" i="223"/>
  <c r="AU84" i="223" s="1"/>
  <c r="AP84" i="223"/>
  <c r="AQ84" i="223" s="1"/>
  <c r="AL84" i="223"/>
  <c r="AH84" i="223"/>
  <c r="AI84" i="223" s="1"/>
  <c r="AD84" i="223"/>
  <c r="AE84" i="223" s="1"/>
  <c r="Z84" i="223"/>
  <c r="AA84" i="223" s="1"/>
  <c r="V84" i="223"/>
  <c r="BB83" i="223"/>
  <c r="BC83" i="223" s="1"/>
  <c r="AX83" i="223"/>
  <c r="AY83" i="223" s="1"/>
  <c r="AT83" i="223"/>
  <c r="AU83" i="223" s="1"/>
  <c r="AP83" i="223"/>
  <c r="AL83" i="223"/>
  <c r="AH83" i="223"/>
  <c r="AI83" i="223" s="1"/>
  <c r="AD83" i="223"/>
  <c r="AE83" i="223" s="1"/>
  <c r="Z83" i="223"/>
  <c r="AA83" i="223" s="1"/>
  <c r="V83" i="223"/>
  <c r="BB82" i="223"/>
  <c r="BC82" i="223" s="1"/>
  <c r="AX82" i="223"/>
  <c r="AY82" i="223" s="1"/>
  <c r="AT82" i="223"/>
  <c r="AU82" i="223" s="1"/>
  <c r="AP82" i="223"/>
  <c r="AL82" i="223"/>
  <c r="AH82" i="223"/>
  <c r="AI82" i="223" s="1"/>
  <c r="AD82" i="223"/>
  <c r="AE82" i="223" s="1"/>
  <c r="Z82" i="223"/>
  <c r="AA82" i="223" s="1"/>
  <c r="V82" i="223"/>
  <c r="BB81" i="223"/>
  <c r="BC81" i="223" s="1"/>
  <c r="AX81" i="223"/>
  <c r="AY81" i="223" s="1"/>
  <c r="AT81" i="223"/>
  <c r="AU81" i="223" s="1"/>
  <c r="AP81" i="223"/>
  <c r="AL81" i="223"/>
  <c r="AH81" i="223"/>
  <c r="AI81" i="223" s="1"/>
  <c r="AD81" i="223"/>
  <c r="AE81" i="223" s="1"/>
  <c r="Z81" i="223"/>
  <c r="AA81" i="223" s="1"/>
  <c r="V81" i="223"/>
  <c r="BB80" i="223"/>
  <c r="BC80" i="223" s="1"/>
  <c r="AX80" i="223"/>
  <c r="AY80" i="223" s="1"/>
  <c r="AT80" i="223"/>
  <c r="AU80" i="223" s="1"/>
  <c r="AP80" i="223"/>
  <c r="AQ80" i="223" s="1"/>
  <c r="AL80" i="223"/>
  <c r="AH80" i="223"/>
  <c r="AI80" i="223" s="1"/>
  <c r="AD80" i="223"/>
  <c r="AE80" i="223" s="1"/>
  <c r="Z80" i="223"/>
  <c r="AA80" i="223" s="1"/>
  <c r="V80" i="223"/>
  <c r="BB79" i="223"/>
  <c r="BC79" i="223" s="1"/>
  <c r="AX79" i="223"/>
  <c r="AY79" i="223" s="1"/>
  <c r="AT79" i="223"/>
  <c r="AU79" i="223" s="1"/>
  <c r="AP79" i="223"/>
  <c r="AQ79" i="223" s="1"/>
  <c r="AL79" i="223"/>
  <c r="AH79" i="223"/>
  <c r="AI79" i="223" s="1"/>
  <c r="AD79" i="223"/>
  <c r="AE79" i="223" s="1"/>
  <c r="Z79" i="223"/>
  <c r="AA79" i="223" s="1"/>
  <c r="V79" i="223"/>
  <c r="BB78" i="223"/>
  <c r="BC78" i="223" s="1"/>
  <c r="AX78" i="223"/>
  <c r="AY78" i="223" s="1"/>
  <c r="AT78" i="223"/>
  <c r="AU78" i="223" s="1"/>
  <c r="AP78" i="223"/>
  <c r="AQ78" i="223" s="1"/>
  <c r="AL78" i="223"/>
  <c r="AH78" i="223"/>
  <c r="AI78" i="223" s="1"/>
  <c r="AD78" i="223"/>
  <c r="AE78" i="223" s="1"/>
  <c r="Z78" i="223"/>
  <c r="AA78" i="223" s="1"/>
  <c r="V78" i="223"/>
  <c r="BB77" i="223"/>
  <c r="BC77" i="223" s="1"/>
  <c r="AX77" i="223"/>
  <c r="AY77" i="223" s="1"/>
  <c r="AT77" i="223"/>
  <c r="AU77" i="223" s="1"/>
  <c r="AP77" i="223"/>
  <c r="AL77" i="223"/>
  <c r="AH77" i="223"/>
  <c r="AI77" i="223" s="1"/>
  <c r="AD77" i="223"/>
  <c r="AE77" i="223" s="1"/>
  <c r="Z77" i="223"/>
  <c r="V77" i="223"/>
  <c r="BB76" i="223"/>
  <c r="BC76" i="223" s="1"/>
  <c r="AX76" i="223"/>
  <c r="AY76" i="223" s="1"/>
  <c r="AT76" i="223"/>
  <c r="AU76" i="223" s="1"/>
  <c r="AP76" i="223"/>
  <c r="AL76" i="223"/>
  <c r="AH76" i="223"/>
  <c r="AI76" i="223" s="1"/>
  <c r="AD76" i="223"/>
  <c r="AE76" i="223" s="1"/>
  <c r="Z76" i="223"/>
  <c r="V76" i="223"/>
  <c r="BB75" i="223"/>
  <c r="BC75" i="223" s="1"/>
  <c r="AX75" i="223"/>
  <c r="AY75" i="223" s="1"/>
  <c r="AT75" i="223"/>
  <c r="AU75" i="223" s="1"/>
  <c r="AP75" i="223"/>
  <c r="AL75" i="223"/>
  <c r="AH75" i="223"/>
  <c r="AI75" i="223" s="1"/>
  <c r="AD75" i="223"/>
  <c r="AE75" i="223" s="1"/>
  <c r="Z75" i="223"/>
  <c r="V75" i="223"/>
  <c r="BB74" i="223"/>
  <c r="BC74" i="223" s="1"/>
  <c r="AX74" i="223"/>
  <c r="AY74" i="223" s="1"/>
  <c r="AT74" i="223"/>
  <c r="AU74" i="223" s="1"/>
  <c r="AP74" i="223"/>
  <c r="AL74" i="223"/>
  <c r="AH74" i="223"/>
  <c r="AI74" i="223" s="1"/>
  <c r="AD74" i="223"/>
  <c r="AE74" i="223" s="1"/>
  <c r="Z74" i="223"/>
  <c r="V74" i="223"/>
  <c r="BB73" i="223"/>
  <c r="BC73" i="223" s="1"/>
  <c r="AX73" i="223"/>
  <c r="AY73" i="223" s="1"/>
  <c r="AT73" i="223"/>
  <c r="AU73" i="223" s="1"/>
  <c r="AP73" i="223"/>
  <c r="AL73" i="223"/>
  <c r="AH73" i="223"/>
  <c r="AI73" i="223" s="1"/>
  <c r="AD73" i="223"/>
  <c r="AE73" i="223" s="1"/>
  <c r="Z73" i="223"/>
  <c r="V73" i="223"/>
  <c r="BB72" i="223"/>
  <c r="BC72" i="223" s="1"/>
  <c r="AX72" i="223"/>
  <c r="AY72" i="223" s="1"/>
  <c r="AT72" i="223"/>
  <c r="AU72" i="223" s="1"/>
  <c r="AP72" i="223"/>
  <c r="AL72" i="223"/>
  <c r="AH72" i="223"/>
  <c r="AI72" i="223" s="1"/>
  <c r="AD72" i="223"/>
  <c r="AE72" i="223" s="1"/>
  <c r="Z72" i="223"/>
  <c r="V72" i="223"/>
  <c r="BB71" i="223"/>
  <c r="BC71" i="223" s="1"/>
  <c r="AX71" i="223"/>
  <c r="AY71" i="223" s="1"/>
  <c r="AT71" i="223"/>
  <c r="AU71" i="223" s="1"/>
  <c r="AP71" i="223"/>
  <c r="AL71" i="223"/>
  <c r="AH71" i="223"/>
  <c r="AI71" i="223" s="1"/>
  <c r="AD71" i="223"/>
  <c r="AE71" i="223" s="1"/>
  <c r="Z71" i="223"/>
  <c r="AA71" i="223" s="1"/>
  <c r="V71" i="223"/>
  <c r="BB70" i="223"/>
  <c r="BC70" i="223" s="1"/>
  <c r="AX70" i="223"/>
  <c r="AY70" i="223" s="1"/>
  <c r="AT70" i="223"/>
  <c r="AU70" i="223" s="1"/>
  <c r="AP70" i="223"/>
  <c r="AQ70" i="223" s="1"/>
  <c r="AL70" i="223"/>
  <c r="AM70" i="223" s="1"/>
  <c r="AH70" i="223"/>
  <c r="AI70" i="223" s="1"/>
  <c r="AD70" i="223"/>
  <c r="AE70" i="223" s="1"/>
  <c r="Z70" i="223"/>
  <c r="AA70" i="223" s="1"/>
  <c r="V70" i="223"/>
  <c r="W70" i="223" s="1"/>
  <c r="BB69" i="223"/>
  <c r="BC69" i="223" s="1"/>
  <c r="AX69" i="223"/>
  <c r="AY69" i="223" s="1"/>
  <c r="AT69" i="223"/>
  <c r="AU69" i="223" s="1"/>
  <c r="AP69" i="223"/>
  <c r="AQ69" i="223" s="1"/>
  <c r="AL69" i="223"/>
  <c r="AM69" i="223" s="1"/>
  <c r="AH69" i="223"/>
  <c r="AI69" i="223" s="1"/>
  <c r="AD69" i="223"/>
  <c r="AE69" i="223" s="1"/>
  <c r="Z69" i="223"/>
  <c r="AA69" i="223" s="1"/>
  <c r="V69" i="223"/>
  <c r="BB68" i="223"/>
  <c r="BC68" i="223" s="1"/>
  <c r="AX68" i="223"/>
  <c r="AY68" i="223" s="1"/>
  <c r="AT68" i="223"/>
  <c r="AU68" i="223" s="1"/>
  <c r="AP68" i="223"/>
  <c r="AQ68" i="223" s="1"/>
  <c r="AL68" i="223"/>
  <c r="AM68" i="223" s="1"/>
  <c r="AH68" i="223"/>
  <c r="AI68" i="223" s="1"/>
  <c r="AD68" i="223"/>
  <c r="AE68" i="223" s="1"/>
  <c r="Z68" i="223"/>
  <c r="AA68" i="223" s="1"/>
  <c r="V68" i="223"/>
  <c r="W68" i="223" s="1"/>
  <c r="BB67" i="223"/>
  <c r="BC67" i="223" s="1"/>
  <c r="AX67" i="223"/>
  <c r="AY67" i="223" s="1"/>
  <c r="AT67" i="223"/>
  <c r="AU67" i="223" s="1"/>
  <c r="AP67" i="223"/>
  <c r="AQ67" i="223" s="1"/>
  <c r="AL67" i="223"/>
  <c r="AM67" i="223" s="1"/>
  <c r="AH67" i="223"/>
  <c r="AI67" i="223" s="1"/>
  <c r="AD67" i="223"/>
  <c r="AE67" i="223" s="1"/>
  <c r="Z67" i="223"/>
  <c r="AA67" i="223" s="1"/>
  <c r="V67" i="223"/>
  <c r="BB66" i="223"/>
  <c r="BC66" i="223" s="1"/>
  <c r="AX66" i="223"/>
  <c r="AY66" i="223" s="1"/>
  <c r="AT66" i="223"/>
  <c r="AU66" i="223" s="1"/>
  <c r="AP66" i="223"/>
  <c r="AQ66" i="223" s="1"/>
  <c r="AL66" i="223"/>
  <c r="AM66" i="223" s="1"/>
  <c r="AH66" i="223"/>
  <c r="AI66" i="223" s="1"/>
  <c r="AD66" i="223"/>
  <c r="AE66" i="223" s="1"/>
  <c r="Z66" i="223"/>
  <c r="AA66" i="223" s="1"/>
  <c r="V66" i="223"/>
  <c r="BB65" i="223"/>
  <c r="BC65" i="223" s="1"/>
  <c r="AX65" i="223"/>
  <c r="AY65" i="223" s="1"/>
  <c r="AT65" i="223"/>
  <c r="AU65" i="223" s="1"/>
  <c r="AP65" i="223"/>
  <c r="AQ65" i="223" s="1"/>
  <c r="AL65" i="223"/>
  <c r="AM65" i="223" s="1"/>
  <c r="AH65" i="223"/>
  <c r="AI65" i="223" s="1"/>
  <c r="AD65" i="223"/>
  <c r="AE65" i="223" s="1"/>
  <c r="Z65" i="223"/>
  <c r="AA65" i="223" s="1"/>
  <c r="V65" i="223"/>
  <c r="BB64" i="223"/>
  <c r="BC64" i="223" s="1"/>
  <c r="AX64" i="223"/>
  <c r="AY64" i="223" s="1"/>
  <c r="AT64" i="223"/>
  <c r="AU64" i="223" s="1"/>
  <c r="AP64" i="223"/>
  <c r="AQ64" i="223" s="1"/>
  <c r="AL64" i="223"/>
  <c r="AM64" i="223" s="1"/>
  <c r="AH64" i="223"/>
  <c r="AI64" i="223" s="1"/>
  <c r="AD64" i="223"/>
  <c r="AE64" i="223" s="1"/>
  <c r="Z64" i="223"/>
  <c r="AA64" i="223" s="1"/>
  <c r="V64" i="223"/>
  <c r="BB63" i="223"/>
  <c r="BC63" i="223" s="1"/>
  <c r="AX63" i="223"/>
  <c r="AY63" i="223" s="1"/>
  <c r="AT63" i="223"/>
  <c r="AU63" i="223" s="1"/>
  <c r="AP63" i="223"/>
  <c r="AQ63" i="223" s="1"/>
  <c r="AL63" i="223"/>
  <c r="AM63" i="223" s="1"/>
  <c r="AH63" i="223"/>
  <c r="AI63" i="223" s="1"/>
  <c r="AD63" i="223"/>
  <c r="Z63" i="223"/>
  <c r="AA63" i="223" s="1"/>
  <c r="V63" i="223"/>
  <c r="W63" i="223" s="1"/>
  <c r="BB62" i="223"/>
  <c r="BC62" i="223" s="1"/>
  <c r="AX62" i="223"/>
  <c r="AY62" i="223" s="1"/>
  <c r="AT62" i="223"/>
  <c r="AU62" i="223" s="1"/>
  <c r="AP62" i="223"/>
  <c r="AQ62" i="223" s="1"/>
  <c r="AL62" i="223"/>
  <c r="AM62" i="223" s="1"/>
  <c r="AH62" i="223"/>
  <c r="AI62" i="223" s="1"/>
  <c r="AD62" i="223"/>
  <c r="Z62" i="223"/>
  <c r="AA62" i="223" s="1"/>
  <c r="V62" i="223"/>
  <c r="W62" i="223" s="1"/>
  <c r="BB61" i="223"/>
  <c r="BC61" i="223" s="1"/>
  <c r="AX61" i="223"/>
  <c r="AY61" i="223" s="1"/>
  <c r="AT61" i="223"/>
  <c r="AU61" i="223" s="1"/>
  <c r="AP61" i="223"/>
  <c r="AQ61" i="223" s="1"/>
  <c r="AL61" i="223"/>
  <c r="AM61" i="223" s="1"/>
  <c r="AH61" i="223"/>
  <c r="AI61" i="223" s="1"/>
  <c r="AD61" i="223"/>
  <c r="AE61" i="223" s="1"/>
  <c r="Z61" i="223"/>
  <c r="AA61" i="223" s="1"/>
  <c r="V61" i="223"/>
  <c r="BB60" i="223"/>
  <c r="BC60" i="223" s="1"/>
  <c r="AX60" i="223"/>
  <c r="AY60" i="223" s="1"/>
  <c r="AT60" i="223"/>
  <c r="AU60" i="223" s="1"/>
  <c r="AP60" i="223"/>
  <c r="AQ60" i="223" s="1"/>
  <c r="AL60" i="223"/>
  <c r="AM60" i="223" s="1"/>
  <c r="AH60" i="223"/>
  <c r="AI60" i="223" s="1"/>
  <c r="AD60" i="223"/>
  <c r="AE60" i="223" s="1"/>
  <c r="Z60" i="223"/>
  <c r="AA60" i="223" s="1"/>
  <c r="V60" i="223"/>
  <c r="BB59" i="223"/>
  <c r="BC59" i="223" s="1"/>
  <c r="AX59" i="223"/>
  <c r="AY59" i="223" s="1"/>
  <c r="AT59" i="223"/>
  <c r="AU59" i="223" s="1"/>
  <c r="AP59" i="223"/>
  <c r="AQ59" i="223" s="1"/>
  <c r="AL59" i="223"/>
  <c r="AM59" i="223" s="1"/>
  <c r="AH59" i="223"/>
  <c r="AI59" i="223" s="1"/>
  <c r="AD59" i="223"/>
  <c r="AE59" i="223" s="1"/>
  <c r="Z59" i="223"/>
  <c r="AA59" i="223" s="1"/>
  <c r="V59" i="223"/>
  <c r="W59" i="223" s="1"/>
  <c r="BB58" i="223"/>
  <c r="BC58" i="223" s="1"/>
  <c r="AX58" i="223"/>
  <c r="AY58" i="223" s="1"/>
  <c r="AT58" i="223"/>
  <c r="AU58" i="223" s="1"/>
  <c r="AP58" i="223"/>
  <c r="AQ58" i="223" s="1"/>
  <c r="AL58" i="223"/>
  <c r="AM58" i="223" s="1"/>
  <c r="AH58" i="223"/>
  <c r="AI58" i="223" s="1"/>
  <c r="AD58" i="223"/>
  <c r="AE58" i="223" s="1"/>
  <c r="Z58" i="223"/>
  <c r="AA58" i="223" s="1"/>
  <c r="V58" i="223"/>
  <c r="BB57" i="223"/>
  <c r="BC57" i="223" s="1"/>
  <c r="AX57" i="223"/>
  <c r="AY57" i="223" s="1"/>
  <c r="AT57" i="223"/>
  <c r="AU57" i="223" s="1"/>
  <c r="AP57" i="223"/>
  <c r="AQ57" i="223" s="1"/>
  <c r="AL57" i="223"/>
  <c r="AM57" i="223" s="1"/>
  <c r="AH57" i="223"/>
  <c r="AI57" i="223" s="1"/>
  <c r="AD57" i="223"/>
  <c r="AE57" i="223" s="1"/>
  <c r="Z57" i="223"/>
  <c r="AA57" i="223" s="1"/>
  <c r="V57" i="223"/>
  <c r="W57" i="223" s="1"/>
  <c r="BB56" i="223"/>
  <c r="BC56" i="223" s="1"/>
  <c r="AX56" i="223"/>
  <c r="AY56" i="223" s="1"/>
  <c r="AT56" i="223"/>
  <c r="AU56" i="223" s="1"/>
  <c r="AP56" i="223"/>
  <c r="AQ56" i="223" s="1"/>
  <c r="AL56" i="223"/>
  <c r="AM56" i="223" s="1"/>
  <c r="AH56" i="223"/>
  <c r="AI56" i="223" s="1"/>
  <c r="AD56" i="223"/>
  <c r="AE56" i="223" s="1"/>
  <c r="Z56" i="223"/>
  <c r="AA56" i="223" s="1"/>
  <c r="V56" i="223"/>
  <c r="W56" i="223" s="1"/>
  <c r="BB55" i="223"/>
  <c r="BC55" i="223" s="1"/>
  <c r="AX55" i="223"/>
  <c r="AY55" i="223" s="1"/>
  <c r="AT55" i="223"/>
  <c r="AU55" i="223" s="1"/>
  <c r="AP55" i="223"/>
  <c r="AQ55" i="223" s="1"/>
  <c r="AL55" i="223"/>
  <c r="AM55" i="223" s="1"/>
  <c r="AH55" i="223"/>
  <c r="AI55" i="223" s="1"/>
  <c r="AD55" i="223"/>
  <c r="AE55" i="223" s="1"/>
  <c r="Z55" i="223"/>
  <c r="AA55" i="223" s="1"/>
  <c r="V55" i="223"/>
  <c r="W55" i="223" s="1"/>
  <c r="BB54" i="223"/>
  <c r="BC54" i="223" s="1"/>
  <c r="AX54" i="223"/>
  <c r="AY54" i="223" s="1"/>
  <c r="AT54" i="223"/>
  <c r="AU54" i="223" s="1"/>
  <c r="AP54" i="223"/>
  <c r="AQ54" i="223" s="1"/>
  <c r="AL54" i="223"/>
  <c r="AM54" i="223" s="1"/>
  <c r="AH54" i="223"/>
  <c r="AI54" i="223" s="1"/>
  <c r="AD54" i="223"/>
  <c r="AE54" i="223" s="1"/>
  <c r="Z54" i="223"/>
  <c r="V54" i="223"/>
  <c r="W54" i="223" s="1"/>
  <c r="BB53" i="223"/>
  <c r="BC53" i="223" s="1"/>
  <c r="AX53" i="223"/>
  <c r="AY53" i="223" s="1"/>
  <c r="AT53" i="223"/>
  <c r="AU53" i="223" s="1"/>
  <c r="AP53" i="223"/>
  <c r="AL53" i="223"/>
  <c r="AM53" i="223" s="1"/>
  <c r="AH53" i="223"/>
  <c r="AI53" i="223" s="1"/>
  <c r="AD53" i="223"/>
  <c r="AE53" i="223" s="1"/>
  <c r="Z53" i="223"/>
  <c r="AA53" i="223" s="1"/>
  <c r="V53" i="223"/>
  <c r="BB52" i="223"/>
  <c r="BC52" i="223" s="1"/>
  <c r="AX52" i="223"/>
  <c r="AY52" i="223" s="1"/>
  <c r="AT52" i="223"/>
  <c r="AU52" i="223" s="1"/>
  <c r="AP52" i="223"/>
  <c r="AL52" i="223"/>
  <c r="AM52" i="223" s="1"/>
  <c r="AH52" i="223"/>
  <c r="AI52" i="223" s="1"/>
  <c r="AD52" i="223"/>
  <c r="AE52" i="223" s="1"/>
  <c r="Z52" i="223"/>
  <c r="AA52" i="223" s="1"/>
  <c r="V52" i="223"/>
  <c r="BB51" i="223"/>
  <c r="BC51" i="223" s="1"/>
  <c r="AX51" i="223"/>
  <c r="AY51" i="223" s="1"/>
  <c r="AT51" i="223"/>
  <c r="AU51" i="223" s="1"/>
  <c r="AP51" i="223"/>
  <c r="AL51" i="223"/>
  <c r="AM51" i="223" s="1"/>
  <c r="AH51" i="223"/>
  <c r="AI51" i="223" s="1"/>
  <c r="AD51" i="223"/>
  <c r="AE51" i="223" s="1"/>
  <c r="Z51" i="223"/>
  <c r="AA51" i="223" s="1"/>
  <c r="V51" i="223"/>
  <c r="BB50" i="223"/>
  <c r="BC50" i="223" s="1"/>
  <c r="AX50" i="223"/>
  <c r="AY50" i="223" s="1"/>
  <c r="AT50" i="223"/>
  <c r="AU50" i="223" s="1"/>
  <c r="AP50" i="223"/>
  <c r="AQ50" i="223" s="1"/>
  <c r="AL50" i="223"/>
  <c r="AM50" i="223" s="1"/>
  <c r="AH50" i="223"/>
  <c r="AI50" i="223" s="1"/>
  <c r="AD50" i="223"/>
  <c r="Z50" i="223"/>
  <c r="AA50" i="223" s="1"/>
  <c r="V50" i="223"/>
  <c r="W50" i="223" s="1"/>
  <c r="BB49" i="223"/>
  <c r="BC49" i="223" s="1"/>
  <c r="AX49" i="223"/>
  <c r="AY49" i="223" s="1"/>
  <c r="AT49" i="223"/>
  <c r="AU49" i="223" s="1"/>
  <c r="AP49" i="223"/>
  <c r="AQ49" i="223" s="1"/>
  <c r="AL49" i="223"/>
  <c r="AM49" i="223" s="1"/>
  <c r="AH49" i="223"/>
  <c r="AI49" i="223" s="1"/>
  <c r="AD49" i="223"/>
  <c r="Z49" i="223"/>
  <c r="AA49" i="223" s="1"/>
  <c r="V49" i="223"/>
  <c r="W49" i="223" s="1"/>
  <c r="BB48" i="223"/>
  <c r="BC48" i="223" s="1"/>
  <c r="AX48" i="223"/>
  <c r="AY48" i="223" s="1"/>
  <c r="AT48" i="223"/>
  <c r="AU48" i="223" s="1"/>
  <c r="AP48" i="223"/>
  <c r="AQ48" i="223" s="1"/>
  <c r="AL48" i="223"/>
  <c r="AM48" i="223" s="1"/>
  <c r="AH48" i="223"/>
  <c r="AI48" i="223" s="1"/>
  <c r="AD48" i="223"/>
  <c r="AE48" i="223" s="1"/>
  <c r="Z48" i="223"/>
  <c r="AA48" i="223" s="1"/>
  <c r="V48" i="223"/>
  <c r="W48" i="223" s="1"/>
  <c r="BB47" i="223"/>
  <c r="BC47" i="223" s="1"/>
  <c r="AX47" i="223"/>
  <c r="AY47" i="223" s="1"/>
  <c r="AT47" i="223"/>
  <c r="AU47" i="223" s="1"/>
  <c r="AP47" i="223"/>
  <c r="AQ47" i="223" s="1"/>
  <c r="AL47" i="223"/>
  <c r="AM47" i="223" s="1"/>
  <c r="AH47" i="223"/>
  <c r="AI47" i="223" s="1"/>
  <c r="AD47" i="223"/>
  <c r="AE47" i="223" s="1"/>
  <c r="Z47" i="223"/>
  <c r="AA47" i="223" s="1"/>
  <c r="V47" i="223"/>
  <c r="BB46" i="223"/>
  <c r="BC46" i="223" s="1"/>
  <c r="AX46" i="223"/>
  <c r="AY46" i="223" s="1"/>
  <c r="AT46" i="223"/>
  <c r="AU46" i="223" s="1"/>
  <c r="AP46" i="223"/>
  <c r="AQ46" i="223" s="1"/>
  <c r="AL46" i="223"/>
  <c r="AM46" i="223" s="1"/>
  <c r="AH46" i="223"/>
  <c r="AI46" i="223" s="1"/>
  <c r="AD46" i="223"/>
  <c r="AE46" i="223" s="1"/>
  <c r="Z46" i="223"/>
  <c r="AA46" i="223" s="1"/>
  <c r="V46" i="223"/>
  <c r="BB45" i="223"/>
  <c r="BC45" i="223" s="1"/>
  <c r="AX45" i="223"/>
  <c r="AY45" i="223" s="1"/>
  <c r="AT45" i="223"/>
  <c r="AU45" i="223" s="1"/>
  <c r="AP45" i="223"/>
  <c r="AQ45" i="223" s="1"/>
  <c r="AL45" i="223"/>
  <c r="AM45" i="223" s="1"/>
  <c r="AH45" i="223"/>
  <c r="AI45" i="223" s="1"/>
  <c r="AD45" i="223"/>
  <c r="Z45" i="223"/>
  <c r="AA45" i="223" s="1"/>
  <c r="V45" i="223"/>
  <c r="W45" i="223" s="1"/>
  <c r="BB44" i="223"/>
  <c r="BC44" i="223" s="1"/>
  <c r="AX44" i="223"/>
  <c r="AY44" i="223" s="1"/>
  <c r="AT44" i="223"/>
  <c r="AU44" i="223" s="1"/>
  <c r="AP44" i="223"/>
  <c r="AQ44" i="223" s="1"/>
  <c r="AL44" i="223"/>
  <c r="AM44" i="223" s="1"/>
  <c r="AH44" i="223"/>
  <c r="AI44" i="223" s="1"/>
  <c r="AD44" i="223"/>
  <c r="Z44" i="223"/>
  <c r="AA44" i="223" s="1"/>
  <c r="V44" i="223"/>
  <c r="W44" i="223" s="1"/>
  <c r="BB43" i="223"/>
  <c r="BC43" i="223" s="1"/>
  <c r="AX43" i="223"/>
  <c r="AY43" i="223" s="1"/>
  <c r="AT43" i="223"/>
  <c r="AU43" i="223" s="1"/>
  <c r="AP43" i="223"/>
  <c r="AQ43" i="223" s="1"/>
  <c r="AL43" i="223"/>
  <c r="AM43" i="223" s="1"/>
  <c r="AH43" i="223"/>
  <c r="AI43" i="223" s="1"/>
  <c r="AD43" i="223"/>
  <c r="Z43" i="223"/>
  <c r="AA43" i="223" s="1"/>
  <c r="V43" i="223"/>
  <c r="W43" i="223" s="1"/>
  <c r="BB42" i="223"/>
  <c r="BC42" i="223" s="1"/>
  <c r="AX42" i="223"/>
  <c r="AY42" i="223" s="1"/>
  <c r="AT42" i="223"/>
  <c r="AU42" i="223" s="1"/>
  <c r="AP42" i="223"/>
  <c r="AQ42" i="223" s="1"/>
  <c r="AL42" i="223"/>
  <c r="AM42" i="223" s="1"/>
  <c r="AH42" i="223"/>
  <c r="AI42" i="223" s="1"/>
  <c r="AD42" i="223"/>
  <c r="AE42" i="223" s="1"/>
  <c r="Z42" i="223"/>
  <c r="AA42" i="223" s="1"/>
  <c r="V42" i="223"/>
  <c r="BB41" i="223"/>
  <c r="BC41" i="223" s="1"/>
  <c r="AX41" i="223"/>
  <c r="AY41" i="223" s="1"/>
  <c r="AT41" i="223"/>
  <c r="AU41" i="223" s="1"/>
  <c r="AP41" i="223"/>
  <c r="AL41" i="223"/>
  <c r="AH41" i="223"/>
  <c r="AI41" i="223" s="1"/>
  <c r="AD41" i="223"/>
  <c r="AE41" i="223" s="1"/>
  <c r="Z41" i="223"/>
  <c r="AA41" i="223" s="1"/>
  <c r="V41" i="223"/>
  <c r="BB40" i="223"/>
  <c r="BC40" i="223" s="1"/>
  <c r="AX40" i="223"/>
  <c r="AY40" i="223" s="1"/>
  <c r="AT40" i="223"/>
  <c r="AU40" i="223" s="1"/>
  <c r="AP40" i="223"/>
  <c r="AL40" i="223"/>
  <c r="AH40" i="223"/>
  <c r="AI40" i="223" s="1"/>
  <c r="AD40" i="223"/>
  <c r="AE40" i="223" s="1"/>
  <c r="Z40" i="223"/>
  <c r="AA40" i="223" s="1"/>
  <c r="V40" i="223"/>
  <c r="BB39" i="223"/>
  <c r="BC39" i="223" s="1"/>
  <c r="AX39" i="223"/>
  <c r="AY39" i="223" s="1"/>
  <c r="AT39" i="223"/>
  <c r="AU39" i="223" s="1"/>
  <c r="AP39" i="223"/>
  <c r="AL39" i="223"/>
  <c r="AH39" i="223"/>
  <c r="AI39" i="223" s="1"/>
  <c r="AD39" i="223"/>
  <c r="AE39" i="223" s="1"/>
  <c r="Z39" i="223"/>
  <c r="AA39" i="223" s="1"/>
  <c r="V39" i="223"/>
  <c r="BB38" i="223"/>
  <c r="BC38" i="223" s="1"/>
  <c r="AX38" i="223"/>
  <c r="AY38" i="223" s="1"/>
  <c r="AT38" i="223"/>
  <c r="AU38" i="223" s="1"/>
  <c r="AP38" i="223"/>
  <c r="AQ38" i="223" s="1"/>
  <c r="AL38" i="223"/>
  <c r="AM38" i="223" s="1"/>
  <c r="AH38" i="223"/>
  <c r="AI38" i="223" s="1"/>
  <c r="AD38" i="223"/>
  <c r="AE38" i="223" s="1"/>
  <c r="Z38" i="223"/>
  <c r="AA38" i="223" s="1"/>
  <c r="V38" i="223"/>
  <c r="BB37" i="223"/>
  <c r="BC37" i="223" s="1"/>
  <c r="AX37" i="223"/>
  <c r="AY37" i="223" s="1"/>
  <c r="AT37" i="223"/>
  <c r="AU37" i="223" s="1"/>
  <c r="AP37" i="223"/>
  <c r="AQ37" i="223" s="1"/>
  <c r="AL37" i="223"/>
  <c r="AM37" i="223" s="1"/>
  <c r="AH37" i="223"/>
  <c r="AI37" i="223" s="1"/>
  <c r="AD37" i="223"/>
  <c r="AE37" i="223" s="1"/>
  <c r="Z37" i="223"/>
  <c r="AA37" i="223" s="1"/>
  <c r="V37" i="223"/>
  <c r="BB36" i="223"/>
  <c r="BC36" i="223" s="1"/>
  <c r="AX36" i="223"/>
  <c r="AY36" i="223" s="1"/>
  <c r="AT36" i="223"/>
  <c r="AU36" i="223" s="1"/>
  <c r="AP36" i="223"/>
  <c r="AQ36" i="223" s="1"/>
  <c r="AL36" i="223"/>
  <c r="AM36" i="223" s="1"/>
  <c r="AH36" i="223"/>
  <c r="AI36" i="223" s="1"/>
  <c r="AD36" i="223"/>
  <c r="AE36" i="223" s="1"/>
  <c r="Z36" i="223"/>
  <c r="AA36" i="223" s="1"/>
  <c r="V36" i="223"/>
  <c r="BB35" i="223"/>
  <c r="BC35" i="223" s="1"/>
  <c r="AX35" i="223"/>
  <c r="AY35" i="223" s="1"/>
  <c r="AT35" i="223"/>
  <c r="AU35" i="223" s="1"/>
  <c r="AP35" i="223"/>
  <c r="AQ35" i="223" s="1"/>
  <c r="AL35" i="223"/>
  <c r="AM35" i="223" s="1"/>
  <c r="AH35" i="223"/>
  <c r="AI35" i="223" s="1"/>
  <c r="AD35" i="223"/>
  <c r="AE35" i="223" s="1"/>
  <c r="Z35" i="223"/>
  <c r="AA35" i="223" s="1"/>
  <c r="V35" i="223"/>
  <c r="BB34" i="223"/>
  <c r="BC34" i="223" s="1"/>
  <c r="AX34" i="223"/>
  <c r="AY34" i="223" s="1"/>
  <c r="AT34" i="223"/>
  <c r="AU34" i="223" s="1"/>
  <c r="AP34" i="223"/>
  <c r="AQ34" i="223" s="1"/>
  <c r="AL34" i="223"/>
  <c r="AM34" i="223" s="1"/>
  <c r="AH34" i="223"/>
  <c r="AI34" i="223" s="1"/>
  <c r="AD34" i="223"/>
  <c r="AE34" i="223" s="1"/>
  <c r="Z34" i="223"/>
  <c r="AA34" i="223" s="1"/>
  <c r="V34" i="223"/>
  <c r="BB33" i="223"/>
  <c r="BC33" i="223" s="1"/>
  <c r="AX33" i="223"/>
  <c r="AY33" i="223" s="1"/>
  <c r="AT33" i="223"/>
  <c r="AU33" i="223" s="1"/>
  <c r="AP33" i="223"/>
  <c r="AQ33" i="223" s="1"/>
  <c r="AL33" i="223"/>
  <c r="AM33" i="223" s="1"/>
  <c r="AH33" i="223"/>
  <c r="AI33" i="223" s="1"/>
  <c r="AD33" i="223"/>
  <c r="AE33" i="223" s="1"/>
  <c r="Z33" i="223"/>
  <c r="AA33" i="223" s="1"/>
  <c r="V33" i="223"/>
  <c r="BB32" i="223"/>
  <c r="BC32" i="223" s="1"/>
  <c r="AX32" i="223"/>
  <c r="AY32" i="223" s="1"/>
  <c r="AT32" i="223"/>
  <c r="AU32" i="223" s="1"/>
  <c r="AP32" i="223"/>
  <c r="AQ32" i="223" s="1"/>
  <c r="AL32" i="223"/>
  <c r="AM32" i="223" s="1"/>
  <c r="AH32" i="223"/>
  <c r="AI32" i="223" s="1"/>
  <c r="AD32" i="223"/>
  <c r="AE32" i="223" s="1"/>
  <c r="Z32" i="223"/>
  <c r="AA32" i="223" s="1"/>
  <c r="V32" i="223"/>
  <c r="BB31" i="223"/>
  <c r="BC31" i="223" s="1"/>
  <c r="AX31" i="223"/>
  <c r="AY31" i="223" s="1"/>
  <c r="AT31" i="223"/>
  <c r="AU31" i="223" s="1"/>
  <c r="AP31" i="223"/>
  <c r="AL31" i="223"/>
  <c r="AM31" i="223" s="1"/>
  <c r="AH31" i="223"/>
  <c r="AI31" i="223" s="1"/>
  <c r="AD31" i="223"/>
  <c r="AE31" i="223" s="1"/>
  <c r="Z31" i="223"/>
  <c r="AA31" i="223" s="1"/>
  <c r="V31" i="223"/>
  <c r="BB30" i="223"/>
  <c r="BC30" i="223" s="1"/>
  <c r="AX30" i="223"/>
  <c r="AY30" i="223" s="1"/>
  <c r="AT30" i="223"/>
  <c r="AU30" i="223" s="1"/>
  <c r="AP30" i="223"/>
  <c r="AQ30" i="223" s="1"/>
  <c r="AL30" i="223"/>
  <c r="AM30" i="223" s="1"/>
  <c r="AH30" i="223"/>
  <c r="AI30" i="223" s="1"/>
  <c r="AD30" i="223"/>
  <c r="AE30" i="223" s="1"/>
  <c r="Z30" i="223"/>
  <c r="AA30" i="223" s="1"/>
  <c r="V30" i="223"/>
  <c r="BB29" i="223"/>
  <c r="BC29" i="223" s="1"/>
  <c r="AX29" i="223"/>
  <c r="AY29" i="223" s="1"/>
  <c r="AT29" i="223"/>
  <c r="AU29" i="223" s="1"/>
  <c r="AP29" i="223"/>
  <c r="AQ29" i="223" s="1"/>
  <c r="AL29" i="223"/>
  <c r="AM29" i="223" s="1"/>
  <c r="AH29" i="223"/>
  <c r="AI29" i="223" s="1"/>
  <c r="AD29" i="223"/>
  <c r="AE29" i="223" s="1"/>
  <c r="Z29" i="223"/>
  <c r="AA29" i="223" s="1"/>
  <c r="V29" i="223"/>
  <c r="W29" i="223" s="1"/>
  <c r="BB28" i="223"/>
  <c r="BC28" i="223" s="1"/>
  <c r="AX28" i="223"/>
  <c r="AY28" i="223" s="1"/>
  <c r="AT28" i="223"/>
  <c r="AU28" i="223" s="1"/>
  <c r="AP28" i="223"/>
  <c r="AL28" i="223"/>
  <c r="AM28" i="223" s="1"/>
  <c r="AH28" i="223"/>
  <c r="AI28" i="223" s="1"/>
  <c r="AD28" i="223"/>
  <c r="AE28" i="223" s="1"/>
  <c r="Z28" i="223"/>
  <c r="AA28" i="223" s="1"/>
  <c r="V28" i="223"/>
  <c r="BB27" i="223"/>
  <c r="BC27" i="223" s="1"/>
  <c r="AX27" i="223"/>
  <c r="AY27" i="223" s="1"/>
  <c r="AT27" i="223"/>
  <c r="AU27" i="223" s="1"/>
  <c r="AP27" i="223"/>
  <c r="AQ27" i="223" s="1"/>
  <c r="AL27" i="223"/>
  <c r="AM27" i="223" s="1"/>
  <c r="AH27" i="223"/>
  <c r="AD27" i="223"/>
  <c r="AE27" i="223" s="1"/>
  <c r="Z27" i="223"/>
  <c r="AA27" i="223" s="1"/>
  <c r="V27" i="223"/>
  <c r="BB26" i="223"/>
  <c r="BC26" i="223" s="1"/>
  <c r="AX26" i="223"/>
  <c r="AY26" i="223" s="1"/>
  <c r="AT26" i="223"/>
  <c r="AU26" i="223" s="1"/>
  <c r="AP26" i="223"/>
  <c r="AQ26" i="223" s="1"/>
  <c r="AL26" i="223"/>
  <c r="AM26" i="223" s="1"/>
  <c r="AH26" i="223"/>
  <c r="AI26" i="223" s="1"/>
  <c r="AD26" i="223"/>
  <c r="AE26" i="223" s="1"/>
  <c r="Z26" i="223"/>
  <c r="AA26" i="223" s="1"/>
  <c r="V26" i="223"/>
  <c r="BB25" i="223"/>
  <c r="BC25" i="223" s="1"/>
  <c r="AX25" i="223"/>
  <c r="AY25" i="223" s="1"/>
  <c r="AT25" i="223"/>
  <c r="AU25" i="223" s="1"/>
  <c r="AP25" i="223"/>
  <c r="AL25" i="223"/>
  <c r="AM25" i="223" s="1"/>
  <c r="AH25" i="223"/>
  <c r="AI25" i="223" s="1"/>
  <c r="AD25" i="223"/>
  <c r="AE25" i="223" s="1"/>
  <c r="Z25" i="223"/>
  <c r="V25" i="223"/>
  <c r="BB24" i="223"/>
  <c r="BC24" i="223" s="1"/>
  <c r="AX24" i="223"/>
  <c r="AY24" i="223" s="1"/>
  <c r="AT24" i="223"/>
  <c r="AU24" i="223" s="1"/>
  <c r="AP24" i="223"/>
  <c r="AL24" i="223"/>
  <c r="AM24" i="223" s="1"/>
  <c r="AH24" i="223"/>
  <c r="AI24" i="223" s="1"/>
  <c r="AD24" i="223"/>
  <c r="AE24" i="223" s="1"/>
  <c r="Z24" i="223"/>
  <c r="V24" i="223"/>
  <c r="BB23" i="223"/>
  <c r="BC23" i="223" s="1"/>
  <c r="AX23" i="223"/>
  <c r="AY23" i="223" s="1"/>
  <c r="AT23" i="223"/>
  <c r="AU23" i="223" s="1"/>
  <c r="AP23" i="223"/>
  <c r="AL23" i="223"/>
  <c r="AM23" i="223" s="1"/>
  <c r="AH23" i="223"/>
  <c r="AI23" i="223" s="1"/>
  <c r="AD23" i="223"/>
  <c r="AE23" i="223" s="1"/>
  <c r="Z23" i="223"/>
  <c r="AA23" i="223" s="1"/>
  <c r="V23" i="223"/>
  <c r="BB22" i="223"/>
  <c r="BC22" i="223" s="1"/>
  <c r="AX22" i="223"/>
  <c r="AY22" i="223" s="1"/>
  <c r="AT22" i="223"/>
  <c r="AU22" i="223" s="1"/>
  <c r="AP22" i="223"/>
  <c r="AL22" i="223"/>
  <c r="AM22" i="223" s="1"/>
  <c r="AH22" i="223"/>
  <c r="AI22" i="223" s="1"/>
  <c r="AD22" i="223"/>
  <c r="AE22" i="223" s="1"/>
  <c r="Z22" i="223"/>
  <c r="V22" i="223"/>
  <c r="W22" i="223" s="1"/>
  <c r="BB21" i="223"/>
  <c r="BC21" i="223" s="1"/>
  <c r="AX21" i="223"/>
  <c r="AY21" i="223" s="1"/>
  <c r="AT21" i="223"/>
  <c r="AU21" i="223" s="1"/>
  <c r="AP21" i="223"/>
  <c r="AL21" i="223"/>
  <c r="AM21" i="223" s="1"/>
  <c r="AH21" i="223"/>
  <c r="AI21" i="223" s="1"/>
  <c r="AD21" i="223"/>
  <c r="AE21" i="223" s="1"/>
  <c r="Z21" i="223"/>
  <c r="AA21" i="223" s="1"/>
  <c r="V21" i="223"/>
  <c r="W21" i="223" s="1"/>
  <c r="BB20" i="223"/>
  <c r="BC20" i="223" s="1"/>
  <c r="AX20" i="223"/>
  <c r="AY20" i="223" s="1"/>
  <c r="AT20" i="223"/>
  <c r="AU20" i="223" s="1"/>
  <c r="AP20" i="223"/>
  <c r="AL20" i="223"/>
  <c r="AM20" i="223" s="1"/>
  <c r="AH20" i="223"/>
  <c r="AI20" i="223" s="1"/>
  <c r="AD20" i="223"/>
  <c r="AE20" i="223" s="1"/>
  <c r="Z20" i="223"/>
  <c r="AA20" i="223" s="1"/>
  <c r="V20" i="223"/>
  <c r="W20" i="223" s="1"/>
  <c r="BB19" i="223"/>
  <c r="BC19" i="223" s="1"/>
  <c r="AX19" i="223"/>
  <c r="AT19" i="223"/>
  <c r="AU19" i="223" s="1"/>
  <c r="AP19" i="223"/>
  <c r="AL19" i="223"/>
  <c r="AM19" i="223" s="1"/>
  <c r="AH19" i="223"/>
  <c r="AI19" i="223" s="1"/>
  <c r="AD19" i="223"/>
  <c r="AE19" i="223" s="1"/>
  <c r="Z19" i="223"/>
  <c r="V19" i="223"/>
  <c r="BB18" i="223"/>
  <c r="BC18" i="223" s="1"/>
  <c r="AX18" i="223"/>
  <c r="AY18" i="223" s="1"/>
  <c r="AT18" i="223"/>
  <c r="AU18" i="223" s="1"/>
  <c r="AP18" i="223"/>
  <c r="AQ18" i="223" s="1"/>
  <c r="AL18" i="223"/>
  <c r="AM18" i="223" s="1"/>
  <c r="AH18" i="223"/>
  <c r="AI18" i="223" s="1"/>
  <c r="AD18" i="223"/>
  <c r="AE18" i="223" s="1"/>
  <c r="Z18" i="223"/>
  <c r="AA18" i="223" s="1"/>
  <c r="V18" i="223"/>
  <c r="BB17" i="223"/>
  <c r="BC17" i="223" s="1"/>
  <c r="AX17" i="223"/>
  <c r="AY17" i="223" s="1"/>
  <c r="AT17" i="223"/>
  <c r="AU17" i="223" s="1"/>
  <c r="AP17" i="223"/>
  <c r="AQ17" i="223" s="1"/>
  <c r="AL17" i="223"/>
  <c r="AM17" i="223" s="1"/>
  <c r="AH17" i="223"/>
  <c r="AI17" i="223" s="1"/>
  <c r="AD17" i="223"/>
  <c r="AE17" i="223" s="1"/>
  <c r="Z17" i="223"/>
  <c r="AA17" i="223" s="1"/>
  <c r="V17" i="223"/>
  <c r="W17" i="223" s="1"/>
  <c r="BB16" i="223"/>
  <c r="BC16" i="223" s="1"/>
  <c r="AX16" i="223"/>
  <c r="AT16" i="223"/>
  <c r="AU16" i="223" s="1"/>
  <c r="AP16" i="223"/>
  <c r="AL16" i="223"/>
  <c r="AM16" i="223" s="1"/>
  <c r="AH16" i="223"/>
  <c r="AI16" i="223" s="1"/>
  <c r="AD16" i="223"/>
  <c r="AE16" i="223" s="1"/>
  <c r="Z16" i="223"/>
  <c r="V16" i="223"/>
  <c r="W16" i="223" s="1"/>
  <c r="BB15" i="223"/>
  <c r="BC15" i="223" s="1"/>
  <c r="AX15" i="223"/>
  <c r="AT15" i="223"/>
  <c r="AU15" i="223" s="1"/>
  <c r="AP15" i="223"/>
  <c r="AL15" i="223"/>
  <c r="AM15" i="223" s="1"/>
  <c r="AH15" i="223"/>
  <c r="AI15" i="223" s="1"/>
  <c r="AD15" i="223"/>
  <c r="AE15" i="223" s="1"/>
  <c r="Z15" i="223"/>
  <c r="AA15" i="223" s="1"/>
  <c r="V15" i="223"/>
  <c r="W15" i="223" s="1"/>
  <c r="BB14" i="223"/>
  <c r="BC14" i="223" s="1"/>
  <c r="AX14" i="223"/>
  <c r="AT14" i="223"/>
  <c r="AU14" i="223" s="1"/>
  <c r="AP14" i="223"/>
  <c r="AL14" i="223"/>
  <c r="AM14" i="223" s="1"/>
  <c r="AH14" i="223"/>
  <c r="AI14" i="223" s="1"/>
  <c r="AD14" i="223"/>
  <c r="AE14" i="223" s="1"/>
  <c r="Z14" i="223"/>
  <c r="V14" i="223"/>
  <c r="W14" i="223" s="1"/>
  <c r="BB13" i="223"/>
  <c r="BC13" i="223" s="1"/>
  <c r="AX13" i="223"/>
  <c r="AT13" i="223"/>
  <c r="AU13" i="223" s="1"/>
  <c r="AP13" i="223"/>
  <c r="AL13" i="223"/>
  <c r="AM13" i="223" s="1"/>
  <c r="AH13" i="223"/>
  <c r="AI13" i="223" s="1"/>
  <c r="AD13" i="223"/>
  <c r="AE13" i="223" s="1"/>
  <c r="Z13" i="223"/>
  <c r="AA13" i="223" s="1"/>
  <c r="V13" i="223"/>
  <c r="W13" i="223" s="1"/>
  <c r="BB12" i="223"/>
  <c r="BC12" i="223" s="1"/>
  <c r="AX12" i="223"/>
  <c r="AY12" i="223" s="1"/>
  <c r="AT12" i="223"/>
  <c r="AU12" i="223" s="1"/>
  <c r="AP12" i="223"/>
  <c r="AL12" i="223"/>
  <c r="AM12" i="223" s="1"/>
  <c r="AH12" i="223"/>
  <c r="AI12" i="223" s="1"/>
  <c r="AD12" i="223"/>
  <c r="AE12" i="223" s="1"/>
  <c r="Z12" i="223"/>
  <c r="AA12" i="223" s="1"/>
  <c r="V12" i="223"/>
  <c r="W12" i="223" s="1"/>
  <c r="BB11" i="223"/>
  <c r="BC11" i="223" s="1"/>
  <c r="AX11" i="223"/>
  <c r="AT11" i="223"/>
  <c r="AU11" i="223" s="1"/>
  <c r="AP11" i="223"/>
  <c r="AL11" i="223"/>
  <c r="AM11" i="223" s="1"/>
  <c r="AH11" i="223"/>
  <c r="AI11" i="223" s="1"/>
  <c r="AD11" i="223"/>
  <c r="AE11" i="223" s="1"/>
  <c r="Z11" i="223"/>
  <c r="V11" i="223"/>
  <c r="W11" i="223" s="1"/>
  <c r="BB10" i="223"/>
  <c r="BC10" i="223" s="1"/>
  <c r="AX10" i="223"/>
  <c r="AT10" i="223"/>
  <c r="AU10" i="223" s="1"/>
  <c r="AP10" i="223"/>
  <c r="AL10" i="223"/>
  <c r="AM10" i="223" s="1"/>
  <c r="AH10" i="223"/>
  <c r="AI10" i="223" s="1"/>
  <c r="AD10" i="223"/>
  <c r="AE10" i="223" s="1"/>
  <c r="Z10" i="223"/>
  <c r="AA10" i="223" s="1"/>
  <c r="V10" i="223"/>
  <c r="W10" i="223" s="1"/>
  <c r="J278" i="223"/>
  <c r="J277" i="223"/>
  <c r="J276" i="223"/>
  <c r="J275" i="223"/>
  <c r="J274" i="223"/>
  <c r="J273" i="223"/>
  <c r="K273" i="223" s="1"/>
  <c r="J272" i="223"/>
  <c r="K272" i="223" s="1"/>
  <c r="J271" i="223"/>
  <c r="K271" i="223" s="1"/>
  <c r="J270" i="223"/>
  <c r="K270" i="223" s="1"/>
  <c r="J269" i="223"/>
  <c r="K269" i="223" s="1"/>
  <c r="J268" i="223"/>
  <c r="K268" i="223" s="1"/>
  <c r="J267" i="223"/>
  <c r="K267" i="223" s="1"/>
  <c r="J266" i="223"/>
  <c r="K266" i="223" s="1"/>
  <c r="J265" i="223"/>
  <c r="K265" i="223" s="1"/>
  <c r="J264" i="223"/>
  <c r="K264" i="223" s="1"/>
  <c r="J263" i="223"/>
  <c r="K263" i="223" s="1"/>
  <c r="J262" i="223"/>
  <c r="K262" i="223" s="1"/>
  <c r="J261" i="223"/>
  <c r="K261" i="223" s="1"/>
  <c r="J260" i="223"/>
  <c r="K260" i="223" s="1"/>
  <c r="J259" i="223"/>
  <c r="K259" i="223" s="1"/>
  <c r="J258" i="223"/>
  <c r="K258" i="223" s="1"/>
  <c r="J257" i="223"/>
  <c r="K257" i="223" s="1"/>
  <c r="J256" i="223"/>
  <c r="K256" i="223" s="1"/>
  <c r="J255" i="223"/>
  <c r="K255" i="223" s="1"/>
  <c r="J254" i="223"/>
  <c r="K254" i="223" s="1"/>
  <c r="J253" i="223"/>
  <c r="K253" i="223" s="1"/>
  <c r="J252" i="223"/>
  <c r="K252" i="223" s="1"/>
  <c r="J251" i="223"/>
  <c r="K251" i="223" s="1"/>
  <c r="J250" i="223"/>
  <c r="K250" i="223" s="1"/>
  <c r="J249" i="223"/>
  <c r="K249" i="223" s="1"/>
  <c r="J248" i="223"/>
  <c r="J247" i="223"/>
  <c r="K247" i="223" s="1"/>
  <c r="J246" i="223"/>
  <c r="K246" i="223" s="1"/>
  <c r="J245" i="223"/>
  <c r="K245" i="223" s="1"/>
  <c r="J244" i="223"/>
  <c r="K244" i="223" s="1"/>
  <c r="J243" i="223"/>
  <c r="K243" i="223" s="1"/>
  <c r="J242" i="223"/>
  <c r="K242" i="223" s="1"/>
  <c r="J241" i="223"/>
  <c r="K241" i="223" s="1"/>
  <c r="J240" i="223"/>
  <c r="K240" i="223" s="1"/>
  <c r="J239" i="223"/>
  <c r="K239" i="223" s="1"/>
  <c r="J238" i="223"/>
  <c r="K238" i="223" s="1"/>
  <c r="J237" i="223"/>
  <c r="K237" i="223" s="1"/>
  <c r="J236" i="223"/>
  <c r="K236" i="223" s="1"/>
  <c r="J235" i="223"/>
  <c r="K235" i="223" s="1"/>
  <c r="J234" i="223"/>
  <c r="J233" i="223"/>
  <c r="K233" i="223" s="1"/>
  <c r="J232" i="223"/>
  <c r="K232" i="223" s="1"/>
  <c r="J231" i="223"/>
  <c r="K231" i="223" s="1"/>
  <c r="J230" i="223"/>
  <c r="K230" i="223" s="1"/>
  <c r="J229" i="223"/>
  <c r="K229" i="223" s="1"/>
  <c r="J228" i="223"/>
  <c r="K228" i="223" s="1"/>
  <c r="J227" i="223"/>
  <c r="K227" i="223" s="1"/>
  <c r="J226" i="223"/>
  <c r="K226" i="223" s="1"/>
  <c r="J225" i="223"/>
  <c r="K225" i="223" s="1"/>
  <c r="J224" i="223"/>
  <c r="K224" i="223" s="1"/>
  <c r="J223" i="223"/>
  <c r="K223" i="223" s="1"/>
  <c r="J222" i="223"/>
  <c r="K222" i="223" s="1"/>
  <c r="J221" i="223"/>
  <c r="K221" i="223" s="1"/>
  <c r="J220" i="223"/>
  <c r="K220" i="223" s="1"/>
  <c r="J219" i="223"/>
  <c r="K219" i="223" s="1"/>
  <c r="J218" i="223"/>
  <c r="K218" i="223" s="1"/>
  <c r="J217" i="223"/>
  <c r="K217" i="223" s="1"/>
  <c r="J216" i="223"/>
  <c r="K216" i="223" s="1"/>
  <c r="J215" i="223"/>
  <c r="K215" i="223" s="1"/>
  <c r="J214" i="223"/>
  <c r="K214" i="223" s="1"/>
  <c r="J213" i="223"/>
  <c r="K213" i="223" s="1"/>
  <c r="J212" i="223"/>
  <c r="K212" i="223" s="1"/>
  <c r="J211" i="223"/>
  <c r="K211" i="223" s="1"/>
  <c r="J210" i="223"/>
  <c r="K210" i="223" s="1"/>
  <c r="J209" i="223"/>
  <c r="K209" i="223" s="1"/>
  <c r="J208" i="223"/>
  <c r="K208" i="223" s="1"/>
  <c r="J207" i="223"/>
  <c r="K207" i="223" s="1"/>
  <c r="J206" i="223"/>
  <c r="K206" i="223" s="1"/>
  <c r="J205" i="223"/>
  <c r="K205" i="223" s="1"/>
  <c r="J204" i="223"/>
  <c r="K204" i="223" s="1"/>
  <c r="J203" i="223"/>
  <c r="K203" i="223" s="1"/>
  <c r="J202" i="223"/>
  <c r="K202" i="223" s="1"/>
  <c r="J201" i="223"/>
  <c r="K201" i="223" s="1"/>
  <c r="J200" i="223"/>
  <c r="K200" i="223" s="1"/>
  <c r="J199" i="223"/>
  <c r="K199" i="223" s="1"/>
  <c r="J198" i="223"/>
  <c r="K198" i="223" s="1"/>
  <c r="J197" i="223"/>
  <c r="K197" i="223" s="1"/>
  <c r="J196" i="223"/>
  <c r="K196" i="223" s="1"/>
  <c r="J195" i="223"/>
  <c r="K195" i="223" s="1"/>
  <c r="J194" i="223"/>
  <c r="K194" i="223" s="1"/>
  <c r="J193" i="223"/>
  <c r="K193" i="223" s="1"/>
  <c r="J192" i="223"/>
  <c r="K192" i="223" s="1"/>
  <c r="J191" i="223"/>
  <c r="K191" i="223" s="1"/>
  <c r="J190" i="223"/>
  <c r="K190" i="223" s="1"/>
  <c r="J189" i="223"/>
  <c r="K189" i="223" s="1"/>
  <c r="J188" i="223"/>
  <c r="K188" i="223" s="1"/>
  <c r="J187" i="223"/>
  <c r="K187" i="223" s="1"/>
  <c r="J186" i="223"/>
  <c r="K186" i="223" s="1"/>
  <c r="J185" i="223"/>
  <c r="K185" i="223" s="1"/>
  <c r="J184" i="223"/>
  <c r="K184" i="223" s="1"/>
  <c r="J183" i="223"/>
  <c r="K183" i="223" s="1"/>
  <c r="J182" i="223"/>
  <c r="K182" i="223" s="1"/>
  <c r="J181" i="223"/>
  <c r="K181" i="223" s="1"/>
  <c r="J180" i="223"/>
  <c r="K180" i="223" s="1"/>
  <c r="J179" i="223"/>
  <c r="K179" i="223" s="1"/>
  <c r="J178" i="223"/>
  <c r="K178" i="223" s="1"/>
  <c r="J177" i="223"/>
  <c r="K177" i="223" s="1"/>
  <c r="J176" i="223"/>
  <c r="K176" i="223" s="1"/>
  <c r="J175" i="223"/>
  <c r="K175" i="223" s="1"/>
  <c r="J174" i="223"/>
  <c r="K174" i="223" s="1"/>
  <c r="J173" i="223"/>
  <c r="J172" i="223"/>
  <c r="K172" i="223" s="1"/>
  <c r="J171" i="223"/>
  <c r="K171" i="223" s="1"/>
  <c r="J170" i="223"/>
  <c r="K170" i="223" s="1"/>
  <c r="J169" i="223"/>
  <c r="K169" i="223" s="1"/>
  <c r="J168" i="223"/>
  <c r="K168" i="223" s="1"/>
  <c r="J167" i="223"/>
  <c r="K167" i="223" s="1"/>
  <c r="J166" i="223"/>
  <c r="K166" i="223" s="1"/>
  <c r="J165" i="223"/>
  <c r="K165" i="223" s="1"/>
  <c r="J164" i="223"/>
  <c r="K164" i="223" s="1"/>
  <c r="J163" i="223"/>
  <c r="K163" i="223" s="1"/>
  <c r="J162" i="223"/>
  <c r="K162" i="223" s="1"/>
  <c r="J161" i="223"/>
  <c r="K161" i="223" s="1"/>
  <c r="J160" i="223"/>
  <c r="K160" i="223" s="1"/>
  <c r="J159" i="223"/>
  <c r="K159" i="223" s="1"/>
  <c r="J158" i="223"/>
  <c r="K158" i="223" s="1"/>
  <c r="J157" i="223"/>
  <c r="K157" i="223" s="1"/>
  <c r="J156" i="223"/>
  <c r="K156" i="223" s="1"/>
  <c r="J155" i="223"/>
  <c r="K155" i="223" s="1"/>
  <c r="J154" i="223"/>
  <c r="K154" i="223" s="1"/>
  <c r="J153" i="223"/>
  <c r="K153" i="223" s="1"/>
  <c r="J152" i="223"/>
  <c r="K152" i="223" s="1"/>
  <c r="J151" i="223"/>
  <c r="K151" i="223" s="1"/>
  <c r="J150" i="223"/>
  <c r="K150" i="223" s="1"/>
  <c r="J149" i="223"/>
  <c r="K149" i="223" s="1"/>
  <c r="J148" i="223"/>
  <c r="K148" i="223" s="1"/>
  <c r="J147" i="223"/>
  <c r="K147" i="223" s="1"/>
  <c r="J146" i="223"/>
  <c r="K146" i="223" s="1"/>
  <c r="J145" i="223"/>
  <c r="K145" i="223" s="1"/>
  <c r="J144" i="223"/>
  <c r="K144" i="223" s="1"/>
  <c r="J143" i="223"/>
  <c r="K143" i="223" s="1"/>
  <c r="J142" i="223"/>
  <c r="K142" i="223" s="1"/>
  <c r="J141" i="223"/>
  <c r="K141" i="223" s="1"/>
  <c r="J140" i="223"/>
  <c r="K140" i="223" s="1"/>
  <c r="J139" i="223"/>
  <c r="K139" i="223" s="1"/>
  <c r="J138" i="223"/>
  <c r="K138" i="223" s="1"/>
  <c r="J137" i="223"/>
  <c r="K137" i="223" s="1"/>
  <c r="J136" i="223"/>
  <c r="K136" i="223" s="1"/>
  <c r="J135" i="223"/>
  <c r="K135" i="223" s="1"/>
  <c r="J134" i="223"/>
  <c r="K134" i="223" s="1"/>
  <c r="J133" i="223"/>
  <c r="K133" i="223" s="1"/>
  <c r="J132" i="223"/>
  <c r="K132" i="223" s="1"/>
  <c r="J131" i="223"/>
  <c r="K131" i="223" s="1"/>
  <c r="J130" i="223"/>
  <c r="K130" i="223" s="1"/>
  <c r="J129" i="223"/>
  <c r="K129" i="223" s="1"/>
  <c r="J128" i="223"/>
  <c r="K128" i="223" s="1"/>
  <c r="J127" i="223"/>
  <c r="K127" i="223" s="1"/>
  <c r="J126" i="223"/>
  <c r="K126" i="223" s="1"/>
  <c r="J125" i="223"/>
  <c r="K125" i="223" s="1"/>
  <c r="J124" i="223"/>
  <c r="K124" i="223" s="1"/>
  <c r="J123" i="223"/>
  <c r="K123" i="223" s="1"/>
  <c r="J122" i="223"/>
  <c r="K122" i="223" s="1"/>
  <c r="J121" i="223"/>
  <c r="K121" i="223" s="1"/>
  <c r="J120" i="223"/>
  <c r="K120" i="223" s="1"/>
  <c r="J119" i="223"/>
  <c r="K119" i="223" s="1"/>
  <c r="J118" i="223"/>
  <c r="K118" i="223" s="1"/>
  <c r="J117" i="223"/>
  <c r="K117" i="223" s="1"/>
  <c r="J116" i="223"/>
  <c r="K116" i="223" s="1"/>
  <c r="J115" i="223"/>
  <c r="K115" i="223" s="1"/>
  <c r="J114" i="223"/>
  <c r="K114" i="223" s="1"/>
  <c r="J113" i="223"/>
  <c r="K113" i="223" s="1"/>
  <c r="J112" i="223"/>
  <c r="K112" i="223" s="1"/>
  <c r="J111" i="223"/>
  <c r="K111" i="223" s="1"/>
  <c r="J110" i="223"/>
  <c r="K110" i="223" s="1"/>
  <c r="J109" i="223"/>
  <c r="K109" i="223" s="1"/>
  <c r="J108" i="223"/>
  <c r="K108" i="223" s="1"/>
  <c r="J107" i="223"/>
  <c r="K107" i="223" s="1"/>
  <c r="J106" i="223"/>
  <c r="K106" i="223" s="1"/>
  <c r="J105" i="223"/>
  <c r="K105" i="223" s="1"/>
  <c r="J104" i="223"/>
  <c r="K104" i="223" s="1"/>
  <c r="J103" i="223"/>
  <c r="K103" i="223" s="1"/>
  <c r="J102" i="223"/>
  <c r="K102" i="223" s="1"/>
  <c r="J101" i="223"/>
  <c r="K101" i="223" s="1"/>
  <c r="J100" i="223"/>
  <c r="K100" i="223" s="1"/>
  <c r="J99" i="223"/>
  <c r="K99" i="223" s="1"/>
  <c r="J98" i="223"/>
  <c r="K98" i="223" s="1"/>
  <c r="J97" i="223"/>
  <c r="K97" i="223" s="1"/>
  <c r="J96" i="223"/>
  <c r="K96" i="223" s="1"/>
  <c r="J95" i="223"/>
  <c r="K95" i="223" s="1"/>
  <c r="J94" i="223"/>
  <c r="K94" i="223" s="1"/>
  <c r="J93" i="223"/>
  <c r="K93" i="223" s="1"/>
  <c r="J92" i="223"/>
  <c r="K92" i="223" s="1"/>
  <c r="J91" i="223"/>
  <c r="K91" i="223" s="1"/>
  <c r="J90" i="223"/>
  <c r="K90" i="223" s="1"/>
  <c r="J89" i="223"/>
  <c r="K89" i="223" s="1"/>
  <c r="J88" i="223"/>
  <c r="K88" i="223" s="1"/>
  <c r="J87" i="223"/>
  <c r="K87" i="223" s="1"/>
  <c r="J86" i="223"/>
  <c r="K86" i="223" s="1"/>
  <c r="J85" i="223"/>
  <c r="K85" i="223" s="1"/>
  <c r="J84" i="223"/>
  <c r="K84" i="223" s="1"/>
  <c r="J83" i="223"/>
  <c r="K83" i="223" s="1"/>
  <c r="J82" i="223"/>
  <c r="K82" i="223" s="1"/>
  <c r="J81" i="223"/>
  <c r="K81" i="223" s="1"/>
  <c r="J80" i="223"/>
  <c r="K80" i="223" s="1"/>
  <c r="J79" i="223"/>
  <c r="K79" i="223" s="1"/>
  <c r="J78" i="223"/>
  <c r="K78" i="223" s="1"/>
  <c r="J77" i="223"/>
  <c r="K77" i="223" s="1"/>
  <c r="J76" i="223"/>
  <c r="K76" i="223" s="1"/>
  <c r="J75" i="223"/>
  <c r="K75" i="223" s="1"/>
  <c r="J74" i="223"/>
  <c r="K74" i="223" s="1"/>
  <c r="J73" i="223"/>
  <c r="K73" i="223" s="1"/>
  <c r="J72" i="223"/>
  <c r="K72" i="223" s="1"/>
  <c r="J71" i="223"/>
  <c r="K71" i="223" s="1"/>
  <c r="J70" i="223"/>
  <c r="K70" i="223" s="1"/>
  <c r="J69" i="223"/>
  <c r="K69" i="223" s="1"/>
  <c r="J68" i="223"/>
  <c r="K68" i="223" s="1"/>
  <c r="J67" i="223"/>
  <c r="K67" i="223" s="1"/>
  <c r="J66" i="223"/>
  <c r="K66" i="223" s="1"/>
  <c r="J65" i="223"/>
  <c r="K65" i="223" s="1"/>
  <c r="J64" i="223"/>
  <c r="K64" i="223" s="1"/>
  <c r="J63" i="223"/>
  <c r="K63" i="223" s="1"/>
  <c r="J62" i="223"/>
  <c r="K62" i="223" s="1"/>
  <c r="J61" i="223"/>
  <c r="K61" i="223" s="1"/>
  <c r="J60" i="223"/>
  <c r="K60" i="223" s="1"/>
  <c r="J59" i="223"/>
  <c r="K59" i="223" s="1"/>
  <c r="J58" i="223"/>
  <c r="K58" i="223" s="1"/>
  <c r="J57" i="223"/>
  <c r="K57" i="223" s="1"/>
  <c r="J56" i="223"/>
  <c r="K56" i="223" s="1"/>
  <c r="J55" i="223"/>
  <c r="K55" i="223" s="1"/>
  <c r="J54" i="223"/>
  <c r="K54" i="223" s="1"/>
  <c r="J53" i="223"/>
  <c r="K53" i="223" s="1"/>
  <c r="J52" i="223"/>
  <c r="K52" i="223" s="1"/>
  <c r="J51" i="223"/>
  <c r="K51" i="223" s="1"/>
  <c r="J50" i="223"/>
  <c r="K50" i="223" s="1"/>
  <c r="J49" i="223"/>
  <c r="K49" i="223" s="1"/>
  <c r="J48" i="223"/>
  <c r="K48" i="223" s="1"/>
  <c r="J47" i="223"/>
  <c r="K47" i="223" s="1"/>
  <c r="J46" i="223"/>
  <c r="K46" i="223" s="1"/>
  <c r="J45" i="223"/>
  <c r="K45" i="223" s="1"/>
  <c r="J44" i="223"/>
  <c r="K44" i="223" s="1"/>
  <c r="J43" i="223"/>
  <c r="K43" i="223" s="1"/>
  <c r="J42" i="223"/>
  <c r="K42" i="223" s="1"/>
  <c r="J41" i="223"/>
  <c r="K41" i="223" s="1"/>
  <c r="J40" i="223"/>
  <c r="K40" i="223" s="1"/>
  <c r="J39" i="223"/>
  <c r="K39" i="223" s="1"/>
  <c r="J38" i="223"/>
  <c r="K38" i="223" s="1"/>
  <c r="J37" i="223"/>
  <c r="K37" i="223" s="1"/>
  <c r="J36" i="223"/>
  <c r="K36" i="223" s="1"/>
  <c r="J35" i="223"/>
  <c r="K35" i="223" s="1"/>
  <c r="J34" i="223"/>
  <c r="K34" i="223" s="1"/>
  <c r="J33" i="223"/>
  <c r="K33" i="223" s="1"/>
  <c r="J32" i="223"/>
  <c r="K32" i="223" s="1"/>
  <c r="J31" i="223"/>
  <c r="J30" i="223"/>
  <c r="J29" i="223"/>
  <c r="J28" i="223"/>
  <c r="J27" i="223"/>
  <c r="J26" i="223"/>
  <c r="J25" i="223"/>
  <c r="J24" i="223"/>
  <c r="J23" i="223"/>
  <c r="J22" i="223"/>
  <c r="K22" i="223" s="1"/>
  <c r="J21" i="223"/>
  <c r="K21" i="223" s="1"/>
  <c r="J20" i="223"/>
  <c r="K20" i="223" s="1"/>
  <c r="J19" i="223"/>
  <c r="J18" i="223"/>
  <c r="K18" i="223" s="1"/>
  <c r="J17" i="223"/>
  <c r="K17" i="223" s="1"/>
  <c r="J16" i="223"/>
  <c r="K16" i="223" s="1"/>
  <c r="J15" i="223"/>
  <c r="K15" i="223" s="1"/>
  <c r="J14" i="223"/>
  <c r="J13" i="223"/>
  <c r="K13" i="223" s="1"/>
  <c r="J12" i="223"/>
  <c r="K12" i="223" s="1"/>
  <c r="J11" i="223"/>
  <c r="J10" i="223"/>
  <c r="H8" i="223"/>
  <c r="F279" i="223"/>
  <c r="H8" i="230"/>
  <c r="I8" i="230"/>
  <c r="J8" i="230"/>
  <c r="K8" i="230"/>
  <c r="L8" i="230"/>
  <c r="M8" i="230"/>
  <c r="N8" i="230"/>
  <c r="O8" i="230"/>
  <c r="P8" i="230"/>
  <c r="Q8" i="230"/>
  <c r="R8" i="230"/>
  <c r="G8" i="230"/>
  <c r="W52" i="223" l="1"/>
  <c r="AA54" i="223"/>
  <c r="W76" i="223"/>
  <c r="W88" i="223"/>
  <c r="AM90" i="223"/>
  <c r="AQ91" i="223"/>
  <c r="W124" i="223"/>
  <c r="AQ127" i="223"/>
  <c r="W136" i="223"/>
  <c r="AM138" i="223"/>
  <c r="AM150" i="223"/>
  <c r="AQ151" i="223"/>
  <c r="AA222" i="223"/>
  <c r="AQ247" i="223"/>
  <c r="AQ259" i="223"/>
  <c r="W268" i="223"/>
  <c r="S24" i="223"/>
  <c r="S27" i="223"/>
  <c r="S30" i="223"/>
  <c r="S39" i="223"/>
  <c r="S84" i="223"/>
  <c r="S93" i="223"/>
  <c r="S96" i="223"/>
  <c r="S99" i="223"/>
  <c r="S102" i="223"/>
  <c r="S105" i="223"/>
  <c r="S108" i="223"/>
  <c r="S111" i="223"/>
  <c r="S114" i="223"/>
  <c r="S117" i="223"/>
  <c r="S120" i="223"/>
  <c r="S123" i="223"/>
  <c r="S126" i="223"/>
  <c r="S129" i="223"/>
  <c r="S132" i="223"/>
  <c r="S135" i="223"/>
  <c r="S138" i="223"/>
  <c r="S141" i="223"/>
  <c r="S144" i="223"/>
  <c r="S147" i="223"/>
  <c r="S150" i="223"/>
  <c r="S153" i="223"/>
  <c r="S168" i="223"/>
  <c r="S171" i="223"/>
  <c r="S183" i="223"/>
  <c r="S204" i="223"/>
  <c r="S225" i="223"/>
  <c r="S237" i="223"/>
  <c r="S240" i="223"/>
  <c r="S246" i="223"/>
  <c r="S249" i="223"/>
  <c r="K274" i="223"/>
  <c r="W27" i="223"/>
  <c r="W39" i="223"/>
  <c r="AM41" i="223"/>
  <c r="W51" i="223"/>
  <c r="W75" i="223"/>
  <c r="AA77" i="223"/>
  <c r="AM77" i="223"/>
  <c r="AM89" i="223"/>
  <c r="AQ90" i="223"/>
  <c r="BC95" i="223"/>
  <c r="W99" i="223"/>
  <c r="AM101" i="223"/>
  <c r="AQ102" i="223"/>
  <c r="W111" i="223"/>
  <c r="AM113" i="223"/>
  <c r="W123" i="223"/>
  <c r="AA125" i="223"/>
  <c r="AM125" i="223"/>
  <c r="W135" i="223"/>
  <c r="AM137" i="223"/>
  <c r="AQ138" i="223"/>
  <c r="W147" i="223"/>
  <c r="AM149" i="223"/>
  <c r="AQ150" i="223"/>
  <c r="AQ162" i="223"/>
  <c r="W171" i="223"/>
  <c r="AA173" i="223"/>
  <c r="W195" i="223"/>
  <c r="AQ234" i="223"/>
  <c r="W243" i="223"/>
  <c r="AQ246" i="223"/>
  <c r="AQ258" i="223"/>
  <c r="W267" i="223"/>
  <c r="AI278" i="223"/>
  <c r="AQ235" i="223"/>
  <c r="W244" i="223"/>
  <c r="AQ271" i="223"/>
  <c r="K23" i="223"/>
  <c r="K275" i="223"/>
  <c r="AA16" i="223"/>
  <c r="AY19" i="223"/>
  <c r="W26" i="223"/>
  <c r="W38" i="223"/>
  <c r="AM40" i="223"/>
  <c r="AQ41" i="223"/>
  <c r="AQ53" i="223"/>
  <c r="W74" i="223"/>
  <c r="AA76" i="223"/>
  <c r="AM76" i="223"/>
  <c r="AQ77" i="223"/>
  <c r="W86" i="223"/>
  <c r="AM88" i="223"/>
  <c r="AQ89" i="223"/>
  <c r="BC94" i="223"/>
  <c r="AM100" i="223"/>
  <c r="AQ101" i="223"/>
  <c r="W110" i="223"/>
  <c r="AA112" i="223"/>
  <c r="AM112" i="223"/>
  <c r="W122" i="223"/>
  <c r="AM124" i="223"/>
  <c r="AQ125" i="223"/>
  <c r="W134" i="223"/>
  <c r="AM136" i="223"/>
  <c r="AQ137" i="223"/>
  <c r="W146" i="223"/>
  <c r="AM148" i="223"/>
  <c r="AQ149" i="223"/>
  <c r="AQ161" i="223"/>
  <c r="W182" i="223"/>
  <c r="AQ233" i="223"/>
  <c r="AE238" i="223"/>
  <c r="AQ245" i="223"/>
  <c r="AQ257" i="223"/>
  <c r="W266" i="223"/>
  <c r="AI277" i="223"/>
  <c r="W278" i="223"/>
  <c r="O19" i="223"/>
  <c r="O169" i="223"/>
  <c r="O214" i="223"/>
  <c r="O217" i="223"/>
  <c r="S264" i="223"/>
  <c r="W37" i="223"/>
  <c r="AM39" i="223"/>
  <c r="AQ40" i="223"/>
  <c r="AE45" i="223"/>
  <c r="AQ52" i="223"/>
  <c r="W61" i="223"/>
  <c r="W73" i="223"/>
  <c r="AA75" i="223"/>
  <c r="AM75" i="223"/>
  <c r="AQ76" i="223"/>
  <c r="W85" i="223"/>
  <c r="AM87" i="223"/>
  <c r="AQ88" i="223"/>
  <c r="BC93" i="223"/>
  <c r="AM99" i="223"/>
  <c r="AQ100" i="223"/>
  <c r="W109" i="223"/>
  <c r="AM111" i="223"/>
  <c r="W121" i="223"/>
  <c r="AM123" i="223"/>
  <c r="AQ124" i="223"/>
  <c r="W133" i="223"/>
  <c r="AM135" i="223"/>
  <c r="AQ136" i="223"/>
  <c r="W145" i="223"/>
  <c r="AM147" i="223"/>
  <c r="AQ148" i="223"/>
  <c r="W157" i="223"/>
  <c r="AQ160" i="223"/>
  <c r="AQ172" i="223"/>
  <c r="W181" i="223"/>
  <c r="AM183" i="223"/>
  <c r="W193" i="223"/>
  <c r="AM195" i="223"/>
  <c r="AQ232" i="223"/>
  <c r="AE237" i="223"/>
  <c r="W241" i="223"/>
  <c r="AQ244" i="223"/>
  <c r="AQ256" i="223"/>
  <c r="W265" i="223"/>
  <c r="W277" i="223"/>
  <c r="AM78" i="223"/>
  <c r="W100" i="223"/>
  <c r="AM126" i="223"/>
  <c r="K276" i="223"/>
  <c r="AQ16" i="223"/>
  <c r="W25" i="223"/>
  <c r="AQ28" i="223"/>
  <c r="K25" i="223"/>
  <c r="K277" i="223"/>
  <c r="AA14" i="223"/>
  <c r="AQ15" i="223"/>
  <c r="W24" i="223"/>
  <c r="W36" i="223"/>
  <c r="AQ39" i="223"/>
  <c r="AE44" i="223"/>
  <c r="AQ51" i="223"/>
  <c r="W60" i="223"/>
  <c r="W72" i="223"/>
  <c r="AA74" i="223"/>
  <c r="AM74" i="223"/>
  <c r="AQ75" i="223"/>
  <c r="W84" i="223"/>
  <c r="AQ87" i="223"/>
  <c r="AM98" i="223"/>
  <c r="AQ99" i="223"/>
  <c r="W108" i="223"/>
  <c r="AM110" i="223"/>
  <c r="AQ111" i="223"/>
  <c r="W120" i="223"/>
  <c r="AM122" i="223"/>
  <c r="AQ123" i="223"/>
  <c r="W132" i="223"/>
  <c r="AM134" i="223"/>
  <c r="AQ135" i="223"/>
  <c r="W144" i="223"/>
  <c r="AM146" i="223"/>
  <c r="AQ147" i="223"/>
  <c r="AQ159" i="223"/>
  <c r="W168" i="223"/>
  <c r="AQ171" i="223"/>
  <c r="W180" i="223"/>
  <c r="AQ183" i="223"/>
  <c r="AA206" i="223"/>
  <c r="W228" i="223"/>
  <c r="W240" i="223"/>
  <c r="AQ243" i="223"/>
  <c r="AQ255" i="223"/>
  <c r="W264" i="223"/>
  <c r="AE272" i="223"/>
  <c r="AI275" i="223"/>
  <c r="W276" i="223"/>
  <c r="S19" i="223"/>
  <c r="S25" i="223"/>
  <c r="S31" i="223"/>
  <c r="S40" i="223"/>
  <c r="S73" i="223"/>
  <c r="S76" i="223"/>
  <c r="S79" i="223"/>
  <c r="S82" i="223"/>
  <c r="S85" i="223"/>
  <c r="S88" i="223"/>
  <c r="S91" i="223"/>
  <c r="S94" i="223"/>
  <c r="S100" i="223"/>
  <c r="S103" i="223"/>
  <c r="S106" i="223"/>
  <c r="S109" i="223"/>
  <c r="S112" i="223"/>
  <c r="S115" i="223"/>
  <c r="S118" i="223"/>
  <c r="S121" i="223"/>
  <c r="S124" i="223"/>
  <c r="S127" i="223"/>
  <c r="S130" i="223"/>
  <c r="S133" i="223"/>
  <c r="S136" i="223"/>
  <c r="S142" i="223"/>
  <c r="S145" i="223"/>
  <c r="S148" i="223"/>
  <c r="S151" i="223"/>
  <c r="S181" i="223"/>
  <c r="S202" i="223"/>
  <c r="S238" i="223"/>
  <c r="S241" i="223"/>
  <c r="S247" i="223"/>
  <c r="S250" i="223"/>
  <c r="S259" i="223"/>
  <c r="S277" i="223"/>
  <c r="W40" i="223"/>
  <c r="W64" i="223"/>
  <c r="K11" i="223"/>
  <c r="K24" i="223"/>
  <c r="K14" i="223"/>
  <c r="K26" i="223"/>
  <c r="K278" i="223"/>
  <c r="AQ14" i="223"/>
  <c r="AY16" i="223"/>
  <c r="W23" i="223"/>
  <c r="AA25" i="223"/>
  <c r="W35" i="223"/>
  <c r="AE43" i="223"/>
  <c r="W47" i="223"/>
  <c r="W71" i="223"/>
  <c r="AA73" i="223"/>
  <c r="AM73" i="223"/>
  <c r="AQ74" i="223"/>
  <c r="W83" i="223"/>
  <c r="AM85" i="223"/>
  <c r="AQ86" i="223"/>
  <c r="AM97" i="223"/>
  <c r="W107" i="223"/>
  <c r="AM109" i="223"/>
  <c r="AQ110" i="223"/>
  <c r="W119" i="223"/>
  <c r="AM121" i="223"/>
  <c r="AQ122" i="223"/>
  <c r="W131" i="223"/>
  <c r="AM133" i="223"/>
  <c r="AQ134" i="223"/>
  <c r="W143" i="223"/>
  <c r="AM145" i="223"/>
  <c r="AQ146" i="223"/>
  <c r="W155" i="223"/>
  <c r="AQ158" i="223"/>
  <c r="W167" i="223"/>
  <c r="AQ170" i="223"/>
  <c r="W203" i="223"/>
  <c r="AA205" i="223"/>
  <c r="W227" i="223"/>
  <c r="W239" i="223"/>
  <c r="AA241" i="223"/>
  <c r="AQ242" i="223"/>
  <c r="AQ254" i="223"/>
  <c r="W263" i="223"/>
  <c r="AI274" i="223"/>
  <c r="W275" i="223"/>
  <c r="S78" i="223"/>
  <c r="W34" i="223"/>
  <c r="W58" i="223"/>
  <c r="AM72" i="223"/>
  <c r="AQ73" i="223"/>
  <c r="AM84" i="223"/>
  <c r="AQ85" i="223"/>
  <c r="W94" i="223"/>
  <c r="AM96" i="223"/>
  <c r="W106" i="223"/>
  <c r="AM108" i="223"/>
  <c r="AQ109" i="223"/>
  <c r="AA120" i="223"/>
  <c r="AM120" i="223"/>
  <c r="AQ121" i="223"/>
  <c r="W130" i="223"/>
  <c r="AM132" i="223"/>
  <c r="AQ133" i="223"/>
  <c r="W142" i="223"/>
  <c r="AM144" i="223"/>
  <c r="AQ145" i="223"/>
  <c r="W154" i="223"/>
  <c r="AQ157" i="223"/>
  <c r="W178" i="223"/>
  <c r="W202" i="223"/>
  <c r="W226" i="223"/>
  <c r="AA228" i="223"/>
  <c r="W238" i="223"/>
  <c r="AA240" i="223"/>
  <c r="AQ241" i="223"/>
  <c r="W250" i="223"/>
  <c r="AQ253" i="223"/>
  <c r="AE258" i="223"/>
  <c r="AE270" i="223"/>
  <c r="W274" i="223"/>
  <c r="AQ277" i="223"/>
  <c r="O17" i="223"/>
  <c r="O215" i="223"/>
  <c r="O221" i="223"/>
  <c r="O248" i="223"/>
  <c r="AQ19" i="223"/>
  <c r="W28" i="223"/>
  <c r="AM102" i="223"/>
  <c r="AQ103" i="223"/>
  <c r="W112" i="223"/>
  <c r="AM114" i="223"/>
  <c r="AQ115" i="223"/>
  <c r="AQ139" i="223"/>
  <c r="W148" i="223"/>
  <c r="S90" i="223"/>
  <c r="K27" i="223"/>
  <c r="AQ13" i="223"/>
  <c r="AQ25" i="223"/>
  <c r="W46" i="223"/>
  <c r="AA72" i="223"/>
  <c r="W82" i="223"/>
  <c r="K28" i="223"/>
  <c r="AA11" i="223"/>
  <c r="AQ12" i="223"/>
  <c r="AY14" i="223"/>
  <c r="AQ24" i="223"/>
  <c r="W33" i="223"/>
  <c r="W69" i="223"/>
  <c r="AM71" i="223"/>
  <c r="AQ72" i="223"/>
  <c r="W81" i="223"/>
  <c r="AM83" i="223"/>
  <c r="W93" i="223"/>
  <c r="AM95" i="223"/>
  <c r="W105" i="223"/>
  <c r="AM107" i="223"/>
  <c r="AQ108" i="223"/>
  <c r="W117" i="223"/>
  <c r="AA119" i="223"/>
  <c r="AM119" i="223"/>
  <c r="AQ120" i="223"/>
  <c r="W129" i="223"/>
  <c r="AM131" i="223"/>
  <c r="AQ132" i="223"/>
  <c r="W141" i="223"/>
  <c r="AM143" i="223"/>
  <c r="AQ144" i="223"/>
  <c r="W153" i="223"/>
  <c r="W165" i="223"/>
  <c r="AQ168" i="223"/>
  <c r="AE173" i="223"/>
  <c r="AQ180" i="223"/>
  <c r="W213" i="223"/>
  <c r="AA227" i="223"/>
  <c r="AQ240" i="223"/>
  <c r="W249" i="223"/>
  <c r="AQ252" i="223"/>
  <c r="AE257" i="223"/>
  <c r="AQ264" i="223"/>
  <c r="AY15" i="223"/>
  <c r="AA24" i="223"/>
  <c r="K29" i="223"/>
  <c r="K173" i="223"/>
  <c r="AQ11" i="223"/>
  <c r="AY13" i="223"/>
  <c r="AA22" i="223"/>
  <c r="AQ23" i="223"/>
  <c r="W32" i="223"/>
  <c r="AQ71" i="223"/>
  <c r="W80" i="223"/>
  <c r="AM82" i="223"/>
  <c r="AQ83" i="223"/>
  <c r="W92" i="223"/>
  <c r="AM94" i="223"/>
  <c r="AU96" i="223"/>
  <c r="W104" i="223"/>
  <c r="AM106" i="223"/>
  <c r="AQ107" i="223"/>
  <c r="W116" i="223"/>
  <c r="AM118" i="223"/>
  <c r="AQ119" i="223"/>
  <c r="W128" i="223"/>
  <c r="AM130" i="223"/>
  <c r="AQ131" i="223"/>
  <c r="W140" i="223"/>
  <c r="AM142" i="223"/>
  <c r="W152" i="223"/>
  <c r="AQ155" i="223"/>
  <c r="W164" i="223"/>
  <c r="W176" i="223"/>
  <c r="AU192" i="223"/>
  <c r="AQ239" i="223"/>
  <c r="W248" i="223"/>
  <c r="AQ251" i="223"/>
  <c r="AE256" i="223"/>
  <c r="W260" i="223"/>
  <c r="AQ263" i="223"/>
  <c r="AE268" i="223"/>
  <c r="W272" i="223"/>
  <c r="AQ275" i="223"/>
  <c r="S23" i="223"/>
  <c r="S29" i="223"/>
  <c r="S41" i="223"/>
  <c r="S71" i="223"/>
  <c r="S74" i="223"/>
  <c r="S77" i="223"/>
  <c r="S80" i="223"/>
  <c r="S83" i="223"/>
  <c r="S86" i="223"/>
  <c r="S89" i="223"/>
  <c r="S92" i="223"/>
  <c r="S95" i="223"/>
  <c r="S101" i="223"/>
  <c r="S104" i="223"/>
  <c r="S107" i="223"/>
  <c r="S110" i="223"/>
  <c r="S113" i="223"/>
  <c r="S116" i="223"/>
  <c r="S119" i="223"/>
  <c r="S122" i="223"/>
  <c r="S125" i="223"/>
  <c r="S128" i="223"/>
  <c r="S131" i="223"/>
  <c r="S134" i="223"/>
  <c r="S137" i="223"/>
  <c r="S140" i="223"/>
  <c r="S143" i="223"/>
  <c r="S146" i="223"/>
  <c r="S149" i="223"/>
  <c r="S152" i="223"/>
  <c r="S170" i="223"/>
  <c r="S173" i="223"/>
  <c r="S224" i="223"/>
  <c r="S239" i="223"/>
  <c r="S248" i="223"/>
  <c r="S260" i="223"/>
  <c r="S263" i="223"/>
  <c r="S272" i="223"/>
  <c r="S278" i="223"/>
  <c r="S81" i="223"/>
  <c r="W31" i="223"/>
  <c r="AE63" i="223"/>
  <c r="W67" i="223"/>
  <c r="W79" i="223"/>
  <c r="AM81" i="223"/>
  <c r="W91" i="223"/>
  <c r="AM93" i="223"/>
  <c r="W103" i="223"/>
  <c r="AM105" i="223"/>
  <c r="AQ106" i="223"/>
  <c r="W115" i="223"/>
  <c r="AM117" i="223"/>
  <c r="AQ118" i="223"/>
  <c r="W127" i="223"/>
  <c r="AM129" i="223"/>
  <c r="AQ130" i="223"/>
  <c r="W139" i="223"/>
  <c r="AM141" i="223"/>
  <c r="W151" i="223"/>
  <c r="AM153" i="223"/>
  <c r="AQ154" i="223"/>
  <c r="W163" i="223"/>
  <c r="BC195" i="223"/>
  <c r="W247" i="223"/>
  <c r="AQ250" i="223"/>
  <c r="AE255" i="223"/>
  <c r="W259" i="223"/>
  <c r="AQ262" i="223"/>
  <c r="AE267" i="223"/>
  <c r="W271" i="223"/>
  <c r="AI27" i="223"/>
  <c r="S75" i="223"/>
  <c r="K234" i="223"/>
  <c r="K19" i="223"/>
  <c r="K31" i="223"/>
  <c r="AY11" i="223"/>
  <c r="W18" i="223"/>
  <c r="AQ21" i="223"/>
  <c r="W30" i="223"/>
  <c r="W42" i="223"/>
  <c r="AE50" i="223"/>
  <c r="AE62" i="223"/>
  <c r="W66" i="223"/>
  <c r="W78" i="223"/>
  <c r="AM80" i="223"/>
  <c r="AQ81" i="223"/>
  <c r="W90" i="223"/>
  <c r="AA92" i="223"/>
  <c r="AM92" i="223"/>
  <c r="W102" i="223"/>
  <c r="AM104" i="223"/>
  <c r="AQ105" i="223"/>
  <c r="W114" i="223"/>
  <c r="AQ117" i="223"/>
  <c r="W126" i="223"/>
  <c r="AM128" i="223"/>
  <c r="AQ129" i="223"/>
  <c r="W138" i="223"/>
  <c r="AM140" i="223"/>
  <c r="AQ141" i="223"/>
  <c r="W150" i="223"/>
  <c r="AM152" i="223"/>
  <c r="AQ153" i="223"/>
  <c r="W222" i="223"/>
  <c r="AQ237" i="223"/>
  <c r="W246" i="223"/>
  <c r="AA248" i="223"/>
  <c r="AQ249" i="223"/>
  <c r="AA260" i="223"/>
  <c r="AQ261" i="223"/>
  <c r="AE266" i="223"/>
  <c r="W270" i="223"/>
  <c r="AQ273" i="223"/>
  <c r="O213" i="223"/>
  <c r="O216" i="223"/>
  <c r="O219" i="223"/>
  <c r="AQ31" i="223"/>
  <c r="S72" i="223"/>
  <c r="K30" i="223"/>
  <c r="AQ10" i="223"/>
  <c r="W19" i="223"/>
  <c r="AQ22" i="223"/>
  <c r="AQ82" i="223"/>
  <c r="K248" i="223"/>
  <c r="AY10" i="223"/>
  <c r="AA19" i="223"/>
  <c r="AQ20" i="223"/>
  <c r="W41" i="223"/>
  <c r="AE49" i="223"/>
  <c r="W53" i="223"/>
  <c r="W65" i="223"/>
  <c r="W77" i="223"/>
  <c r="AM79" i="223"/>
  <c r="W89" i="223"/>
  <c r="AM91" i="223"/>
  <c r="BC97" i="223"/>
  <c r="BC279" i="223" s="1"/>
  <c r="W101" i="223"/>
  <c r="AM103" i="223"/>
  <c r="AQ104" i="223"/>
  <c r="W113" i="223"/>
  <c r="AM115" i="223"/>
  <c r="AQ116" i="223"/>
  <c r="W125" i="223"/>
  <c r="AM127" i="223"/>
  <c r="AQ128" i="223"/>
  <c r="W137" i="223"/>
  <c r="AM139" i="223"/>
  <c r="AQ140" i="223"/>
  <c r="W149" i="223"/>
  <c r="AM151" i="223"/>
  <c r="AQ152" i="223"/>
  <c r="W185" i="223"/>
  <c r="AA187" i="223"/>
  <c r="AQ236" i="223"/>
  <c r="AA247" i="223"/>
  <c r="AQ248" i="223"/>
  <c r="AA259" i="223"/>
  <c r="AQ260" i="223"/>
  <c r="AE265" i="223"/>
  <c r="W269" i="223"/>
  <c r="AQ272" i="223"/>
  <c r="S279" i="223" l="1"/>
  <c r="AY279" i="223"/>
  <c r="AA279" i="223"/>
  <c r="AQ279" i="223"/>
  <c r="AU279" i="223"/>
  <c r="AI279" i="223"/>
  <c r="AF140" i="226"/>
  <c r="AE140" i="226"/>
  <c r="AC115" i="226"/>
  <c r="AB115" i="226"/>
  <c r="AE10" i="226"/>
  <c r="AF10" i="226"/>
  <c r="AG10" i="226" s="1"/>
  <c r="AE141" i="226"/>
  <c r="AF141" i="226"/>
  <c r="AF105" i="226"/>
  <c r="AE105" i="226"/>
  <c r="AF81" i="226"/>
  <c r="AE81" i="226"/>
  <c r="AE251" i="226"/>
  <c r="AF251" i="226"/>
  <c r="AE239" i="226"/>
  <c r="AF239" i="226"/>
  <c r="AE71" i="226"/>
  <c r="AF71" i="226"/>
  <c r="AF168" i="226"/>
  <c r="AE168" i="226"/>
  <c r="AE120" i="226"/>
  <c r="AF120" i="226"/>
  <c r="AE25" i="226"/>
  <c r="AF25" i="226"/>
  <c r="AF19" i="226"/>
  <c r="AG19" i="226" s="1"/>
  <c r="AE19" i="226"/>
  <c r="AB132" i="226"/>
  <c r="AC132" i="226"/>
  <c r="AB108" i="226"/>
  <c r="AC108" i="226"/>
  <c r="AD108" i="226" s="1"/>
  <c r="AE73" i="226"/>
  <c r="AF73" i="226"/>
  <c r="AE242" i="226"/>
  <c r="AF242" i="226"/>
  <c r="AC97" i="226"/>
  <c r="AB97" i="226"/>
  <c r="AE74" i="226"/>
  <c r="AF74" i="226"/>
  <c r="AF14" i="226"/>
  <c r="AE14" i="226"/>
  <c r="AF75" i="226"/>
  <c r="AE75" i="226"/>
  <c r="AB78" i="226"/>
  <c r="AC78" i="226"/>
  <c r="AF256" i="226"/>
  <c r="AE256" i="226"/>
  <c r="AB195" i="226"/>
  <c r="AC195" i="226"/>
  <c r="AF172" i="226"/>
  <c r="AG172" i="226" s="1"/>
  <c r="AE172" i="226"/>
  <c r="AB147" i="226"/>
  <c r="AC147" i="226"/>
  <c r="AB123" i="226"/>
  <c r="AC123" i="226"/>
  <c r="AB87" i="226"/>
  <c r="AC87" i="226"/>
  <c r="AD87" i="226" s="1"/>
  <c r="AE257" i="226"/>
  <c r="AF257" i="226"/>
  <c r="AF161" i="226"/>
  <c r="AE161" i="226"/>
  <c r="AC124" i="226"/>
  <c r="AB124" i="226"/>
  <c r="AF101" i="226"/>
  <c r="AG101" i="226" s="1"/>
  <c r="AE101" i="226"/>
  <c r="AE53" i="226"/>
  <c r="AF53" i="226"/>
  <c r="AG53" i="226" s="1"/>
  <c r="AF246" i="226"/>
  <c r="AE246" i="226"/>
  <c r="AE234" i="226"/>
  <c r="AF234" i="226"/>
  <c r="AB149" i="226"/>
  <c r="AC149" i="226"/>
  <c r="AC101" i="226"/>
  <c r="AB101" i="226"/>
  <c r="AE90" i="226"/>
  <c r="AF90" i="226"/>
  <c r="AE260" i="226"/>
  <c r="AF260" i="226"/>
  <c r="AF248" i="226"/>
  <c r="AE248" i="226"/>
  <c r="AE21" i="226"/>
  <c r="AF21" i="226"/>
  <c r="AG21" i="226" s="1"/>
  <c r="AE130" i="226"/>
  <c r="AF130" i="226"/>
  <c r="AF106" i="226"/>
  <c r="AE106" i="226"/>
  <c r="AB130" i="226"/>
  <c r="AC130" i="226"/>
  <c r="AD130" i="226" s="1"/>
  <c r="AF11" i="226"/>
  <c r="AE11" i="226"/>
  <c r="AE240" i="226"/>
  <c r="AF240" i="226"/>
  <c r="AC131" i="226"/>
  <c r="AD131" i="226" s="1"/>
  <c r="AB131" i="226"/>
  <c r="AB114" i="226"/>
  <c r="AC114" i="226"/>
  <c r="AC102" i="226"/>
  <c r="AB102" i="226"/>
  <c r="AB96" i="226"/>
  <c r="AC96" i="226"/>
  <c r="AE146" i="226"/>
  <c r="AF146" i="226"/>
  <c r="AG146" i="226" s="1"/>
  <c r="AF122" i="226"/>
  <c r="AE122" i="226"/>
  <c r="AC109" i="226"/>
  <c r="AD109" i="226" s="1"/>
  <c r="AB109" i="226"/>
  <c r="AC85" i="226"/>
  <c r="AB85" i="226"/>
  <c r="AF255" i="226"/>
  <c r="AE255" i="226"/>
  <c r="AF171" i="226"/>
  <c r="AG171" i="226" s="1"/>
  <c r="AE171" i="226"/>
  <c r="AE159" i="226"/>
  <c r="AF159" i="226"/>
  <c r="AE135" i="226"/>
  <c r="AF135" i="226"/>
  <c r="AF111" i="226"/>
  <c r="AE111" i="226"/>
  <c r="AE28" i="226"/>
  <c r="AF28" i="226"/>
  <c r="AF236" i="226"/>
  <c r="AE236" i="226"/>
  <c r="AF104" i="226"/>
  <c r="AG104" i="226" s="1"/>
  <c r="AE104" i="226"/>
  <c r="AF237" i="226"/>
  <c r="AG237" i="226" s="1"/>
  <c r="AE237" i="226"/>
  <c r="AC140" i="226"/>
  <c r="AD140" i="226" s="1"/>
  <c r="AB140" i="226"/>
  <c r="AF262" i="226"/>
  <c r="AE262" i="226"/>
  <c r="AB129" i="226"/>
  <c r="AC129" i="226"/>
  <c r="AE252" i="226"/>
  <c r="AF252" i="226"/>
  <c r="AF144" i="226"/>
  <c r="AE144" i="226"/>
  <c r="AC119" i="226"/>
  <c r="AB119" i="226"/>
  <c r="AB107" i="226"/>
  <c r="AC107" i="226"/>
  <c r="AD107" i="226" s="1"/>
  <c r="AF183" i="226"/>
  <c r="AG183" i="226" s="1"/>
  <c r="AE183" i="226"/>
  <c r="AB134" i="226"/>
  <c r="AC134" i="226"/>
  <c r="AD134" i="226" s="1"/>
  <c r="AC98" i="226"/>
  <c r="AD98" i="226" s="1"/>
  <c r="AB98" i="226"/>
  <c r="AF87" i="226"/>
  <c r="AG87" i="226" s="1"/>
  <c r="AE87" i="226"/>
  <c r="AE39" i="226"/>
  <c r="AF39" i="226"/>
  <c r="AG39" i="226" s="1"/>
  <c r="AE16" i="226"/>
  <c r="AF16" i="226"/>
  <c r="AG16" i="226" s="1"/>
  <c r="AE232" i="226"/>
  <c r="AF232" i="226"/>
  <c r="AF160" i="226"/>
  <c r="AE160" i="226"/>
  <c r="AE136" i="226"/>
  <c r="AF136" i="226"/>
  <c r="AB99" i="226"/>
  <c r="AC99" i="226"/>
  <c r="AF76" i="226"/>
  <c r="AE76" i="226"/>
  <c r="AF233" i="226"/>
  <c r="AE233" i="226"/>
  <c r="AF149" i="226"/>
  <c r="AG149" i="226" s="1"/>
  <c r="AE149" i="226"/>
  <c r="AE138" i="226"/>
  <c r="AF138" i="226"/>
  <c r="AC113" i="226"/>
  <c r="AB113" i="226"/>
  <c r="AC89" i="226"/>
  <c r="AB89" i="226"/>
  <c r="AF259" i="226"/>
  <c r="AE259" i="226"/>
  <c r="AE151" i="226"/>
  <c r="AF151" i="226"/>
  <c r="AG151" i="226" s="1"/>
  <c r="AB138" i="226"/>
  <c r="AC138" i="226"/>
  <c r="AD138" i="226" s="1"/>
  <c r="AE91" i="226"/>
  <c r="AF91" i="226"/>
  <c r="AE20" i="226"/>
  <c r="AF20" i="226"/>
  <c r="AG20" i="226" s="1"/>
  <c r="AF273" i="226"/>
  <c r="AE273" i="226"/>
  <c r="AE129" i="226"/>
  <c r="AF129" i="226"/>
  <c r="AB80" i="226"/>
  <c r="AC80" i="226"/>
  <c r="AF250" i="226"/>
  <c r="AE250" i="226"/>
  <c r="AE154" i="226"/>
  <c r="AF154" i="226"/>
  <c r="AE263" i="226"/>
  <c r="AF263" i="226"/>
  <c r="AF119" i="226"/>
  <c r="AE119" i="226"/>
  <c r="AC106" i="226"/>
  <c r="AD106" i="226" s="1"/>
  <c r="AB106" i="226"/>
  <c r="AI96" i="226"/>
  <c r="AH96" i="226"/>
  <c r="AB95" i="226"/>
  <c r="AC95" i="226"/>
  <c r="AD95" i="226" s="1"/>
  <c r="AC72" i="226"/>
  <c r="AB72" i="226"/>
  <c r="AE158" i="226"/>
  <c r="AF158" i="226"/>
  <c r="AG158" i="226" s="1"/>
  <c r="AC145" i="226"/>
  <c r="AD145" i="226" s="1"/>
  <c r="AB145" i="226"/>
  <c r="AB121" i="226"/>
  <c r="AC121" i="226"/>
  <c r="AC73" i="226"/>
  <c r="AB73" i="226"/>
  <c r="AC74" i="226"/>
  <c r="AB74" i="226"/>
  <c r="AB139" i="226"/>
  <c r="AC139" i="226"/>
  <c r="AD139" i="226" s="1"/>
  <c r="AE152" i="226"/>
  <c r="AF152" i="226"/>
  <c r="AG152" i="226" s="1"/>
  <c r="AE22" i="226"/>
  <c r="AF22" i="226"/>
  <c r="AG22" i="226" s="1"/>
  <c r="AF249" i="226"/>
  <c r="AE249" i="226"/>
  <c r="AC128" i="226"/>
  <c r="AB128" i="226"/>
  <c r="AE117" i="226"/>
  <c r="AF117" i="226"/>
  <c r="AG117" i="226" s="1"/>
  <c r="AB104" i="226"/>
  <c r="AC104" i="226"/>
  <c r="AC153" i="226"/>
  <c r="AB153" i="226"/>
  <c r="AF155" i="226"/>
  <c r="AE155" i="226"/>
  <c r="AC94" i="226"/>
  <c r="AB94" i="226"/>
  <c r="AE83" i="226"/>
  <c r="AF83" i="226"/>
  <c r="AE264" i="226"/>
  <c r="AF264" i="226"/>
  <c r="AF180" i="226"/>
  <c r="AG180" i="226" s="1"/>
  <c r="AE180" i="226"/>
  <c r="AB143" i="226"/>
  <c r="AC143" i="226"/>
  <c r="AD143" i="226" s="1"/>
  <c r="AE72" i="226"/>
  <c r="AF72" i="226"/>
  <c r="AE277" i="226"/>
  <c r="AF277" i="226"/>
  <c r="AF121" i="226"/>
  <c r="AE121" i="226"/>
  <c r="AF109" i="226"/>
  <c r="AE109" i="226"/>
  <c r="AF85" i="226"/>
  <c r="AG85" i="226" s="1"/>
  <c r="AE85" i="226"/>
  <c r="AF254" i="226"/>
  <c r="AE254" i="226"/>
  <c r="AE170" i="226"/>
  <c r="AF170" i="226"/>
  <c r="AG170" i="226" s="1"/>
  <c r="AF110" i="226"/>
  <c r="AE110" i="226"/>
  <c r="AE147" i="226"/>
  <c r="AF147" i="226"/>
  <c r="AG147" i="226" s="1"/>
  <c r="AE123" i="226"/>
  <c r="AF123" i="226"/>
  <c r="AB110" i="226"/>
  <c r="AC110" i="226"/>
  <c r="AD110" i="226" s="1"/>
  <c r="AF51" i="226"/>
  <c r="AG51" i="226" s="1"/>
  <c r="AE51" i="226"/>
  <c r="AE15" i="226"/>
  <c r="AF15" i="226"/>
  <c r="AG15" i="226" s="1"/>
  <c r="AB126" i="226"/>
  <c r="AC126" i="226"/>
  <c r="AF244" i="226"/>
  <c r="AE244" i="226"/>
  <c r="AB135" i="226"/>
  <c r="AC135" i="226"/>
  <c r="AD135" i="226" s="1"/>
  <c r="AB111" i="226"/>
  <c r="AC111" i="226"/>
  <c r="AD111" i="226" s="1"/>
  <c r="AB75" i="226"/>
  <c r="AC75" i="226"/>
  <c r="AE40" i="226"/>
  <c r="AF40" i="226"/>
  <c r="AG40" i="226" s="1"/>
  <c r="AF245" i="226"/>
  <c r="AE245" i="226"/>
  <c r="AB148" i="226"/>
  <c r="AC148" i="226"/>
  <c r="AE137" i="226"/>
  <c r="AF137" i="226"/>
  <c r="AC112" i="226"/>
  <c r="AB112" i="226"/>
  <c r="AB100" i="226"/>
  <c r="AC100" i="226"/>
  <c r="AE89" i="226"/>
  <c r="AF89" i="226"/>
  <c r="AE77" i="226"/>
  <c r="AF77" i="226"/>
  <c r="AE41" i="226"/>
  <c r="AF41" i="226"/>
  <c r="AG41" i="226" s="1"/>
  <c r="AE258" i="226"/>
  <c r="AF258" i="226"/>
  <c r="AE162" i="226"/>
  <c r="AF162" i="226"/>
  <c r="AC137" i="226"/>
  <c r="AD137" i="226" s="1"/>
  <c r="AB137" i="226"/>
  <c r="AE102" i="226"/>
  <c r="AF102" i="226"/>
  <c r="AG102" i="226" s="1"/>
  <c r="AF247" i="226"/>
  <c r="AE247" i="226"/>
  <c r="AB150" i="226"/>
  <c r="AC150" i="226"/>
  <c r="AC90" i="226"/>
  <c r="AB90" i="226"/>
  <c r="AF128" i="226"/>
  <c r="AE128" i="226"/>
  <c r="AE153" i="226"/>
  <c r="AF153" i="226"/>
  <c r="AG153" i="226" s="1"/>
  <c r="AE118" i="226"/>
  <c r="AF118" i="226"/>
  <c r="AG118" i="226" s="1"/>
  <c r="AB105" i="226"/>
  <c r="AC105" i="226"/>
  <c r="AD105" i="226" s="1"/>
  <c r="AB93" i="226"/>
  <c r="AC93" i="226"/>
  <c r="AC118" i="226"/>
  <c r="AD118" i="226" s="1"/>
  <c r="AB118" i="226"/>
  <c r="AB83" i="226"/>
  <c r="AC83" i="226"/>
  <c r="AF241" i="226"/>
  <c r="AE241" i="226"/>
  <c r="AE145" i="226"/>
  <c r="AF145" i="226"/>
  <c r="AF134" i="226"/>
  <c r="AE134" i="226"/>
  <c r="AF243" i="226"/>
  <c r="AE243" i="226"/>
  <c r="AC127" i="226"/>
  <c r="AD127" i="226" s="1"/>
  <c r="AB127" i="226"/>
  <c r="AF116" i="226"/>
  <c r="AG116" i="226" s="1"/>
  <c r="AE116" i="226"/>
  <c r="AB79" i="226"/>
  <c r="AC79" i="226"/>
  <c r="AF82" i="226"/>
  <c r="AE82" i="226"/>
  <c r="AF31" i="226"/>
  <c r="AE31" i="226"/>
  <c r="AC152" i="226"/>
  <c r="AB152" i="226"/>
  <c r="AB92" i="226"/>
  <c r="AC92" i="226"/>
  <c r="AB117" i="226"/>
  <c r="AC117" i="226"/>
  <c r="AD117" i="226" s="1"/>
  <c r="AB142" i="226"/>
  <c r="AC142" i="226"/>
  <c r="AD142" i="226" s="1"/>
  <c r="AF131" i="226"/>
  <c r="AE131" i="226"/>
  <c r="AE107" i="226"/>
  <c r="AF107" i="226"/>
  <c r="AC82" i="226"/>
  <c r="AB82" i="226"/>
  <c r="AF23" i="226"/>
  <c r="AE23" i="226"/>
  <c r="AE108" i="226"/>
  <c r="AF108" i="226"/>
  <c r="AE12" i="226"/>
  <c r="AF12" i="226"/>
  <c r="AG12" i="226" s="1"/>
  <c r="AE13" i="226"/>
  <c r="AF13" i="226"/>
  <c r="AG13" i="226" s="1"/>
  <c r="AF115" i="226"/>
  <c r="AG115" i="226" s="1"/>
  <c r="AE115" i="226"/>
  <c r="AE103" i="226"/>
  <c r="AF103" i="226"/>
  <c r="AG103" i="226" s="1"/>
  <c r="AE157" i="226"/>
  <c r="AF157" i="226"/>
  <c r="AB84" i="226"/>
  <c r="AC84" i="226"/>
  <c r="AB133" i="226"/>
  <c r="AC133" i="226"/>
  <c r="AD133" i="226" s="1"/>
  <c r="AC146" i="226"/>
  <c r="AB146" i="226"/>
  <c r="AE99" i="226"/>
  <c r="AF99" i="226"/>
  <c r="AB183" i="226"/>
  <c r="AC183" i="226"/>
  <c r="AD183" i="226" s="1"/>
  <c r="AF148" i="226"/>
  <c r="AG148" i="226" s="1"/>
  <c r="AE148" i="226"/>
  <c r="AE124" i="226"/>
  <c r="AF124" i="226"/>
  <c r="AG124" i="226" s="1"/>
  <c r="AF100" i="226"/>
  <c r="AE100" i="226"/>
  <c r="AF88" i="226"/>
  <c r="AG88" i="226" s="1"/>
  <c r="AE88" i="226"/>
  <c r="AF52" i="226"/>
  <c r="AG52" i="226" s="1"/>
  <c r="AE52" i="226"/>
  <c r="AC39" i="226"/>
  <c r="AD39" i="226" s="1"/>
  <c r="AB39" i="226"/>
  <c r="AC136" i="226"/>
  <c r="AD136" i="226" s="1"/>
  <c r="AB136" i="226"/>
  <c r="AE125" i="226"/>
  <c r="AF125" i="226"/>
  <c r="AG125" i="226" s="1"/>
  <c r="AB88" i="226"/>
  <c r="AC88" i="226"/>
  <c r="AD88" i="226" s="1"/>
  <c r="AB76" i="226"/>
  <c r="AC76" i="226"/>
  <c r="AC40" i="226"/>
  <c r="AD40" i="226" s="1"/>
  <c r="AB40" i="226"/>
  <c r="AF271" i="226"/>
  <c r="AE271" i="226"/>
  <c r="AE235" i="226"/>
  <c r="AF235" i="226"/>
  <c r="AF150" i="226"/>
  <c r="AG150" i="226" s="1"/>
  <c r="AE150" i="226"/>
  <c r="AC125" i="226"/>
  <c r="AB125" i="226"/>
  <c r="AC77" i="226"/>
  <c r="AB77" i="226"/>
  <c r="AB41" i="226"/>
  <c r="AC41" i="226"/>
  <c r="AF127" i="226"/>
  <c r="AE127" i="226"/>
  <c r="AE272" i="226"/>
  <c r="AF272" i="226"/>
  <c r="AB151" i="226"/>
  <c r="AC151" i="226"/>
  <c r="AC103" i="226"/>
  <c r="AB103" i="226"/>
  <c r="AC91" i="226"/>
  <c r="AB91" i="226"/>
  <c r="AF261" i="226"/>
  <c r="AE261" i="226"/>
  <c r="AB141" i="226"/>
  <c r="AC141" i="226"/>
  <c r="AD141" i="226" s="1"/>
  <c r="AC81" i="226"/>
  <c r="AB81" i="226"/>
  <c r="AE275" i="226"/>
  <c r="AF275" i="226"/>
  <c r="AG275" i="226" s="1"/>
  <c r="AI192" i="226"/>
  <c r="AH192" i="226"/>
  <c r="AE132" i="226"/>
  <c r="AF132" i="226"/>
  <c r="AB71" i="226"/>
  <c r="AC71" i="226"/>
  <c r="AF24" i="226"/>
  <c r="AE24" i="226"/>
  <c r="AF139" i="226"/>
  <c r="AE139" i="226"/>
  <c r="AF253" i="226"/>
  <c r="AE253" i="226"/>
  <c r="AB144" i="226"/>
  <c r="AC144" i="226"/>
  <c r="AD144" i="226" s="1"/>
  <c r="AE133" i="226"/>
  <c r="AF133" i="226"/>
  <c r="AB120" i="226"/>
  <c r="AC120" i="226"/>
  <c r="AE86" i="226"/>
  <c r="AF86" i="226"/>
  <c r="AG86" i="226" s="1"/>
  <c r="AB122" i="226"/>
  <c r="AC122" i="226"/>
  <c r="AM279" i="223"/>
  <c r="AE279" i="223"/>
  <c r="O279" i="223"/>
  <c r="W279" i="223"/>
  <c r="W271" i="226" l="1"/>
  <c r="X271" i="226" s="1"/>
  <c r="W270" i="226"/>
  <c r="X270" i="226" s="1"/>
  <c r="N270" i="226"/>
  <c r="Q267" i="226"/>
  <c r="R267" i="226" s="1"/>
  <c r="W266" i="226"/>
  <c r="X266" i="226" s="1"/>
  <c r="Q248" i="226"/>
  <c r="Q244" i="226"/>
  <c r="AL225" i="226"/>
  <c r="AM225" i="226" s="1"/>
  <c r="AL217" i="226"/>
  <c r="AM217" i="226" s="1"/>
  <c r="Q217" i="226"/>
  <c r="R217" i="226" s="1"/>
  <c r="Q213" i="226"/>
  <c r="W203" i="226"/>
  <c r="X203" i="226" s="1"/>
  <c r="S203" i="226"/>
  <c r="W162" i="226"/>
  <c r="X162" i="226" s="1"/>
  <c r="H162" i="226"/>
  <c r="I162" i="226" s="1"/>
  <c r="AL148" i="226"/>
  <c r="Q148" i="226"/>
  <c r="AL147" i="226"/>
  <c r="Q147" i="226"/>
  <c r="AL146" i="226"/>
  <c r="Q146" i="226"/>
  <c r="Q133" i="226"/>
  <c r="Q130" i="226"/>
  <c r="Q129" i="226"/>
  <c r="Q128" i="226"/>
  <c r="Q127" i="226"/>
  <c r="W116" i="226"/>
  <c r="X116" i="226" s="1"/>
  <c r="N116" i="226"/>
  <c r="AL114" i="226"/>
  <c r="AM114" i="226" s="1"/>
  <c r="W113" i="226"/>
  <c r="X113" i="226" s="1"/>
  <c r="AL110" i="226"/>
  <c r="AM110" i="226" s="1"/>
  <c r="AL108" i="226"/>
  <c r="AM108" i="226" s="1"/>
  <c r="H108" i="226"/>
  <c r="I108" i="226" s="1"/>
  <c r="H107" i="226"/>
  <c r="I107" i="226" s="1"/>
  <c r="N102" i="226"/>
  <c r="N95" i="226"/>
  <c r="O95" i="226" s="1"/>
  <c r="N94" i="226"/>
  <c r="AL92" i="226"/>
  <c r="AM92" i="226" s="1"/>
  <c r="H90" i="226"/>
  <c r="I90" i="226" s="1"/>
  <c r="AL89" i="226"/>
  <c r="AM89" i="226" s="1"/>
  <c r="AL82" i="226"/>
  <c r="AM82" i="226" s="1"/>
  <c r="Q78" i="226"/>
  <c r="Q77" i="226"/>
  <c r="Q76" i="226"/>
  <c r="Q75" i="226"/>
  <c r="Q74" i="226"/>
  <c r="Q73" i="226"/>
  <c r="Q72" i="226"/>
  <c r="AO64" i="226"/>
  <c r="AP64" i="226" s="1"/>
  <c r="N64" i="226"/>
  <c r="O64" i="226" s="1"/>
  <c r="N63" i="226"/>
  <c r="O63" i="226" s="1"/>
  <c r="AO62" i="226"/>
  <c r="AP62" i="226" s="1"/>
  <c r="N62" i="226"/>
  <c r="O62" i="226" s="1"/>
  <c r="AN8" i="226"/>
  <c r="AK8" i="226"/>
  <c r="Y8" i="226"/>
  <c r="V8" i="226"/>
  <c r="S8" i="226"/>
  <c r="P8" i="226"/>
  <c r="M8" i="226"/>
  <c r="J8" i="226"/>
  <c r="G8" i="226"/>
  <c r="C4" i="226"/>
  <c r="AN278" i="226"/>
  <c r="AK278" i="226"/>
  <c r="V278" i="226"/>
  <c r="S278" i="226"/>
  <c r="P278" i="226"/>
  <c r="J278" i="226"/>
  <c r="AK277" i="226"/>
  <c r="Y277" i="226"/>
  <c r="J277" i="226"/>
  <c r="AK276" i="226"/>
  <c r="Y276" i="226"/>
  <c r="AN275" i="226"/>
  <c r="Y275" i="226"/>
  <c r="J275" i="226"/>
  <c r="AK274" i="226"/>
  <c r="P274" i="226"/>
  <c r="AN273" i="226"/>
  <c r="Y273" i="226"/>
  <c r="S273" i="226"/>
  <c r="AN272" i="226"/>
  <c r="Y272" i="226"/>
  <c r="P272" i="226"/>
  <c r="AN271" i="226"/>
  <c r="AK271" i="226"/>
  <c r="V271" i="226"/>
  <c r="S271" i="226"/>
  <c r="P271" i="226"/>
  <c r="V270" i="226"/>
  <c r="J270" i="226"/>
  <c r="AN269" i="226"/>
  <c r="AK269" i="226"/>
  <c r="S269" i="226"/>
  <c r="V268" i="226"/>
  <c r="P268" i="226"/>
  <c r="J268" i="226"/>
  <c r="Y267" i="226"/>
  <c r="P267" i="226"/>
  <c r="J267" i="226"/>
  <c r="V266" i="226"/>
  <c r="S266" i="226"/>
  <c r="AN265" i="226"/>
  <c r="AK265" i="226"/>
  <c r="V265" i="226"/>
  <c r="S265" i="226"/>
  <c r="P265" i="226"/>
  <c r="J265" i="226"/>
  <c r="AN264" i="226"/>
  <c r="AK264" i="226"/>
  <c r="S264" i="226"/>
  <c r="M264" i="226"/>
  <c r="J264" i="226"/>
  <c r="AN263" i="226"/>
  <c r="AK263" i="226"/>
  <c r="V263" i="226"/>
  <c r="S263" i="226"/>
  <c r="P263" i="226"/>
  <c r="M263" i="226"/>
  <c r="Y262" i="226"/>
  <c r="P262" i="226"/>
  <c r="M262" i="226"/>
  <c r="AN261" i="226"/>
  <c r="AK261" i="226"/>
  <c r="V261" i="226"/>
  <c r="P261" i="226"/>
  <c r="P260" i="226"/>
  <c r="AN259" i="226"/>
  <c r="Y259" i="226"/>
  <c r="AN258" i="226"/>
  <c r="Y258" i="226"/>
  <c r="M258" i="226"/>
  <c r="Y257" i="226"/>
  <c r="P257" i="226"/>
  <c r="M257" i="226"/>
  <c r="P256" i="226"/>
  <c r="J256" i="226"/>
  <c r="Y255" i="226"/>
  <c r="V255" i="226"/>
  <c r="S255" i="226"/>
  <c r="P255" i="226"/>
  <c r="M255" i="226"/>
  <c r="AN254" i="226"/>
  <c r="Y254" i="226"/>
  <c r="M254" i="226"/>
  <c r="Y253" i="226"/>
  <c r="V253" i="226"/>
  <c r="M253" i="226"/>
  <c r="J253" i="226"/>
  <c r="V252" i="226"/>
  <c r="S252" i="226"/>
  <c r="P252" i="226"/>
  <c r="M252" i="226"/>
  <c r="P251" i="226"/>
  <c r="AN250" i="226"/>
  <c r="Y250" i="226"/>
  <c r="M250" i="226"/>
  <c r="AK249" i="226"/>
  <c r="V249" i="226"/>
  <c r="S249" i="226"/>
  <c r="Y248" i="226"/>
  <c r="AN247" i="226"/>
  <c r="Y247" i="226"/>
  <c r="S247" i="226"/>
  <c r="J247" i="226"/>
  <c r="Y246" i="226"/>
  <c r="S246" i="226"/>
  <c r="AN245" i="226"/>
  <c r="M245" i="226"/>
  <c r="J245" i="226"/>
  <c r="AK244" i="226"/>
  <c r="M244" i="226"/>
  <c r="Y243" i="226"/>
  <c r="M243" i="226"/>
  <c r="J243" i="226"/>
  <c r="AK242" i="226"/>
  <c r="V242" i="226"/>
  <c r="M242" i="226"/>
  <c r="AN241" i="226"/>
  <c r="Y241" i="226"/>
  <c r="M241" i="226"/>
  <c r="J241" i="226"/>
  <c r="Y240" i="226"/>
  <c r="S240" i="226"/>
  <c r="M240" i="226"/>
  <c r="J240" i="226"/>
  <c r="AK239" i="226"/>
  <c r="S239" i="226"/>
  <c r="M239" i="226"/>
  <c r="J239" i="226"/>
  <c r="S238" i="226"/>
  <c r="M238" i="226"/>
  <c r="J238" i="226"/>
  <c r="V237" i="226"/>
  <c r="S237" i="226"/>
  <c r="P237" i="226"/>
  <c r="M237" i="226"/>
  <c r="Y236" i="226"/>
  <c r="AN235" i="226"/>
  <c r="Y235" i="226"/>
  <c r="M235" i="226"/>
  <c r="J235" i="226"/>
  <c r="AN234" i="226"/>
  <c r="AK234" i="226"/>
  <c r="V234" i="226"/>
  <c r="S234" i="226"/>
  <c r="P234" i="226"/>
  <c r="J234" i="226"/>
  <c r="AN233" i="226"/>
  <c r="AK233" i="226"/>
  <c r="Y233" i="226"/>
  <c r="S233" i="226"/>
  <c r="M233" i="226"/>
  <c r="J233" i="226"/>
  <c r="AN232" i="226"/>
  <c r="AK232" i="226"/>
  <c r="Y232" i="226"/>
  <c r="V232" i="226"/>
  <c r="S232" i="226"/>
  <c r="P232" i="226"/>
  <c r="M232" i="226"/>
  <c r="J232" i="226"/>
  <c r="AK231" i="226"/>
  <c r="Y231" i="226"/>
  <c r="V231" i="226"/>
  <c r="P231" i="226"/>
  <c r="M231" i="226"/>
  <c r="AN230" i="226"/>
  <c r="Y230" i="226"/>
  <c r="J230" i="226"/>
  <c r="AK229" i="226"/>
  <c r="J229" i="226"/>
  <c r="AN228" i="226"/>
  <c r="AK228" i="226"/>
  <c r="Y228" i="226"/>
  <c r="V228" i="226"/>
  <c r="S228" i="226"/>
  <c r="P228" i="226"/>
  <c r="M228" i="226"/>
  <c r="AN227" i="226"/>
  <c r="AK227" i="226"/>
  <c r="Y227" i="226"/>
  <c r="V227" i="226"/>
  <c r="S227" i="226"/>
  <c r="P227" i="226"/>
  <c r="M227" i="226"/>
  <c r="J227" i="226"/>
  <c r="AN226" i="226"/>
  <c r="AK226" i="226"/>
  <c r="Y226" i="226"/>
  <c r="V226" i="226"/>
  <c r="S226" i="226"/>
  <c r="P226" i="226"/>
  <c r="J226" i="226"/>
  <c r="AN225" i="226"/>
  <c r="AK225" i="226"/>
  <c r="S225" i="226"/>
  <c r="J225" i="226"/>
  <c r="Y224" i="226"/>
  <c r="S224" i="226"/>
  <c r="M224" i="226"/>
  <c r="J224" i="226"/>
  <c r="V223" i="226"/>
  <c r="S223" i="226"/>
  <c r="P223" i="226"/>
  <c r="M223" i="226"/>
  <c r="J223" i="226"/>
  <c r="AN222" i="226"/>
  <c r="S222" i="226"/>
  <c r="P222" i="226"/>
  <c r="AN221" i="226"/>
  <c r="Y221" i="226"/>
  <c r="V221" i="226"/>
  <c r="S221" i="226"/>
  <c r="P221" i="226"/>
  <c r="AN220" i="226"/>
  <c r="S220" i="226"/>
  <c r="P220" i="226"/>
  <c r="Y219" i="226"/>
  <c r="M219" i="226"/>
  <c r="AK218" i="226"/>
  <c r="V218" i="226"/>
  <c r="S218" i="226"/>
  <c r="P218" i="226"/>
  <c r="AN217" i="226"/>
  <c r="AK217" i="226"/>
  <c r="Y217" i="226"/>
  <c r="P217" i="226"/>
  <c r="M217" i="226"/>
  <c r="AN216" i="226"/>
  <c r="AK216" i="226"/>
  <c r="Y216" i="226"/>
  <c r="S216" i="226"/>
  <c r="J216" i="226"/>
  <c r="AN215" i="226"/>
  <c r="AK215" i="226"/>
  <c r="Y215" i="226"/>
  <c r="V215" i="226"/>
  <c r="S215" i="226"/>
  <c r="P215" i="226"/>
  <c r="M215" i="226"/>
  <c r="AN214" i="226"/>
  <c r="Y214" i="226"/>
  <c r="J214" i="226"/>
  <c r="V213" i="226"/>
  <c r="S213" i="226"/>
  <c r="M213" i="226"/>
  <c r="J213" i="226"/>
  <c r="AN212" i="226"/>
  <c r="AK212" i="226"/>
  <c r="V212" i="226"/>
  <c r="S212" i="226"/>
  <c r="P212" i="226"/>
  <c r="AN211" i="226"/>
  <c r="AK211" i="226"/>
  <c r="P211" i="226"/>
  <c r="M211" i="226"/>
  <c r="AK210" i="226"/>
  <c r="Y210" i="226"/>
  <c r="S210" i="226"/>
  <c r="M210" i="226"/>
  <c r="J210" i="226"/>
  <c r="AN209" i="226"/>
  <c r="Y209" i="226"/>
  <c r="S209" i="226"/>
  <c r="Y208" i="226"/>
  <c r="S208" i="226"/>
  <c r="P208" i="226"/>
  <c r="M208" i="226"/>
  <c r="AN207" i="226"/>
  <c r="Y207" i="226"/>
  <c r="V207" i="226"/>
  <c r="P207" i="226"/>
  <c r="M207" i="226"/>
  <c r="J207" i="226"/>
  <c r="AK206" i="226"/>
  <c r="V206" i="226"/>
  <c r="P206" i="226"/>
  <c r="J206" i="226"/>
  <c r="Y204" i="226"/>
  <c r="M204" i="226"/>
  <c r="V203" i="226"/>
  <c r="T203" i="226"/>
  <c r="U203" i="226" s="1"/>
  <c r="P203" i="226"/>
  <c r="J203" i="226"/>
  <c r="AN202" i="226"/>
  <c r="Y202" i="226"/>
  <c r="S202" i="226"/>
  <c r="P202" i="226"/>
  <c r="S201" i="226"/>
  <c r="J201" i="226"/>
  <c r="Y199" i="226"/>
  <c r="AN198" i="226"/>
  <c r="Y198" i="226"/>
  <c r="V198" i="226"/>
  <c r="M198" i="226"/>
  <c r="J198" i="226"/>
  <c r="AN197" i="226"/>
  <c r="AK197" i="226"/>
  <c r="V197" i="226"/>
  <c r="P196" i="226"/>
  <c r="AK195" i="226"/>
  <c r="V195" i="226"/>
  <c r="S195" i="226"/>
  <c r="P195" i="226"/>
  <c r="J195" i="226"/>
  <c r="AN194" i="226"/>
  <c r="AK194" i="226"/>
  <c r="V194" i="226"/>
  <c r="P194" i="226"/>
  <c r="J193" i="226"/>
  <c r="AN192" i="226"/>
  <c r="AK192" i="226"/>
  <c r="S192" i="226"/>
  <c r="J192" i="226"/>
  <c r="AK191" i="226"/>
  <c r="V191" i="226"/>
  <c r="J191" i="226"/>
  <c r="AN190" i="226"/>
  <c r="V190" i="226"/>
  <c r="M190" i="226"/>
  <c r="J190" i="226"/>
  <c r="AK189" i="226"/>
  <c r="P189" i="226"/>
  <c r="M189" i="226"/>
  <c r="AK188" i="226"/>
  <c r="M188" i="226"/>
  <c r="J188" i="226"/>
  <c r="P187" i="226"/>
  <c r="AN186" i="226"/>
  <c r="V186" i="226"/>
  <c r="M186" i="226"/>
  <c r="P185" i="226"/>
  <c r="M185" i="226"/>
  <c r="Y184" i="226"/>
  <c r="P184" i="226"/>
  <c r="M184" i="226"/>
  <c r="J184" i="226"/>
  <c r="V183" i="226"/>
  <c r="J183" i="226"/>
  <c r="AN182" i="226"/>
  <c r="V182" i="226"/>
  <c r="M182" i="226"/>
  <c r="J182" i="226"/>
  <c r="AN181" i="226"/>
  <c r="AK181" i="226"/>
  <c r="M181" i="226"/>
  <c r="AK180" i="226"/>
  <c r="P180" i="226"/>
  <c r="J180" i="226"/>
  <c r="S179" i="226"/>
  <c r="P179" i="226"/>
  <c r="AN178" i="226"/>
  <c r="AN177" i="226"/>
  <c r="AK177" i="226"/>
  <c r="S177" i="226"/>
  <c r="M177" i="226"/>
  <c r="AK176" i="226"/>
  <c r="S176" i="226"/>
  <c r="M176" i="226"/>
  <c r="AN175" i="226"/>
  <c r="Y175" i="226"/>
  <c r="V175" i="226"/>
  <c r="J175" i="226"/>
  <c r="AN174" i="226"/>
  <c r="M174" i="226"/>
  <c r="Y173" i="226"/>
  <c r="V173" i="226"/>
  <c r="AN172" i="226"/>
  <c r="AN171" i="226"/>
  <c r="J171" i="226"/>
  <c r="AK170" i="226"/>
  <c r="V170" i="226"/>
  <c r="S170" i="226"/>
  <c r="M170" i="226"/>
  <c r="AN169" i="226"/>
  <c r="Y169" i="226"/>
  <c r="V169" i="226"/>
  <c r="S169" i="226"/>
  <c r="M169" i="226"/>
  <c r="J169" i="226"/>
  <c r="AN168" i="226"/>
  <c r="J168" i="226"/>
  <c r="V167" i="226"/>
  <c r="J167" i="226"/>
  <c r="Y166" i="226"/>
  <c r="V166" i="226"/>
  <c r="J166" i="226"/>
  <c r="AK165" i="226"/>
  <c r="AK164" i="226"/>
  <c r="P164" i="226"/>
  <c r="M164" i="226"/>
  <c r="AN163" i="226"/>
  <c r="AK163" i="226"/>
  <c r="Y163" i="226"/>
  <c r="P163" i="226"/>
  <c r="J163" i="226"/>
  <c r="AN162" i="226"/>
  <c r="V162" i="226"/>
  <c r="S162" i="226"/>
  <c r="M162" i="226"/>
  <c r="J162" i="226"/>
  <c r="AN161" i="226"/>
  <c r="AK161" i="226"/>
  <c r="Y161" i="226"/>
  <c r="S161" i="226"/>
  <c r="M161" i="226"/>
  <c r="J161" i="226"/>
  <c r="S160" i="226"/>
  <c r="M160" i="226"/>
  <c r="S159" i="226"/>
  <c r="Y158" i="226"/>
  <c r="V158" i="226"/>
  <c r="M158" i="226"/>
  <c r="J158" i="226"/>
  <c r="V157" i="226"/>
  <c r="S157" i="226"/>
  <c r="M157" i="226"/>
  <c r="AN156" i="226"/>
  <c r="Y156" i="226"/>
  <c r="V156" i="226"/>
  <c r="S156" i="226"/>
  <c r="P156" i="226"/>
  <c r="M156" i="226"/>
  <c r="Y155" i="226"/>
  <c r="S155" i="226"/>
  <c r="M155" i="226"/>
  <c r="J155" i="226"/>
  <c r="AK154" i="226"/>
  <c r="Y154" i="226"/>
  <c r="M154" i="226"/>
  <c r="J154" i="226"/>
  <c r="AN153" i="226"/>
  <c r="AK153" i="226"/>
  <c r="Y153" i="226"/>
  <c r="P153" i="226"/>
  <c r="J153" i="226"/>
  <c r="AK152" i="226"/>
  <c r="Y152" i="226"/>
  <c r="S152" i="226"/>
  <c r="P152" i="226"/>
  <c r="M152" i="226"/>
  <c r="J152" i="226"/>
  <c r="AN151" i="226"/>
  <c r="AK151" i="226"/>
  <c r="Y151" i="226"/>
  <c r="S151" i="226"/>
  <c r="J151" i="226"/>
  <c r="AN150" i="226"/>
  <c r="AK150" i="226"/>
  <c r="Y150" i="226"/>
  <c r="V150" i="226"/>
  <c r="S150" i="226"/>
  <c r="P150" i="226"/>
  <c r="M150" i="226"/>
  <c r="J150" i="226"/>
  <c r="AN149" i="226"/>
  <c r="AK149" i="226"/>
  <c r="S149" i="226"/>
  <c r="M149" i="226"/>
  <c r="J149" i="226"/>
  <c r="AN148" i="226"/>
  <c r="Y148" i="226"/>
  <c r="V148" i="226"/>
  <c r="S148" i="226"/>
  <c r="M148" i="226"/>
  <c r="J148" i="226"/>
  <c r="AN147" i="226"/>
  <c r="M147" i="226"/>
  <c r="AN146" i="226"/>
  <c r="S146" i="226"/>
  <c r="M146" i="226"/>
  <c r="AN145" i="226"/>
  <c r="AK145" i="226"/>
  <c r="Y145" i="226"/>
  <c r="V145" i="226"/>
  <c r="S145" i="226"/>
  <c r="P145" i="226"/>
  <c r="J145" i="226"/>
  <c r="AN144" i="226"/>
  <c r="Y144" i="226"/>
  <c r="AN143" i="226"/>
  <c r="Y143" i="226"/>
  <c r="V143" i="226"/>
  <c r="P143" i="226"/>
  <c r="M143" i="226"/>
  <c r="J143" i="226"/>
  <c r="AN142" i="226"/>
  <c r="Y142" i="226"/>
  <c r="S142" i="226"/>
  <c r="M142" i="226"/>
  <c r="J142" i="226"/>
  <c r="AN141" i="226"/>
  <c r="Y141" i="226"/>
  <c r="V141" i="226"/>
  <c r="S141" i="226"/>
  <c r="P141" i="226"/>
  <c r="V140" i="226"/>
  <c r="P140" i="226"/>
  <c r="M140" i="226"/>
  <c r="J140" i="226"/>
  <c r="V139" i="226"/>
  <c r="S139" i="226"/>
  <c r="P139" i="226"/>
  <c r="J139" i="226"/>
  <c r="AN138" i="226"/>
  <c r="Y138" i="226"/>
  <c r="S138" i="226"/>
  <c r="M138" i="226"/>
  <c r="J138" i="226"/>
  <c r="AN137" i="226"/>
  <c r="AK137" i="226"/>
  <c r="S137" i="226"/>
  <c r="J137" i="226"/>
  <c r="AK136" i="226"/>
  <c r="Y136" i="226"/>
  <c r="S136" i="226"/>
  <c r="M136" i="226"/>
  <c r="Y135" i="226"/>
  <c r="V135" i="226"/>
  <c r="S135" i="226"/>
  <c r="P135" i="226"/>
  <c r="J135" i="226"/>
  <c r="AN134" i="226"/>
  <c r="AK134" i="226"/>
  <c r="Y134" i="226"/>
  <c r="S134" i="226"/>
  <c r="P134" i="226"/>
  <c r="M134" i="226"/>
  <c r="J134" i="226"/>
  <c r="AN133" i="226"/>
  <c r="AK133" i="226"/>
  <c r="Y133" i="226"/>
  <c r="V133" i="226"/>
  <c r="S133" i="226"/>
  <c r="J133" i="226"/>
  <c r="AK132" i="226"/>
  <c r="Y132" i="226"/>
  <c r="V132" i="226"/>
  <c r="S132" i="226"/>
  <c r="P132" i="226"/>
  <c r="M132" i="226"/>
  <c r="AN131" i="226"/>
  <c r="V131" i="226"/>
  <c r="P131" i="226"/>
  <c r="M131" i="226"/>
  <c r="J131" i="226"/>
  <c r="AN130" i="226"/>
  <c r="AK130" i="226"/>
  <c r="Y130" i="226"/>
  <c r="V130" i="226"/>
  <c r="M130" i="226"/>
  <c r="AK129" i="226"/>
  <c r="V129" i="226"/>
  <c r="S129" i="226"/>
  <c r="M129" i="226"/>
  <c r="J129" i="226"/>
  <c r="V128" i="226"/>
  <c r="J128" i="226"/>
  <c r="AN127" i="226"/>
  <c r="AK127" i="226"/>
  <c r="Y127" i="226"/>
  <c r="V127" i="226"/>
  <c r="S127" i="226"/>
  <c r="M127" i="226"/>
  <c r="AN126" i="226"/>
  <c r="Y126" i="226"/>
  <c r="S126" i="226"/>
  <c r="M126" i="226"/>
  <c r="AK125" i="226"/>
  <c r="Y125" i="226"/>
  <c r="V125" i="226"/>
  <c r="S125" i="226"/>
  <c r="M125" i="226"/>
  <c r="J125" i="226"/>
  <c r="AN124" i="226"/>
  <c r="AK124" i="226"/>
  <c r="Y124" i="226"/>
  <c r="V124" i="226"/>
  <c r="S124" i="226"/>
  <c r="J124" i="226"/>
  <c r="AK123" i="226"/>
  <c r="Y123" i="226"/>
  <c r="P123" i="226"/>
  <c r="M123" i="226"/>
  <c r="J123" i="226"/>
  <c r="AK122" i="226"/>
  <c r="P122" i="226"/>
  <c r="J122" i="226"/>
  <c r="AK121" i="226"/>
  <c r="Y121" i="226"/>
  <c r="S121" i="226"/>
  <c r="M121" i="226"/>
  <c r="J121" i="226"/>
  <c r="AK120" i="226"/>
  <c r="Y120" i="226"/>
  <c r="V120" i="226"/>
  <c r="S120" i="226"/>
  <c r="P120" i="226"/>
  <c r="P119" i="226"/>
  <c r="M119" i="226"/>
  <c r="J119" i="226"/>
  <c r="AN118" i="226"/>
  <c r="V118" i="226"/>
  <c r="S118" i="226"/>
  <c r="P118" i="226"/>
  <c r="J118" i="226"/>
  <c r="AN117" i="226"/>
  <c r="V117" i="226"/>
  <c r="P117" i="226"/>
  <c r="J117" i="226"/>
  <c r="AN116" i="226"/>
  <c r="Y116" i="226"/>
  <c r="V116" i="226"/>
  <c r="P116" i="226"/>
  <c r="M116" i="226"/>
  <c r="J116" i="226"/>
  <c r="AN115" i="226"/>
  <c r="Y115" i="226"/>
  <c r="S115" i="226"/>
  <c r="M115" i="226"/>
  <c r="J115" i="226"/>
  <c r="AN114" i="226"/>
  <c r="AK114" i="226"/>
  <c r="Y114" i="226"/>
  <c r="M114" i="226"/>
  <c r="J114" i="226"/>
  <c r="AK113" i="226"/>
  <c r="V113" i="226"/>
  <c r="S113" i="226"/>
  <c r="P113" i="226"/>
  <c r="M113" i="226"/>
  <c r="J113" i="226"/>
  <c r="P112" i="226"/>
  <c r="M112" i="226"/>
  <c r="Y111" i="226"/>
  <c r="S111" i="226"/>
  <c r="P111" i="226"/>
  <c r="M111" i="226"/>
  <c r="J111" i="226"/>
  <c r="AN110" i="226"/>
  <c r="AK110" i="226"/>
  <c r="Y110" i="226"/>
  <c r="V110" i="226"/>
  <c r="M110" i="226"/>
  <c r="J110" i="226"/>
  <c r="AN109" i="226"/>
  <c r="Y109" i="226"/>
  <c r="P109" i="226"/>
  <c r="M109" i="226"/>
  <c r="J109" i="226"/>
  <c r="AN108" i="226"/>
  <c r="AK108" i="226"/>
  <c r="Y108" i="226"/>
  <c r="P108" i="226"/>
  <c r="M108" i="226"/>
  <c r="J108" i="226"/>
  <c r="Y107" i="226"/>
  <c r="V107" i="226"/>
  <c r="M107" i="226"/>
  <c r="AN106" i="226"/>
  <c r="Y106" i="226"/>
  <c r="S106" i="226"/>
  <c r="J106" i="226"/>
  <c r="AN105" i="226"/>
  <c r="Y105" i="226"/>
  <c r="P105" i="226"/>
  <c r="J105" i="226"/>
  <c r="AN104" i="226"/>
  <c r="Y104" i="226"/>
  <c r="S104" i="226"/>
  <c r="AN103" i="226"/>
  <c r="Y103" i="226"/>
  <c r="S103" i="226"/>
  <c r="M103" i="226"/>
  <c r="J103" i="226"/>
  <c r="AN102" i="226"/>
  <c r="Y102" i="226"/>
  <c r="V102" i="226"/>
  <c r="S102" i="226"/>
  <c r="P102" i="226"/>
  <c r="M102" i="226"/>
  <c r="J102" i="226"/>
  <c r="AN101" i="226"/>
  <c r="AK101" i="226"/>
  <c r="V101" i="226"/>
  <c r="J101" i="226"/>
  <c r="AN100" i="226"/>
  <c r="Y100" i="226"/>
  <c r="V100" i="226"/>
  <c r="S100" i="226"/>
  <c r="P100" i="226"/>
  <c r="AN99" i="226"/>
  <c r="V99" i="226"/>
  <c r="P99" i="226"/>
  <c r="AN98" i="226"/>
  <c r="Y98" i="226"/>
  <c r="S98" i="226"/>
  <c r="P98" i="226"/>
  <c r="M98" i="226"/>
  <c r="J98" i="226"/>
  <c r="AN97" i="226"/>
  <c r="Y97" i="226"/>
  <c r="V97" i="226"/>
  <c r="P97" i="226"/>
  <c r="M97" i="226"/>
  <c r="J97" i="226"/>
  <c r="AN96" i="226"/>
  <c r="AK96" i="226"/>
  <c r="P96" i="226"/>
  <c r="M96" i="226"/>
  <c r="J96" i="226"/>
  <c r="AN95" i="226"/>
  <c r="S95" i="226"/>
  <c r="P95" i="226"/>
  <c r="M95" i="226"/>
  <c r="J95" i="226"/>
  <c r="Y94" i="226"/>
  <c r="S94" i="226"/>
  <c r="M94" i="226"/>
  <c r="J94" i="226"/>
  <c r="AN93" i="226"/>
  <c r="AK93" i="226"/>
  <c r="Y93" i="226"/>
  <c r="V93" i="226"/>
  <c r="S93" i="226"/>
  <c r="P93" i="226"/>
  <c r="M93" i="226"/>
  <c r="J93" i="226"/>
  <c r="AN92" i="226"/>
  <c r="AK92" i="226"/>
  <c r="Y92" i="226"/>
  <c r="V92" i="226"/>
  <c r="J92" i="226"/>
  <c r="AK91" i="226"/>
  <c r="S91" i="226"/>
  <c r="P91" i="226"/>
  <c r="M91" i="226"/>
  <c r="J91" i="226"/>
  <c r="AN90" i="226"/>
  <c r="J90" i="226"/>
  <c r="AK89" i="226"/>
  <c r="Y89" i="226"/>
  <c r="S89" i="226"/>
  <c r="P89" i="226"/>
  <c r="AN88" i="226"/>
  <c r="Y88" i="226"/>
  <c r="V88" i="226"/>
  <c r="P88" i="226"/>
  <c r="M88" i="226"/>
  <c r="J88" i="226"/>
  <c r="Y87" i="226"/>
  <c r="V87" i="226"/>
  <c r="S87" i="226"/>
  <c r="P87" i="226"/>
  <c r="M87" i="226"/>
  <c r="J87" i="226"/>
  <c r="Y86" i="226"/>
  <c r="S86" i="226"/>
  <c r="P86" i="226"/>
  <c r="AN85" i="226"/>
  <c r="Y85" i="226"/>
  <c r="S85" i="226"/>
  <c r="P85" i="226"/>
  <c r="M85" i="226"/>
  <c r="J85" i="226"/>
  <c r="AN84" i="226"/>
  <c r="AK84" i="226"/>
  <c r="Y84" i="226"/>
  <c r="S84" i="226"/>
  <c r="M84" i="226"/>
  <c r="AK83" i="226"/>
  <c r="V83" i="226"/>
  <c r="P83" i="226"/>
  <c r="J83" i="226"/>
  <c r="AN82" i="226"/>
  <c r="AK82" i="226"/>
  <c r="Y82" i="226"/>
  <c r="V82" i="226"/>
  <c r="S82" i="226"/>
  <c r="P82" i="226"/>
  <c r="M82" i="226"/>
  <c r="J81" i="226"/>
  <c r="Y80" i="226"/>
  <c r="V80" i="226"/>
  <c r="P80" i="226"/>
  <c r="M80" i="226"/>
  <c r="J80" i="226"/>
  <c r="AN79" i="226"/>
  <c r="S79" i="226"/>
  <c r="P79" i="226"/>
  <c r="M79" i="226"/>
  <c r="J79" i="226"/>
  <c r="AN78" i="226"/>
  <c r="AK78" i="226"/>
  <c r="Y78" i="226"/>
  <c r="V78" i="226"/>
  <c r="S78" i="226"/>
  <c r="V77" i="226"/>
  <c r="S77" i="226"/>
  <c r="P77" i="226"/>
  <c r="M77" i="226"/>
  <c r="J77" i="226"/>
  <c r="AN76" i="226"/>
  <c r="Y76" i="226"/>
  <c r="V76" i="226"/>
  <c r="P76" i="226"/>
  <c r="J76" i="226"/>
  <c r="AN75" i="226"/>
  <c r="S75" i="226"/>
  <c r="P75" i="226"/>
  <c r="M75" i="226"/>
  <c r="AN74" i="226"/>
  <c r="Y74" i="226"/>
  <c r="V74" i="226"/>
  <c r="P74" i="226"/>
  <c r="M74" i="226"/>
  <c r="J74" i="226"/>
  <c r="AK73" i="226"/>
  <c r="Y73" i="226"/>
  <c r="V73" i="226"/>
  <c r="S73" i="226"/>
  <c r="AN72" i="226"/>
  <c r="Y72" i="226"/>
  <c r="V72" i="226"/>
  <c r="P72" i="226"/>
  <c r="M72" i="226"/>
  <c r="J72" i="226"/>
  <c r="AK71" i="226"/>
  <c r="Y71" i="226"/>
  <c r="V71" i="226"/>
  <c r="S71" i="226"/>
  <c r="AN70" i="226"/>
  <c r="Y70" i="226"/>
  <c r="V70" i="226"/>
  <c r="J70" i="226"/>
  <c r="AN69" i="226"/>
  <c r="AK69" i="226"/>
  <c r="V69" i="226"/>
  <c r="S69" i="226"/>
  <c r="AN68" i="226"/>
  <c r="AK68" i="226"/>
  <c r="Y68" i="226"/>
  <c r="M68" i="226"/>
  <c r="AK67" i="226"/>
  <c r="Y67" i="226"/>
  <c r="V67" i="226"/>
  <c r="P67" i="226"/>
  <c r="AN66" i="226"/>
  <c r="Y66" i="226"/>
  <c r="V66" i="226"/>
  <c r="J66" i="226"/>
  <c r="AN65" i="226"/>
  <c r="AK65" i="226"/>
  <c r="V65" i="226"/>
  <c r="S65" i="226"/>
  <c r="M65" i="226"/>
  <c r="AN64" i="226"/>
  <c r="Y64" i="226"/>
  <c r="V64" i="226"/>
  <c r="S64" i="226"/>
  <c r="P64" i="226"/>
  <c r="M64" i="226"/>
  <c r="Y63" i="226"/>
  <c r="V63" i="226"/>
  <c r="S63" i="226"/>
  <c r="P63" i="226"/>
  <c r="M63" i="226"/>
  <c r="AN62" i="226"/>
  <c r="AK62" i="226"/>
  <c r="S62" i="226"/>
  <c r="M62" i="226"/>
  <c r="J62" i="226"/>
  <c r="AN61" i="226"/>
  <c r="AK61" i="226"/>
  <c r="S61" i="226"/>
  <c r="J61" i="226"/>
  <c r="AN60" i="226"/>
  <c r="AK60" i="226"/>
  <c r="Y60" i="226"/>
  <c r="S60" i="226"/>
  <c r="J60" i="226"/>
  <c r="AK59" i="226"/>
  <c r="V59" i="226"/>
  <c r="P59" i="226"/>
  <c r="M59" i="226"/>
  <c r="Y58" i="226"/>
  <c r="V58" i="226"/>
  <c r="J58" i="226"/>
  <c r="AN57" i="226"/>
  <c r="Y57" i="226"/>
  <c r="V57" i="226"/>
  <c r="S57" i="226"/>
  <c r="M57" i="226"/>
  <c r="J57" i="226"/>
  <c r="AN56" i="226"/>
  <c r="S56" i="226"/>
  <c r="M56" i="226"/>
  <c r="AN55" i="226"/>
  <c r="V55" i="226"/>
  <c r="J55" i="226"/>
  <c r="Y54" i="226"/>
  <c r="V54" i="226"/>
  <c r="S54" i="226"/>
  <c r="J54" i="226"/>
  <c r="AN53" i="226"/>
  <c r="Y53" i="226"/>
  <c r="S53" i="226"/>
  <c r="M53" i="226"/>
  <c r="J53" i="226"/>
  <c r="AN52" i="226"/>
  <c r="S52" i="226"/>
  <c r="M52" i="226"/>
  <c r="J52" i="226"/>
  <c r="AN51" i="226"/>
  <c r="AK51" i="226"/>
  <c r="Y51" i="226"/>
  <c r="V51" i="226"/>
  <c r="S51" i="226"/>
  <c r="J51" i="226"/>
  <c r="AK50" i="226"/>
  <c r="Y50" i="226"/>
  <c r="P50" i="226"/>
  <c r="M50" i="226"/>
  <c r="AN49" i="226"/>
  <c r="V49" i="226"/>
  <c r="S49" i="226"/>
  <c r="P49" i="226"/>
  <c r="M49" i="226"/>
  <c r="J49" i="226"/>
  <c r="AN48" i="226"/>
  <c r="AK48" i="226"/>
  <c r="Y48" i="226"/>
  <c r="V48" i="226"/>
  <c r="P48" i="226"/>
  <c r="M48" i="226"/>
  <c r="AN47" i="226"/>
  <c r="V47" i="226"/>
  <c r="P47" i="226"/>
  <c r="J47" i="226"/>
  <c r="AN46" i="226"/>
  <c r="AK46" i="226"/>
  <c r="Y46" i="226"/>
  <c r="V46" i="226"/>
  <c r="S46" i="226"/>
  <c r="J46" i="226"/>
  <c r="AN45" i="226"/>
  <c r="AK45" i="226"/>
  <c r="Y45" i="226"/>
  <c r="V45" i="226"/>
  <c r="S45" i="226"/>
  <c r="P45" i="226"/>
  <c r="M45" i="226"/>
  <c r="J45" i="226"/>
  <c r="AN44" i="226"/>
  <c r="AK44" i="226"/>
  <c r="S44" i="226"/>
  <c r="J44" i="226"/>
  <c r="AN43" i="226"/>
  <c r="AK43" i="226"/>
  <c r="S43" i="226"/>
  <c r="J43" i="226"/>
  <c r="AN42" i="226"/>
  <c r="AK42" i="226"/>
  <c r="Y42" i="226"/>
  <c r="V42" i="226"/>
  <c r="S42" i="226"/>
  <c r="P42" i="226"/>
  <c r="M42" i="226"/>
  <c r="J42" i="226"/>
  <c r="AN41" i="226"/>
  <c r="AK41" i="226"/>
  <c r="S41" i="226"/>
  <c r="J41" i="226"/>
  <c r="AN40" i="226"/>
  <c r="AK40" i="226"/>
  <c r="S40" i="226"/>
  <c r="M40" i="226"/>
  <c r="J40" i="226"/>
  <c r="Y39" i="226"/>
  <c r="V39" i="226"/>
  <c r="M39" i="226"/>
  <c r="AN38" i="226"/>
  <c r="V38" i="226"/>
  <c r="M38" i="226"/>
  <c r="J38" i="226"/>
  <c r="AN37" i="226"/>
  <c r="AK37" i="226"/>
  <c r="S37" i="226"/>
  <c r="M37" i="226"/>
  <c r="AN36" i="226"/>
  <c r="AK36" i="226"/>
  <c r="Y36" i="226"/>
  <c r="V36" i="226"/>
  <c r="S36" i="226"/>
  <c r="J36" i="226"/>
  <c r="AN35" i="226"/>
  <c r="Y35" i="226"/>
  <c r="V35" i="226"/>
  <c r="J35" i="226"/>
  <c r="AN34" i="226"/>
  <c r="AK34" i="226"/>
  <c r="Y34" i="226"/>
  <c r="V34" i="226"/>
  <c r="S34" i="226"/>
  <c r="M34" i="226"/>
  <c r="Y33" i="226"/>
  <c r="V33" i="226"/>
  <c r="J33" i="226"/>
  <c r="AN32" i="226"/>
  <c r="AK32" i="226"/>
  <c r="S32" i="226"/>
  <c r="M32" i="226"/>
  <c r="J32" i="226"/>
  <c r="AN31" i="226"/>
  <c r="V31" i="226"/>
  <c r="S31" i="226"/>
  <c r="J31" i="226"/>
  <c r="AK30" i="226"/>
  <c r="Y30" i="226"/>
  <c r="S30" i="226"/>
  <c r="J30" i="226"/>
  <c r="AN29" i="226"/>
  <c r="AK29" i="226"/>
  <c r="Y29" i="226"/>
  <c r="V29" i="226"/>
  <c r="S29" i="226"/>
  <c r="AK28" i="226"/>
  <c r="Y28" i="226"/>
  <c r="P28" i="226"/>
  <c r="M28" i="226"/>
  <c r="J28" i="226"/>
  <c r="AN27" i="226"/>
  <c r="V27" i="226"/>
  <c r="S27" i="226"/>
  <c r="P27" i="226"/>
  <c r="M27" i="226"/>
  <c r="AN26" i="226"/>
  <c r="AK26" i="226"/>
  <c r="Y26" i="226"/>
  <c r="P26" i="226"/>
  <c r="M26" i="226"/>
  <c r="J26" i="226"/>
  <c r="AN25" i="226"/>
  <c r="V25" i="226"/>
  <c r="S25" i="226"/>
  <c r="J25" i="226"/>
  <c r="Y24" i="226"/>
  <c r="S24" i="226"/>
  <c r="P24" i="226"/>
  <c r="M24" i="226"/>
  <c r="J24" i="226"/>
  <c r="Y23" i="226"/>
  <c r="V23" i="226"/>
  <c r="S23" i="226"/>
  <c r="Y22" i="226"/>
  <c r="V22" i="226"/>
  <c r="S22" i="226"/>
  <c r="P22" i="226"/>
  <c r="M22" i="226"/>
  <c r="J22" i="226"/>
  <c r="AN21" i="226"/>
  <c r="AK21" i="226"/>
  <c r="Y21" i="226"/>
  <c r="V21" i="226"/>
  <c r="S21" i="226"/>
  <c r="M21" i="226"/>
  <c r="V20" i="226"/>
  <c r="S20" i="226"/>
  <c r="P20" i="226"/>
  <c r="M20" i="226"/>
  <c r="AN19" i="226"/>
  <c r="Y19" i="226"/>
  <c r="V19" i="226"/>
  <c r="P19" i="226"/>
  <c r="J19" i="226"/>
  <c r="AN18" i="226"/>
  <c r="S18" i="226"/>
  <c r="P18" i="226"/>
  <c r="M18" i="226"/>
  <c r="J18" i="226"/>
  <c r="AK17" i="226"/>
  <c r="Y17" i="226"/>
  <c r="S17" i="226"/>
  <c r="P17" i="226"/>
  <c r="M17" i="226"/>
  <c r="J17" i="226"/>
  <c r="AN16" i="226"/>
  <c r="AK16" i="226"/>
  <c r="Y16" i="226"/>
  <c r="V16" i="226"/>
  <c r="S16" i="226"/>
  <c r="AK15" i="226"/>
  <c r="Y15" i="226"/>
  <c r="P15" i="226"/>
  <c r="M15" i="226"/>
  <c r="J15" i="226"/>
  <c r="AN14" i="226"/>
  <c r="Y14" i="226"/>
  <c r="V14" i="226"/>
  <c r="S14" i="226"/>
  <c r="M14" i="226"/>
  <c r="Y13" i="226"/>
  <c r="V13" i="226"/>
  <c r="S13" i="226"/>
  <c r="P13" i="226"/>
  <c r="M13" i="226"/>
  <c r="AN12" i="226"/>
  <c r="AK12" i="226"/>
  <c r="Y12" i="226"/>
  <c r="V12" i="226"/>
  <c r="M12" i="226"/>
  <c r="J12" i="226"/>
  <c r="AN11" i="226"/>
  <c r="AK11" i="226"/>
  <c r="V11" i="226"/>
  <c r="S11" i="226"/>
  <c r="P11" i="226"/>
  <c r="M11" i="226"/>
  <c r="AN10" i="226"/>
  <c r="AK10" i="226"/>
  <c r="Z10" i="227"/>
  <c r="Y10" i="226"/>
  <c r="W10" i="227"/>
  <c r="V10" i="226"/>
  <c r="T10" i="227"/>
  <c r="S10" i="226"/>
  <c r="Q10" i="227"/>
  <c r="N10" i="227"/>
  <c r="K10" i="227"/>
  <c r="H10" i="227"/>
  <c r="AN8" i="227"/>
  <c r="AK8" i="227"/>
  <c r="Y8" i="227"/>
  <c r="V8" i="227"/>
  <c r="S8" i="227"/>
  <c r="P8" i="227"/>
  <c r="M8" i="227"/>
  <c r="J8" i="227"/>
  <c r="G8" i="227"/>
  <c r="T275" i="224"/>
  <c r="T274" i="224"/>
  <c r="T267" i="224"/>
  <c r="AG233" i="226"/>
  <c r="AG232" i="226"/>
  <c r="T231" i="224"/>
  <c r="T230" i="224"/>
  <c r="T229" i="224"/>
  <c r="T227" i="224"/>
  <c r="T198" i="224"/>
  <c r="T197" i="224"/>
  <c r="AD195" i="226"/>
  <c r="T193" i="224"/>
  <c r="AJ192" i="226"/>
  <c r="T165" i="224"/>
  <c r="AG161" i="226"/>
  <c r="T156" i="224"/>
  <c r="AD150" i="226"/>
  <c r="AD149" i="226"/>
  <c r="AG137" i="226"/>
  <c r="T61" i="224"/>
  <c r="T59" i="224"/>
  <c r="AD41" i="226"/>
  <c r="A7" i="224"/>
  <c r="A7" i="227" s="1"/>
  <c r="A7" i="226" s="1"/>
  <c r="BI48" i="223"/>
  <c r="BJ48" i="223" s="1"/>
  <c r="BD48" i="223"/>
  <c r="BE48" i="223" s="1"/>
  <c r="BI47" i="223"/>
  <c r="BJ47" i="223" s="1"/>
  <c r="BI46" i="223"/>
  <c r="BJ46" i="223" s="1"/>
  <c r="BD46" i="223"/>
  <c r="BE46" i="223" s="1"/>
  <c r="BI45" i="223"/>
  <c r="BJ45" i="223" s="1"/>
  <c r="BD45" i="223"/>
  <c r="BE45" i="223" s="1"/>
  <c r="BI44" i="223"/>
  <c r="BJ44" i="223" s="1"/>
  <c r="BD44" i="223"/>
  <c r="BE44" i="223" s="1"/>
  <c r="BI43" i="223"/>
  <c r="BJ43" i="223" s="1"/>
  <c r="BD43" i="223"/>
  <c r="BE43" i="223" s="1"/>
  <c r="BI42" i="223"/>
  <c r="BJ42" i="223" s="1"/>
  <c r="BD42" i="223"/>
  <c r="BE42" i="223" s="1"/>
  <c r="BI41" i="223"/>
  <c r="BJ41" i="223" s="1"/>
  <c r="BD41" i="223"/>
  <c r="BE41" i="223" s="1"/>
  <c r="BI40" i="223"/>
  <c r="BJ40" i="223" s="1"/>
  <c r="BD40" i="223"/>
  <c r="BE40" i="223" s="1"/>
  <c r="BI39" i="223"/>
  <c r="BJ39" i="223" s="1"/>
  <c r="BI38" i="223"/>
  <c r="BJ38" i="223" s="1"/>
  <c r="BD38" i="223"/>
  <c r="BE38" i="223" s="1"/>
  <c r="BI37" i="223"/>
  <c r="BJ37" i="223" s="1"/>
  <c r="BD37" i="223"/>
  <c r="BE37" i="223" s="1"/>
  <c r="BI36" i="223"/>
  <c r="BJ36" i="223" s="1"/>
  <c r="BD36" i="223"/>
  <c r="BE36" i="223" s="1"/>
  <c r="BI35" i="223"/>
  <c r="BJ35" i="223" s="1"/>
  <c r="BD35" i="223"/>
  <c r="BE35" i="223" s="1"/>
  <c r="BI34" i="223"/>
  <c r="BJ34" i="223" s="1"/>
  <c r="BD34" i="223"/>
  <c r="BE34" i="223" s="1"/>
  <c r="BI33" i="223"/>
  <c r="BJ33" i="223" s="1"/>
  <c r="BD33" i="223"/>
  <c r="BE33" i="223" s="1"/>
  <c r="BI32" i="223"/>
  <c r="BJ32" i="223" s="1"/>
  <c r="BD32" i="223"/>
  <c r="BE32" i="223" s="1"/>
  <c r="BI31" i="223"/>
  <c r="BJ31" i="223" s="1"/>
  <c r="BD31" i="223"/>
  <c r="BE31" i="223" s="1"/>
  <c r="BI30" i="223"/>
  <c r="BJ30" i="223" s="1"/>
  <c r="BD30" i="223"/>
  <c r="BE30" i="223" s="1"/>
  <c r="BI29" i="223"/>
  <c r="BJ29" i="223" s="1"/>
  <c r="BD29" i="223"/>
  <c r="BE29" i="223" s="1"/>
  <c r="BI28" i="223"/>
  <c r="BJ28" i="223" s="1"/>
  <c r="BI27" i="223"/>
  <c r="BJ27" i="223" s="1"/>
  <c r="BI26" i="223"/>
  <c r="BJ26" i="223" s="1"/>
  <c r="BD26" i="223"/>
  <c r="BE26" i="223" s="1"/>
  <c r="BI25" i="223"/>
  <c r="BJ25" i="223" s="1"/>
  <c r="BD25" i="223"/>
  <c r="BE25" i="223" s="1"/>
  <c r="BI24" i="223"/>
  <c r="BJ24" i="223" s="1"/>
  <c r="BD24" i="223"/>
  <c r="BE24" i="223" s="1"/>
  <c r="BI23" i="223"/>
  <c r="BJ23" i="223" s="1"/>
  <c r="BD23" i="223"/>
  <c r="BE23" i="223" s="1"/>
  <c r="BI22" i="223"/>
  <c r="BJ22" i="223" s="1"/>
  <c r="BD22" i="223"/>
  <c r="BE22" i="223" s="1"/>
  <c r="BI21" i="223"/>
  <c r="BJ21" i="223" s="1"/>
  <c r="BD21" i="223"/>
  <c r="BE21" i="223" s="1"/>
  <c r="BI20" i="223"/>
  <c r="BJ20" i="223" s="1"/>
  <c r="BD20" i="223"/>
  <c r="BE20" i="223" s="1"/>
  <c r="BI19" i="223"/>
  <c r="BJ19" i="223" s="1"/>
  <c r="BD19" i="223"/>
  <c r="BE19" i="223" s="1"/>
  <c r="BI18" i="223"/>
  <c r="BJ18" i="223" s="1"/>
  <c r="BD18" i="223"/>
  <c r="BE18" i="223" s="1"/>
  <c r="BI17" i="223"/>
  <c r="BJ17" i="223" s="1"/>
  <c r="BD17" i="223"/>
  <c r="BE17" i="223" s="1"/>
  <c r="BI16" i="223"/>
  <c r="BJ16" i="223" s="1"/>
  <c r="BD16" i="223"/>
  <c r="BE16" i="223" s="1"/>
  <c r="BI15" i="223"/>
  <c r="BJ15" i="223" s="1"/>
  <c r="BD15" i="223"/>
  <c r="BE15" i="223" s="1"/>
  <c r="BI14" i="223"/>
  <c r="BJ14" i="223" s="1"/>
  <c r="BD14" i="223"/>
  <c r="BE14" i="223" s="1"/>
  <c r="BI13" i="223"/>
  <c r="BJ13" i="223" s="1"/>
  <c r="BD13" i="223"/>
  <c r="BE13" i="223" s="1"/>
  <c r="BI12" i="223"/>
  <c r="BJ12" i="223" s="1"/>
  <c r="BD12" i="223"/>
  <c r="BE12" i="223" s="1"/>
  <c r="BI11" i="223"/>
  <c r="BJ11" i="223" s="1"/>
  <c r="BD11" i="223"/>
  <c r="BE11" i="223" s="1"/>
  <c r="BI10" i="223"/>
  <c r="BJ10" i="223" s="1"/>
  <c r="BD10" i="223"/>
  <c r="BE10" i="223" s="1"/>
  <c r="K10" i="223"/>
  <c r="A7" i="230"/>
  <c r="P10" i="226" l="1"/>
  <c r="Q10" i="226"/>
  <c r="R10" i="226" s="1"/>
  <c r="T145" i="224"/>
  <c r="AG145" i="226"/>
  <c r="T234" i="224"/>
  <c r="AG234" i="226"/>
  <c r="T241" i="224"/>
  <c r="AG241" i="226"/>
  <c r="T249" i="224"/>
  <c r="AG249" i="226"/>
  <c r="T261" i="224"/>
  <c r="AG261" i="226"/>
  <c r="T117" i="224"/>
  <c r="T42" i="224"/>
  <c r="T45" i="224"/>
  <c r="T228" i="224"/>
  <c r="T149" i="224"/>
  <c r="T150" i="224"/>
  <c r="T41" i="224"/>
  <c r="T10" i="224"/>
  <c r="T43" i="224"/>
  <c r="T218" i="224"/>
  <c r="T44" i="224"/>
  <c r="T172" i="224"/>
  <c r="T203" i="224"/>
  <c r="T161" i="224"/>
  <c r="T191" i="224"/>
  <c r="T176" i="224"/>
  <c r="T192" i="224"/>
  <c r="T232" i="224"/>
  <c r="T137" i="224"/>
  <c r="T194" i="224"/>
  <c r="T195" i="224"/>
  <c r="T233" i="224"/>
  <c r="T196" i="224"/>
  <c r="H40" i="226"/>
  <c r="I40" i="226" s="1"/>
  <c r="H98" i="226"/>
  <c r="I98" i="226" s="1"/>
  <c r="H175" i="226"/>
  <c r="I175" i="226" s="1"/>
  <c r="K247" i="226"/>
  <c r="L247" i="226" s="1"/>
  <c r="H145" i="226"/>
  <c r="I145" i="226" s="1"/>
  <c r="AO76" i="226"/>
  <c r="AP76" i="226" s="1"/>
  <c r="N77" i="226"/>
  <c r="H170" i="226"/>
  <c r="I170" i="226" s="1"/>
  <c r="AO220" i="226"/>
  <c r="AP220" i="226" s="1"/>
  <c r="H276" i="226"/>
  <c r="Z35" i="226"/>
  <c r="AA35" i="226" s="1"/>
  <c r="AO35" i="226"/>
  <c r="AP35" i="226" s="1"/>
  <c r="K93" i="226"/>
  <c r="L93" i="226" s="1"/>
  <c r="H200" i="226"/>
  <c r="I200" i="226" s="1"/>
  <c r="H37" i="226"/>
  <c r="I37" i="226" s="1"/>
  <c r="K151" i="226"/>
  <c r="L151" i="226" s="1"/>
  <c r="H263" i="226"/>
  <c r="I263" i="226" s="1"/>
  <c r="AL276" i="226"/>
  <c r="AM276" i="226" s="1"/>
  <c r="K45" i="226"/>
  <c r="L45" i="226" s="1"/>
  <c r="K168" i="226"/>
  <c r="L168" i="226" s="1"/>
  <c r="H266" i="226"/>
  <c r="I266" i="226" s="1"/>
  <c r="H267" i="226"/>
  <c r="I267" i="226" s="1"/>
  <c r="H11" i="226"/>
  <c r="K243" i="226"/>
  <c r="L243" i="226" s="1"/>
  <c r="H245" i="226"/>
  <c r="I245" i="226" s="1"/>
  <c r="H14" i="226"/>
  <c r="H21" i="226"/>
  <c r="I21" i="226" s="1"/>
  <c r="AO45" i="226"/>
  <c r="AP45" i="226" s="1"/>
  <c r="T146" i="226"/>
  <c r="U146" i="226" s="1"/>
  <c r="W186" i="226"/>
  <c r="X186" i="226" s="1"/>
  <c r="H18" i="226"/>
  <c r="I18" i="226" s="1"/>
  <c r="AO178" i="226"/>
  <c r="AP178" i="226" s="1"/>
  <c r="H182" i="226"/>
  <c r="I182" i="226" s="1"/>
  <c r="Q271" i="226"/>
  <c r="H164" i="226"/>
  <c r="I164" i="226" s="1"/>
  <c r="H216" i="226"/>
  <c r="I216" i="226" s="1"/>
  <c r="T18" i="226"/>
  <c r="U18" i="226" s="1"/>
  <c r="H55" i="226"/>
  <c r="I55" i="226" s="1"/>
  <c r="AO93" i="226"/>
  <c r="Q89" i="226"/>
  <c r="H227" i="226"/>
  <c r="I227" i="226" s="1"/>
  <c r="H132" i="226"/>
  <c r="I132" i="226" s="1"/>
  <c r="H243" i="226"/>
  <c r="I243" i="226" s="1"/>
  <c r="W255" i="226"/>
  <c r="H59" i="226"/>
  <c r="I59" i="226" s="1"/>
  <c r="H125" i="226"/>
  <c r="I125" i="226" s="1"/>
  <c r="H224" i="226"/>
  <c r="I224" i="226" s="1"/>
  <c r="H83" i="226"/>
  <c r="I83" i="226" s="1"/>
  <c r="AO43" i="226"/>
  <c r="AP43" i="226" s="1"/>
  <c r="H111" i="226"/>
  <c r="I111" i="226" s="1"/>
  <c r="H254" i="226"/>
  <c r="I254" i="226" s="1"/>
  <c r="N24" i="226"/>
  <c r="N98" i="226"/>
  <c r="O98" i="226" s="1"/>
  <c r="T30" i="226"/>
  <c r="U30" i="226" s="1"/>
  <c r="W183" i="226"/>
  <c r="X183" i="226" s="1"/>
  <c r="K203" i="226"/>
  <c r="L203" i="226" s="1"/>
  <c r="AO14" i="226"/>
  <c r="AP14" i="226" s="1"/>
  <c r="K15" i="226"/>
  <c r="L15" i="226" s="1"/>
  <c r="K90" i="226"/>
  <c r="L90" i="226" s="1"/>
  <c r="K245" i="226"/>
  <c r="L245" i="226" s="1"/>
  <c r="AL145" i="226"/>
  <c r="AM145" i="226" s="1"/>
  <c r="AO235" i="226"/>
  <c r="AP235" i="226" s="1"/>
  <c r="AO263" i="226"/>
  <c r="AP263" i="226" s="1"/>
  <c r="Q272" i="226"/>
  <c r="Q59" i="226"/>
  <c r="R59" i="226" s="1"/>
  <c r="Q143" i="226"/>
  <c r="Q180" i="226"/>
  <c r="Z136" i="226"/>
  <c r="AA136" i="226" s="1"/>
  <c r="AO207" i="226"/>
  <c r="AP207" i="226" s="1"/>
  <c r="T201" i="226"/>
  <c r="U201" i="226" s="1"/>
  <c r="T37" i="226"/>
  <c r="U37" i="226" s="1"/>
  <c r="N204" i="226"/>
  <c r="AO145" i="226"/>
  <c r="AP145" i="226" s="1"/>
  <c r="K85" i="226"/>
  <c r="L85" i="226" s="1"/>
  <c r="N239" i="226"/>
  <c r="N32" i="226"/>
  <c r="O32" i="226" s="1"/>
  <c r="N39" i="226"/>
  <c r="Q83" i="226"/>
  <c r="N129" i="226"/>
  <c r="O129" i="226" s="1"/>
  <c r="N52" i="226"/>
  <c r="O52" i="226" s="1"/>
  <c r="AO127" i="226"/>
  <c r="AP127" i="226" s="1"/>
  <c r="Z48" i="226"/>
  <c r="AA48" i="226" s="1"/>
  <c r="AL189" i="226"/>
  <c r="AM189" i="226" s="1"/>
  <c r="N254" i="226"/>
  <c r="O254" i="226" s="1"/>
  <c r="Z116" i="226"/>
  <c r="AA116" i="226" s="1"/>
  <c r="T120" i="226"/>
  <c r="AL177" i="226"/>
  <c r="AM177" i="226" s="1"/>
  <c r="T32" i="226"/>
  <c r="U32" i="226" s="1"/>
  <c r="T127" i="226"/>
  <c r="U127" i="226" s="1"/>
  <c r="T134" i="226"/>
  <c r="U134" i="226" s="1"/>
  <c r="Q195" i="226"/>
  <c r="R195" i="226" s="1"/>
  <c r="AL21" i="226"/>
  <c r="AM21" i="226" s="1"/>
  <c r="AO29" i="226"/>
  <c r="AP29" i="226" s="1"/>
  <c r="T85" i="226"/>
  <c r="U85" i="226" s="1"/>
  <c r="N143" i="226"/>
  <c r="W22" i="226"/>
  <c r="X22" i="226" s="1"/>
  <c r="W29" i="226"/>
  <c r="X29" i="226" s="1"/>
  <c r="T41" i="226"/>
  <c r="U41" i="226" s="1"/>
  <c r="Z108" i="226"/>
  <c r="AA108" i="226" s="1"/>
  <c r="W31" i="226"/>
  <c r="X31" i="226" s="1"/>
  <c r="K43" i="226"/>
  <c r="L43" i="226" s="1"/>
  <c r="AL59" i="226"/>
  <c r="AM59" i="226" s="1"/>
  <c r="AO60" i="226"/>
  <c r="AP60" i="226" s="1"/>
  <c r="Q93" i="226"/>
  <c r="R93" i="226" s="1"/>
  <c r="K94" i="226"/>
  <c r="L94" i="226" s="1"/>
  <c r="Q20" i="226"/>
  <c r="R20" i="226" s="1"/>
  <c r="K52" i="226"/>
  <c r="L52" i="226" s="1"/>
  <c r="Z57" i="226"/>
  <c r="AA57" i="226" s="1"/>
  <c r="T65" i="226"/>
  <c r="U65" i="226" s="1"/>
  <c r="AL127" i="226"/>
  <c r="AM127" i="226" s="1"/>
  <c r="W129" i="226"/>
  <c r="X129" i="226" s="1"/>
  <c r="M178" i="226"/>
  <c r="N178" i="226"/>
  <c r="O178" i="226" s="1"/>
  <c r="V238" i="226"/>
  <c r="W238" i="226"/>
  <c r="S242" i="226"/>
  <c r="T242" i="226"/>
  <c r="U242" i="226" s="1"/>
  <c r="Y252" i="226"/>
  <c r="Z252" i="226"/>
  <c r="AA252" i="226" s="1"/>
  <c r="K62" i="226"/>
  <c r="L62" i="226" s="1"/>
  <c r="Y223" i="226"/>
  <c r="Z223" i="226"/>
  <c r="AA223" i="226" s="1"/>
  <c r="V247" i="226"/>
  <c r="W247" i="226"/>
  <c r="X247" i="226" s="1"/>
  <c r="AO41" i="226"/>
  <c r="AP41" i="226" s="1"/>
  <c r="AO61" i="226"/>
  <c r="AP61" i="226" s="1"/>
  <c r="AO65" i="226"/>
  <c r="AP65" i="226" s="1"/>
  <c r="Z76" i="226"/>
  <c r="AA76" i="226" s="1"/>
  <c r="W93" i="226"/>
  <c r="X93" i="226" s="1"/>
  <c r="W101" i="226"/>
  <c r="X101" i="226" s="1"/>
  <c r="AN165" i="226"/>
  <c r="AO165" i="226"/>
  <c r="AP165" i="226" s="1"/>
  <c r="P276" i="226"/>
  <c r="Q276" i="226"/>
  <c r="W21" i="226"/>
  <c r="X21" i="226" s="1"/>
  <c r="AO75" i="226"/>
  <c r="AP75" i="226" s="1"/>
  <c r="K91" i="226"/>
  <c r="L91" i="226" s="1"/>
  <c r="T94" i="226"/>
  <c r="U94" i="226" s="1"/>
  <c r="AL96" i="226"/>
  <c r="AM96" i="226" s="1"/>
  <c r="S178" i="226"/>
  <c r="T178" i="226"/>
  <c r="U178" i="226" s="1"/>
  <c r="V220" i="226"/>
  <c r="W220" i="226"/>
  <c r="X220" i="226" s="1"/>
  <c r="T49" i="226"/>
  <c r="U49" i="226" s="1"/>
  <c r="S231" i="226"/>
  <c r="T231" i="226"/>
  <c r="U231" i="226" s="1"/>
  <c r="J217" i="226"/>
  <c r="K217" i="226"/>
  <c r="L217" i="226" s="1"/>
  <c r="AN236" i="226"/>
  <c r="AO236" i="226"/>
  <c r="AP236" i="226" s="1"/>
  <c r="Z67" i="226"/>
  <c r="AA67" i="226" s="1"/>
  <c r="N109" i="226"/>
  <c r="O109" i="226" s="1"/>
  <c r="Q164" i="226"/>
  <c r="AL192" i="226"/>
  <c r="AM192" i="226" s="1"/>
  <c r="AL265" i="226"/>
  <c r="AM265" i="226" s="1"/>
  <c r="Q274" i="226"/>
  <c r="R274" i="226" s="1"/>
  <c r="AL261" i="226"/>
  <c r="AM261" i="226" s="1"/>
  <c r="T266" i="226"/>
  <c r="U266" i="226" s="1"/>
  <c r="AL176" i="226"/>
  <c r="AM176" i="226" s="1"/>
  <c r="T179" i="226"/>
  <c r="U179" i="226" s="1"/>
  <c r="AO275" i="226"/>
  <c r="AP275" i="226" s="1"/>
  <c r="Z145" i="226"/>
  <c r="AA145" i="226" s="1"/>
  <c r="K163" i="226"/>
  <c r="L163" i="226" s="1"/>
  <c r="Q208" i="226"/>
  <c r="R208" i="226" s="1"/>
  <c r="T218" i="226"/>
  <c r="U218" i="226" s="1"/>
  <c r="AL229" i="226"/>
  <c r="AM229" i="226" s="1"/>
  <c r="Z241" i="226"/>
  <c r="AA241" i="226" s="1"/>
  <c r="W191" i="226"/>
  <c r="X191" i="226" s="1"/>
  <c r="AL210" i="226"/>
  <c r="AM210" i="226" s="1"/>
  <c r="Z247" i="226"/>
  <c r="AA247" i="226" s="1"/>
  <c r="N161" i="226"/>
  <c r="O161" i="226" s="1"/>
  <c r="T169" i="226"/>
  <c r="U169" i="226" s="1"/>
  <c r="T177" i="226"/>
  <c r="U177" i="226" s="1"/>
  <c r="K184" i="226"/>
  <c r="L184" i="226" s="1"/>
  <c r="N198" i="226"/>
  <c r="O198" i="226" s="1"/>
  <c r="T145" i="226"/>
  <c r="U145" i="226" s="1"/>
  <c r="T249" i="226"/>
  <c r="U249" i="226" s="1"/>
  <c r="S165" i="226"/>
  <c r="T165" i="226"/>
  <c r="U165" i="226" s="1"/>
  <c r="S229" i="226"/>
  <c r="T229" i="226"/>
  <c r="U229" i="226" s="1"/>
  <c r="M171" i="226"/>
  <c r="N171" i="226"/>
  <c r="Y188" i="226"/>
  <c r="Z188" i="226"/>
  <c r="AA188" i="226" s="1"/>
  <c r="AN237" i="226"/>
  <c r="AO237" i="226"/>
  <c r="AP237" i="226" s="1"/>
  <c r="Q13" i="226"/>
  <c r="R13" i="226" s="1"/>
  <c r="N17" i="226"/>
  <c r="O17" i="226" s="1"/>
  <c r="AO19" i="226"/>
  <c r="AP19" i="226" s="1"/>
  <c r="Q24" i="226"/>
  <c r="K26" i="226"/>
  <c r="L26" i="226" s="1"/>
  <c r="Q27" i="226"/>
  <c r="Z86" i="226"/>
  <c r="AA86" i="226" s="1"/>
  <c r="T104" i="226"/>
  <c r="U104" i="226" s="1"/>
  <c r="J165" i="226"/>
  <c r="K165" i="226"/>
  <c r="L165" i="226" s="1"/>
  <c r="AO10" i="226"/>
  <c r="AP10" i="226" s="1"/>
  <c r="T20" i="226"/>
  <c r="U20" i="226" s="1"/>
  <c r="T42" i="226"/>
  <c r="U42" i="226" s="1"/>
  <c r="AO51" i="226"/>
  <c r="AP51" i="226" s="1"/>
  <c r="AO53" i="226"/>
  <c r="AP53" i="226" s="1"/>
  <c r="K54" i="226"/>
  <c r="L54" i="226" s="1"/>
  <c r="W66" i="226"/>
  <c r="X66" i="226" s="1"/>
  <c r="AO100" i="226"/>
  <c r="AP100" i="226" s="1"/>
  <c r="M144" i="226"/>
  <c r="N144" i="226"/>
  <c r="AN155" i="226"/>
  <c r="AO155" i="226"/>
  <c r="AP155" i="226" s="1"/>
  <c r="M202" i="226"/>
  <c r="N202" i="226"/>
  <c r="Q88" i="226"/>
  <c r="R88" i="226" s="1"/>
  <c r="T103" i="226"/>
  <c r="U103" i="226" s="1"/>
  <c r="S130" i="226"/>
  <c r="T130" i="226"/>
  <c r="U130" i="226" s="1"/>
  <c r="J146" i="226"/>
  <c r="K146" i="226"/>
  <c r="L146" i="226" s="1"/>
  <c r="Y164" i="226"/>
  <c r="Z164" i="226"/>
  <c r="AA164" i="226" s="1"/>
  <c r="Y176" i="226"/>
  <c r="Z176" i="226"/>
  <c r="AA176" i="226" s="1"/>
  <c r="P266" i="226"/>
  <c r="Q266" i="226"/>
  <c r="R266" i="226" s="1"/>
  <c r="V111" i="226"/>
  <c r="W111" i="226"/>
  <c r="X111" i="226" s="1"/>
  <c r="M236" i="226"/>
  <c r="N236" i="226"/>
  <c r="O236" i="226" s="1"/>
  <c r="AO21" i="226"/>
  <c r="AP21" i="226" s="1"/>
  <c r="AO34" i="226"/>
  <c r="AP34" i="226" s="1"/>
  <c r="AO26" i="226"/>
  <c r="AP26" i="226" s="1"/>
  <c r="W107" i="226"/>
  <c r="X107" i="226" s="1"/>
  <c r="K111" i="226"/>
  <c r="L111" i="226" s="1"/>
  <c r="W25" i="226"/>
  <c r="X25" i="226" s="1"/>
  <c r="T27" i="226"/>
  <c r="U27" i="226" s="1"/>
  <c r="AL51" i="226"/>
  <c r="AM51" i="226" s="1"/>
  <c r="T57" i="226"/>
  <c r="U57" i="226" s="1"/>
  <c r="AL61" i="226"/>
  <c r="AM61" i="226" s="1"/>
  <c r="Z72" i="226"/>
  <c r="AA72" i="226" s="1"/>
  <c r="Q95" i="226"/>
  <c r="R95" i="226" s="1"/>
  <c r="AN107" i="226"/>
  <c r="AO107" i="226"/>
  <c r="AP107" i="226" s="1"/>
  <c r="M145" i="226"/>
  <c r="N145" i="226"/>
  <c r="O145" i="226" s="1"/>
  <c r="M166" i="226"/>
  <c r="N166" i="226"/>
  <c r="O166" i="226" s="1"/>
  <c r="N72" i="226"/>
  <c r="K103" i="226"/>
  <c r="L103" i="226" s="1"/>
  <c r="S147" i="226"/>
  <c r="T147" i="226"/>
  <c r="U147" i="226" s="1"/>
  <c r="AN260" i="226"/>
  <c r="AO260" i="226"/>
  <c r="AP260" i="226" s="1"/>
  <c r="W249" i="226"/>
  <c r="X249" i="226" s="1"/>
  <c r="T273" i="226"/>
  <c r="U273" i="226" s="1"/>
  <c r="Z163" i="226"/>
  <c r="AA163" i="226" s="1"/>
  <c r="N174" i="226"/>
  <c r="O174" i="226" s="1"/>
  <c r="Q179" i="226"/>
  <c r="R179" i="226" s="1"/>
  <c r="W195" i="226"/>
  <c r="X195" i="226" s="1"/>
  <c r="K207" i="226"/>
  <c r="L207" i="226" s="1"/>
  <c r="Q220" i="226"/>
  <c r="R220" i="226" s="1"/>
  <c r="K232" i="226"/>
  <c r="L232" i="226" s="1"/>
  <c r="Q252" i="226"/>
  <c r="R252" i="226" s="1"/>
  <c r="Q255" i="226"/>
  <c r="R255" i="226" s="1"/>
  <c r="N258" i="226"/>
  <c r="O258" i="226" s="1"/>
  <c r="Z259" i="226"/>
  <c r="AA259" i="226" s="1"/>
  <c r="W268" i="226"/>
  <c r="AL269" i="226"/>
  <c r="AM269" i="226" s="1"/>
  <c r="K278" i="226"/>
  <c r="L278" i="226" s="1"/>
  <c r="AO146" i="226"/>
  <c r="AP146" i="226" s="1"/>
  <c r="N169" i="226"/>
  <c r="O169" i="226" s="1"/>
  <c r="K175" i="226"/>
  <c r="L175" i="226" s="1"/>
  <c r="T176" i="226"/>
  <c r="U176" i="226" s="1"/>
  <c r="AL181" i="226"/>
  <c r="AM181" i="226" s="1"/>
  <c r="AO182" i="226"/>
  <c r="AP182" i="226" s="1"/>
  <c r="K183" i="226"/>
  <c r="L183" i="226" s="1"/>
  <c r="Q185" i="226"/>
  <c r="K201" i="226"/>
  <c r="L201" i="226" s="1"/>
  <c r="Q211" i="226"/>
  <c r="R211" i="226" s="1"/>
  <c r="Z233" i="226"/>
  <c r="AA233" i="226" s="1"/>
  <c r="Q108" i="226"/>
  <c r="Z121" i="226"/>
  <c r="AA121" i="226" s="1"/>
  <c r="AO175" i="226"/>
  <c r="AP175" i="226" s="1"/>
  <c r="K193" i="226"/>
  <c r="L193" i="226" s="1"/>
  <c r="Z124" i="226"/>
  <c r="AA124" i="226" s="1"/>
  <c r="AO130" i="226"/>
  <c r="AP130" i="226" s="1"/>
  <c r="K145" i="226"/>
  <c r="L145" i="226" s="1"/>
  <c r="Q163" i="226"/>
  <c r="AL164" i="226"/>
  <c r="AM164" i="226" s="1"/>
  <c r="Q189" i="226"/>
  <c r="R189" i="226" s="1"/>
  <c r="T210" i="226"/>
  <c r="U210" i="226" s="1"/>
  <c r="AL218" i="226"/>
  <c r="AM218" i="226" s="1"/>
  <c r="T222" i="226"/>
  <c r="T226" i="226"/>
  <c r="U226" i="226" s="1"/>
  <c r="W226" i="226"/>
  <c r="X226" i="226" s="1"/>
  <c r="N227" i="226"/>
  <c r="O227" i="226" s="1"/>
  <c r="Q257" i="226"/>
  <c r="R257" i="226" s="1"/>
  <c r="AO222" i="226"/>
  <c r="AP222" i="226" s="1"/>
  <c r="W228" i="226"/>
  <c r="X228" i="226" s="1"/>
  <c r="AN246" i="226"/>
  <c r="AO246" i="226"/>
  <c r="AP246" i="226" s="1"/>
  <c r="Y260" i="226"/>
  <c r="Z260" i="226"/>
  <c r="AA260" i="226" s="1"/>
  <c r="AK266" i="226"/>
  <c r="AL266" i="226"/>
  <c r="AM266" i="226" s="1"/>
  <c r="AN267" i="226"/>
  <c r="AO267" i="226"/>
  <c r="AP267" i="226" s="1"/>
  <c r="J272" i="226"/>
  <c r="K272" i="226"/>
  <c r="L272" i="226" s="1"/>
  <c r="M275" i="226"/>
  <c r="N275" i="226"/>
  <c r="O275" i="226" s="1"/>
  <c r="AN277" i="226"/>
  <c r="AO277" i="226"/>
  <c r="AP277" i="226" s="1"/>
  <c r="W16" i="226"/>
  <c r="X16" i="226" s="1"/>
  <c r="T24" i="226"/>
  <c r="W34" i="226"/>
  <c r="X34" i="226" s="1"/>
  <c r="T36" i="226"/>
  <c r="U36" i="226" s="1"/>
  <c r="W48" i="226"/>
  <c r="X48" i="226" s="1"/>
  <c r="AL60" i="226"/>
  <c r="AM60" i="226" s="1"/>
  <c r="Z73" i="226"/>
  <c r="AA73" i="226" s="1"/>
  <c r="W76" i="226"/>
  <c r="X76" i="226" s="1"/>
  <c r="Q91" i="226"/>
  <c r="T98" i="226"/>
  <c r="U98" i="226" s="1"/>
  <c r="Z100" i="226"/>
  <c r="AA100" i="226" s="1"/>
  <c r="Z102" i="226"/>
  <c r="AA102" i="226" s="1"/>
  <c r="Z114" i="226"/>
  <c r="AA114" i="226" s="1"/>
  <c r="T115" i="226"/>
  <c r="U115" i="226" s="1"/>
  <c r="N154" i="226"/>
  <c r="O154" i="226" s="1"/>
  <c r="AO156" i="226"/>
  <c r="AP156" i="226" s="1"/>
  <c r="T160" i="226"/>
  <c r="U160" i="226" s="1"/>
  <c r="AO171" i="226"/>
  <c r="AP171" i="226" s="1"/>
  <c r="K180" i="226"/>
  <c r="L180" i="226" s="1"/>
  <c r="AL180" i="226"/>
  <c r="AM180" i="226" s="1"/>
  <c r="N181" i="226"/>
  <c r="W182" i="226"/>
  <c r="X182" i="226" s="1"/>
  <c r="AO186" i="226"/>
  <c r="AP186" i="226" s="1"/>
  <c r="AO190" i="226"/>
  <c r="AP190" i="226" s="1"/>
  <c r="AL197" i="226"/>
  <c r="AM197" i="226" s="1"/>
  <c r="Z198" i="226"/>
  <c r="AA198" i="226" s="1"/>
  <c r="H208" i="226"/>
  <c r="I208" i="226" s="1"/>
  <c r="N215" i="226"/>
  <c r="O215" i="226" s="1"/>
  <c r="H220" i="226"/>
  <c r="I220" i="226" s="1"/>
  <c r="Q221" i="226"/>
  <c r="R221" i="226" s="1"/>
  <c r="Z226" i="226"/>
  <c r="AA226" i="226" s="1"/>
  <c r="T227" i="226"/>
  <c r="U227" i="226" s="1"/>
  <c r="N231" i="226"/>
  <c r="O231" i="226" s="1"/>
  <c r="H232" i="226"/>
  <c r="I232" i="226" s="1"/>
  <c r="Y239" i="226"/>
  <c r="Z239" i="226"/>
  <c r="AA239" i="226" s="1"/>
  <c r="J244" i="226"/>
  <c r="K244" i="226"/>
  <c r="L244" i="226" s="1"/>
  <c r="AN248" i="226"/>
  <c r="AO248" i="226"/>
  <c r="AP248" i="226" s="1"/>
  <c r="M277" i="226"/>
  <c r="N277" i="226"/>
  <c r="T11" i="226"/>
  <c r="W14" i="226"/>
  <c r="X14" i="226" s="1"/>
  <c r="T21" i="226"/>
  <c r="U21" i="226" s="1"/>
  <c r="Z21" i="226"/>
  <c r="AA21" i="226" s="1"/>
  <c r="N27" i="226"/>
  <c r="H28" i="226"/>
  <c r="H31" i="226"/>
  <c r="W45" i="226"/>
  <c r="X45" i="226" s="1"/>
  <c r="AO48" i="226"/>
  <c r="AP48" i="226" s="1"/>
  <c r="AL50" i="226"/>
  <c r="AM50" i="226" s="1"/>
  <c r="W54" i="226"/>
  <c r="X54" i="226" s="1"/>
  <c r="N56" i="226"/>
  <c r="O56" i="226" s="1"/>
  <c r="N57" i="226"/>
  <c r="O57" i="226" s="1"/>
  <c r="W57" i="226"/>
  <c r="X57" i="226" s="1"/>
  <c r="H65" i="226"/>
  <c r="I65" i="226" s="1"/>
  <c r="N68" i="226"/>
  <c r="O68" i="226" s="1"/>
  <c r="AO74" i="226"/>
  <c r="AP74" i="226" s="1"/>
  <c r="N75" i="226"/>
  <c r="T79" i="226"/>
  <c r="U79" i="226" s="1"/>
  <c r="AL84" i="226"/>
  <c r="AM84" i="226" s="1"/>
  <c r="H91" i="226"/>
  <c r="I91" i="226" s="1"/>
  <c r="T102" i="226"/>
  <c r="U102" i="226" s="1"/>
  <c r="AO117" i="226"/>
  <c r="AP117" i="226" s="1"/>
  <c r="Q119" i="226"/>
  <c r="T124" i="226"/>
  <c r="U124" i="226" s="1"/>
  <c r="H129" i="226"/>
  <c r="I129" i="226" s="1"/>
  <c r="N130" i="226"/>
  <c r="W143" i="226"/>
  <c r="X143" i="226" s="1"/>
  <c r="AO144" i="226"/>
  <c r="AP144" i="226" s="1"/>
  <c r="Q145" i="226"/>
  <c r="R145" i="226" s="1"/>
  <c r="W145" i="226"/>
  <c r="X145" i="226" s="1"/>
  <c r="H146" i="226"/>
  <c r="I146" i="226" s="1"/>
  <c r="Z151" i="226"/>
  <c r="AA151" i="226" s="1"/>
  <c r="N176" i="226"/>
  <c r="O176" i="226" s="1"/>
  <c r="H177" i="226"/>
  <c r="I177" i="226" s="1"/>
  <c r="N185" i="226"/>
  <c r="O185" i="226" s="1"/>
  <c r="H190" i="226"/>
  <c r="I190" i="226" s="1"/>
  <c r="H205" i="226"/>
  <c r="I205" i="226" s="1"/>
  <c r="AK237" i="226"/>
  <c r="AL237" i="226"/>
  <c r="AM237" i="226" s="1"/>
  <c r="S274" i="226"/>
  <c r="T274" i="226"/>
  <c r="U274" i="226" s="1"/>
  <c r="V274" i="226"/>
  <c r="W274" i="226"/>
  <c r="X274" i="226" s="1"/>
  <c r="S276" i="226"/>
  <c r="T276" i="226"/>
  <c r="U276" i="226" s="1"/>
  <c r="AL10" i="226"/>
  <c r="AM10" i="226" s="1"/>
  <c r="AL29" i="226"/>
  <c r="AM29" i="226" s="1"/>
  <c r="W38" i="226"/>
  <c r="X38" i="226" s="1"/>
  <c r="Q42" i="226"/>
  <c r="R42" i="226" s="1"/>
  <c r="AL42" i="226"/>
  <c r="AM42" i="226" s="1"/>
  <c r="Z51" i="226"/>
  <c r="AA51" i="226" s="1"/>
  <c r="H52" i="226"/>
  <c r="I52" i="226" s="1"/>
  <c r="AO52" i="226"/>
  <c r="AP52" i="226" s="1"/>
  <c r="Z58" i="226"/>
  <c r="AA58" i="226" s="1"/>
  <c r="N74" i="226"/>
  <c r="Z74" i="226"/>
  <c r="AA74" i="226" s="1"/>
  <c r="H76" i="226"/>
  <c r="I76" i="226" s="1"/>
  <c r="H81" i="226"/>
  <c r="I81" i="226" s="1"/>
  <c r="N85" i="226"/>
  <c r="T93" i="226"/>
  <c r="U93" i="226" s="1"/>
  <c r="AL93" i="226"/>
  <c r="AM93" i="226" s="1"/>
  <c r="K102" i="226"/>
  <c r="L102" i="226" s="1"/>
  <c r="N103" i="226"/>
  <c r="K106" i="226"/>
  <c r="L106" i="226" s="1"/>
  <c r="T106" i="226"/>
  <c r="U106" i="226" s="1"/>
  <c r="Q109" i="226"/>
  <c r="AL113" i="226"/>
  <c r="AM113" i="226" s="1"/>
  <c r="Z127" i="226"/>
  <c r="AA127" i="226" s="1"/>
  <c r="T133" i="226"/>
  <c r="U133" i="226" s="1"/>
  <c r="K139" i="226"/>
  <c r="L139" i="226" s="1"/>
  <c r="AO147" i="226"/>
  <c r="AP147" i="226" s="1"/>
  <c r="N158" i="226"/>
  <c r="O158" i="226" s="1"/>
  <c r="Z161" i="226"/>
  <c r="AA161" i="226" s="1"/>
  <c r="AO168" i="226"/>
  <c r="AP168" i="226" s="1"/>
  <c r="K169" i="226"/>
  <c r="W175" i="226"/>
  <c r="X175" i="226" s="1"/>
  <c r="AO181" i="226"/>
  <c r="AP181" i="226" s="1"/>
  <c r="W194" i="226"/>
  <c r="X194" i="226" s="1"/>
  <c r="T202" i="226"/>
  <c r="U202" i="226" s="1"/>
  <c r="Z215" i="226"/>
  <c r="AA215" i="226" s="1"/>
  <c r="N223" i="226"/>
  <c r="O223" i="226" s="1"/>
  <c r="W227" i="226"/>
  <c r="X227" i="226" s="1"/>
  <c r="H231" i="226"/>
  <c r="I231" i="226" s="1"/>
  <c r="AO232" i="226"/>
  <c r="AP232" i="226" s="1"/>
  <c r="Y245" i="226"/>
  <c r="Z245" i="226"/>
  <c r="AA245" i="226" s="1"/>
  <c r="H253" i="226"/>
  <c r="I253" i="226" s="1"/>
  <c r="N210" i="226"/>
  <c r="O210" i="226" s="1"/>
  <c r="T212" i="226"/>
  <c r="U212" i="226" s="1"/>
  <c r="AL212" i="226"/>
  <c r="AM212" i="226" s="1"/>
  <c r="Q215" i="226"/>
  <c r="R215" i="226" s="1"/>
  <c r="Q222" i="226"/>
  <c r="AO225" i="226"/>
  <c r="AP225" i="226" s="1"/>
  <c r="J250" i="226"/>
  <c r="K250" i="226"/>
  <c r="L250" i="226" s="1"/>
  <c r="S251" i="226"/>
  <c r="T251" i="226"/>
  <c r="U251" i="226" s="1"/>
  <c r="V251" i="226"/>
  <c r="W251" i="226"/>
  <c r="X251" i="226" s="1"/>
  <c r="S256" i="226"/>
  <c r="T256" i="226"/>
  <c r="U256" i="226" s="1"/>
  <c r="Y263" i="226"/>
  <c r="Z263" i="226"/>
  <c r="AA263" i="226" s="1"/>
  <c r="H241" i="226"/>
  <c r="I241" i="226" s="1"/>
  <c r="P249" i="226"/>
  <c r="Q249" i="226"/>
  <c r="V256" i="226"/>
  <c r="W256" i="226"/>
  <c r="Y269" i="226"/>
  <c r="Z269" i="226"/>
  <c r="AA269" i="226" s="1"/>
  <c r="H271" i="226"/>
  <c r="I271" i="226" s="1"/>
  <c r="S277" i="226"/>
  <c r="T277" i="226"/>
  <c r="U277" i="226" s="1"/>
  <c r="T10" i="226"/>
  <c r="U10" i="226" s="1"/>
  <c r="N11" i="226"/>
  <c r="O11" i="226" s="1"/>
  <c r="Z29" i="226"/>
  <c r="AA29" i="226" s="1"/>
  <c r="K33" i="226"/>
  <c r="L33" i="226" s="1"/>
  <c r="K35" i="226"/>
  <c r="L35" i="226" s="1"/>
  <c r="AL36" i="226"/>
  <c r="AM36" i="226" s="1"/>
  <c r="AO37" i="226"/>
  <c r="AP37" i="226" s="1"/>
  <c r="Q49" i="226"/>
  <c r="R49" i="226" s="1"/>
  <c r="K51" i="226"/>
  <c r="L51" i="226" s="1"/>
  <c r="W51" i="226"/>
  <c r="X51" i="226" s="1"/>
  <c r="N79" i="226"/>
  <c r="O79" i="226" s="1"/>
  <c r="K81" i="226"/>
  <c r="L81" i="226" s="1"/>
  <c r="H82" i="226"/>
  <c r="I82" i="226" s="1"/>
  <c r="W88" i="226"/>
  <c r="X88" i="226" s="1"/>
  <c r="AO90" i="226"/>
  <c r="AP90" i="226" s="1"/>
  <c r="AL91" i="226"/>
  <c r="AM91" i="226" s="1"/>
  <c r="W92" i="226"/>
  <c r="X92" i="226" s="1"/>
  <c r="H93" i="226"/>
  <c r="I93" i="226" s="1"/>
  <c r="N93" i="226"/>
  <c r="Z93" i="226"/>
  <c r="AA93" i="226" s="1"/>
  <c r="T95" i="226"/>
  <c r="U95" i="226" s="1"/>
  <c r="Z103" i="226"/>
  <c r="AA103" i="226" s="1"/>
  <c r="W110" i="226"/>
  <c r="X110" i="226" s="1"/>
  <c r="Z115" i="226"/>
  <c r="AA115" i="226" s="1"/>
  <c r="N127" i="226"/>
  <c r="O127" i="226" s="1"/>
  <c r="W127" i="226"/>
  <c r="X127" i="226" s="1"/>
  <c r="K133" i="226"/>
  <c r="L133" i="226" s="1"/>
  <c r="AL133" i="226"/>
  <c r="AM133" i="226" s="1"/>
  <c r="AL137" i="226"/>
  <c r="AM137" i="226" s="1"/>
  <c r="H147" i="226"/>
  <c r="I147" i="226" s="1"/>
  <c r="N148" i="226"/>
  <c r="T149" i="226"/>
  <c r="U149" i="226" s="1"/>
  <c r="V239" i="226"/>
  <c r="W239" i="226"/>
  <c r="X239" i="226" s="1"/>
  <c r="S248" i="226"/>
  <c r="T248" i="226"/>
  <c r="U248" i="226" s="1"/>
  <c r="S261" i="226"/>
  <c r="T261" i="226"/>
  <c r="U261" i="226" s="1"/>
  <c r="Z10" i="226"/>
  <c r="AA10" i="226" s="1"/>
  <c r="H15" i="226"/>
  <c r="I15" i="226" s="1"/>
  <c r="Q17" i="226"/>
  <c r="R17" i="226" s="1"/>
  <c r="Z26" i="226"/>
  <c r="AA26" i="226" s="1"/>
  <c r="K31" i="226"/>
  <c r="L31" i="226" s="1"/>
  <c r="AL34" i="226"/>
  <c r="AM34" i="226" s="1"/>
  <c r="H58" i="226"/>
  <c r="I58" i="226" s="1"/>
  <c r="AL62" i="226"/>
  <c r="AM62" i="226" s="1"/>
  <c r="H89" i="226"/>
  <c r="I89" i="226" s="1"/>
  <c r="T91" i="226"/>
  <c r="U91" i="226" s="1"/>
  <c r="H94" i="226"/>
  <c r="I94" i="226" s="1"/>
  <c r="Q98" i="226"/>
  <c r="R98" i="226" s="1"/>
  <c r="W99" i="226"/>
  <c r="X99" i="226" s="1"/>
  <c r="T100" i="226"/>
  <c r="U100" i="226" s="1"/>
  <c r="K109" i="226"/>
  <c r="L109" i="226" s="1"/>
  <c r="N113" i="226"/>
  <c r="K119" i="226"/>
  <c r="L119" i="226" s="1"/>
  <c r="W125" i="226"/>
  <c r="X125" i="226" s="1"/>
  <c r="H136" i="226"/>
  <c r="I136" i="226" s="1"/>
  <c r="T141" i="226"/>
  <c r="U141" i="226" s="1"/>
  <c r="Z148" i="226"/>
  <c r="AA148" i="226" s="1"/>
  <c r="H155" i="226"/>
  <c r="I155" i="226" s="1"/>
  <c r="N162" i="226"/>
  <c r="O162" i="226" s="1"/>
  <c r="K167" i="226"/>
  <c r="L167" i="226" s="1"/>
  <c r="H168" i="226"/>
  <c r="I168" i="226" s="1"/>
  <c r="AO172" i="226"/>
  <c r="AP172" i="226" s="1"/>
  <c r="AL188" i="226"/>
  <c r="AM188" i="226" s="1"/>
  <c r="K192" i="226"/>
  <c r="L192" i="226" s="1"/>
  <c r="T192" i="226"/>
  <c r="U192" i="226" s="1"/>
  <c r="AO192" i="226"/>
  <c r="AP192" i="226" s="1"/>
  <c r="AL206" i="226"/>
  <c r="AM206" i="226" s="1"/>
  <c r="W221" i="226"/>
  <c r="X221" i="226" s="1"/>
  <c r="H222" i="226"/>
  <c r="I222" i="226" s="1"/>
  <c r="S244" i="226"/>
  <c r="T244" i="226"/>
  <c r="U244" i="226" s="1"/>
  <c r="J258" i="226"/>
  <c r="K258" i="226"/>
  <c r="L258" i="226" s="1"/>
  <c r="S260" i="226"/>
  <c r="T260" i="226"/>
  <c r="AK262" i="226"/>
  <c r="AL262" i="226"/>
  <c r="AM262" i="226" s="1"/>
  <c r="M276" i="226"/>
  <c r="N276" i="226"/>
  <c r="O276" i="226" s="1"/>
  <c r="Y237" i="226"/>
  <c r="Z237" i="226"/>
  <c r="AA237" i="226" s="1"/>
  <c r="AN238" i="226"/>
  <c r="AO238" i="226"/>
  <c r="AP238" i="226" s="1"/>
  <c r="P242" i="226"/>
  <c r="Q242" i="226"/>
  <c r="R242" i="226" s="1"/>
  <c r="H262" i="226"/>
  <c r="I262" i="226" s="1"/>
  <c r="H240" i="226"/>
  <c r="I240" i="226" s="1"/>
  <c r="AN255" i="226"/>
  <c r="AO255" i="226"/>
  <c r="AP255" i="226" s="1"/>
  <c r="J257" i="226"/>
  <c r="K257" i="226"/>
  <c r="L257" i="226" s="1"/>
  <c r="S268" i="226"/>
  <c r="T268" i="226"/>
  <c r="U268" i="226" s="1"/>
  <c r="P270" i="226"/>
  <c r="Q270" i="226"/>
  <c r="R270" i="226" s="1"/>
  <c r="K12" i="226"/>
  <c r="L12" i="226" s="1"/>
  <c r="T13" i="226"/>
  <c r="U13" i="226" s="1"/>
  <c r="AO16" i="226"/>
  <c r="AP16" i="226" s="1"/>
  <c r="Z19" i="226"/>
  <c r="AA19" i="226" s="1"/>
  <c r="K22" i="226"/>
  <c r="L22" i="226" s="1"/>
  <c r="Z33" i="226"/>
  <c r="AA33" i="226" s="1"/>
  <c r="T34" i="226"/>
  <c r="U34" i="226" s="1"/>
  <c r="Z34" i="226"/>
  <c r="AA34" i="226" s="1"/>
  <c r="Z39" i="226"/>
  <c r="AA39" i="226" s="1"/>
  <c r="AO42" i="226"/>
  <c r="AP42" i="226" s="1"/>
  <c r="Q50" i="226"/>
  <c r="R50" i="226" s="1"/>
  <c r="Z54" i="226"/>
  <c r="AA54" i="226" s="1"/>
  <c r="AO55" i="226"/>
  <c r="AP55" i="226" s="1"/>
  <c r="K60" i="226"/>
  <c r="L60" i="226" s="1"/>
  <c r="Q67" i="226"/>
  <c r="R67" i="226" s="1"/>
  <c r="W70" i="226"/>
  <c r="X70" i="226" s="1"/>
  <c r="Z71" i="226"/>
  <c r="AA71" i="226" s="1"/>
  <c r="T75" i="226"/>
  <c r="Q80" i="226"/>
  <c r="T89" i="226"/>
  <c r="U89" i="226" s="1"/>
  <c r="AO96" i="226"/>
  <c r="AP96" i="226" s="1"/>
  <c r="K98" i="226"/>
  <c r="L98" i="226" s="1"/>
  <c r="K110" i="226"/>
  <c r="L110" i="226" s="1"/>
  <c r="Q113" i="226"/>
  <c r="R113" i="226" s="1"/>
  <c r="K114" i="226"/>
  <c r="L114" i="226" s="1"/>
  <c r="K122" i="226"/>
  <c r="L122" i="226" s="1"/>
  <c r="K125" i="226"/>
  <c r="L125" i="226" s="1"/>
  <c r="AL130" i="226"/>
  <c r="AM130" i="226" s="1"/>
  <c r="AL149" i="226"/>
  <c r="AM149" i="226" s="1"/>
  <c r="Q153" i="226"/>
  <c r="R153" i="226" s="1"/>
  <c r="W158" i="226"/>
  <c r="X158" i="226" s="1"/>
  <c r="Z173" i="226"/>
  <c r="AA173" i="226" s="1"/>
  <c r="Z184" i="226"/>
  <c r="AA184" i="226" s="1"/>
  <c r="N186" i="226"/>
  <c r="O186" i="226" s="1"/>
  <c r="K195" i="226"/>
  <c r="L195" i="226" s="1"/>
  <c r="Z209" i="226"/>
  <c r="AA209" i="226" s="1"/>
  <c r="W231" i="226"/>
  <c r="X231" i="226" s="1"/>
  <c r="V235" i="226"/>
  <c r="W235" i="226"/>
  <c r="X235" i="226" s="1"/>
  <c r="V246" i="226"/>
  <c r="W246" i="226"/>
  <c r="X246" i="226" s="1"/>
  <c r="M267" i="226"/>
  <c r="N267" i="226"/>
  <c r="O267" i="226" s="1"/>
  <c r="Y270" i="226"/>
  <c r="Z270" i="226"/>
  <c r="AA270" i="226" s="1"/>
  <c r="AN270" i="226"/>
  <c r="AO270" i="226"/>
  <c r="AP270" i="226" s="1"/>
  <c r="Z275" i="226"/>
  <c r="AA275" i="226" s="1"/>
  <c r="K76" i="226"/>
  <c r="L76" i="226" s="1"/>
  <c r="Q79" i="226"/>
  <c r="R79" i="226" s="1"/>
  <c r="AO79" i="226"/>
  <c r="AP79" i="226" s="1"/>
  <c r="K80" i="226"/>
  <c r="L80" i="226" s="1"/>
  <c r="AO84" i="226"/>
  <c r="AP84" i="226" s="1"/>
  <c r="Z85" i="226"/>
  <c r="AA85" i="226" s="1"/>
  <c r="K88" i="226"/>
  <c r="L88" i="226" s="1"/>
  <c r="N91" i="226"/>
  <c r="K95" i="226"/>
  <c r="L95" i="226" s="1"/>
  <c r="Q99" i="226"/>
  <c r="W100" i="226"/>
  <c r="X100" i="226" s="1"/>
  <c r="H102" i="226"/>
  <c r="I102" i="226" s="1"/>
  <c r="Q102" i="226"/>
  <c r="W102" i="226"/>
  <c r="X102" i="226" s="1"/>
  <c r="H113" i="226"/>
  <c r="I113" i="226" s="1"/>
  <c r="N114" i="226"/>
  <c r="Q123" i="226"/>
  <c r="Z123" i="226"/>
  <c r="AA123" i="226" s="1"/>
  <c r="K129" i="226"/>
  <c r="L129" i="226" s="1"/>
  <c r="W133" i="226"/>
  <c r="X133" i="226" s="1"/>
  <c r="Q134" i="226"/>
  <c r="H148" i="226"/>
  <c r="I148" i="226" s="1"/>
  <c r="K150" i="226"/>
  <c r="L150" i="226" s="1"/>
  <c r="AO150" i="226"/>
  <c r="AP150" i="226" s="1"/>
  <c r="Q152" i="226"/>
  <c r="R152" i="226" s="1"/>
  <c r="K153" i="226"/>
  <c r="L153" i="226" s="1"/>
  <c r="H167" i="226"/>
  <c r="I167" i="226" s="1"/>
  <c r="Z169" i="226"/>
  <c r="AA169" i="226" s="1"/>
  <c r="AN173" i="226"/>
  <c r="AO173" i="226"/>
  <c r="AP173" i="226" s="1"/>
  <c r="J178" i="226"/>
  <c r="K178" i="226"/>
  <c r="L178" i="226" s="1"/>
  <c r="H184" i="226"/>
  <c r="I184" i="226" s="1"/>
  <c r="AK185" i="226"/>
  <c r="AL185" i="226"/>
  <c r="AM185" i="226" s="1"/>
  <c r="S191" i="226"/>
  <c r="T191" i="226"/>
  <c r="U191" i="226" s="1"/>
  <c r="V192" i="226"/>
  <c r="W192" i="226"/>
  <c r="X192" i="226" s="1"/>
  <c r="M205" i="226"/>
  <c r="N205" i="226"/>
  <c r="O205" i="226" s="1"/>
  <c r="AN208" i="226"/>
  <c r="AO208" i="226"/>
  <c r="AP208" i="226" s="1"/>
  <c r="M216" i="226"/>
  <c r="N216" i="226"/>
  <c r="O216" i="226" s="1"/>
  <c r="M220" i="226"/>
  <c r="N220" i="226"/>
  <c r="O220" i="226" s="1"/>
  <c r="J252" i="226"/>
  <c r="K252" i="226"/>
  <c r="L252" i="226" s="1"/>
  <c r="AO12" i="226"/>
  <c r="AP12" i="226" s="1"/>
  <c r="Z16" i="226"/>
  <c r="AA16" i="226" s="1"/>
  <c r="Q22" i="226"/>
  <c r="R22" i="226" s="1"/>
  <c r="Z22" i="226"/>
  <c r="AA22" i="226" s="1"/>
  <c r="W23" i="226"/>
  <c r="X23" i="226" s="1"/>
  <c r="N37" i="226"/>
  <c r="O37" i="226" s="1"/>
  <c r="Q45" i="226"/>
  <c r="R45" i="226" s="1"/>
  <c r="K46" i="226"/>
  <c r="L46" i="226" s="1"/>
  <c r="W46" i="226"/>
  <c r="X46" i="226" s="1"/>
  <c r="Q47" i="226"/>
  <c r="T63" i="226"/>
  <c r="U63" i="226" s="1"/>
  <c r="H64" i="226"/>
  <c r="I64" i="226" s="1"/>
  <c r="H74" i="226"/>
  <c r="I74" i="226" s="1"/>
  <c r="H75" i="226"/>
  <c r="I75" i="226" s="1"/>
  <c r="T77" i="226"/>
  <c r="W78" i="226"/>
  <c r="X78" i="226" s="1"/>
  <c r="W80" i="226"/>
  <c r="X80" i="226" s="1"/>
  <c r="T82" i="226"/>
  <c r="U82" i="226" s="1"/>
  <c r="T84" i="226"/>
  <c r="U84" i="226" s="1"/>
  <c r="H87" i="226"/>
  <c r="I87" i="226" s="1"/>
  <c r="N87" i="226"/>
  <c r="O87" i="226" s="1"/>
  <c r="Z87" i="226"/>
  <c r="AA87" i="226" s="1"/>
  <c r="AO92" i="226"/>
  <c r="AP92" i="226" s="1"/>
  <c r="Q96" i="226"/>
  <c r="R96" i="226" s="1"/>
  <c r="Z107" i="226"/>
  <c r="AA107" i="226" s="1"/>
  <c r="K108" i="226"/>
  <c r="L108" i="226" s="1"/>
  <c r="Z109" i="226"/>
  <c r="AA109" i="226" s="1"/>
  <c r="AO109" i="226"/>
  <c r="AP109" i="226" s="1"/>
  <c r="N111" i="226"/>
  <c r="AO118" i="226"/>
  <c r="AP118" i="226" s="1"/>
  <c r="AL120" i="226"/>
  <c r="AM120" i="226" s="1"/>
  <c r="AL121" i="226"/>
  <c r="AM121" i="226" s="1"/>
  <c r="Q122" i="226"/>
  <c r="K124" i="226"/>
  <c r="L124" i="226" s="1"/>
  <c r="T126" i="226"/>
  <c r="U126" i="226" s="1"/>
  <c r="H130" i="226"/>
  <c r="I130" i="226" s="1"/>
  <c r="AO131" i="226"/>
  <c r="AP131" i="226" s="1"/>
  <c r="J157" i="226"/>
  <c r="K157" i="226"/>
  <c r="L157" i="226" s="1"/>
  <c r="V164" i="226"/>
  <c r="W164" i="226"/>
  <c r="X164" i="226" s="1"/>
  <c r="V187" i="226"/>
  <c r="W187" i="226"/>
  <c r="X187" i="226" s="1"/>
  <c r="V193" i="226"/>
  <c r="W193" i="226"/>
  <c r="X193" i="226" s="1"/>
  <c r="V222" i="226"/>
  <c r="W222" i="226"/>
  <c r="X222" i="226" s="1"/>
  <c r="S167" i="226"/>
  <c r="T167" i="226"/>
  <c r="U167" i="226" s="1"/>
  <c r="J187" i="226"/>
  <c r="K187" i="226"/>
  <c r="L187" i="226" s="1"/>
  <c r="M192" i="226"/>
  <c r="N192" i="226"/>
  <c r="O192" i="226" s="1"/>
  <c r="V201" i="226"/>
  <c r="W201" i="226"/>
  <c r="X201" i="226" s="1"/>
  <c r="M221" i="226"/>
  <c r="N221" i="226"/>
  <c r="O221" i="226" s="1"/>
  <c r="Q105" i="226"/>
  <c r="K117" i="226"/>
  <c r="L117" i="226" s="1"/>
  <c r="W124" i="226"/>
  <c r="X124" i="226" s="1"/>
  <c r="T125" i="226"/>
  <c r="K128" i="226"/>
  <c r="L128" i="226" s="1"/>
  <c r="W128" i="226"/>
  <c r="X128" i="226" s="1"/>
  <c r="K131" i="226"/>
  <c r="L131" i="226" s="1"/>
  <c r="W132" i="226"/>
  <c r="X132" i="226" s="1"/>
  <c r="AO133" i="226"/>
  <c r="AP133" i="226" s="1"/>
  <c r="K134" i="226"/>
  <c r="L134" i="226" s="1"/>
  <c r="T135" i="226"/>
  <c r="U135" i="226" s="1"/>
  <c r="W135" i="226"/>
  <c r="X135" i="226" s="1"/>
  <c r="N136" i="226"/>
  <c r="AL136" i="226"/>
  <c r="AM136" i="226" s="1"/>
  <c r="N138" i="226"/>
  <c r="AO142" i="226"/>
  <c r="AP142" i="226" s="1"/>
  <c r="N147" i="226"/>
  <c r="T150" i="226"/>
  <c r="U150" i="226" s="1"/>
  <c r="AL150" i="226"/>
  <c r="AM150" i="226" s="1"/>
  <c r="T151" i="226"/>
  <c r="U151" i="226" s="1"/>
  <c r="AO151" i="226"/>
  <c r="AP151" i="226" s="1"/>
  <c r="J156" i="226"/>
  <c r="K156" i="226"/>
  <c r="L156" i="226" s="1"/>
  <c r="Y157" i="226"/>
  <c r="Z157" i="226"/>
  <c r="AA157" i="226" s="1"/>
  <c r="T159" i="226"/>
  <c r="U159" i="226" s="1"/>
  <c r="H160" i="226"/>
  <c r="I160" i="226" s="1"/>
  <c r="V163" i="226"/>
  <c r="W163" i="226"/>
  <c r="X163" i="226" s="1"/>
  <c r="V165" i="226"/>
  <c r="W165" i="226"/>
  <c r="X165" i="226" s="1"/>
  <c r="AL170" i="226"/>
  <c r="AM170" i="226" s="1"/>
  <c r="W173" i="226"/>
  <c r="AN200" i="226"/>
  <c r="AO200" i="226"/>
  <c r="AP200" i="226" s="1"/>
  <c r="H202" i="226"/>
  <c r="I202" i="226" s="1"/>
  <c r="M214" i="226"/>
  <c r="N214" i="226"/>
  <c r="O214" i="226" s="1"/>
  <c r="Y220" i="226"/>
  <c r="Z220" i="226"/>
  <c r="AA220" i="226" s="1"/>
  <c r="J222" i="226"/>
  <c r="K222" i="226"/>
  <c r="L222" i="226" s="1"/>
  <c r="AL12" i="226"/>
  <c r="AM12" i="226" s="1"/>
  <c r="K18" i="226"/>
  <c r="L18" i="226" s="1"/>
  <c r="H25" i="226"/>
  <c r="W35" i="226"/>
  <c r="X35" i="226" s="1"/>
  <c r="Z36" i="226"/>
  <c r="AA36" i="226" s="1"/>
  <c r="K38" i="226"/>
  <c r="L38" i="226" s="1"/>
  <c r="K42" i="226"/>
  <c r="L42" i="226" s="1"/>
  <c r="AO44" i="226"/>
  <c r="AP44" i="226" s="1"/>
  <c r="AL45" i="226"/>
  <c r="AM45" i="226" s="1"/>
  <c r="AO46" i="226"/>
  <c r="AP46" i="226" s="1"/>
  <c r="K49" i="226"/>
  <c r="L49" i="226" s="1"/>
  <c r="AO49" i="226"/>
  <c r="AP49" i="226" s="1"/>
  <c r="T54" i="226"/>
  <c r="W55" i="226"/>
  <c r="X55" i="226" s="1"/>
  <c r="W59" i="226"/>
  <c r="X59" i="226" s="1"/>
  <c r="T60" i="226"/>
  <c r="U60" i="226" s="1"/>
  <c r="K61" i="226"/>
  <c r="L61" i="226" s="1"/>
  <c r="Z63" i="226"/>
  <c r="AA63" i="226" s="1"/>
  <c r="T64" i="226"/>
  <c r="U64" i="226" s="1"/>
  <c r="AL68" i="226"/>
  <c r="AM68" i="226" s="1"/>
  <c r="AO69" i="226"/>
  <c r="AP69" i="226" s="1"/>
  <c r="AO78" i="226"/>
  <c r="AP78" i="226" s="1"/>
  <c r="N82" i="226"/>
  <c r="Z82" i="226"/>
  <c r="AA82" i="226" s="1"/>
  <c r="Q87" i="226"/>
  <c r="R87" i="226" s="1"/>
  <c r="W87" i="226"/>
  <c r="X87" i="226" s="1"/>
  <c r="K92" i="226"/>
  <c r="L92" i="226" s="1"/>
  <c r="AO95" i="226"/>
  <c r="AP95" i="226" s="1"/>
  <c r="Q97" i="226"/>
  <c r="R97" i="226" s="1"/>
  <c r="Q100" i="226"/>
  <c r="Z105" i="226"/>
  <c r="AA105" i="226" s="1"/>
  <c r="AO105" i="226"/>
  <c r="AP105" i="226" s="1"/>
  <c r="AO106" i="226"/>
  <c r="AP106" i="226" s="1"/>
  <c r="Q111" i="226"/>
  <c r="N112" i="226"/>
  <c r="O112" i="226" s="1"/>
  <c r="AO116" i="226"/>
  <c r="AP116" i="226" s="1"/>
  <c r="H121" i="226"/>
  <c r="I121" i="226" s="1"/>
  <c r="K123" i="226"/>
  <c r="L123" i="226" s="1"/>
  <c r="AO124" i="226"/>
  <c r="AP124" i="226" s="1"/>
  <c r="Z134" i="226"/>
  <c r="AA134" i="226" s="1"/>
  <c r="Q139" i="226"/>
  <c r="H142" i="226"/>
  <c r="I142" i="226" s="1"/>
  <c r="K152" i="226"/>
  <c r="L152" i="226" s="1"/>
  <c r="Z153" i="226"/>
  <c r="AA153" i="226" s="1"/>
  <c r="T156" i="226"/>
  <c r="U156" i="226" s="1"/>
  <c r="AK167" i="226"/>
  <c r="AL167" i="226"/>
  <c r="AM167" i="226" s="1"/>
  <c r="AK173" i="226"/>
  <c r="AL173" i="226"/>
  <c r="AM173" i="226" s="1"/>
  <c r="H181" i="226"/>
  <c r="I181" i="226" s="1"/>
  <c r="P181" i="226"/>
  <c r="Q181" i="226"/>
  <c r="Y183" i="226"/>
  <c r="Z183" i="226"/>
  <c r="AA183" i="226" s="1"/>
  <c r="H192" i="226"/>
  <c r="I192" i="226" s="1"/>
  <c r="P192" i="226"/>
  <c r="Q192" i="226"/>
  <c r="R192" i="226" s="1"/>
  <c r="S197" i="226"/>
  <c r="T197" i="226"/>
  <c r="U197" i="226" s="1"/>
  <c r="S204" i="226"/>
  <c r="T204" i="226"/>
  <c r="U204" i="226" s="1"/>
  <c r="AK235" i="226"/>
  <c r="AL235" i="226"/>
  <c r="AM235" i="226" s="1"/>
  <c r="J246" i="226"/>
  <c r="K246" i="226"/>
  <c r="L246" i="226" s="1"/>
  <c r="P157" i="226"/>
  <c r="Q157" i="226"/>
  <c r="H161" i="226"/>
  <c r="I161" i="226" s="1"/>
  <c r="P161" i="226"/>
  <c r="Q161" i="226"/>
  <c r="R161" i="226" s="1"/>
  <c r="M165" i="226"/>
  <c r="N165" i="226"/>
  <c r="O165" i="226" s="1"/>
  <c r="AN166" i="226"/>
  <c r="AO166" i="226"/>
  <c r="AP166" i="226" s="1"/>
  <c r="AK169" i="226"/>
  <c r="AL169" i="226"/>
  <c r="AM169" i="226" s="1"/>
  <c r="H176" i="226"/>
  <c r="I176" i="226" s="1"/>
  <c r="H188" i="226"/>
  <c r="I188" i="226" s="1"/>
  <c r="P198" i="226"/>
  <c r="Q198" i="226"/>
  <c r="R198" i="226" s="1"/>
  <c r="M203" i="226"/>
  <c r="N203" i="226"/>
  <c r="O203" i="226" s="1"/>
  <c r="AK205" i="226"/>
  <c r="AL205" i="226"/>
  <c r="AM205" i="226" s="1"/>
  <c r="AN206" i="226"/>
  <c r="AO206" i="226"/>
  <c r="AP206" i="226" s="1"/>
  <c r="P209" i="226"/>
  <c r="Q209" i="226"/>
  <c r="R209" i="226" s="1"/>
  <c r="H219" i="226"/>
  <c r="I219" i="226" s="1"/>
  <c r="V243" i="226"/>
  <c r="W243" i="226"/>
  <c r="X243" i="226" s="1"/>
  <c r="K140" i="226"/>
  <c r="L140" i="226" s="1"/>
  <c r="H150" i="226"/>
  <c r="I150" i="226" s="1"/>
  <c r="N150" i="226"/>
  <c r="O150" i="226" s="1"/>
  <c r="Z150" i="226"/>
  <c r="AA150" i="226" s="1"/>
  <c r="AL152" i="226"/>
  <c r="AM152" i="226" s="1"/>
  <c r="AK156" i="226"/>
  <c r="AL156" i="226"/>
  <c r="AM156" i="226" s="1"/>
  <c r="J160" i="226"/>
  <c r="K160" i="226"/>
  <c r="L160" i="226" s="1"/>
  <c r="V179" i="226"/>
  <c r="W179" i="226"/>
  <c r="X179" i="226" s="1"/>
  <c r="M180" i="226"/>
  <c r="N180" i="226"/>
  <c r="O180" i="226" s="1"/>
  <c r="AK184" i="226"/>
  <c r="AL184" i="226"/>
  <c r="AM184" i="226" s="1"/>
  <c r="AN185" i="226"/>
  <c r="AO185" i="226"/>
  <c r="AP185" i="226" s="1"/>
  <c r="J186" i="226"/>
  <c r="K186" i="226"/>
  <c r="L186" i="226" s="1"/>
  <c r="S194" i="226"/>
  <c r="T194" i="226"/>
  <c r="U194" i="226" s="1"/>
  <c r="AN196" i="226"/>
  <c r="AO196" i="226"/>
  <c r="AP196" i="226" s="1"/>
  <c r="M201" i="226"/>
  <c r="N201" i="226"/>
  <c r="O201" i="226" s="1"/>
  <c r="Y225" i="226"/>
  <c r="Z225" i="226"/>
  <c r="AA225" i="226" s="1"/>
  <c r="Z12" i="226"/>
  <c r="AA12" i="226" s="1"/>
  <c r="AL17" i="226"/>
  <c r="AM17" i="226" s="1"/>
  <c r="H24" i="226"/>
  <c r="AL28" i="226"/>
  <c r="AM28" i="226" s="1"/>
  <c r="AO40" i="226"/>
  <c r="AP40" i="226" s="1"/>
  <c r="T44" i="226"/>
  <c r="U44" i="226" s="1"/>
  <c r="T45" i="226"/>
  <c r="U45" i="226" s="1"/>
  <c r="AL46" i="226"/>
  <c r="AM46" i="226" s="1"/>
  <c r="W47" i="226"/>
  <c r="X47" i="226" s="1"/>
  <c r="N48" i="226"/>
  <c r="O48" i="226" s="1"/>
  <c r="W49" i="226"/>
  <c r="Q63" i="226"/>
  <c r="R63" i="226" s="1"/>
  <c r="W63" i="226"/>
  <c r="Z64" i="226"/>
  <c r="AA64" i="226" s="1"/>
  <c r="AL78" i="226"/>
  <c r="AM78" i="226" s="1"/>
  <c r="Q82" i="226"/>
  <c r="W82" i="226"/>
  <c r="X82" i="226" s="1"/>
  <c r="K87" i="226"/>
  <c r="L87" i="226" s="1"/>
  <c r="AO88" i="226"/>
  <c r="AP88" i="226" s="1"/>
  <c r="K101" i="226"/>
  <c r="L101" i="226" s="1"/>
  <c r="Z106" i="226"/>
  <c r="AA106" i="226" s="1"/>
  <c r="Z110" i="226"/>
  <c r="AA110" i="226" s="1"/>
  <c r="AO110" i="226"/>
  <c r="AP110" i="226" s="1"/>
  <c r="Q112" i="226"/>
  <c r="R112" i="226" s="1"/>
  <c r="T113" i="226"/>
  <c r="U113" i="226" s="1"/>
  <c r="K116" i="226"/>
  <c r="L116" i="226" s="1"/>
  <c r="AL123" i="226"/>
  <c r="AM123" i="226" s="1"/>
  <c r="Z138" i="226"/>
  <c r="AA138" i="226" s="1"/>
  <c r="AO138" i="226"/>
  <c r="AP138" i="226" s="1"/>
  <c r="AO141" i="226"/>
  <c r="AP141" i="226" s="1"/>
  <c r="H144" i="226"/>
  <c r="I144" i="226" s="1"/>
  <c r="H165" i="226"/>
  <c r="I165" i="226" s="1"/>
  <c r="P165" i="226"/>
  <c r="Q165" i="226"/>
  <c r="Y170" i="226"/>
  <c r="Z170" i="226"/>
  <c r="AA170" i="226" s="1"/>
  <c r="S174" i="226"/>
  <c r="T174" i="226"/>
  <c r="U174" i="226" s="1"/>
  <c r="Y180" i="226"/>
  <c r="Z180" i="226"/>
  <c r="AA180" i="226" s="1"/>
  <c r="P183" i="226"/>
  <c r="Q183" i="226"/>
  <c r="R183" i="226" s="1"/>
  <c r="H185" i="226"/>
  <c r="I185" i="226" s="1"/>
  <c r="Y187" i="226"/>
  <c r="Z187" i="226"/>
  <c r="AA187" i="226" s="1"/>
  <c r="H214" i="226"/>
  <c r="I214" i="226" s="1"/>
  <c r="W10" i="226"/>
  <c r="X10" i="226" s="1"/>
  <c r="T17" i="226"/>
  <c r="U17" i="226" s="1"/>
  <c r="K28" i="226"/>
  <c r="L28" i="226" s="1"/>
  <c r="W36" i="226"/>
  <c r="X36" i="226" s="1"/>
  <c r="AL48" i="226"/>
  <c r="AM48" i="226" s="1"/>
  <c r="N53" i="226"/>
  <c r="O53" i="226" s="1"/>
  <c r="K55" i="226"/>
  <c r="L55" i="226" s="1"/>
  <c r="K58" i="226"/>
  <c r="L58" i="226" s="1"/>
  <c r="H60" i="226"/>
  <c r="I60" i="226" s="1"/>
  <c r="K83" i="226"/>
  <c r="L83" i="226" s="1"/>
  <c r="Q85" i="226"/>
  <c r="AL165" i="226"/>
  <c r="AM165" i="226" s="1"/>
  <c r="V168" i="226"/>
  <c r="W168" i="226"/>
  <c r="X168" i="226" s="1"/>
  <c r="N170" i="226"/>
  <c r="S172" i="226"/>
  <c r="T172" i="226"/>
  <c r="U172" i="226" s="1"/>
  <c r="AN189" i="226"/>
  <c r="AO189" i="226"/>
  <c r="AP189" i="226" s="1"/>
  <c r="AN191" i="226"/>
  <c r="AO191" i="226"/>
  <c r="AP191" i="226" s="1"/>
  <c r="Y192" i="226"/>
  <c r="Z192" i="226"/>
  <c r="AA192" i="226" s="1"/>
  <c r="AN193" i="226"/>
  <c r="AO193" i="226"/>
  <c r="AP193" i="226" s="1"/>
  <c r="J194" i="226"/>
  <c r="K194" i="226"/>
  <c r="L194" i="226" s="1"/>
  <c r="P201" i="226"/>
  <c r="Q201" i="226"/>
  <c r="R201" i="226" s="1"/>
  <c r="H203" i="226"/>
  <c r="I203" i="226" s="1"/>
  <c r="AK209" i="226"/>
  <c r="AL209" i="226"/>
  <c r="AM209" i="226" s="1"/>
  <c r="J211" i="226"/>
  <c r="K211" i="226"/>
  <c r="L211" i="226" s="1"/>
  <c r="AK213" i="226"/>
  <c r="AL213" i="226"/>
  <c r="AM213" i="226" s="1"/>
  <c r="T121" i="226"/>
  <c r="U121" i="226" s="1"/>
  <c r="N123" i="226"/>
  <c r="Z133" i="226"/>
  <c r="AA133" i="226" s="1"/>
  <c r="H134" i="226"/>
  <c r="I134" i="226" s="1"/>
  <c r="N134" i="226"/>
  <c r="Q135" i="226"/>
  <c r="T137" i="226"/>
  <c r="U137" i="226" s="1"/>
  <c r="K138" i="226"/>
  <c r="L138" i="226" s="1"/>
  <c r="W139" i="226"/>
  <c r="X139" i="226" s="1"/>
  <c r="Z143" i="226"/>
  <c r="AA143" i="226" s="1"/>
  <c r="Q150" i="226"/>
  <c r="R150" i="226" s="1"/>
  <c r="W150" i="226"/>
  <c r="X150" i="226" s="1"/>
  <c r="N152" i="226"/>
  <c r="O152" i="226" s="1"/>
  <c r="AN170" i="226"/>
  <c r="AO170" i="226"/>
  <c r="AP170" i="226" s="1"/>
  <c r="AK172" i="226"/>
  <c r="AL172" i="226"/>
  <c r="AM172" i="226" s="1"/>
  <c r="AK174" i="226"/>
  <c r="AL174" i="226"/>
  <c r="AM174" i="226" s="1"/>
  <c r="S200" i="226"/>
  <c r="T200" i="226"/>
  <c r="U200" i="226" s="1"/>
  <c r="Y201" i="226"/>
  <c r="Z201" i="226"/>
  <c r="AA201" i="226" s="1"/>
  <c r="J204" i="226"/>
  <c r="K204" i="226"/>
  <c r="L204" i="226" s="1"/>
  <c r="S206" i="226"/>
  <c r="T206" i="226"/>
  <c r="S245" i="226"/>
  <c r="T245" i="226"/>
  <c r="U245" i="226" s="1"/>
  <c r="W12" i="226"/>
  <c r="X12" i="226" s="1"/>
  <c r="T14" i="226"/>
  <c r="AL15" i="226"/>
  <c r="AM15" i="226" s="1"/>
  <c r="N18" i="226"/>
  <c r="O18" i="226" s="1"/>
  <c r="N22" i="226"/>
  <c r="O22" i="226" s="1"/>
  <c r="Z23" i="226"/>
  <c r="AA23" i="226" s="1"/>
  <c r="K25" i="226"/>
  <c r="L25" i="226" s="1"/>
  <c r="N26" i="226"/>
  <c r="O26" i="226" s="1"/>
  <c r="AL26" i="226"/>
  <c r="AM26" i="226" s="1"/>
  <c r="W27" i="226"/>
  <c r="X27" i="226" s="1"/>
  <c r="W42" i="226"/>
  <c r="X42" i="226" s="1"/>
  <c r="Z46" i="226"/>
  <c r="AA46" i="226" s="1"/>
  <c r="H48" i="226"/>
  <c r="I48" i="226" s="1"/>
  <c r="Z53" i="226"/>
  <c r="AA53" i="226" s="1"/>
  <c r="H56" i="226"/>
  <c r="I56" i="226" s="1"/>
  <c r="H63" i="226"/>
  <c r="I63" i="226" s="1"/>
  <c r="Q64" i="226"/>
  <c r="W64" i="226"/>
  <c r="X64" i="226" s="1"/>
  <c r="Z78" i="226"/>
  <c r="AA78" i="226" s="1"/>
  <c r="Z80" i="226"/>
  <c r="AA80" i="226" s="1"/>
  <c r="H84" i="226"/>
  <c r="I84" i="226" s="1"/>
  <c r="T87" i="226"/>
  <c r="U87" i="226" s="1"/>
  <c r="H92" i="226"/>
  <c r="I92" i="226" s="1"/>
  <c r="W97" i="226"/>
  <c r="X97" i="226" s="1"/>
  <c r="AO99" i="226"/>
  <c r="AP99" i="226" s="1"/>
  <c r="AL101" i="226"/>
  <c r="AM101" i="226" s="1"/>
  <c r="H104" i="226"/>
  <c r="I104" i="226" s="1"/>
  <c r="Z104" i="226"/>
  <c r="AA104" i="226" s="1"/>
  <c r="K105" i="226"/>
  <c r="L105" i="226" s="1"/>
  <c r="Z111" i="226"/>
  <c r="AA111" i="226" s="1"/>
  <c r="Q117" i="226"/>
  <c r="R117" i="226" s="1"/>
  <c r="N125" i="226"/>
  <c r="O125" i="226" s="1"/>
  <c r="AO126" i="226"/>
  <c r="AP126" i="226" s="1"/>
  <c r="Z132" i="226"/>
  <c r="AA132" i="226" s="1"/>
  <c r="T136" i="226"/>
  <c r="U136" i="226" s="1"/>
  <c r="T138" i="226"/>
  <c r="U138" i="226" s="1"/>
  <c r="Z144" i="226"/>
  <c r="AA144" i="226" s="1"/>
  <c r="Y162" i="226"/>
  <c r="Z162" i="226"/>
  <c r="AA162" i="226" s="1"/>
  <c r="M167" i="226"/>
  <c r="N167" i="226"/>
  <c r="O167" i="226" s="1"/>
  <c r="J172" i="226"/>
  <c r="K172" i="226"/>
  <c r="L172" i="226" s="1"/>
  <c r="S173" i="226"/>
  <c r="T173" i="226"/>
  <c r="J196" i="226"/>
  <c r="K196" i="226"/>
  <c r="L196" i="226" s="1"/>
  <c r="S199" i="226"/>
  <c r="T199" i="226"/>
  <c r="U199" i="226" s="1"/>
  <c r="J205" i="226"/>
  <c r="K205" i="226"/>
  <c r="L205" i="226" s="1"/>
  <c r="AN210" i="226"/>
  <c r="AO210" i="226"/>
  <c r="AP210" i="226" s="1"/>
  <c r="Y211" i="226"/>
  <c r="Z211" i="226"/>
  <c r="AA211" i="226" s="1"/>
  <c r="V161" i="226"/>
  <c r="W161" i="226"/>
  <c r="X161" i="226" s="1"/>
  <c r="AN164" i="226"/>
  <c r="AO164" i="226"/>
  <c r="AP164" i="226" s="1"/>
  <c r="Y165" i="226"/>
  <c r="Z165" i="226"/>
  <c r="AA165" i="226" s="1"/>
  <c r="Y171" i="226"/>
  <c r="Z171" i="226"/>
  <c r="AA171" i="226" s="1"/>
  <c r="AN195" i="226"/>
  <c r="AO195" i="226"/>
  <c r="P197" i="226"/>
  <c r="Q197" i="226"/>
  <c r="R197" i="226" s="1"/>
  <c r="Y205" i="226"/>
  <c r="Z205" i="226"/>
  <c r="AA205" i="226" s="1"/>
  <c r="AN205" i="226"/>
  <c r="AO205" i="226"/>
  <c r="AP205" i="226" s="1"/>
  <c r="H210" i="226"/>
  <c r="I210" i="226" s="1"/>
  <c r="V229" i="226"/>
  <c r="W229" i="226"/>
  <c r="X229" i="226" s="1"/>
  <c r="Q223" i="226"/>
  <c r="R223" i="226" s="1"/>
  <c r="W223" i="226"/>
  <c r="X223" i="226" s="1"/>
  <c r="K226" i="226"/>
  <c r="L226" i="226" s="1"/>
  <c r="Q227" i="226"/>
  <c r="R227" i="226" s="1"/>
  <c r="H229" i="226"/>
  <c r="I229" i="226" s="1"/>
  <c r="Q231" i="226"/>
  <c r="R231" i="226" s="1"/>
  <c r="Z232" i="226"/>
  <c r="AA232" i="226" s="1"/>
  <c r="N233" i="226"/>
  <c r="O233" i="226" s="1"/>
  <c r="T239" i="226"/>
  <c r="U239" i="226" s="1"/>
  <c r="W197" i="226"/>
  <c r="X197" i="226" s="1"/>
  <c r="AO202" i="226"/>
  <c r="AP202" i="226" s="1"/>
  <c r="AO209" i="226"/>
  <c r="AP209" i="226" s="1"/>
  <c r="Z210" i="226"/>
  <c r="AA210" i="226" s="1"/>
  <c r="H223" i="226"/>
  <c r="I223" i="226" s="1"/>
  <c r="K225" i="226"/>
  <c r="L225" i="226" s="1"/>
  <c r="AO226" i="226"/>
  <c r="AP226" i="226" s="1"/>
  <c r="AL227" i="226"/>
  <c r="AM227" i="226" s="1"/>
  <c r="AL231" i="226"/>
  <c r="AM231" i="226" s="1"/>
  <c r="H233" i="226"/>
  <c r="I233" i="226" s="1"/>
  <c r="H235" i="226"/>
  <c r="I235" i="226" s="1"/>
  <c r="T238" i="226"/>
  <c r="U238" i="226" s="1"/>
  <c r="N242" i="226"/>
  <c r="O242" i="226" s="1"/>
  <c r="AL242" i="226"/>
  <c r="AM242" i="226" s="1"/>
  <c r="AO247" i="226"/>
  <c r="AP247" i="226" s="1"/>
  <c r="AL249" i="226"/>
  <c r="AM249" i="226" s="1"/>
  <c r="W253" i="226"/>
  <c r="X253" i="226" s="1"/>
  <c r="H256" i="226"/>
  <c r="I256" i="226" s="1"/>
  <c r="N257" i="226"/>
  <c r="O257" i="226" s="1"/>
  <c r="H264" i="226"/>
  <c r="I264" i="226" s="1"/>
  <c r="T271" i="226"/>
  <c r="U271" i="226" s="1"/>
  <c r="AO272" i="226"/>
  <c r="AP272" i="226" s="1"/>
  <c r="H277" i="226"/>
  <c r="T278" i="226"/>
  <c r="U278" i="226" s="1"/>
  <c r="AO216" i="226"/>
  <c r="AP216" i="226" s="1"/>
  <c r="W218" i="226"/>
  <c r="X218" i="226" s="1"/>
  <c r="T220" i="226"/>
  <c r="U220" i="226" s="1"/>
  <c r="Z224" i="226"/>
  <c r="AA224" i="226" s="1"/>
  <c r="AO228" i="226"/>
  <c r="AP228" i="226" s="1"/>
  <c r="N232" i="226"/>
  <c r="O232" i="226" s="1"/>
  <c r="K240" i="226"/>
  <c r="L240" i="226" s="1"/>
  <c r="H242" i="226"/>
  <c r="I242" i="226" s="1"/>
  <c r="N250" i="226"/>
  <c r="T252" i="226"/>
  <c r="U252" i="226" s="1"/>
  <c r="H257" i="226"/>
  <c r="I257" i="226" s="1"/>
  <c r="Z258" i="226"/>
  <c r="AA258" i="226" s="1"/>
  <c r="AL274" i="226"/>
  <c r="AM274" i="226" s="1"/>
  <c r="T223" i="226"/>
  <c r="U223" i="226" s="1"/>
  <c r="Z227" i="226"/>
  <c r="AA227" i="226" s="1"/>
  <c r="AL228" i="226"/>
  <c r="AM228" i="226" s="1"/>
  <c r="K229" i="226"/>
  <c r="L229" i="226" s="1"/>
  <c r="Z231" i="226"/>
  <c r="AA231" i="226" s="1"/>
  <c r="K234" i="226"/>
  <c r="L234" i="226" s="1"/>
  <c r="T234" i="226"/>
  <c r="U234" i="226" s="1"/>
  <c r="AL239" i="226"/>
  <c r="AM239" i="226" s="1"/>
  <c r="N240" i="226"/>
  <c r="K241" i="226"/>
  <c r="L241" i="226" s="1"/>
  <c r="AO241" i="226"/>
  <c r="AP241" i="226" s="1"/>
  <c r="AO245" i="226"/>
  <c r="AP245" i="226" s="1"/>
  <c r="H250" i="226"/>
  <c r="I250" i="226" s="1"/>
  <c r="K253" i="226"/>
  <c r="L253" i="226" s="1"/>
  <c r="Z257" i="226"/>
  <c r="AA257" i="226" s="1"/>
  <c r="W263" i="226"/>
  <c r="X263" i="226" s="1"/>
  <c r="T264" i="226"/>
  <c r="U264" i="226" s="1"/>
  <c r="K267" i="226"/>
  <c r="L267" i="226" s="1"/>
  <c r="Z267" i="226"/>
  <c r="AA267" i="226" s="1"/>
  <c r="H275" i="226"/>
  <c r="I275" i="226" s="1"/>
  <c r="W278" i="226"/>
  <c r="X278" i="226" s="1"/>
  <c r="AO264" i="226"/>
  <c r="AP264" i="226" s="1"/>
  <c r="Q268" i="226"/>
  <c r="Z273" i="226"/>
  <c r="AA273" i="226" s="1"/>
  <c r="K277" i="226"/>
  <c r="L277" i="226" s="1"/>
  <c r="Z277" i="226"/>
  <c r="AO278" i="226"/>
  <c r="AP278" i="226" s="1"/>
  <c r="AO212" i="226"/>
  <c r="AP212" i="226" s="1"/>
  <c r="K213" i="226"/>
  <c r="L213" i="226" s="1"/>
  <c r="AL215" i="226"/>
  <c r="AM215" i="226" s="1"/>
  <c r="AL216" i="226"/>
  <c r="AM216" i="226" s="1"/>
  <c r="AO221" i="226"/>
  <c r="AP221" i="226" s="1"/>
  <c r="H225" i="226"/>
  <c r="I225" i="226" s="1"/>
  <c r="H228" i="226"/>
  <c r="I228" i="226" s="1"/>
  <c r="Q228" i="226"/>
  <c r="R228" i="226" s="1"/>
  <c r="AL232" i="226"/>
  <c r="AM232" i="226" s="1"/>
  <c r="H237" i="226"/>
  <c r="I237" i="226" s="1"/>
  <c r="Q237" i="226"/>
  <c r="R237" i="226" s="1"/>
  <c r="N238" i="226"/>
  <c r="H239" i="226"/>
  <c r="I239" i="226" s="1"/>
  <c r="Z240" i="226"/>
  <c r="AA240" i="226" s="1"/>
  <c r="AL244" i="226"/>
  <c r="AM244" i="226" s="1"/>
  <c r="Z250" i="226"/>
  <c r="AA250" i="226" s="1"/>
  <c r="W252" i="226"/>
  <c r="X252" i="226" s="1"/>
  <c r="Z254" i="226"/>
  <c r="AA254" i="226" s="1"/>
  <c r="AO254" i="226"/>
  <c r="AP254" i="226" s="1"/>
  <c r="Z262" i="226"/>
  <c r="AA262" i="226" s="1"/>
  <c r="N263" i="226"/>
  <c r="AL263" i="226"/>
  <c r="AM263" i="226" s="1"/>
  <c r="T265" i="226"/>
  <c r="U265" i="226" s="1"/>
  <c r="AL271" i="226"/>
  <c r="AM271" i="226" s="1"/>
  <c r="AO273" i="226"/>
  <c r="AP273" i="226" s="1"/>
  <c r="Q278" i="226"/>
  <c r="N224" i="226"/>
  <c r="H230" i="226"/>
  <c r="I230" i="226" s="1"/>
  <c r="T232" i="226"/>
  <c r="U232" i="226" s="1"/>
  <c r="AL234" i="226"/>
  <c r="AM234" i="226" s="1"/>
  <c r="N235" i="226"/>
  <c r="O235" i="226" s="1"/>
  <c r="Z236" i="226"/>
  <c r="AA236" i="226" s="1"/>
  <c r="H238" i="226"/>
  <c r="I238" i="226" s="1"/>
  <c r="N241" i="226"/>
  <c r="O241" i="226" s="1"/>
  <c r="W242" i="226"/>
  <c r="X242" i="226" s="1"/>
  <c r="N245" i="226"/>
  <c r="O245" i="226" s="1"/>
  <c r="Z246" i="226"/>
  <c r="AA246" i="226" s="1"/>
  <c r="Q256" i="226"/>
  <c r="R256" i="226" s="1"/>
  <c r="H258" i="226"/>
  <c r="I258" i="226" s="1"/>
  <c r="Q263" i="226"/>
  <c r="N264" i="226"/>
  <c r="AL264" i="226"/>
  <c r="AM264" i="226" s="1"/>
  <c r="K268" i="226"/>
  <c r="L268" i="226" s="1"/>
  <c r="H269" i="226"/>
  <c r="I269" i="226" s="1"/>
  <c r="T269" i="226"/>
  <c r="U269" i="226" s="1"/>
  <c r="H272" i="226"/>
  <c r="I272" i="226" s="1"/>
  <c r="K275" i="226"/>
  <c r="L275" i="226" s="1"/>
  <c r="AL278" i="226"/>
  <c r="AM278" i="226" s="1"/>
  <c r="AK23" i="226"/>
  <c r="AK20" i="226"/>
  <c r="AK255" i="226"/>
  <c r="AK75" i="226"/>
  <c r="P60" i="226"/>
  <c r="V209" i="226"/>
  <c r="AK79" i="226"/>
  <c r="AK240" i="226"/>
  <c r="AK256" i="226"/>
  <c r="AK94" i="226"/>
  <c r="AK252" i="226"/>
  <c r="AN160" i="226"/>
  <c r="V211" i="226"/>
  <c r="AN157" i="226"/>
  <c r="AK112" i="226"/>
  <c r="V199" i="226"/>
  <c r="AK253" i="226"/>
  <c r="AK246" i="226"/>
  <c r="AK243" i="226"/>
  <c r="AN159" i="226"/>
  <c r="AK162" i="226"/>
  <c r="V153" i="226"/>
  <c r="AK247" i="226"/>
  <c r="AK74" i="226"/>
  <c r="AK105" i="226"/>
  <c r="V259" i="226"/>
  <c r="V89" i="226"/>
  <c r="AK109" i="226"/>
  <c r="V154" i="226"/>
  <c r="AK254" i="226"/>
  <c r="Y20" i="226"/>
  <c r="Z20" i="226"/>
  <c r="AA20" i="226" s="1"/>
  <c r="H50" i="226"/>
  <c r="I50" i="226" s="1"/>
  <c r="V119" i="226"/>
  <c r="W119" i="226"/>
  <c r="X119" i="226" s="1"/>
  <c r="M120" i="226"/>
  <c r="N120" i="226"/>
  <c r="Y190" i="226"/>
  <c r="Z190" i="226"/>
  <c r="AA190" i="226" s="1"/>
  <c r="K19" i="226"/>
  <c r="L19" i="226" s="1"/>
  <c r="AN22" i="226"/>
  <c r="AO22" i="226"/>
  <c r="AP22" i="226" s="1"/>
  <c r="M31" i="226"/>
  <c r="N31" i="226"/>
  <c r="M33" i="226"/>
  <c r="N33" i="226"/>
  <c r="O33" i="226" s="1"/>
  <c r="Y81" i="226"/>
  <c r="Z81" i="226"/>
  <c r="AA81" i="226" s="1"/>
  <c r="J89" i="226"/>
  <c r="K89" i="226"/>
  <c r="L89" i="226" s="1"/>
  <c r="M90" i="226"/>
  <c r="N90" i="226"/>
  <c r="S96" i="226"/>
  <c r="T96" i="226"/>
  <c r="U96" i="226" s="1"/>
  <c r="J10" i="226"/>
  <c r="K10" i="226"/>
  <c r="L10" i="226" s="1"/>
  <c r="H39" i="226"/>
  <c r="I39" i="226" s="1"/>
  <c r="Y56" i="226"/>
  <c r="Z56" i="226"/>
  <c r="AA56" i="226" s="1"/>
  <c r="T69" i="226"/>
  <c r="U69" i="226" s="1"/>
  <c r="H17" i="226"/>
  <c r="I17" i="226" s="1"/>
  <c r="AK27" i="226"/>
  <c r="AL27" i="226"/>
  <c r="AM27" i="226" s="1"/>
  <c r="P31" i="226"/>
  <c r="Q31" i="226"/>
  <c r="P33" i="226"/>
  <c r="Q33" i="226"/>
  <c r="R33" i="226" s="1"/>
  <c r="AK35" i="226"/>
  <c r="AL35" i="226"/>
  <c r="AM35" i="226" s="1"/>
  <c r="V37" i="226"/>
  <c r="W37" i="226"/>
  <c r="X37" i="226" s="1"/>
  <c r="P51" i="226"/>
  <c r="Q51" i="226"/>
  <c r="S66" i="226"/>
  <c r="T66" i="226"/>
  <c r="U66" i="226" s="1"/>
  <c r="S76" i="226"/>
  <c r="T76" i="226"/>
  <c r="H95" i="226"/>
  <c r="I95" i="226" s="1"/>
  <c r="V24" i="226"/>
  <c r="W24" i="226"/>
  <c r="X24" i="226" s="1"/>
  <c r="AK24" i="226"/>
  <c r="AL24" i="226"/>
  <c r="AM24" i="226" s="1"/>
  <c r="AK66" i="226"/>
  <c r="AL66" i="226"/>
  <c r="AM66" i="226" s="1"/>
  <c r="V79" i="226"/>
  <c r="W79" i="226"/>
  <c r="X79" i="226" s="1"/>
  <c r="H80" i="226"/>
  <c r="I80" i="226" s="1"/>
  <c r="AK166" i="226"/>
  <c r="AL166" i="226"/>
  <c r="AM166" i="226" s="1"/>
  <c r="H12" i="226"/>
  <c r="I12" i="226" s="1"/>
  <c r="J37" i="226"/>
  <c r="K37" i="226"/>
  <c r="L37" i="226" s="1"/>
  <c r="AN71" i="226"/>
  <c r="AO71" i="226"/>
  <c r="AP71" i="226" s="1"/>
  <c r="S35" i="226"/>
  <c r="T35" i="226"/>
  <c r="U35" i="226" s="1"/>
  <c r="Y38" i="226"/>
  <c r="Z38" i="226"/>
  <c r="AA38" i="226" s="1"/>
  <c r="K66" i="226"/>
  <c r="L66" i="226" s="1"/>
  <c r="Y32" i="226"/>
  <c r="Z32" i="226"/>
  <c r="AA32" i="226" s="1"/>
  <c r="Y59" i="226"/>
  <c r="Z59" i="226"/>
  <c r="AA59" i="226" s="1"/>
  <c r="H71" i="226"/>
  <c r="I71" i="226" s="1"/>
  <c r="P229" i="226"/>
  <c r="Q229" i="226"/>
  <c r="R229" i="226" s="1"/>
  <c r="S275" i="226"/>
  <c r="T275" i="226"/>
  <c r="U275" i="226" s="1"/>
  <c r="M16" i="226"/>
  <c r="N16" i="226"/>
  <c r="O16" i="226" s="1"/>
  <c r="S92" i="226"/>
  <c r="T92" i="226"/>
  <c r="V26" i="226"/>
  <c r="W26" i="226"/>
  <c r="X26" i="226" s="1"/>
  <c r="AL41" i="226"/>
  <c r="AM41" i="226" s="1"/>
  <c r="V53" i="226"/>
  <c r="W53" i="226"/>
  <c r="X53" i="226" s="1"/>
  <c r="AN58" i="226"/>
  <c r="AO58" i="226"/>
  <c r="AP58" i="226" s="1"/>
  <c r="P84" i="226"/>
  <c r="Q84" i="226"/>
  <c r="Y131" i="226"/>
  <c r="Z131" i="226"/>
  <c r="AA131" i="226" s="1"/>
  <c r="Y261" i="226"/>
  <c r="Z261" i="226"/>
  <c r="AA261" i="226" s="1"/>
  <c r="S28" i="226"/>
  <c r="T28" i="226"/>
  <c r="U28" i="226" s="1"/>
  <c r="V28" i="226"/>
  <c r="W28" i="226"/>
  <c r="X28" i="226" s="1"/>
  <c r="H32" i="226"/>
  <c r="I32" i="226" s="1"/>
  <c r="H46" i="226"/>
  <c r="I46" i="226" s="1"/>
  <c r="N50" i="226"/>
  <c r="O50" i="226" s="1"/>
  <c r="S55" i="226"/>
  <c r="T55" i="226"/>
  <c r="U55" i="226" s="1"/>
  <c r="J56" i="226"/>
  <c r="K56" i="226"/>
  <c r="L56" i="226" s="1"/>
  <c r="H62" i="226"/>
  <c r="I62" i="226" s="1"/>
  <c r="AK63" i="226"/>
  <c r="AL63" i="226"/>
  <c r="AM63" i="226" s="1"/>
  <c r="W83" i="226"/>
  <c r="X83" i="226" s="1"/>
  <c r="H99" i="226"/>
  <c r="I99" i="226" s="1"/>
  <c r="Y99" i="226"/>
  <c r="Z99" i="226"/>
  <c r="AA99" i="226" s="1"/>
  <c r="H123" i="226"/>
  <c r="I123" i="226" s="1"/>
  <c r="AN20" i="226"/>
  <c r="AO20" i="226"/>
  <c r="AP20" i="226" s="1"/>
  <c r="Y90" i="226"/>
  <c r="Z90" i="226"/>
  <c r="AA90" i="226" s="1"/>
  <c r="V216" i="226"/>
  <c r="W216" i="226"/>
  <c r="X216" i="226" s="1"/>
  <c r="J11" i="226"/>
  <c r="K11" i="226"/>
  <c r="L11" i="226" s="1"/>
  <c r="Y11" i="226"/>
  <c r="Z11" i="226"/>
  <c r="AA11" i="226" s="1"/>
  <c r="S15" i="226"/>
  <c r="T15" i="226"/>
  <c r="U15" i="226" s="1"/>
  <c r="V15" i="226"/>
  <c r="W15" i="226"/>
  <c r="X15" i="226" s="1"/>
  <c r="S19" i="226"/>
  <c r="T19" i="226"/>
  <c r="U19" i="226" s="1"/>
  <c r="J20" i="226"/>
  <c r="K20" i="226"/>
  <c r="L20" i="226" s="1"/>
  <c r="J23" i="226"/>
  <c r="K23" i="226"/>
  <c r="L23" i="226" s="1"/>
  <c r="M29" i="226"/>
  <c r="N29" i="226"/>
  <c r="H30" i="226"/>
  <c r="P34" i="226"/>
  <c r="Q34" i="226"/>
  <c r="R34" i="226" s="1"/>
  <c r="H41" i="226"/>
  <c r="I41" i="226" s="1"/>
  <c r="P41" i="226"/>
  <c r="Q41" i="226"/>
  <c r="R41" i="226" s="1"/>
  <c r="V43" i="226"/>
  <c r="W43" i="226"/>
  <c r="V44" i="226"/>
  <c r="W44" i="226"/>
  <c r="X44" i="226" s="1"/>
  <c r="AK47" i="226"/>
  <c r="AL47" i="226"/>
  <c r="AM47" i="226" s="1"/>
  <c r="H51" i="226"/>
  <c r="I51" i="226" s="1"/>
  <c r="J63" i="226"/>
  <c r="K63" i="226"/>
  <c r="L63" i="226" s="1"/>
  <c r="M67" i="226"/>
  <c r="N67" i="226"/>
  <c r="O67" i="226" s="1"/>
  <c r="P68" i="226"/>
  <c r="Q68" i="226"/>
  <c r="R68" i="226" s="1"/>
  <c r="J69" i="226"/>
  <c r="K69" i="226"/>
  <c r="L69" i="226" s="1"/>
  <c r="M70" i="226"/>
  <c r="N70" i="226"/>
  <c r="O70" i="226" s="1"/>
  <c r="P81" i="226"/>
  <c r="Q81" i="226"/>
  <c r="AN87" i="226"/>
  <c r="AO87" i="226"/>
  <c r="AP87" i="226" s="1"/>
  <c r="Y91" i="226"/>
  <c r="Z91" i="226"/>
  <c r="AA91" i="226" s="1"/>
  <c r="AN91" i="226"/>
  <c r="AO91" i="226"/>
  <c r="AP91" i="226" s="1"/>
  <c r="Y95" i="226"/>
  <c r="Z95" i="226"/>
  <c r="AA95" i="226" s="1"/>
  <c r="J107" i="226"/>
  <c r="K107" i="226"/>
  <c r="L107" i="226" s="1"/>
  <c r="P177" i="226"/>
  <c r="Q177" i="226"/>
  <c r="R177" i="226" s="1"/>
  <c r="H193" i="226"/>
  <c r="I193" i="226" s="1"/>
  <c r="P193" i="226"/>
  <c r="Q193" i="226"/>
  <c r="R193" i="226" s="1"/>
  <c r="V204" i="226"/>
  <c r="W204" i="226"/>
  <c r="X204" i="226" s="1"/>
  <c r="M249" i="226"/>
  <c r="N249" i="226"/>
  <c r="N12" i="226"/>
  <c r="O12" i="226" s="1"/>
  <c r="J13" i="226"/>
  <c r="K13" i="226"/>
  <c r="L13" i="226" s="1"/>
  <c r="P14" i="226"/>
  <c r="Q14" i="226"/>
  <c r="R14" i="226" s="1"/>
  <c r="V18" i="226"/>
  <c r="W18" i="226"/>
  <c r="X18" i="226" s="1"/>
  <c r="T22" i="226"/>
  <c r="U22" i="226" s="1"/>
  <c r="T25" i="226"/>
  <c r="P29" i="226"/>
  <c r="Q29" i="226"/>
  <c r="R29" i="226" s="1"/>
  <c r="Z30" i="226"/>
  <c r="AA30" i="226" s="1"/>
  <c r="Y31" i="226"/>
  <c r="Z31" i="226"/>
  <c r="AA31" i="226" s="1"/>
  <c r="H33" i="226"/>
  <c r="I33" i="226" s="1"/>
  <c r="H34" i="226"/>
  <c r="I34" i="226" s="1"/>
  <c r="N40" i="226"/>
  <c r="M44" i="226"/>
  <c r="N44" i="226"/>
  <c r="O44" i="226" s="1"/>
  <c r="M47" i="226"/>
  <c r="N47" i="226"/>
  <c r="O47" i="226" s="1"/>
  <c r="Y49" i="226"/>
  <c r="Z49" i="226"/>
  <c r="AA49" i="226" s="1"/>
  <c r="H54" i="226"/>
  <c r="I54" i="226" s="1"/>
  <c r="T56" i="226"/>
  <c r="U56" i="226" s="1"/>
  <c r="K57" i="226"/>
  <c r="L57" i="226" s="1"/>
  <c r="V60" i="226"/>
  <c r="W60" i="226"/>
  <c r="X60" i="226" s="1"/>
  <c r="J65" i="226"/>
  <c r="K65" i="226"/>
  <c r="L65" i="226" s="1"/>
  <c r="H68" i="226"/>
  <c r="I68" i="226" s="1"/>
  <c r="P70" i="226"/>
  <c r="Q70" i="226"/>
  <c r="R70" i="226" s="1"/>
  <c r="J75" i="226"/>
  <c r="K75" i="226"/>
  <c r="L75" i="226" s="1"/>
  <c r="J78" i="226"/>
  <c r="K78" i="226"/>
  <c r="L78" i="226" s="1"/>
  <c r="J82" i="226"/>
  <c r="K82" i="226"/>
  <c r="L82" i="226" s="1"/>
  <c r="AN86" i="226"/>
  <c r="AO86" i="226"/>
  <c r="AP86" i="226" s="1"/>
  <c r="M100" i="226"/>
  <c r="N100" i="226"/>
  <c r="AK100" i="226"/>
  <c r="AL100" i="226"/>
  <c r="AM100" i="226" s="1"/>
  <c r="H116" i="226"/>
  <c r="I116" i="226" s="1"/>
  <c r="J126" i="226"/>
  <c r="K126" i="226"/>
  <c r="L126" i="226" s="1"/>
  <c r="S131" i="226"/>
  <c r="T131" i="226"/>
  <c r="U131" i="226" s="1"/>
  <c r="J144" i="226"/>
  <c r="K144" i="226"/>
  <c r="L144" i="226" s="1"/>
  <c r="S144" i="226"/>
  <c r="T144" i="226"/>
  <c r="U144" i="226" s="1"/>
  <c r="J147" i="226"/>
  <c r="K147" i="226"/>
  <c r="L147" i="226" s="1"/>
  <c r="AN154" i="226"/>
  <c r="AO154" i="226"/>
  <c r="AP154" i="226" s="1"/>
  <c r="J173" i="226"/>
  <c r="K173" i="226"/>
  <c r="L173" i="226" s="1"/>
  <c r="Y174" i="226"/>
  <c r="Z174" i="226"/>
  <c r="AA174" i="226" s="1"/>
  <c r="J179" i="226"/>
  <c r="K179" i="226"/>
  <c r="L179" i="226" s="1"/>
  <c r="Y195" i="226"/>
  <c r="Z195" i="226"/>
  <c r="AA195" i="226" s="1"/>
  <c r="AK202" i="226"/>
  <c r="AL202" i="226"/>
  <c r="AM202" i="226" s="1"/>
  <c r="S211" i="226"/>
  <c r="T211" i="226"/>
  <c r="U211" i="226" s="1"/>
  <c r="J231" i="226"/>
  <c r="K231" i="226"/>
  <c r="L231" i="226" s="1"/>
  <c r="J273" i="226"/>
  <c r="K273" i="226"/>
  <c r="L273" i="226" s="1"/>
  <c r="P16" i="226"/>
  <c r="Q16" i="226"/>
  <c r="R16" i="226" s="1"/>
  <c r="J21" i="226"/>
  <c r="K21" i="226"/>
  <c r="L21" i="226" s="1"/>
  <c r="AK25" i="226"/>
  <c r="AL25" i="226"/>
  <c r="AM25" i="226" s="1"/>
  <c r="AN30" i="226"/>
  <c r="AO30" i="226"/>
  <c r="AP30" i="226" s="1"/>
  <c r="S38" i="226"/>
  <c r="T38" i="226"/>
  <c r="U38" i="226" s="1"/>
  <c r="Y40" i="226"/>
  <c r="Z40" i="226"/>
  <c r="AA40" i="226" s="1"/>
  <c r="V56" i="226"/>
  <c r="W56" i="226"/>
  <c r="X56" i="226" s="1"/>
  <c r="S58" i="226"/>
  <c r="T58" i="226"/>
  <c r="U58" i="226" s="1"/>
  <c r="J59" i="226"/>
  <c r="K59" i="226"/>
  <c r="L59" i="226" s="1"/>
  <c r="S59" i="226"/>
  <c r="T59" i="226"/>
  <c r="U59" i="226" s="1"/>
  <c r="V61" i="226"/>
  <c r="W61" i="226"/>
  <c r="X61" i="226" s="1"/>
  <c r="V62" i="226"/>
  <c r="W62" i="226"/>
  <c r="H67" i="226"/>
  <c r="I67" i="226" s="1"/>
  <c r="H70" i="226"/>
  <c r="I70" i="226" s="1"/>
  <c r="J73" i="226"/>
  <c r="K73" i="226"/>
  <c r="L73" i="226" s="1"/>
  <c r="V75" i="226"/>
  <c r="W75" i="226"/>
  <c r="X75" i="226" s="1"/>
  <c r="AN77" i="226"/>
  <c r="AO77" i="226"/>
  <c r="AP77" i="226" s="1"/>
  <c r="M83" i="226"/>
  <c r="N83" i="226"/>
  <c r="H86" i="226"/>
  <c r="I86" i="226" s="1"/>
  <c r="P90" i="226"/>
  <c r="Q90" i="226"/>
  <c r="S99" i="226"/>
  <c r="T99" i="226"/>
  <c r="U99" i="226" s="1"/>
  <c r="V105" i="226"/>
  <c r="W105" i="226"/>
  <c r="X105" i="226" s="1"/>
  <c r="AN112" i="226"/>
  <c r="AO112" i="226"/>
  <c r="AP112" i="226" s="1"/>
  <c r="P121" i="226"/>
  <c r="Q121" i="226"/>
  <c r="AN125" i="226"/>
  <c r="AO125" i="226"/>
  <c r="AP125" i="226" s="1"/>
  <c r="Y140" i="226"/>
  <c r="Z140" i="226"/>
  <c r="AA140" i="226" s="1"/>
  <c r="AK155" i="226"/>
  <c r="AL155" i="226"/>
  <c r="AM155" i="226" s="1"/>
  <c r="J181" i="226"/>
  <c r="K181" i="226"/>
  <c r="L181" i="226" s="1"/>
  <c r="Y212" i="226"/>
  <c r="Z212" i="226"/>
  <c r="AA212" i="226" s="1"/>
  <c r="M225" i="226"/>
  <c r="N225" i="226"/>
  <c r="M248" i="226"/>
  <c r="N248" i="226"/>
  <c r="O248" i="226" s="1"/>
  <c r="V272" i="226"/>
  <c r="W272" i="226"/>
  <c r="M19" i="226"/>
  <c r="N19" i="226"/>
  <c r="O19" i="226" s="1"/>
  <c r="M23" i="226"/>
  <c r="N23" i="226"/>
  <c r="AN23" i="226"/>
  <c r="AO23" i="226"/>
  <c r="AP23" i="226" s="1"/>
  <c r="AN33" i="226"/>
  <c r="AO33" i="226"/>
  <c r="AP33" i="226" s="1"/>
  <c r="S39" i="226"/>
  <c r="T39" i="226"/>
  <c r="U39" i="226" s="1"/>
  <c r="Y41" i="226"/>
  <c r="Z41" i="226"/>
  <c r="AA41" i="226" s="1"/>
  <c r="M43" i="226"/>
  <c r="N43" i="226"/>
  <c r="O43" i="226" s="1"/>
  <c r="H44" i="226"/>
  <c r="I44" i="226" s="1"/>
  <c r="P44" i="226"/>
  <c r="Q44" i="226"/>
  <c r="R44" i="226" s="1"/>
  <c r="AN59" i="226"/>
  <c r="AO59" i="226"/>
  <c r="AP59" i="226" s="1"/>
  <c r="M66" i="226"/>
  <c r="N66" i="226"/>
  <c r="O66" i="226" s="1"/>
  <c r="AN67" i="226"/>
  <c r="AO67" i="226"/>
  <c r="AP67" i="226" s="1"/>
  <c r="S68" i="226"/>
  <c r="T68" i="226"/>
  <c r="U68" i="226" s="1"/>
  <c r="V68" i="226"/>
  <c r="W68" i="226"/>
  <c r="X68" i="226" s="1"/>
  <c r="J71" i="226"/>
  <c r="K71" i="226"/>
  <c r="L71" i="226" s="1"/>
  <c r="Y77" i="226"/>
  <c r="Z77" i="226"/>
  <c r="AA77" i="226" s="1"/>
  <c r="S80" i="226"/>
  <c r="T80" i="226"/>
  <c r="U80" i="226" s="1"/>
  <c r="H85" i="226"/>
  <c r="I85" i="226" s="1"/>
  <c r="AN94" i="226"/>
  <c r="AO94" i="226"/>
  <c r="J99" i="226"/>
  <c r="K99" i="226"/>
  <c r="L99" i="226" s="1"/>
  <c r="H100" i="226"/>
  <c r="I100" i="226" s="1"/>
  <c r="AN113" i="226"/>
  <c r="AO113" i="226"/>
  <c r="AP113" i="226" s="1"/>
  <c r="M168" i="226"/>
  <c r="N168" i="226"/>
  <c r="V172" i="226"/>
  <c r="W172" i="226"/>
  <c r="X172" i="226" s="1"/>
  <c r="V178" i="226"/>
  <c r="W178" i="226"/>
  <c r="X178" i="226" s="1"/>
  <c r="V244" i="226"/>
  <c r="W244" i="226"/>
  <c r="X244" i="226" s="1"/>
  <c r="J261" i="226"/>
  <c r="K261" i="226"/>
  <c r="L261" i="226" s="1"/>
  <c r="M10" i="226"/>
  <c r="N10" i="226"/>
  <c r="O10" i="226" s="1"/>
  <c r="W11" i="226"/>
  <c r="X11" i="226" s="1"/>
  <c r="Z13" i="226"/>
  <c r="AA13" i="226" s="1"/>
  <c r="W20" i="226"/>
  <c r="X20" i="226" s="1"/>
  <c r="M25" i="226"/>
  <c r="N25" i="226"/>
  <c r="H26" i="226"/>
  <c r="Y27" i="226"/>
  <c r="Z27" i="226"/>
  <c r="N28" i="226"/>
  <c r="O28" i="226" s="1"/>
  <c r="H29" i="226"/>
  <c r="V30" i="226"/>
  <c r="W30" i="226"/>
  <c r="X30" i="226" s="1"/>
  <c r="V32" i="226"/>
  <c r="W32" i="226"/>
  <c r="X32" i="226" s="1"/>
  <c r="AO32" i="226"/>
  <c r="AP32" i="226" s="1"/>
  <c r="M36" i="226"/>
  <c r="N36" i="226"/>
  <c r="O36" i="226" s="1"/>
  <c r="J39" i="226"/>
  <c r="K39" i="226"/>
  <c r="L39" i="226" s="1"/>
  <c r="H42" i="226"/>
  <c r="I42" i="226" s="1"/>
  <c r="N42" i="226"/>
  <c r="O42" i="226" s="1"/>
  <c r="Z42" i="226"/>
  <c r="AA42" i="226" s="1"/>
  <c r="AL44" i="226"/>
  <c r="AM44" i="226" s="1"/>
  <c r="H47" i="226"/>
  <c r="I47" i="226" s="1"/>
  <c r="Y47" i="226"/>
  <c r="Z47" i="226"/>
  <c r="AA47" i="226" s="1"/>
  <c r="AN50" i="226"/>
  <c r="AO50" i="226"/>
  <c r="AP50" i="226" s="1"/>
  <c r="Y52" i="226"/>
  <c r="Z52" i="226"/>
  <c r="AA52" i="226" s="1"/>
  <c r="H53" i="226"/>
  <c r="I53" i="226" s="1"/>
  <c r="M55" i="226"/>
  <c r="N55" i="226"/>
  <c r="O55" i="226" s="1"/>
  <c r="AK64" i="226"/>
  <c r="AL64" i="226"/>
  <c r="AM64" i="226" s="1"/>
  <c r="J68" i="226"/>
  <c r="K68" i="226"/>
  <c r="L68" i="226" s="1"/>
  <c r="M69" i="226"/>
  <c r="N69" i="226"/>
  <c r="O69" i="226" s="1"/>
  <c r="AO72" i="226"/>
  <c r="AP72" i="226" s="1"/>
  <c r="M76" i="226"/>
  <c r="N76" i="226"/>
  <c r="S81" i="226"/>
  <c r="T81" i="226"/>
  <c r="U81" i="226" s="1"/>
  <c r="V95" i="226"/>
  <c r="W95" i="226"/>
  <c r="X95" i="226" s="1"/>
  <c r="Y96" i="226"/>
  <c r="Z96" i="226"/>
  <c r="AA96" i="226" s="1"/>
  <c r="S97" i="226"/>
  <c r="T97" i="226"/>
  <c r="U97" i="226" s="1"/>
  <c r="P101" i="226"/>
  <c r="Q101" i="226"/>
  <c r="Y101" i="226"/>
  <c r="Z101" i="226"/>
  <c r="AA101" i="226" s="1"/>
  <c r="S114" i="226"/>
  <c r="T114" i="226"/>
  <c r="U114" i="226" s="1"/>
  <c r="AK118" i="226"/>
  <c r="AL118" i="226"/>
  <c r="AM118" i="226" s="1"/>
  <c r="S122" i="226"/>
  <c r="T122" i="226"/>
  <c r="U122" i="226" s="1"/>
  <c r="V123" i="226"/>
  <c r="W123" i="226"/>
  <c r="X123" i="226" s="1"/>
  <c r="H127" i="226"/>
  <c r="I127" i="226" s="1"/>
  <c r="P137" i="226"/>
  <c r="Q137" i="226"/>
  <c r="M183" i="226"/>
  <c r="N183" i="226"/>
  <c r="J197" i="226"/>
  <c r="K197" i="226"/>
  <c r="L197" i="226" s="1"/>
  <c r="M209" i="226"/>
  <c r="N209" i="226"/>
  <c r="O209" i="226" s="1"/>
  <c r="Y242" i="226"/>
  <c r="Z242" i="226"/>
  <c r="AA242" i="226" s="1"/>
  <c r="AN251" i="226"/>
  <c r="AO251" i="226"/>
  <c r="AP251" i="226" s="1"/>
  <c r="AK270" i="226"/>
  <c r="AL270" i="226"/>
  <c r="AM270" i="226" s="1"/>
  <c r="AO11" i="226"/>
  <c r="AP11" i="226" s="1"/>
  <c r="S12" i="226"/>
  <c r="T12" i="226"/>
  <c r="U12" i="226" s="1"/>
  <c r="AN13" i="226"/>
  <c r="AO13" i="226"/>
  <c r="AP13" i="226" s="1"/>
  <c r="N15" i="226"/>
  <c r="O15" i="226" s="1"/>
  <c r="H16" i="226"/>
  <c r="I16" i="226" s="1"/>
  <c r="Z17" i="226"/>
  <c r="AA17" i="226" s="1"/>
  <c r="H19" i="226"/>
  <c r="I19" i="226" s="1"/>
  <c r="N20" i="226"/>
  <c r="O20" i="226" s="1"/>
  <c r="H22" i="226"/>
  <c r="I22" i="226" s="1"/>
  <c r="P23" i="226"/>
  <c r="Q23" i="226"/>
  <c r="J27" i="226"/>
  <c r="K27" i="226"/>
  <c r="L27" i="226" s="1"/>
  <c r="K32" i="226"/>
  <c r="L32" i="226" s="1"/>
  <c r="J34" i="226"/>
  <c r="K34" i="226"/>
  <c r="L34" i="226" s="1"/>
  <c r="M35" i="226"/>
  <c r="N35" i="226"/>
  <c r="O35" i="226" s="1"/>
  <c r="AL37" i="226"/>
  <c r="AM37" i="226" s="1"/>
  <c r="AO38" i="226"/>
  <c r="AP38" i="226" s="1"/>
  <c r="AN39" i="226"/>
  <c r="AO39" i="226"/>
  <c r="AP39" i="226" s="1"/>
  <c r="K41" i="226"/>
  <c r="L41" i="226" s="1"/>
  <c r="P43" i="226"/>
  <c r="Q43" i="226"/>
  <c r="R43" i="226" s="1"/>
  <c r="AO57" i="226"/>
  <c r="AP57" i="226" s="1"/>
  <c r="AK58" i="226"/>
  <c r="AL58" i="226"/>
  <c r="AM58" i="226" s="1"/>
  <c r="J64" i="226"/>
  <c r="K64" i="226"/>
  <c r="L64" i="226" s="1"/>
  <c r="P66" i="226"/>
  <c r="Q66" i="226"/>
  <c r="R66" i="226" s="1"/>
  <c r="Y69" i="226"/>
  <c r="Z69" i="226"/>
  <c r="AA69" i="226" s="1"/>
  <c r="Y79" i="226"/>
  <c r="Z79" i="226"/>
  <c r="AA79" i="226" s="1"/>
  <c r="AN80" i="226"/>
  <c r="AO80" i="226"/>
  <c r="AP80" i="226" s="1"/>
  <c r="V81" i="226"/>
  <c r="W81" i="226"/>
  <c r="X81" i="226" s="1"/>
  <c r="AK81" i="226"/>
  <c r="AL81" i="226"/>
  <c r="AM81" i="226" s="1"/>
  <c r="Y83" i="226"/>
  <c r="Z83" i="226"/>
  <c r="AA83" i="226" s="1"/>
  <c r="AN83" i="226"/>
  <c r="AO83" i="226"/>
  <c r="AP83" i="226" s="1"/>
  <c r="P107" i="226"/>
  <c r="Q107" i="226"/>
  <c r="Y112" i="226"/>
  <c r="Z112" i="226"/>
  <c r="AA112" i="226" s="1"/>
  <c r="H115" i="226"/>
  <c r="I115" i="226" s="1"/>
  <c r="H119" i="226"/>
  <c r="I119" i="226" s="1"/>
  <c r="J130" i="226"/>
  <c r="K130" i="226"/>
  <c r="L130" i="226" s="1"/>
  <c r="H137" i="226"/>
  <c r="I137" i="226" s="1"/>
  <c r="S140" i="226"/>
  <c r="T140" i="226"/>
  <c r="U140" i="226" s="1"/>
  <c r="M141" i="226"/>
  <c r="N141" i="226"/>
  <c r="P188" i="226"/>
  <c r="Q188" i="226"/>
  <c r="R188" i="226" s="1"/>
  <c r="M230" i="226"/>
  <c r="N230" i="226"/>
  <c r="O230" i="226" s="1"/>
  <c r="AN17" i="226"/>
  <c r="AO17" i="226"/>
  <c r="AP17" i="226" s="1"/>
  <c r="P25" i="226"/>
  <c r="Q25" i="226"/>
  <c r="AN28" i="226"/>
  <c r="AO28" i="226"/>
  <c r="AP28" i="226" s="1"/>
  <c r="S33" i="226"/>
  <c r="T33" i="226"/>
  <c r="U33" i="226" s="1"/>
  <c r="H43" i="226"/>
  <c r="I43" i="226" s="1"/>
  <c r="Y43" i="226"/>
  <c r="Z43" i="226"/>
  <c r="AA43" i="226" s="1"/>
  <c r="S48" i="226"/>
  <c r="T48" i="226"/>
  <c r="U48" i="226" s="1"/>
  <c r="J50" i="226"/>
  <c r="K50" i="226"/>
  <c r="L50" i="226" s="1"/>
  <c r="S50" i="226"/>
  <c r="T50" i="226"/>
  <c r="U50" i="226" s="1"/>
  <c r="Y55" i="226"/>
  <c r="Z55" i="226"/>
  <c r="AA55" i="226" s="1"/>
  <c r="H57" i="226"/>
  <c r="I57" i="226" s="1"/>
  <c r="M61" i="226"/>
  <c r="N61" i="226"/>
  <c r="O61" i="226" s="1"/>
  <c r="AN63" i="226"/>
  <c r="AO63" i="226"/>
  <c r="AP63" i="226" s="1"/>
  <c r="H66" i="226"/>
  <c r="I66" i="226" s="1"/>
  <c r="S67" i="226"/>
  <c r="T67" i="226"/>
  <c r="U67" i="226" s="1"/>
  <c r="P69" i="226"/>
  <c r="Q69" i="226"/>
  <c r="R69" i="226" s="1"/>
  <c r="S70" i="226"/>
  <c r="T70" i="226"/>
  <c r="U70" i="226" s="1"/>
  <c r="M73" i="226"/>
  <c r="N73" i="226"/>
  <c r="H77" i="226"/>
  <c r="I77" i="226" s="1"/>
  <c r="M78" i="226"/>
  <c r="N78" i="226"/>
  <c r="J84" i="226"/>
  <c r="K84" i="226"/>
  <c r="L84" i="226" s="1"/>
  <c r="V84" i="226"/>
  <c r="W84" i="226"/>
  <c r="X84" i="226" s="1"/>
  <c r="J86" i="226"/>
  <c r="K86" i="226"/>
  <c r="L86" i="226" s="1"/>
  <c r="J104" i="226"/>
  <c r="K104" i="226"/>
  <c r="L104" i="226" s="1"/>
  <c r="V104" i="226"/>
  <c r="W104" i="226"/>
  <c r="X104" i="226" s="1"/>
  <c r="Y119" i="226"/>
  <c r="Z119" i="226"/>
  <c r="AA119" i="226" s="1"/>
  <c r="M124" i="226"/>
  <c r="N124" i="226"/>
  <c r="P191" i="226"/>
  <c r="Q191" i="226"/>
  <c r="R191" i="226" s="1"/>
  <c r="V196" i="226"/>
  <c r="W196" i="226"/>
  <c r="X196" i="226" s="1"/>
  <c r="M200" i="226"/>
  <c r="N200" i="226"/>
  <c r="O200" i="226" s="1"/>
  <c r="AN204" i="226"/>
  <c r="AO204" i="226"/>
  <c r="AP204" i="226" s="1"/>
  <c r="J219" i="226"/>
  <c r="K219" i="226"/>
  <c r="L219" i="226" s="1"/>
  <c r="V241" i="226"/>
  <c r="W241" i="226"/>
  <c r="X241" i="226" s="1"/>
  <c r="H10" i="226"/>
  <c r="I10" i="226" s="1"/>
  <c r="N13" i="226"/>
  <c r="O13" i="226" s="1"/>
  <c r="J14" i="226"/>
  <c r="K14" i="226"/>
  <c r="L14" i="226" s="1"/>
  <c r="AN15" i="226"/>
  <c r="AO15" i="226"/>
  <c r="AP15" i="226" s="1"/>
  <c r="AL16" i="226"/>
  <c r="Q19" i="226"/>
  <c r="R19" i="226" s="1"/>
  <c r="K24" i="226"/>
  <c r="L24" i="226" s="1"/>
  <c r="Z24" i="226"/>
  <c r="AA24" i="226" s="1"/>
  <c r="Y25" i="226"/>
  <c r="Z25" i="226"/>
  <c r="AA25" i="226" s="1"/>
  <c r="Q28" i="226"/>
  <c r="J29" i="226"/>
  <c r="K29" i="226"/>
  <c r="L29" i="226" s="1"/>
  <c r="T31" i="226"/>
  <c r="U31" i="226" s="1"/>
  <c r="H36" i="226"/>
  <c r="I36" i="226" s="1"/>
  <c r="V40" i="226"/>
  <c r="W40" i="226"/>
  <c r="X40" i="226" s="1"/>
  <c r="V41" i="226"/>
  <c r="W41" i="226"/>
  <c r="X41" i="226" s="1"/>
  <c r="Y44" i="226"/>
  <c r="Z44" i="226"/>
  <c r="AA44" i="226" s="1"/>
  <c r="M46" i="226"/>
  <c r="N46" i="226"/>
  <c r="O46" i="226" s="1"/>
  <c r="J48" i="226"/>
  <c r="K48" i="226"/>
  <c r="L48" i="226" s="1"/>
  <c r="J67" i="226"/>
  <c r="K67" i="226"/>
  <c r="L67" i="226" s="1"/>
  <c r="H69" i="226"/>
  <c r="I69" i="226" s="1"/>
  <c r="M71" i="226"/>
  <c r="N71" i="226"/>
  <c r="S74" i="226"/>
  <c r="T74" i="226"/>
  <c r="AN89" i="226"/>
  <c r="AO89" i="226"/>
  <c r="AP89" i="226" s="1"/>
  <c r="S90" i="226"/>
  <c r="T90" i="226"/>
  <c r="U90" i="226" s="1"/>
  <c r="P92" i="226"/>
  <c r="Q92" i="226"/>
  <c r="AK97" i="226"/>
  <c r="AL97" i="226"/>
  <c r="AM97" i="226" s="1"/>
  <c r="V98" i="226"/>
  <c r="W98" i="226"/>
  <c r="X98" i="226" s="1"/>
  <c r="M99" i="226"/>
  <c r="N99" i="226"/>
  <c r="H103" i="226"/>
  <c r="I103" i="226" s="1"/>
  <c r="AN111" i="226"/>
  <c r="AO111" i="226"/>
  <c r="AP111" i="226" s="1"/>
  <c r="V122" i="226"/>
  <c r="W122" i="226"/>
  <c r="X122" i="226" s="1"/>
  <c r="Y167" i="226"/>
  <c r="Z167" i="226"/>
  <c r="AA167" i="226" s="1"/>
  <c r="M195" i="226"/>
  <c r="N195" i="226"/>
  <c r="O195" i="226" s="1"/>
  <c r="H204" i="226"/>
  <c r="I204" i="226" s="1"/>
  <c r="S254" i="226"/>
  <c r="T254" i="226"/>
  <c r="U254" i="226" s="1"/>
  <c r="Q11" i="226"/>
  <c r="R11" i="226" s="1"/>
  <c r="W13" i="226"/>
  <c r="X13" i="226" s="1"/>
  <c r="Z14" i="226"/>
  <c r="AA14" i="226" s="1"/>
  <c r="Q15" i="226"/>
  <c r="R15" i="226" s="1"/>
  <c r="J16" i="226"/>
  <c r="K16" i="226"/>
  <c r="L16" i="226" s="1"/>
  <c r="V17" i="226"/>
  <c r="W17" i="226"/>
  <c r="X17" i="226" s="1"/>
  <c r="Q18" i="226"/>
  <c r="R18" i="226" s="1"/>
  <c r="P21" i="226"/>
  <c r="Q21" i="226"/>
  <c r="R21" i="226" s="1"/>
  <c r="H23" i="226"/>
  <c r="AN24" i="226"/>
  <c r="AO24" i="226"/>
  <c r="AP24" i="226" s="1"/>
  <c r="M30" i="226"/>
  <c r="N30" i="226"/>
  <c r="AL30" i="226"/>
  <c r="AM30" i="226" s="1"/>
  <c r="AK31" i="226"/>
  <c r="AL31" i="226"/>
  <c r="AM31" i="226" s="1"/>
  <c r="AK33" i="226"/>
  <c r="AL33" i="226"/>
  <c r="AM33" i="226" s="1"/>
  <c r="H35" i="226"/>
  <c r="I35" i="226" s="1"/>
  <c r="Y37" i="226"/>
  <c r="Z37" i="226"/>
  <c r="AA37" i="226" s="1"/>
  <c r="AK38" i="226"/>
  <c r="AL38" i="226"/>
  <c r="AM38" i="226" s="1"/>
  <c r="W39" i="226"/>
  <c r="X39" i="226" s="1"/>
  <c r="H45" i="226"/>
  <c r="I45" i="226" s="1"/>
  <c r="N45" i="226"/>
  <c r="O45" i="226" s="1"/>
  <c r="Z45" i="226"/>
  <c r="AA45" i="226" s="1"/>
  <c r="S47" i="226"/>
  <c r="T47" i="226"/>
  <c r="U47" i="226" s="1"/>
  <c r="H49" i="226"/>
  <c r="I49" i="226" s="1"/>
  <c r="N49" i="226"/>
  <c r="O49" i="226" s="1"/>
  <c r="V50" i="226"/>
  <c r="W50" i="226"/>
  <c r="M51" i="226"/>
  <c r="N51" i="226"/>
  <c r="O51" i="226" s="1"/>
  <c r="T53" i="226"/>
  <c r="U53" i="226" s="1"/>
  <c r="N59" i="226"/>
  <c r="O59" i="226" s="1"/>
  <c r="P61" i="226"/>
  <c r="Q61" i="226"/>
  <c r="R61" i="226" s="1"/>
  <c r="P62" i="226"/>
  <c r="Q62" i="226"/>
  <c r="R62" i="226" s="1"/>
  <c r="N65" i="226"/>
  <c r="O65" i="226" s="1"/>
  <c r="K70" i="226"/>
  <c r="L70" i="226" s="1"/>
  <c r="AK70" i="226"/>
  <c r="AL70" i="226"/>
  <c r="AM70" i="226" s="1"/>
  <c r="H72" i="226"/>
  <c r="I72" i="226" s="1"/>
  <c r="S72" i="226"/>
  <c r="T72" i="226"/>
  <c r="M86" i="226"/>
  <c r="N86" i="226"/>
  <c r="S88" i="226"/>
  <c r="T88" i="226"/>
  <c r="U88" i="226" s="1"/>
  <c r="AK98" i="226"/>
  <c r="AL98" i="226"/>
  <c r="AM98" i="226" s="1"/>
  <c r="J100" i="226"/>
  <c r="K100" i="226"/>
  <c r="L100" i="226" s="1"/>
  <c r="M104" i="226"/>
  <c r="N104" i="226"/>
  <c r="H105" i="226"/>
  <c r="I105" i="226" s="1"/>
  <c r="AN129" i="226"/>
  <c r="AO129" i="226"/>
  <c r="AP129" i="226" s="1"/>
  <c r="J174" i="226"/>
  <c r="K174" i="226"/>
  <c r="L174" i="226" s="1"/>
  <c r="H180" i="226"/>
  <c r="I180" i="226" s="1"/>
  <c r="P182" i="226"/>
  <c r="Q182" i="226"/>
  <c r="Y203" i="226"/>
  <c r="Z203" i="226"/>
  <c r="AA203" i="226" s="1"/>
  <c r="AN243" i="226"/>
  <c r="AO243" i="226"/>
  <c r="AP243" i="226" s="1"/>
  <c r="AL11" i="226"/>
  <c r="H13" i="226"/>
  <c r="I13" i="226" s="1"/>
  <c r="Y18" i="226"/>
  <c r="Z18" i="226"/>
  <c r="AA18" i="226" s="1"/>
  <c r="S26" i="226"/>
  <c r="T26" i="226"/>
  <c r="U26" i="226" s="1"/>
  <c r="AO27" i="226"/>
  <c r="AP27" i="226" s="1"/>
  <c r="AL32" i="226"/>
  <c r="AM32" i="226" s="1"/>
  <c r="AO36" i="226"/>
  <c r="AP36" i="226" s="1"/>
  <c r="H38" i="226"/>
  <c r="I38" i="226" s="1"/>
  <c r="N38" i="226"/>
  <c r="O38" i="226" s="1"/>
  <c r="AK39" i="226"/>
  <c r="AL39" i="226"/>
  <c r="AM39" i="226" s="1"/>
  <c r="K40" i="226"/>
  <c r="L40" i="226" s="1"/>
  <c r="M41" i="226"/>
  <c r="N41" i="226"/>
  <c r="K44" i="226"/>
  <c r="L44" i="226" s="1"/>
  <c r="P46" i="226"/>
  <c r="Q46" i="226"/>
  <c r="AK49" i="226"/>
  <c r="AL49" i="226"/>
  <c r="AM49" i="226" s="1"/>
  <c r="V52" i="226"/>
  <c r="W52" i="226"/>
  <c r="X52" i="226" s="1"/>
  <c r="M54" i="226"/>
  <c r="N54" i="226"/>
  <c r="O54" i="226" s="1"/>
  <c r="AN54" i="226"/>
  <c r="AO54" i="226"/>
  <c r="AP54" i="226" s="1"/>
  <c r="M58" i="226"/>
  <c r="N58" i="226"/>
  <c r="O58" i="226" s="1"/>
  <c r="H61" i="226"/>
  <c r="I61" i="226" s="1"/>
  <c r="Y61" i="226"/>
  <c r="Z61" i="226"/>
  <c r="AA61" i="226" s="1"/>
  <c r="Y62" i="226"/>
  <c r="Z62" i="226"/>
  <c r="AA62" i="226" s="1"/>
  <c r="P65" i="226"/>
  <c r="Q65" i="226"/>
  <c r="Y65" i="226"/>
  <c r="Z65" i="226"/>
  <c r="AA65" i="226" s="1"/>
  <c r="H73" i="226"/>
  <c r="I73" i="226" s="1"/>
  <c r="AN73" i="226"/>
  <c r="AO73" i="226"/>
  <c r="AP73" i="226" s="1"/>
  <c r="Y75" i="226"/>
  <c r="Z75" i="226"/>
  <c r="AA75" i="226" s="1"/>
  <c r="H78" i="226"/>
  <c r="I78" i="226" s="1"/>
  <c r="M81" i="226"/>
  <c r="N81" i="226"/>
  <c r="AO82" i="226"/>
  <c r="AP82" i="226" s="1"/>
  <c r="S83" i="226"/>
  <c r="T83" i="226"/>
  <c r="U83" i="226" s="1"/>
  <c r="S101" i="226"/>
  <c r="T101" i="226"/>
  <c r="U101" i="226" s="1"/>
  <c r="S108" i="226"/>
  <c r="T108" i="226"/>
  <c r="U108" i="226" s="1"/>
  <c r="H109" i="226"/>
  <c r="I109" i="226" s="1"/>
  <c r="S112" i="226"/>
  <c r="T112" i="226"/>
  <c r="Y118" i="226"/>
  <c r="Z118" i="226"/>
  <c r="AA118" i="226" s="1"/>
  <c r="S119" i="226"/>
  <c r="T119" i="226"/>
  <c r="M122" i="226"/>
  <c r="N122" i="226"/>
  <c r="Y128" i="226"/>
  <c r="Z128" i="226"/>
  <c r="AA128" i="226" s="1"/>
  <c r="Y149" i="226"/>
  <c r="Z149" i="226"/>
  <c r="AA149" i="226" s="1"/>
  <c r="M163" i="226"/>
  <c r="N163" i="226"/>
  <c r="O163" i="226" s="1"/>
  <c r="H166" i="226"/>
  <c r="I166" i="226" s="1"/>
  <c r="M175" i="226"/>
  <c r="N175" i="226"/>
  <c r="O175" i="226" s="1"/>
  <c r="Y179" i="226"/>
  <c r="Z179" i="226"/>
  <c r="AA179" i="226" s="1"/>
  <c r="AK193" i="226"/>
  <c r="AL193" i="226"/>
  <c r="AM193" i="226" s="1"/>
  <c r="H195" i="226"/>
  <c r="I195" i="226" s="1"/>
  <c r="J202" i="226"/>
  <c r="K202" i="226"/>
  <c r="L202" i="226" s="1"/>
  <c r="AN219" i="226"/>
  <c r="AO219" i="226"/>
  <c r="AP219" i="226" s="1"/>
  <c r="Y122" i="226"/>
  <c r="Z122" i="226"/>
  <c r="AA122" i="226" s="1"/>
  <c r="AN135" i="226"/>
  <c r="AO135" i="226"/>
  <c r="AP135" i="226" s="1"/>
  <c r="J159" i="226"/>
  <c r="K159" i="226"/>
  <c r="L159" i="226" s="1"/>
  <c r="Y160" i="226"/>
  <c r="Z160" i="226"/>
  <c r="AA160" i="226" s="1"/>
  <c r="AN176" i="226"/>
  <c r="AO176" i="226"/>
  <c r="AP176" i="226" s="1"/>
  <c r="H183" i="226"/>
  <c r="I183" i="226" s="1"/>
  <c r="AK183" i="226"/>
  <c r="AL183" i="226"/>
  <c r="AM183" i="226" s="1"/>
  <c r="V189" i="226"/>
  <c r="W189" i="226"/>
  <c r="X189" i="226" s="1"/>
  <c r="S207" i="226"/>
  <c r="T207" i="226"/>
  <c r="U207" i="226" s="1"/>
  <c r="J215" i="226"/>
  <c r="K215" i="226"/>
  <c r="H217" i="226"/>
  <c r="I217" i="226" s="1"/>
  <c r="M218" i="226"/>
  <c r="N218" i="226"/>
  <c r="O218" i="226" s="1"/>
  <c r="H234" i="226"/>
  <c r="S236" i="226"/>
  <c r="T236" i="226"/>
  <c r="U236" i="226" s="1"/>
  <c r="Y238" i="226"/>
  <c r="Z238" i="226"/>
  <c r="AA238" i="226" s="1"/>
  <c r="P239" i="226"/>
  <c r="Q239" i="226"/>
  <c r="V240" i="226"/>
  <c r="W240" i="226"/>
  <c r="X240" i="226" s="1"/>
  <c r="J242" i="226"/>
  <c r="K242" i="226"/>
  <c r="L242" i="226" s="1"/>
  <c r="Y251" i="226"/>
  <c r="Z251" i="226"/>
  <c r="AA251" i="226" s="1"/>
  <c r="AN253" i="226"/>
  <c r="AO253" i="226"/>
  <c r="AP253" i="226" s="1"/>
  <c r="J255" i="226"/>
  <c r="K255" i="226"/>
  <c r="L255" i="226" s="1"/>
  <c r="AK258" i="226"/>
  <c r="AL258" i="226"/>
  <c r="AM258" i="226" s="1"/>
  <c r="S128" i="226"/>
  <c r="T128" i="226"/>
  <c r="U128" i="226" s="1"/>
  <c r="J136" i="226"/>
  <c r="K136" i="226"/>
  <c r="L136" i="226" s="1"/>
  <c r="H143" i="226"/>
  <c r="I143" i="226" s="1"/>
  <c r="H152" i="226"/>
  <c r="I152" i="226" s="1"/>
  <c r="AN152" i="226"/>
  <c r="AO152" i="226"/>
  <c r="AP152" i="226" s="1"/>
  <c r="S153" i="226"/>
  <c r="T153" i="226"/>
  <c r="U153" i="226" s="1"/>
  <c r="P162" i="226"/>
  <c r="Q162" i="226"/>
  <c r="R162" i="226" s="1"/>
  <c r="AK168" i="226"/>
  <c r="AL168" i="226"/>
  <c r="AM168" i="226" s="1"/>
  <c r="H171" i="226"/>
  <c r="I171" i="226" s="1"/>
  <c r="M172" i="226"/>
  <c r="N172" i="226"/>
  <c r="O172" i="226" s="1"/>
  <c r="Y182" i="226"/>
  <c r="Z182" i="226"/>
  <c r="AA182" i="226" s="1"/>
  <c r="AN184" i="226"/>
  <c r="AO184" i="226"/>
  <c r="AP184" i="226" s="1"/>
  <c r="AN187" i="226"/>
  <c r="AO187" i="226"/>
  <c r="AP187" i="226" s="1"/>
  <c r="M194" i="226"/>
  <c r="N194" i="226"/>
  <c r="O194" i="226" s="1"/>
  <c r="M196" i="226"/>
  <c r="N196" i="226"/>
  <c r="O196" i="226" s="1"/>
  <c r="P200" i="226"/>
  <c r="Q200" i="226"/>
  <c r="R200" i="226" s="1"/>
  <c r="S205" i="226"/>
  <c r="T205" i="226"/>
  <c r="H209" i="226"/>
  <c r="I209" i="226" s="1"/>
  <c r="J212" i="226"/>
  <c r="K212" i="226"/>
  <c r="L212" i="226" s="1"/>
  <c r="P214" i="226"/>
  <c r="Q214" i="226"/>
  <c r="R214" i="226" s="1"/>
  <c r="V219" i="226"/>
  <c r="W219" i="226"/>
  <c r="X219" i="226" s="1"/>
  <c r="AK230" i="226"/>
  <c r="AL230" i="226"/>
  <c r="AM230" i="226" s="1"/>
  <c r="H249" i="226"/>
  <c r="I249" i="226" s="1"/>
  <c r="V250" i="226"/>
  <c r="W250" i="226"/>
  <c r="X250" i="226" s="1"/>
  <c r="J251" i="226"/>
  <c r="K251" i="226"/>
  <c r="L251" i="226" s="1"/>
  <c r="AN252" i="226"/>
  <c r="AO252" i="226"/>
  <c r="AP252" i="226" s="1"/>
  <c r="Y256" i="226"/>
  <c r="Z256" i="226"/>
  <c r="AA256" i="226" s="1"/>
  <c r="P258" i="226"/>
  <c r="Q258" i="226"/>
  <c r="R258" i="226" s="1"/>
  <c r="H259" i="226"/>
  <c r="I259" i="226" s="1"/>
  <c r="S259" i="226"/>
  <c r="T259" i="226"/>
  <c r="S262" i="226"/>
  <c r="T262" i="226"/>
  <c r="U262" i="226" s="1"/>
  <c r="Y266" i="226"/>
  <c r="Z266" i="226"/>
  <c r="AA266" i="226" s="1"/>
  <c r="AK267" i="226"/>
  <c r="AL267" i="226"/>
  <c r="AM267" i="226" s="1"/>
  <c r="Y268" i="226"/>
  <c r="Z268" i="226"/>
  <c r="AA268" i="226" s="1"/>
  <c r="M274" i="226"/>
  <c r="N274" i="226"/>
  <c r="O274" i="226" s="1"/>
  <c r="J112" i="226"/>
  <c r="K112" i="226"/>
  <c r="L112" i="226" s="1"/>
  <c r="Q116" i="226"/>
  <c r="R116" i="226" s="1"/>
  <c r="M117" i="226"/>
  <c r="N117" i="226"/>
  <c r="W117" i="226"/>
  <c r="X117" i="226" s="1"/>
  <c r="K118" i="226"/>
  <c r="L118" i="226" s="1"/>
  <c r="H120" i="226"/>
  <c r="I120" i="226" s="1"/>
  <c r="W120" i="226"/>
  <c r="X120" i="226" s="1"/>
  <c r="N132" i="226"/>
  <c r="AN132" i="226"/>
  <c r="AO132" i="226"/>
  <c r="AP132" i="226" s="1"/>
  <c r="AL134" i="226"/>
  <c r="AM134" i="226" s="1"/>
  <c r="M135" i="226"/>
  <c r="N135" i="226"/>
  <c r="V138" i="226"/>
  <c r="W138" i="226"/>
  <c r="X138" i="226" s="1"/>
  <c r="H141" i="226"/>
  <c r="I141" i="226" s="1"/>
  <c r="W141" i="226"/>
  <c r="X141" i="226" s="1"/>
  <c r="K142" i="226"/>
  <c r="L142" i="226" s="1"/>
  <c r="N146" i="226"/>
  <c r="V147" i="226"/>
  <c r="W147" i="226"/>
  <c r="X147" i="226" s="1"/>
  <c r="K155" i="226"/>
  <c r="L155" i="226" s="1"/>
  <c r="H158" i="226"/>
  <c r="I158" i="226" s="1"/>
  <c r="V159" i="226"/>
  <c r="W159" i="226"/>
  <c r="X159" i="226" s="1"/>
  <c r="AO163" i="226"/>
  <c r="AP163" i="226" s="1"/>
  <c r="S166" i="226"/>
  <c r="T166" i="226"/>
  <c r="U166" i="226" s="1"/>
  <c r="W170" i="226"/>
  <c r="X170" i="226" s="1"/>
  <c r="V176" i="226"/>
  <c r="W176" i="226"/>
  <c r="X176" i="226" s="1"/>
  <c r="V181" i="226"/>
  <c r="W181" i="226"/>
  <c r="X181" i="226" s="1"/>
  <c r="AK186" i="226"/>
  <c r="AL186" i="226"/>
  <c r="AM186" i="226" s="1"/>
  <c r="K190" i="226"/>
  <c r="L190" i="226" s="1"/>
  <c r="H194" i="226"/>
  <c r="I194" i="226" s="1"/>
  <c r="Y197" i="226"/>
  <c r="Z197" i="226"/>
  <c r="AA197" i="226" s="1"/>
  <c r="Z199" i="226"/>
  <c r="AA199" i="226" s="1"/>
  <c r="M206" i="226"/>
  <c r="N206" i="226"/>
  <c r="O206" i="226" s="1"/>
  <c r="Y213" i="226"/>
  <c r="Z213" i="226"/>
  <c r="AA213" i="226" s="1"/>
  <c r="H218" i="226"/>
  <c r="I218" i="226" s="1"/>
  <c r="M222" i="226"/>
  <c r="N222" i="226"/>
  <c r="O222" i="226" s="1"/>
  <c r="P224" i="226"/>
  <c r="Q224" i="226"/>
  <c r="R224" i="226" s="1"/>
  <c r="P230" i="226"/>
  <c r="Q230" i="226"/>
  <c r="R230" i="226" s="1"/>
  <c r="J236" i="226"/>
  <c r="K236" i="226"/>
  <c r="L236" i="226" s="1"/>
  <c r="AK241" i="226"/>
  <c r="AL241" i="226"/>
  <c r="AM241" i="226" s="1"/>
  <c r="AN242" i="226"/>
  <c r="AO242" i="226"/>
  <c r="AP242" i="226" s="1"/>
  <c r="S243" i="226"/>
  <c r="T243" i="226"/>
  <c r="U243" i="226" s="1"/>
  <c r="V254" i="226"/>
  <c r="W254" i="226"/>
  <c r="X254" i="226" s="1"/>
  <c r="Y265" i="226"/>
  <c r="Z265" i="226"/>
  <c r="AA265" i="226" s="1"/>
  <c r="V275" i="226"/>
  <c r="W275" i="226"/>
  <c r="X275" i="226" s="1"/>
  <c r="AN128" i="226"/>
  <c r="AO128" i="226"/>
  <c r="AP128" i="226" s="1"/>
  <c r="H135" i="226"/>
  <c r="I135" i="226" s="1"/>
  <c r="AN136" i="226"/>
  <c r="AO136" i="226"/>
  <c r="AP136" i="226" s="1"/>
  <c r="Y137" i="226"/>
  <c r="Z137" i="226"/>
  <c r="AA137" i="226" s="1"/>
  <c r="AN140" i="226"/>
  <c r="AO140" i="226"/>
  <c r="AP140" i="226" s="1"/>
  <c r="V144" i="226"/>
  <c r="W144" i="226"/>
  <c r="X144" i="226" s="1"/>
  <c r="V149" i="226"/>
  <c r="W149" i="226"/>
  <c r="X149" i="226" s="1"/>
  <c r="M151" i="226"/>
  <c r="N151" i="226"/>
  <c r="H172" i="226"/>
  <c r="I172" i="226" s="1"/>
  <c r="P172" i="226"/>
  <c r="Q172" i="226"/>
  <c r="R172" i="226" s="1"/>
  <c r="M173" i="226"/>
  <c r="N173" i="226"/>
  <c r="V174" i="226"/>
  <c r="W174" i="226"/>
  <c r="X174" i="226" s="1"/>
  <c r="J177" i="226"/>
  <c r="K177" i="226"/>
  <c r="L177" i="226" s="1"/>
  <c r="Y177" i="226"/>
  <c r="Z177" i="226"/>
  <c r="AA177" i="226" s="1"/>
  <c r="AK178" i="226"/>
  <c r="AL178" i="226"/>
  <c r="AM178" i="226" s="1"/>
  <c r="AN179" i="226"/>
  <c r="AO179" i="226"/>
  <c r="AP179" i="226" s="1"/>
  <c r="V184" i="226"/>
  <c r="W184" i="226"/>
  <c r="X184" i="226" s="1"/>
  <c r="Y185" i="226"/>
  <c r="Z185" i="226"/>
  <c r="AA185" i="226" s="1"/>
  <c r="Y193" i="226"/>
  <c r="Z193" i="226"/>
  <c r="AA193" i="226" s="1"/>
  <c r="H196" i="226"/>
  <c r="I196" i="226" s="1"/>
  <c r="AK196" i="226"/>
  <c r="AL196" i="226"/>
  <c r="AM196" i="226" s="1"/>
  <c r="AN203" i="226"/>
  <c r="AO203" i="226"/>
  <c r="AP203" i="226" s="1"/>
  <c r="J220" i="226"/>
  <c r="K220" i="226"/>
  <c r="L220" i="226" s="1"/>
  <c r="M226" i="226"/>
  <c r="N226" i="226"/>
  <c r="O226" i="226" s="1"/>
  <c r="Y229" i="226"/>
  <c r="Z229" i="226"/>
  <c r="AA229" i="226" s="1"/>
  <c r="V236" i="226"/>
  <c r="W236" i="226"/>
  <c r="X236" i="226" s="1"/>
  <c r="P241" i="226"/>
  <c r="Q241" i="226"/>
  <c r="R241" i="226" s="1"/>
  <c r="V245" i="226"/>
  <c r="W245" i="226"/>
  <c r="X245" i="226" s="1"/>
  <c r="H248" i="226"/>
  <c r="I248" i="226" s="1"/>
  <c r="J254" i="226"/>
  <c r="K254" i="226"/>
  <c r="L254" i="226" s="1"/>
  <c r="AN256" i="226"/>
  <c r="AO256" i="226"/>
  <c r="AP256" i="226" s="1"/>
  <c r="J260" i="226"/>
  <c r="K260" i="226"/>
  <c r="L260" i="226" s="1"/>
  <c r="AO261" i="226"/>
  <c r="AP261" i="226" s="1"/>
  <c r="AN262" i="226"/>
  <c r="AO262" i="226"/>
  <c r="AP262" i="226" s="1"/>
  <c r="AN268" i="226"/>
  <c r="AO268" i="226"/>
  <c r="AP268" i="226" s="1"/>
  <c r="AK272" i="226"/>
  <c r="AL272" i="226"/>
  <c r="AM272" i="226" s="1"/>
  <c r="P273" i="226"/>
  <c r="Q273" i="226"/>
  <c r="R273" i="226" s="1"/>
  <c r="H274" i="226"/>
  <c r="J276" i="226"/>
  <c r="K276" i="226"/>
  <c r="L276" i="226" s="1"/>
  <c r="W65" i="226"/>
  <c r="X65" i="226" s="1"/>
  <c r="Z66" i="226"/>
  <c r="AA66" i="226" s="1"/>
  <c r="AL67" i="226"/>
  <c r="AM67" i="226" s="1"/>
  <c r="AO68" i="226"/>
  <c r="AP68" i="226" s="1"/>
  <c r="W69" i="226"/>
  <c r="X69" i="226" s="1"/>
  <c r="Z70" i="226"/>
  <c r="AA70" i="226" s="1"/>
  <c r="T71" i="226"/>
  <c r="U71" i="226" s="1"/>
  <c r="AL71" i="226"/>
  <c r="AM71" i="226" s="1"/>
  <c r="K72" i="226"/>
  <c r="L72" i="226" s="1"/>
  <c r="T73" i="226"/>
  <c r="U73" i="226" s="1"/>
  <c r="AL73" i="226"/>
  <c r="AM73" i="226" s="1"/>
  <c r="K74" i="226"/>
  <c r="L74" i="226" s="1"/>
  <c r="W77" i="226"/>
  <c r="X77" i="226" s="1"/>
  <c r="H79" i="226"/>
  <c r="I79" i="226" s="1"/>
  <c r="N80" i="226"/>
  <c r="AL83" i="226"/>
  <c r="AM83" i="226" s="1"/>
  <c r="AO85" i="226"/>
  <c r="AP85" i="226" s="1"/>
  <c r="Q86" i="226"/>
  <c r="R86" i="226" s="1"/>
  <c r="N88" i="226"/>
  <c r="O88" i="226" s="1"/>
  <c r="Z88" i="226"/>
  <c r="AA88" i="226" s="1"/>
  <c r="Z89" i="226"/>
  <c r="AA89" i="226" s="1"/>
  <c r="Z92" i="226"/>
  <c r="AA92" i="226" s="1"/>
  <c r="Z94" i="226"/>
  <c r="AA94" i="226" s="1"/>
  <c r="H96" i="226"/>
  <c r="I96" i="226" s="1"/>
  <c r="N96" i="226"/>
  <c r="H97" i="226"/>
  <c r="I97" i="226" s="1"/>
  <c r="N97" i="226"/>
  <c r="O97" i="226" s="1"/>
  <c r="Z97" i="226"/>
  <c r="AA97" i="226" s="1"/>
  <c r="Z98" i="226"/>
  <c r="AA98" i="226" s="1"/>
  <c r="M101" i="226"/>
  <c r="N101" i="226"/>
  <c r="AO101" i="226"/>
  <c r="AP101" i="226" s="1"/>
  <c r="AO102" i="226"/>
  <c r="AP102" i="226" s="1"/>
  <c r="AO104" i="226"/>
  <c r="AP104" i="226" s="1"/>
  <c r="AO108" i="226"/>
  <c r="AP108" i="226" s="1"/>
  <c r="N110" i="226"/>
  <c r="N115" i="226"/>
  <c r="AO115" i="226"/>
  <c r="AP115" i="226" s="1"/>
  <c r="H117" i="226"/>
  <c r="I117" i="226" s="1"/>
  <c r="AK117" i="226"/>
  <c r="AL117" i="226"/>
  <c r="AM117" i="226" s="1"/>
  <c r="T118" i="226"/>
  <c r="U118" i="226" s="1"/>
  <c r="N119" i="226"/>
  <c r="Q120" i="226"/>
  <c r="K121" i="226"/>
  <c r="L121" i="226" s="1"/>
  <c r="H122" i="226"/>
  <c r="I122" i="226" s="1"/>
  <c r="AL125" i="226"/>
  <c r="AM125" i="226" s="1"/>
  <c r="Z126" i="226"/>
  <c r="AA126" i="226" s="1"/>
  <c r="N131" i="226"/>
  <c r="O131" i="226" s="1"/>
  <c r="AK135" i="226"/>
  <c r="AL135" i="226"/>
  <c r="AM135" i="226" s="1"/>
  <c r="H138" i="226"/>
  <c r="I138" i="226" s="1"/>
  <c r="P138" i="226"/>
  <c r="Q138" i="226"/>
  <c r="Y139" i="226"/>
  <c r="Z139" i="226"/>
  <c r="AA139" i="226" s="1"/>
  <c r="N140" i="226"/>
  <c r="Q141" i="226"/>
  <c r="T142" i="226"/>
  <c r="U142" i="226" s="1"/>
  <c r="N149" i="226"/>
  <c r="O149" i="226" s="1"/>
  <c r="AL154" i="226"/>
  <c r="AM154" i="226" s="1"/>
  <c r="T155" i="226"/>
  <c r="U155" i="226" s="1"/>
  <c r="T157" i="226"/>
  <c r="U157" i="226" s="1"/>
  <c r="M159" i="226"/>
  <c r="N159" i="226"/>
  <c r="O159" i="226" s="1"/>
  <c r="V160" i="226"/>
  <c r="W160" i="226"/>
  <c r="X160" i="226" s="1"/>
  <c r="H163" i="226"/>
  <c r="I163" i="226" s="1"/>
  <c r="J164" i="226"/>
  <c r="K164" i="226"/>
  <c r="L164" i="226" s="1"/>
  <c r="S164" i="226"/>
  <c r="T164" i="226"/>
  <c r="U164" i="226" s="1"/>
  <c r="Z166" i="226"/>
  <c r="AA166" i="226" s="1"/>
  <c r="AN167" i="226"/>
  <c r="AO167" i="226"/>
  <c r="AP167" i="226" s="1"/>
  <c r="H169" i="226"/>
  <c r="I169" i="226" s="1"/>
  <c r="W169" i="226"/>
  <c r="X169" i="226" s="1"/>
  <c r="P170" i="226"/>
  <c r="Q170" i="226"/>
  <c r="R170" i="226" s="1"/>
  <c r="S171" i="226"/>
  <c r="T171" i="226"/>
  <c r="U171" i="226" s="1"/>
  <c r="H178" i="226"/>
  <c r="I178" i="226" s="1"/>
  <c r="P178" i="226"/>
  <c r="Q178" i="226"/>
  <c r="K182" i="226"/>
  <c r="L182" i="226" s="1"/>
  <c r="J185" i="226"/>
  <c r="K185" i="226"/>
  <c r="L185" i="226" s="1"/>
  <c r="H186" i="226"/>
  <c r="I186" i="226" s="1"/>
  <c r="P186" i="226"/>
  <c r="Q186" i="226"/>
  <c r="R186" i="226" s="1"/>
  <c r="M187" i="226"/>
  <c r="N187" i="226"/>
  <c r="O187" i="226" s="1"/>
  <c r="N189" i="226"/>
  <c r="O189" i="226" s="1"/>
  <c r="AL191" i="226"/>
  <c r="AM191" i="226" s="1"/>
  <c r="AO194" i="226"/>
  <c r="AP194" i="226" s="1"/>
  <c r="H198" i="226"/>
  <c r="I198" i="226" s="1"/>
  <c r="W198" i="226"/>
  <c r="X198" i="226" s="1"/>
  <c r="J199" i="226"/>
  <c r="K199" i="226"/>
  <c r="L199" i="226" s="1"/>
  <c r="AN199" i="226"/>
  <c r="AO199" i="226"/>
  <c r="AP199" i="226" s="1"/>
  <c r="H206" i="226"/>
  <c r="I206" i="226" s="1"/>
  <c r="W207" i="226"/>
  <c r="X207" i="226" s="1"/>
  <c r="J208" i="226"/>
  <c r="K208" i="226"/>
  <c r="L208" i="226" s="1"/>
  <c r="Z208" i="226"/>
  <c r="AA208" i="226" s="1"/>
  <c r="H211" i="226"/>
  <c r="I211" i="226" s="1"/>
  <c r="N211" i="226"/>
  <c r="O211" i="226" s="1"/>
  <c r="T213" i="226"/>
  <c r="U213" i="226" s="1"/>
  <c r="W215" i="226"/>
  <c r="X215" i="226" s="1"/>
  <c r="P216" i="226"/>
  <c r="Q216" i="226"/>
  <c r="R216" i="226" s="1"/>
  <c r="S217" i="226"/>
  <c r="T217" i="226"/>
  <c r="U217" i="226" s="1"/>
  <c r="Z217" i="226"/>
  <c r="AA217" i="226" s="1"/>
  <c r="Q218" i="226"/>
  <c r="R218" i="226" s="1"/>
  <c r="N219" i="226"/>
  <c r="O219" i="226" s="1"/>
  <c r="H221" i="226"/>
  <c r="I221" i="226" s="1"/>
  <c r="N228" i="226"/>
  <c r="O228" i="226" s="1"/>
  <c r="T233" i="226"/>
  <c r="U233" i="226" s="1"/>
  <c r="Y234" i="226"/>
  <c r="Z234" i="226"/>
  <c r="AA234" i="226" s="1"/>
  <c r="P235" i="226"/>
  <c r="Q235" i="226"/>
  <c r="R235" i="226" s="1"/>
  <c r="J237" i="226"/>
  <c r="K237" i="226"/>
  <c r="L237" i="226" s="1"/>
  <c r="M247" i="226"/>
  <c r="N247" i="226"/>
  <c r="O247" i="226" s="1"/>
  <c r="Z248" i="226"/>
  <c r="AA248" i="226" s="1"/>
  <c r="N255" i="226"/>
  <c r="O255" i="226" s="1"/>
  <c r="M256" i="226"/>
  <c r="N256" i="226"/>
  <c r="O256" i="226" s="1"/>
  <c r="V264" i="226"/>
  <c r="W264" i="226"/>
  <c r="X264" i="226" s="1"/>
  <c r="K265" i="226"/>
  <c r="L265" i="226" s="1"/>
  <c r="J266" i="226"/>
  <c r="K266" i="226"/>
  <c r="L266" i="226" s="1"/>
  <c r="AN266" i="226"/>
  <c r="AO266" i="226"/>
  <c r="AP266" i="226" s="1"/>
  <c r="M268" i="226"/>
  <c r="N268" i="226"/>
  <c r="O268" i="226" s="1"/>
  <c r="V269" i="226"/>
  <c r="W269" i="226"/>
  <c r="X269" i="226" s="1"/>
  <c r="K270" i="226"/>
  <c r="L270" i="226" s="1"/>
  <c r="S270" i="226"/>
  <c r="T270" i="226"/>
  <c r="U270" i="226" s="1"/>
  <c r="P277" i="226"/>
  <c r="Q277" i="226"/>
  <c r="Y278" i="226"/>
  <c r="Z278" i="226"/>
  <c r="H101" i="226"/>
  <c r="I101" i="226" s="1"/>
  <c r="S107" i="226"/>
  <c r="T107" i="226"/>
  <c r="U107" i="226" s="1"/>
  <c r="P115" i="226"/>
  <c r="Q115" i="226"/>
  <c r="R115" i="226" s="1"/>
  <c r="H124" i="226"/>
  <c r="I124" i="226" s="1"/>
  <c r="P124" i="226"/>
  <c r="Q124" i="226"/>
  <c r="J127" i="226"/>
  <c r="K127" i="226"/>
  <c r="L127" i="226" s="1"/>
  <c r="AL129" i="226"/>
  <c r="AM129" i="226" s="1"/>
  <c r="Z130" i="226"/>
  <c r="AA130" i="226" s="1"/>
  <c r="H131" i="226"/>
  <c r="I131" i="226" s="1"/>
  <c r="W131" i="226"/>
  <c r="X131" i="226" s="1"/>
  <c r="Q132" i="226"/>
  <c r="V136" i="226"/>
  <c r="W136" i="226"/>
  <c r="X136" i="226" s="1"/>
  <c r="K137" i="226"/>
  <c r="L137" i="226" s="1"/>
  <c r="T139" i="226"/>
  <c r="U139" i="226" s="1"/>
  <c r="H140" i="226"/>
  <c r="I140" i="226" s="1"/>
  <c r="W140" i="226"/>
  <c r="X140" i="226" s="1"/>
  <c r="Z142" i="226"/>
  <c r="AA142" i="226" s="1"/>
  <c r="K148" i="226"/>
  <c r="L148" i="226" s="1"/>
  <c r="T148" i="226"/>
  <c r="U148" i="226" s="1"/>
  <c r="H149" i="226"/>
  <c r="I149" i="226" s="1"/>
  <c r="P149" i="226"/>
  <c r="Q149" i="226"/>
  <c r="R149" i="226" s="1"/>
  <c r="AO149" i="226"/>
  <c r="AP149" i="226" s="1"/>
  <c r="H151" i="226"/>
  <c r="I151" i="226" s="1"/>
  <c r="P151" i="226"/>
  <c r="Q151" i="226"/>
  <c r="R151" i="226" s="1"/>
  <c r="M153" i="226"/>
  <c r="N153" i="226"/>
  <c r="O153" i="226" s="1"/>
  <c r="Z155" i="226"/>
  <c r="AA155" i="226" s="1"/>
  <c r="S158" i="226"/>
  <c r="T158" i="226"/>
  <c r="U158" i="226" s="1"/>
  <c r="K161" i="226"/>
  <c r="L161" i="226" s="1"/>
  <c r="AO161" i="226"/>
  <c r="AP161" i="226" s="1"/>
  <c r="AL163" i="226"/>
  <c r="AM163" i="226" s="1"/>
  <c r="K166" i="226"/>
  <c r="L166" i="226" s="1"/>
  <c r="W167" i="226"/>
  <c r="X167" i="226" s="1"/>
  <c r="Y168" i="226"/>
  <c r="Z168" i="226"/>
  <c r="AA168" i="226" s="1"/>
  <c r="AO174" i="226"/>
  <c r="AP174" i="226" s="1"/>
  <c r="S175" i="226"/>
  <c r="T175" i="226"/>
  <c r="U175" i="226" s="1"/>
  <c r="Z175" i="226"/>
  <c r="AA175" i="226" s="1"/>
  <c r="M179" i="226"/>
  <c r="N179" i="226"/>
  <c r="O179" i="226" s="1"/>
  <c r="N184" i="226"/>
  <c r="O184" i="226" s="1"/>
  <c r="H187" i="226"/>
  <c r="I187" i="226" s="1"/>
  <c r="AK187" i="226"/>
  <c r="AL187" i="226"/>
  <c r="AM187" i="226" s="1"/>
  <c r="K188" i="226"/>
  <c r="L188" i="226" s="1"/>
  <c r="H189" i="226"/>
  <c r="I189" i="226" s="1"/>
  <c r="W190" i="226"/>
  <c r="X190" i="226" s="1"/>
  <c r="K191" i="226"/>
  <c r="L191" i="226" s="1"/>
  <c r="S193" i="226"/>
  <c r="T193" i="226"/>
  <c r="U193" i="226" s="1"/>
  <c r="Q194" i="226"/>
  <c r="R194" i="226" s="1"/>
  <c r="Q196" i="226"/>
  <c r="R196" i="226" s="1"/>
  <c r="M197" i="226"/>
  <c r="N197" i="226"/>
  <c r="O197" i="226" s="1"/>
  <c r="AO198" i="226"/>
  <c r="AP198" i="226" s="1"/>
  <c r="Y200" i="226"/>
  <c r="Z200" i="226"/>
  <c r="AA200" i="226" s="1"/>
  <c r="H201" i="226"/>
  <c r="I201" i="226" s="1"/>
  <c r="Z202" i="226"/>
  <c r="AA202" i="226" s="1"/>
  <c r="AL211" i="226"/>
  <c r="AM211" i="226" s="1"/>
  <c r="AN213" i="226"/>
  <c r="AO213" i="226"/>
  <c r="AP213" i="226" s="1"/>
  <c r="P219" i="226"/>
  <c r="Q219" i="226"/>
  <c r="R219" i="226" s="1"/>
  <c r="AN223" i="226"/>
  <c r="AO223" i="226"/>
  <c r="AP223" i="226" s="1"/>
  <c r="AN224" i="226"/>
  <c r="AO224" i="226"/>
  <c r="AP224" i="226" s="1"/>
  <c r="H226" i="226"/>
  <c r="I226" i="226" s="1"/>
  <c r="Y249" i="226"/>
  <c r="Z249" i="226"/>
  <c r="AA249" i="226" s="1"/>
  <c r="P250" i="226"/>
  <c r="Q250" i="226"/>
  <c r="AN257" i="226"/>
  <c r="AO257" i="226"/>
  <c r="AP257" i="226" s="1"/>
  <c r="M261" i="226"/>
  <c r="N261" i="226"/>
  <c r="O261" i="226" s="1"/>
  <c r="H268" i="226"/>
  <c r="I268" i="226" s="1"/>
  <c r="AK275" i="226"/>
  <c r="AL275" i="226"/>
  <c r="AM275" i="226" s="1"/>
  <c r="H110" i="226"/>
  <c r="I110" i="226" s="1"/>
  <c r="S116" i="226"/>
  <c r="T116" i="226"/>
  <c r="U116" i="226" s="1"/>
  <c r="M118" i="226"/>
  <c r="N118" i="226"/>
  <c r="J120" i="226"/>
  <c r="K120" i="226"/>
  <c r="L120" i="226" s="1"/>
  <c r="V126" i="226"/>
  <c r="W126" i="226"/>
  <c r="X126" i="226" s="1"/>
  <c r="M133" i="226"/>
  <c r="N133" i="226"/>
  <c r="O133" i="226" s="1"/>
  <c r="J141" i="226"/>
  <c r="K141" i="226"/>
  <c r="L141" i="226" s="1"/>
  <c r="S143" i="226"/>
  <c r="T143" i="226"/>
  <c r="U143" i="226" s="1"/>
  <c r="Y146" i="226"/>
  <c r="Z146" i="226"/>
  <c r="AA146" i="226" s="1"/>
  <c r="P159" i="226"/>
  <c r="Q159" i="226"/>
  <c r="R159" i="226" s="1"/>
  <c r="P176" i="226"/>
  <c r="Q176" i="226"/>
  <c r="R176" i="226" s="1"/>
  <c r="H179" i="226"/>
  <c r="I179" i="226" s="1"/>
  <c r="Y186" i="226"/>
  <c r="Z186" i="226"/>
  <c r="AA186" i="226" s="1"/>
  <c r="AN188" i="226"/>
  <c r="AO188" i="226"/>
  <c r="AP188" i="226" s="1"/>
  <c r="Y191" i="226"/>
  <c r="Z191" i="226"/>
  <c r="AA191" i="226" s="1"/>
  <c r="H197" i="226"/>
  <c r="I197" i="226" s="1"/>
  <c r="AK207" i="226"/>
  <c r="AL207" i="226"/>
  <c r="AM207" i="226" s="1"/>
  <c r="J209" i="226"/>
  <c r="K209" i="226"/>
  <c r="L209" i="226" s="1"/>
  <c r="M212" i="226"/>
  <c r="N212" i="226"/>
  <c r="O212" i="226" s="1"/>
  <c r="S214" i="226"/>
  <c r="T214" i="226"/>
  <c r="U214" i="226" s="1"/>
  <c r="Y218" i="226"/>
  <c r="Z218" i="226"/>
  <c r="AA218" i="226" s="1"/>
  <c r="AN229" i="226"/>
  <c r="AO229" i="226"/>
  <c r="AP229" i="226" s="1"/>
  <c r="V233" i="226"/>
  <c r="W233" i="226"/>
  <c r="X233" i="226" s="1"/>
  <c r="AK245" i="226"/>
  <c r="AL245" i="226"/>
  <c r="AM245" i="226" s="1"/>
  <c r="J249" i="226"/>
  <c r="K249" i="226"/>
  <c r="L249" i="226" s="1"/>
  <c r="M251" i="226"/>
  <c r="N251" i="226"/>
  <c r="O251" i="226" s="1"/>
  <c r="S258" i="226"/>
  <c r="T258" i="226"/>
  <c r="U258" i="226" s="1"/>
  <c r="J259" i="226"/>
  <c r="K259" i="226"/>
  <c r="L259" i="226" s="1"/>
  <c r="J263" i="226"/>
  <c r="K263" i="226"/>
  <c r="L263" i="226" s="1"/>
  <c r="AO265" i="226"/>
  <c r="AP265" i="226" s="1"/>
  <c r="Y271" i="226"/>
  <c r="Z271" i="226"/>
  <c r="AA271" i="226" s="1"/>
  <c r="H273" i="226"/>
  <c r="I273" i="226" s="1"/>
  <c r="P275" i="226"/>
  <c r="Q275" i="226"/>
  <c r="R275" i="226" s="1"/>
  <c r="AN276" i="226"/>
  <c r="AO276" i="226"/>
  <c r="AP276" i="226" s="1"/>
  <c r="S105" i="226"/>
  <c r="T105" i="226"/>
  <c r="U105" i="226" s="1"/>
  <c r="M106" i="226"/>
  <c r="N106" i="226"/>
  <c r="O106" i="226" s="1"/>
  <c r="S109" i="226"/>
  <c r="T109" i="226"/>
  <c r="U109" i="226" s="1"/>
  <c r="V112" i="226"/>
  <c r="W112" i="226"/>
  <c r="X112" i="226" s="1"/>
  <c r="H118" i="226"/>
  <c r="I118" i="226" s="1"/>
  <c r="S123" i="226"/>
  <c r="T123" i="226"/>
  <c r="U123" i="226" s="1"/>
  <c r="N126" i="226"/>
  <c r="M128" i="226"/>
  <c r="N128" i="226"/>
  <c r="AK128" i="226"/>
  <c r="AL128" i="226"/>
  <c r="AM128" i="226" s="1"/>
  <c r="Y129" i="226"/>
  <c r="Z129" i="226"/>
  <c r="AA129" i="226" s="1"/>
  <c r="Q131" i="226"/>
  <c r="J132" i="226"/>
  <c r="K132" i="226"/>
  <c r="L132" i="226" s="1"/>
  <c r="AL132" i="226"/>
  <c r="AM132" i="226" s="1"/>
  <c r="V137" i="226"/>
  <c r="W137" i="226"/>
  <c r="X137" i="226" s="1"/>
  <c r="AO137" i="226"/>
  <c r="AP137" i="226" s="1"/>
  <c r="M139" i="226"/>
  <c r="N139" i="226"/>
  <c r="O139" i="226" s="1"/>
  <c r="AN139" i="226"/>
  <c r="AO139" i="226"/>
  <c r="AP139" i="226" s="1"/>
  <c r="Q140" i="226"/>
  <c r="V142" i="226"/>
  <c r="W142" i="226"/>
  <c r="X142" i="226" s="1"/>
  <c r="P144" i="226"/>
  <c r="Q144" i="226"/>
  <c r="AO153" i="226"/>
  <c r="AP153" i="226" s="1"/>
  <c r="V155" i="226"/>
  <c r="W155" i="226"/>
  <c r="X155" i="226" s="1"/>
  <c r="H156" i="226"/>
  <c r="I156" i="226" s="1"/>
  <c r="N156" i="226"/>
  <c r="O156" i="226" s="1"/>
  <c r="Z156" i="226"/>
  <c r="AA156" i="226" s="1"/>
  <c r="N157" i="226"/>
  <c r="O157" i="226" s="1"/>
  <c r="W157" i="226"/>
  <c r="X157" i="226" s="1"/>
  <c r="Z158" i="226"/>
  <c r="AA158" i="226" s="1"/>
  <c r="AO162" i="226"/>
  <c r="AP162" i="226" s="1"/>
  <c r="S163" i="226"/>
  <c r="T163" i="226"/>
  <c r="U163" i="226" s="1"/>
  <c r="S168" i="226"/>
  <c r="T168" i="226"/>
  <c r="U168" i="226" s="1"/>
  <c r="AO169" i="226"/>
  <c r="AP169" i="226" s="1"/>
  <c r="K171" i="226"/>
  <c r="L171" i="226" s="1"/>
  <c r="V171" i="226"/>
  <c r="W171" i="226"/>
  <c r="X171" i="226" s="1"/>
  <c r="Y172" i="226"/>
  <c r="Z172" i="226"/>
  <c r="AA172" i="226" s="1"/>
  <c r="H174" i="226"/>
  <c r="I174" i="226" s="1"/>
  <c r="V177" i="226"/>
  <c r="W177" i="226"/>
  <c r="X177" i="226" s="1"/>
  <c r="AO177" i="226"/>
  <c r="AP177" i="226" s="1"/>
  <c r="Y178" i="226"/>
  <c r="Z178" i="226"/>
  <c r="AA178" i="226" s="1"/>
  <c r="AK179" i="226"/>
  <c r="AL179" i="226"/>
  <c r="AM179" i="226" s="1"/>
  <c r="V185" i="226"/>
  <c r="W185" i="226"/>
  <c r="X185" i="226" s="1"/>
  <c r="AK190" i="226"/>
  <c r="AL190" i="226"/>
  <c r="AM190" i="226" s="1"/>
  <c r="Y196" i="226"/>
  <c r="Z196" i="226"/>
  <c r="AA196" i="226" s="1"/>
  <c r="AK198" i="226"/>
  <c r="AL198" i="226"/>
  <c r="AM198" i="226" s="1"/>
  <c r="J200" i="226"/>
  <c r="K200" i="226"/>
  <c r="L200" i="226" s="1"/>
  <c r="AK203" i="226"/>
  <c r="AL203" i="226"/>
  <c r="AM203" i="226" s="1"/>
  <c r="K214" i="226"/>
  <c r="L214" i="226" s="1"/>
  <c r="AO215" i="226"/>
  <c r="AP215" i="226" s="1"/>
  <c r="V217" i="226"/>
  <c r="W217" i="226"/>
  <c r="X217" i="226" s="1"/>
  <c r="J218" i="226"/>
  <c r="K218" i="226"/>
  <c r="L218" i="226" s="1"/>
  <c r="T225" i="226"/>
  <c r="U225" i="226" s="1"/>
  <c r="S230" i="226"/>
  <c r="T230" i="226"/>
  <c r="U230" i="226" s="1"/>
  <c r="Z230" i="226"/>
  <c r="AA230" i="226" s="1"/>
  <c r="AN240" i="226"/>
  <c r="AO240" i="226"/>
  <c r="AP240" i="226" s="1"/>
  <c r="Y244" i="226"/>
  <c r="Z244" i="226"/>
  <c r="AA244" i="226" s="1"/>
  <c r="M246" i="226"/>
  <c r="N246" i="226"/>
  <c r="H247" i="226"/>
  <c r="I247" i="226" s="1"/>
  <c r="V248" i="226"/>
  <c r="W248" i="226"/>
  <c r="X248" i="226" s="1"/>
  <c r="N253" i="226"/>
  <c r="O253" i="226" s="1"/>
  <c r="H255" i="226"/>
  <c r="I255" i="226" s="1"/>
  <c r="S257" i="226"/>
  <c r="T257" i="226"/>
  <c r="U257" i="226" s="1"/>
  <c r="M260" i="226"/>
  <c r="N260" i="226"/>
  <c r="H261" i="226"/>
  <c r="I261" i="226" s="1"/>
  <c r="S267" i="226"/>
  <c r="T267" i="226"/>
  <c r="U267" i="226" s="1"/>
  <c r="Y274" i="226"/>
  <c r="Z274" i="226"/>
  <c r="M278" i="226"/>
  <c r="N278" i="226"/>
  <c r="N108" i="226"/>
  <c r="O108" i="226" s="1"/>
  <c r="T111" i="226"/>
  <c r="U111" i="226" s="1"/>
  <c r="K113" i="226"/>
  <c r="L113" i="226" s="1"/>
  <c r="AO114" i="226"/>
  <c r="AP114" i="226" s="1"/>
  <c r="Y117" i="226"/>
  <c r="Z117" i="226"/>
  <c r="AA117" i="226" s="1"/>
  <c r="W118" i="226"/>
  <c r="X118" i="226" s="1"/>
  <c r="AK119" i="226"/>
  <c r="AL119" i="226"/>
  <c r="AM119" i="226" s="1"/>
  <c r="AL124" i="226"/>
  <c r="AM124" i="226" s="1"/>
  <c r="Z125" i="226"/>
  <c r="AA125" i="226" s="1"/>
  <c r="P126" i="226"/>
  <c r="Q126" i="226"/>
  <c r="H128" i="226"/>
  <c r="I128" i="226" s="1"/>
  <c r="T129" i="226"/>
  <c r="U129" i="226" s="1"/>
  <c r="W130" i="226"/>
  <c r="X130" i="226" s="1"/>
  <c r="AK131" i="226"/>
  <c r="AL131" i="226"/>
  <c r="AM131" i="226" s="1"/>
  <c r="H133" i="226"/>
  <c r="I133" i="226" s="1"/>
  <c r="V134" i="226"/>
  <c r="W134" i="226"/>
  <c r="X134" i="226" s="1"/>
  <c r="H139" i="226"/>
  <c r="I139" i="226" s="1"/>
  <c r="N142" i="226"/>
  <c r="K143" i="226"/>
  <c r="L143" i="226" s="1"/>
  <c r="AO148" i="226"/>
  <c r="AP148" i="226" s="1"/>
  <c r="AL151" i="226"/>
  <c r="AM151" i="226" s="1"/>
  <c r="Z154" i="226"/>
  <c r="AA154" i="226" s="1"/>
  <c r="N155" i="226"/>
  <c r="O155" i="226" s="1"/>
  <c r="K158" i="226"/>
  <c r="L158" i="226" s="1"/>
  <c r="H159" i="226"/>
  <c r="I159" i="226" s="1"/>
  <c r="N160" i="226"/>
  <c r="O160" i="226" s="1"/>
  <c r="T161" i="226"/>
  <c r="U161" i="226" s="1"/>
  <c r="AL161" i="226"/>
  <c r="AM161" i="226" s="1"/>
  <c r="K162" i="226"/>
  <c r="L162" i="226" s="1"/>
  <c r="T162" i="226"/>
  <c r="U162" i="226" s="1"/>
  <c r="W166" i="226"/>
  <c r="X166" i="226" s="1"/>
  <c r="J170" i="226"/>
  <c r="K170" i="226"/>
  <c r="L170" i="226" s="1"/>
  <c r="H173" i="226"/>
  <c r="AN180" i="226"/>
  <c r="AO180" i="226"/>
  <c r="AP180" i="226" s="1"/>
  <c r="AN183" i="226"/>
  <c r="AO183" i="226"/>
  <c r="AP183" i="226" s="1"/>
  <c r="Q184" i="226"/>
  <c r="R184" i="226" s="1"/>
  <c r="Q187" i="226"/>
  <c r="R187" i="226" s="1"/>
  <c r="V188" i="226"/>
  <c r="W188" i="226"/>
  <c r="X188" i="226" s="1"/>
  <c r="Y189" i="226"/>
  <c r="Z189" i="226"/>
  <c r="AA189" i="226" s="1"/>
  <c r="N190" i="226"/>
  <c r="O190" i="226" s="1"/>
  <c r="AL194" i="226"/>
  <c r="AM194" i="226" s="1"/>
  <c r="AO197" i="226"/>
  <c r="AP197" i="226" s="1"/>
  <c r="M199" i="226"/>
  <c r="N199" i="226"/>
  <c r="O199" i="226" s="1"/>
  <c r="AN201" i="226"/>
  <c r="AO201" i="226"/>
  <c r="AP201" i="226" s="1"/>
  <c r="P205" i="226"/>
  <c r="Q205" i="226"/>
  <c r="R205" i="226" s="1"/>
  <c r="Y206" i="226"/>
  <c r="Z206" i="226"/>
  <c r="AA206" i="226" s="1"/>
  <c r="Q207" i="226"/>
  <c r="R207" i="226" s="1"/>
  <c r="T209" i="226"/>
  <c r="U209" i="226" s="1"/>
  <c r="P210" i="226"/>
  <c r="Q210" i="226"/>
  <c r="R210" i="226" s="1"/>
  <c r="H212" i="226"/>
  <c r="I212" i="226" s="1"/>
  <c r="W213" i="226"/>
  <c r="X213" i="226" s="1"/>
  <c r="H215" i="226"/>
  <c r="I215" i="226" s="1"/>
  <c r="Z221" i="226"/>
  <c r="AA221" i="226" s="1"/>
  <c r="Y222" i="226"/>
  <c r="Z222" i="226"/>
  <c r="AA222" i="226" s="1"/>
  <c r="K224" i="226"/>
  <c r="L224" i="226" s="1"/>
  <c r="T224" i="226"/>
  <c r="U224" i="226" s="1"/>
  <c r="AL226" i="226"/>
  <c r="AM226" i="226" s="1"/>
  <c r="K227" i="226"/>
  <c r="L227" i="226" s="1"/>
  <c r="AO227" i="226"/>
  <c r="AP227" i="226" s="1"/>
  <c r="K230" i="226"/>
  <c r="L230" i="226" s="1"/>
  <c r="AO234" i="226"/>
  <c r="AP234" i="226" s="1"/>
  <c r="W237" i="226"/>
  <c r="AN239" i="226"/>
  <c r="AO239" i="226"/>
  <c r="AP239" i="226" s="1"/>
  <c r="S241" i="226"/>
  <c r="T241" i="226"/>
  <c r="U241" i="226" s="1"/>
  <c r="N243" i="226"/>
  <c r="O243" i="226" s="1"/>
  <c r="H244" i="226"/>
  <c r="I244" i="226" s="1"/>
  <c r="P245" i="226"/>
  <c r="Q245" i="226"/>
  <c r="R245" i="226" s="1"/>
  <c r="J248" i="226"/>
  <c r="K248" i="226"/>
  <c r="L248" i="226" s="1"/>
  <c r="AN249" i="226"/>
  <c r="AO249" i="226"/>
  <c r="AP249" i="226" s="1"/>
  <c r="H251" i="226"/>
  <c r="I251" i="226" s="1"/>
  <c r="P253" i="226"/>
  <c r="Q253" i="226"/>
  <c r="R253" i="226" s="1"/>
  <c r="P254" i="226"/>
  <c r="Q254" i="226"/>
  <c r="R254" i="226" s="1"/>
  <c r="M259" i="226"/>
  <c r="N259" i="226"/>
  <c r="P264" i="226"/>
  <c r="Q264" i="226"/>
  <c r="M265" i="226"/>
  <c r="N265" i="226"/>
  <c r="O265" i="226" s="1"/>
  <c r="P269" i="226"/>
  <c r="Q269" i="226"/>
  <c r="J274" i="226"/>
  <c r="K274" i="226"/>
  <c r="L274" i="226" s="1"/>
  <c r="H278" i="226"/>
  <c r="V103" i="226"/>
  <c r="W103" i="226"/>
  <c r="X103" i="226" s="1"/>
  <c r="H106" i="226"/>
  <c r="I106" i="226" s="1"/>
  <c r="P106" i="226"/>
  <c r="Q106" i="226"/>
  <c r="R106" i="226" s="1"/>
  <c r="S110" i="226"/>
  <c r="T110" i="226"/>
  <c r="U110" i="226" s="1"/>
  <c r="Y113" i="226"/>
  <c r="Z113" i="226"/>
  <c r="AA113" i="226" s="1"/>
  <c r="V121" i="226"/>
  <c r="W121" i="226"/>
  <c r="X121" i="226" s="1"/>
  <c r="AN123" i="226"/>
  <c r="AO123" i="226"/>
  <c r="AP123" i="226" s="1"/>
  <c r="P136" i="226"/>
  <c r="Q136" i="226"/>
  <c r="M137" i="226"/>
  <c r="N137" i="226"/>
  <c r="P142" i="226"/>
  <c r="Q142" i="226"/>
  <c r="S154" i="226"/>
  <c r="T154" i="226"/>
  <c r="U154" i="226" s="1"/>
  <c r="P155" i="226"/>
  <c r="Q155" i="226"/>
  <c r="H157" i="226"/>
  <c r="I157" i="226" s="1"/>
  <c r="AN158" i="226"/>
  <c r="AO158" i="226"/>
  <c r="AP158" i="226" s="1"/>
  <c r="AK182" i="226"/>
  <c r="AL182" i="226"/>
  <c r="AM182" i="226" s="1"/>
  <c r="J189" i="226"/>
  <c r="K189" i="226"/>
  <c r="L189" i="226" s="1"/>
  <c r="P190" i="226"/>
  <c r="Q190" i="226"/>
  <c r="R190" i="226" s="1"/>
  <c r="M191" i="226"/>
  <c r="N191" i="226"/>
  <c r="O191" i="226" s="1"/>
  <c r="M193" i="226"/>
  <c r="N193" i="226"/>
  <c r="O193" i="226" s="1"/>
  <c r="S196" i="226"/>
  <c r="T196" i="226"/>
  <c r="U196" i="226" s="1"/>
  <c r="V200" i="226"/>
  <c r="W200" i="226"/>
  <c r="X200" i="226" s="1"/>
  <c r="AN218" i="226"/>
  <c r="AO218" i="226"/>
  <c r="AP218" i="226" s="1"/>
  <c r="J221" i="226"/>
  <c r="K221" i="226"/>
  <c r="L221" i="226" s="1"/>
  <c r="V225" i="226"/>
  <c r="W225" i="226"/>
  <c r="X225" i="226" s="1"/>
  <c r="M229" i="226"/>
  <c r="N229" i="226"/>
  <c r="O229" i="226" s="1"/>
  <c r="AN231" i="226"/>
  <c r="AO231" i="226"/>
  <c r="AP231" i="226" s="1"/>
  <c r="S235" i="226"/>
  <c r="T235" i="226"/>
  <c r="U235" i="226" s="1"/>
  <c r="V258" i="226"/>
  <c r="W258" i="226"/>
  <c r="Q262" i="226"/>
  <c r="R262" i="226" s="1"/>
  <c r="Y264" i="226"/>
  <c r="Z264" i="226"/>
  <c r="AA264" i="226" s="1"/>
  <c r="J271" i="226"/>
  <c r="K271" i="226"/>
  <c r="L271" i="226" s="1"/>
  <c r="S272" i="226"/>
  <c r="T272" i="226"/>
  <c r="U272" i="226" s="1"/>
  <c r="N14" i="226"/>
  <c r="O14" i="226" s="1"/>
  <c r="Z15" i="226"/>
  <c r="AA15" i="226" s="1"/>
  <c r="T16" i="226"/>
  <c r="K17" i="226"/>
  <c r="L17" i="226" s="1"/>
  <c r="AO18" i="226"/>
  <c r="AP18" i="226" s="1"/>
  <c r="W19" i="226"/>
  <c r="X19" i="226" s="1"/>
  <c r="H20" i="226"/>
  <c r="I20" i="226" s="1"/>
  <c r="N21" i="226"/>
  <c r="O21" i="226" s="1"/>
  <c r="T23" i="226"/>
  <c r="U23" i="226" s="1"/>
  <c r="AO25" i="226"/>
  <c r="AP25" i="226" s="1"/>
  <c r="Q26" i="226"/>
  <c r="H27" i="226"/>
  <c r="Z28" i="226"/>
  <c r="AA28" i="226" s="1"/>
  <c r="T29" i="226"/>
  <c r="U29" i="226" s="1"/>
  <c r="K30" i="226"/>
  <c r="L30" i="226" s="1"/>
  <c r="AO31" i="226"/>
  <c r="AP31" i="226" s="1"/>
  <c r="W33" i="226"/>
  <c r="X33" i="226" s="1"/>
  <c r="N34" i="226"/>
  <c r="O34" i="226" s="1"/>
  <c r="K36" i="226"/>
  <c r="L36" i="226" s="1"/>
  <c r="T40" i="226"/>
  <c r="U40" i="226" s="1"/>
  <c r="AL40" i="226"/>
  <c r="AM40" i="226" s="1"/>
  <c r="T43" i="226"/>
  <c r="U43" i="226" s="1"/>
  <c r="AL43" i="226"/>
  <c r="AM43" i="226" s="1"/>
  <c r="T46" i="226"/>
  <c r="U46" i="226" s="1"/>
  <c r="K47" i="226"/>
  <c r="L47" i="226" s="1"/>
  <c r="AO47" i="226"/>
  <c r="AP47" i="226" s="1"/>
  <c r="Q48" i="226"/>
  <c r="R48" i="226" s="1"/>
  <c r="Z50" i="226"/>
  <c r="AA50" i="226" s="1"/>
  <c r="T51" i="226"/>
  <c r="U51" i="226" s="1"/>
  <c r="T52" i="226"/>
  <c r="U52" i="226" s="1"/>
  <c r="K53" i="226"/>
  <c r="L53" i="226" s="1"/>
  <c r="AO56" i="226"/>
  <c r="AP56" i="226" s="1"/>
  <c r="W58" i="226"/>
  <c r="X58" i="226" s="1"/>
  <c r="Z60" i="226"/>
  <c r="AA60" i="226" s="1"/>
  <c r="T61" i="226"/>
  <c r="U61" i="226" s="1"/>
  <c r="T62" i="226"/>
  <c r="U62" i="226" s="1"/>
  <c r="AL65" i="226"/>
  <c r="AM65" i="226" s="1"/>
  <c r="AO66" i="226"/>
  <c r="AP66" i="226" s="1"/>
  <c r="W67" i="226"/>
  <c r="X67" i="226" s="1"/>
  <c r="Z68" i="226"/>
  <c r="AA68" i="226" s="1"/>
  <c r="AL69" i="226"/>
  <c r="AM69" i="226" s="1"/>
  <c r="AO70" i="226"/>
  <c r="AP70" i="226" s="1"/>
  <c r="W71" i="226"/>
  <c r="X71" i="226" s="1"/>
  <c r="W72" i="226"/>
  <c r="X72" i="226" s="1"/>
  <c r="W73" i="226"/>
  <c r="X73" i="226" s="1"/>
  <c r="W74" i="226"/>
  <c r="X74" i="226" s="1"/>
  <c r="K77" i="226"/>
  <c r="L77" i="226" s="1"/>
  <c r="T78" i="226"/>
  <c r="U78" i="226" s="1"/>
  <c r="K79" i="226"/>
  <c r="L79" i="226" s="1"/>
  <c r="N84" i="226"/>
  <c r="Z84" i="226"/>
  <c r="AA84" i="226" s="1"/>
  <c r="T86" i="226"/>
  <c r="U86" i="226" s="1"/>
  <c r="K96" i="226"/>
  <c r="L96" i="226" s="1"/>
  <c r="K97" i="226"/>
  <c r="L97" i="226" s="1"/>
  <c r="AO97" i="226"/>
  <c r="AO98" i="226"/>
  <c r="AP98" i="226" s="1"/>
  <c r="AO103" i="226"/>
  <c r="AP103" i="226" s="1"/>
  <c r="N107" i="226"/>
  <c r="O107" i="226" s="1"/>
  <c r="H112" i="226"/>
  <c r="I112" i="226" s="1"/>
  <c r="H114" i="226"/>
  <c r="I114" i="226" s="1"/>
  <c r="P114" i="226"/>
  <c r="Q114" i="226"/>
  <c r="K115" i="226"/>
  <c r="L115" i="226" s="1"/>
  <c r="S117" i="226"/>
  <c r="T117" i="226"/>
  <c r="U117" i="226" s="1"/>
  <c r="Q118" i="226"/>
  <c r="R118" i="226" s="1"/>
  <c r="Z120" i="226"/>
  <c r="AA120" i="226" s="1"/>
  <c r="N121" i="226"/>
  <c r="AL122" i="226"/>
  <c r="AM122" i="226" s="1"/>
  <c r="T132" i="226"/>
  <c r="U132" i="226" s="1"/>
  <c r="AO134" i="226"/>
  <c r="AP134" i="226" s="1"/>
  <c r="K135" i="226"/>
  <c r="L135" i="226" s="1"/>
  <c r="Z135" i="226"/>
  <c r="AA135" i="226" s="1"/>
  <c r="Z141" i="226"/>
  <c r="AA141" i="226" s="1"/>
  <c r="AO143" i="226"/>
  <c r="AP143" i="226" s="1"/>
  <c r="V146" i="226"/>
  <c r="W146" i="226"/>
  <c r="X146" i="226" s="1"/>
  <c r="Y147" i="226"/>
  <c r="Z147" i="226"/>
  <c r="AA147" i="226" s="1"/>
  <c r="W148" i="226"/>
  <c r="X148" i="226" s="1"/>
  <c r="K149" i="226"/>
  <c r="L149" i="226" s="1"/>
  <c r="T152" i="226"/>
  <c r="U152" i="226" s="1"/>
  <c r="Z152" i="226"/>
  <c r="AA152" i="226" s="1"/>
  <c r="AL153" i="226"/>
  <c r="AM153" i="226" s="1"/>
  <c r="K154" i="226"/>
  <c r="L154" i="226" s="1"/>
  <c r="Q156" i="226"/>
  <c r="R156" i="226" s="1"/>
  <c r="W156" i="226"/>
  <c r="X156" i="226" s="1"/>
  <c r="Y159" i="226"/>
  <c r="Z159" i="226"/>
  <c r="AA159" i="226" s="1"/>
  <c r="N164" i="226"/>
  <c r="O164" i="226" s="1"/>
  <c r="T170" i="226"/>
  <c r="U170" i="226" s="1"/>
  <c r="J176" i="226"/>
  <c r="K176" i="226"/>
  <c r="L176" i="226" s="1"/>
  <c r="N177" i="226"/>
  <c r="O177" i="226" s="1"/>
  <c r="V180" i="226"/>
  <c r="W180" i="226"/>
  <c r="X180" i="226" s="1"/>
  <c r="Y181" i="226"/>
  <c r="Z181" i="226"/>
  <c r="AA181" i="226" s="1"/>
  <c r="N182" i="226"/>
  <c r="O182" i="226" s="1"/>
  <c r="N188" i="226"/>
  <c r="O188" i="226" s="1"/>
  <c r="H191" i="226"/>
  <c r="I191" i="226" s="1"/>
  <c r="Y194" i="226"/>
  <c r="Z194" i="226"/>
  <c r="AA194" i="226" s="1"/>
  <c r="T195" i="226"/>
  <c r="U195" i="226" s="1"/>
  <c r="AL195" i="226"/>
  <c r="AM195" i="226" s="1"/>
  <c r="K198" i="226"/>
  <c r="L198" i="226" s="1"/>
  <c r="S198" i="226"/>
  <c r="T198" i="226"/>
  <c r="U198" i="226" s="1"/>
  <c r="P199" i="226"/>
  <c r="Q199" i="226"/>
  <c r="R199" i="226" s="1"/>
  <c r="Q202" i="226"/>
  <c r="Q203" i="226"/>
  <c r="R203" i="226" s="1"/>
  <c r="Z204" i="226"/>
  <c r="AA204" i="226" s="1"/>
  <c r="K206" i="226"/>
  <c r="L206" i="226" s="1"/>
  <c r="N208" i="226"/>
  <c r="O208" i="226" s="1"/>
  <c r="AK208" i="226"/>
  <c r="AL208" i="226"/>
  <c r="AM208" i="226" s="1"/>
  <c r="Q212" i="226"/>
  <c r="R212" i="226" s="1"/>
  <c r="AO214" i="226"/>
  <c r="AP214" i="226" s="1"/>
  <c r="T216" i="226"/>
  <c r="U216" i="226" s="1"/>
  <c r="Z216" i="226"/>
  <c r="AA216" i="226" s="1"/>
  <c r="N217" i="226"/>
  <c r="O217" i="226" s="1"/>
  <c r="S219" i="226"/>
  <c r="T219" i="226"/>
  <c r="U219" i="226" s="1"/>
  <c r="Z219" i="226"/>
  <c r="AA219" i="226" s="1"/>
  <c r="V224" i="226"/>
  <c r="W224" i="226"/>
  <c r="X224" i="226" s="1"/>
  <c r="J228" i="226"/>
  <c r="K228" i="226"/>
  <c r="L228" i="226" s="1"/>
  <c r="Z228" i="226"/>
  <c r="AA228" i="226" s="1"/>
  <c r="V230" i="226"/>
  <c r="W230" i="226"/>
  <c r="X230" i="226" s="1"/>
  <c r="AO230" i="226"/>
  <c r="AP230" i="226" s="1"/>
  <c r="Q232" i="226"/>
  <c r="R232" i="226" s="1"/>
  <c r="W232" i="226"/>
  <c r="X232" i="226" s="1"/>
  <c r="P233" i="226"/>
  <c r="Q233" i="226"/>
  <c r="R233" i="226" s="1"/>
  <c r="AL233" i="226"/>
  <c r="AM233" i="226" s="1"/>
  <c r="M234" i="226"/>
  <c r="N234" i="226"/>
  <c r="O234" i="226" s="1"/>
  <c r="K235" i="226"/>
  <c r="L235" i="226" s="1"/>
  <c r="H236" i="226"/>
  <c r="I236" i="226" s="1"/>
  <c r="N237" i="226"/>
  <c r="T240" i="226"/>
  <c r="AN244" i="226"/>
  <c r="AO244" i="226"/>
  <c r="AP244" i="226" s="1"/>
  <c r="H246" i="226"/>
  <c r="I246" i="226" s="1"/>
  <c r="AK248" i="226"/>
  <c r="AL248" i="226"/>
  <c r="AM248" i="226" s="1"/>
  <c r="S250" i="226"/>
  <c r="T250" i="226"/>
  <c r="U250" i="226" s="1"/>
  <c r="Q251" i="226"/>
  <c r="R251" i="226" s="1"/>
  <c r="H252" i="226"/>
  <c r="I252" i="226" s="1"/>
  <c r="S253" i="226"/>
  <c r="T253" i="226"/>
  <c r="U253" i="226" s="1"/>
  <c r="Z255" i="226"/>
  <c r="AA255" i="226" s="1"/>
  <c r="H260" i="226"/>
  <c r="I260" i="226" s="1"/>
  <c r="H265" i="226"/>
  <c r="I265" i="226" s="1"/>
  <c r="V267" i="226"/>
  <c r="W267" i="226"/>
  <c r="X267" i="226" s="1"/>
  <c r="H270" i="226"/>
  <c r="I270" i="226" s="1"/>
  <c r="AO271" i="226"/>
  <c r="AP271" i="226" s="1"/>
  <c r="V273" i="226"/>
  <c r="W273" i="226"/>
  <c r="X273" i="226" s="1"/>
  <c r="AN274" i="226"/>
  <c r="AO274" i="226"/>
  <c r="AP274" i="226" s="1"/>
  <c r="Z276" i="226"/>
  <c r="AA276" i="226" s="1"/>
  <c r="AL277" i="226"/>
  <c r="AM277" i="226" s="1"/>
  <c r="Q206" i="226"/>
  <c r="R206" i="226" s="1"/>
  <c r="W206" i="226"/>
  <c r="X206" i="226" s="1"/>
  <c r="H207" i="226"/>
  <c r="I207" i="226" s="1"/>
  <c r="N207" i="226"/>
  <c r="O207" i="226" s="1"/>
  <c r="Z207" i="226"/>
  <c r="AA207" i="226" s="1"/>
  <c r="T208" i="226"/>
  <c r="U208" i="226" s="1"/>
  <c r="K210" i="226"/>
  <c r="L210" i="226" s="1"/>
  <c r="AO211" i="226"/>
  <c r="AP211" i="226" s="1"/>
  <c r="W212" i="226"/>
  <c r="X212" i="226" s="1"/>
  <c r="H213" i="226"/>
  <c r="I213" i="226" s="1"/>
  <c r="N213" i="226"/>
  <c r="O213" i="226" s="1"/>
  <c r="Z214" i="226"/>
  <c r="AA214" i="226" s="1"/>
  <c r="T215" i="226"/>
  <c r="U215" i="226" s="1"/>
  <c r="K216" i="226"/>
  <c r="AO217" i="226"/>
  <c r="AP217" i="226" s="1"/>
  <c r="T221" i="226"/>
  <c r="U221" i="226" s="1"/>
  <c r="K223" i="226"/>
  <c r="L223" i="226" s="1"/>
  <c r="Q226" i="226"/>
  <c r="T228" i="226"/>
  <c r="U228" i="226" s="1"/>
  <c r="K233" i="226"/>
  <c r="L233" i="226" s="1"/>
  <c r="AO233" i="226"/>
  <c r="AP233" i="226" s="1"/>
  <c r="Q234" i="226"/>
  <c r="R234" i="226" s="1"/>
  <c r="W234" i="226"/>
  <c r="X234" i="226" s="1"/>
  <c r="Z235" i="226"/>
  <c r="AA235" i="226" s="1"/>
  <c r="T237" i="226"/>
  <c r="U237" i="226" s="1"/>
  <c r="K238" i="226"/>
  <c r="L238" i="226" s="1"/>
  <c r="K239" i="226"/>
  <c r="L239" i="226" s="1"/>
  <c r="Z243" i="226"/>
  <c r="AA243" i="226" s="1"/>
  <c r="N244" i="226"/>
  <c r="O244" i="226" s="1"/>
  <c r="T246" i="226"/>
  <c r="U246" i="226" s="1"/>
  <c r="T247" i="226"/>
  <c r="AO250" i="226"/>
  <c r="AP250" i="226" s="1"/>
  <c r="N252" i="226"/>
  <c r="O252" i="226" s="1"/>
  <c r="Z253" i="226"/>
  <c r="AA253" i="226" s="1"/>
  <c r="T255" i="226"/>
  <c r="U255" i="226" s="1"/>
  <c r="K256" i="226"/>
  <c r="L256" i="226" s="1"/>
  <c r="AO258" i="226"/>
  <c r="AP258" i="226" s="1"/>
  <c r="AO259" i="226"/>
  <c r="AP259" i="226" s="1"/>
  <c r="Q260" i="226"/>
  <c r="Q261" i="226"/>
  <c r="R261" i="226" s="1"/>
  <c r="W261" i="226"/>
  <c r="X261" i="226" s="1"/>
  <c r="N262" i="226"/>
  <c r="O262" i="226" s="1"/>
  <c r="T263" i="226"/>
  <c r="U263" i="226" s="1"/>
  <c r="K264" i="226"/>
  <c r="L264" i="226" s="1"/>
  <c r="Q265" i="226"/>
  <c r="R265" i="226" s="1"/>
  <c r="W265" i="226"/>
  <c r="X265" i="226" s="1"/>
  <c r="AO269" i="226"/>
  <c r="AP269" i="226" s="1"/>
  <c r="Z272" i="226"/>
  <c r="AA272" i="226" s="1"/>
  <c r="AL252" i="226"/>
  <c r="R249" i="226" l="1"/>
  <c r="I234" i="226"/>
  <c r="O249" i="226"/>
  <c r="R165" i="226"/>
  <c r="O41" i="226"/>
  <c r="AP195" i="226"/>
  <c r="X43" i="226"/>
  <c r="O117" i="226"/>
  <c r="AL255" i="226"/>
  <c r="AM255" i="226" s="1"/>
  <c r="W89" i="226"/>
  <c r="X89" i="226" s="1"/>
  <c r="AA274" i="226"/>
  <c r="I274" i="226"/>
  <c r="R137" i="226"/>
  <c r="O137" i="226"/>
  <c r="W153" i="226"/>
  <c r="X153" i="226" s="1"/>
  <c r="AL247" i="226"/>
  <c r="AM247" i="226" s="1"/>
  <c r="AL75" i="226"/>
  <c r="AL162" i="226"/>
  <c r="AL240" i="226"/>
  <c r="T222" i="224"/>
  <c r="T62" i="224"/>
  <c r="AO159" i="226"/>
  <c r="AP159" i="226" s="1"/>
  <c r="AL253" i="226"/>
  <c r="T39" i="224"/>
  <c r="Q60" i="226"/>
  <c r="R90" i="226"/>
  <c r="U247" i="226"/>
  <c r="AK171" i="226"/>
  <c r="V94" i="226"/>
  <c r="AL94" i="226"/>
  <c r="T208" i="224"/>
  <c r="T142" i="224"/>
  <c r="AK95" i="226"/>
  <c r="T34" i="224"/>
  <c r="AO157" i="226"/>
  <c r="AP157" i="226" s="1"/>
  <c r="AK103" i="226"/>
  <c r="AL112" i="226"/>
  <c r="AM112" i="226" s="1"/>
  <c r="AL79" i="226"/>
  <c r="AM79" i="226" s="1"/>
  <c r="AL256" i="226"/>
  <c r="AL20" i="226"/>
  <c r="AM20" i="226" s="1"/>
  <c r="AL243" i="226"/>
  <c r="AL254" i="226"/>
  <c r="AL246" i="226"/>
  <c r="W211" i="226"/>
  <c r="X211" i="226" s="1"/>
  <c r="AO160" i="226"/>
  <c r="AP160" i="226" s="1"/>
  <c r="AK88" i="226"/>
  <c r="T219" i="224"/>
  <c r="W259" i="226"/>
  <c r="X259" i="226" s="1"/>
  <c r="AK14" i="226"/>
  <c r="AL105" i="226"/>
  <c r="W209" i="226"/>
  <c r="X209" i="226" s="1"/>
  <c r="T48" i="224"/>
  <c r="W199" i="226"/>
  <c r="X199" i="226" s="1"/>
  <c r="W154" i="226"/>
  <c r="X154" i="226" s="1"/>
  <c r="AL109" i="226"/>
  <c r="P130" i="226"/>
  <c r="P128" i="226"/>
  <c r="T55" i="224"/>
  <c r="T214" i="224"/>
  <c r="T26" i="224"/>
  <c r="T163" i="224"/>
  <c r="T210" i="224"/>
  <c r="T66" i="224"/>
  <c r="T164" i="224"/>
  <c r="T268" i="224"/>
  <c r="T225" i="224"/>
  <c r="T68" i="224"/>
  <c r="T19" i="224"/>
  <c r="T67" i="224"/>
  <c r="T166" i="224"/>
  <c r="T52" i="224"/>
  <c r="M270" i="226"/>
  <c r="T270" i="224"/>
  <c r="AD71" i="226"/>
  <c r="T70" i="224"/>
  <c r="T204" i="224"/>
  <c r="X258" i="226"/>
  <c r="T221" i="224"/>
  <c r="AD120" i="226"/>
  <c r="T58" i="224"/>
  <c r="T276" i="224"/>
  <c r="T266" i="224"/>
  <c r="U260" i="226"/>
  <c r="V91" i="226"/>
  <c r="W91" i="226"/>
  <c r="T211" i="224"/>
  <c r="T20" i="224"/>
  <c r="T40" i="224"/>
  <c r="K279" i="223"/>
  <c r="T169" i="224"/>
  <c r="T13" i="224"/>
  <c r="AD102" i="226"/>
  <c r="T32" i="224"/>
  <c r="P78" i="226"/>
  <c r="T226" i="224"/>
  <c r="T189" i="224"/>
  <c r="T216" i="224"/>
  <c r="T220" i="224"/>
  <c r="AL23" i="226"/>
  <c r="AM23" i="226" s="1"/>
  <c r="U259" i="226"/>
  <c r="T118" i="224"/>
  <c r="U112" i="226"/>
  <c r="O151" i="226"/>
  <c r="T215" i="224"/>
  <c r="T180" i="224"/>
  <c r="T185" i="224"/>
  <c r="T53" i="224"/>
  <c r="T22" i="224"/>
  <c r="T202" i="224"/>
  <c r="T27" i="224"/>
  <c r="T237" i="224"/>
  <c r="T187" i="224"/>
  <c r="T207" i="224"/>
  <c r="AG83" i="226"/>
  <c r="T49" i="224"/>
  <c r="T238" i="224"/>
  <c r="T181" i="224"/>
  <c r="T47" i="224"/>
  <c r="T21" i="224"/>
  <c r="T209" i="224"/>
  <c r="T178" i="224"/>
  <c r="T69" i="224"/>
  <c r="AG82" i="226"/>
  <c r="T51" i="224"/>
  <c r="AL74" i="226"/>
  <c r="P213" i="226"/>
  <c r="T265" i="224"/>
  <c r="T65" i="224"/>
  <c r="T17" i="224"/>
  <c r="T143" i="224"/>
  <c r="T33" i="224"/>
  <c r="AD121" i="226"/>
  <c r="T186" i="224"/>
  <c r="T37" i="224"/>
  <c r="T217" i="224"/>
  <c r="P148" i="226"/>
  <c r="T154" i="224" l="1"/>
  <c r="AG154" i="226"/>
  <c r="T135" i="224"/>
  <c r="AG135" i="226"/>
  <c r="T160" i="224"/>
  <c r="AG160" i="226"/>
  <c r="T90" i="224"/>
  <c r="AG90" i="226"/>
  <c r="AD90" i="226"/>
  <c r="O204" i="226"/>
  <c r="T116" i="224"/>
  <c r="O116" i="226"/>
  <c r="T159" i="224"/>
  <c r="AG159" i="226"/>
  <c r="X62" i="226"/>
  <c r="T155" i="224"/>
  <c r="AG155" i="226"/>
  <c r="R155" i="226"/>
  <c r="T244" i="224"/>
  <c r="AG244" i="226"/>
  <c r="T122" i="224"/>
  <c r="AG122" i="226"/>
  <c r="AD122" i="226"/>
  <c r="T277" i="224"/>
  <c r="AG277" i="226"/>
  <c r="AD74" i="226"/>
  <c r="R74" i="226"/>
  <c r="R222" i="226"/>
  <c r="R164" i="226"/>
  <c r="R178" i="226"/>
  <c r="R185" i="226"/>
  <c r="R47" i="226"/>
  <c r="R82" i="226"/>
  <c r="T121" i="224"/>
  <c r="AG121" i="226"/>
  <c r="T141" i="224"/>
  <c r="AG141" i="226"/>
  <c r="T168" i="224"/>
  <c r="AG168" i="226"/>
  <c r="T28" i="224"/>
  <c r="AG28" i="226"/>
  <c r="T138" i="224"/>
  <c r="AG138" i="226"/>
  <c r="T92" i="224"/>
  <c r="AD92" i="226"/>
  <c r="T120" i="224"/>
  <c r="AG120" i="226"/>
  <c r="T23" i="224"/>
  <c r="AG23" i="226"/>
  <c r="T112" i="224"/>
  <c r="AD112" i="226"/>
  <c r="T134" i="224"/>
  <c r="AG134" i="226"/>
  <c r="T119" i="224"/>
  <c r="AG119" i="226"/>
  <c r="AD119" i="226"/>
  <c r="T136" i="224"/>
  <c r="AG136" i="226"/>
  <c r="T152" i="224"/>
  <c r="AD152" i="226"/>
  <c r="T153" i="224"/>
  <c r="AD153" i="226"/>
  <c r="T94" i="224"/>
  <c r="AD94" i="226"/>
  <c r="O94" i="226"/>
  <c r="T140" i="224"/>
  <c r="AG140" i="226"/>
  <c r="O40" i="226"/>
  <c r="O90" i="226"/>
  <c r="T256" i="224"/>
  <c r="AG256" i="226"/>
  <c r="T24" i="224"/>
  <c r="AG24" i="226"/>
  <c r="T113" i="224"/>
  <c r="AD113" i="226"/>
  <c r="T235" i="224"/>
  <c r="AG235" i="226"/>
  <c r="T243" i="224"/>
  <c r="AG243" i="226"/>
  <c r="T251" i="224"/>
  <c r="AG251" i="226"/>
  <c r="T255" i="224"/>
  <c r="AG255" i="226"/>
  <c r="T82" i="224"/>
  <c r="AD82" i="226"/>
  <c r="T25" i="224"/>
  <c r="AG25" i="226"/>
  <c r="T252" i="224"/>
  <c r="AG252" i="226"/>
  <c r="T257" i="224"/>
  <c r="AG257" i="226"/>
  <c r="T74" i="224"/>
  <c r="AG74" i="226"/>
  <c r="T240" i="224"/>
  <c r="AG240" i="226"/>
  <c r="T151" i="224"/>
  <c r="AD151" i="226"/>
  <c r="T260" i="224"/>
  <c r="AG260" i="226"/>
  <c r="T101" i="224"/>
  <c r="AD101" i="226"/>
  <c r="T272" i="224"/>
  <c r="AG272" i="226"/>
  <c r="T102" i="224"/>
  <c r="O102" i="226"/>
  <c r="T254" i="224"/>
  <c r="AG254" i="226"/>
  <c r="T258" i="224"/>
  <c r="AG258" i="226"/>
  <c r="T71" i="224"/>
  <c r="AG71" i="226"/>
  <c r="O71" i="226"/>
  <c r="T263" i="224"/>
  <c r="AG263" i="226"/>
  <c r="T248" i="224"/>
  <c r="AG248" i="226"/>
  <c r="T242" i="224"/>
  <c r="AG242" i="226"/>
  <c r="T245" i="224"/>
  <c r="AG245" i="226"/>
  <c r="T93" i="224"/>
  <c r="AD93" i="226"/>
  <c r="T262" i="224"/>
  <c r="AG262" i="226"/>
  <c r="T264" i="224"/>
  <c r="AG264" i="226"/>
  <c r="T78" i="224"/>
  <c r="AD78" i="226"/>
  <c r="T83" i="224"/>
  <c r="AD83" i="226"/>
  <c r="T97" i="224"/>
  <c r="AD97" i="226"/>
  <c r="T239" i="224"/>
  <c r="AG239" i="226"/>
  <c r="T259" i="224"/>
  <c r="AG259" i="226"/>
  <c r="T247" i="224"/>
  <c r="AG247" i="226"/>
  <c r="O259" i="226"/>
  <c r="U222" i="226"/>
  <c r="O260" i="226"/>
  <c r="O78" i="226"/>
  <c r="O82" i="226"/>
  <c r="R163" i="226"/>
  <c r="R260" i="226"/>
  <c r="AP94" i="226"/>
  <c r="O240" i="226"/>
  <c r="I28" i="226"/>
  <c r="R138" i="226"/>
  <c r="R141" i="226"/>
  <c r="R143" i="226"/>
  <c r="R83" i="226"/>
  <c r="X238" i="226"/>
  <c r="I26" i="226"/>
  <c r="R101" i="226"/>
  <c r="R102" i="226"/>
  <c r="I24" i="226"/>
  <c r="AP97" i="226"/>
  <c r="R24" i="226"/>
  <c r="O143" i="226"/>
  <c r="O138" i="226"/>
  <c r="O83" i="226"/>
  <c r="O238" i="226"/>
  <c r="R276" i="226"/>
  <c r="R181" i="226"/>
  <c r="I277" i="226"/>
  <c r="O118" i="226"/>
  <c r="X255" i="226"/>
  <c r="U24" i="226"/>
  <c r="O121" i="226"/>
  <c r="R140" i="226"/>
  <c r="O277" i="226"/>
  <c r="R51" i="226"/>
  <c r="O93" i="226"/>
  <c r="L216" i="226"/>
  <c r="R122" i="226"/>
  <c r="O122" i="226"/>
  <c r="O27" i="226"/>
  <c r="U74" i="226"/>
  <c r="O119" i="226"/>
  <c r="O23" i="226"/>
  <c r="O135" i="226"/>
  <c r="X272" i="226"/>
  <c r="R268" i="226"/>
  <c r="O264" i="226"/>
  <c r="O120" i="226"/>
  <c r="X268" i="226"/>
  <c r="U240" i="226"/>
  <c r="L215" i="226"/>
  <c r="U119" i="226"/>
  <c r="R25" i="226"/>
  <c r="AA277" i="226"/>
  <c r="R263" i="226"/>
  <c r="R239" i="226"/>
  <c r="R26" i="226"/>
  <c r="U92" i="226"/>
  <c r="I27" i="226"/>
  <c r="R119" i="226"/>
  <c r="AP93" i="226"/>
  <c r="R136" i="226"/>
  <c r="R92" i="226"/>
  <c r="AA27" i="226"/>
  <c r="O225" i="226"/>
  <c r="O24" i="226"/>
  <c r="O140" i="226"/>
  <c r="I276" i="226"/>
  <c r="O168" i="226"/>
  <c r="R120" i="226"/>
  <c r="O74" i="226"/>
  <c r="U120" i="226"/>
  <c r="R142" i="226"/>
  <c r="R180" i="226"/>
  <c r="R23" i="226"/>
  <c r="O237" i="226"/>
  <c r="R134" i="226"/>
  <c r="L169" i="226"/>
  <c r="R27" i="226"/>
  <c r="R28" i="226"/>
  <c r="O263" i="226"/>
  <c r="O134" i="226"/>
  <c r="O239" i="226"/>
  <c r="I23" i="226"/>
  <c r="R272" i="226"/>
  <c r="O202" i="226"/>
  <c r="O141" i="226"/>
  <c r="O25" i="226"/>
  <c r="X256" i="226"/>
  <c r="O39" i="226"/>
  <c r="O142" i="226"/>
  <c r="I25" i="226"/>
  <c r="O101" i="226"/>
  <c r="R135" i="226"/>
  <c r="O136" i="226"/>
  <c r="R264" i="226"/>
  <c r="O113" i="226"/>
  <c r="O181" i="226"/>
  <c r="R202" i="226"/>
  <c r="R65" i="226"/>
  <c r="U25" i="226"/>
  <c r="X237" i="226"/>
  <c r="R121" i="226"/>
  <c r="X49" i="226"/>
  <c r="R226" i="226"/>
  <c r="R277" i="226"/>
  <c r="AG131" i="226"/>
  <c r="T206" i="224"/>
  <c r="O148" i="226"/>
  <c r="T12" i="224"/>
  <c r="R107" i="226"/>
  <c r="AK142" i="226"/>
  <c r="T278" i="224"/>
  <c r="T269" i="224"/>
  <c r="T56" i="224"/>
  <c r="T174" i="224"/>
  <c r="P129" i="226"/>
  <c r="T36" i="224"/>
  <c r="AK143" i="226"/>
  <c r="W208" i="226"/>
  <c r="T87" i="224"/>
  <c r="P154" i="226"/>
  <c r="AG99" i="226"/>
  <c r="AG100" i="226"/>
  <c r="AD79" i="226"/>
  <c r="P73" i="226"/>
  <c r="AK222" i="226"/>
  <c r="W94" i="226"/>
  <c r="X94" i="226" s="1"/>
  <c r="R108" i="226"/>
  <c r="AK159" i="226"/>
  <c r="AL14" i="226"/>
  <c r="T183" i="224"/>
  <c r="O146" i="226"/>
  <c r="AK53" i="226"/>
  <c r="T175" i="224"/>
  <c r="T16" i="224"/>
  <c r="T86" i="224"/>
  <c r="AK148" i="226"/>
  <c r="T98" i="224"/>
  <c r="P175" i="226"/>
  <c r="AK224" i="226"/>
  <c r="V86" i="226"/>
  <c r="T182" i="224"/>
  <c r="T182" i="226"/>
  <c r="T30" i="224"/>
  <c r="Q30" i="226"/>
  <c r="AK146" i="226"/>
  <c r="AK223" i="226"/>
  <c r="P247" i="226"/>
  <c r="T29" i="224"/>
  <c r="P39" i="226"/>
  <c r="P244" i="226"/>
  <c r="R244" i="226" s="1"/>
  <c r="P248" i="226"/>
  <c r="R248" i="226" s="1"/>
  <c r="AG11" i="226"/>
  <c r="AK80" i="226"/>
  <c r="AL80" i="226"/>
  <c r="AM80" i="226" s="1"/>
  <c r="M273" i="226"/>
  <c r="P146" i="226"/>
  <c r="P173" i="226"/>
  <c r="P56" i="226"/>
  <c r="T167" i="224"/>
  <c r="M269" i="226"/>
  <c r="P167" i="226"/>
  <c r="AK157" i="226"/>
  <c r="AL103" i="226"/>
  <c r="AM103" i="226" s="1"/>
  <c r="T212" i="224"/>
  <c r="T173" i="224"/>
  <c r="T170" i="224"/>
  <c r="AM256" i="226"/>
  <c r="V106" i="226"/>
  <c r="W106" i="226"/>
  <c r="X106" i="226" s="1"/>
  <c r="AM74" i="226"/>
  <c r="AM254" i="226"/>
  <c r="T188" i="224"/>
  <c r="AM105" i="226"/>
  <c r="S188" i="226"/>
  <c r="AM252" i="226"/>
  <c r="AK147" i="226"/>
  <c r="T200" i="224"/>
  <c r="P171" i="226"/>
  <c r="AL95" i="226"/>
  <c r="AM95" i="226" s="1"/>
  <c r="V108" i="226"/>
  <c r="W108" i="226"/>
  <c r="X108" i="226" s="1"/>
  <c r="T95" i="224"/>
  <c r="P38" i="226"/>
  <c r="AK72" i="226"/>
  <c r="AL72" i="226"/>
  <c r="AL171" i="226"/>
  <c r="AM171" i="226" s="1"/>
  <c r="AD132" i="226"/>
  <c r="P147" i="226"/>
  <c r="AK200" i="226"/>
  <c r="AL200" i="226"/>
  <c r="AM200" i="226" s="1"/>
  <c r="T57" i="224"/>
  <c r="M271" i="226"/>
  <c r="AL88" i="226"/>
  <c r="AM88" i="226" s="1"/>
  <c r="T15" i="224"/>
  <c r="AK76" i="226"/>
  <c r="AL76" i="226"/>
  <c r="T205" i="224"/>
  <c r="P57" i="226"/>
  <c r="AD126" i="226"/>
  <c r="AK219" i="226"/>
  <c r="O130" i="226"/>
  <c r="AK104" i="226"/>
  <c r="AL104" i="226"/>
  <c r="Q55" i="226"/>
  <c r="R89" i="226"/>
  <c r="AM162" i="226"/>
  <c r="AM243" i="226"/>
  <c r="AK201" i="226"/>
  <c r="AL201" i="226"/>
  <c r="AM201" i="226" s="1"/>
  <c r="AK250" i="226"/>
  <c r="AL250" i="226"/>
  <c r="AK126" i="226"/>
  <c r="AL126" i="226"/>
  <c r="AM126" i="226" s="1"/>
  <c r="AK236" i="226"/>
  <c r="AL236" i="226"/>
  <c r="AK77" i="226"/>
  <c r="AL77" i="226"/>
  <c r="AM94" i="226"/>
  <c r="AM246" i="226"/>
  <c r="H199" i="226"/>
  <c r="V210" i="226"/>
  <c r="W210" i="226"/>
  <c r="X210" i="226" s="1"/>
  <c r="AK85" i="226"/>
  <c r="AL85" i="226"/>
  <c r="P36" i="226"/>
  <c r="Q36" i="226"/>
  <c r="AK19" i="226"/>
  <c r="AL19" i="226"/>
  <c r="P225" i="226"/>
  <c r="Q225" i="226"/>
  <c r="V109" i="226"/>
  <c r="W109" i="226"/>
  <c r="X109" i="226" s="1"/>
  <c r="P169" i="226"/>
  <c r="Q169" i="226"/>
  <c r="V115" i="226"/>
  <c r="W115" i="226"/>
  <c r="X115" i="226" s="1"/>
  <c r="P204" i="226"/>
  <c r="Q204" i="226"/>
  <c r="V114" i="226"/>
  <c r="W114" i="226"/>
  <c r="AK102" i="226"/>
  <c r="AL102" i="226"/>
  <c r="M266" i="226"/>
  <c r="N266" i="226"/>
  <c r="AK52" i="226"/>
  <c r="AL52" i="226"/>
  <c r="H126" i="226"/>
  <c r="I126" i="226" s="1"/>
  <c r="H88" i="226"/>
  <c r="I88" i="226" s="1"/>
  <c r="AK90" i="226"/>
  <c r="AL90" i="226"/>
  <c r="AK54" i="226"/>
  <c r="AL54" i="226"/>
  <c r="AM240" i="226"/>
  <c r="T35" i="224"/>
  <c r="P52" i="226"/>
  <c r="Q52" i="226"/>
  <c r="O171" i="226"/>
  <c r="AK175" i="226"/>
  <c r="AL175" i="226"/>
  <c r="AK87" i="226"/>
  <c r="AL87" i="226"/>
  <c r="AM87" i="226" s="1"/>
  <c r="S180" i="226"/>
  <c r="T180" i="226"/>
  <c r="P158" i="226"/>
  <c r="Q158" i="226"/>
  <c r="AK107" i="226"/>
  <c r="AL107" i="226"/>
  <c r="AK260" i="226"/>
  <c r="AL260" i="226"/>
  <c r="AN119" i="226"/>
  <c r="AO119" i="226"/>
  <c r="AP119" i="226" s="1"/>
  <c r="P58" i="226"/>
  <c r="Q58" i="226"/>
  <c r="P71" i="226"/>
  <c r="Q71" i="226"/>
  <c r="P236" i="226"/>
  <c r="Q236" i="226"/>
  <c r="P166" i="226"/>
  <c r="Q166" i="226"/>
  <c r="AK158" i="226"/>
  <c r="AL158" i="226"/>
  <c r="V202" i="226"/>
  <c r="W202" i="226"/>
  <c r="AK140" i="226"/>
  <c r="AL140" i="226"/>
  <c r="AM140" i="226" s="1"/>
  <c r="H154" i="226"/>
  <c r="I154" i="226" s="1"/>
  <c r="AK141" i="226"/>
  <c r="AL141" i="226"/>
  <c r="AM141" i="226" s="1"/>
  <c r="P160" i="226"/>
  <c r="Q160" i="226"/>
  <c r="P40" i="226"/>
  <c r="Q40" i="226"/>
  <c r="AK116" i="226"/>
  <c r="AL116" i="226"/>
  <c r="AK138" i="226"/>
  <c r="AL138" i="226"/>
  <c r="T50" i="224"/>
  <c r="AK13" i="226"/>
  <c r="AL13" i="226"/>
  <c r="V85" i="226"/>
  <c r="W85" i="226"/>
  <c r="AK99" i="226"/>
  <c r="AL99" i="226"/>
  <c r="P54" i="226"/>
  <c r="Q54" i="226"/>
  <c r="AK214" i="226"/>
  <c r="AL214" i="226"/>
  <c r="S189" i="226"/>
  <c r="T189" i="226"/>
  <c r="P240" i="226"/>
  <c r="Q240" i="226"/>
  <c r="AK55" i="226"/>
  <c r="AL55" i="226"/>
  <c r="AK220" i="226"/>
  <c r="AL220" i="226"/>
  <c r="J262" i="226"/>
  <c r="K262" i="226"/>
  <c r="AK139" i="226"/>
  <c r="AL139" i="226"/>
  <c r="AM139" i="226" s="1"/>
  <c r="AK160" i="226"/>
  <c r="AL160" i="226"/>
  <c r="P127" i="226"/>
  <c r="AG127" i="226"/>
  <c r="M105" i="226"/>
  <c r="N105" i="226"/>
  <c r="M272" i="226"/>
  <c r="N272" i="226"/>
  <c r="AK251" i="226"/>
  <c r="AL251" i="226"/>
  <c r="P104" i="226"/>
  <c r="Q104" i="226"/>
  <c r="AN122" i="226"/>
  <c r="AO122" i="226"/>
  <c r="AP122" i="226" s="1"/>
  <c r="S186" i="226"/>
  <c r="T186" i="226"/>
  <c r="AN121" i="226"/>
  <c r="AO121" i="226"/>
  <c r="AP121" i="226" s="1"/>
  <c r="H153" i="226"/>
  <c r="I153" i="226" s="1"/>
  <c r="J269" i="226"/>
  <c r="K269" i="226"/>
  <c r="P94" i="226"/>
  <c r="Q94" i="226"/>
  <c r="V276" i="226"/>
  <c r="W276" i="226"/>
  <c r="AK86" i="226"/>
  <c r="AL86" i="226"/>
  <c r="P246" i="226"/>
  <c r="Q246" i="226"/>
  <c r="AK111" i="226"/>
  <c r="AL111" i="226"/>
  <c r="AK56" i="226"/>
  <c r="AL56" i="226"/>
  <c r="P110" i="226"/>
  <c r="Q110" i="226"/>
  <c r="S181" i="226"/>
  <c r="T181" i="226"/>
  <c r="P259" i="226"/>
  <c r="Q259" i="226"/>
  <c r="AN120" i="226"/>
  <c r="AO120" i="226"/>
  <c r="AP120" i="226" s="1"/>
  <c r="AK238" i="226"/>
  <c r="AL238" i="226"/>
  <c r="V96" i="226"/>
  <c r="W96" i="226"/>
  <c r="AK18" i="226"/>
  <c r="AL18" i="226"/>
  <c r="AK257" i="226"/>
  <c r="AL257" i="226"/>
  <c r="R60" i="226"/>
  <c r="T64" i="224"/>
  <c r="V90" i="226"/>
  <c r="W90" i="226"/>
  <c r="X90" i="226" s="1"/>
  <c r="S184" i="226"/>
  <c r="T184" i="226"/>
  <c r="V151" i="226"/>
  <c r="W151" i="226"/>
  <c r="X151" i="226" s="1"/>
  <c r="X91" i="226"/>
  <c r="V152" i="226"/>
  <c r="W152" i="226"/>
  <c r="V257" i="226"/>
  <c r="W257" i="226"/>
  <c r="V214" i="226"/>
  <c r="W214" i="226"/>
  <c r="X214" i="226" s="1"/>
  <c r="P243" i="226"/>
  <c r="Q243" i="226"/>
  <c r="P238" i="226"/>
  <c r="Q238" i="226"/>
  <c r="R78" i="226"/>
  <c r="O270" i="226"/>
  <c r="P53" i="226"/>
  <c r="Q53" i="226"/>
  <c r="AK268" i="226"/>
  <c r="AL268" i="226"/>
  <c r="V277" i="226"/>
  <c r="W277" i="226"/>
  <c r="P133" i="226"/>
  <c r="AG133" i="226"/>
  <c r="V205" i="226"/>
  <c r="W205" i="226"/>
  <c r="AK199" i="226"/>
  <c r="AL199" i="226"/>
  <c r="S185" i="226"/>
  <c r="T185" i="226"/>
  <c r="AK106" i="226"/>
  <c r="AL106" i="226"/>
  <c r="AK57" i="226"/>
  <c r="AL57" i="226"/>
  <c r="AN81" i="226"/>
  <c r="AO81" i="226"/>
  <c r="S190" i="226"/>
  <c r="T190" i="226"/>
  <c r="AK204" i="226"/>
  <c r="AL204" i="226"/>
  <c r="P174" i="226"/>
  <c r="Q174" i="226"/>
  <c r="AK22" i="226"/>
  <c r="AL22" i="226"/>
  <c r="P103" i="226"/>
  <c r="Q103" i="226"/>
  <c r="P168" i="226"/>
  <c r="Q168" i="226"/>
  <c r="M89" i="226"/>
  <c r="N89" i="226"/>
  <c r="AK144" i="226"/>
  <c r="AL144" i="226"/>
  <c r="AM144" i="226" s="1"/>
  <c r="M92" i="226"/>
  <c r="N92" i="226"/>
  <c r="V262" i="226"/>
  <c r="W262" i="226"/>
  <c r="AG81" i="226"/>
  <c r="AD123" i="226"/>
  <c r="P37" i="226"/>
  <c r="Q37" i="226"/>
  <c r="P32" i="226"/>
  <c r="Q32" i="226"/>
  <c r="AK115" i="226"/>
  <c r="AL115" i="226"/>
  <c r="P12" i="226"/>
  <c r="Q12" i="226"/>
  <c r="AK259" i="226"/>
  <c r="AL259" i="226"/>
  <c r="AK273" i="226"/>
  <c r="AL273" i="226"/>
  <c r="S187" i="226"/>
  <c r="T187" i="226"/>
  <c r="V260" i="226"/>
  <c r="W260" i="226"/>
  <c r="X260" i="226" s="1"/>
  <c r="S183" i="226"/>
  <c r="T183" i="226"/>
  <c r="AK221" i="226"/>
  <c r="AL221" i="226"/>
  <c r="T158" i="224"/>
  <c r="AD128" i="226" l="1"/>
  <c r="O128" i="226"/>
  <c r="T162" i="224"/>
  <c r="AG162" i="226"/>
  <c r="AD80" i="226"/>
  <c r="R80" i="226"/>
  <c r="AD147" i="226"/>
  <c r="O147" i="226"/>
  <c r="T157" i="224"/>
  <c r="AG157" i="226"/>
  <c r="R157" i="226"/>
  <c r="O115" i="226"/>
  <c r="AD115" i="226"/>
  <c r="R144" i="226"/>
  <c r="O144" i="226"/>
  <c r="AG129" i="226"/>
  <c r="AD129" i="226"/>
  <c r="R31" i="226"/>
  <c r="O31" i="226"/>
  <c r="AD77" i="226"/>
  <c r="R77" i="226"/>
  <c r="AD72" i="226"/>
  <c r="R72" i="226"/>
  <c r="AD76" i="226"/>
  <c r="R76" i="226"/>
  <c r="T46" i="224"/>
  <c r="R46" i="226"/>
  <c r="AD75" i="226"/>
  <c r="R75" i="226"/>
  <c r="T88" i="224"/>
  <c r="AG31" i="226"/>
  <c r="T179" i="224"/>
  <c r="AG106" i="226"/>
  <c r="T110" i="224"/>
  <c r="AG110" i="226"/>
  <c r="T223" i="224"/>
  <c r="AG73" i="226"/>
  <c r="AD73" i="226"/>
  <c r="T133" i="224"/>
  <c r="T85" i="224"/>
  <c r="AD85" i="226"/>
  <c r="T91" i="224"/>
  <c r="AD91" i="226"/>
  <c r="AG91" i="226"/>
  <c r="T109" i="224"/>
  <c r="AG109" i="226"/>
  <c r="T139" i="224"/>
  <c r="AG139" i="226"/>
  <c r="T199" i="224"/>
  <c r="T144" i="224"/>
  <c r="AG144" i="226"/>
  <c r="R131" i="226"/>
  <c r="AD125" i="226"/>
  <c r="U125" i="226"/>
  <c r="T273" i="224"/>
  <c r="AG273" i="226"/>
  <c r="T111" i="224"/>
  <c r="AG111" i="226"/>
  <c r="AG108" i="226"/>
  <c r="T105" i="224"/>
  <c r="AG105" i="226"/>
  <c r="T127" i="224"/>
  <c r="T89" i="224"/>
  <c r="AD89" i="226"/>
  <c r="AG89" i="226"/>
  <c r="T103" i="224"/>
  <c r="AD103" i="226"/>
  <c r="AG130" i="226"/>
  <c r="T201" i="224"/>
  <c r="T104" i="224"/>
  <c r="AD104" i="226"/>
  <c r="AG107" i="226"/>
  <c r="X257" i="226"/>
  <c r="T236" i="224"/>
  <c r="AG236" i="226"/>
  <c r="T38" i="224"/>
  <c r="T124" i="224"/>
  <c r="AD124" i="226"/>
  <c r="T114" i="224"/>
  <c r="AD114" i="226"/>
  <c r="T253" i="224"/>
  <c r="AG253" i="226"/>
  <c r="T177" i="224"/>
  <c r="AG128" i="226"/>
  <c r="AD96" i="226"/>
  <c r="AJ96" i="226"/>
  <c r="T76" i="224"/>
  <c r="AG76" i="226"/>
  <c r="AD146" i="226"/>
  <c r="T100" i="224"/>
  <c r="AD100" i="226"/>
  <c r="T250" i="224"/>
  <c r="AG250" i="226"/>
  <c r="T132" i="224"/>
  <c r="AG132" i="226"/>
  <c r="T75" i="224"/>
  <c r="AG75" i="226"/>
  <c r="T14" i="224"/>
  <c r="AG14" i="226"/>
  <c r="T63" i="224"/>
  <c r="X63" i="226"/>
  <c r="T246" i="224"/>
  <c r="AG246" i="226"/>
  <c r="T99" i="224"/>
  <c r="AD99" i="226"/>
  <c r="T190" i="224"/>
  <c r="T123" i="224"/>
  <c r="AG123" i="226"/>
  <c r="T81" i="224"/>
  <c r="AD81" i="226"/>
  <c r="T184" i="224"/>
  <c r="T84" i="224"/>
  <c r="AD84" i="226"/>
  <c r="T18" i="224"/>
  <c r="T77" i="224"/>
  <c r="AG77" i="226"/>
  <c r="T72" i="224"/>
  <c r="AG72" i="226"/>
  <c r="AD148" i="226"/>
  <c r="T271" i="224"/>
  <c r="AG271" i="226"/>
  <c r="T60" i="224"/>
  <c r="T54" i="224"/>
  <c r="U54" i="226"/>
  <c r="T107" i="224"/>
  <c r="T147" i="224"/>
  <c r="T115" i="224"/>
  <c r="T171" i="224"/>
  <c r="T106" i="224"/>
  <c r="T96" i="224"/>
  <c r="O96" i="226"/>
  <c r="T79" i="224"/>
  <c r="T125" i="224"/>
  <c r="T31" i="224"/>
  <c r="I31" i="226"/>
  <c r="T108" i="224"/>
  <c r="T126" i="224"/>
  <c r="R126" i="226"/>
  <c r="O126" i="226"/>
  <c r="T80" i="224"/>
  <c r="O80" i="226"/>
  <c r="T224" i="224"/>
  <c r="O224" i="226"/>
  <c r="T73" i="224"/>
  <c r="O73" i="226"/>
  <c r="T146" i="224"/>
  <c r="T129" i="224"/>
  <c r="R128" i="226"/>
  <c r="T128" i="224"/>
  <c r="R130" i="226"/>
  <c r="T130" i="224"/>
  <c r="T213" i="224"/>
  <c r="R148" i="226"/>
  <c r="T148" i="224"/>
  <c r="T131" i="224"/>
  <c r="V208" i="226"/>
  <c r="AL223" i="226"/>
  <c r="R129" i="226"/>
  <c r="AL142" i="226"/>
  <c r="AM142" i="226" s="1"/>
  <c r="AL219" i="226"/>
  <c r="AM219" i="226" s="1"/>
  <c r="AM146" i="226"/>
  <c r="AL222" i="226"/>
  <c r="AM222" i="226" s="1"/>
  <c r="P30" i="226"/>
  <c r="R30" i="226" s="1"/>
  <c r="Q154" i="226"/>
  <c r="R154" i="226" s="1"/>
  <c r="U77" i="226"/>
  <c r="O77" i="226"/>
  <c r="R182" i="226"/>
  <c r="U16" i="226"/>
  <c r="AM16" i="226"/>
  <c r="R105" i="226"/>
  <c r="T11" i="224"/>
  <c r="I11" i="226"/>
  <c r="U11" i="226"/>
  <c r="AM11" i="226"/>
  <c r="R81" i="226"/>
  <c r="O81" i="226"/>
  <c r="U205" i="226"/>
  <c r="O72" i="226"/>
  <c r="U72" i="226"/>
  <c r="O110" i="226"/>
  <c r="R114" i="226"/>
  <c r="O114" i="226"/>
  <c r="I29" i="226"/>
  <c r="O29" i="226"/>
  <c r="O103" i="226"/>
  <c r="U206" i="226"/>
  <c r="O124" i="226"/>
  <c r="R124" i="226"/>
  <c r="O246" i="226"/>
  <c r="X50" i="226"/>
  <c r="R91" i="226"/>
  <c r="O91" i="226"/>
  <c r="O111" i="226"/>
  <c r="R111" i="226"/>
  <c r="O100" i="226"/>
  <c r="R100" i="226"/>
  <c r="O86" i="226"/>
  <c r="R85" i="226"/>
  <c r="O85" i="226"/>
  <c r="O183" i="226"/>
  <c r="R271" i="226"/>
  <c r="U173" i="226"/>
  <c r="O173" i="226"/>
  <c r="I173" i="226"/>
  <c r="X173" i="226"/>
  <c r="U14" i="226"/>
  <c r="I14" i="226"/>
  <c r="AM14" i="226"/>
  <c r="R269" i="226"/>
  <c r="O132" i="226"/>
  <c r="R132" i="226"/>
  <c r="U75" i="226"/>
  <c r="O75" i="226"/>
  <c r="O89" i="226"/>
  <c r="R139" i="226"/>
  <c r="R123" i="226"/>
  <c r="O123" i="226"/>
  <c r="O272" i="226"/>
  <c r="R109" i="226"/>
  <c r="O170" i="226"/>
  <c r="O104" i="226"/>
  <c r="R99" i="226"/>
  <c r="O99" i="226"/>
  <c r="O84" i="226"/>
  <c r="R84" i="226"/>
  <c r="R64" i="226"/>
  <c r="O250" i="226"/>
  <c r="R250" i="226"/>
  <c r="O76" i="226"/>
  <c r="U76" i="226"/>
  <c r="I30" i="226"/>
  <c r="O30" i="226"/>
  <c r="O278" i="226"/>
  <c r="AA278" i="226"/>
  <c r="R278" i="226"/>
  <c r="I278" i="226"/>
  <c r="AM148" i="226"/>
  <c r="AL143" i="226"/>
  <c r="AM143" i="226" s="1"/>
  <c r="R73" i="226"/>
  <c r="P55" i="226"/>
  <c r="Q175" i="226"/>
  <c r="R175" i="226" s="1"/>
  <c r="AL53" i="226"/>
  <c r="AM53" i="226" s="1"/>
  <c r="S182" i="226"/>
  <c r="T188" i="226"/>
  <c r="U188" i="226" s="1"/>
  <c r="AL159" i="226"/>
  <c r="AM159" i="226" s="1"/>
  <c r="O105" i="226"/>
  <c r="Q167" i="226"/>
  <c r="R167" i="226" s="1"/>
  <c r="N273" i="226"/>
  <c r="O273" i="226" s="1"/>
  <c r="Q247" i="226"/>
  <c r="R247" i="226" s="1"/>
  <c r="W86" i="226"/>
  <c r="X86" i="226" s="1"/>
  <c r="Q173" i="226"/>
  <c r="R173" i="226" s="1"/>
  <c r="R147" i="226"/>
  <c r="R146" i="226"/>
  <c r="R213" i="226"/>
  <c r="Q39" i="226"/>
  <c r="R39" i="226" s="1"/>
  <c r="AL224" i="226"/>
  <c r="AM224" i="226" s="1"/>
  <c r="AL157" i="226"/>
  <c r="AM157" i="226" s="1"/>
  <c r="Q56" i="226"/>
  <c r="R56" i="226" s="1"/>
  <c r="N269" i="226"/>
  <c r="O269" i="226" s="1"/>
  <c r="AM251" i="226"/>
  <c r="AM99" i="226"/>
  <c r="Q171" i="226"/>
  <c r="R171" i="226" s="1"/>
  <c r="AM102" i="226"/>
  <c r="AM253" i="226"/>
  <c r="Q57" i="226"/>
  <c r="R57" i="226" s="1"/>
  <c r="AM250" i="226"/>
  <c r="AM76" i="226"/>
  <c r="AM72" i="226"/>
  <c r="Q38" i="226"/>
  <c r="R38" i="226" s="1"/>
  <c r="AM109" i="226"/>
  <c r="AM77" i="226"/>
  <c r="AM75" i="226"/>
  <c r="AM104" i="226"/>
  <c r="AM147" i="226"/>
  <c r="N271" i="226"/>
  <c r="O271" i="226" s="1"/>
  <c r="X277" i="226"/>
  <c r="AM268" i="226"/>
  <c r="X276" i="226"/>
  <c r="AM221" i="226"/>
  <c r="AC254" i="229"/>
  <c r="X208" i="226"/>
  <c r="R52" i="226"/>
  <c r="U190" i="226"/>
  <c r="AM55" i="226"/>
  <c r="R240" i="226"/>
  <c r="R94" i="226"/>
  <c r="R54" i="226"/>
  <c r="X85" i="226"/>
  <c r="AM236" i="226"/>
  <c r="R36" i="226"/>
  <c r="O92" i="226"/>
  <c r="R53" i="226"/>
  <c r="R160" i="226"/>
  <c r="X202" i="226"/>
  <c r="U180" i="226"/>
  <c r="AM90" i="226"/>
  <c r="AM52" i="226"/>
  <c r="AM19" i="226"/>
  <c r="AM111" i="226"/>
  <c r="AM220" i="226"/>
  <c r="U189" i="226"/>
  <c r="U181" i="226"/>
  <c r="AM160" i="226"/>
  <c r="R169" i="226"/>
  <c r="AM204" i="226"/>
  <c r="R32" i="226"/>
  <c r="AM199" i="226"/>
  <c r="R12" i="226"/>
  <c r="R37" i="226"/>
  <c r="AM273" i="226"/>
  <c r="AC248" i="229"/>
  <c r="L269" i="226"/>
  <c r="R104" i="226"/>
  <c r="R236" i="226"/>
  <c r="R58" i="226"/>
  <c r="U182" i="226"/>
  <c r="I199" i="226"/>
  <c r="X152" i="226"/>
  <c r="AM257" i="226"/>
  <c r="R55" i="226"/>
  <c r="U186" i="226"/>
  <c r="R166" i="226"/>
  <c r="O266" i="226"/>
  <c r="AM85" i="226"/>
  <c r="R238" i="226"/>
  <c r="AM214" i="226"/>
  <c r="AM18" i="226"/>
  <c r="R259" i="226"/>
  <c r="AM175" i="226"/>
  <c r="U187" i="226"/>
  <c r="AM158" i="226"/>
  <c r="R158" i="226"/>
  <c r="X205" i="226"/>
  <c r="AC244" i="229"/>
  <c r="AM56" i="226"/>
  <c r="AM260" i="226"/>
  <c r="AM107" i="226"/>
  <c r="AM54" i="226"/>
  <c r="M60" i="226"/>
  <c r="N60" i="226"/>
  <c r="P35" i="226"/>
  <c r="Q35" i="226"/>
  <c r="X262" i="226"/>
  <c r="R103" i="226"/>
  <c r="AM106" i="226"/>
  <c r="AC78" i="229"/>
  <c r="X96" i="226"/>
  <c r="AM13" i="226"/>
  <c r="R204" i="226"/>
  <c r="R127" i="226"/>
  <c r="R168" i="226"/>
  <c r="AP81" i="226"/>
  <c r="U185" i="226"/>
  <c r="R243" i="226"/>
  <c r="R110" i="226"/>
  <c r="R40" i="226"/>
  <c r="R71" i="226"/>
  <c r="P125" i="226"/>
  <c r="Q125" i="226"/>
  <c r="U183" i="226"/>
  <c r="R133" i="226"/>
  <c r="AM259" i="226"/>
  <c r="AM115" i="226"/>
  <c r="AM22" i="226"/>
  <c r="R174" i="226"/>
  <c r="AM57" i="226"/>
  <c r="U184" i="226"/>
  <c r="AM238" i="226"/>
  <c r="R246" i="226"/>
  <c r="AM86" i="226"/>
  <c r="L262" i="226"/>
  <c r="AM138" i="226"/>
  <c r="AM116" i="226"/>
  <c r="AM223" i="226"/>
  <c r="X114" i="226"/>
  <c r="R225" i="226"/>
  <c r="AC129" i="229" l="1"/>
  <c r="AC130" i="229"/>
  <c r="AC128" i="229"/>
  <c r="AC213" i="229"/>
  <c r="AC148" i="229"/>
  <c r="AC146" i="229"/>
  <c r="AC89" i="229"/>
  <c r="AC95" i="229"/>
  <c r="AC101" i="229"/>
  <c r="AC37" i="229"/>
  <c r="AC86" i="229"/>
  <c r="AC147" i="229"/>
  <c r="AC60" i="229"/>
  <c r="AC90" i="229"/>
  <c r="AC269" i="229"/>
  <c r="AC273" i="229"/>
  <c r="AC56" i="229"/>
  <c r="AC199" i="229"/>
  <c r="AC160" i="229"/>
  <c r="AC220" i="229"/>
  <c r="AC111" i="229"/>
  <c r="AC247" i="229"/>
  <c r="AC240" i="229"/>
  <c r="AC94" i="229"/>
  <c r="AC106" i="229"/>
  <c r="AC143" i="229"/>
  <c r="AC169" i="229"/>
  <c r="AC30" i="229"/>
  <c r="AC204" i="229"/>
  <c r="AC91" i="229"/>
  <c r="AC81" i="229"/>
  <c r="R125" i="226"/>
  <c r="AC158" i="229"/>
  <c r="AC32" i="229"/>
  <c r="AC115" i="229"/>
  <c r="AC222" i="229"/>
  <c r="AC168" i="229"/>
  <c r="AC22" i="229"/>
  <c r="AC236" i="229"/>
  <c r="R35" i="226"/>
  <c r="AC262" i="229"/>
  <c r="AC223" i="229"/>
  <c r="AC166" i="229"/>
  <c r="AC116" i="229"/>
  <c r="AC173" i="229"/>
  <c r="AC174" i="229"/>
  <c r="AC224" i="229"/>
  <c r="AC40" i="229"/>
  <c r="AC205" i="229"/>
  <c r="AC162" i="229"/>
  <c r="AC243" i="229"/>
  <c r="AC108" i="229"/>
  <c r="AC52" i="229"/>
  <c r="AC259" i="229"/>
  <c r="AC53" i="229"/>
  <c r="AC104" i="229"/>
  <c r="AC103" i="229"/>
  <c r="AC238" i="229"/>
  <c r="AC124" i="229"/>
  <c r="AC57" i="229"/>
  <c r="AC110" i="229"/>
  <c r="AC225" i="229"/>
  <c r="AC127" i="229"/>
  <c r="AC100" i="229"/>
  <c r="AC219" i="229"/>
  <c r="AC208" i="229"/>
  <c r="AC55" i="229"/>
  <c r="AC246" i="229"/>
  <c r="AC58" i="229"/>
  <c r="AC18" i="229"/>
  <c r="AC19" i="229"/>
  <c r="AC221" i="229"/>
  <c r="AC13" i="229"/>
  <c r="AC114" i="229"/>
  <c r="AC96" i="229"/>
  <c r="AC133" i="229"/>
  <c r="O60" i="226"/>
  <c r="AC85" i="229"/>
  <c r="AC54" i="229"/>
  <c r="AC175" i="229"/>
</calcChain>
</file>

<file path=xl/sharedStrings.xml><?xml version="1.0" encoding="utf-8"?>
<sst xmlns="http://schemas.openxmlformats.org/spreadsheetml/2006/main" count="6419" uniqueCount="473">
  <si>
    <t>Versión:</t>
  </si>
  <si>
    <t xml:space="preserve">Fecha de aprobación: </t>
  </si>
  <si>
    <t xml:space="preserve">Código: </t>
  </si>
  <si>
    <t>EVALUACION ECONOMICA</t>
  </si>
  <si>
    <t>Elaboro:</t>
  </si>
  <si>
    <t>Cargo:</t>
  </si>
  <si>
    <t>8.IVA</t>
  </si>
  <si>
    <t>10.VALOR TOTAL</t>
  </si>
  <si>
    <t>15-00-FO-0009</t>
  </si>
  <si>
    <t>Carlos Alberto Fonseca Samacá</t>
  </si>
  <si>
    <t>Profesional Universitario</t>
  </si>
  <si>
    <t>VALOR TOTAL OFERTA</t>
  </si>
  <si>
    <t>13. CARLOS ALBERTO FONSECA SAMACA</t>
  </si>
  <si>
    <t>4. ELEMENTO</t>
  </si>
  <si>
    <t>BIOCLINICOS DE COLOMBIA SAS</t>
  </si>
  <si>
    <t>IME IMPORTMEDICAL COLOMBIA SAS</t>
  </si>
  <si>
    <t>MENOR VR OFERTADO</t>
  </si>
  <si>
    <t>PROVEEDOR CON MENOR VALOR</t>
  </si>
  <si>
    <t>DIF</t>
  </si>
  <si>
    <t>NO CUMPLE PRECIO MINIMO DE REFERENCIA</t>
  </si>
  <si>
    <t>PRECIO MIN</t>
  </si>
  <si>
    <t>NOMBRE PROVEEDOR</t>
  </si>
  <si>
    <t>3. ITEM</t>
  </si>
  <si>
    <t>CANTIDAD</t>
  </si>
  <si>
    <t>7.VALOR UNITARIO</t>
  </si>
  <si>
    <t>9. VALOR UNITARIO + IVA</t>
  </si>
  <si>
    <t>LABORATORIOS GOTHAPLAST LTDA</t>
  </si>
  <si>
    <t>MEDICOX LTDA</t>
  </si>
  <si>
    <t>RAFAEL ANTONIO SALAMANCA</t>
  </si>
  <si>
    <t>PRECIO MINIMO</t>
  </si>
  <si>
    <t>VALOR DE REFERENCIA</t>
  </si>
  <si>
    <t>7.VALOR UNITARIO+ IVA</t>
  </si>
  <si>
    <t>PUNTAJE</t>
  </si>
  <si>
    <t>VERIFICACION PRECIO MINIMO</t>
  </si>
  <si>
    <t>% variacion precio referencia</t>
  </si>
  <si>
    <t>VERIFICACION PRECIO TECHO</t>
  </si>
  <si>
    <t>PRIMER LUGAR</t>
  </si>
  <si>
    <t>NOMBRE PROPONENTE</t>
  </si>
  <si>
    <t>SEGUNDO LUGAR</t>
  </si>
  <si>
    <t>TERCER LUGAR</t>
  </si>
  <si>
    <t>TOTAL</t>
  </si>
  <si>
    <t>VALOR UNITARIO</t>
  </si>
  <si>
    <t>EVALUACION ECONOMICA
ASIGNACION PUNTAJE</t>
  </si>
  <si>
    <t>1 UNIDAD DE SOBRE</t>
  </si>
  <si>
    <t>1 UNIDAD DE AGUJA</t>
  </si>
  <si>
    <t>AGUJA BLOQUEO NERVIOSO 22X50MM</t>
  </si>
  <si>
    <t>AGUJA PARA BLOQUEO DE NERVIO 20 - 21 G X 120MM VISIBLES ECOGRÁFICAMENTE</t>
  </si>
  <si>
    <t>AGUJA PARA BLOQUEO DE NERVIO 21 G X 90-110MM</t>
  </si>
  <si>
    <t>AGUJA PARA BLOQUEO DE NERVIO NO. 20G X 150MM USO CON NEUROESTIMULADOR</t>
  </si>
  <si>
    <t>AGUJA PARA BLOQUEO DE NERVIO NO. 22G X 80MM USO CON NEUROESTIMULADOR</t>
  </si>
  <si>
    <t>AGUJA PARA BLOQUEO DE NERVIO NO. 24G X 25MM USO CON NEUROESTIMULADOR</t>
  </si>
  <si>
    <t>AGUJA PARA PUNCION LUMBAR N. 20</t>
  </si>
  <si>
    <t>AGUJA PARA PUNCION LUMBAR N. 22</t>
  </si>
  <si>
    <t>AGUJA PARA PUNCION LUMBAR NO. 25</t>
  </si>
  <si>
    <t>ALGODON EN TORUNDA BOLSA X 500 GRS</t>
  </si>
  <si>
    <t>1 BOLSA DE ALGODÓN X 500 GRMS PRESENTACION BOLSA</t>
  </si>
  <si>
    <t>APOSITO "NO TEJIDO", CON ADHESIVO HIPOALERGÉNICO PARA HERIDAS POSOPERATORIAS 30 A 35 X 9 A 10CM.</t>
  </si>
  <si>
    <t>1 UNIDAD DE APOSITO</t>
  </si>
  <si>
    <t>APOSITO DE ALGINATO DE CALCIO 10 X 10  CM.</t>
  </si>
  <si>
    <t>APOSITO DE CARBON TRILAMINADO 10*10</t>
  </si>
  <si>
    <t>APOSITO DE GASA 15X20 CON BASE DE PARAFINA BLANDA + CLORHEXIDINA 0.5%</t>
  </si>
  <si>
    <t>APOSITO TRANSPARENTE 15 X 25 CM POSQUIRURGICO CON ALMOHADILLA ABSORBENTE</t>
  </si>
  <si>
    <t>APOSITO TRASPARENTE ESTERIL CON ALMOHADILLA ABSORVENTE 7 HASTA 9 X 5 HASTA 7 CM</t>
  </si>
  <si>
    <t>1 UNIDAD DE ASA</t>
  </si>
  <si>
    <t>ASA POLIPECTOMIA OVALADA</t>
  </si>
  <si>
    <t>1 KIT COMPUESTO DE 1 BARRERA Y 1 BOLSA COLOSTOMIA</t>
  </si>
  <si>
    <t>BARRERA BLANDA Y  BOLSA COLOSTOMIA NO 32</t>
  </si>
  <si>
    <t>BARRERA BLANDA y BOLSA COLOSTOMIA No 57</t>
  </si>
  <si>
    <t>BARRERA BLANDA Y BOLSA PARA COLOSTOMIA N° 70</t>
  </si>
  <si>
    <t>BARRERA CUTANEA NO IRRITANTE EN SPRAY </t>
  </si>
  <si>
    <t>1 UNIDAD DE BARRERA PRESENTACION EN SPRAY</t>
  </si>
  <si>
    <t>BARRERA CUTANEA NO IRRITANTE EN TOALLA</t>
  </si>
  <si>
    <t>1 UNIDAD DE BARRERA</t>
  </si>
  <si>
    <t>1 UNIDAD DE BATA</t>
  </si>
  <si>
    <t>BOLSA AUTOSELLABLE PARA ESTERILIZACION 70* 230-260 mm (CAJA * 200 UN)</t>
  </si>
  <si>
    <t>1 UNIDAD DE BOLSA PARA ESTERILIZAR</t>
  </si>
  <si>
    <t>BOLSA AUTOSELLABLE PARA ESTERILIZACION DE 90 MM X 260 MM</t>
  </si>
  <si>
    <t>1 UNIDAD DE BOLSA DRENAJE URINARIO</t>
  </si>
  <si>
    <t>BOQUILLA PLASTICA PARA ENDOSCOPIA ADULTO REUSABLE</t>
  </si>
  <si>
    <t>1 UNIDAD DE BOQUILLA</t>
  </si>
  <si>
    <t>BOQUILLA PLASTICA PARA ENDOSCOPIA PEDIATRICA REUSABLE</t>
  </si>
  <si>
    <t>BOQUILLAS DESECHABLES ADULTO 48 F BANDA DE CAUCHO INTERNA CON VELCRO</t>
  </si>
  <si>
    <t>1 UNIDAD DE BRAZALETE</t>
  </si>
  <si>
    <t>BRAZALETE IDENTIFICACION ADULTOS  EN MATERIAL HIPOALERGENICO (PAPEL)</t>
  </si>
  <si>
    <t>1 UNIDAD DE CABLE MONOPOLAR</t>
  </si>
  <si>
    <t>CAL SODADA PARA ANESTESIA CANECA POR 30 HASTA 40 LIBRAS</t>
  </si>
  <si>
    <t>1 UNIDAD DE CAL   PRESENTACION EN CANECA</t>
  </si>
  <si>
    <t>CANDADO CARRO DE PARO CON NUMERO CONSECUTIVO</t>
  </si>
  <si>
    <t>1 UNIDAD DE CANDADO</t>
  </si>
  <si>
    <t>1 UNIDAD DE CANULA</t>
  </si>
  <si>
    <t>CANULA DE GUEDELL N. 0</t>
  </si>
  <si>
    <t>CANULA DE GUEDELL N. 1</t>
  </si>
  <si>
    <t>CANULA DE GUEDELL N. 2</t>
  </si>
  <si>
    <t>CANULA DE GUEDELL N. 3</t>
  </si>
  <si>
    <t>CANULA DE GUEDELL N. 4</t>
  </si>
  <si>
    <t>CANULA DE GUEDELL N. 5</t>
  </si>
  <si>
    <t>CANULA DE TRAQUEOSTOMIA 2.5 SIN BALON TERMOSENSIBLE QUE PERMITA MAYOR ADAPTACION</t>
  </si>
  <si>
    <t>CANULA DE TRAQUEOSTOMIA 5 CON BALON</t>
  </si>
  <si>
    <t>CANULA DE TRAQUEOSTOMIA 5 FENESTRADA</t>
  </si>
  <si>
    <t>CANULA DE TRAQUEOSTOMIA 5.5 CON BALON</t>
  </si>
  <si>
    <t>CANULA DE TRAQUEOSTOMIA 7 CON BALON</t>
  </si>
  <si>
    <t>CANULA DE TRAQUEOSTOMIA 7.5 CON BALON</t>
  </si>
  <si>
    <t>CANULA DE TRAQUEOSTOMIA 8 CON BALON</t>
  </si>
  <si>
    <t>CANULA NASAL DE ALTO FLUJO ADULTO TALLA M</t>
  </si>
  <si>
    <t xml:space="preserve">CANULA NASAL DE ALTO FLUJO ADULTO TALLA S </t>
  </si>
  <si>
    <t>CANULA NASAL PARA OXIGENO ADULTO 1,5 mts</t>
  </si>
  <si>
    <t>CANULA NASAL PARA OXIGENO PEDIATRICA</t>
  </si>
  <si>
    <t>1 UNIDAD DE CATETER</t>
  </si>
  <si>
    <t>CATETER 7 FR X 100 CM. CATETER DE ABLACION DE VARICES POR RADIOFRECUENCIA VASCULAR</t>
  </si>
  <si>
    <t>CATETER 7FR X 60CM. CATETER DE ABLACION POR RADIOFRECUENCIA VASCULAR</t>
  </si>
  <si>
    <t>CATETER CABELLO DE ANGEL 28 FR</t>
  </si>
  <si>
    <t>CATETER DIALISIS PERITONEAL 39,25 CMS CURVO COLA DE CERDO</t>
  </si>
  <si>
    <t>CATETER EPICUTANEO 2FR 24G MONOLUMEN</t>
  </si>
  <si>
    <t>CATETER MAHURKAR 2 LUMEN PRECURVADO 8 FR X 12CM.</t>
  </si>
  <si>
    <t>CATETER UMBILICAL 2.5</t>
  </si>
  <si>
    <t>CATETER VENOSO CENTRAL 1 LUMEN N 18 AD.</t>
  </si>
  <si>
    <t>CEPILLO PARA LAVADO DE COLONOSCOPIA DESECHABLE</t>
  </si>
  <si>
    <t>1 UNIDAD DE CEPILLO</t>
  </si>
  <si>
    <t>CEPILLO PARA LAVADO PARA GASTROSCOPIA DESECHABLE</t>
  </si>
  <si>
    <t xml:space="preserve">CERA PARA HUESO 2.5GR                                                                                          </t>
  </si>
  <si>
    <t>CIRCUITO  RESPIRATORIO DESECHABLE ADULTO - PEDIATRICO PARA VENTILADOR OXILOG  3000 PLUS</t>
  </si>
  <si>
    <t>1 UNIDAD DE CIRCUITO</t>
  </si>
  <si>
    <t>CIRCUITO ADULTO ALTO FLUJO CON CAMARA AJUSTABLE A VENTILADOR MECANICO</t>
  </si>
  <si>
    <t>CIRCUITO ALTO FLUJO NEONATAL/ PEDIATRICO CON CAMARA</t>
  </si>
  <si>
    <t>CIRCUITO DE ANESTESIA ADULTO CON BALON 3 LITROS</t>
  </si>
  <si>
    <t>CIRCUITO DE VENTILACION  MECANICA NEONATAL CON CAMARA+TRAMPA  DE AGUA EN LA VIA ESPIRATORIA</t>
  </si>
  <si>
    <t>1 UNIDAD DE CIRCUITO INCLUYE MANGUERA Y MASCARA</t>
  </si>
  <si>
    <t>CIRCUITO DESECHABLE PARA SISTEMA DE REANIMACIÓN NEONATAL QUE INCLUYE MANGUERA LISA PARA OXIGENO Y MASCARA DE (42MM)</t>
  </si>
  <si>
    <t>CLAMP UMBILICAL</t>
  </si>
  <si>
    <t>1 UNIDAD DE CLAM</t>
  </si>
  <si>
    <t>1 UNIDAD DE CONECTOR</t>
  </si>
  <si>
    <t>CONTENEDOR RIGIDO PARA EL DESCARTE DE RESIDUOS DE RIESGO BIOLOGICO DE ORIGEN CORTO PUNZANTE DE CAPACIDAD DE 44 A 50 LITROS</t>
  </si>
  <si>
    <t>1 UNIDAD DE CONTENEDOR</t>
  </si>
  <si>
    <t>CREMA PROTECTORA CUTANEA CON OXIDO DE ZINC PARA PREVENCION LESIONES POR PRESION. 10%</t>
  </si>
  <si>
    <t>1 UNIDAD DE CREMA</t>
  </si>
  <si>
    <t>DETERGENTE POLIENZIMATICO BIODEGRADABLE EN GEL O ESPUMA COMO PRETRATAMIENTO DE TRANSPORTE INSTRUMENTAL PARA LA DEGRADACION DE MATERIA ORGANICA</t>
  </si>
  <si>
    <t>1 UNIDAD DE DETERGENTE X 500 ML PRESENTACION FRASCO EN SPRAY</t>
  </si>
  <si>
    <t>DISPOSITIVO INTRAOSEO AUTOMATICO ADULTO</t>
  </si>
  <si>
    <t>1 UNIDAD DE DISPOSITIVO INTRAOSEO</t>
  </si>
  <si>
    <t>DISPOSITIVO INTRAOSEO AUTOMATICO PEDIATRICA</t>
  </si>
  <si>
    <t>DREN DE BLAKE NO. 7 CON RESERVORIO</t>
  </si>
  <si>
    <t>1 UNIDAD DE DREN</t>
  </si>
  <si>
    <t>DREN DE SILICONA PLANO ACANALADO  CON LINEA RADIOPACA  ESTERIL 4/4 PARTES PERFORADO DE  DE 4 X 7 X 20MM APROX</t>
  </si>
  <si>
    <t>1 UNIDAD DE ELECTRODO</t>
  </si>
  <si>
    <t>ESPARADRAPO ANTIALERGICO 1 PULGADA</t>
  </si>
  <si>
    <t>ESPARADRAPO DE TELA TIPO HOSPITALARIO TUBO + 5 ROLLOS</t>
  </si>
  <si>
    <t>1 UNIDAD DE ESPARADRAPO PRESENTACION TUBO</t>
  </si>
  <si>
    <t xml:space="preserve">ESPARADRAPO TELA SIN TEJER AUTOADHESIVO- 15 X 10 </t>
  </si>
  <si>
    <t>1 UNIDAD DE ESPARADRAPO</t>
  </si>
  <si>
    <t>ESPARADRAPO TELA SIN TEJER AUTOADHESIVO-10 CM X 10 M</t>
  </si>
  <si>
    <t>1 UNIDAD DE ESPECULO</t>
  </si>
  <si>
    <t>ESPECULO VAGINAL DESECHABLE TALLA  S</t>
  </si>
  <si>
    <t>1 UNIDAD DE ESPONJA</t>
  </si>
  <si>
    <t>ESPONJA QUIRURGICA PARA TAPONAMIENTO NASAL DE 8 CM X 2.0 CM</t>
  </si>
  <si>
    <t>1 UNIDAD DE FIJADOR</t>
  </si>
  <si>
    <t>FIJADOR PARA CITOLOGIA</t>
  </si>
  <si>
    <t>FILTRO BACTERIANO VIRICO ADULTO PARA VENTILADOR MECANICO</t>
  </si>
  <si>
    <t>1 UNIDAD DE FILTRO</t>
  </si>
  <si>
    <t>FILTRO EXHALATORIO ANTIBACTERIAL VENTILADOR ALTA FRECUENCIA SLE5000</t>
  </si>
  <si>
    <t xml:space="preserve">FILTRO EXHALATORIO DESECHABLE NEONATAL PARA VENTILADOR PB 840 </t>
  </si>
  <si>
    <t xml:space="preserve">FILTRO EXHALATORIO REUSABLE PARA PB 840     </t>
  </si>
  <si>
    <t>FILTRO HIDROFOBICO DESECAHBLE para su uso en equipos respiratorios y concentradores de oxígeno</t>
  </si>
  <si>
    <t>FILTRO INSPIRATORIO REUSABLE</t>
  </si>
  <si>
    <t>FILTROS HIDROFOBICOS PARA MAQUINAS DE ANESTESIA</t>
  </si>
  <si>
    <t>GANCHO DE HOOK COMPATIBLE CON ELCABLE MONOPOLAR</t>
  </si>
  <si>
    <t>1 UNIDAD DE GANCHO HOOK</t>
  </si>
  <si>
    <t>1 UNIDAD DE GRAPADORA</t>
  </si>
  <si>
    <t>GRAPADORA CIRCULAR CURV CORT 29MM</t>
  </si>
  <si>
    <t>GUIA DE INTUBACION 10 FR PEDIATRICA DESECHABLE</t>
  </si>
  <si>
    <t>1 UNIDAD DE GUIA</t>
  </si>
  <si>
    <t>GUIA DE INTUBACION 14 FR</t>
  </si>
  <si>
    <t>GUIA DE INTUBACION 6 FR</t>
  </si>
  <si>
    <t>HOJA MACINTOSH MODELO M3D PARA VIDEOLARINGOSCOPICO MARCA MEDCAPTAIN NUMERO 3 PARA VIA RESPIRATORIA DIFICIL ESTERIL DE UN SOLO USO, LONGITUD 126 MM ALTITUD 38 MM</t>
  </si>
  <si>
    <t>1 UNIDAD DE HOJA MACINTOSH</t>
  </si>
  <si>
    <t>HOJA MACINTOSH MODELO M3D PARA VIDEOLARINGOSCOPICO MARCA MEDCAPTAIN NUMERO 4 PARA VIA RESPIRATORIA DIFICIL ESTERIL DE UN SOLO USO, LONGITUD 140 MM ALTITUD 41 MM</t>
  </si>
  <si>
    <t>HOJA MACINTOSH MODELO M3D PARA VIDEOLARINGOSCOPICO MARCA MEDCAPTAIN NUMERO 5 PARA VIA RESPIRATORIA DIFICIL ESTERIL DE UN SOLO USO, LONGITUD 126 MM ALTITUD 42 MM</t>
  </si>
  <si>
    <t>1 UNIDAD DE INDICADOR</t>
  </si>
  <si>
    <t xml:space="preserve">INDICADOR BIOLOGICO PARA PEROXIDO DE HIDROGENO LECTURA RAPIDA 30 MINUTOS </t>
  </si>
  <si>
    <t>INDICADOR CONTROL BIOLOGICO DE VAPOR  AMPOLLA LECTURA RAPIDA 30 MINUTOS PARA AUTOCLAVE GRAVITACIONAL</t>
  </si>
  <si>
    <t>1 UNIDAD DE INHALOCAMARA</t>
  </si>
  <si>
    <t>INMOVILIZADOR CERVICAL DE THOMAS TALLA M</t>
  </si>
  <si>
    <t>1 UNIDAD DE INMOVILIZADOR CERVICAL</t>
  </si>
  <si>
    <t>INMOVILIZADOR CERVICAL DE THOMAS TALLA S</t>
  </si>
  <si>
    <t>1 UNIDAD DE JERINGA</t>
  </si>
  <si>
    <t>JERINGA DE TRES PARTES DE 3 CM 23G X 1´´ 25 X 0.62 MM.</t>
  </si>
  <si>
    <t>JERINGA DESECHABLE 1CC INSULINA C/AGUJA 27GX1/2</t>
  </si>
  <si>
    <t>JERINGA DESECHABLE DE 3 PARTES 10 ML</t>
  </si>
  <si>
    <t>JERINGA DESECHABLE DE 3 PARTES 20 ML</t>
  </si>
  <si>
    <t>JERINGA DESECHABLE DE 3 PARTES 5 ML</t>
  </si>
  <si>
    <t>JERINGA DESECHABLE DE 3 PARTES 50 ML</t>
  </si>
  <si>
    <t>JERINGA DESECHABLE DE 60 ML PUNTA DE CATETER TRESPAR</t>
  </si>
  <si>
    <t>JUEGO PARA ADMINISTRACION DE LIQUIDOS PARA BOMBA DE DOLOR</t>
  </si>
  <si>
    <t>1 UNIDAD DE JUEGO ADMINISTRACION DE LIQUIDOS PARA BOMBA DE DOLOR</t>
  </si>
  <si>
    <t>1 UNIDAD DE KIT CPAP NASAL. INCLUYE (TODOS LOS INSUMOS RELACIONADOS EN LA DESCRIPCION DEL INSUMO) PRESENTACION KIT</t>
  </si>
  <si>
    <t>1 KIT DE TRAQUEOSTOMIA PRESENTACION KIT</t>
  </si>
  <si>
    <t>KIT TRACCION CUTANEA PEDIATRICO</t>
  </si>
  <si>
    <t>1 UNIDAD DE KIT TRACCION CUTANEA PRESENTACION KIT</t>
  </si>
  <si>
    <t>LAPIZ PARA ELECTROBISTURI ESTERIL</t>
  </si>
  <si>
    <t>1 UNIDAD DE LAPIZ ELECTROBISTURI</t>
  </si>
  <si>
    <t xml:space="preserve">LUBRICANTE DE INSTRUMENTO E INHIBIDOR DE OXIDO   NO GRASOSO, NO TOXICO, SIN COMPONENTE DE SILICONA , COMPATIBLE EN PROCESOS DE VAPOR , GALON </t>
  </si>
  <si>
    <t>1 UNIDAD DE LUBRICANTE PRESENTACION EN GALON</t>
  </si>
  <si>
    <t>1 UNIDAD DE MALLA</t>
  </si>
  <si>
    <t>MALLA DE POLIPROPILENO DE ALTA DENSIDAD PESO DE 95 GR, MICROPOROSA PORO DE 0,75 X 0.75 A 0,8 MM NO ABSORBIBLE 15 X 15CM</t>
  </si>
  <si>
    <t>MALLA DE POLIPROPILENO SUAVE DE MEDIANA DENSIDAD CON PESO DE 45 A 90G/M2, MACROPOROSA PORO DE 2,38 A 3.6 X 2,38 A 3.6 MM, NO ABSORBIBLE. 10CM A 8CM X 15CM</t>
  </si>
  <si>
    <t>MALLA DE POLIPROPILENO SUAVE DE MEDIANA DENSIDAD CON PESO DE 45 A 90G/M2, MACROPOROSA PORO DE 2,38 A 3.6 X 2,38 A 3.6 MM, NO ABSORBIBLE. 7CM A 8CM X 15CM</t>
  </si>
  <si>
    <t>MALLA MACROPOROSA MONOFILAMENTO LIGERA ULTRAFINA PARA PROLAPSO DE CUPULA VAGINAL</t>
  </si>
  <si>
    <t>MALLA QUIRURGICA DE ALTA DENSIDAD DE 15 X 15 CM - 20 X 20 CM</t>
  </si>
  <si>
    <t>MALLA RECUBIERTA PROTECTORA EN U PARA HIATO 7 X 10 CMS</t>
  </si>
  <si>
    <t>MASCARA DESECHABLE PARA VENTILACION MECANICA NO INVASIVA. FACIAL TOTAL. LARGE.</t>
  </si>
  <si>
    <t>1 UNIDAD DE MASCARA</t>
  </si>
  <si>
    <t>MASCARA DESECHABLE PARA VENTILACION MECANICA NO INVASIVA. FACIAL TOTAL. MEDIUM.</t>
  </si>
  <si>
    <t>MASCARA DESECHABLE PARA VENTILACION MECANICA NO INVASIVA. FACIAL TOTAL. SMALL.</t>
  </si>
  <si>
    <t>MASCARA FACIAL 0 PARA ANESTESIA</t>
  </si>
  <si>
    <t>MASCARA FACIAL 1 PARA ANESTESIA</t>
  </si>
  <si>
    <t>MASCARA FACIAL 2 PARA ANESTESIA</t>
  </si>
  <si>
    <t>MASCARA FACIAL 3 PARA ANESTESIA</t>
  </si>
  <si>
    <t>MASCARA FACIAL 4 PARA ANESTESIA</t>
  </si>
  <si>
    <t>MASCARA FACIAL 5 PARA ANESTESIA</t>
  </si>
  <si>
    <t>MASCARA LARINGEA N° 1 - DESECHABLE</t>
  </si>
  <si>
    <t>MASCARA LARINGEA N° 1,5 - DESECHABLE</t>
  </si>
  <si>
    <t>MASCARA LARINGEA N° 2 - DESECHABLE</t>
  </si>
  <si>
    <t>MASCARA LARINGEA N° 2,5 - DESECHABLE</t>
  </si>
  <si>
    <t>MASCARA LARINGEA N° 3 - DESECHABLE</t>
  </si>
  <si>
    <t>MASCARA LARINGEA N° 4 - DESECHABLE</t>
  </si>
  <si>
    <t>MASCARA LARINGEA N° 5 - DESECHABLE</t>
  </si>
  <si>
    <t>MASCARA PERILARINGEA NO 3.0</t>
  </si>
  <si>
    <t>MASCARA PERILARINGEA NO 4.0</t>
  </si>
  <si>
    <t xml:space="preserve">NEBULIZADOR JET CON SISTEMA VENTURY </t>
  </si>
  <si>
    <t>1 UNIDAD DE NEBULIZADOR</t>
  </si>
  <si>
    <t>PAPEL DESFIBRILADOR INSTRAMED  CARDIO MAX  48 mm (anchura) x 30 m (longitud )</t>
  </si>
  <si>
    <t>1 UNIDAD DE PAPEL  PRESENTACION ROLLO</t>
  </si>
  <si>
    <t>1 UNIDAD DE PAPEL</t>
  </si>
  <si>
    <t>PAPEL PARA DESFIBRILADOR 50 MM X 30 MTS EN ROLLO</t>
  </si>
  <si>
    <t>PAPEL PARA ELECTROCARDIOGRAFO 50 MM X 20 MTS EN ROLLO</t>
  </si>
  <si>
    <t>PAPEL PARA ELECTROCARDIOGRAFO EDAN DANATECH  UNIDAD</t>
  </si>
  <si>
    <t>PAPEL PARA ELECTROCARDIOGRAFO MARCA COMEN UNIDAD  medidas: 110 MM * 140MM*15O HOJAS  REQUIERE GUIA LIBRETA</t>
  </si>
  <si>
    <t>PAPEL PARA ELECTROCARDIOGRAFO Y DESFIBRILADOR 50MM  X 30 EN ROLLO TERMOREACTIVO</t>
  </si>
  <si>
    <t>PAPEL PARA MONITOR FETAL 112 MM X 100 MM X 200 RESMA</t>
  </si>
  <si>
    <t>1 UNIDAD DE PAPILOTOMO</t>
  </si>
  <si>
    <t>1 UNIDAD DE PARCHE</t>
  </si>
  <si>
    <t>1 UNIDAD DE PINZA</t>
  </si>
  <si>
    <t>PINZA PARA EXTRACCION DE CUERPO EXTRAÑO REUSABLE PARA ENDOSCOPIA</t>
  </si>
  <si>
    <t>PLACA ELECTROBISTURI BIPOLAR ADULTO DOBLE SIN CABLE</t>
  </si>
  <si>
    <t>1 UNIDAD DE PLACA</t>
  </si>
  <si>
    <t>PLACA PARA ELECTROBISTURI NEONATAL CON CABLE</t>
  </si>
  <si>
    <t>PROTECTOR CUTANEO EMOLIENTE CON OXIDO DE ZINC CALAMINA Y ALANTOINA 30%(ULTRA)</t>
  </si>
  <si>
    <t>1 UNIDAD DE PROTECTOR CUTANEO</t>
  </si>
  <si>
    <t>PROTECTOR EN ESPUMA PARA CODO Y TALON</t>
  </si>
  <si>
    <t>1 UNIDAD DE PROTECTOR EN ESPUMA</t>
  </si>
  <si>
    <t>1 UNIDAD DE RECOLECTOR</t>
  </si>
  <si>
    <t>RECOLECTOR DE CORTOPUNZANTES 2.9L</t>
  </si>
  <si>
    <t>RESERVORIO PARA DREN DE SILICONA PLANO ACANALADO  CON CAPACIDAD DE 100ML</t>
  </si>
  <si>
    <t>1 UNIDAD DE RESERVORIO PARA DREN</t>
  </si>
  <si>
    <t>RESERVORIO PARA DREN DE SILICONA REDONDO ACANALADO CON LINEA RADIOPACA  19FR CON CAPACIDAD DE 450 a 500ML</t>
  </si>
  <si>
    <t xml:space="preserve">RETRACTOR  DE 5-9  CM  </t>
  </si>
  <si>
    <t>1 UNIDAD DE RETRACTOR</t>
  </si>
  <si>
    <t xml:space="preserve">RETRACTOR  RIGIDO DE 2.5-6 CM         </t>
  </si>
  <si>
    <t xml:space="preserve">RETRACTOR RIGIDO DE 9-14  CM         </t>
  </si>
  <si>
    <t>1 UNIDAD DE ROLLO DE GASA IMPREGNADA EN PARAFINA. PRESENTACION ROLLO</t>
  </si>
  <si>
    <t>ROLLO DE TELA SMS 0,52*100METROS</t>
  </si>
  <si>
    <t>1 UNIDAD DE ROLLO DE TELA SMS. PRESENTACION ROLLO</t>
  </si>
  <si>
    <t xml:space="preserve">1 UNIDAD DE SENSOR </t>
  </si>
  <si>
    <t>SENSOR DE FLUJO SPIROLOG REF 840373510</t>
  </si>
  <si>
    <t>SENSORES PARA MONITOREO BISPECTRAL BILATERAL</t>
  </si>
  <si>
    <t>SET DE CATETER EPIDURAL CON AGUJA No.16</t>
  </si>
  <si>
    <t>1 UNIDAD DE KIT DE ANESTESIA. INCLUYE (TODOS LOS INSUMOS RELACIONADOS EN LA DESCRIPCION DEL INSUMO) PRESENTACION KIT</t>
  </si>
  <si>
    <t>SET DE CATETER EPIDURAL CON AGUJA No.18</t>
  </si>
  <si>
    <t>1 UNIDAD DE SET DE CATETER</t>
  </si>
  <si>
    <t>1 UNIDAD DE SISTEMA DE DRENAJE TORAXICO</t>
  </si>
  <si>
    <t>SISTEMA DE DRENAJE TORACICO PEDIATRICO</t>
  </si>
  <si>
    <t>SISTEMA DE DRENAJE TORAXICO SENCILLO (HUMEDO) CAPACIDAD DE 2.000 A 3.200 CC SALIDA PARA SUCCION</t>
  </si>
  <si>
    <t>1 UNIDAD DE SONDA</t>
  </si>
  <si>
    <t>SONDA DE SUCCION CERRADA N° 12 FR</t>
  </si>
  <si>
    <t>SONDA DE SUCCION CERRADA N° 5 FR</t>
  </si>
  <si>
    <t>SONDA DE SUCCION CERRADA NO 14 CON PUERTO PARA INHALADOR</t>
  </si>
  <si>
    <t>SONDA FOLEY SILICONADA 2 VIAS 18 FR</t>
  </si>
  <si>
    <t>SONDA FOLEY SILICONADA 2 VIAS 20 FR</t>
  </si>
  <si>
    <t>SONDA NASOENTERAL C/PUNTA DE TUNGSTENO N. 8 FR</t>
  </si>
  <si>
    <t>SONDA NASOGASTRICA (LEVIN) 10 FR</t>
  </si>
  <si>
    <t xml:space="preserve">SONDA NASOGASTRICA S/PUNTA DE TUNGSTENO EN POLIURETANO N. 12 FR </t>
  </si>
  <si>
    <t>SONDA NASOGASTRICA S/PUNTA DE TUNGSTENO EN POLIURETANO N. 5</t>
  </si>
  <si>
    <t>SONDA NASOGASTRICA S/PUNTA DE TUNGSTENO EN POLIURETANO N. 8</t>
  </si>
  <si>
    <t>SONDA NUTRICION ENTERAL 10 FR TUNGSTENO</t>
  </si>
  <si>
    <t>SONDA NUTRICION ENTERAL 6 FR TUNGSTENO PEDIATRICA</t>
  </si>
  <si>
    <t>SONDA PARA NUTRICION ENTERAL POR GASTROSTOMIA PEDIATRICO 12 FR VOLUMEN DE LLENADO (BALON)3-5CC</t>
  </si>
  <si>
    <t xml:space="preserve">SONDA PUNTA TUNGSTENO NUTRI/ENTERAL  12 FR                                                           </t>
  </si>
  <si>
    <t>SUJETADORES DE TUBO OROTRAQUEAL</t>
  </si>
  <si>
    <t>1 UNIDAD DE SUJETADOR DE TUBO</t>
  </si>
  <si>
    <t>TEST BOWIE &amp; DICK,   KIT DIARIO PRE-ENSAMBLADO PARA PRUEBA AUTOCLAVE DE PREVACIO</t>
  </si>
  <si>
    <t>1 UNIDAD DE TEST BOWIE &amp; DICK. PRESENTACION KIT PRE-ENSAMBLADO</t>
  </si>
  <si>
    <t>TRAMPA DE CAPNOGRAFIA PARA MONITOR MULTIPARAMETROS (CAPNOGRAFOR MARCA DRAEGER Y MAQUINA DATEX OHMEDA)</t>
  </si>
  <si>
    <t>1 UNIDAD DE TRAMPA CAPNOGRAFIA</t>
  </si>
  <si>
    <t>1 UNIDAD DE TUBO ENDOTRAQUEAL</t>
  </si>
  <si>
    <t xml:space="preserve">TUBO ENDOTRAQUEAL N. 6.5 SIN BALON, APIROGENO, RADIOPACO Y ESTERIL </t>
  </si>
  <si>
    <t>TUBO ENDOTRAQUEAL REFORZADO 8/0 CON BALON</t>
  </si>
  <si>
    <t>TUBO ENDOTRAQUEAL REFORZADO METALICO CON BALON Nº 7.0</t>
  </si>
  <si>
    <t>TUBO TRAMPA PARA SPECIMEN CON ADAPTADOR DESECHABLE  (TRAMPA DE LUKENS)</t>
  </si>
  <si>
    <t>1 UNIDAD DE TUBO TRAMPA</t>
  </si>
  <si>
    <t>VALVULA DE SUCCION DESECHABLE</t>
  </si>
  <si>
    <t>1 UNIDAD DE VALVULA DE SUCCION</t>
  </si>
  <si>
    <t>VENDAJE ELASTICO COMPRESIVO AUTOADHESIVO 3 X 5</t>
  </si>
  <si>
    <t>1 UNIDAD DE VENDAJE</t>
  </si>
  <si>
    <t>VENDAJE ELASTICO COMPRESIVO AUTOADHESIVO 4 X 5</t>
  </si>
  <si>
    <t>ITEM</t>
  </si>
  <si>
    <t>NOMBRE</t>
  </si>
  <si>
    <t>UCIPHARMA S.A</t>
  </si>
  <si>
    <t>TECNOLOGIAS MEDICAS COLOMBIA S.A.S.</t>
  </si>
  <si>
    <t>MEDTRONIC COLOMBIA S.A.</t>
  </si>
  <si>
    <t>ALFA TRADING S.A.S.</t>
  </si>
  <si>
    <t>COMPANY MEDIQBOY SAS</t>
  </si>
  <si>
    <t>M&amp;M EQUIPOS MEDICOS S.A.S.</t>
  </si>
  <si>
    <t>QUIRURGICOS LTDA</t>
  </si>
  <si>
    <t>1. INVITACION CP-003-2021</t>
  </si>
  <si>
    <t>BECTON DICKINSON DE COLOMBIA LTDA</t>
  </si>
  <si>
    <t>DISTRIBUIDORA COLOMBIANA DE
MEDICAMENTOS S.A.S. – DISCOLMEDICA S.A.S</t>
  </si>
  <si>
    <t>HOSPITECNICA SAS</t>
  </si>
  <si>
    <t>EVALUACION TECNICA</t>
  </si>
  <si>
    <t>SMITH &amp; NEPHEW COLOMBIA S.A.S</t>
  </si>
  <si>
    <t xml:space="preserve">12. OBSERVACIONES: </t>
  </si>
  <si>
    <t>MAXIMO PUNTAJE</t>
  </si>
  <si>
    <t>VALOR UNITARIO + IVA</t>
  </si>
  <si>
    <t>CUMPLE</t>
  </si>
  <si>
    <t xml:space="preserve">CUMPLE </t>
  </si>
  <si>
    <t>ALLERS S.A.</t>
  </si>
  <si>
    <t>AMAREY NOVA MEDICAL S.A.</t>
  </si>
  <si>
    <t>FRIDEN DE COLOMBIA HOSPITALARIA S.A.</t>
  </si>
  <si>
    <t>INVERSIONES DRILLTEX S.A.S.</t>
  </si>
  <si>
    <t>NIPRO MEDICAL CORPORATION</t>
  </si>
  <si>
    <t>TWITY S.A.S.</t>
  </si>
  <si>
    <t>VYGON COLOMBIA S.A.</t>
  </si>
  <si>
    <t>4. CARACTERISTICAS</t>
  </si>
  <si>
    <t>UN</t>
  </si>
  <si>
    <t>APOSITO 6 X 7 MAS O MENOS 2CM CON REFUERZO INCORPORADO, Y CON TIRILLAS DE FIJACIÓN Y MARCACIÓN-USO PEDIATRICO</t>
  </si>
  <si>
    <t>APOSITO ESTERIL TRANSPARENTE 7X9 MAS O MENOS 2 CM CON REFUERZO INCORPORADO, Y CON TIRILLAS DE FIJACIÓN Y MARCACIÓN - USO ADULTO</t>
  </si>
  <si>
    <t>ROLLO DE GASA IMPREGNADA EN PARAFINA DE 1 METRO POR 15 CM DE ANCHO ESTERIL</t>
  </si>
  <si>
    <t>CONECTOR LIBRE DE AGUJA</t>
  </si>
  <si>
    <t>1 UNIDAD CONECTOR</t>
  </si>
  <si>
    <t>1 ROLLO DE ESPARADRAPO</t>
  </si>
  <si>
    <t>ESPARADRAPO DE RAYON MICROPOROSO HIPOALERGENICO 2 X 10 YARDAS</t>
  </si>
  <si>
    <t>GASA 100% ALGODON TEJIDA 8 PLIEGUES ESTERIL SIN INDICADOR RADIOPACO 7.5 * 7.5 cm (SOBRE X 5)</t>
  </si>
  <si>
    <t>1 SOBRE DE 5 UNIDADES</t>
  </si>
  <si>
    <t>PAÑO IMPREGNADO CON CLORHEXIDINA AL 2 % Y ALCOHOL ISOPROPILICO AL 70%</t>
  </si>
  <si>
    <t>1 UNIDAD DE PAÑO</t>
  </si>
  <si>
    <t>COMPRESA TEJIDA EN GASA 100% ALGODON DE 4
PLIEGUES NO ESTERIL 45CM X 45CM CON INDICADOR
RADIOPACO LIBRE DE LATEX</t>
  </si>
  <si>
    <t>Una Unidad de compresa</t>
  </si>
  <si>
    <t>GASA TEJIDA NO ESTERIL TIPO HOSPITALARIO ROLLO 0.90 X 90 MTRS ANCHO 45 CM</t>
  </si>
  <si>
    <t xml:space="preserve">1 UNIDAD DE
ROLLO DE GASA
</t>
  </si>
  <si>
    <t>AGUJA PARA BLOQUEO DE NERVIO 21- 22 G X 50MM VISIBLES ECOGRÁFICAMENTE</t>
  </si>
  <si>
    <t>CIRCUITO DESECHABLE PARA SISTEMA DE REANIMACIÓN NEONATAL QUE INCLUYE MANGUERA LISA PARA OXIGENO Y MASCARA DE (50MM)</t>
  </si>
  <si>
    <t>CIRCUITO DESECHABLE PARA SISTEMA DE REANIMACIÓN NEONATAL QUE INCLUYE MANGUERA LISA PARA OXIGENO Y MASCARA DE (60MM)</t>
  </si>
  <si>
    <t>ELECTRODO LAPAROSCOPICO TIPO GANCHO DE HOOK ANGULACION 90 GRADOS (CAMISA E INSERTO ) REUSABLE PARA SISTEMA MONOPOLAR</t>
  </si>
  <si>
    <t>ELECTRODO LAPAROSCOPICO TIPO ESPATULA (CAMISA E INSERTO ) REUSABLE PARA SISTEMA MONOPOLAR</t>
  </si>
  <si>
    <t>INHALOCAMARA PARA VENTILACIÓN MECANICA ADULTO CON ADAPTACION A CIRCUITO UNIVERSAL</t>
  </si>
  <si>
    <t>JERINGA ASEPTO PLASTICA ESTERIL</t>
  </si>
  <si>
    <t>KIT DE TRAQUEOSTOMIA PERCUTANEO ( GUIA, AGUJA, CAMISA, BISTURY, JERINGA, CANULA DE PUNCION CON CASTETER DE TEFLON, DILATADOR CORTO 14, CATETER GUIA CON BLOQUEO DE SEGURIDAD, DILATADOR HIDROFILICO Y CANULA DE TRAQUEOSTOMIA N 7 )</t>
  </si>
  <si>
    <t>KIT DE TRAQUEOSTOMIA PERCUTANEO ( GUIA, AGUJA, CAMISA, BISTURY, JERINGA, CANULA DE PUNCION CON CASTETER DE TEFLON, DILATADOR CORTO 14, CATETER GUIA CON BLOQUEO DE SEGURIDAD, DILATADOR HIDROFILICO Y CANULA DE TRAQUEOSTOMIA N 8 FENESTRADA)</t>
  </si>
  <si>
    <t>PAPILOTOMO DE PUNTA O PRECORTE</t>
  </si>
  <si>
    <t>BOLSA DE DRENAJE URINARIO ADULTO CON SISTEMA CERRRADO, SIN PUERTO PARA TOMA DE MUESTRA Y SIN VALVULA ANTIREFLUJO Y CONECTOR UNIVERSAL.</t>
  </si>
  <si>
    <t>CANULA DE TRAQUEOSTOMIA 5 SIN BALON</t>
  </si>
  <si>
    <t>ELECTRODO PEDIATRICO CON GEL SOLIDO BASE MICROPOROSO SUAVE DURABLES, ADHESIVO HIPOALERGENIGO</t>
  </si>
  <si>
    <t>FILTRO INTERCAMBIADOR DE CALOR Y HUMEDAD PEDIATRICO</t>
  </si>
  <si>
    <t>MALLA DE POLIPROPILENO PARA LA REPARACION DE LA PARED ABDOMINAL 30CM X 30CM</t>
  </si>
  <si>
    <t>MALLA QUIRURGICA PARA REPARACION DE HERNIA VENTRAL/INCISIONAL CUANDO EXISTE LA NECESIDAD DE QUE LA MALLA ENTRE EN CONTACTO CON CON LOS ORGANOS DE LA CAVIDADABDOMINAL 18 A 20 X 30 A 35CM</t>
  </si>
  <si>
    <t>PLACA PARA ELECTROBISTURY ADULTO CON CABLE ( ELECTRODO DISPERSIVO PLACA PACIENTE PARA ADULTO DOBLE CON CABLE.)</t>
  </si>
  <si>
    <t>RESUCITADOR MANUAL DESECHABLE ADULTO QUE INCLUYA VALVULA DE PEEP, LINEA DE OXIGENO , RESERVORIO Y MASCARA EN EMPAQUE SELLADO</t>
  </si>
  <si>
    <t>1 UNIDAD DE RESUCITADOR. INCLUYE (TODOS LOS COMPONENTES RELACIONADOS EN LA DESCRIPCION DEL INSUMO)</t>
  </si>
  <si>
    <t>RESUCITADOR MANUAL DESECHABLE PEDIATRICOS QUE INCLUYA VALVULA DE PEEP, LINEA DE OXIGENO , RESERVORIO Y MASCARA # 2 EN EMPAQUE SELLADO</t>
  </si>
  <si>
    <t>SONDA VESICAL (FOLEY) 2 VIAS 10FR LATEX</t>
  </si>
  <si>
    <t>SONDA VESICAL (FOLEY) 2 VIAS 12FR LATEX</t>
  </si>
  <si>
    <t>SONDA VESICAL (FOLEY) 2 VIAS 18FR LATEX</t>
  </si>
  <si>
    <t>SONDA VESICAL (FOLEY) 2 VIAS 20FR LATEX</t>
  </si>
  <si>
    <t>SONDA VESICAL (FOLEY) 2 VIAS 22FR LATEX</t>
  </si>
  <si>
    <t>SONDA VESICAL (FOLEY) 2 VIAS 6FR LATEX</t>
  </si>
  <si>
    <t>SONDA VESICAL (FOLEY) 2 VIAS 8FR LATEX</t>
  </si>
  <si>
    <t>TUBO ENDOTRAQUEAL N. 2.0 SIN BALON, APIROGENO, RADIOPACO Y ESTERIL</t>
  </si>
  <si>
    <t>TUBO ENDOTRAQUEAL N. 2.5 SIN BALON, APIROGENO, RADIOPACO Y ESTERIL</t>
  </si>
  <si>
    <t>TUBO ENDOTRAQUEAL N. 3.0 CON BALON, APIROGENO, RADIOPACO Y ESTERIL</t>
  </si>
  <si>
    <t>TUBO ENDOTRAQUEAL N. 3.0 SIN BALON, APIROGENO, RADIOPACO Y ESTERIL</t>
  </si>
  <si>
    <t>TUBO ENDOTRAQUEAL N. 3.5 CON BALON, APIROGENO, RADIOPACO Y ESTERIL</t>
  </si>
  <si>
    <t>TUBO ENDOTRAQUEAL N. 3.5 SIN BALON, APIROGENO, RADIOPACO Y ESTERIL</t>
  </si>
  <si>
    <t>TUBO ENDOTRAQUEAL N. 4.0 CON BALON, APIROGENO, RADIOPACO Y ESTERIL</t>
  </si>
  <si>
    <t>TUBO ENDOTRAQUEAL N. 4.0 SIN BALON, APIROGENO, RADIOPACO Y ESTERIL</t>
  </si>
  <si>
    <t>TUBO ENDOTRAQUEAL N. 4.5 CON BALON, APIROGENO, RADIOPACO Y ESTERIL</t>
  </si>
  <si>
    <t>TUBO ENDOTRAQUEAL N. 4.5 SIN BALON, APIROGENO, RADIOPACO Y ESTERIL</t>
  </si>
  <si>
    <t>TUBO ENDOTRAQUEAL N. 5.0 CON BALON, APIROGENO, RADIOPACO Y ESTERIL</t>
  </si>
  <si>
    <t>TUBO ENDOTRAQUEAL N. 5.0 SIN BALON APIROGENO, RADIOPACO Y ESTERIL</t>
  </si>
  <si>
    <t>TUBO ENDOTRAQUEAL N. 5.5 CON BALON, APIROGENO, RADIOPACO Y ESTERIL</t>
  </si>
  <si>
    <t>TUBO ENDOTRAQUEAL N. 6.0 CON BALON, APIROGENO, RADIOPACO Y ESTERIL</t>
  </si>
  <si>
    <t>TUBO ENDOTRAQUEAL N. 6.5 CON BALON, APIROGENO, RADIOPACO Y ESTERIL</t>
  </si>
  <si>
    <t>TUBO ENDOTRAQUEAL N. 7.0 CON BALON, APIROGENO, RADIOPACO Y ESTERIL</t>
  </si>
  <si>
    <t>TUBO ENDOTRAQUEAL N. 7.5 CON BALON, APIROGENO, RADIOPACO Y ESTERIL</t>
  </si>
  <si>
    <t>TUBO ENDOTRAQUEAL N. 8.0 CON BALON, APIROGENO, RADIOPACO Y ESTERIL</t>
  </si>
  <si>
    <t>TUBO ENDOTRAQUEAL N. 8.5 CON BALON, APIROGENO, RADIOPACO Y ESTERIL</t>
  </si>
  <si>
    <t>TUBO ENDOTRAQUEAL N. 9.0 CON BALON, APIROGENO, RADIOPACO Y ESTERIL</t>
  </si>
  <si>
    <t>TUBO ENDOTRAQUEAL REFORZADO 6,5 CON BALON</t>
  </si>
  <si>
    <t>TUBO ENDOTRAQUEAL REFORZADO METALICO CON BALON Nº 7.5</t>
  </si>
  <si>
    <t>TUBO ENDOTRAQUEAL REFORZADO METALICO CON BALON Nº 6.0</t>
  </si>
  <si>
    <t>TUBO ENDOTRAQUEAL REFORZADO METALICO CON BALON Nº 8.5</t>
  </si>
  <si>
    <t>AGUJA PUNCIÓN LUMBAR # 26</t>
  </si>
  <si>
    <t>AGUJA PUNCIÓN LUMBAR # 27</t>
  </si>
  <si>
    <t>KIT CPAP NASAL DESECHABLE TALLA L O MEDIDA DE PERIMETRO CEFALICO 29-36 (INCLUYE SISTEMA INTERFASE VENTILACION NO INVASIVA NEONATAL CPAP,  GORRO, MASCARA NEONATAL NO INVASIVA, PRONG TALLA L</t>
  </si>
  <si>
    <t>KIT CPAP NASAL DESECHABLE TALLA M O MEDIDA DE PERIMETRO CEFALICO 25-29  (INCLUYE SISTEMA INTERFASE VENTILACION NO INVASIVA NEONATAL CPAP,  GORRO, MASCARA NEONATAL NO INVASIVA, PRONG TALLA M</t>
  </si>
  <si>
    <t>KIT CPAP NASAL DESECHABLE TALLA S O MEDIDA DE PERIMETRO CEFALICO 22- 25 (INCLUYE SISTEMA INTERFASE VENTILACION NO INVASIVA NEONATAL CPAP,  GORRO, MASCARA NEONATAL NO INVASIVA, PRONG TALLA S</t>
  </si>
  <si>
    <t>KIT CPAP NASAL DESECHABLE TALLA XS O MEDIDA DE PERIMETRO CEFALICO 10-22 CMS (INCLUYE SISTEMA INTERFASE VENTILACION NO INVASIVA NEONATAL CPAP,  GORRO, MASCARA NEONATAL NO INVASIVA, PRONG)</t>
  </si>
  <si>
    <t xml:space="preserve">BATA DE CIRUJANO ESTERIL DESCARTABLE: TELA NO TEJIDA DE 35 GRAMOS  AZUL QUIRURGICO DE 132 CM DE LARGO X 152 DE ANCHO CON 6  A 8 TIRAS DE AMARRE, PUÑOS RESORTADOS DE 8 A 6 CM DE LARGO  100% EN ALGODON </t>
  </si>
  <si>
    <t>CABLE MONOPOLAR PARA ELECTRODOS DE LAPAROSCOPIA CONEXION  PARA UNIDAD ELECTRO QUIRURGICA  REUSABLE</t>
  </si>
  <si>
    <t>CATETER DIALISIS PERITONEAL NEONATAL 1 C</t>
  </si>
  <si>
    <t>CAT GUT CROMADO CALIBRE 3/0 AGUJA CURVA REDONDA DE 24 A 27 MM DE MEDIO CIRCULO, HEBRA DE 70 CM O MAS</t>
  </si>
  <si>
    <t>PAPEL TERMICO PARA MONITOR FETAL DE (112 X 90) MM X 150 HOJAS LINEA ROJA EN Z</t>
  </si>
  <si>
    <t>SONDA NASOGASTRICA  12 FR CON PTA TUNGSTENO CON PUERTO Y ESTILETE</t>
  </si>
  <si>
    <t>MONOFILAMENTO ABSORBIBLE DE POLIDIOXANONA, CALIBRE 4/0, AGUJADE 24 A 26 MM CURVA REDONDA, DE MEDIO CIRCULO, HEBRA DE 70 CM EN ADELANTE</t>
  </si>
  <si>
    <t>MULTIFILAMENTO NO ABSORBIBLE DE SEDA NEGRA CALIBRE 0 AGUJA CURVA REDONDA DE 34 A 37 MM 1/2 DE CIRCULO, HEBRA DE 70 CM O MAS</t>
  </si>
  <si>
    <t>MULTIFILAMENTO NO ABSORBIBLE DE SEDA NEGRA CALIBRE 0 AGUJA CURVA REDONDA DE 24 A 26 MM 1/2 DE CIRCULO, HEBRA DE 70 CM O MAS</t>
  </si>
  <si>
    <t>PARCHE DE DURAMADRE NO
SUTURABLE 7,5 CMX 7,5 CMS</t>
  </si>
  <si>
    <t>ANTMED 150 CM Y COILED TUBE DUAL CHECK VALVES P/N600104</t>
  </si>
  <si>
    <t>KIT JERINGA ANTMED ACCUTRON CE DUAL P/400105+ANTMED 150 CM</t>
  </si>
  <si>
    <t>1 UNIDAD DE KIT DE
JERINGA</t>
  </si>
  <si>
    <t>APOSITO ESTERIL TRASPARENTE 5 HASTA 6 CM X 5 HASTA 6 CM CON REFUERZO INCORPORADO, Y CON TIRILLAS DE FIJACION Y MARCACION. - USO NEONATAL</t>
  </si>
  <si>
    <t>INDICADOR BIOLOGICO A VAPOR DE LECTURA RAPIDA DE 24 MINUTOS</t>
  </si>
  <si>
    <t xml:space="preserve">INDICADOR BIOLOGICO PARA VAPOR LECTURA RAPIDA  LECTURA DE   UNA HORA A 40 MINUTOS </t>
  </si>
  <si>
    <t>SONDA DE GASTROSTOMIA DE RECAMBIO O QUIRURGICA CON BALON 14 F</t>
  </si>
  <si>
    <t>SONDA DE GASTROSTOMIA DE RECAMBIO O QUIRURGICA CON BALON 16 F</t>
  </si>
  <si>
    <t>SONDA DE GASTROSTOMIA DE RECAMBIO O QUIRURGICA CON BALON 18 F</t>
  </si>
  <si>
    <t>SONDA DE GASTROSTOMIA DE RECAMBIO O QUIRURGICA CON BALON 20 F</t>
  </si>
  <si>
    <t>SONDA DE GASTROSTOMIA DE RECAMBIO O QUIRURGICA CON BALON 22 F</t>
  </si>
  <si>
    <t>SONDA DE GASTROSTOMIA DE RECAMBIO O QUIRURGICA CON BALON 24 F</t>
  </si>
  <si>
    <t>UNIDAD</t>
  </si>
  <si>
    <r>
      <t xml:space="preserve">2. OBJETO:  </t>
    </r>
    <r>
      <rPr>
        <sz val="10"/>
        <rFont val="Arial"/>
        <family val="2"/>
      </rPr>
      <t>SUMINISTRO DE INSUMOS Y DISPOSITIVOS MÉDICO QUIRÚRGICOS DE ACUERDO CON LA DESCRIPCIÓN DEL ANEXO TÉCNICO PARA LAS DIFERENTES ESPECIALIDADES, CON EL APOYO TECNOLÓGICO REQUERIDO, PARA LAS UNIDADES DE PRESTACIÓN DE SERVICIOS DE SALUD DE LA SUBRED INTEGRADA DE SERVICIOS DE SALUD SUR OCCIDENTE E.S.E INTEGRADA DE SERVICIOS DE SALUD SUR OCCIDENTE E.S.E.</t>
    </r>
  </si>
  <si>
    <t>1. INVITACION IC-364-2021</t>
  </si>
  <si>
    <t>DESCRIPCIÓN</t>
  </si>
  <si>
    <t xml:space="preserve">CARACTERISCAS </t>
  </si>
  <si>
    <t xml:space="preserve">CANTIDAD </t>
  </si>
  <si>
    <t>UNDIDAD</t>
  </si>
  <si>
    <t>CONSUMO PROMEDIO MES</t>
  </si>
  <si>
    <t>BIOPLAST S.A.S.</t>
  </si>
  <si>
    <t>IMCOLMEDICA S.A.</t>
  </si>
  <si>
    <t xml:space="preserve">LIFE SUMINISTROS MEDICOS SAS </t>
  </si>
  <si>
    <t>POLIMEDIC'S FARMACEUTICA SAS "POLIFARMA SAS"</t>
  </si>
  <si>
    <t>ASEPSIS PRODUCTS DE COLOMBIA S.A.S.</t>
  </si>
  <si>
    <t>RP MEDICAS S.A.</t>
  </si>
  <si>
    <t>TECNICA ELECTRO MEDICA S.A.</t>
  </si>
  <si>
    <t>12. OBSERVACIONES: AL PROPONENTE LIFE SUMINISTROS MEDICOS S.A.S. SE LE CORRIGIÓ EL VALOR DEL IVA DEL ITEM 232 (CANULA NASAL PARA OXIGENO PEDIATRICA, LA CUAL ESTÁ EXENTA DE IVA SEGÚN DECRETO 551 DE 2020; AL PROPONENTE ASEPSIS PRODUCTS DE COLOMBIA S.A.S. SE LE CORRIGIÓ EL VALOR DEL IVA DEL ITEM 9 (DETERGENTE POLIENZIMATO BIODEGRADABLE EN GEL), EL CUAL ESTÁ EXENTO DE IVA SEGÚN DECRETO 551 DE 2020; SE AJUSTA LA OFERTA ECONOMICA DEL PROPONENTE QUIRURGICOS LTDA EN LOS ITEMS EXENTOS DE IVA; SE AJUSTA LA OFERTA ECONOMICA DEL PROPONENTE TECNICA ELECTROMEDICA S.A. EN LOS ITEMS 174,180,181 Y 242, LOS CUALES ESTAN EXENTOS DE IVA SEGUN DECRETO 551 DE 2020;</t>
  </si>
  <si>
    <t xml:space="preserve">CARACTERISTICAS </t>
  </si>
  <si>
    <t>RESULTADO</t>
  </si>
  <si>
    <t>NO CUMPLE</t>
  </si>
  <si>
    <t>ÍTEM</t>
  </si>
  <si>
    <t>PROVEEDDOR</t>
  </si>
  <si>
    <t xml:space="preserve">EVALUACION JURIDICA </t>
  </si>
  <si>
    <t>FINANCIERA</t>
  </si>
  <si>
    <t>ALFA TRADING SAS</t>
  </si>
  <si>
    <t>ALLERS S. A.</t>
  </si>
  <si>
    <t>AMAREY NOVA MEDICAL SA</t>
  </si>
  <si>
    <t>BIOPLAST S.A.S</t>
  </si>
  <si>
    <t>DISCOLMEDICA S.A.S</t>
  </si>
  <si>
    <t>COMPANY MEDIQBOY OC S.A.S.</t>
  </si>
  <si>
    <t>FRIDEN DE COLOMBIA HOSPITALARIA LTDA</t>
  </si>
  <si>
    <t>HOSPITECNICA S.A.S.</t>
  </si>
  <si>
    <t>IMCOLMEDICA S.A</t>
  </si>
  <si>
    <t>INVERSIONES DRILLTEX S A S</t>
  </si>
  <si>
    <t>LABORATORIOS GOTHAPLAST LTDA.</t>
  </si>
  <si>
    <t>LIFE SUMINISTROS MEDICOS S.A.S.</t>
  </si>
  <si>
    <t>M&amp;M EQUIPOS MEDICOS S A S</t>
  </si>
  <si>
    <t>POLIMEDIC´S FARMACEUTICA S A S</t>
  </si>
  <si>
    <t>PROASEPSIS S.A.S</t>
  </si>
  <si>
    <t>R.P. MEDICAS S.A.</t>
  </si>
  <si>
    <t>SMITH &amp; NEPHEW COLOMBIA S.A.S.</t>
  </si>
  <si>
    <t>TECNOLOGÍAS MÉDICAS COLOMBIA S.A.S.</t>
  </si>
  <si>
    <t>UCIPHARMA S. A.</t>
  </si>
  <si>
    <t>NO CUMPLE EV. TECNICA</t>
  </si>
  <si>
    <t>11.FECHA: DICIEMBRE 06 DE 2021</t>
  </si>
  <si>
    <t>12. OBSERVACIONES:</t>
  </si>
  <si>
    <t>NO ADJUDICADO</t>
  </si>
  <si>
    <t>COMPANY MEDIQBOY SAS / RAFAEL ANTONIO SALAMANCA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</si>
</sst>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_-;\-* #,##0.0_-;_-* &quot;-&quot;_-;_-@_-"/>
    <numFmt numFmtId="165" formatCode="_-&quot;$&quot;\ * #,##0_-;\-&quot;$&quot;\ * #,##0_-;_-&quot;$&quot;\ * &quot;-&quot;??_-;_-@_-"/>
    <numFmt numFmtId="166" formatCode="d/mm/yyyy;@"/>
    <numFmt numFmtId="167" formatCode="_-* #,##0_-;\-* #,##0_-;_-* &quot;-&quot;??_-;_-@_-"/>
  </numFmts>
  <fonts count="25" x14ac:knownFonts="1">
    <font>
      <sz val="10"/>
      <name val="Arial"/>
    </font>
    <font>
      <sz val="10"/>
      <name val="Arial"/>
      <family val="2"/>
    </font>
    <font>
      <sz val="12"/>
      <name val="Arial"/>
      <family val="2"/>
    </font>
    <font>
      <b/>
      <sz val="12"/>
      <name val="Arial"/>
      <family val="2"/>
    </font>
    <font>
      <sz val="10"/>
      <name val="Arial"/>
      <family val="2"/>
    </font>
    <font>
      <b/>
      <i/>
      <sz val="10"/>
      <name val="Arial"/>
      <family val="2"/>
    </font>
    <font>
      <sz val="11"/>
      <color indexed="8"/>
      <name val="Calibri"/>
      <family val="2"/>
    </font>
    <font>
      <sz val="10"/>
      <name val="Arial"/>
      <family val="2"/>
    </font>
    <font>
      <b/>
      <sz val="8"/>
      <name val="Arial"/>
      <family val="2"/>
    </font>
    <font>
      <b/>
      <sz val="10"/>
      <color rgb="FF000000"/>
      <name val="Arial"/>
      <family val="2"/>
    </font>
    <font>
      <sz val="8"/>
      <color rgb="FF000000"/>
      <name val="Arial"/>
      <family val="2"/>
    </font>
    <font>
      <sz val="10"/>
      <color rgb="FF000000"/>
      <name val="Arial"/>
      <family val="2"/>
    </font>
    <font>
      <b/>
      <sz val="12"/>
      <color rgb="FF000000"/>
      <name val="Arial"/>
      <family val="2"/>
    </font>
    <font>
      <b/>
      <sz val="10"/>
      <name val="Arial"/>
      <family val="2"/>
    </font>
    <font>
      <b/>
      <sz val="10"/>
      <color theme="1"/>
      <name val="Verdana"/>
      <family val="2"/>
    </font>
    <font>
      <sz val="10"/>
      <color theme="1"/>
      <name val="Arial"/>
      <family val="2"/>
    </font>
    <font>
      <sz val="10"/>
      <name val="Arial"/>
      <family val="2"/>
    </font>
    <font>
      <sz val="9"/>
      <name val="Arial"/>
      <family val="2"/>
    </font>
    <font>
      <b/>
      <sz val="9"/>
      <name val="Arial"/>
      <family val="2"/>
    </font>
    <font>
      <b/>
      <sz val="9"/>
      <color rgb="FF000000"/>
      <name val="Arial"/>
      <family val="2"/>
    </font>
    <font>
      <sz val="9"/>
      <color rgb="FF000000"/>
      <name val="Arial"/>
      <family val="2"/>
    </font>
    <font>
      <sz val="10"/>
      <name val="Arial"/>
    </font>
    <font>
      <sz val="8"/>
      <color theme="1"/>
      <name val="Calibri"/>
      <family val="2"/>
      <scheme val="minor"/>
    </font>
    <font>
      <b/>
      <sz val="8"/>
      <color theme="1"/>
      <name val="Arial"/>
      <family val="2"/>
    </font>
    <font>
      <sz val="8"/>
      <name val="Arial"/>
      <family val="2"/>
    </font>
  </fonts>
  <fills count="5">
    <fill>
      <patternFill patternType="none"/>
    </fill>
    <fill>
      <patternFill patternType="gray125"/>
    </fill>
    <fill>
      <patternFill patternType="solid">
        <fgColor rgb="FFDBE5F1"/>
        <bgColor indexed="64"/>
      </patternFill>
    </fill>
    <fill>
      <patternFill patternType="solid">
        <fgColor rgb="FFFFFF00"/>
        <bgColor indexed="64"/>
      </patternFill>
    </fill>
    <fill>
      <patternFill patternType="solid">
        <fgColor theme="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rgb="FF64C2C8"/>
      </left>
      <right style="thin">
        <color rgb="FF64C2C8"/>
      </right>
      <top style="medium">
        <color rgb="FF64C2C8"/>
      </top>
      <bottom style="thin">
        <color rgb="FF64C2C8"/>
      </bottom>
      <diagonal/>
    </border>
    <border>
      <left style="thin">
        <color rgb="FF64C2C8"/>
      </left>
      <right style="thin">
        <color rgb="FF64C2C8"/>
      </right>
      <top style="thin">
        <color rgb="FF64C2C8"/>
      </top>
      <bottom style="thin">
        <color rgb="FF64C2C8"/>
      </bottom>
      <diagonal/>
    </border>
    <border>
      <left style="thin">
        <color rgb="FF64C2C8"/>
      </left>
      <right style="thin">
        <color rgb="FF64C2C8"/>
      </right>
      <top style="thin">
        <color rgb="FF64C2C8"/>
      </top>
      <bottom style="medium">
        <color rgb="FF64C2C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rgb="FF64C2C8"/>
      </left>
      <right style="medium">
        <color rgb="FF64C2C8"/>
      </right>
      <top style="medium">
        <color rgb="FF64C2C8"/>
      </top>
      <bottom/>
      <diagonal/>
    </border>
    <border>
      <left style="thin">
        <color rgb="FF64C2C8"/>
      </left>
      <right style="medium">
        <color rgb="FF64C2C8"/>
      </right>
      <top/>
      <bottom/>
      <diagonal/>
    </border>
    <border>
      <left style="thin">
        <color rgb="FF64C2C8"/>
      </left>
      <right style="medium">
        <color rgb="FF64C2C8"/>
      </right>
      <top/>
      <bottom style="medium">
        <color rgb="FF64C2C8"/>
      </bottom>
      <diagonal/>
    </border>
    <border>
      <left style="thin">
        <color rgb="FF64C2C8"/>
      </left>
      <right/>
      <top/>
      <bottom/>
      <diagonal/>
    </border>
    <border>
      <left/>
      <right style="thin">
        <color rgb="FF64C2C8"/>
      </right>
      <top/>
      <bottom/>
      <diagonal/>
    </border>
    <border>
      <left style="thin">
        <color rgb="FF64C2C8"/>
      </left>
      <right/>
      <top/>
      <bottom style="medium">
        <color rgb="FF64C2C8"/>
      </bottom>
      <diagonal/>
    </border>
    <border>
      <left/>
      <right/>
      <top/>
      <bottom style="medium">
        <color rgb="FF64C2C8"/>
      </bottom>
      <diagonal/>
    </border>
    <border>
      <left/>
      <right style="thin">
        <color rgb="FF64C2C8"/>
      </right>
      <top/>
      <bottom style="medium">
        <color rgb="FF64C2C8"/>
      </bottom>
      <diagonal/>
    </border>
    <border>
      <left style="medium">
        <color rgb="FF64C2C8"/>
      </left>
      <right style="thin">
        <color rgb="FF64C2C8"/>
      </right>
      <top style="medium">
        <color rgb="FF64C2C8"/>
      </top>
      <bottom/>
      <diagonal/>
    </border>
    <border>
      <left style="medium">
        <color rgb="FF64C2C8"/>
      </left>
      <right style="thin">
        <color rgb="FF64C2C8"/>
      </right>
      <top/>
      <bottom/>
      <diagonal/>
    </border>
    <border>
      <left style="medium">
        <color rgb="FF64C2C8"/>
      </left>
      <right style="thin">
        <color rgb="FF64C2C8"/>
      </right>
      <top/>
      <bottom style="medium">
        <color rgb="FF64C2C8"/>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right style="medium">
        <color auto="1"/>
      </right>
      <top style="medium">
        <color auto="1"/>
      </top>
      <bottom/>
      <diagonal/>
    </border>
    <border>
      <left style="thin">
        <color auto="1"/>
      </left>
      <right style="medium">
        <color auto="1"/>
      </right>
      <top/>
      <bottom style="thin">
        <color auto="1"/>
      </bottom>
      <diagonal/>
    </border>
    <border>
      <left/>
      <right style="medium">
        <color auto="1"/>
      </right>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64C2C8"/>
      </left>
      <right/>
      <top/>
      <bottom/>
      <diagonal/>
    </border>
    <border>
      <left style="medium">
        <color rgb="FF64C2C8"/>
      </left>
      <right/>
      <top/>
      <bottom style="medium">
        <color rgb="FF64C2C8"/>
      </bottom>
      <diagonal/>
    </border>
    <border>
      <left style="thin">
        <color indexed="64"/>
      </left>
      <right style="medium">
        <color indexed="64"/>
      </right>
      <top style="thin">
        <color indexed="64"/>
      </top>
      <bottom style="thin">
        <color indexed="64"/>
      </bottom>
      <diagonal/>
    </border>
  </borders>
  <cellStyleXfs count="11">
    <xf numFmtId="0" fontId="0" fillId="0" borderId="0"/>
    <xf numFmtId="0" fontId="1" fillId="0" borderId="0"/>
    <xf numFmtId="0" fontId="7" fillId="0" borderId="0"/>
    <xf numFmtId="0" fontId="7" fillId="0" borderId="0"/>
    <xf numFmtId="0" fontId="7" fillId="0" borderId="0"/>
    <xf numFmtId="0" fontId="6" fillId="0" borderId="0"/>
    <xf numFmtId="41" fontId="1" fillId="0" borderId="0" applyFont="0" applyFill="0" applyBorder="0" applyAlignment="0" applyProtection="0"/>
    <xf numFmtId="0" fontId="14" fillId="2" borderId="0" applyNumberFormat="0" applyBorder="0" applyProtection="0">
      <alignment horizontal="center" vertical="center"/>
    </xf>
    <xf numFmtId="42" fontId="16" fillId="0" borderId="0" applyFont="0" applyFill="0" applyBorder="0" applyAlignment="0" applyProtection="0"/>
    <xf numFmtId="43" fontId="21" fillId="0" borderId="0" applyFont="0" applyFill="0" applyBorder="0" applyAlignment="0" applyProtection="0"/>
    <xf numFmtId="44" fontId="21" fillId="0" borderId="0" applyFont="0" applyFill="0" applyBorder="0" applyAlignment="0" applyProtection="0"/>
  </cellStyleXfs>
  <cellXfs count="266">
    <xf numFmtId="0" fontId="0" fillId="0" borderId="0" xfId="0"/>
    <xf numFmtId="41" fontId="1" fillId="0" borderId="1" xfId="6" applyFont="1" applyFill="1" applyBorder="1" applyAlignment="1">
      <alignment vertical="center" wrapText="1"/>
    </xf>
    <xf numFmtId="41" fontId="12" fillId="0" borderId="12" xfId="6" applyFont="1" applyFill="1" applyBorder="1" applyAlignment="1"/>
    <xf numFmtId="41" fontId="1" fillId="0" borderId="13" xfId="6" applyFont="1" applyFill="1" applyBorder="1" applyAlignment="1">
      <alignment vertical="center" wrapText="1"/>
    </xf>
    <xf numFmtId="41" fontId="13" fillId="0" borderId="11" xfId="6" applyFont="1" applyFill="1" applyBorder="1" applyAlignment="1">
      <alignment vertical="center" wrapText="1"/>
    </xf>
    <xf numFmtId="41" fontId="10" fillId="0" borderId="8" xfId="6" applyFont="1" applyFill="1" applyBorder="1" applyAlignment="1" applyProtection="1">
      <alignment vertical="center" wrapText="1"/>
    </xf>
    <xf numFmtId="41" fontId="8" fillId="0" borderId="8" xfId="6" applyFont="1" applyFill="1" applyBorder="1" applyAlignment="1" applyProtection="1">
      <alignment horizontal="center" vertical="center" wrapText="1"/>
    </xf>
    <xf numFmtId="41" fontId="2" fillId="0" borderId="0" xfId="6" applyFont="1" applyFill="1"/>
    <xf numFmtId="41" fontId="10" fillId="0" borderId="9" xfId="6" applyFont="1" applyFill="1" applyBorder="1" applyAlignment="1" applyProtection="1">
      <alignment vertical="center" wrapText="1"/>
    </xf>
    <xf numFmtId="41" fontId="10" fillId="0" borderId="10" xfId="6" applyFont="1" applyFill="1" applyBorder="1" applyAlignment="1" applyProtection="1">
      <alignment vertical="center" wrapText="1"/>
    </xf>
    <xf numFmtId="41" fontId="8" fillId="0" borderId="10" xfId="6" applyFont="1" applyFill="1" applyBorder="1" applyAlignment="1" applyProtection="1">
      <alignment horizontal="center" vertical="center" wrapText="1"/>
    </xf>
    <xf numFmtId="41" fontId="2" fillId="0" borderId="0" xfId="6" applyFont="1" applyFill="1" applyAlignment="1">
      <alignment horizontal="center"/>
    </xf>
    <xf numFmtId="41" fontId="4" fillId="0" borderId="0" xfId="6" applyFont="1" applyFill="1"/>
    <xf numFmtId="41" fontId="1" fillId="0" borderId="0" xfId="6" applyFont="1" applyFill="1" applyAlignment="1">
      <alignment vertical="center"/>
    </xf>
    <xf numFmtId="41" fontId="4" fillId="0" borderId="0" xfId="6" applyFont="1" applyFill="1" applyAlignment="1">
      <alignment vertical="center"/>
    </xf>
    <xf numFmtId="41" fontId="12" fillId="0" borderId="12" xfId="6" applyFont="1" applyFill="1" applyBorder="1" applyAlignment="1">
      <alignment horizontal="center"/>
    </xf>
    <xf numFmtId="41" fontId="3" fillId="0" borderId="2" xfId="6" applyFont="1" applyFill="1" applyBorder="1" applyAlignment="1">
      <alignment horizontal="center"/>
    </xf>
    <xf numFmtId="41" fontId="3" fillId="0" borderId="3" xfId="6" applyFont="1" applyFill="1" applyBorder="1" applyAlignment="1">
      <alignment horizontal="center"/>
    </xf>
    <xf numFmtId="41" fontId="2" fillId="0" borderId="3" xfId="6" applyFont="1" applyFill="1" applyBorder="1"/>
    <xf numFmtId="41" fontId="2" fillId="0" borderId="0" xfId="6" applyFont="1" applyFill="1" applyBorder="1" applyAlignment="1">
      <alignment horizontal="center" vertical="top" wrapText="1"/>
    </xf>
    <xf numFmtId="41" fontId="2" fillId="0" borderId="0" xfId="6" applyFont="1" applyFill="1" applyBorder="1"/>
    <xf numFmtId="41" fontId="2" fillId="0" borderId="2" xfId="6" applyFont="1" applyFill="1" applyBorder="1" applyAlignment="1">
      <alignment horizontal="left" wrapText="1"/>
    </xf>
    <xf numFmtId="41" fontId="2" fillId="0" borderId="3" xfId="6" applyFont="1" applyFill="1" applyBorder="1" applyAlignment="1">
      <alignment horizontal="left" wrapText="1"/>
    </xf>
    <xf numFmtId="41" fontId="2" fillId="0" borderId="3" xfId="6" applyFont="1" applyFill="1" applyBorder="1" applyAlignment="1">
      <alignment horizontal="center" wrapText="1"/>
    </xf>
    <xf numFmtId="41" fontId="2" fillId="0" borderId="4" xfId="6" applyFont="1" applyFill="1" applyBorder="1" applyAlignment="1">
      <alignment horizontal="left" wrapText="1"/>
    </xf>
    <xf numFmtId="41" fontId="2" fillId="0" borderId="0" xfId="6" applyFont="1" applyFill="1" applyBorder="1" applyAlignment="1">
      <alignment horizontal="center" wrapText="1"/>
    </xf>
    <xf numFmtId="41" fontId="3" fillId="0" borderId="0" xfId="6" applyFont="1" applyFill="1" applyBorder="1" applyAlignment="1">
      <alignment horizontal="center" vertical="top" wrapText="1"/>
    </xf>
    <xf numFmtId="41" fontId="2" fillId="0" borderId="4" xfId="6" applyFont="1" applyFill="1" applyBorder="1"/>
    <xf numFmtId="41" fontId="3" fillId="0" borderId="0" xfId="6" applyFont="1" applyFill="1" applyBorder="1"/>
    <xf numFmtId="41" fontId="3" fillId="0" borderId="0" xfId="6" applyFont="1" applyFill="1" applyBorder="1" applyAlignment="1">
      <alignment horizontal="center"/>
    </xf>
    <xf numFmtId="41" fontId="2" fillId="0" borderId="0" xfId="6" applyFont="1" applyFill="1" applyBorder="1" applyAlignment="1">
      <alignment horizontal="center"/>
    </xf>
    <xf numFmtId="41" fontId="2" fillId="0" borderId="6" xfId="6" applyFont="1" applyFill="1" applyBorder="1"/>
    <xf numFmtId="41" fontId="2" fillId="0" borderId="7" xfId="6" applyFont="1" applyFill="1" applyBorder="1"/>
    <xf numFmtId="41" fontId="2" fillId="0" borderId="7" xfId="6" applyFont="1" applyFill="1" applyBorder="1" applyAlignment="1">
      <alignment horizontal="center"/>
    </xf>
    <xf numFmtId="9" fontId="2" fillId="0" borderId="0" xfId="6" applyNumberFormat="1" applyFont="1" applyFill="1" applyAlignment="1">
      <alignment horizontal="center"/>
    </xf>
    <xf numFmtId="41" fontId="1" fillId="0" borderId="1" xfId="6" applyFont="1" applyFill="1" applyBorder="1" applyAlignment="1">
      <alignment horizontal="center" vertical="center" wrapText="1"/>
    </xf>
    <xf numFmtId="41" fontId="9" fillId="0" borderId="1" xfId="6" applyFont="1" applyFill="1" applyBorder="1" applyAlignment="1">
      <alignment horizontal="center" vertical="center" wrapText="1"/>
    </xf>
    <xf numFmtId="1" fontId="10" fillId="0" borderId="1" xfId="0" applyNumberFormat="1" applyFont="1" applyFill="1" applyBorder="1" applyAlignment="1">
      <alignment horizontal="center" vertical="center" wrapText="1"/>
    </xf>
    <xf numFmtId="41" fontId="5" fillId="0" borderId="1" xfId="6" applyFont="1" applyFill="1" applyBorder="1" applyAlignment="1">
      <alignment horizontal="center" vertical="center" wrapText="1"/>
    </xf>
    <xf numFmtId="41" fontId="2" fillId="0" borderId="0" xfId="6" applyFont="1" applyFill="1" applyBorder="1" applyAlignment="1">
      <alignment horizontal="left" wrapText="1"/>
    </xf>
    <xf numFmtId="41" fontId="9" fillId="0" borderId="1" xfId="6" applyFont="1" applyFill="1" applyBorder="1" applyAlignment="1">
      <alignment horizontal="center" vertical="center" wrapText="1"/>
    </xf>
    <xf numFmtId="41" fontId="3" fillId="0" borderId="0" xfId="6" applyFont="1" applyFill="1" applyBorder="1" applyAlignment="1">
      <alignment horizontal="left" vertical="top" wrapText="1"/>
    </xf>
    <xf numFmtId="41" fontId="2" fillId="0" borderId="0" xfId="6" applyFont="1" applyFill="1" applyBorder="1" applyAlignment="1">
      <alignment horizontal="left" vertical="top" wrapText="1"/>
    </xf>
    <xf numFmtId="41" fontId="2" fillId="0" borderId="0" xfId="6" applyFont="1" applyFill="1" applyBorder="1" applyAlignment="1">
      <alignment vertical="top" wrapText="1"/>
    </xf>
    <xf numFmtId="41" fontId="3" fillId="0" borderId="0" xfId="6" applyFont="1" applyFill="1" applyBorder="1" applyAlignment="1">
      <alignment vertical="top" wrapText="1"/>
    </xf>
    <xf numFmtId="41" fontId="12" fillId="0" borderId="19" xfId="6" applyFont="1" applyFill="1" applyBorder="1" applyAlignment="1" applyProtection="1">
      <alignment vertical="top" wrapText="1"/>
    </xf>
    <xf numFmtId="41" fontId="12" fillId="0" borderId="21" xfId="6" applyFont="1" applyFill="1" applyBorder="1" applyAlignment="1" applyProtection="1">
      <alignment vertical="top" wrapText="1"/>
    </xf>
    <xf numFmtId="1" fontId="11" fillId="0" borderId="1" xfId="0" applyNumberFormat="1" applyFont="1" applyFill="1" applyBorder="1" applyAlignment="1">
      <alignment horizontal="center" vertical="center" wrapText="1"/>
    </xf>
    <xf numFmtId="3" fontId="15" fillId="4" borderId="1" xfId="0" applyNumberFormat="1" applyFont="1" applyFill="1" applyBorder="1" applyAlignment="1">
      <alignment horizontal="center" vertical="center"/>
    </xf>
    <xf numFmtId="0" fontId="15" fillId="0" borderId="1" xfId="0" applyFont="1" applyFill="1" applyBorder="1" applyAlignment="1">
      <alignment vertical="center" wrapText="1"/>
    </xf>
    <xf numFmtId="0" fontId="15" fillId="0" borderId="1" xfId="0" applyFont="1" applyFill="1" applyBorder="1" applyAlignment="1">
      <alignment horizontal="left" vertical="center" wrapText="1"/>
    </xf>
    <xf numFmtId="41" fontId="9" fillId="0" borderId="12" xfId="6" applyFont="1" applyFill="1" applyBorder="1" applyAlignment="1">
      <alignment horizontal="center" vertical="center" wrapText="1"/>
    </xf>
    <xf numFmtId="0" fontId="15" fillId="4" borderId="14" xfId="0" applyFont="1" applyFill="1" applyBorder="1" applyAlignment="1">
      <alignment horizontal="center" vertical="center"/>
    </xf>
    <xf numFmtId="41" fontId="1" fillId="0" borderId="14" xfId="6" applyFont="1" applyFill="1" applyBorder="1" applyAlignment="1">
      <alignment vertical="center" wrapText="1"/>
    </xf>
    <xf numFmtId="41" fontId="13" fillId="0" borderId="30" xfId="6" applyFont="1" applyFill="1" applyBorder="1" applyAlignment="1">
      <alignment vertical="center" wrapText="1"/>
    </xf>
    <xf numFmtId="41" fontId="9" fillId="0" borderId="36" xfId="6" applyFont="1" applyFill="1" applyBorder="1" applyAlignment="1">
      <alignment horizontal="center" vertical="center" wrapText="1"/>
    </xf>
    <xf numFmtId="41" fontId="9" fillId="0" borderId="37" xfId="6" applyFont="1" applyFill="1" applyBorder="1" applyAlignment="1">
      <alignment horizontal="center" vertical="center" wrapText="1"/>
    </xf>
    <xf numFmtId="41" fontId="9" fillId="0" borderId="1" xfId="6" applyFont="1" applyFill="1" applyBorder="1" applyAlignment="1">
      <alignment horizontal="center" vertical="center" wrapText="1"/>
    </xf>
    <xf numFmtId="41" fontId="5" fillId="0" borderId="1" xfId="6" applyFont="1" applyFill="1" applyBorder="1" applyAlignment="1">
      <alignment horizontal="center" vertical="top" wrapText="1"/>
    </xf>
    <xf numFmtId="41" fontId="4" fillId="0" borderId="0" xfId="6" applyFont="1" applyFill="1" applyAlignment="1">
      <alignment vertical="top"/>
    </xf>
    <xf numFmtId="41" fontId="3" fillId="0" borderId="0" xfId="6" applyFont="1" applyFill="1"/>
    <xf numFmtId="41" fontId="9" fillId="0" borderId="1" xfId="6" applyFont="1" applyFill="1" applyBorder="1" applyAlignment="1">
      <alignment horizontal="center" vertical="center" wrapText="1"/>
    </xf>
    <xf numFmtId="41" fontId="1" fillId="0" borderId="0" xfId="6" applyFont="1" applyFill="1"/>
    <xf numFmtId="41" fontId="9" fillId="0" borderId="1" xfId="6" applyFont="1" applyFill="1" applyBorder="1" applyAlignment="1">
      <alignment horizontal="center" vertical="center" wrapText="1"/>
    </xf>
    <xf numFmtId="41" fontId="2" fillId="0" borderId="0" xfId="6" applyFont="1" applyFill="1" applyBorder="1" applyAlignment="1">
      <alignment horizontal="left" wrapText="1"/>
    </xf>
    <xf numFmtId="41" fontId="3" fillId="0" borderId="0" xfId="6" applyFont="1" applyFill="1" applyBorder="1" applyAlignment="1">
      <alignment horizontal="left" vertical="top" wrapText="1"/>
    </xf>
    <xf numFmtId="41" fontId="2" fillId="0" borderId="0" xfId="6" applyFont="1" applyFill="1" applyBorder="1" applyAlignment="1">
      <alignment horizontal="left" vertical="top" wrapText="1"/>
    </xf>
    <xf numFmtId="41" fontId="3" fillId="0" borderId="31" xfId="6" applyFont="1" applyFill="1" applyBorder="1" applyAlignment="1">
      <alignment horizontal="left" vertical="top" wrapText="1"/>
    </xf>
    <xf numFmtId="0" fontId="15" fillId="0" borderId="14" xfId="0" applyFont="1" applyFill="1" applyBorder="1" applyAlignment="1">
      <alignment vertical="center" wrapText="1"/>
    </xf>
    <xf numFmtId="41" fontId="17" fillId="0" borderId="0" xfId="6" applyFont="1" applyFill="1"/>
    <xf numFmtId="41" fontId="17" fillId="0" borderId="0" xfId="6" applyFont="1" applyFill="1" applyAlignment="1">
      <alignment horizontal="center"/>
    </xf>
    <xf numFmtId="42" fontId="17" fillId="0" borderId="0" xfId="8" applyFont="1" applyFill="1"/>
    <xf numFmtId="41" fontId="19" fillId="0" borderId="1" xfId="6" applyFont="1" applyFill="1" applyBorder="1" applyAlignment="1">
      <alignment horizontal="center" vertical="center" wrapText="1"/>
    </xf>
    <xf numFmtId="42" fontId="19" fillId="0" borderId="1" xfId="8" applyFont="1" applyFill="1" applyBorder="1" applyAlignment="1">
      <alignment horizontal="center" vertical="center" wrapText="1"/>
    </xf>
    <xf numFmtId="41" fontId="17" fillId="0" borderId="1" xfId="6" applyFont="1" applyFill="1" applyBorder="1"/>
    <xf numFmtId="41" fontId="17" fillId="0" borderId="1" xfId="6" applyFont="1" applyFill="1" applyBorder="1" applyAlignment="1">
      <alignment horizontal="center"/>
    </xf>
    <xf numFmtId="42" fontId="17" fillId="0" borderId="1" xfId="8" applyFont="1" applyFill="1" applyBorder="1"/>
    <xf numFmtId="1" fontId="20" fillId="0" borderId="1" xfId="0" applyNumberFormat="1" applyFont="1" applyFill="1" applyBorder="1" applyAlignment="1">
      <alignment horizontal="center" vertical="center" wrapText="1"/>
    </xf>
    <xf numFmtId="0" fontId="17" fillId="0" borderId="1" xfId="6" applyNumberFormat="1" applyFont="1" applyFill="1" applyBorder="1" applyAlignment="1">
      <alignment horizontal="center" vertical="center"/>
    </xf>
    <xf numFmtId="42" fontId="17" fillId="0" borderId="1" xfId="8" applyFont="1" applyFill="1" applyBorder="1" applyAlignment="1">
      <alignment vertical="center"/>
    </xf>
    <xf numFmtId="1" fontId="17" fillId="0" borderId="1" xfId="6" applyNumberFormat="1" applyFont="1" applyFill="1" applyBorder="1" applyAlignment="1">
      <alignment horizontal="center" vertical="center"/>
    </xf>
    <xf numFmtId="41" fontId="18" fillId="0" borderId="1" xfId="6" applyFont="1" applyFill="1" applyBorder="1" applyAlignment="1">
      <alignment horizontal="center"/>
    </xf>
    <xf numFmtId="42" fontId="18" fillId="0" borderId="1" xfId="8" applyFont="1" applyFill="1" applyBorder="1" applyAlignment="1">
      <alignment horizontal="center"/>
    </xf>
    <xf numFmtId="41" fontId="17" fillId="0" borderId="1" xfId="6" applyFont="1" applyFill="1" applyBorder="1" applyAlignment="1">
      <alignment vertical="top" wrapText="1"/>
    </xf>
    <xf numFmtId="42" fontId="17" fillId="0" borderId="1" xfId="8" applyFont="1" applyFill="1" applyBorder="1" applyAlignment="1">
      <alignment vertical="top" wrapText="1"/>
    </xf>
    <xf numFmtId="41" fontId="17" fillId="0" borderId="1" xfId="6" applyFont="1" applyFill="1" applyBorder="1" applyAlignment="1">
      <alignment horizontal="left" vertical="top" wrapText="1"/>
    </xf>
    <xf numFmtId="42" fontId="17" fillId="0" borderId="1" xfId="8" applyFont="1" applyFill="1" applyBorder="1" applyAlignment="1">
      <alignment horizontal="left" vertical="top" wrapText="1"/>
    </xf>
    <xf numFmtId="41" fontId="18" fillId="0" borderId="1" xfId="6" applyFont="1" applyFill="1" applyBorder="1" applyAlignment="1">
      <alignment vertical="top" wrapText="1"/>
    </xf>
    <xf numFmtId="42" fontId="18" fillId="0" borderId="1" xfId="8" applyFont="1" applyFill="1" applyBorder="1" applyAlignment="1">
      <alignment vertical="top" wrapText="1"/>
    </xf>
    <xf numFmtId="41" fontId="17" fillId="0" borderId="1" xfId="6" applyFont="1" applyFill="1" applyBorder="1" applyAlignment="1">
      <alignment horizontal="left" wrapText="1"/>
    </xf>
    <xf numFmtId="42" fontId="17" fillId="0" borderId="1" xfId="8" applyFont="1" applyFill="1" applyBorder="1" applyAlignment="1">
      <alignment horizontal="left" wrapText="1"/>
    </xf>
    <xf numFmtId="41" fontId="18" fillId="0" borderId="1" xfId="6" applyFont="1" applyFill="1" applyBorder="1" applyAlignment="1">
      <alignment horizontal="left" vertical="top" wrapText="1"/>
    </xf>
    <xf numFmtId="42" fontId="18" fillId="0" borderId="1" xfId="8" applyFont="1" applyFill="1" applyBorder="1" applyAlignment="1">
      <alignment horizontal="left" vertical="top" wrapText="1"/>
    </xf>
    <xf numFmtId="41" fontId="18" fillId="0" borderId="1" xfId="6" applyFont="1" applyFill="1" applyBorder="1"/>
    <xf numFmtId="42" fontId="18" fillId="0" borderId="1" xfId="8" applyFont="1" applyFill="1" applyBorder="1"/>
    <xf numFmtId="41" fontId="17" fillId="0" borderId="0" xfId="6" applyFont="1" applyFill="1" applyAlignment="1">
      <alignment wrapText="1"/>
    </xf>
    <xf numFmtId="41" fontId="17" fillId="0" borderId="1" xfId="6" applyFont="1" applyFill="1" applyBorder="1" applyAlignment="1">
      <alignment wrapText="1"/>
    </xf>
    <xf numFmtId="41" fontId="17" fillId="0" borderId="1" xfId="6" applyNumberFormat="1" applyFont="1" applyFill="1" applyBorder="1" applyAlignment="1">
      <alignment horizontal="center" vertical="center"/>
    </xf>
    <xf numFmtId="41" fontId="4" fillId="0" borderId="0" xfId="6" applyFont="1" applyFill="1" applyBorder="1" applyAlignment="1">
      <alignment vertical="center"/>
    </xf>
    <xf numFmtId="1" fontId="10" fillId="0" borderId="0" xfId="0" applyNumberFormat="1" applyFont="1" applyFill="1" applyBorder="1" applyAlignment="1">
      <alignment horizontal="center" vertical="center" wrapText="1"/>
    </xf>
    <xf numFmtId="41" fontId="3" fillId="0" borderId="4" xfId="6" applyFont="1" applyFill="1" applyBorder="1" applyAlignment="1">
      <alignment vertical="top" wrapText="1"/>
    </xf>
    <xf numFmtId="41" fontId="2" fillId="0" borderId="31" xfId="6" applyFont="1" applyFill="1" applyBorder="1" applyAlignment="1">
      <alignment horizontal="left" vertical="top" wrapText="1"/>
    </xf>
    <xf numFmtId="41" fontId="3" fillId="0" borderId="31" xfId="6" applyFont="1" applyFill="1" applyBorder="1" applyAlignment="1">
      <alignment vertical="top" wrapText="1"/>
    </xf>
    <xf numFmtId="41" fontId="2" fillId="0" borderId="31" xfId="6" applyFont="1" applyFill="1" applyBorder="1" applyAlignment="1">
      <alignment horizontal="left" wrapText="1"/>
    </xf>
    <xf numFmtId="41" fontId="3" fillId="0" borderId="31" xfId="6" applyFont="1" applyFill="1" applyBorder="1"/>
    <xf numFmtId="164" fontId="2" fillId="0" borderId="0" xfId="6" applyNumberFormat="1" applyFont="1" applyFill="1"/>
    <xf numFmtId="164" fontId="5" fillId="0" borderId="1" xfId="6" applyNumberFormat="1" applyFont="1" applyFill="1" applyBorder="1" applyAlignment="1">
      <alignment horizontal="center" vertical="center" wrapText="1"/>
    </xf>
    <xf numFmtId="164" fontId="9" fillId="0" borderId="1" xfId="6" applyNumberFormat="1" applyFont="1" applyFill="1" applyBorder="1" applyAlignment="1">
      <alignment horizontal="center" vertical="center" wrapText="1"/>
    </xf>
    <xf numFmtId="164" fontId="2" fillId="0" borderId="0" xfId="6" applyNumberFormat="1" applyFont="1" applyFill="1" applyBorder="1" applyAlignment="1">
      <alignment horizontal="left" vertical="top" wrapText="1"/>
    </xf>
    <xf numFmtId="164" fontId="2" fillId="0" borderId="3" xfId="6" applyNumberFormat="1" applyFont="1" applyFill="1" applyBorder="1" applyAlignment="1">
      <alignment horizontal="left" wrapText="1"/>
    </xf>
    <xf numFmtId="164" fontId="2" fillId="0" borderId="0" xfId="6" applyNumberFormat="1" applyFont="1" applyFill="1" applyBorder="1" applyAlignment="1">
      <alignment horizontal="left" wrapText="1"/>
    </xf>
    <xf numFmtId="164" fontId="3" fillId="0" borderId="0" xfId="6" applyNumberFormat="1" applyFont="1" applyFill="1" applyBorder="1" applyAlignment="1">
      <alignment horizontal="left" vertical="top" wrapText="1"/>
    </xf>
    <xf numFmtId="164" fontId="3" fillId="0" borderId="0" xfId="6" applyNumberFormat="1" applyFont="1" applyFill="1" applyBorder="1"/>
    <xf numFmtId="164" fontId="2" fillId="0" borderId="0" xfId="6" applyNumberFormat="1" applyFont="1" applyFill="1" applyBorder="1"/>
    <xf numFmtId="164" fontId="2" fillId="0" borderId="7" xfId="6" applyNumberFormat="1" applyFont="1" applyFill="1" applyBorder="1"/>
    <xf numFmtId="164" fontId="12" fillId="0" borderId="0" xfId="6" applyNumberFormat="1" applyFont="1" applyFill="1" applyBorder="1" applyAlignment="1" applyProtection="1">
      <alignment horizontal="center" vertical="center" wrapText="1"/>
    </xf>
    <xf numFmtId="164" fontId="13" fillId="0" borderId="0" xfId="6" applyNumberFormat="1" applyFont="1" applyFill="1" applyBorder="1" applyAlignment="1">
      <alignment horizontal="center"/>
    </xf>
    <xf numFmtId="164" fontId="1" fillId="0" borderId="0" xfId="6" applyNumberFormat="1" applyFont="1" applyFill="1" applyBorder="1" applyAlignment="1">
      <alignment horizontal="center"/>
    </xf>
    <xf numFmtId="164" fontId="13" fillId="0" borderId="0" xfId="6" applyNumberFormat="1" applyFont="1" applyFill="1" applyBorder="1" applyAlignment="1">
      <alignment horizontal="left" vertical="center" wrapText="1"/>
    </xf>
    <xf numFmtId="41" fontId="2" fillId="0" borderId="0" xfId="6" applyFont="1" applyFill="1" applyBorder="1" applyAlignment="1">
      <alignment horizontal="left" wrapText="1"/>
    </xf>
    <xf numFmtId="41" fontId="3" fillId="0" borderId="0" xfId="6" applyFont="1" applyFill="1" applyBorder="1" applyAlignment="1">
      <alignment horizontal="left" vertical="top" wrapText="1"/>
    </xf>
    <xf numFmtId="41" fontId="2" fillId="0" borderId="0" xfId="6" applyFont="1" applyFill="1" applyBorder="1" applyAlignment="1">
      <alignment horizontal="left" vertical="top" wrapText="1"/>
    </xf>
    <xf numFmtId="164" fontId="2" fillId="0" borderId="0" xfId="6" applyNumberFormat="1" applyFont="1" applyFill="1" applyBorder="1" applyAlignment="1">
      <alignment vertical="top" wrapText="1"/>
    </xf>
    <xf numFmtId="164" fontId="3" fillId="0" borderId="0" xfId="6" applyNumberFormat="1" applyFont="1" applyFill="1" applyBorder="1" applyAlignment="1">
      <alignment vertical="top" wrapText="1"/>
    </xf>
    <xf numFmtId="41" fontId="3" fillId="0" borderId="4" xfId="6" applyFont="1" applyFill="1" applyBorder="1" applyAlignment="1">
      <alignment vertical="top"/>
    </xf>
    <xf numFmtId="41" fontId="9" fillId="0" borderId="1" xfId="6" applyFont="1" applyFill="1" applyBorder="1" applyAlignment="1">
      <alignment horizontal="center" vertical="center" wrapText="1"/>
    </xf>
    <xf numFmtId="41" fontId="2" fillId="0" borderId="0" xfId="6" applyFont="1" applyFill="1" applyBorder="1" applyAlignment="1">
      <alignment horizontal="left" wrapText="1"/>
    </xf>
    <xf numFmtId="41" fontId="3" fillId="0" borderId="0" xfId="6" applyFont="1" applyFill="1" applyBorder="1" applyAlignment="1">
      <alignment horizontal="left" vertical="top" wrapText="1"/>
    </xf>
    <xf numFmtId="41" fontId="2" fillId="0" borderId="4" xfId="6" applyFont="1" applyFill="1" applyBorder="1" applyAlignment="1">
      <alignment horizontal="left" vertical="top" wrapText="1"/>
    </xf>
    <xf numFmtId="41" fontId="2" fillId="0" borderId="0" xfId="6" applyFont="1" applyFill="1" applyBorder="1" applyAlignment="1">
      <alignment horizontal="left" vertical="top" wrapText="1"/>
    </xf>
    <xf numFmtId="41" fontId="1" fillId="0" borderId="0" xfId="6" applyFont="1" applyFill="1" applyBorder="1" applyAlignment="1">
      <alignment horizontal="center" vertical="center" wrapText="1"/>
    </xf>
    <xf numFmtId="1" fontId="20" fillId="0" borderId="1" xfId="0" applyNumberFormat="1" applyFont="1" applyFill="1" applyBorder="1" applyAlignment="1">
      <alignment vertical="center" wrapText="1"/>
    </xf>
    <xf numFmtId="3" fontId="15" fillId="0" borderId="1" xfId="0" applyNumberFormat="1" applyFont="1" applyFill="1" applyBorder="1" applyAlignment="1">
      <alignment horizontal="center" vertical="center"/>
    </xf>
    <xf numFmtId="0" fontId="15" fillId="0" borderId="14" xfId="0" applyFont="1" applyFill="1" applyBorder="1" applyAlignment="1">
      <alignment horizontal="center" vertical="center"/>
    </xf>
    <xf numFmtId="3" fontId="15" fillId="0" borderId="14" xfId="0" applyNumberFormat="1" applyFont="1" applyFill="1" applyBorder="1" applyAlignment="1">
      <alignment horizontal="center" vertical="center"/>
    </xf>
    <xf numFmtId="0" fontId="15" fillId="0" borderId="14" xfId="0" applyFont="1" applyFill="1" applyBorder="1" applyAlignment="1">
      <alignment horizontal="left" vertical="center" wrapText="1"/>
    </xf>
    <xf numFmtId="0" fontId="1" fillId="0" borderId="1" xfId="0" applyFont="1" applyFill="1" applyBorder="1" applyAlignment="1">
      <alignment wrapText="1"/>
    </xf>
    <xf numFmtId="3" fontId="15" fillId="0" borderId="0" xfId="0" applyNumberFormat="1" applyFont="1" applyFill="1" applyBorder="1" applyAlignment="1">
      <alignment horizontal="center" vertical="center"/>
    </xf>
    <xf numFmtId="0" fontId="1" fillId="0" borderId="0" xfId="0" applyFont="1" applyFill="1" applyBorder="1" applyAlignment="1" applyProtection="1">
      <alignment horizontal="left" vertical="center" wrapText="1"/>
      <protection hidden="1"/>
    </xf>
    <xf numFmtId="49" fontId="2" fillId="0" borderId="0" xfId="6" applyNumberFormat="1" applyFont="1" applyFill="1"/>
    <xf numFmtId="49" fontId="15" fillId="0" borderId="1" xfId="0" applyNumberFormat="1" applyFont="1" applyFill="1" applyBorder="1" applyAlignment="1">
      <alignment horizontal="center" vertical="center"/>
    </xf>
    <xf numFmtId="49" fontId="15" fillId="0" borderId="14" xfId="0" applyNumberFormat="1" applyFont="1" applyFill="1" applyBorder="1" applyAlignment="1">
      <alignment horizontal="center" vertical="center"/>
    </xf>
    <xf numFmtId="49" fontId="15" fillId="0" borderId="0" xfId="0" applyNumberFormat="1" applyFont="1" applyFill="1" applyBorder="1" applyAlignment="1">
      <alignment horizontal="center" vertical="center"/>
    </xf>
    <xf numFmtId="49" fontId="2" fillId="0" borderId="4" xfId="6" applyNumberFormat="1" applyFont="1" applyFill="1" applyBorder="1" applyAlignment="1">
      <alignment horizontal="left" vertical="top" wrapText="1"/>
    </xf>
    <xf numFmtId="49" fontId="2" fillId="0" borderId="0" xfId="6" applyNumberFormat="1" applyFont="1" applyFill="1" applyBorder="1" applyAlignment="1">
      <alignment horizontal="left" wrapText="1"/>
    </xf>
    <xf numFmtId="49" fontId="2" fillId="0" borderId="0" xfId="6" applyNumberFormat="1" applyFont="1" applyFill="1" applyBorder="1"/>
    <xf numFmtId="49" fontId="4" fillId="0" borderId="0" xfId="6" applyNumberFormat="1" applyFont="1" applyFill="1" applyAlignment="1">
      <alignment horizontal="left" indent="1"/>
    </xf>
    <xf numFmtId="41" fontId="12" fillId="0" borderId="19" xfId="6" applyFont="1" applyFill="1" applyBorder="1" applyAlignment="1" applyProtection="1">
      <alignment vertical="center" wrapText="1"/>
    </xf>
    <xf numFmtId="41" fontId="12" fillId="0" borderId="0" xfId="6" applyFont="1" applyFill="1" applyBorder="1" applyAlignment="1" applyProtection="1">
      <alignment vertical="center" wrapText="1"/>
    </xf>
    <xf numFmtId="41" fontId="12" fillId="0" borderId="21" xfId="6" applyFont="1" applyFill="1" applyBorder="1" applyAlignment="1" applyProtection="1">
      <alignment vertical="center" wrapText="1"/>
    </xf>
    <xf numFmtId="41" fontId="12" fillId="0" borderId="22" xfId="6" applyFont="1" applyFill="1" applyBorder="1" applyAlignment="1" applyProtection="1">
      <alignment vertical="center" wrapText="1"/>
    </xf>
    <xf numFmtId="41" fontId="9" fillId="0" borderId="1" xfId="6" applyFont="1" applyFill="1" applyBorder="1" applyAlignment="1">
      <alignment horizontal="center" vertical="center" wrapText="1"/>
    </xf>
    <xf numFmtId="41" fontId="2" fillId="0" borderId="0" xfId="6" applyFont="1" applyFill="1" applyBorder="1" applyAlignment="1">
      <alignment horizontal="left" wrapText="1"/>
    </xf>
    <xf numFmtId="41" fontId="3" fillId="0" borderId="0" xfId="6" applyFont="1" applyFill="1" applyBorder="1" applyAlignment="1">
      <alignment horizontal="left" vertical="top" wrapText="1"/>
    </xf>
    <xf numFmtId="41" fontId="2" fillId="0" borderId="4" xfId="6" applyFont="1" applyFill="1" applyBorder="1" applyAlignment="1">
      <alignment horizontal="left" vertical="top" wrapText="1"/>
    </xf>
    <xf numFmtId="41" fontId="2" fillId="0" borderId="0" xfId="6" applyFont="1" applyFill="1" applyBorder="1" applyAlignment="1">
      <alignment horizontal="left" vertical="top" wrapText="1"/>
    </xf>
    <xf numFmtId="0" fontId="0" fillId="0" borderId="0" xfId="0" applyFill="1" applyAlignment="1">
      <alignment horizontal="center"/>
    </xf>
    <xf numFmtId="0" fontId="0" fillId="0" borderId="0" xfId="0" applyFill="1"/>
    <xf numFmtId="0" fontId="0" fillId="0" borderId="0" xfId="0" applyFill="1" applyAlignment="1">
      <alignment horizontal="center" vertical="center"/>
    </xf>
    <xf numFmtId="0" fontId="0" fillId="0" borderId="0" xfId="0" applyFill="1" applyAlignment="1">
      <alignment vertical="center"/>
    </xf>
    <xf numFmtId="0" fontId="0" fillId="0" borderId="1" xfId="0" applyFill="1" applyBorder="1" applyAlignment="1">
      <alignment horizontal="center" vertical="center"/>
    </xf>
    <xf numFmtId="0" fontId="0" fillId="0" borderId="1" xfId="0" applyFill="1" applyBorder="1" applyAlignment="1">
      <alignment vertical="center" wrapText="1"/>
    </xf>
    <xf numFmtId="3" fontId="15" fillId="0" borderId="1" xfId="0" applyNumberFormat="1" applyFont="1" applyFill="1" applyBorder="1" applyAlignment="1" applyProtection="1">
      <alignment horizontal="center" vertical="center" wrapText="1"/>
      <protection locked="0"/>
    </xf>
    <xf numFmtId="165" fontId="15" fillId="0" borderId="14" xfId="10" applyNumberFormat="1" applyFont="1" applyFill="1" applyBorder="1" applyAlignment="1">
      <alignment horizontal="left" vertical="center" wrapText="1"/>
    </xf>
    <xf numFmtId="165" fontId="15" fillId="0" borderId="1" xfId="10" applyNumberFormat="1" applyFont="1" applyFill="1" applyBorder="1" applyAlignment="1">
      <alignment horizontal="left" vertical="center" wrapText="1"/>
    </xf>
    <xf numFmtId="41" fontId="2" fillId="0" borderId="4" xfId="6" applyFont="1" applyFill="1" applyBorder="1" applyAlignment="1">
      <alignment horizontal="left" vertical="top"/>
    </xf>
    <xf numFmtId="0" fontId="1" fillId="0" borderId="1" xfId="0" applyFont="1" applyFill="1" applyBorder="1" applyAlignment="1">
      <alignment vertical="center" wrapText="1"/>
    </xf>
    <xf numFmtId="41" fontId="12" fillId="0" borderId="20" xfId="6" applyFont="1" applyFill="1" applyBorder="1" applyAlignment="1" applyProtection="1">
      <alignment horizontal="center" vertical="center" wrapText="1"/>
    </xf>
    <xf numFmtId="41" fontId="12" fillId="0" borderId="23" xfId="6" applyFont="1" applyFill="1" applyBorder="1" applyAlignment="1" applyProtection="1">
      <alignment horizontal="center" vertical="center" wrapText="1"/>
    </xf>
    <xf numFmtId="41" fontId="9" fillId="0" borderId="1" xfId="6" applyFont="1" applyFill="1" applyBorder="1" applyAlignment="1">
      <alignment horizontal="center" vertical="center" wrapText="1"/>
    </xf>
    <xf numFmtId="41" fontId="5" fillId="0" borderId="1" xfId="6" applyFont="1" applyFill="1" applyBorder="1" applyAlignment="1">
      <alignment horizontal="center" vertical="center" wrapText="1"/>
    </xf>
    <xf numFmtId="41" fontId="2" fillId="0" borderId="0" xfId="6" applyFont="1" applyFill="1" applyBorder="1" applyAlignment="1">
      <alignment horizontal="left" wrapText="1"/>
    </xf>
    <xf numFmtId="41" fontId="3" fillId="0" borderId="0" xfId="6" applyFont="1" applyFill="1" applyBorder="1" applyAlignment="1">
      <alignment horizontal="left" vertical="top" wrapText="1"/>
    </xf>
    <xf numFmtId="41" fontId="8" fillId="0" borderId="16" xfId="6" applyFont="1" applyFill="1" applyBorder="1" applyAlignment="1" applyProtection="1">
      <alignment horizontal="center" wrapText="1"/>
    </xf>
    <xf numFmtId="41" fontId="8" fillId="0" borderId="17" xfId="6" applyFont="1" applyFill="1" applyBorder="1" applyAlignment="1" applyProtection="1">
      <alignment horizontal="center" wrapText="1"/>
    </xf>
    <xf numFmtId="41" fontId="8" fillId="0" borderId="18" xfId="6" applyFont="1" applyFill="1" applyBorder="1" applyAlignment="1" applyProtection="1">
      <alignment horizontal="center" wrapText="1"/>
    </xf>
    <xf numFmtId="49" fontId="2" fillId="0" borderId="4" xfId="6" applyNumberFormat="1" applyFont="1" applyFill="1" applyBorder="1" applyAlignment="1">
      <alignment horizontal="left" vertical="top" wrapText="1"/>
    </xf>
    <xf numFmtId="41" fontId="2" fillId="0" borderId="0" xfId="6" applyFont="1" applyFill="1" applyBorder="1" applyAlignment="1">
      <alignment horizontal="left" vertical="top" wrapText="1"/>
    </xf>
    <xf numFmtId="0" fontId="24"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24" fillId="3" borderId="1" xfId="0" applyFont="1" applyFill="1" applyBorder="1" applyAlignment="1">
      <alignment horizontal="center" vertical="center" wrapText="1"/>
    </xf>
    <xf numFmtId="41" fontId="1" fillId="0" borderId="12" xfId="6" applyFont="1" applyFill="1" applyBorder="1" applyAlignment="1">
      <alignment vertical="center" wrapText="1"/>
    </xf>
    <xf numFmtId="0" fontId="15" fillId="0" borderId="15" xfId="0" applyFont="1" applyFill="1" applyBorder="1" applyAlignment="1">
      <alignment horizontal="center" vertical="center"/>
    </xf>
    <xf numFmtId="3" fontId="15" fillId="0" borderId="5" xfId="0" applyNumberFormat="1" applyFont="1" applyFill="1" applyBorder="1" applyAlignment="1">
      <alignment horizontal="center" vertical="center"/>
    </xf>
    <xf numFmtId="41" fontId="12" fillId="0" borderId="38" xfId="6" applyFont="1" applyFill="1" applyBorder="1" applyAlignment="1"/>
    <xf numFmtId="41" fontId="13" fillId="0" borderId="45" xfId="6" applyFont="1" applyFill="1" applyBorder="1" applyAlignment="1">
      <alignment vertical="center" wrapText="1"/>
    </xf>
    <xf numFmtId="41" fontId="3" fillId="0" borderId="29" xfId="6" applyFont="1" applyFill="1" applyBorder="1" applyAlignment="1">
      <alignment horizontal="center"/>
    </xf>
    <xf numFmtId="41" fontId="2" fillId="0" borderId="29" xfId="6" applyFont="1" applyFill="1" applyBorder="1" applyAlignment="1">
      <alignment horizontal="left" wrapText="1"/>
    </xf>
    <xf numFmtId="41" fontId="2" fillId="0" borderId="31" xfId="6" applyFont="1" applyFill="1" applyBorder="1"/>
    <xf numFmtId="41" fontId="2" fillId="0" borderId="32" xfId="6" applyFont="1" applyFill="1" applyBorder="1"/>
    <xf numFmtId="166" fontId="8" fillId="0" borderId="9" xfId="6" applyNumberFormat="1" applyFont="1" applyFill="1" applyBorder="1" applyAlignment="1" applyProtection="1">
      <alignment horizontal="center" vertical="center" wrapText="1"/>
    </xf>
    <xf numFmtId="0" fontId="22" fillId="0" borderId="0" xfId="0" applyFont="1" applyFill="1"/>
    <xf numFmtId="0" fontId="22" fillId="0" borderId="1" xfId="0" applyFont="1" applyFill="1" applyBorder="1" applyAlignment="1">
      <alignment wrapText="1"/>
    </xf>
    <xf numFmtId="0" fontId="22" fillId="0" borderId="1" xfId="0" applyFont="1" applyFill="1" applyBorder="1"/>
    <xf numFmtId="167" fontId="11" fillId="0" borderId="1" xfId="9" applyNumberFormat="1" applyFont="1" applyFill="1" applyBorder="1" applyAlignment="1">
      <alignment horizontal="center" vertical="center" wrapText="1"/>
    </xf>
    <xf numFmtId="0" fontId="2" fillId="0" borderId="4" xfId="6" applyNumberFormat="1" applyFont="1" applyFill="1" applyBorder="1" applyAlignment="1">
      <alignment vertical="top"/>
    </xf>
    <xf numFmtId="49" fontId="3" fillId="0" borderId="4" xfId="6" applyNumberFormat="1" applyFont="1" applyFill="1" applyBorder="1" applyAlignment="1">
      <alignment vertical="top" wrapText="1"/>
    </xf>
    <xf numFmtId="49" fontId="3" fillId="0" borderId="4" xfId="6" applyNumberFormat="1" applyFont="1" applyFill="1" applyBorder="1" applyAlignment="1">
      <alignment vertical="top"/>
    </xf>
    <xf numFmtId="0" fontId="2" fillId="0" borderId="0" xfId="6" applyNumberFormat="1" applyFont="1" applyFill="1" applyBorder="1" applyAlignment="1">
      <alignment horizontal="left" vertical="top"/>
    </xf>
    <xf numFmtId="41" fontId="2" fillId="0" borderId="4" xfId="6" applyNumberFormat="1" applyFont="1" applyFill="1" applyBorder="1" applyAlignment="1">
      <alignment horizontal="left" vertical="top"/>
    </xf>
    <xf numFmtId="0" fontId="3" fillId="0" borderId="4" xfId="6" applyNumberFormat="1" applyFont="1" applyFill="1" applyBorder="1" applyAlignment="1">
      <alignment vertical="top"/>
    </xf>
    <xf numFmtId="41" fontId="2" fillId="0" borderId="4" xfId="6" applyNumberFormat="1" applyFont="1" applyFill="1" applyBorder="1" applyAlignment="1">
      <alignment vertical="top"/>
    </xf>
    <xf numFmtId="0" fontId="17" fillId="0" borderId="1" xfId="6" applyNumberFormat="1" applyFont="1" applyFill="1" applyBorder="1" applyAlignment="1">
      <alignment horizontal="center"/>
    </xf>
    <xf numFmtId="42" fontId="17" fillId="0" borderId="1" xfId="8" applyFont="1" applyFill="1" applyBorder="1" applyAlignment="1">
      <alignment horizontal="center" vertical="center"/>
    </xf>
    <xf numFmtId="41" fontId="0" fillId="0" borderId="24" xfId="6" applyFont="1" applyFill="1" applyBorder="1" applyAlignment="1">
      <alignment horizontal="center"/>
    </xf>
    <xf numFmtId="41" fontId="0" fillId="0" borderId="25" xfId="6" applyFont="1" applyFill="1" applyBorder="1" applyAlignment="1">
      <alignment horizontal="center"/>
    </xf>
    <xf numFmtId="41" fontId="0" fillId="0" borderId="26" xfId="6" applyFont="1" applyFill="1" applyBorder="1" applyAlignment="1">
      <alignment horizontal="center"/>
    </xf>
    <xf numFmtId="41" fontId="12" fillId="0" borderId="19" xfId="6" applyFont="1" applyFill="1" applyBorder="1" applyAlignment="1" applyProtection="1">
      <alignment horizontal="center" vertical="center" wrapText="1"/>
    </xf>
    <xf numFmtId="41" fontId="12" fillId="0" borderId="0" xfId="6" applyFont="1" applyFill="1" applyBorder="1" applyAlignment="1" applyProtection="1">
      <alignment horizontal="center" vertical="center" wrapText="1"/>
    </xf>
    <xf numFmtId="41" fontId="12" fillId="0" borderId="20" xfId="6" applyFont="1" applyFill="1" applyBorder="1" applyAlignment="1" applyProtection="1">
      <alignment horizontal="center" vertical="center" wrapText="1"/>
    </xf>
    <xf numFmtId="41" fontId="12" fillId="0" borderId="21" xfId="6" applyFont="1" applyFill="1" applyBorder="1" applyAlignment="1" applyProtection="1">
      <alignment horizontal="center" vertical="center" wrapText="1"/>
    </xf>
    <xf numFmtId="41" fontId="12" fillId="0" borderId="22" xfId="6" applyFont="1" applyFill="1" applyBorder="1" applyAlignment="1" applyProtection="1">
      <alignment horizontal="center" vertical="center" wrapText="1"/>
    </xf>
    <xf numFmtId="41" fontId="12" fillId="0" borderId="23" xfId="6" applyFont="1" applyFill="1" applyBorder="1" applyAlignment="1" applyProtection="1">
      <alignment horizontal="center" vertical="center" wrapText="1"/>
    </xf>
    <xf numFmtId="41" fontId="13" fillId="0" borderId="2" xfId="6" applyFont="1" applyFill="1" applyBorder="1" applyAlignment="1">
      <alignment horizontal="center"/>
    </xf>
    <xf numFmtId="41" fontId="13" fillId="0" borderId="3" xfId="6" applyFont="1" applyFill="1" applyBorder="1" applyAlignment="1">
      <alignment horizontal="center"/>
    </xf>
    <xf numFmtId="41" fontId="1" fillId="0" borderId="4" xfId="6" applyFont="1" applyFill="1" applyBorder="1" applyAlignment="1">
      <alignment horizontal="center"/>
    </xf>
    <xf numFmtId="41" fontId="1" fillId="0" borderId="0" xfId="6" applyFont="1" applyFill="1" applyBorder="1" applyAlignment="1">
      <alignment horizontal="center"/>
    </xf>
    <xf numFmtId="49" fontId="13" fillId="0" borderId="6" xfId="6" applyNumberFormat="1" applyFont="1" applyFill="1" applyBorder="1" applyAlignment="1">
      <alignment horizontal="left" vertical="center" wrapText="1"/>
    </xf>
    <xf numFmtId="49" fontId="13" fillId="0" borderId="7" xfId="6" applyNumberFormat="1" applyFont="1" applyFill="1" applyBorder="1" applyAlignment="1">
      <alignment horizontal="left" vertical="center" wrapText="1"/>
    </xf>
    <xf numFmtId="49" fontId="13" fillId="0" borderId="0" xfId="6" applyNumberFormat="1" applyFont="1" applyFill="1" applyBorder="1" applyAlignment="1">
      <alignment horizontal="left" vertical="center" wrapText="1"/>
    </xf>
    <xf numFmtId="41" fontId="9" fillId="0" borderId="15" xfId="6" applyFont="1" applyFill="1" applyBorder="1" applyAlignment="1">
      <alignment horizontal="center" vertical="center" wrapText="1"/>
    </xf>
    <xf numFmtId="41" fontId="9" fillId="0" borderId="5" xfId="6" applyFont="1" applyFill="1" applyBorder="1" applyAlignment="1">
      <alignment horizontal="center" vertical="center" wrapText="1"/>
    </xf>
    <xf numFmtId="41" fontId="9" fillId="0" borderId="14" xfId="6" applyFont="1" applyFill="1" applyBorder="1" applyAlignment="1">
      <alignment horizontal="center" vertical="center" wrapText="1"/>
    </xf>
    <xf numFmtId="41" fontId="9" fillId="0" borderId="1" xfId="6" applyFont="1" applyFill="1" applyBorder="1" applyAlignment="1">
      <alignment horizontal="center" vertical="center" wrapText="1"/>
    </xf>
    <xf numFmtId="41" fontId="9" fillId="0" borderId="27" xfId="6" applyFont="1" applyFill="1" applyBorder="1" applyAlignment="1">
      <alignment horizontal="center" vertical="center" wrapText="1"/>
    </xf>
    <xf numFmtId="41" fontId="9" fillId="0" borderId="39" xfId="6" applyFont="1" applyFill="1" applyBorder="1" applyAlignment="1">
      <alignment horizontal="center" vertical="center" wrapText="1"/>
    </xf>
    <xf numFmtId="41" fontId="9" fillId="0" borderId="35" xfId="6" applyFont="1" applyFill="1" applyBorder="1" applyAlignment="1">
      <alignment horizontal="center" vertical="center" wrapText="1"/>
    </xf>
    <xf numFmtId="41" fontId="5" fillId="0" borderId="1" xfId="6" applyFont="1" applyFill="1" applyBorder="1" applyAlignment="1">
      <alignment horizontal="center" vertical="center" wrapText="1"/>
    </xf>
    <xf numFmtId="49" fontId="3" fillId="0" borderId="40" xfId="6" applyNumberFormat="1" applyFont="1" applyFill="1" applyBorder="1" applyAlignment="1">
      <alignment horizontal="left" vertical="top" wrapText="1"/>
    </xf>
    <xf numFmtId="49" fontId="3" fillId="0" borderId="41" xfId="6" applyNumberFormat="1" applyFont="1" applyFill="1" applyBorder="1" applyAlignment="1">
      <alignment horizontal="left" vertical="top" wrapText="1"/>
    </xf>
    <xf numFmtId="49" fontId="3" fillId="0" borderId="42" xfId="6" applyNumberFormat="1" applyFont="1" applyFill="1" applyBorder="1" applyAlignment="1">
      <alignment horizontal="left" vertical="top" wrapText="1"/>
    </xf>
    <xf numFmtId="41" fontId="2" fillId="0" borderId="0" xfId="6" applyFont="1" applyFill="1" applyBorder="1" applyAlignment="1">
      <alignment horizontal="left" wrapText="1"/>
    </xf>
    <xf numFmtId="41" fontId="3" fillId="0" borderId="4" xfId="6" applyFont="1" applyFill="1" applyBorder="1" applyAlignment="1">
      <alignment horizontal="left" vertical="top" wrapText="1"/>
    </xf>
    <xf numFmtId="41" fontId="3" fillId="0" borderId="0" xfId="6" applyFont="1" applyFill="1" applyBorder="1" applyAlignment="1">
      <alignment horizontal="left" vertical="top" wrapText="1"/>
    </xf>
    <xf numFmtId="41" fontId="9" fillId="0" borderId="33" xfId="6" applyFont="1" applyFill="1" applyBorder="1" applyAlignment="1">
      <alignment horizontal="center" vertical="center" wrapText="1"/>
    </xf>
    <xf numFmtId="41" fontId="9" fillId="0" borderId="34" xfId="6" applyFont="1" applyFill="1" applyBorder="1" applyAlignment="1">
      <alignment horizontal="center" vertical="center" wrapText="1"/>
    </xf>
    <xf numFmtId="41" fontId="8" fillId="0" borderId="16" xfId="6" applyFont="1" applyFill="1" applyBorder="1" applyAlignment="1" applyProtection="1">
      <alignment horizontal="center" wrapText="1"/>
    </xf>
    <xf numFmtId="41" fontId="8" fillId="0" borderId="17" xfId="6" applyFont="1" applyFill="1" applyBorder="1" applyAlignment="1" applyProtection="1">
      <alignment horizontal="center" wrapText="1"/>
    </xf>
    <xf numFmtId="41" fontId="8" fillId="0" borderId="18" xfId="6" applyFont="1" applyFill="1" applyBorder="1" applyAlignment="1" applyProtection="1">
      <alignment horizontal="center" wrapText="1"/>
    </xf>
    <xf numFmtId="41" fontId="13" fillId="0" borderId="2" xfId="6" applyFont="1" applyFill="1" applyBorder="1" applyAlignment="1">
      <alignment horizontal="left" vertical="top"/>
    </xf>
    <xf numFmtId="41" fontId="13" fillId="0" borderId="3" xfId="6" applyFont="1" applyFill="1" applyBorder="1" applyAlignment="1">
      <alignment horizontal="left" vertical="top"/>
    </xf>
    <xf numFmtId="41" fontId="13" fillId="0" borderId="29" xfId="6" applyFont="1" applyFill="1" applyBorder="1" applyAlignment="1">
      <alignment horizontal="left" vertical="top"/>
    </xf>
    <xf numFmtId="0" fontId="13" fillId="0" borderId="4" xfId="6" applyNumberFormat="1" applyFont="1" applyFill="1" applyBorder="1" applyAlignment="1">
      <alignment horizontal="left" vertical="top" wrapText="1"/>
    </xf>
    <xf numFmtId="0" fontId="13" fillId="0" borderId="0" xfId="6" applyNumberFormat="1" applyFont="1" applyFill="1" applyBorder="1" applyAlignment="1">
      <alignment horizontal="left" vertical="top" wrapText="1"/>
    </xf>
    <xf numFmtId="0" fontId="13" fillId="0" borderId="31" xfId="6" applyNumberFormat="1" applyFont="1" applyFill="1" applyBorder="1" applyAlignment="1">
      <alignment horizontal="left" vertical="top" wrapText="1"/>
    </xf>
    <xf numFmtId="41" fontId="1" fillId="0" borderId="31" xfId="6" applyFont="1" applyFill="1" applyBorder="1" applyAlignment="1">
      <alignment horizontal="center"/>
    </xf>
    <xf numFmtId="41" fontId="12" fillId="0" borderId="43" xfId="6" applyFont="1" applyFill="1" applyBorder="1" applyAlignment="1" applyProtection="1">
      <alignment horizontal="center" vertical="center" wrapText="1"/>
    </xf>
    <xf numFmtId="41" fontId="12" fillId="0" borderId="44" xfId="6" applyFont="1" applyFill="1" applyBorder="1" applyAlignment="1" applyProtection="1">
      <alignment horizontal="center" vertical="center" wrapText="1"/>
    </xf>
    <xf numFmtId="41" fontId="5" fillId="0" borderId="45" xfId="6" applyFont="1" applyFill="1" applyBorder="1" applyAlignment="1">
      <alignment horizontal="center" vertical="center" wrapText="1"/>
    </xf>
    <xf numFmtId="49" fontId="3" fillId="0" borderId="0" xfId="6" applyNumberFormat="1" applyFont="1" applyFill="1" applyBorder="1" applyAlignment="1">
      <alignment horizontal="left" vertical="top" wrapText="1"/>
    </xf>
    <xf numFmtId="41" fontId="13" fillId="0" borderId="7" xfId="6" applyFont="1" applyFill="1" applyBorder="1" applyAlignment="1">
      <alignment horizontal="left" vertical="center" wrapText="1"/>
    </xf>
    <xf numFmtId="41" fontId="13" fillId="0" borderId="0" xfId="6" applyFont="1" applyFill="1" applyBorder="1" applyAlignment="1">
      <alignment horizontal="left" vertical="center" wrapText="1"/>
    </xf>
    <xf numFmtId="41" fontId="9" fillId="0" borderId="28" xfId="6" applyFont="1" applyFill="1" applyBorder="1" applyAlignment="1">
      <alignment horizontal="center" vertical="center" wrapText="1"/>
    </xf>
    <xf numFmtId="49" fontId="9" fillId="0" borderId="15" xfId="6" applyNumberFormat="1" applyFont="1" applyFill="1" applyBorder="1" applyAlignment="1">
      <alignment horizontal="center" vertical="center" wrapText="1"/>
    </xf>
    <xf numFmtId="49" fontId="9" fillId="0" borderId="5" xfId="6" applyNumberFormat="1" applyFont="1" applyFill="1" applyBorder="1" applyAlignment="1">
      <alignment horizontal="center" vertical="center" wrapText="1"/>
    </xf>
    <xf numFmtId="41" fontId="13" fillId="0" borderId="2" xfId="6" applyNumberFormat="1" applyFont="1" applyFill="1" applyBorder="1" applyAlignment="1">
      <alignment horizontal="left"/>
    </xf>
    <xf numFmtId="0" fontId="13" fillId="0" borderId="3" xfId="6" applyNumberFormat="1" applyFont="1" applyFill="1" applyBorder="1" applyAlignment="1">
      <alignment horizontal="left"/>
    </xf>
    <xf numFmtId="49" fontId="1" fillId="0" borderId="4" xfId="6" applyNumberFormat="1" applyFont="1" applyFill="1" applyBorder="1" applyAlignment="1">
      <alignment horizontal="center"/>
    </xf>
    <xf numFmtId="49" fontId="0" fillId="0" borderId="24" xfId="6" applyNumberFormat="1" applyFont="1" applyFill="1" applyBorder="1" applyAlignment="1">
      <alignment horizontal="center"/>
    </xf>
    <xf numFmtId="49" fontId="0" fillId="0" borderId="25" xfId="6" applyNumberFormat="1" applyFont="1" applyFill="1" applyBorder="1" applyAlignment="1">
      <alignment horizontal="center"/>
    </xf>
    <xf numFmtId="49" fontId="0" fillId="0" borderId="26" xfId="6" applyNumberFormat="1" applyFont="1" applyFill="1" applyBorder="1" applyAlignment="1">
      <alignment horizontal="center"/>
    </xf>
    <xf numFmtId="41" fontId="18" fillId="0" borderId="1" xfId="6" applyFont="1" applyFill="1" applyBorder="1" applyAlignment="1">
      <alignment horizontal="center" vertical="center"/>
    </xf>
    <xf numFmtId="0" fontId="23"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cellXfs>
  <cellStyles count="11">
    <cellStyle name="6_x0019_¾I?À@%¡h¼ï©À@Ã´üµ¥Þ¾@_x0008_Uy_x0012_ÕÁ@·\È?+Á@Íòw#…»ô@_x000a_MS51500050" xfId="1" xr:uid="{00000000-0005-0000-0000-000000000000}"/>
    <cellStyle name="6_x0019_¾I?À@%¡h¼ï©À@Ã´üµ¥Þ¾@_x0008_Uy_x0012_ÕÁ@·\È?+Á@Íòw#…»ô@_x000a_MS51500050 2" xfId="2" xr:uid="{00000000-0005-0000-0000-000001000000}"/>
    <cellStyle name="6_x0019_¾I?À@%¡h¼ï©À@Ã´üµ¥Þ¾@_x0008_Uy_x0012_ÕÁ@·\È?+Á@Íòw#…»ô@_x000a_MS51500050 3" xfId="3" xr:uid="{00000000-0005-0000-0000-000002000000}"/>
    <cellStyle name="6_x0019_¾I?À@%¡h¼ï©À@Ã´üµ¥Þ¾@_x0008_Uy_x0012_ÕÁ@·\È?+Á@Íòw#…»ô@_x000a_MS51500050 4" xfId="4" xr:uid="{00000000-0005-0000-0000-000003000000}"/>
    <cellStyle name="Excel Built-in Normal" xfId="5" xr:uid="{00000000-0005-0000-0000-000004000000}"/>
    <cellStyle name="HeaderStyle" xfId="7" xr:uid="{00000000-0005-0000-0000-000005000000}"/>
    <cellStyle name="Millares" xfId="9" builtinId="3"/>
    <cellStyle name="Millares [0]" xfId="6" builtinId="6"/>
    <cellStyle name="Moneda" xfId="10" builtinId="4"/>
    <cellStyle name="Moneda [0]" xfId="8" builtinId="7"/>
    <cellStyle name="Normal" xfId="0" builtinId="0"/>
  </cellStyles>
  <dxfs count="2">
    <dxf>
      <fill>
        <patternFill>
          <bgColor rgb="FFFF0000"/>
        </patternFill>
      </fill>
    </dxf>
    <dxf>
      <fill>
        <patternFill>
          <bgColor rgb="FFFF0000"/>
        </patternFill>
      </fill>
    </dxf>
  </dxfs>
  <tableStyles count="0" defaultTableStyle="TableStyleMedium9" defaultPivotStyle="PivotStyleLight16"/>
  <colors>
    <mruColors>
      <color rgb="FF64C2C8"/>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calcChain" Target="calcChain.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1174749</xdr:colOff>
      <xdr:row>2</xdr:row>
      <xdr:rowOff>84666</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679574"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286</xdr:row>
      <xdr:rowOff>190500</xdr:rowOff>
    </xdr:from>
    <xdr:to>
      <xdr:col>4</xdr:col>
      <xdr:colOff>676275</xdr:colOff>
      <xdr:row>287</xdr:row>
      <xdr:rowOff>0</xdr:rowOff>
    </xdr:to>
    <xdr:cxnSp macro="">
      <xdr:nvCxnSpPr>
        <xdr:cNvPr id="7" name="6 Conector recto">
          <a:extLst>
            <a:ext uri="{FF2B5EF4-FFF2-40B4-BE49-F238E27FC236}">
              <a16:creationId xmlns:a16="http://schemas.microsoft.com/office/drawing/2014/main" id="{00000000-0008-0000-0200-000007000000}"/>
            </a:ext>
          </a:extLst>
        </xdr:cNvPr>
        <xdr:cNvCxnSpPr/>
      </xdr:nvCxnSpPr>
      <xdr:spPr>
        <a:xfrm>
          <a:off x="1457325" y="4524375"/>
          <a:ext cx="4657725"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0</xdr:row>
      <xdr:rowOff>148166</xdr:rowOff>
    </xdr:from>
    <xdr:to>
      <xdr:col>1</xdr:col>
      <xdr:colOff>1174749</xdr:colOff>
      <xdr:row>2</xdr:row>
      <xdr:rowOff>84666</xdr:rowOff>
    </xdr:to>
    <xdr:pic>
      <xdr:nvPicPr>
        <xdr:cNvPr id="5" name="Imagen 1">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756832" cy="4656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54</xdr:col>
      <xdr:colOff>10584</xdr:colOff>
      <xdr:row>0</xdr:row>
      <xdr:rowOff>0</xdr:rowOff>
    </xdr:from>
    <xdr:to>
      <xdr:col>55</xdr:col>
      <xdr:colOff>0</xdr:colOff>
      <xdr:row>3</xdr:row>
      <xdr:rowOff>0</xdr:rowOff>
    </xdr:to>
    <xdr:pic>
      <xdr:nvPicPr>
        <xdr:cNvPr id="6" name="Imagen 1">
          <a:extLst>
            <a:ext uri="{FF2B5EF4-FFF2-40B4-BE49-F238E27FC236}">
              <a16:creationId xmlns:a16="http://schemas.microsoft.com/office/drawing/2014/main" id="{00000000-0008-0000-02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16637001" y="0"/>
          <a:ext cx="827614" cy="8678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1174749</xdr:colOff>
      <xdr:row>2</xdr:row>
      <xdr:rowOff>84666</xdr:rowOff>
    </xdr:to>
    <xdr:pic>
      <xdr:nvPicPr>
        <xdr:cNvPr id="3" name="Imagen 1">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49859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41</xdr:col>
      <xdr:colOff>114300</xdr:colOff>
      <xdr:row>0</xdr:row>
      <xdr:rowOff>0</xdr:rowOff>
    </xdr:from>
    <xdr:to>
      <xdr:col>42</xdr:col>
      <xdr:colOff>0</xdr:colOff>
      <xdr:row>3</xdr:row>
      <xdr:rowOff>0</xdr:rowOff>
    </xdr:to>
    <xdr:pic>
      <xdr:nvPicPr>
        <xdr:cNvPr id="4" name="Imagen 1">
          <a:extLst>
            <a:ext uri="{FF2B5EF4-FFF2-40B4-BE49-F238E27FC236}">
              <a16:creationId xmlns:a16="http://schemas.microsoft.com/office/drawing/2014/main" id="{299310F0-6C7F-4583-84DF-8D2014E897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42233850" y="0"/>
          <a:ext cx="9144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38100</xdr:colOff>
      <xdr:row>285</xdr:row>
      <xdr:rowOff>190500</xdr:rowOff>
    </xdr:from>
    <xdr:to>
      <xdr:col>5</xdr:col>
      <xdr:colOff>0</xdr:colOff>
      <xdr:row>286</xdr:row>
      <xdr:rowOff>0</xdr:rowOff>
    </xdr:to>
    <xdr:cxnSp macro="">
      <xdr:nvCxnSpPr>
        <xdr:cNvPr id="5" name="6 Conector recto">
          <a:extLst>
            <a:ext uri="{FF2B5EF4-FFF2-40B4-BE49-F238E27FC236}">
              <a16:creationId xmlns:a16="http://schemas.microsoft.com/office/drawing/2014/main" id="{B986E0EB-A7AA-44C6-B700-C04E66EEDA94}"/>
            </a:ext>
          </a:extLst>
        </xdr:cNvPr>
        <xdr:cNvCxnSpPr/>
      </xdr:nvCxnSpPr>
      <xdr:spPr>
        <a:xfrm>
          <a:off x="409575" y="131492625"/>
          <a:ext cx="5343525"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1174749</xdr:colOff>
      <xdr:row>2</xdr:row>
      <xdr:rowOff>84666</xdr:rowOff>
    </xdr:to>
    <xdr:pic>
      <xdr:nvPicPr>
        <xdr:cNvPr id="3" name="Imagen 1">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49859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17</xdr:col>
      <xdr:colOff>10584</xdr:colOff>
      <xdr:row>0</xdr:row>
      <xdr:rowOff>0</xdr:rowOff>
    </xdr:from>
    <xdr:to>
      <xdr:col>18</xdr:col>
      <xdr:colOff>0</xdr:colOff>
      <xdr:row>3</xdr:row>
      <xdr:rowOff>0</xdr:rowOff>
    </xdr:to>
    <xdr:pic>
      <xdr:nvPicPr>
        <xdr:cNvPr id="4" name="Imagen 1">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79363359" y="0"/>
          <a:ext cx="1141941"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1174749</xdr:colOff>
      <xdr:row>2</xdr:row>
      <xdr:rowOff>84666</xdr:rowOff>
    </xdr:to>
    <xdr:pic>
      <xdr:nvPicPr>
        <xdr:cNvPr id="2" name="Imagen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49859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148166</xdr:rowOff>
    </xdr:from>
    <xdr:to>
      <xdr:col>1</xdr:col>
      <xdr:colOff>1174749</xdr:colOff>
      <xdr:row>2</xdr:row>
      <xdr:rowOff>84666</xdr:rowOff>
    </xdr:to>
    <xdr:pic>
      <xdr:nvPicPr>
        <xdr:cNvPr id="4" name="Imagen 3">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49859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148166</xdr:rowOff>
    </xdr:from>
    <xdr:to>
      <xdr:col>1</xdr:col>
      <xdr:colOff>1174749</xdr:colOff>
      <xdr:row>2</xdr:row>
      <xdr:rowOff>84666</xdr:rowOff>
    </xdr:to>
    <xdr:pic>
      <xdr:nvPicPr>
        <xdr:cNvPr id="7" name="Imagen 1">
          <a:extLst>
            <a:ext uri="{FF2B5EF4-FFF2-40B4-BE49-F238E27FC236}">
              <a16:creationId xmlns:a16="http://schemas.microsoft.com/office/drawing/2014/main" id="{00000000-0008-0000-05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49859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38100</xdr:colOff>
      <xdr:row>285</xdr:row>
      <xdr:rowOff>190500</xdr:rowOff>
    </xdr:from>
    <xdr:to>
      <xdr:col>5</xdr:col>
      <xdr:colOff>0</xdr:colOff>
      <xdr:row>286</xdr:row>
      <xdr:rowOff>0</xdr:rowOff>
    </xdr:to>
    <xdr:cxnSp macro="">
      <xdr:nvCxnSpPr>
        <xdr:cNvPr id="9" name="6 Conector recto">
          <a:extLst>
            <a:ext uri="{FF2B5EF4-FFF2-40B4-BE49-F238E27FC236}">
              <a16:creationId xmlns:a16="http://schemas.microsoft.com/office/drawing/2014/main" id="{00000000-0008-0000-0500-000009000000}"/>
            </a:ext>
          </a:extLst>
        </xdr:cNvPr>
        <xdr:cNvCxnSpPr/>
      </xdr:nvCxnSpPr>
      <xdr:spPr>
        <a:xfrm>
          <a:off x="476250" y="697487175"/>
          <a:ext cx="4124325"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10584</xdr:colOff>
      <xdr:row>0</xdr:row>
      <xdr:rowOff>0</xdr:rowOff>
    </xdr:from>
    <xdr:to>
      <xdr:col>42</xdr:col>
      <xdr:colOff>0</xdr:colOff>
      <xdr:row>3</xdr:row>
      <xdr:rowOff>0</xdr:rowOff>
    </xdr:to>
    <xdr:pic>
      <xdr:nvPicPr>
        <xdr:cNvPr id="10" name="Imagen 1">
          <a:extLst>
            <a:ext uri="{FF2B5EF4-FFF2-40B4-BE49-F238E27FC236}">
              <a16:creationId xmlns:a16="http://schemas.microsoft.com/office/drawing/2014/main" id="{A43A1399-85CA-4719-8D74-99F5D51091C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18936759" y="0"/>
          <a:ext cx="970491"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1174749</xdr:colOff>
      <xdr:row>2</xdr:row>
      <xdr:rowOff>84666</xdr:rowOff>
    </xdr:to>
    <xdr:pic>
      <xdr:nvPicPr>
        <xdr:cNvPr id="2" name="Imagen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49859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38100</xdr:colOff>
      <xdr:row>285</xdr:row>
      <xdr:rowOff>190500</xdr:rowOff>
    </xdr:from>
    <xdr:to>
      <xdr:col>5</xdr:col>
      <xdr:colOff>0</xdr:colOff>
      <xdr:row>286</xdr:row>
      <xdr:rowOff>0</xdr:rowOff>
    </xdr:to>
    <xdr:cxnSp macro="">
      <xdr:nvCxnSpPr>
        <xdr:cNvPr id="3" name="6 Conector recto">
          <a:extLst>
            <a:ext uri="{FF2B5EF4-FFF2-40B4-BE49-F238E27FC236}">
              <a16:creationId xmlns:a16="http://schemas.microsoft.com/office/drawing/2014/main" id="{00000000-0008-0000-0600-000003000000}"/>
            </a:ext>
          </a:extLst>
        </xdr:cNvPr>
        <xdr:cNvCxnSpPr/>
      </xdr:nvCxnSpPr>
      <xdr:spPr>
        <a:xfrm>
          <a:off x="409575" y="715584675"/>
          <a:ext cx="4124325"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POYOA~1/AppData/Local/Temp/Rar$DIa55440.32327/FORMATO%20%20DETALLADO%20DE%20LA%20OFERT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POYOA~1/AppData/Local/Temp/Rar$DIa217664.11209/DETALLADO%20DE%20LA%20OFERTA%20DONDE%20SE%20DEBE%20DISCRIMINAR%20EL%20IV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POYOA~1/AppData/Local/Temp/Rar$DIa217664.45632/SUBRED%20SUR%20OCCIDENTE%20ANEXO%201%20OFERTA%20ECONOMICA%20SSOCC%20NOV%2022%2021%20%20OFERT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APOYOA~1/AppData/Local/Temp/Rar$DIa217664.4394/DETALLADO%20DE%20LA%20OFERTA%20DONDE%20SE%20DEBE%20DISCRIMINAR%20EL%20IVA%20(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APOYOA~1/AppData/Local/Temp/Rar$DIa217664.28747/DETALLADO%20DE%20LA%20OFERTA%20DONDE%20SE%20DEBE%20DISCRIMINAR%20EL%20IVA.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APOYOA~1/AppData/Local/Temp/Rar$DIa217664.31803/DETALLADO%20DE%20LA%20OFERTA%20DONDE%20SE%20DEBE%20DISCRIMINAR%20EL%20IVA.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APOYOA~1/AppData/Local/Temp/Rar$DIa210184.30277/ANEXO%201%20PARA%20DILIGENCIAR.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APOYOA~1/AppData/Local/Temp/Rar$DIa210184.49483/DETALLADO%20DE%20LA%20OFERTA%20DONDE%20SE%20DEBE%20DISCRIMINAR%20EL%20IVA.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APOYOA~1/AppData/Local/Temp/Rar$DIa210184.2379/DETALLADO%20DE%20LA%20OFERTA%20DONDE%20SE%20DEBE%20DISCRIMINAR%20EL%20IVA.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APOYOA~1/AppData/Local/Temp/Rar$DIa210184.29046/ANEXO%201%20PARA%20DILIGENCIAR.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APOYOA~1/AppData/Local/Temp/Rar$DIa210184.361/Copy%20of%20ANEXO%201%20PARA%20DILIGENCIAR.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APOYOA~1/AppData/Local/Temp/Rar$DIa210184.31699/ANEXO%201%20PARA%20DILIGENCIAR%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A3">
            <v>1</v>
          </cell>
          <cell r="B3" t="str">
            <v>APOSITO "NO TEJIDO", CON ADHESIVO HIPOALERGÉNICO PARA HERIDAS POSOPERATORIAS 30 A 35 X 9 A 10CM.</v>
          </cell>
          <cell r="C3" t="str">
            <v>1 UNIDAD DE APOSITO</v>
          </cell>
          <cell r="D3">
            <v>1</v>
          </cell>
          <cell r="E3" t="str">
            <v xml:space="preserve">UN </v>
          </cell>
        </row>
        <row r="4">
          <cell r="A4">
            <v>2</v>
          </cell>
          <cell r="B4" t="str">
            <v>APOSITO 6 X 7 MAS O MENOS 2CM CON REFUERZO INCORPORADO, Y CON TIRILLAS DE FIJACIÓN Y MARCACIÓN-USO PEDIATRICO</v>
          </cell>
          <cell r="C4" t="str">
            <v>1 UNIDAD DE APOSITO</v>
          </cell>
          <cell r="D4">
            <v>1</v>
          </cell>
          <cell r="E4" t="str">
            <v xml:space="preserve">UN </v>
          </cell>
          <cell r="F4">
            <v>1299</v>
          </cell>
          <cell r="G4" t="str">
            <v>Excento Decreto 551 de 2020</v>
          </cell>
        </row>
        <row r="5">
          <cell r="A5">
            <v>3</v>
          </cell>
          <cell r="B5" t="str">
            <v>APOSITO DE CARBON TRILAMINADO 10*10</v>
          </cell>
          <cell r="C5" t="str">
            <v>1 UNIDAD DE APOSITO</v>
          </cell>
          <cell r="D5">
            <v>1</v>
          </cell>
          <cell r="E5" t="str">
            <v xml:space="preserve">UN </v>
          </cell>
        </row>
        <row r="6">
          <cell r="A6">
            <v>4</v>
          </cell>
          <cell r="B6" t="str">
            <v>APOSITO DE GASA 15X20 CON BASE DE PARAFINA BLANDA + CLORHEXIDINA 0.5%</v>
          </cell>
          <cell r="C6" t="str">
            <v>1 UNIDAD DE APOSITO</v>
          </cell>
          <cell r="D6">
            <v>1</v>
          </cell>
          <cell r="E6" t="str">
            <v xml:space="preserve">UN </v>
          </cell>
        </row>
        <row r="7">
          <cell r="A7">
            <v>5</v>
          </cell>
          <cell r="B7" t="str">
            <v>APOSITO ESTERIL TRANSPARENTE 7X9 MAS O MENOS 2 CM CON REFUERZO INCORPORADO, Y CON TIRILLAS DE FIJACIÓN Y MARCACIÓN - USO ADULTO</v>
          </cell>
          <cell r="C7" t="str">
            <v>1 UNIDAD DE APOSITO</v>
          </cell>
          <cell r="D7">
            <v>1</v>
          </cell>
          <cell r="E7" t="str">
            <v xml:space="preserve">UN </v>
          </cell>
          <cell r="F7">
            <v>2800</v>
          </cell>
          <cell r="G7" t="str">
            <v>Excento Decreto 551 de 2020</v>
          </cell>
        </row>
        <row r="8">
          <cell r="A8">
            <v>6</v>
          </cell>
          <cell r="B8" t="str">
            <v>APOSITO TRANSPARENTE 15 X 25 CM POSQUIRURGICO CON ALMOHADILLA ABSORBENTE</v>
          </cell>
          <cell r="C8" t="str">
            <v>1 UNIDAD DE APOSITO</v>
          </cell>
          <cell r="D8">
            <v>1</v>
          </cell>
          <cell r="E8" t="str">
            <v xml:space="preserve">UN </v>
          </cell>
        </row>
        <row r="9">
          <cell r="A9">
            <v>7</v>
          </cell>
          <cell r="B9" t="str">
            <v>APOSITO TRASPARENTE ESTERIL CON ALMOHADILLA ABSORVENTE 7 HASTA 9 X 5 HASTA 7 CM</v>
          </cell>
          <cell r="C9" t="str">
            <v>1 UNIDAD DE APOSITO</v>
          </cell>
          <cell r="D9">
            <v>1</v>
          </cell>
          <cell r="E9" t="str">
            <v xml:space="preserve">UN </v>
          </cell>
        </row>
        <row r="10">
          <cell r="A10">
            <v>8</v>
          </cell>
          <cell r="B10" t="str">
            <v>CREMA PROTECTORA CUTANEA CON OXIDO DE ZINC PARA PREVENCION LESIONES POR PRESION. 10%</v>
          </cell>
          <cell r="C10" t="str">
            <v>1 UNIDAD DE CREMA</v>
          </cell>
          <cell r="D10">
            <v>1</v>
          </cell>
          <cell r="E10" t="str">
            <v xml:space="preserve">UN </v>
          </cell>
        </row>
        <row r="11">
          <cell r="A11">
            <v>9</v>
          </cell>
          <cell r="B11" t="str">
            <v>DETERGENTE POLIENZIMATICO BIODEGRADABLE EN GEL O ESPUMA COMO PRETRATAMIENTO DE TRANSPORTE INSTRUMENTAL PARA LA DEGRADACION DE MATERIA ORGANICA</v>
          </cell>
          <cell r="C11" t="str">
            <v>1 UNIDAD DE DETERGENTE X 500 ML PRESENTACION FRASCO EN SPRAY</v>
          </cell>
          <cell r="D11">
            <v>1</v>
          </cell>
          <cell r="E11" t="str">
            <v xml:space="preserve">UN </v>
          </cell>
        </row>
        <row r="12">
          <cell r="A12">
            <v>10</v>
          </cell>
          <cell r="B12" t="str">
            <v>ESPARADRAPO TELA SIN TEJER AUTOADHESIVO-10 CM X 10 M</v>
          </cell>
          <cell r="C12" t="str">
            <v>1 UNIDAD DE ESPARADRAPO</v>
          </cell>
          <cell r="D12">
            <v>1</v>
          </cell>
          <cell r="E12" t="str">
            <v xml:space="preserve">UN </v>
          </cell>
          <cell r="F12">
            <v>21000</v>
          </cell>
          <cell r="G12" t="str">
            <v>Excento Decreto 551 de 2020</v>
          </cell>
        </row>
        <row r="13">
          <cell r="A13">
            <v>11</v>
          </cell>
          <cell r="B13" t="str">
            <v>PROTECTOR CUTANEO EMOLIENTE CON OXIDO DE ZINC CALAMINA Y ALANTOINA 30%(ULTRA)</v>
          </cell>
          <cell r="C13" t="str">
            <v>1 UNIDAD DE PROTECTOR CUTANEO</v>
          </cell>
          <cell r="D13">
            <v>1</v>
          </cell>
          <cell r="E13" t="str">
            <v xml:space="preserve">UN </v>
          </cell>
        </row>
        <row r="14">
          <cell r="A14">
            <v>12</v>
          </cell>
          <cell r="B14" t="str">
            <v>PROTECTOR EN ESPUMA PARA CODO Y TALON</v>
          </cell>
          <cell r="C14" t="str">
            <v>1 UNIDAD DE PROTECTOR EN ESPUMA</v>
          </cell>
          <cell r="D14">
            <v>1</v>
          </cell>
          <cell r="E14" t="str">
            <v xml:space="preserve">UN </v>
          </cell>
        </row>
        <row r="15">
          <cell r="A15">
            <v>13</v>
          </cell>
          <cell r="B15" t="str">
            <v>ROLLO DE GASA IMPREGNADA EN PARAFINA DE 1 METRO POR 15 CM DE ANCHO ESTERIL</v>
          </cell>
          <cell r="C15" t="str">
            <v>1 UNIDAD DE ROLLO DE GASA IMPREGNADA EN PARAFINA. PRESENTACION ROLLO</v>
          </cell>
          <cell r="D15">
            <v>1</v>
          </cell>
          <cell r="E15" t="str">
            <v xml:space="preserve">UN </v>
          </cell>
        </row>
        <row r="16">
          <cell r="A16">
            <v>14</v>
          </cell>
          <cell r="B16" t="str">
            <v>CONECTOR LIBRE DE AGUJA</v>
          </cell>
          <cell r="C16" t="str">
            <v>1 UNIDAD CONECTOR</v>
          </cell>
          <cell r="D16">
            <v>1</v>
          </cell>
          <cell r="E16" t="str">
            <v xml:space="preserve">UN </v>
          </cell>
          <cell r="F16">
            <v>1080</v>
          </cell>
          <cell r="G16" t="str">
            <v>Excento Decreto 551 de 2020</v>
          </cell>
        </row>
        <row r="17">
          <cell r="A17">
            <v>15</v>
          </cell>
          <cell r="B17" t="str">
            <v>ESPARADRAPO ANTIALERGICO 1 PULGADA</v>
          </cell>
          <cell r="C17" t="str">
            <v>1 ROLLO DE ESPARADRAPO</v>
          </cell>
          <cell r="D17">
            <v>1</v>
          </cell>
          <cell r="E17" t="str">
            <v xml:space="preserve">UN </v>
          </cell>
          <cell r="F17">
            <v>1497</v>
          </cell>
          <cell r="G17" t="str">
            <v>Excento Decreto 551 de 2020</v>
          </cell>
        </row>
        <row r="18">
          <cell r="A18">
            <v>16</v>
          </cell>
          <cell r="B18" t="str">
            <v>ESPARADRAPO DE RAYON MICROPOROSO HIPOALERGENICO 2 X 10 YARDAS</v>
          </cell>
          <cell r="C18" t="str">
            <v>1 ROLLO DE ESPARADRAPO</v>
          </cell>
          <cell r="D18">
            <v>1</v>
          </cell>
          <cell r="E18" t="str">
            <v xml:space="preserve">UN </v>
          </cell>
          <cell r="F18">
            <v>2994</v>
          </cell>
          <cell r="G18" t="str">
            <v>Excento Decreto 551 de 2020</v>
          </cell>
        </row>
        <row r="19">
          <cell r="A19">
            <v>17</v>
          </cell>
          <cell r="B19" t="str">
            <v>GASA 100% ALGODON TEJIDA 8 PLIEGUES ESTERIL SIN INDICADOR RADIOPACO 7.5 * 7.5 cm (SOBRE X 5)</v>
          </cell>
          <cell r="C19" t="str">
            <v>1 SOBRE DE 5 UNIDADES</v>
          </cell>
          <cell r="D19">
            <v>1</v>
          </cell>
          <cell r="E19" t="str">
            <v xml:space="preserve">UN </v>
          </cell>
          <cell r="F19">
            <v>295</v>
          </cell>
          <cell r="G19" t="str">
            <v>Excento Decreto 551 de 2020</v>
          </cell>
        </row>
        <row r="20">
          <cell r="A20">
            <v>18</v>
          </cell>
          <cell r="B20" t="str">
            <v>JERINGA DE TRES PARTES DE 3 CM 23G X 1´´ 25 X 0.62 MM.</v>
          </cell>
          <cell r="C20" t="str">
            <v>1 UNIDAD DE JERINGA</v>
          </cell>
          <cell r="D20">
            <v>1</v>
          </cell>
          <cell r="E20" t="str">
            <v xml:space="preserve">UN </v>
          </cell>
          <cell r="F20">
            <v>169</v>
          </cell>
          <cell r="G20" t="str">
            <v>Excento Decreto 551 de 2020</v>
          </cell>
        </row>
        <row r="21">
          <cell r="A21">
            <v>19</v>
          </cell>
          <cell r="B21" t="str">
            <v>PAÑO IMPREGNADO CON CLORHEXIDINA AL 2 % Y ALCOHOL ISOPROPILICO AL 70%</v>
          </cell>
          <cell r="C21" t="str">
            <v>1 UNIDAD DE PAÑO</v>
          </cell>
          <cell r="D21">
            <v>1</v>
          </cell>
          <cell r="E21" t="str">
            <v xml:space="preserve">UN </v>
          </cell>
          <cell r="F21">
            <v>63</v>
          </cell>
          <cell r="G21" t="str">
            <v>Excento Decreto 551 de 2020</v>
          </cell>
        </row>
        <row r="22">
          <cell r="A22">
            <v>20</v>
          </cell>
          <cell r="B22" t="str">
            <v>COMPRESA TEJIDA EN GASA 100% ALGODON DE 4
PLIEGUES NO ESTERIL 45CM X 45CM CON INDICADOR
RADIOPACO LIBRE DE LATEX</v>
          </cell>
          <cell r="C22" t="str">
            <v>Una Unidad de compresa</v>
          </cell>
          <cell r="D22">
            <v>1</v>
          </cell>
          <cell r="E22" t="str">
            <v xml:space="preserve">UN </v>
          </cell>
          <cell r="F22">
            <v>915</v>
          </cell>
          <cell r="G22" t="str">
            <v>Excento Decreto 551 de 2020</v>
          </cell>
        </row>
        <row r="23">
          <cell r="A23">
            <v>21</v>
          </cell>
          <cell r="B23" t="str">
            <v>JERINGA DESECHABLE DE 60 ML PUNTA DE CATETER TRESPAR</v>
          </cell>
          <cell r="C23" t="str">
            <v>1 UNIDAD DE JERINGA</v>
          </cell>
          <cell r="D23">
            <v>1</v>
          </cell>
          <cell r="E23" t="str">
            <v xml:space="preserve">UN </v>
          </cell>
          <cell r="F23">
            <v>890</v>
          </cell>
          <cell r="G23" t="str">
            <v>Excento Decreto 551 de 2020</v>
          </cell>
        </row>
        <row r="24">
          <cell r="A24">
            <v>22</v>
          </cell>
          <cell r="B24" t="str">
            <v>GASA TEJIDA NO ESTERIL TIPO HOSPITALARIO ROLLO 0.90 X 90 MTRS ANCHO 45 CM</v>
          </cell>
          <cell r="C24" t="str">
            <v xml:space="preserve">1 UNIDAD DE
ROLLO DE GASA
</v>
          </cell>
          <cell r="D24">
            <v>1</v>
          </cell>
          <cell r="E24" t="str">
            <v xml:space="preserve">UN </v>
          </cell>
          <cell r="F24">
            <v>40000</v>
          </cell>
          <cell r="G24" t="str">
            <v>Excento Decreto 551 de 2020</v>
          </cell>
        </row>
        <row r="25">
          <cell r="A25">
            <v>23</v>
          </cell>
          <cell r="B25" t="str">
            <v>AGUJA BLOQUEO NERVIOSO 22X50MM</v>
          </cell>
          <cell r="C25" t="str">
            <v>1 UNIDAD DE AGUJA</v>
          </cell>
          <cell r="D25">
            <v>1</v>
          </cell>
          <cell r="E25" t="str">
            <v xml:space="preserve">UN </v>
          </cell>
        </row>
        <row r="26">
          <cell r="A26">
            <v>24</v>
          </cell>
          <cell r="B26" t="str">
            <v>AGUJA PARA BLOQUEO DE NERVIO 20 - 21 G X 120MM VISIBLES ECOGRÁFICAMENTE</v>
          </cell>
          <cell r="C26" t="str">
            <v>1 UNIDAD DE AGUJA</v>
          </cell>
          <cell r="D26">
            <v>1</v>
          </cell>
          <cell r="E26" t="str">
            <v xml:space="preserve">UN </v>
          </cell>
        </row>
        <row r="27">
          <cell r="A27">
            <v>25</v>
          </cell>
          <cell r="B27" t="str">
            <v>AGUJA PARA BLOQUEO DE NERVIO 21- 22 G X 50MM VISIBLES ECOGRÁFICAMENTE</v>
          </cell>
          <cell r="C27" t="str">
            <v>1 UNIDAD DE AGUJA</v>
          </cell>
          <cell r="D27">
            <v>1</v>
          </cell>
          <cell r="E27" t="str">
            <v xml:space="preserve">UN </v>
          </cell>
        </row>
        <row r="28">
          <cell r="A28">
            <v>26</v>
          </cell>
          <cell r="B28" t="str">
            <v>AGUJA PARA BLOQUEO DE NERVIO 21 G X 90-110MM</v>
          </cell>
          <cell r="C28" t="str">
            <v>1 UNIDAD DE AGUJA</v>
          </cell>
          <cell r="D28">
            <v>1</v>
          </cell>
          <cell r="E28" t="str">
            <v xml:space="preserve">UN </v>
          </cell>
        </row>
        <row r="29">
          <cell r="A29">
            <v>27</v>
          </cell>
          <cell r="B29" t="str">
            <v>AGUJA PARA BLOQUEO DE NERVIO NO. 20G X 150MM USO CON NEUROESTIMULADOR</v>
          </cell>
          <cell r="C29" t="str">
            <v>1 UNIDAD DE AGUJA</v>
          </cell>
          <cell r="D29">
            <v>1</v>
          </cell>
          <cell r="E29" t="str">
            <v xml:space="preserve">UN </v>
          </cell>
        </row>
        <row r="30">
          <cell r="A30">
            <v>28</v>
          </cell>
          <cell r="B30" t="str">
            <v>AGUJA PARA BLOQUEO DE NERVIO NO. 22G X 80MM USO CON NEUROESTIMULADOR</v>
          </cell>
          <cell r="C30" t="str">
            <v>1 UNIDAD DE AGUJA</v>
          </cell>
          <cell r="D30">
            <v>1</v>
          </cell>
          <cell r="E30" t="str">
            <v xml:space="preserve">UN </v>
          </cell>
        </row>
        <row r="31">
          <cell r="A31">
            <v>29</v>
          </cell>
          <cell r="B31" t="str">
            <v>AGUJA PARA BLOQUEO DE NERVIO NO. 24G X 25MM USO CON NEUROESTIMULADOR</v>
          </cell>
          <cell r="C31" t="str">
            <v>1 UNIDAD DE AGUJA</v>
          </cell>
          <cell r="D31">
            <v>1</v>
          </cell>
          <cell r="E31" t="str">
            <v xml:space="preserve">UN </v>
          </cell>
        </row>
        <row r="32">
          <cell r="A32">
            <v>30</v>
          </cell>
          <cell r="B32" t="str">
            <v>AGUJA PARA PUNCION LUMBAR N. 20</v>
          </cell>
          <cell r="C32" t="str">
            <v>1 UNIDAD DE AGUJA</v>
          </cell>
          <cell r="D32">
            <v>1</v>
          </cell>
          <cell r="E32" t="str">
            <v xml:space="preserve">UN </v>
          </cell>
        </row>
        <row r="33">
          <cell r="A33">
            <v>31</v>
          </cell>
          <cell r="B33" t="str">
            <v>AGUJA PARA PUNCION LUMBAR N. 22</v>
          </cell>
          <cell r="C33" t="str">
            <v>1 UNIDAD DE AGUJA</v>
          </cell>
          <cell r="D33">
            <v>1</v>
          </cell>
          <cell r="E33" t="str">
            <v xml:space="preserve">UN </v>
          </cell>
        </row>
        <row r="34">
          <cell r="A34">
            <v>32</v>
          </cell>
          <cell r="B34" t="str">
            <v>AGUJA PARA PUNCION LUMBAR NO. 25</v>
          </cell>
          <cell r="C34" t="str">
            <v>1 UNIDAD DE AGUJA</v>
          </cell>
          <cell r="D34">
            <v>1</v>
          </cell>
          <cell r="E34" t="str">
            <v xml:space="preserve">UN </v>
          </cell>
        </row>
        <row r="35">
          <cell r="A35">
            <v>33</v>
          </cell>
          <cell r="B35" t="str">
            <v>ASA POLIPECTOMIA OVALADA</v>
          </cell>
          <cell r="C35" t="str">
            <v>1 UNIDAD DE ASA</v>
          </cell>
          <cell r="D35">
            <v>1</v>
          </cell>
          <cell r="E35" t="str">
            <v xml:space="preserve">UN </v>
          </cell>
        </row>
        <row r="36">
          <cell r="A36">
            <v>34</v>
          </cell>
          <cell r="B36" t="str">
            <v>BOQUILLA PLASTICA PARA ENDOSCOPIA ADULTO REUSABLE</v>
          </cell>
          <cell r="C36" t="str">
            <v>1 UNIDAD DE BOQUILLA</v>
          </cell>
          <cell r="D36">
            <v>1</v>
          </cell>
          <cell r="E36" t="str">
            <v xml:space="preserve">UN </v>
          </cell>
        </row>
        <row r="37">
          <cell r="A37">
            <v>35</v>
          </cell>
          <cell r="B37" t="str">
            <v>BOQUILLA PLASTICA PARA ENDOSCOPIA PEDIATRICA REUSABLE</v>
          </cell>
          <cell r="C37" t="str">
            <v>1 UNIDAD DE BOQUILLA</v>
          </cell>
          <cell r="D37">
            <v>1</v>
          </cell>
          <cell r="E37" t="str">
            <v xml:space="preserve">UN </v>
          </cell>
        </row>
        <row r="38">
          <cell r="A38">
            <v>36</v>
          </cell>
          <cell r="B38" t="str">
            <v>BOQUILLAS DESECHABLES ADULTO 48 F BANDA DE CAUCHO INTERNA CON VELCRO</v>
          </cell>
          <cell r="C38" t="str">
            <v>1 UNIDAD DE BOQUILLA</v>
          </cell>
          <cell r="D38">
            <v>1</v>
          </cell>
          <cell r="E38" t="str">
            <v xml:space="preserve">UN </v>
          </cell>
        </row>
        <row r="39">
          <cell r="A39">
            <v>37</v>
          </cell>
          <cell r="B39" t="str">
            <v>CANULA DE TRAQUEOSTOMIA 2.5 SIN BALON TERMOSENSIBLE QUE PERMITA MAYOR ADAPTACION</v>
          </cell>
          <cell r="C39" t="str">
            <v>1 UNIDAD DE CANULA</v>
          </cell>
          <cell r="D39">
            <v>1</v>
          </cell>
          <cell r="E39" t="str">
            <v xml:space="preserve">UN </v>
          </cell>
        </row>
        <row r="40">
          <cell r="A40">
            <v>38</v>
          </cell>
          <cell r="B40" t="str">
            <v>CANULA DE TRAQUEOSTOMIA 5 FENESTRADA</v>
          </cell>
          <cell r="C40" t="str">
            <v>1 UNIDAD DE CANULA</v>
          </cell>
          <cell r="D40">
            <v>1</v>
          </cell>
          <cell r="E40" t="str">
            <v xml:space="preserve">UN </v>
          </cell>
        </row>
        <row r="41">
          <cell r="A41">
            <v>39</v>
          </cell>
          <cell r="B41" t="str">
            <v>CATETER VENOSO CENTRAL 1 LUMEN N 18 AD.</v>
          </cell>
          <cell r="C41" t="str">
            <v>1 UNIDAD DE CATETER</v>
          </cell>
          <cell r="D41">
            <v>1</v>
          </cell>
          <cell r="E41" t="str">
            <v xml:space="preserve">UN </v>
          </cell>
        </row>
        <row r="42">
          <cell r="A42">
            <v>40</v>
          </cell>
          <cell r="B42" t="str">
            <v>CEPILLO PARA LAVADO DE COLONOSCOPIA DESECHABLE</v>
          </cell>
          <cell r="C42" t="str">
            <v>1 UNIDAD DE CEPILLO</v>
          </cell>
          <cell r="D42">
            <v>1</v>
          </cell>
          <cell r="E42" t="str">
            <v xml:space="preserve">UN </v>
          </cell>
        </row>
        <row r="43">
          <cell r="A43">
            <v>41</v>
          </cell>
          <cell r="B43" t="str">
            <v>CEPILLO PARA LAVADO PARA GASTROSCOPIA DESECHABLE</v>
          </cell>
          <cell r="C43" t="str">
            <v>1 UNIDAD DE CEPILLO</v>
          </cell>
          <cell r="D43">
            <v>1</v>
          </cell>
          <cell r="E43" t="str">
            <v xml:space="preserve">UN </v>
          </cell>
        </row>
        <row r="44">
          <cell r="A44">
            <v>42</v>
          </cell>
          <cell r="B44" t="str">
            <v>CIRCUITO DESECHABLE PARA SISTEMA DE REANIMACIÓN NEONATAL QUE INCLUYE MANGUERA LISA PARA OXIGENO Y MASCARA DE (50MM)</v>
          </cell>
          <cell r="C44" t="str">
            <v>1 UNIDAD DE CIRCUITO INCLUYE MANGUERA Y MASCARA</v>
          </cell>
          <cell r="D44">
            <v>1</v>
          </cell>
          <cell r="E44" t="str">
            <v xml:space="preserve">UN </v>
          </cell>
        </row>
        <row r="45">
          <cell r="A45">
            <v>43</v>
          </cell>
          <cell r="B45" t="str">
            <v>CIRCUITO DESECHABLE PARA SISTEMA DE REANIMACIÓN NEONATAL QUE INCLUYE MANGUERA LISA PARA OXIGENO Y MASCARA DE (60MM)</v>
          </cell>
          <cell r="C45" t="str">
            <v>1 UNIDAD DE CIRCUITO INCLUYE MANGUERA Y MASCARA</v>
          </cell>
          <cell r="D45">
            <v>1</v>
          </cell>
          <cell r="E45" t="str">
            <v xml:space="preserve">UN </v>
          </cell>
        </row>
        <row r="46">
          <cell r="A46">
            <v>44</v>
          </cell>
          <cell r="B46" t="str">
            <v>CIRCUITO DESECHABLE PARA SISTEMA DE REANIMACIÓN NEONATAL QUE INCLUYE MANGUERA LISA PARA OXIGENO Y MASCARA DE (42MM)</v>
          </cell>
          <cell r="C46" t="str">
            <v>1 UNIDAD DE CIRCUITO INCLUYE MANGUERA Y MASCARA</v>
          </cell>
          <cell r="D46">
            <v>1</v>
          </cell>
          <cell r="E46" t="str">
            <v xml:space="preserve">UN </v>
          </cell>
        </row>
        <row r="47">
          <cell r="A47">
            <v>45</v>
          </cell>
          <cell r="B47" t="str">
            <v>DREN DE BLAKE NO. 7 CON RESERVORIO</v>
          </cell>
          <cell r="C47" t="str">
            <v>1 UNIDAD DE DREN</v>
          </cell>
          <cell r="D47">
            <v>1</v>
          </cell>
          <cell r="E47" t="str">
            <v xml:space="preserve">UN </v>
          </cell>
        </row>
        <row r="48">
          <cell r="A48">
            <v>46</v>
          </cell>
          <cell r="B48" t="str">
            <v>ELECTRODO LAPAROSCOPICO TIPO GANCHO DE HOOK ANGULACION 90 GRADOS (CAMISA E INSERTO ) REUSABLE PARA SISTEMA MONOPOLAR</v>
          </cell>
          <cell r="C48" t="str">
            <v>1 UNIDAD DE ELECTRODO</v>
          </cell>
          <cell r="D48">
            <v>1</v>
          </cell>
          <cell r="E48" t="str">
            <v xml:space="preserve">UN </v>
          </cell>
        </row>
        <row r="49">
          <cell r="A49">
            <v>47</v>
          </cell>
          <cell r="B49" t="str">
            <v>ELECTRODO LAPAROSCOPICO TIPO ESPATULA (CAMISA E INSERTO ) REUSABLE PARA SISTEMA MONOPOLAR</v>
          </cell>
          <cell r="C49" t="str">
            <v>1 UNIDAD DE ELECTRODO</v>
          </cell>
          <cell r="D49">
            <v>1</v>
          </cell>
          <cell r="E49" t="str">
            <v xml:space="preserve">UN </v>
          </cell>
        </row>
        <row r="50">
          <cell r="A50">
            <v>48</v>
          </cell>
          <cell r="B50" t="str">
            <v>INHALOCAMARA PARA VENTILACIÓN MECANICA ADULTO CON ADAPTACION A CIRCUITO UNIVERSAL</v>
          </cell>
          <cell r="C50" t="str">
            <v>1 UNIDAD DE INHALOCAMARA</v>
          </cell>
          <cell r="D50">
            <v>1</v>
          </cell>
          <cell r="E50" t="str">
            <v xml:space="preserve">UN </v>
          </cell>
        </row>
        <row r="51">
          <cell r="A51">
            <v>49</v>
          </cell>
          <cell r="B51" t="str">
            <v>JERINGA ASEPTO PLASTICA ESTERIL</v>
          </cell>
          <cell r="C51" t="str">
            <v>1 UNIDAD DE JERINGA</v>
          </cell>
          <cell r="D51">
            <v>1</v>
          </cell>
          <cell r="E51" t="str">
            <v xml:space="preserve">UN </v>
          </cell>
        </row>
        <row r="52">
          <cell r="A52">
            <v>50</v>
          </cell>
          <cell r="B52" t="str">
            <v>JUEGO PARA ADMINISTRACION DE LIQUIDOS PARA BOMBA DE DOLOR</v>
          </cell>
          <cell r="C52" t="str">
            <v>1 UNIDAD DE JUEGO ADMINISTRACION DE LIQUIDOS PARA BOMBA DE DOLOR</v>
          </cell>
          <cell r="D52">
            <v>1</v>
          </cell>
          <cell r="E52" t="str">
            <v xml:space="preserve">UN </v>
          </cell>
        </row>
        <row r="53">
          <cell r="A53">
            <v>51</v>
          </cell>
          <cell r="B53" t="str">
            <v>KIT DE TRAQUEOSTOMIA PERCUTANEO ( GUIA, AGUJA, CAMISA, BISTURY, JERINGA, CANULA DE PUNCION CON CASTETER DE TEFLON, DILATADOR CORTO 14, CATETER GUIA CON BLOQUEO DE SEGURIDAD, DILATADOR HIDROFILICO Y CANULA DE TRAQUEOSTOMIA N 7 )</v>
          </cell>
          <cell r="C53" t="str">
            <v>1 KIT DE TRAQUEOSTOMIA PRESENTACION KIT</v>
          </cell>
          <cell r="D53">
            <v>1</v>
          </cell>
          <cell r="E53" t="str">
            <v xml:space="preserve">UN </v>
          </cell>
        </row>
        <row r="54">
          <cell r="A54">
            <v>52</v>
          </cell>
          <cell r="B54" t="str">
            <v>KIT DE TRAQUEOSTOMIA PERCUTANEO ( GUIA, AGUJA, CAMISA, BISTURY, JERINGA, CANULA DE PUNCION CON CASTETER DE TEFLON, DILATADOR CORTO 14, CATETER GUIA CON BLOQUEO DE SEGURIDAD, DILATADOR HIDROFILICO Y CANULA DE TRAQUEOSTOMIA N 8 FENESTRADA)</v>
          </cell>
          <cell r="C54" t="str">
            <v>1 KIT DE TRAQUEOSTOMIA PRESENTACION KIT</v>
          </cell>
          <cell r="D54">
            <v>1</v>
          </cell>
          <cell r="E54" t="str">
            <v xml:space="preserve">UN </v>
          </cell>
        </row>
        <row r="55">
          <cell r="A55">
            <v>53</v>
          </cell>
          <cell r="B55" t="str">
            <v>PAPILOTOMO DE PUNTA O PRECORTE</v>
          </cell>
          <cell r="C55" t="str">
            <v>1 UNIDAD DE PAPILOTOMO</v>
          </cell>
          <cell r="D55">
            <v>1</v>
          </cell>
          <cell r="E55" t="str">
            <v xml:space="preserve">UN </v>
          </cell>
        </row>
        <row r="56">
          <cell r="A56">
            <v>54</v>
          </cell>
          <cell r="B56" t="str">
            <v>PINZA PARA EXTRACCION DE CUERPO EXTRAÑO REUSABLE PARA ENDOSCOPIA</v>
          </cell>
          <cell r="C56" t="str">
            <v>1 UNIDAD DE PINZA</v>
          </cell>
          <cell r="D56">
            <v>1</v>
          </cell>
          <cell r="E56" t="str">
            <v xml:space="preserve">UN </v>
          </cell>
        </row>
        <row r="57">
          <cell r="A57">
            <v>55</v>
          </cell>
          <cell r="B57" t="str">
            <v>SET DE CATETER EPIDURAL CON AGUJA No.16</v>
          </cell>
          <cell r="C57" t="str">
            <v>1 UNIDAD DE KIT DE ANESTESIA. INCLUYE (TODOS LOS INSUMOS RELACIONADOS EN LA DESCRIPCION DEL INSUMO) PRESENTACION KIT</v>
          </cell>
          <cell r="D57">
            <v>1</v>
          </cell>
          <cell r="E57" t="str">
            <v xml:space="preserve">UN </v>
          </cell>
        </row>
        <row r="58">
          <cell r="A58">
            <v>56</v>
          </cell>
          <cell r="B58" t="str">
            <v>SET DE CATETER EPIDURAL CON AGUJA No.18</v>
          </cell>
          <cell r="C58" t="str">
            <v>1 UNIDAD DE SET DE CATETER</v>
          </cell>
          <cell r="D58">
            <v>1</v>
          </cell>
          <cell r="E58" t="str">
            <v xml:space="preserve">UN </v>
          </cell>
        </row>
        <row r="59">
          <cell r="A59">
            <v>57</v>
          </cell>
          <cell r="B59" t="str">
            <v>SISTEMA DE DRENAJE TORACICO PEDIATRICO</v>
          </cell>
          <cell r="C59" t="str">
            <v>1 UNIDAD DE SISTEMA DE DRENAJE TORAXICO</v>
          </cell>
          <cell r="D59">
            <v>1</v>
          </cell>
          <cell r="E59" t="str">
            <v xml:space="preserve">UN </v>
          </cell>
        </row>
        <row r="60">
          <cell r="A60">
            <v>58</v>
          </cell>
          <cell r="B60" t="str">
            <v>SONDA DE SUCCION CERRADA N° 12 FR</v>
          </cell>
          <cell r="C60" t="str">
            <v>1 UNIDAD DE SONDA</v>
          </cell>
          <cell r="D60">
            <v>1</v>
          </cell>
          <cell r="E60" t="str">
            <v xml:space="preserve">UN </v>
          </cell>
        </row>
        <row r="61">
          <cell r="A61">
            <v>59</v>
          </cell>
          <cell r="B61" t="str">
            <v>SONDA DE SUCCION CERRADA N° 5 FR</v>
          </cell>
          <cell r="C61" t="str">
            <v>1 UNIDAD DE SONDA</v>
          </cell>
          <cell r="D61">
            <v>1</v>
          </cell>
          <cell r="E61" t="str">
            <v xml:space="preserve">UN </v>
          </cell>
        </row>
        <row r="62">
          <cell r="A62">
            <v>60</v>
          </cell>
          <cell r="B62" t="str">
            <v>SONDA DE SUCCION CERRADA NO 14 CON PUERTO PARA INHALADOR</v>
          </cell>
          <cell r="C62" t="str">
            <v>1 UNIDAD DE SONDA</v>
          </cell>
          <cell r="D62">
            <v>1</v>
          </cell>
          <cell r="E62" t="str">
            <v xml:space="preserve">UN </v>
          </cell>
        </row>
        <row r="63">
          <cell r="A63">
            <v>61</v>
          </cell>
          <cell r="B63" t="str">
            <v>VALVULA DE SUCCION DESECHABLE</v>
          </cell>
          <cell r="C63" t="str">
            <v>1 UNIDAD DE VALVULA DE SUCCION</v>
          </cell>
          <cell r="D63">
            <v>1</v>
          </cell>
          <cell r="E63" t="str">
            <v xml:space="preserve">UN </v>
          </cell>
        </row>
        <row r="64">
          <cell r="A64">
            <v>62</v>
          </cell>
          <cell r="B64" t="str">
            <v>BOLSA DE DRENAJE URINARIO ADULTO CON SISTEMA CERRRADO, SIN PUERTO PARA TOMA DE MUESTRA Y SIN VALVULA ANTIREFLUJO Y CONECTOR UNIVERSAL.</v>
          </cell>
          <cell r="C64" t="str">
            <v>1 UNIDAD DE BOLSA DRENAJE URINARIO</v>
          </cell>
          <cell r="D64">
            <v>1</v>
          </cell>
          <cell r="E64" t="str">
            <v xml:space="preserve">UN </v>
          </cell>
        </row>
        <row r="65">
          <cell r="A65">
            <v>63</v>
          </cell>
          <cell r="B65" t="str">
            <v>CANULA DE GUEDELL N. 0</v>
          </cell>
          <cell r="C65" t="str">
            <v>1 UNIDAD DE CANULA</v>
          </cell>
          <cell r="D65">
            <v>1</v>
          </cell>
          <cell r="E65" t="str">
            <v xml:space="preserve">UN </v>
          </cell>
        </row>
        <row r="66">
          <cell r="A66">
            <v>64</v>
          </cell>
          <cell r="B66" t="str">
            <v>CANULA DE GUEDELL N. 1</v>
          </cell>
          <cell r="C66" t="str">
            <v>1 UNIDAD DE CANULA</v>
          </cell>
          <cell r="D66">
            <v>1</v>
          </cell>
          <cell r="E66" t="str">
            <v xml:space="preserve">UN </v>
          </cell>
        </row>
        <row r="67">
          <cell r="A67">
            <v>65</v>
          </cell>
          <cell r="B67" t="str">
            <v>CANULA DE GUEDELL N. 2</v>
          </cell>
          <cell r="C67" t="str">
            <v>1 UNIDAD DE CANULA</v>
          </cell>
          <cell r="D67">
            <v>1</v>
          </cell>
          <cell r="E67" t="str">
            <v xml:space="preserve">UN </v>
          </cell>
        </row>
        <row r="68">
          <cell r="A68">
            <v>66</v>
          </cell>
          <cell r="B68" t="str">
            <v>CANULA DE GUEDELL N. 3</v>
          </cell>
          <cell r="C68" t="str">
            <v>1 UNIDAD DE CANULA</v>
          </cell>
          <cell r="D68">
            <v>1</v>
          </cell>
          <cell r="E68" t="str">
            <v xml:space="preserve">UN </v>
          </cell>
        </row>
        <row r="69">
          <cell r="A69">
            <v>67</v>
          </cell>
          <cell r="B69" t="str">
            <v>CANULA DE GUEDELL N. 4</v>
          </cell>
          <cell r="C69" t="str">
            <v>1 UNIDAD DE CANULA</v>
          </cell>
          <cell r="D69">
            <v>1</v>
          </cell>
          <cell r="E69" t="str">
            <v xml:space="preserve">UN </v>
          </cell>
        </row>
        <row r="70">
          <cell r="A70">
            <v>68</v>
          </cell>
          <cell r="B70" t="str">
            <v>CANULA DE GUEDELL N. 5</v>
          </cell>
          <cell r="C70" t="str">
            <v>1 UNIDAD DE CANULA</v>
          </cell>
          <cell r="D70">
            <v>1</v>
          </cell>
          <cell r="E70" t="str">
            <v xml:space="preserve">UN </v>
          </cell>
        </row>
        <row r="71">
          <cell r="A71">
            <v>69</v>
          </cell>
          <cell r="B71" t="str">
            <v>CANULA DE TRAQUEOSTOMIA 5 CON BALON</v>
          </cell>
          <cell r="C71" t="str">
            <v>1 UNIDAD DE CANULA</v>
          </cell>
          <cell r="D71">
            <v>1</v>
          </cell>
          <cell r="E71" t="str">
            <v xml:space="preserve">UN </v>
          </cell>
        </row>
        <row r="72">
          <cell r="A72">
            <v>70</v>
          </cell>
          <cell r="B72" t="str">
            <v>CANULA DE TRAQUEOSTOMIA 5 SIN BALON</v>
          </cell>
          <cell r="C72" t="str">
            <v>1 UNIDAD DE CANULA</v>
          </cell>
          <cell r="D72">
            <v>1</v>
          </cell>
          <cell r="E72" t="str">
            <v xml:space="preserve">UN </v>
          </cell>
        </row>
        <row r="73">
          <cell r="A73">
            <v>71</v>
          </cell>
          <cell r="B73" t="str">
            <v>CANULA DE TRAQUEOSTOMIA 5.5 CON BALON</v>
          </cell>
          <cell r="C73" t="str">
            <v>1 UNIDAD DE CANULA</v>
          </cell>
          <cell r="D73">
            <v>1</v>
          </cell>
          <cell r="E73" t="str">
            <v xml:space="preserve">UN </v>
          </cell>
        </row>
        <row r="74">
          <cell r="A74">
            <v>72</v>
          </cell>
          <cell r="B74" t="str">
            <v>CANULA DE TRAQUEOSTOMIA 7 CON BALON</v>
          </cell>
          <cell r="C74" t="str">
            <v>1 UNIDAD DE CANULA</v>
          </cell>
          <cell r="D74">
            <v>1</v>
          </cell>
          <cell r="E74" t="str">
            <v xml:space="preserve">UN </v>
          </cell>
        </row>
        <row r="75">
          <cell r="A75">
            <v>73</v>
          </cell>
          <cell r="B75" t="str">
            <v>CANULA DE TRAQUEOSTOMIA 7.5 CON BALON</v>
          </cell>
          <cell r="C75" t="str">
            <v>1 UNIDAD DE CANULA</v>
          </cell>
          <cell r="D75">
            <v>1</v>
          </cell>
          <cell r="E75" t="str">
            <v xml:space="preserve">UN </v>
          </cell>
        </row>
        <row r="76">
          <cell r="A76">
            <v>74</v>
          </cell>
          <cell r="B76" t="str">
            <v>CANULA DE TRAQUEOSTOMIA 8 CON BALON</v>
          </cell>
          <cell r="C76" t="str">
            <v>1 UNIDAD DE CANULA</v>
          </cell>
          <cell r="D76">
            <v>1</v>
          </cell>
          <cell r="E76" t="str">
            <v xml:space="preserve">UN </v>
          </cell>
        </row>
        <row r="77">
          <cell r="A77">
            <v>75</v>
          </cell>
          <cell r="B77" t="str">
            <v>ELECTRODO PEDIATRICO CON GEL SOLIDO BASE MICROPOROSO SUAVE DURABLES, ADHESIVO HIPOALERGENIGO</v>
          </cell>
          <cell r="C77" t="str">
            <v>1 UNIDAD DE ELECTRODO</v>
          </cell>
          <cell r="D77">
            <v>1</v>
          </cell>
          <cell r="E77" t="str">
            <v xml:space="preserve">UN </v>
          </cell>
        </row>
        <row r="78">
          <cell r="A78">
            <v>76</v>
          </cell>
          <cell r="B78" t="str">
            <v>FILTRO BACTERIANO VIRICO ADULTO PARA VENTILADOR MECANICO</v>
          </cell>
          <cell r="C78" t="str">
            <v>1 UNIDAD DE FILTRO</v>
          </cell>
          <cell r="D78">
            <v>1</v>
          </cell>
          <cell r="E78" t="str">
            <v xml:space="preserve">UN </v>
          </cell>
        </row>
        <row r="79">
          <cell r="A79">
            <v>77</v>
          </cell>
          <cell r="B79" t="str">
            <v>FILTRO HIDROFOBICO DESECAHBLE para su uso en equipos respiratorios y concentradores de oxígeno</v>
          </cell>
          <cell r="C79" t="str">
            <v>1 UNIDAD DE FILTRO</v>
          </cell>
          <cell r="D79">
            <v>1</v>
          </cell>
          <cell r="E79" t="str">
            <v xml:space="preserve">UN </v>
          </cell>
        </row>
        <row r="80">
          <cell r="A80">
            <v>78</v>
          </cell>
          <cell r="B80" t="str">
            <v>FILTRO INTERCAMBIADOR DE CALOR Y HUMEDAD PEDIATRICO</v>
          </cell>
          <cell r="C80" t="str">
            <v>1 UNIDAD DE FILTRO</v>
          </cell>
          <cell r="D80">
            <v>1</v>
          </cell>
          <cell r="E80" t="str">
            <v xml:space="preserve">UN </v>
          </cell>
        </row>
        <row r="81">
          <cell r="A81">
            <v>79</v>
          </cell>
          <cell r="B81" t="str">
            <v>FILTROS HIDROFOBICOS PARA MAQUINAS DE ANESTESIA</v>
          </cell>
          <cell r="C81" t="str">
            <v>1 UNIDAD DE FILTRO</v>
          </cell>
          <cell r="D81">
            <v>1</v>
          </cell>
          <cell r="E81" t="str">
            <v xml:space="preserve">UN </v>
          </cell>
        </row>
        <row r="82">
          <cell r="A82">
            <v>80</v>
          </cell>
          <cell r="B82" t="str">
            <v>GUIA DE INTUBACION 10 FR PEDIATRICA DESECHABLE</v>
          </cell>
          <cell r="C82" t="str">
            <v>1 UNIDAD DE GUIA</v>
          </cell>
          <cell r="D82">
            <v>1</v>
          </cell>
          <cell r="E82" t="str">
            <v xml:space="preserve">UN </v>
          </cell>
        </row>
        <row r="83">
          <cell r="A83">
            <v>81</v>
          </cell>
          <cell r="B83" t="str">
            <v>GUIA DE INTUBACION 14 FR</v>
          </cell>
          <cell r="C83" t="str">
            <v>1 UNIDAD DE GUIA</v>
          </cell>
          <cell r="D83">
            <v>1</v>
          </cell>
          <cell r="E83" t="str">
            <v xml:space="preserve">UN </v>
          </cell>
        </row>
        <row r="84">
          <cell r="A84">
            <v>82</v>
          </cell>
          <cell r="B84" t="str">
            <v>GUIA DE INTUBACION 6 FR</v>
          </cell>
          <cell r="C84" t="str">
            <v>1 UNIDAD DE GUIA</v>
          </cell>
          <cell r="D84">
            <v>1</v>
          </cell>
          <cell r="E84" t="str">
            <v xml:space="preserve">UN </v>
          </cell>
        </row>
        <row r="85">
          <cell r="A85">
            <v>83</v>
          </cell>
          <cell r="B85" t="str">
            <v>LAPIZ PARA ELECTROBISTURI ESTERIL</v>
          </cell>
          <cell r="C85" t="str">
            <v>1 UNIDAD DE LAPIZ ELECTROBISTURI</v>
          </cell>
          <cell r="D85">
            <v>1</v>
          </cell>
          <cell r="E85" t="str">
            <v xml:space="preserve">UN </v>
          </cell>
        </row>
        <row r="86">
          <cell r="A86">
            <v>84</v>
          </cell>
          <cell r="B86" t="str">
            <v>MALLA DE POLIPROPILENO DE ALTA DENSIDAD PESO DE 95 GR, MICROPOROSA PORO DE 0,75 X 0.75 A 0,8 MM NO ABSORBIBLE 15 X 15CM</v>
          </cell>
          <cell r="C86" t="str">
            <v>1 UNIDAD DE MALLA</v>
          </cell>
          <cell r="D86">
            <v>1</v>
          </cell>
          <cell r="E86" t="str">
            <v xml:space="preserve">UN </v>
          </cell>
        </row>
        <row r="87">
          <cell r="A87">
            <v>85</v>
          </cell>
          <cell r="B87" t="str">
            <v>MALLA DE POLIPROPILENO PARA LA REPARACION DE LA PARED ABDOMINAL 30CM X 30CM</v>
          </cell>
          <cell r="C87" t="str">
            <v>1 UNIDAD DE MALLA</v>
          </cell>
          <cell r="D87">
            <v>1</v>
          </cell>
          <cell r="E87" t="str">
            <v xml:space="preserve">UN </v>
          </cell>
        </row>
        <row r="88">
          <cell r="A88">
            <v>86</v>
          </cell>
          <cell r="B88" t="str">
            <v>MALLA DE POLIPROPILENO SUAVE DE MEDIANA DENSIDAD CON PESO DE 45 A 90G/M2, MACROPOROSA PORO DE 2,38 A 3.6 X 2,38 A 3.6 MM, NO ABSORBIBLE. 10CM A 8CM X 15CM</v>
          </cell>
          <cell r="C88" t="str">
            <v>1 UNIDAD DE MALLA</v>
          </cell>
          <cell r="D88">
            <v>1</v>
          </cell>
          <cell r="E88" t="str">
            <v xml:space="preserve">UN </v>
          </cell>
        </row>
        <row r="89">
          <cell r="A89">
            <v>87</v>
          </cell>
          <cell r="B89" t="str">
            <v>MALLA MACROPOROSA MONOFILAMENTO LIGERA ULTRAFINA PARA PROLAPSO DE CUPULA VAGINAL</v>
          </cell>
          <cell r="C89" t="str">
            <v>1 UNIDAD DE MALLA</v>
          </cell>
          <cell r="D89">
            <v>1</v>
          </cell>
          <cell r="E89" t="str">
            <v xml:space="preserve">UN </v>
          </cell>
        </row>
        <row r="90">
          <cell r="A90">
            <v>88</v>
          </cell>
          <cell r="B90" t="str">
            <v>MALLA QUIRURGICA DE ALTA DENSIDAD DE 15 X 15 CM - 20 X 20 CM</v>
          </cell>
          <cell r="C90" t="str">
            <v>1 UNIDAD DE MALLA</v>
          </cell>
          <cell r="D90">
            <v>1</v>
          </cell>
          <cell r="E90" t="str">
            <v xml:space="preserve">UN </v>
          </cell>
        </row>
        <row r="91">
          <cell r="A91">
            <v>89</v>
          </cell>
          <cell r="B91" t="str">
            <v>MALLA QUIRURGICA PARA REPARACION DE HERNIA VENTRAL/INCISIONAL CUANDO EXISTE LA NECESIDAD DE QUE LA MALLA ENTRE EN CONTACTO CON CON LOS ORGANOS DE LA CAVIDADABDOMINAL 18 A 20 X 30 A 35CM</v>
          </cell>
          <cell r="C91" t="str">
            <v>1 UNIDAD DE MALLA</v>
          </cell>
          <cell r="D91">
            <v>1</v>
          </cell>
          <cell r="E91" t="str">
            <v xml:space="preserve">UN </v>
          </cell>
        </row>
        <row r="92">
          <cell r="A92">
            <v>90</v>
          </cell>
          <cell r="B92" t="str">
            <v>MASCARA FACIAL 0 PARA ANESTESIA</v>
          </cell>
          <cell r="C92" t="str">
            <v>1 UNIDAD DE MASCARA</v>
          </cell>
          <cell r="D92">
            <v>1</v>
          </cell>
          <cell r="E92" t="str">
            <v xml:space="preserve">UN </v>
          </cell>
        </row>
        <row r="93">
          <cell r="A93">
            <v>91</v>
          </cell>
          <cell r="B93" t="str">
            <v>MASCARA FACIAL 1 PARA ANESTESIA</v>
          </cell>
          <cell r="C93" t="str">
            <v>1 UNIDAD DE MASCARA</v>
          </cell>
          <cell r="D93">
            <v>1</v>
          </cell>
          <cell r="E93" t="str">
            <v xml:space="preserve">UN </v>
          </cell>
        </row>
        <row r="94">
          <cell r="A94">
            <v>92</v>
          </cell>
          <cell r="B94" t="str">
            <v>MASCARA FACIAL 2 PARA ANESTESIA</v>
          </cell>
          <cell r="C94" t="str">
            <v>1 UNIDAD DE MASCARA</v>
          </cell>
          <cell r="D94">
            <v>1</v>
          </cell>
          <cell r="E94" t="str">
            <v xml:space="preserve">UN </v>
          </cell>
        </row>
        <row r="95">
          <cell r="A95">
            <v>93</v>
          </cell>
          <cell r="B95" t="str">
            <v>MASCARA FACIAL 3 PARA ANESTESIA</v>
          </cell>
          <cell r="C95" t="str">
            <v>1 UNIDAD DE MASCARA</v>
          </cell>
          <cell r="D95">
            <v>1</v>
          </cell>
          <cell r="E95" t="str">
            <v xml:space="preserve">UN </v>
          </cell>
        </row>
        <row r="96">
          <cell r="A96">
            <v>94</v>
          </cell>
          <cell r="B96" t="str">
            <v>MASCARA FACIAL 4 PARA ANESTESIA</v>
          </cell>
          <cell r="C96" t="str">
            <v>1 UNIDAD DE MASCARA</v>
          </cell>
          <cell r="D96">
            <v>1</v>
          </cell>
          <cell r="E96" t="str">
            <v xml:space="preserve">UN </v>
          </cell>
        </row>
        <row r="97">
          <cell r="A97">
            <v>95</v>
          </cell>
          <cell r="B97" t="str">
            <v>MASCARA FACIAL 5 PARA ANESTESIA</v>
          </cell>
          <cell r="C97" t="str">
            <v>1 UNIDAD DE MASCARA</v>
          </cell>
          <cell r="D97">
            <v>1</v>
          </cell>
          <cell r="E97" t="str">
            <v xml:space="preserve">UN </v>
          </cell>
        </row>
        <row r="98">
          <cell r="A98">
            <v>96</v>
          </cell>
          <cell r="B98" t="str">
            <v>MASCARA LARINGEA N° 1 - DESECHABLE</v>
          </cell>
          <cell r="C98" t="str">
            <v>1 UNIDAD DE MASCARA</v>
          </cell>
          <cell r="D98">
            <v>1</v>
          </cell>
          <cell r="E98" t="str">
            <v xml:space="preserve">UN </v>
          </cell>
        </row>
        <row r="99">
          <cell r="A99">
            <v>97</v>
          </cell>
          <cell r="B99" t="str">
            <v>MASCARA LARINGEA N° 1,5 - DESECHABLE</v>
          </cell>
          <cell r="C99" t="str">
            <v>1 UNIDAD DE MASCARA</v>
          </cell>
          <cell r="D99">
            <v>1</v>
          </cell>
          <cell r="E99" t="str">
            <v xml:space="preserve">UN </v>
          </cell>
        </row>
        <row r="100">
          <cell r="A100">
            <v>98</v>
          </cell>
          <cell r="B100" t="str">
            <v>MASCARA LARINGEA N° 2 - DESECHABLE</v>
          </cell>
          <cell r="C100" t="str">
            <v>1 UNIDAD DE MASCARA</v>
          </cell>
          <cell r="D100">
            <v>1</v>
          </cell>
          <cell r="E100" t="str">
            <v xml:space="preserve">UN </v>
          </cell>
        </row>
        <row r="101">
          <cell r="A101">
            <v>99</v>
          </cell>
          <cell r="B101" t="str">
            <v>MASCARA LARINGEA N° 2,5 - DESECHABLE</v>
          </cell>
          <cell r="C101" t="str">
            <v>1 UNIDAD DE MASCARA</v>
          </cell>
          <cell r="D101">
            <v>1</v>
          </cell>
          <cell r="E101" t="str">
            <v xml:space="preserve">UN </v>
          </cell>
        </row>
        <row r="102">
          <cell r="A102">
            <v>100</v>
          </cell>
          <cell r="B102" t="str">
            <v>MASCARA LARINGEA N° 3 - DESECHABLE</v>
          </cell>
          <cell r="C102" t="str">
            <v>1 UNIDAD DE MASCARA</v>
          </cell>
          <cell r="D102">
            <v>1</v>
          </cell>
          <cell r="E102" t="str">
            <v xml:space="preserve">UN </v>
          </cell>
        </row>
        <row r="103">
          <cell r="A103">
            <v>101</v>
          </cell>
          <cell r="B103" t="str">
            <v>MASCARA LARINGEA N° 4 - DESECHABLE</v>
          </cell>
          <cell r="C103" t="str">
            <v>1 UNIDAD DE MASCARA</v>
          </cell>
          <cell r="D103">
            <v>1</v>
          </cell>
          <cell r="E103" t="str">
            <v xml:space="preserve">UN </v>
          </cell>
        </row>
        <row r="104">
          <cell r="A104">
            <v>102</v>
          </cell>
          <cell r="B104" t="str">
            <v>MASCARA LARINGEA N° 5 - DESECHABLE</v>
          </cell>
          <cell r="C104" t="str">
            <v>1 UNIDAD DE MASCARA</v>
          </cell>
          <cell r="D104">
            <v>1</v>
          </cell>
          <cell r="E104" t="str">
            <v xml:space="preserve">UN </v>
          </cell>
        </row>
        <row r="105">
          <cell r="A105">
            <v>103</v>
          </cell>
          <cell r="B105" t="str">
            <v>PLACA ELECTROBISTURI BIPOLAR ADULTO DOBLE SIN CABLE</v>
          </cell>
          <cell r="C105" t="str">
            <v>1 UNIDAD DE PLACA</v>
          </cell>
          <cell r="D105">
            <v>1</v>
          </cell>
          <cell r="E105" t="str">
            <v xml:space="preserve">UN </v>
          </cell>
        </row>
        <row r="106">
          <cell r="A106">
            <v>104</v>
          </cell>
          <cell r="B106" t="str">
            <v>PLACA PARA ELECTROBISTURI NEONATAL CON CABLE</v>
          </cell>
          <cell r="C106" t="str">
            <v>1 UNIDAD DE PLACA</v>
          </cell>
          <cell r="D106">
            <v>1</v>
          </cell>
          <cell r="E106" t="str">
            <v xml:space="preserve">UN </v>
          </cell>
        </row>
        <row r="107">
          <cell r="A107">
            <v>105</v>
          </cell>
          <cell r="B107" t="str">
            <v>PLACA PARA ELECTROBISTURY ADULTO CON CABLE ( ELECTRODO DISPERSIVO PLACA PACIENTE PARA ADULTO DOBLE CON CABLE.)</v>
          </cell>
          <cell r="C107" t="str">
            <v>1 UNIDAD DE PLACA</v>
          </cell>
          <cell r="D107">
            <v>1</v>
          </cell>
          <cell r="E107" t="str">
            <v xml:space="preserve">UN </v>
          </cell>
        </row>
        <row r="108">
          <cell r="A108">
            <v>106</v>
          </cell>
          <cell r="B108" t="str">
            <v>RESUCITADOR MANUAL DESECHABLE ADULTO QUE INCLUYA VALVULA DE PEEP, LINEA DE OXIGENO , RESERVORIO Y MASCARA EN EMPAQUE SELLADO</v>
          </cell>
          <cell r="C108" t="str">
            <v>1 UNIDAD DE RESUCITADOR. INCLUYE (TODOS LOS COMPONENTES RELACIONADOS EN LA DESCRIPCION DEL INSUMO)</v>
          </cell>
          <cell r="D108">
            <v>1</v>
          </cell>
          <cell r="E108" t="str">
            <v xml:space="preserve">UN </v>
          </cell>
        </row>
        <row r="109">
          <cell r="A109">
            <v>107</v>
          </cell>
          <cell r="B109" t="str">
            <v>RESUCITADOR MANUAL DESECHABLE PEDIATRICOS QUE INCLUYA VALVULA DE PEEP, LINEA DE OXIGENO , RESERVORIO Y MASCARA # 2 EN EMPAQUE SELLADO</v>
          </cell>
          <cell r="C109" t="str">
            <v>1 UNIDAD DE RESUCITADOR. INCLUYE (TODOS LOS COMPONENTES RELACIONADOS EN LA DESCRIPCION DEL INSUMO)</v>
          </cell>
          <cell r="D109">
            <v>1</v>
          </cell>
          <cell r="E109" t="str">
            <v xml:space="preserve">UN </v>
          </cell>
        </row>
        <row r="110">
          <cell r="A110">
            <v>108</v>
          </cell>
          <cell r="B110" t="str">
            <v>SONDA FOLEY SILICONADA 2 VIAS 18 FR</v>
          </cell>
          <cell r="C110" t="str">
            <v>1 UNIDAD DE SONDA</v>
          </cell>
          <cell r="D110">
            <v>1</v>
          </cell>
          <cell r="E110" t="str">
            <v xml:space="preserve">UN </v>
          </cell>
        </row>
        <row r="111">
          <cell r="A111">
            <v>109</v>
          </cell>
          <cell r="B111" t="str">
            <v>SONDA FOLEY SILICONADA 2 VIAS 20 FR</v>
          </cell>
          <cell r="C111" t="str">
            <v>1 UNIDAD DE SONDA</v>
          </cell>
          <cell r="D111">
            <v>1</v>
          </cell>
          <cell r="E111" t="str">
            <v xml:space="preserve">UN </v>
          </cell>
        </row>
        <row r="112">
          <cell r="A112">
            <v>110</v>
          </cell>
          <cell r="B112" t="str">
            <v>SONDA VESICAL (FOLEY) 2 VIAS 10FR LATEX</v>
          </cell>
          <cell r="C112" t="str">
            <v>1 UNIDAD DE SONDA</v>
          </cell>
          <cell r="D112">
            <v>1</v>
          </cell>
          <cell r="E112" t="str">
            <v xml:space="preserve">UN </v>
          </cell>
        </row>
        <row r="113">
          <cell r="A113">
            <v>111</v>
          </cell>
          <cell r="B113" t="str">
            <v>SONDA VESICAL (FOLEY) 2 VIAS 12FR LATEX</v>
          </cell>
          <cell r="C113" t="str">
            <v>1 UNIDAD DE SONDA</v>
          </cell>
          <cell r="D113">
            <v>1</v>
          </cell>
          <cell r="E113" t="str">
            <v xml:space="preserve">UN </v>
          </cell>
        </row>
        <row r="114">
          <cell r="A114">
            <v>112</v>
          </cell>
          <cell r="B114" t="str">
            <v>SONDA VESICAL (FOLEY) 2 VIAS 18FR LATEX</v>
          </cell>
          <cell r="C114" t="str">
            <v>1 UNIDAD DE SONDA</v>
          </cell>
          <cell r="D114">
            <v>1</v>
          </cell>
          <cell r="E114" t="str">
            <v xml:space="preserve">UN </v>
          </cell>
        </row>
        <row r="115">
          <cell r="A115">
            <v>113</v>
          </cell>
          <cell r="B115" t="str">
            <v>SONDA VESICAL (FOLEY) 2 VIAS 20FR LATEX</v>
          </cell>
          <cell r="C115" t="str">
            <v>1 UNIDAD DE SONDA</v>
          </cell>
          <cell r="D115">
            <v>1</v>
          </cell>
          <cell r="E115" t="str">
            <v xml:space="preserve">UN </v>
          </cell>
        </row>
        <row r="116">
          <cell r="A116">
            <v>114</v>
          </cell>
          <cell r="B116" t="str">
            <v>SONDA VESICAL (FOLEY) 2 VIAS 22FR LATEX</v>
          </cell>
          <cell r="C116" t="str">
            <v>1 UNIDAD DE SONDA</v>
          </cell>
          <cell r="D116">
            <v>1</v>
          </cell>
          <cell r="E116" t="str">
            <v xml:space="preserve">UN </v>
          </cell>
        </row>
        <row r="117">
          <cell r="A117">
            <v>115</v>
          </cell>
          <cell r="B117" t="str">
            <v>SONDA VESICAL (FOLEY) 2 VIAS 6FR LATEX</v>
          </cell>
          <cell r="C117" t="str">
            <v>1 UNIDAD DE SONDA</v>
          </cell>
          <cell r="D117">
            <v>1</v>
          </cell>
          <cell r="E117" t="str">
            <v xml:space="preserve">UN </v>
          </cell>
        </row>
        <row r="118">
          <cell r="A118">
            <v>116</v>
          </cell>
          <cell r="B118" t="str">
            <v>SONDA VESICAL (FOLEY) 2 VIAS 8FR LATEX</v>
          </cell>
          <cell r="C118" t="str">
            <v>1 UNIDAD DE SONDA</v>
          </cell>
          <cell r="D118">
            <v>1</v>
          </cell>
          <cell r="E118" t="str">
            <v xml:space="preserve">UN </v>
          </cell>
        </row>
        <row r="119">
          <cell r="A119">
            <v>117</v>
          </cell>
          <cell r="B119" t="str">
            <v>TUBO ENDOTRAQUEAL N. 2.0 SIN BALON, APIROGENO, RADIOPACO Y ESTERIL</v>
          </cell>
          <cell r="C119" t="str">
            <v>1 UNIDAD DE TUBO ENDOTRAQUEAL</v>
          </cell>
          <cell r="D119">
            <v>1</v>
          </cell>
          <cell r="E119" t="str">
            <v xml:space="preserve">UN </v>
          </cell>
        </row>
        <row r="120">
          <cell r="A120">
            <v>118</v>
          </cell>
          <cell r="B120" t="str">
            <v>TUBO ENDOTRAQUEAL N. 2.5 SIN BALON, APIROGENO, RADIOPACO Y ESTERIL</v>
          </cell>
          <cell r="C120" t="str">
            <v>1 UNIDAD DE TUBO ENDOTRAQUEAL</v>
          </cell>
          <cell r="D120">
            <v>1</v>
          </cell>
          <cell r="E120" t="str">
            <v xml:space="preserve">UN </v>
          </cell>
        </row>
        <row r="121">
          <cell r="A121">
            <v>119</v>
          </cell>
          <cell r="B121" t="str">
            <v>TUBO ENDOTRAQUEAL N. 3.0 CON BALON, APIROGENO, RADIOPACO Y ESTERIL</v>
          </cell>
          <cell r="C121" t="str">
            <v>1 UNIDAD DE TUBO ENDOTRAQUEAL</v>
          </cell>
          <cell r="D121">
            <v>1</v>
          </cell>
          <cell r="E121" t="str">
            <v xml:space="preserve">UN </v>
          </cell>
        </row>
        <row r="122">
          <cell r="A122">
            <v>120</v>
          </cell>
          <cell r="B122" t="str">
            <v>TUBO ENDOTRAQUEAL N. 3.0 SIN BALON, APIROGENO, RADIOPACO Y ESTERIL</v>
          </cell>
          <cell r="C122" t="str">
            <v>1 UNIDAD DE TUBO ENDOTRAQUEAL</v>
          </cell>
          <cell r="D122">
            <v>1</v>
          </cell>
          <cell r="E122" t="str">
            <v xml:space="preserve">UN </v>
          </cell>
        </row>
        <row r="123">
          <cell r="A123">
            <v>121</v>
          </cell>
          <cell r="B123" t="str">
            <v>TUBO ENDOTRAQUEAL N. 3.5 CON BALON, APIROGENO, RADIOPACO Y ESTERIL</v>
          </cell>
          <cell r="C123" t="str">
            <v>1 UNIDAD DE TUBO ENDOTRAQUEAL</v>
          </cell>
          <cell r="D123">
            <v>1</v>
          </cell>
          <cell r="E123" t="str">
            <v xml:space="preserve">UN </v>
          </cell>
        </row>
        <row r="124">
          <cell r="A124">
            <v>122</v>
          </cell>
          <cell r="B124" t="str">
            <v>TUBO ENDOTRAQUEAL N. 3.5 SIN BALON, APIROGENO, RADIOPACO Y ESTERIL</v>
          </cell>
          <cell r="C124" t="str">
            <v>1 UNIDAD DE TUBO ENDOTRAQUEAL</v>
          </cell>
          <cell r="D124">
            <v>1</v>
          </cell>
          <cell r="E124" t="str">
            <v xml:space="preserve">UN </v>
          </cell>
        </row>
        <row r="125">
          <cell r="A125">
            <v>123</v>
          </cell>
          <cell r="B125" t="str">
            <v>TUBO ENDOTRAQUEAL N. 4.0 CON BALON, APIROGENO, RADIOPACO Y ESTERIL</v>
          </cell>
          <cell r="C125" t="str">
            <v>1 UNIDAD DE TUBO ENDOTRAQUEAL</v>
          </cell>
          <cell r="D125">
            <v>1</v>
          </cell>
          <cell r="E125" t="str">
            <v xml:space="preserve">UN </v>
          </cell>
        </row>
        <row r="126">
          <cell r="A126">
            <v>124</v>
          </cell>
          <cell r="B126" t="str">
            <v>TUBO ENDOTRAQUEAL N. 4.0 SIN BALON, APIROGENO, RADIOPACO Y ESTERIL</v>
          </cell>
          <cell r="C126" t="str">
            <v>1 UNIDAD DE TUBO ENDOTRAQUEAL</v>
          </cell>
          <cell r="D126">
            <v>1</v>
          </cell>
          <cell r="E126" t="str">
            <v xml:space="preserve">UN </v>
          </cell>
        </row>
        <row r="127">
          <cell r="A127">
            <v>125</v>
          </cell>
          <cell r="B127" t="str">
            <v>TUBO ENDOTRAQUEAL N. 4.5 CON BALON, APIROGENO, RADIOPACO Y ESTERIL</v>
          </cell>
          <cell r="C127" t="str">
            <v>1 UNIDAD DE TUBO ENDOTRAQUEAL</v>
          </cell>
          <cell r="D127">
            <v>1</v>
          </cell>
          <cell r="E127" t="str">
            <v xml:space="preserve">UN </v>
          </cell>
        </row>
        <row r="128">
          <cell r="A128">
            <v>126</v>
          </cell>
          <cell r="B128" t="str">
            <v>TUBO ENDOTRAQUEAL N. 4.5 SIN BALON, APIROGENO, RADIOPACO Y ESTERIL</v>
          </cell>
          <cell r="C128" t="str">
            <v>1 UNIDAD DE TUBO ENDOTRAQUEAL</v>
          </cell>
          <cell r="D128">
            <v>1</v>
          </cell>
          <cell r="E128" t="str">
            <v xml:space="preserve">UN </v>
          </cell>
        </row>
        <row r="129">
          <cell r="A129">
            <v>127</v>
          </cell>
          <cell r="B129" t="str">
            <v>TUBO ENDOTRAQUEAL N. 5.0 CON BALON, APIROGENO, RADIOPACO Y ESTERIL</v>
          </cell>
          <cell r="C129" t="str">
            <v>1 UNIDAD DE TUBO ENDOTRAQUEAL</v>
          </cell>
          <cell r="D129">
            <v>1</v>
          </cell>
          <cell r="E129" t="str">
            <v xml:space="preserve">UN </v>
          </cell>
        </row>
        <row r="130">
          <cell r="A130">
            <v>128</v>
          </cell>
          <cell r="B130" t="str">
            <v>TUBO ENDOTRAQUEAL N. 5.0 SIN BALON APIROGENO, RADIOPACO Y ESTERIL</v>
          </cell>
          <cell r="C130" t="str">
            <v>1 UNIDAD DE TUBO ENDOTRAQUEAL</v>
          </cell>
          <cell r="D130">
            <v>1</v>
          </cell>
          <cell r="E130" t="str">
            <v xml:space="preserve">UN </v>
          </cell>
        </row>
        <row r="131">
          <cell r="A131">
            <v>129</v>
          </cell>
          <cell r="B131" t="str">
            <v>TUBO ENDOTRAQUEAL N. 5.5 CON BALON, APIROGENO, RADIOPACO Y ESTERIL</v>
          </cell>
          <cell r="C131" t="str">
            <v>1 UNIDAD DE TUBO ENDOTRAQUEAL</v>
          </cell>
          <cell r="D131">
            <v>1</v>
          </cell>
          <cell r="E131" t="str">
            <v xml:space="preserve">UN </v>
          </cell>
        </row>
        <row r="132">
          <cell r="A132">
            <v>130</v>
          </cell>
          <cell r="B132" t="str">
            <v>TUBO ENDOTRAQUEAL N. 6.0 CON BALON, APIROGENO, RADIOPACO Y ESTERIL</v>
          </cell>
          <cell r="C132" t="str">
            <v>1 UNIDAD DE TUBO ENDOTRAQUEAL</v>
          </cell>
          <cell r="D132">
            <v>1</v>
          </cell>
          <cell r="E132" t="str">
            <v xml:space="preserve">UN </v>
          </cell>
        </row>
        <row r="133">
          <cell r="A133">
            <v>131</v>
          </cell>
          <cell r="B133" t="str">
            <v>TUBO ENDOTRAQUEAL N. 6.5 CON BALON, APIROGENO, RADIOPACO Y ESTERIL</v>
          </cell>
          <cell r="C133" t="str">
            <v>1 UNIDAD DE TUBO ENDOTRAQUEAL</v>
          </cell>
          <cell r="D133">
            <v>1</v>
          </cell>
          <cell r="E133" t="str">
            <v xml:space="preserve">UN </v>
          </cell>
        </row>
        <row r="134">
          <cell r="A134">
            <v>132</v>
          </cell>
          <cell r="B134" t="str">
            <v>TUBO ENDOTRAQUEAL N. 7.0 CON BALON, APIROGENO, RADIOPACO Y ESTERIL</v>
          </cell>
          <cell r="C134" t="str">
            <v>1 UNIDAD DE TUBO ENDOTRAQUEAL</v>
          </cell>
          <cell r="D134">
            <v>1</v>
          </cell>
          <cell r="E134" t="str">
            <v xml:space="preserve">UN </v>
          </cell>
        </row>
        <row r="135">
          <cell r="A135">
            <v>133</v>
          </cell>
          <cell r="B135" t="str">
            <v>TUBO ENDOTRAQUEAL N. 7.5 CON BALON, APIROGENO, RADIOPACO Y ESTERIL</v>
          </cell>
          <cell r="C135" t="str">
            <v>1 UNIDAD DE TUBO ENDOTRAQUEAL</v>
          </cell>
          <cell r="D135">
            <v>1</v>
          </cell>
          <cell r="E135" t="str">
            <v xml:space="preserve">UN </v>
          </cell>
        </row>
        <row r="136">
          <cell r="A136">
            <v>134</v>
          </cell>
          <cell r="B136" t="str">
            <v>TUBO ENDOTRAQUEAL N. 8.0 CON BALON, APIROGENO, RADIOPACO Y ESTERIL</v>
          </cell>
          <cell r="C136" t="str">
            <v>1 UNIDAD DE TUBO ENDOTRAQUEAL</v>
          </cell>
          <cell r="D136">
            <v>1</v>
          </cell>
          <cell r="E136" t="str">
            <v xml:space="preserve">UN </v>
          </cell>
        </row>
        <row r="137">
          <cell r="A137">
            <v>135</v>
          </cell>
          <cell r="B137" t="str">
            <v>TUBO ENDOTRAQUEAL N. 8.5 CON BALON, APIROGENO, RADIOPACO Y ESTERIL</v>
          </cell>
          <cell r="C137" t="str">
            <v>1 UNIDAD DE TUBO ENDOTRAQUEAL</v>
          </cell>
          <cell r="D137">
            <v>1</v>
          </cell>
          <cell r="E137" t="str">
            <v xml:space="preserve">UN </v>
          </cell>
        </row>
        <row r="138">
          <cell r="A138">
            <v>136</v>
          </cell>
          <cell r="B138" t="str">
            <v>TUBO ENDOTRAQUEAL N. 9.0 CON BALON, APIROGENO, RADIOPACO Y ESTERIL</v>
          </cell>
          <cell r="C138" t="str">
            <v>1 UNIDAD DE TUBO ENDOTRAQUEAL</v>
          </cell>
          <cell r="D138">
            <v>1</v>
          </cell>
          <cell r="E138" t="str">
            <v xml:space="preserve">UN </v>
          </cell>
        </row>
        <row r="139">
          <cell r="A139">
            <v>137</v>
          </cell>
          <cell r="B139" t="str">
            <v>TUBO ENDOTRAQUEAL REFORZADO 6,5 CON BALON</v>
          </cell>
          <cell r="C139" t="str">
            <v>1 UNIDAD DE TUBO ENDOTRAQUEAL</v>
          </cell>
          <cell r="D139">
            <v>1</v>
          </cell>
          <cell r="E139" t="str">
            <v xml:space="preserve">UN </v>
          </cell>
        </row>
        <row r="140">
          <cell r="A140">
            <v>138</v>
          </cell>
          <cell r="B140" t="str">
            <v>TUBO ENDOTRAQUEAL REFORZADO 8/0 CON BALON</v>
          </cell>
          <cell r="C140" t="str">
            <v>1 UNIDAD DE TUBO ENDOTRAQUEAL</v>
          </cell>
          <cell r="D140">
            <v>1</v>
          </cell>
          <cell r="E140" t="str">
            <v xml:space="preserve">UN </v>
          </cell>
        </row>
        <row r="141">
          <cell r="A141">
            <v>139</v>
          </cell>
          <cell r="B141" t="str">
            <v>TUBO ENDOTRAQUEAL REFORZADO METALICO CON BALON Nº 7.5</v>
          </cell>
          <cell r="C141" t="str">
            <v>1 UNIDAD DE TUBO ENDOTRAQUEAL</v>
          </cell>
          <cell r="D141">
            <v>1</v>
          </cell>
          <cell r="E141" t="str">
            <v xml:space="preserve">UN </v>
          </cell>
        </row>
        <row r="142">
          <cell r="A142">
            <v>140</v>
          </cell>
          <cell r="B142" t="str">
            <v>TUBO ENDOTRAQUEAL REFORZADO METALICO CON BALON Nº 6.0</v>
          </cell>
          <cell r="C142" t="str">
            <v>1 UNIDAD DE TUBO ENDOTRAQUEAL</v>
          </cell>
          <cell r="D142">
            <v>1</v>
          </cell>
          <cell r="E142" t="str">
            <v xml:space="preserve">UN </v>
          </cell>
        </row>
        <row r="143">
          <cell r="A143">
            <v>141</v>
          </cell>
          <cell r="B143" t="str">
            <v>TUBO ENDOTRAQUEAL REFORZADO METALICO CON BALON Nº 8.5</v>
          </cell>
          <cell r="C143" t="str">
            <v>1 UNIDAD DE TUBO ENDOTRAQUEAL</v>
          </cell>
          <cell r="D143">
            <v>1</v>
          </cell>
          <cell r="E143" t="str">
            <v xml:space="preserve">UN </v>
          </cell>
        </row>
        <row r="144">
          <cell r="A144">
            <v>142</v>
          </cell>
          <cell r="B144" t="str">
            <v>TUBO ENDOTRAQUEAL REFORZADO METALICO CON BALON Nº 7.0</v>
          </cell>
          <cell r="C144" t="str">
            <v>1 UNIDAD DE TUBO ENDOTRAQUEAL</v>
          </cell>
          <cell r="D144">
            <v>1</v>
          </cell>
          <cell r="E144" t="str">
            <v xml:space="preserve">UN </v>
          </cell>
        </row>
        <row r="145">
          <cell r="A145">
            <v>143</v>
          </cell>
          <cell r="B145" t="str">
            <v>AGUJA PUNCIÓN LUMBAR # 26</v>
          </cell>
          <cell r="C145" t="str">
            <v>1 UNIDAD DE AGUJA</v>
          </cell>
          <cell r="D145">
            <v>1</v>
          </cell>
          <cell r="E145" t="str">
            <v xml:space="preserve">UN </v>
          </cell>
        </row>
        <row r="146">
          <cell r="A146">
            <v>144</v>
          </cell>
          <cell r="B146" t="str">
            <v>AGUJA PUNCIÓN LUMBAR # 27</v>
          </cell>
          <cell r="C146" t="str">
            <v>1 UNIDAD DE AGUJA</v>
          </cell>
          <cell r="D146">
            <v>1</v>
          </cell>
          <cell r="E146" t="str">
            <v xml:space="preserve">UN </v>
          </cell>
        </row>
        <row r="147">
          <cell r="A147">
            <v>145</v>
          </cell>
          <cell r="B147" t="str">
            <v>CANULA NASAL DE ALTO FLUJO ADULTO TALLA M</v>
          </cell>
          <cell r="C147" t="str">
            <v>1 UNIDAD DE CANULA</v>
          </cell>
          <cell r="D147">
            <v>1</v>
          </cell>
          <cell r="E147" t="str">
            <v xml:space="preserve">UN </v>
          </cell>
        </row>
        <row r="148">
          <cell r="A148">
            <v>146</v>
          </cell>
          <cell r="B148" t="str">
            <v xml:space="preserve">CANULA NASAL DE ALTO FLUJO ADULTO TALLA S </v>
          </cell>
          <cell r="C148" t="str">
            <v>1 UNIDAD DE CANULA</v>
          </cell>
          <cell r="D148">
            <v>1</v>
          </cell>
          <cell r="E148" t="str">
            <v xml:space="preserve">UN </v>
          </cell>
        </row>
        <row r="149">
          <cell r="A149">
            <v>147</v>
          </cell>
          <cell r="B149" t="str">
            <v>CIRCUITO  RESPIRATORIO DESECHABLE ADULTO - PEDIATRICO PARA VENTILADOR OXILOG  3000 PLUS</v>
          </cell>
          <cell r="C149" t="str">
            <v>1 UNIDAD DE CIRCUITO</v>
          </cell>
          <cell r="D149">
            <v>1</v>
          </cell>
          <cell r="E149" t="str">
            <v xml:space="preserve">UN </v>
          </cell>
        </row>
        <row r="150">
          <cell r="A150">
            <v>148</v>
          </cell>
          <cell r="B150" t="str">
            <v>CIRCUITO ADULTO ALTO FLUJO CON CAMARA AJUSTABLE A VENTILADOR MECANICO</v>
          </cell>
          <cell r="C150" t="str">
            <v>1 UNIDAD DE CIRCUITO</v>
          </cell>
          <cell r="D150">
            <v>1</v>
          </cell>
          <cell r="E150" t="str">
            <v xml:space="preserve">UN </v>
          </cell>
        </row>
        <row r="151">
          <cell r="A151">
            <v>149</v>
          </cell>
          <cell r="B151" t="str">
            <v>FILTRO EXHALATORIO ANTIBACTERIAL VENTILADOR ALTA FRECUENCIA SLE5000</v>
          </cell>
          <cell r="C151" t="str">
            <v>1 UNIDAD DE FILTRO</v>
          </cell>
          <cell r="D151">
            <v>1</v>
          </cell>
          <cell r="E151" t="str">
            <v xml:space="preserve">UN </v>
          </cell>
        </row>
        <row r="152">
          <cell r="A152">
            <v>150</v>
          </cell>
          <cell r="B152" t="str">
            <v>KIT CPAP NASAL DESECHABLE TALLA L O MEDIDA DE PERIMETRO CEFALICO 29-36 (INCLUYE SISTEMA INTERFASE VENTILACION NO INVASIVA NEONATAL CPAP,  GORRO, MASCARA NEONATAL NO INVASIVA, PRONG TALLA L</v>
          </cell>
          <cell r="C152" t="str">
            <v>1 UNIDAD DE KIT CPAP NASAL. INCLUYE (TODOS LOS INSUMOS RELACIONADOS EN LA DESCRIPCION DEL INSUMO) PRESENTACION KIT</v>
          </cell>
          <cell r="D152">
            <v>1</v>
          </cell>
          <cell r="E152" t="str">
            <v xml:space="preserve">UN </v>
          </cell>
        </row>
        <row r="153">
          <cell r="A153">
            <v>151</v>
          </cell>
          <cell r="B153" t="str">
            <v>KIT CPAP NASAL DESECHABLE TALLA M O MEDIDA DE PERIMETRO CEFALICO 25-29  (INCLUYE SISTEMA INTERFASE VENTILACION NO INVASIVA NEONATAL CPAP,  GORRO, MASCARA NEONATAL NO INVASIVA, PRONG TALLA M</v>
          </cell>
          <cell r="C153" t="str">
            <v>1 UNIDAD DE KIT CPAP NASAL. INCLUYE (TODOS LOS INSUMOS RELACIONADOS EN LA DESCRIPCION DEL INSUMO) PRESENTACION KIT</v>
          </cell>
          <cell r="D153">
            <v>1</v>
          </cell>
          <cell r="E153" t="str">
            <v xml:space="preserve">UN </v>
          </cell>
        </row>
        <row r="154">
          <cell r="A154">
            <v>152</v>
          </cell>
          <cell r="B154" t="str">
            <v>KIT CPAP NASAL DESECHABLE TALLA S O MEDIDA DE PERIMETRO CEFALICO 22- 25 (INCLUYE SISTEMA INTERFASE VENTILACION NO INVASIVA NEONATAL CPAP,  GORRO, MASCARA NEONATAL NO INVASIVA, PRONG TALLA S</v>
          </cell>
          <cell r="C154" t="str">
            <v>1 UNIDAD DE KIT CPAP NASAL. INCLUYE (TODOS LOS INSUMOS RELACIONADOS EN LA DESCRIPCION DEL INSUMO) PRESENTACION KIT</v>
          </cell>
          <cell r="D154">
            <v>1</v>
          </cell>
          <cell r="E154" t="str">
            <v xml:space="preserve">UN </v>
          </cell>
        </row>
        <row r="155">
          <cell r="A155">
            <v>153</v>
          </cell>
          <cell r="B155" t="str">
            <v>KIT CPAP NASAL DESECHABLE TALLA XS O MEDIDA DE PERIMETRO CEFALICO 10-22 CMS (INCLUYE SISTEMA INTERFASE VENTILACION NO INVASIVA NEONATAL CPAP,  GORRO, MASCARA NEONATAL NO INVASIVA, PRONG)</v>
          </cell>
          <cell r="C155" t="str">
            <v>1 UNIDAD DE KIT CPAP NASAL. INCLUYE (TODOS LOS INSUMOS RELACIONADOS EN LA DESCRIPCION DEL INSUMO) PRESENTACION KIT</v>
          </cell>
          <cell r="D155">
            <v>1</v>
          </cell>
          <cell r="E155" t="str">
            <v xml:space="preserve">UN </v>
          </cell>
        </row>
        <row r="156">
          <cell r="A156">
            <v>154</v>
          </cell>
          <cell r="B156" t="str">
            <v>MASCARA DESECHABLE PARA VENTILACION MECANICA NO INVASIVA. FACIAL TOTAL. LARGE.</v>
          </cell>
          <cell r="C156" t="str">
            <v>1 UNIDAD DE MASCARA</v>
          </cell>
          <cell r="D156">
            <v>1</v>
          </cell>
          <cell r="E156" t="str">
            <v xml:space="preserve">UN </v>
          </cell>
        </row>
        <row r="157">
          <cell r="A157">
            <v>155</v>
          </cell>
          <cell r="B157" t="str">
            <v>MASCARA DESECHABLE PARA VENTILACION MECANICA NO INVASIVA. FACIAL TOTAL. MEDIUM.</v>
          </cell>
          <cell r="C157" t="str">
            <v>1 UNIDAD DE MASCARA</v>
          </cell>
          <cell r="D157">
            <v>1</v>
          </cell>
          <cell r="E157" t="str">
            <v xml:space="preserve">UN </v>
          </cell>
        </row>
        <row r="158">
          <cell r="A158">
            <v>156</v>
          </cell>
          <cell r="B158" t="str">
            <v>MASCARA DESECHABLE PARA VENTILACION MECANICA NO INVASIVA. FACIAL TOTAL. SMALL.</v>
          </cell>
          <cell r="C158" t="str">
            <v>1 UNIDAD DE MASCARA</v>
          </cell>
          <cell r="D158">
            <v>1</v>
          </cell>
          <cell r="E158" t="str">
            <v xml:space="preserve">UN </v>
          </cell>
        </row>
        <row r="159">
          <cell r="A159">
            <v>157</v>
          </cell>
          <cell r="B159" t="str">
            <v>SENSOR DE FLUJO SPIROLOG REF 840373510</v>
          </cell>
          <cell r="C159" t="str">
            <v xml:space="preserve">1 UNIDAD DE SENSOR </v>
          </cell>
          <cell r="D159">
            <v>1</v>
          </cell>
          <cell r="E159" t="str">
            <v xml:space="preserve">UN </v>
          </cell>
        </row>
        <row r="160">
          <cell r="A160">
            <v>158</v>
          </cell>
          <cell r="B160" t="str">
            <v>TRAMPA DE CAPNOGRAFIA PARA MONITOR MULTIPARAMETROS (CAPNOGRAFOR MARCA DRAEGER Y MAQUINA DATEX OHMEDA)</v>
          </cell>
          <cell r="C160" t="str">
            <v>1 UNIDAD DE TRAMPA CAPNOGRAFIA</v>
          </cell>
          <cell r="D160">
            <v>1</v>
          </cell>
          <cell r="E160" t="str">
            <v xml:space="preserve">UN </v>
          </cell>
        </row>
        <row r="161">
          <cell r="A161">
            <v>159</v>
          </cell>
          <cell r="B161" t="str">
            <v>ALGODON EN TORUNDA BOLSA X 500 GRS</v>
          </cell>
          <cell r="C161" t="str">
            <v>1 BOLSA DE ALGODÓN X 500 GRMS PRESENTACION BOLSA</v>
          </cell>
          <cell r="D161">
            <v>1</v>
          </cell>
          <cell r="E161" t="str">
            <v xml:space="preserve">UN </v>
          </cell>
        </row>
        <row r="162">
          <cell r="A162">
            <v>160</v>
          </cell>
          <cell r="B162" t="str">
            <v>APOSITO DE ALGINATO DE CALCIO 10 X 10  CM.</v>
          </cell>
          <cell r="C162" t="str">
            <v>1 UNIDAD DE APOSITO</v>
          </cell>
          <cell r="D162">
            <v>1</v>
          </cell>
          <cell r="E162" t="str">
            <v xml:space="preserve">UN </v>
          </cell>
        </row>
        <row r="163">
          <cell r="A163">
            <v>161</v>
          </cell>
          <cell r="B163" t="str">
            <v>BARRERA BLANDA y BOLSA COLOSTOMIA No 57</v>
          </cell>
          <cell r="C163" t="str">
            <v>1 KIT COMPUESTO DE 1 BARRERA Y 1 BOLSA COLOSTOMIA</v>
          </cell>
          <cell r="D163">
            <v>1</v>
          </cell>
          <cell r="E163" t="str">
            <v xml:space="preserve">UN </v>
          </cell>
        </row>
        <row r="164">
          <cell r="A164">
            <v>162</v>
          </cell>
          <cell r="B164" t="str">
            <v>BARRERA BLANDA Y BOLSA PARA COLOSTOMIA N° 70</v>
          </cell>
          <cell r="C164" t="str">
            <v>1 KIT COMPUESTO DE 1 BARRERA Y 1 BOLSA COLOSTOMIA</v>
          </cell>
          <cell r="D164">
            <v>1</v>
          </cell>
          <cell r="E164" t="str">
            <v xml:space="preserve">UN </v>
          </cell>
        </row>
        <row r="165">
          <cell r="A165">
            <v>163</v>
          </cell>
          <cell r="B165" t="str">
            <v>BARRERA CUTANEA NO IRRITANTE EN TOALLA</v>
          </cell>
          <cell r="C165" t="str">
            <v>1 UNIDAD DE BARRERA</v>
          </cell>
          <cell r="D165">
            <v>1</v>
          </cell>
          <cell r="E165" t="str">
            <v xml:space="preserve">UN </v>
          </cell>
        </row>
        <row r="166">
          <cell r="A166">
            <v>164</v>
          </cell>
          <cell r="B166" t="str">
            <v xml:space="preserve">BATA DE CIRUJANO ESTERIL DESCARTABLE: TELA NO TEJIDA DE 35 GRAMOS  AZUL QUIRURGICO DE 132 CM DE LARGO X 152 DE ANCHO CON 6  A 8 TIRAS DE AMARRE, PUÑOS RESORTADOS DE 8 A 6 CM DE LARGO  100% EN ALGODON </v>
          </cell>
          <cell r="C166" t="str">
            <v>1 UNIDAD DE BATA</v>
          </cell>
          <cell r="D166">
            <v>1</v>
          </cell>
          <cell r="E166" t="str">
            <v xml:space="preserve">UN </v>
          </cell>
          <cell r="F166">
            <v>4950</v>
          </cell>
          <cell r="G166" t="str">
            <v>Excento Decreto 551 de 2020</v>
          </cell>
        </row>
        <row r="167">
          <cell r="A167">
            <v>165</v>
          </cell>
          <cell r="B167" t="str">
            <v>BRAZALETE IDENTIFICACION ADULTOS  EN MATERIAL HIPOALERGENICO (PAPEL)</v>
          </cell>
          <cell r="C167" t="str">
            <v>1 UNIDAD DE BRAZALETE</v>
          </cell>
          <cell r="D167">
            <v>1</v>
          </cell>
          <cell r="E167" t="str">
            <v xml:space="preserve">UN </v>
          </cell>
        </row>
        <row r="168">
          <cell r="A168">
            <v>166</v>
          </cell>
          <cell r="B168" t="str">
            <v>CABLE MONOPOLAR PARA ELECTRODOS DE LAPAROSCOPIA CONEXION  PARA UNIDAD ELECTRO QUIRURGICA  REUSABLE</v>
          </cell>
          <cell r="C168" t="str">
            <v>1 UNIDAD DE CABLE MONOPOLAR</v>
          </cell>
          <cell r="D168">
            <v>1</v>
          </cell>
          <cell r="E168" t="str">
            <v xml:space="preserve">UN </v>
          </cell>
        </row>
        <row r="169">
          <cell r="A169">
            <v>167</v>
          </cell>
          <cell r="B169" t="str">
            <v>CAL SODADA PARA ANESTESIA CANECA POR 30 HASTA 40 LIBRAS</v>
          </cell>
          <cell r="C169" t="str">
            <v>1 UNIDAD DE CAL   PRESENTACION EN CANECA</v>
          </cell>
          <cell r="D169">
            <v>1</v>
          </cell>
          <cell r="E169" t="str">
            <v xml:space="preserve">UN </v>
          </cell>
        </row>
        <row r="170">
          <cell r="A170">
            <v>168</v>
          </cell>
          <cell r="B170" t="str">
            <v>CATETER DIALISIS PERITONEAL 39,25 CMS CURVO COLA DE CERDO</v>
          </cell>
          <cell r="C170" t="str">
            <v>1 UNIDAD DE CATETER</v>
          </cell>
          <cell r="D170">
            <v>1</v>
          </cell>
          <cell r="E170" t="str">
            <v xml:space="preserve">UN </v>
          </cell>
        </row>
        <row r="171">
          <cell r="A171">
            <v>169</v>
          </cell>
          <cell r="B171" t="str">
            <v>CATETER DIALISIS PERITONEAL NEONATAL 1 C</v>
          </cell>
          <cell r="C171" t="str">
            <v>1 UNIDAD DE CATETER</v>
          </cell>
          <cell r="D171">
            <v>1</v>
          </cell>
          <cell r="E171" t="str">
            <v xml:space="preserve">UN </v>
          </cell>
        </row>
        <row r="172">
          <cell r="A172">
            <v>170</v>
          </cell>
          <cell r="B172" t="str">
            <v>CATETER MAHURKAR 2 LUMEN PRECURVADO 8 FR X 12CM.</v>
          </cell>
          <cell r="C172" t="str">
            <v>1 UNIDAD DE CATETER</v>
          </cell>
          <cell r="D172">
            <v>1</v>
          </cell>
          <cell r="E172" t="str">
            <v xml:space="preserve">UN </v>
          </cell>
        </row>
        <row r="173">
          <cell r="A173">
            <v>171</v>
          </cell>
          <cell r="B173" t="str">
            <v>CATETER UMBILICAL 2.5</v>
          </cell>
          <cell r="C173" t="str">
            <v>1 UNIDAD DE CATETER</v>
          </cell>
          <cell r="D173">
            <v>1</v>
          </cell>
          <cell r="E173" t="str">
            <v xml:space="preserve">UN </v>
          </cell>
        </row>
        <row r="174">
          <cell r="A174">
            <v>172</v>
          </cell>
          <cell r="B174" t="str">
            <v>CAT GUT CROMADO CALIBRE 3/0 AGUJA CURVA REDONDA DE 24 A 27 MM DE MEDIO CIRCULO, HEBRA DE 70 CM O MAS</v>
          </cell>
          <cell r="C174" t="str">
            <v>1 UNIDAD DE SOBRE</v>
          </cell>
          <cell r="D174">
            <v>1</v>
          </cell>
          <cell r="E174" t="str">
            <v xml:space="preserve">UN </v>
          </cell>
        </row>
        <row r="175">
          <cell r="A175">
            <v>173</v>
          </cell>
          <cell r="B175" t="str">
            <v xml:space="preserve">CERA PARA HUESO 2.5GR                                                                                          </v>
          </cell>
          <cell r="C175" t="str">
            <v>1 UNIDAD DE SOBRE</v>
          </cell>
          <cell r="D175">
            <v>1</v>
          </cell>
          <cell r="E175" t="str">
            <v xml:space="preserve">UN </v>
          </cell>
        </row>
        <row r="176">
          <cell r="A176">
            <v>174</v>
          </cell>
          <cell r="B176" t="str">
            <v>CIRCUITO DE ANESTESIA ADULTO CON BALON 3 LITROS</v>
          </cell>
          <cell r="C176" t="str">
            <v>1 UNIDAD DE CIRCUITO</v>
          </cell>
          <cell r="D176">
            <v>1</v>
          </cell>
          <cell r="E176" t="str">
            <v xml:space="preserve">UN </v>
          </cell>
        </row>
        <row r="177">
          <cell r="A177">
            <v>175</v>
          </cell>
          <cell r="B177" t="str">
            <v>CONTENEDOR RIGIDO PARA EL DESCARTE DE RESIDUOS DE RIESGO BIOLOGICO DE ORIGEN CORTO PUNZANTE DE CAPACIDAD DE 44 A 50 LITROS</v>
          </cell>
          <cell r="C177" t="str">
            <v>1 UNIDAD DE CONTENEDOR</v>
          </cell>
          <cell r="D177">
            <v>1</v>
          </cell>
          <cell r="E177" t="str">
            <v xml:space="preserve">UN </v>
          </cell>
        </row>
        <row r="178">
          <cell r="A178">
            <v>176</v>
          </cell>
          <cell r="B178" t="str">
            <v>DISPOSITIVO INTRAOSEO AUTOMATICO ADULTO</v>
          </cell>
          <cell r="C178" t="str">
            <v>1 UNIDAD DE DISPOSITIVO INTRAOSEO</v>
          </cell>
          <cell r="D178">
            <v>1</v>
          </cell>
          <cell r="E178" t="str">
            <v xml:space="preserve">UN </v>
          </cell>
        </row>
        <row r="179">
          <cell r="A179">
            <v>177</v>
          </cell>
          <cell r="B179" t="str">
            <v>DISPOSITIVO INTRAOSEO AUTOMATICO PEDIATRICA</v>
          </cell>
          <cell r="C179" t="str">
            <v>1 UNIDAD DE DISPOSITIVO INTRAOSEO</v>
          </cell>
          <cell r="D179">
            <v>1</v>
          </cell>
          <cell r="E179" t="str">
            <v xml:space="preserve">UN </v>
          </cell>
        </row>
        <row r="180">
          <cell r="A180">
            <v>178</v>
          </cell>
          <cell r="B180" t="str">
            <v>DREN DE SILICONA PLANO ACANALADO  CON LINEA RADIOPACA  ESTERIL 4/4 PARTES PERFORADO DE  DE 4 X 7 X 20MM APROX</v>
          </cell>
          <cell r="C180" t="str">
            <v>1 UNIDAD DE DREN</v>
          </cell>
          <cell r="D180">
            <v>1</v>
          </cell>
          <cell r="E180" t="str">
            <v xml:space="preserve">UN </v>
          </cell>
        </row>
        <row r="181">
          <cell r="A181">
            <v>179</v>
          </cell>
          <cell r="B181" t="str">
            <v>ESPONJA QUIRURGICA PARA TAPONAMIENTO NASAL DE 8 CM X 2.0 CM</v>
          </cell>
          <cell r="C181" t="str">
            <v>1 UNIDAD DE ESPONJA</v>
          </cell>
          <cell r="D181">
            <v>1</v>
          </cell>
          <cell r="E181" t="str">
            <v xml:space="preserve">UN </v>
          </cell>
        </row>
        <row r="182">
          <cell r="A182">
            <v>180</v>
          </cell>
          <cell r="B182" t="str">
            <v xml:space="preserve">FILTRO EXHALATORIO REUSABLE PARA PB 840     </v>
          </cell>
          <cell r="C182" t="str">
            <v>1 UNIDAD DE FILTRO</v>
          </cell>
          <cell r="D182">
            <v>1</v>
          </cell>
          <cell r="E182" t="str">
            <v xml:space="preserve">UN </v>
          </cell>
        </row>
        <row r="183">
          <cell r="A183">
            <v>181</v>
          </cell>
          <cell r="B183" t="str">
            <v>FILTRO INSPIRATORIO REUSABLE</v>
          </cell>
          <cell r="C183" t="str">
            <v>1 UNIDAD DE FILTRO</v>
          </cell>
          <cell r="D183">
            <v>1</v>
          </cell>
          <cell r="E183" t="str">
            <v xml:space="preserve">UN </v>
          </cell>
        </row>
        <row r="184">
          <cell r="A184">
            <v>182</v>
          </cell>
          <cell r="B184" t="str">
            <v>GANCHO DE HOOK COMPATIBLE CON ELCABLE MONOPOLAR</v>
          </cell>
          <cell r="C184" t="str">
            <v>1 UNIDAD DE GANCHO HOOK</v>
          </cell>
          <cell r="D184">
            <v>1</v>
          </cell>
          <cell r="E184" t="str">
            <v xml:space="preserve">UN </v>
          </cell>
        </row>
        <row r="185">
          <cell r="A185">
            <v>183</v>
          </cell>
          <cell r="B185" t="str">
            <v>GRAPADORA CIRCULAR CURV CORT 29MM</v>
          </cell>
          <cell r="C185" t="str">
            <v>1 UNIDAD DE GRAPADORA</v>
          </cell>
          <cell r="D185">
            <v>1</v>
          </cell>
          <cell r="E185" t="str">
            <v xml:space="preserve">UN </v>
          </cell>
        </row>
        <row r="186">
          <cell r="A186">
            <v>184</v>
          </cell>
          <cell r="B186" t="str">
            <v>KIT TRACCION CUTANEA PEDIATRICO</v>
          </cell>
          <cell r="C186" t="str">
            <v>1 UNIDAD DE KIT TRACCION CUTANEA PRESENTACION KIT</v>
          </cell>
          <cell r="D186">
            <v>1</v>
          </cell>
          <cell r="E186" t="str">
            <v xml:space="preserve">UN </v>
          </cell>
        </row>
        <row r="187">
          <cell r="A187">
            <v>185</v>
          </cell>
          <cell r="B187" t="str">
            <v xml:space="preserve">LUBRICANTE DE INSTRUMENTO E INHIBIDOR DE OXIDO   NO GRASOSO, NO TOXICO, SIN COMPONENTE DE SILICONA , COMPATIBLE EN PROCESOS DE VAPOR , GALON </v>
          </cell>
          <cell r="C187" t="str">
            <v>1 UNIDAD DE LUBRICANTE PRESENTACION EN GALON</v>
          </cell>
          <cell r="D187">
            <v>1</v>
          </cell>
          <cell r="E187" t="str">
            <v xml:space="preserve">UN </v>
          </cell>
        </row>
        <row r="188">
          <cell r="A188">
            <v>186</v>
          </cell>
          <cell r="B188" t="str">
            <v>MALLA DE POLIPROPILENO SUAVE DE MEDIANA DENSIDAD CON PESO DE 45 A 90G/M2, MACROPOROSA PORO DE 2,38 A 3.6 X 2,38 A 3.6 MM, NO ABSORBIBLE. 7CM A 8CM X 15CM</v>
          </cell>
          <cell r="C188" t="str">
            <v>1 UNIDAD DE MALLA</v>
          </cell>
          <cell r="D188">
            <v>1</v>
          </cell>
          <cell r="E188" t="str">
            <v xml:space="preserve">UN </v>
          </cell>
        </row>
        <row r="189">
          <cell r="A189">
            <v>187</v>
          </cell>
          <cell r="B189" t="str">
            <v>MALLA RECUBIERTA PROTECTORA EN U PARA HIATO 7 X 10 CMS</v>
          </cell>
          <cell r="C189" t="str">
            <v>1 UNIDAD DE MALLA</v>
          </cell>
          <cell r="D189">
            <v>1</v>
          </cell>
          <cell r="E189" t="str">
            <v xml:space="preserve">UN </v>
          </cell>
        </row>
        <row r="190">
          <cell r="A190">
            <v>188</v>
          </cell>
          <cell r="B190" t="str">
            <v>PAPEL DESFIBRILADOR INSTRAMED  CARDIO MAX  48 mm (anchura) x 30 m (longitud )</v>
          </cell>
          <cell r="C190" t="str">
            <v>1 UNIDAD DE PAPEL  PRESENTACION ROLLO</v>
          </cell>
          <cell r="D190">
            <v>1</v>
          </cell>
          <cell r="E190" t="str">
            <v xml:space="preserve">UN </v>
          </cell>
        </row>
        <row r="191">
          <cell r="A191">
            <v>189</v>
          </cell>
          <cell r="B191" t="str">
            <v>PAPEL PARA DESFIBRILADOR 50 MM X 30 MTS EN ROLLO</v>
          </cell>
          <cell r="C191" t="str">
            <v>1 UNIDAD DE PAPEL  PRESENTACION ROLLO</v>
          </cell>
          <cell r="D191">
            <v>1</v>
          </cell>
          <cell r="E191" t="str">
            <v xml:space="preserve">UN </v>
          </cell>
        </row>
        <row r="192">
          <cell r="A192">
            <v>190</v>
          </cell>
          <cell r="B192" t="str">
            <v>PAPEL PARA ELECTROCARDIOGRAFO 50 MM X 20 MTS EN ROLLO</v>
          </cell>
          <cell r="C192" t="str">
            <v>1 UNIDAD DE PAPEL  PRESENTACION ROLLO</v>
          </cell>
          <cell r="D192">
            <v>1</v>
          </cell>
          <cell r="E192" t="str">
            <v xml:space="preserve">UN </v>
          </cell>
        </row>
        <row r="193">
          <cell r="A193">
            <v>191</v>
          </cell>
          <cell r="B193" t="str">
            <v>PAPEL PARA ELECTROCARDIOGRAFO EDAN DANATECH  UNIDAD</v>
          </cell>
          <cell r="C193" t="str">
            <v>1 UNIDAD DE PAPEL</v>
          </cell>
          <cell r="D193">
            <v>1</v>
          </cell>
          <cell r="E193" t="str">
            <v xml:space="preserve">UN </v>
          </cell>
        </row>
        <row r="194">
          <cell r="A194">
            <v>192</v>
          </cell>
          <cell r="B194" t="str">
            <v>PAPEL PARA ELECTROCARDIOGRAFO MARCA COMEN UNIDAD  medidas: 110 MM * 140MM*15O HOJAS  REQUIERE GUIA LIBRETA</v>
          </cell>
          <cell r="C194" t="str">
            <v>1 UNIDAD DE PAPEL</v>
          </cell>
          <cell r="D194">
            <v>1</v>
          </cell>
          <cell r="E194" t="str">
            <v xml:space="preserve">UN </v>
          </cell>
        </row>
        <row r="195">
          <cell r="A195">
            <v>193</v>
          </cell>
          <cell r="B195" t="str">
            <v>PAPEL PARA ELECTROCARDIOGRAFO Y DESFIBRILADOR 50MM  X 30 EN ROLLO TERMOREACTIVO</v>
          </cell>
          <cell r="C195" t="str">
            <v>1 UNIDAD DE PAPEL  PRESENTACION ROLLO</v>
          </cell>
          <cell r="D195">
            <v>1</v>
          </cell>
          <cell r="E195" t="str">
            <v xml:space="preserve">UN </v>
          </cell>
        </row>
        <row r="196">
          <cell r="A196">
            <v>194</v>
          </cell>
          <cell r="B196" t="str">
            <v>PAPEL PARA MONITOR FETAL 112 MM X 100 MM X 200 RESMA</v>
          </cell>
          <cell r="C196" t="str">
            <v>1 UNIDAD DE PAPEL  PRESENTACION ROLLO</v>
          </cell>
          <cell r="D196">
            <v>1</v>
          </cell>
          <cell r="E196" t="str">
            <v xml:space="preserve">UN </v>
          </cell>
        </row>
        <row r="197">
          <cell r="A197">
            <v>195</v>
          </cell>
          <cell r="B197" t="str">
            <v>PAPEL TERMICO PARA MONITOR FETAL DE (112 X 90) MM X 150 HOJAS LINEA ROJA EN Z</v>
          </cell>
          <cell r="C197" t="str">
            <v>1 UNIDAD DE PAPEL</v>
          </cell>
          <cell r="D197">
            <v>1</v>
          </cell>
          <cell r="E197" t="str">
            <v xml:space="preserve">UN </v>
          </cell>
        </row>
        <row r="198">
          <cell r="A198">
            <v>196</v>
          </cell>
          <cell r="B198" t="str">
            <v>RESERVORIO PARA DREN DE SILICONA PLANO ACANALADO  CON CAPACIDAD DE 100ML</v>
          </cell>
          <cell r="C198" t="str">
            <v>1 UNIDAD DE RESERVORIO PARA DREN</v>
          </cell>
          <cell r="D198">
            <v>1</v>
          </cell>
          <cell r="E198" t="str">
            <v xml:space="preserve">UN </v>
          </cell>
        </row>
        <row r="199">
          <cell r="A199">
            <v>197</v>
          </cell>
          <cell r="B199" t="str">
            <v>RESERVORIO PARA DREN DE SILICONA REDONDO ACANALADO CON LINEA RADIOPACA  19FR CON CAPACIDAD DE 450 a 500ML</v>
          </cell>
          <cell r="C199" t="str">
            <v>1 UNIDAD DE RESERVORIO PARA DREN</v>
          </cell>
          <cell r="D199">
            <v>1</v>
          </cell>
          <cell r="E199" t="str">
            <v xml:space="preserve">UN </v>
          </cell>
        </row>
        <row r="200">
          <cell r="A200">
            <v>198</v>
          </cell>
          <cell r="B200" t="str">
            <v xml:space="preserve">RETRACTOR  DE 5-9  CM  </v>
          </cell>
          <cell r="C200" t="str">
            <v>1 UNIDAD DE RETRACTOR</v>
          </cell>
          <cell r="D200">
            <v>1</v>
          </cell>
          <cell r="E200" t="str">
            <v xml:space="preserve">UN </v>
          </cell>
        </row>
        <row r="201">
          <cell r="A201">
            <v>199</v>
          </cell>
          <cell r="B201" t="str">
            <v xml:space="preserve">RETRACTOR  RIGIDO DE 2.5-6 CM         </v>
          </cell>
          <cell r="C201" t="str">
            <v>1 UNIDAD DE RETRACTOR</v>
          </cell>
          <cell r="D201">
            <v>1</v>
          </cell>
          <cell r="E201" t="str">
            <v xml:space="preserve">UN </v>
          </cell>
        </row>
        <row r="202">
          <cell r="A202">
            <v>200</v>
          </cell>
          <cell r="B202" t="str">
            <v xml:space="preserve">RETRACTOR RIGIDO DE 9-14  CM         </v>
          </cell>
          <cell r="C202" t="str">
            <v>1 UNIDAD DE RETRACTOR</v>
          </cell>
          <cell r="D202">
            <v>1</v>
          </cell>
          <cell r="E202" t="str">
            <v xml:space="preserve">UN </v>
          </cell>
        </row>
        <row r="203">
          <cell r="A203">
            <v>201</v>
          </cell>
          <cell r="B203" t="str">
            <v>ROLLO DE TELA SMS 0,52*100METROS</v>
          </cell>
          <cell r="C203" t="str">
            <v>1 UNIDAD DE ROLLO DE TELA SMS. PRESENTACION ROLLO</v>
          </cell>
          <cell r="D203">
            <v>1</v>
          </cell>
          <cell r="E203" t="str">
            <v xml:space="preserve">UN </v>
          </cell>
        </row>
        <row r="204">
          <cell r="A204">
            <v>202</v>
          </cell>
          <cell r="B204" t="str">
            <v>SENSORES PARA MONITOREO BISPECTRAL BILATERAL</v>
          </cell>
          <cell r="C204" t="str">
            <v xml:space="preserve">1 UNIDAD DE SENSOR </v>
          </cell>
          <cell r="D204">
            <v>1</v>
          </cell>
          <cell r="E204" t="str">
            <v xml:space="preserve">UN </v>
          </cell>
        </row>
        <row r="205">
          <cell r="A205">
            <v>203</v>
          </cell>
          <cell r="B205" t="str">
            <v>SISTEMA DE DRENAJE TORAXICO SENCILLO (HUMEDO) CAPACIDAD DE 2.000 A 3.200 CC SALIDA PARA SUCCION</v>
          </cell>
          <cell r="C205" t="str">
            <v>1 UNIDAD DE SISTEMA DE DRENAJE TORAXICO</v>
          </cell>
          <cell r="D205">
            <v>1</v>
          </cell>
          <cell r="E205" t="str">
            <v xml:space="preserve">UN </v>
          </cell>
        </row>
        <row r="206">
          <cell r="A206">
            <v>204</v>
          </cell>
          <cell r="B206" t="str">
            <v>SONDA NASOENTERAL C/PUNTA DE TUNGSTENO N. 8 FR</v>
          </cell>
          <cell r="C206" t="str">
            <v>1 UNIDAD DE SONDA</v>
          </cell>
          <cell r="D206">
            <v>1</v>
          </cell>
          <cell r="E206" t="str">
            <v xml:space="preserve">UN </v>
          </cell>
        </row>
        <row r="207">
          <cell r="A207">
            <v>205</v>
          </cell>
          <cell r="B207" t="str">
            <v>SONDA NASOGASTRICA  12 FR CON PTA TUNGSTENO CON PUERTO Y ESTILETE</v>
          </cell>
          <cell r="C207" t="str">
            <v>1 UNIDAD DE SONDA</v>
          </cell>
          <cell r="D207">
            <v>1</v>
          </cell>
          <cell r="E207" t="str">
            <v xml:space="preserve">UN </v>
          </cell>
        </row>
        <row r="208">
          <cell r="A208">
            <v>206</v>
          </cell>
          <cell r="B208" t="str">
            <v xml:space="preserve">SONDA NASOGASTRICA S/PUNTA DE TUNGSTENO EN POLIURETANO N. 12 FR </v>
          </cell>
          <cell r="C208" t="str">
            <v>1 UNIDAD DE SONDA</v>
          </cell>
          <cell r="D208">
            <v>1</v>
          </cell>
          <cell r="E208" t="str">
            <v xml:space="preserve">UN </v>
          </cell>
        </row>
        <row r="209">
          <cell r="A209">
            <v>207</v>
          </cell>
          <cell r="B209" t="str">
            <v>SONDA NASOGASTRICA S/PUNTA DE TUNGSTENO EN POLIURETANO N. 5</v>
          </cell>
          <cell r="C209" t="str">
            <v>1 UNIDAD DE SONDA</v>
          </cell>
          <cell r="D209">
            <v>1</v>
          </cell>
          <cell r="E209" t="str">
            <v xml:space="preserve">UN </v>
          </cell>
        </row>
        <row r="210">
          <cell r="A210">
            <v>208</v>
          </cell>
          <cell r="B210" t="str">
            <v>SONDA NASOGASTRICA S/PUNTA DE TUNGSTENO EN POLIURETANO N. 8</v>
          </cell>
          <cell r="C210" t="str">
            <v>1 UNIDAD DE SONDA</v>
          </cell>
          <cell r="D210">
            <v>1</v>
          </cell>
          <cell r="E210" t="str">
            <v xml:space="preserve">UN </v>
          </cell>
        </row>
        <row r="211">
          <cell r="A211">
            <v>209</v>
          </cell>
          <cell r="B211" t="str">
            <v>SONDA NUTRICION ENTERAL 10 FR TUNGSTENO</v>
          </cell>
          <cell r="C211" t="str">
            <v>1 UNIDAD DE SONDA</v>
          </cell>
          <cell r="D211">
            <v>1</v>
          </cell>
          <cell r="E211" t="str">
            <v xml:space="preserve">UN </v>
          </cell>
        </row>
        <row r="212">
          <cell r="A212">
            <v>210</v>
          </cell>
          <cell r="B212" t="str">
            <v>SONDA NUTRICION ENTERAL 6 FR TUNGSTENO PEDIATRICA</v>
          </cell>
          <cell r="C212" t="str">
            <v>1 UNIDAD DE SONDA</v>
          </cell>
          <cell r="D212">
            <v>1</v>
          </cell>
          <cell r="E212" t="str">
            <v xml:space="preserve">UN </v>
          </cell>
        </row>
        <row r="213">
          <cell r="A213">
            <v>211</v>
          </cell>
          <cell r="B213" t="str">
            <v>SONDA PARA NUTRICION ENTERAL POR GASTROSTOMIA PEDIATRICO 12 FR VOLUMEN DE LLENADO (BALON)3-5CC</v>
          </cell>
          <cell r="C213" t="str">
            <v>1 UNIDAD DE SONDA</v>
          </cell>
          <cell r="D213">
            <v>1</v>
          </cell>
          <cell r="E213" t="str">
            <v xml:space="preserve">UN </v>
          </cell>
        </row>
        <row r="214">
          <cell r="A214">
            <v>212</v>
          </cell>
          <cell r="B214" t="str">
            <v xml:space="preserve">SONDA PUNTA TUNGSTENO NUTRI/ENTERAL  12 FR                                                           </v>
          </cell>
          <cell r="C214" t="str">
            <v>1 UNIDAD DE SONDA</v>
          </cell>
          <cell r="D214">
            <v>1</v>
          </cell>
          <cell r="E214" t="str">
            <v xml:space="preserve">UN </v>
          </cell>
        </row>
        <row r="215">
          <cell r="A215">
            <v>213</v>
          </cell>
          <cell r="B215" t="str">
            <v>SUJETADORES DE TUBO OROTRAQUEAL</v>
          </cell>
          <cell r="C215" t="str">
            <v>1 UNIDAD DE SUJETADOR DE TUBO</v>
          </cell>
          <cell r="D215">
            <v>1</v>
          </cell>
          <cell r="E215" t="str">
            <v xml:space="preserve">UN </v>
          </cell>
        </row>
        <row r="216">
          <cell r="A216">
            <v>214</v>
          </cell>
          <cell r="B216" t="str">
            <v>MONOFILAMENTO ABSORBIBLE DE POLIDIOXANONA, CALIBRE 4/0, AGUJADE 24 A 26 MM CURVA REDONDA, DE MEDIO CIRCULO, HEBRA DE 70 CM EN ADELANTE</v>
          </cell>
          <cell r="C216" t="str">
            <v>1 UNIDAD DE SOBRE</v>
          </cell>
          <cell r="D216">
            <v>1</v>
          </cell>
          <cell r="E216" t="str">
            <v xml:space="preserve">UN </v>
          </cell>
        </row>
        <row r="217">
          <cell r="A217">
            <v>215</v>
          </cell>
          <cell r="B217" t="str">
            <v>MULTIFILAMENTO NO ABSORBIBLE DE SEDA NEGRA CALIBRE 0 AGUJA CURVA REDONDA DE 34 A 37 MM 1/2 DE CIRCULO, HEBRA DE 70 CM O MAS</v>
          </cell>
          <cell r="C217" t="str">
            <v>1 UNIDAD DE SOBRE</v>
          </cell>
          <cell r="D217">
            <v>1</v>
          </cell>
          <cell r="E217" t="str">
            <v xml:space="preserve">UN </v>
          </cell>
        </row>
        <row r="218">
          <cell r="A218">
            <v>216</v>
          </cell>
          <cell r="B218" t="str">
            <v>MULTIFILAMENTO NO ABSORBIBLE DE SEDA NEGRA CALIBRE 0 AGUJA CURVA REDONDA DE 24 A 26 MM 1/2 DE CIRCULO, HEBRA DE 70 CM O MAS</v>
          </cell>
          <cell r="C218" t="str">
            <v>1 UNIDAD DE SOBRE</v>
          </cell>
          <cell r="D218">
            <v>1</v>
          </cell>
          <cell r="E218" t="str">
            <v xml:space="preserve">UN </v>
          </cell>
        </row>
        <row r="219">
          <cell r="A219">
            <v>217</v>
          </cell>
          <cell r="B219" t="str">
            <v>TUBO TRAMPA PARA SPECIMEN CON ADAPTADOR DESECHABLE  (TRAMPA DE LUKENS)</v>
          </cell>
          <cell r="C219" t="str">
            <v>1 UNIDAD DE TUBO TRAMPA</v>
          </cell>
          <cell r="D219">
            <v>1</v>
          </cell>
          <cell r="E219" t="str">
            <v xml:space="preserve">UN </v>
          </cell>
        </row>
        <row r="220">
          <cell r="A220">
            <v>218</v>
          </cell>
          <cell r="B220" t="str">
            <v>VENDAJE ELASTICO COMPRESIVO AUTOADHESIVO 3 X 5</v>
          </cell>
          <cell r="C220" t="str">
            <v>1 UNIDAD DE VENDAJE</v>
          </cell>
          <cell r="D220">
            <v>1</v>
          </cell>
          <cell r="E220" t="str">
            <v xml:space="preserve">UN </v>
          </cell>
        </row>
        <row r="221">
          <cell r="A221">
            <v>219</v>
          </cell>
          <cell r="B221" t="str">
            <v>VENDAJE ELASTICO COMPRESIVO AUTOADHESIVO 4 X 5</v>
          </cell>
          <cell r="C221" t="str">
            <v>1 UNIDAD DE VENDAJE</v>
          </cell>
          <cell r="D221">
            <v>1</v>
          </cell>
          <cell r="E221" t="str">
            <v xml:space="preserve">UN </v>
          </cell>
        </row>
        <row r="222">
          <cell r="A222">
            <v>220</v>
          </cell>
          <cell r="B222" t="str">
            <v>PARCHE DE DURAMADRE NO
SUTURABLE 7,5 CMX 7,5 CMS</v>
          </cell>
          <cell r="C222" t="str">
            <v>1 UNIDAD DE PARCHE</v>
          </cell>
          <cell r="D222">
            <v>1</v>
          </cell>
          <cell r="E222" t="str">
            <v xml:space="preserve">UN </v>
          </cell>
        </row>
        <row r="223">
          <cell r="A223">
            <v>221</v>
          </cell>
          <cell r="B223" t="str">
            <v>CATETER 7 FR X 100 CM. CATETER DE ABLACION DE VARICES POR RADIOFRECUENCIA VASCULAR</v>
          </cell>
          <cell r="C223" t="str">
            <v>1 UNIDAD DE CATETER</v>
          </cell>
          <cell r="D223">
            <v>1</v>
          </cell>
          <cell r="E223" t="str">
            <v xml:space="preserve">UN </v>
          </cell>
        </row>
        <row r="224">
          <cell r="A224">
            <v>222</v>
          </cell>
          <cell r="B224" t="str">
            <v>CATETER 7FR X 60CM. CATETER DE ABLACION POR RADIOFRECUENCIA VASCULAR</v>
          </cell>
          <cell r="C224" t="str">
            <v>1 UNIDAD DE CATETER</v>
          </cell>
          <cell r="D224">
            <v>1</v>
          </cell>
          <cell r="E224" t="str">
            <v xml:space="preserve">UN </v>
          </cell>
        </row>
        <row r="225">
          <cell r="A225">
            <v>223</v>
          </cell>
          <cell r="B225" t="str">
            <v>ANTMED 150 CM Y COILED TUBE DUAL CHECK VALVES P/N600104</v>
          </cell>
          <cell r="C225" t="str">
            <v>1 UNIDAD DE CONECTOR</v>
          </cell>
          <cell r="D225">
            <v>1</v>
          </cell>
          <cell r="E225" t="str">
            <v xml:space="preserve">UN </v>
          </cell>
        </row>
        <row r="226">
          <cell r="A226">
            <v>224</v>
          </cell>
          <cell r="B226" t="str">
            <v>KIT JERINGA ANTMED ACCUTRON CE DUAL P/400105+ANTMED 150 CM</v>
          </cell>
          <cell r="C226" t="str">
            <v>1 UNIDAD DE KIT DE
JERINGA</v>
          </cell>
          <cell r="D226">
            <v>1</v>
          </cell>
          <cell r="E226" t="str">
            <v xml:space="preserve">UN </v>
          </cell>
        </row>
        <row r="227">
          <cell r="A227">
            <v>225</v>
          </cell>
          <cell r="B227" t="str">
            <v>APOSITO ESTERIL TRASPARENTE 5 HASTA 6 CM X 5 HASTA 6 CM CON REFUERZO INCORPORADO, Y CON TIRILLAS DE FIJACION Y MARCACION. - USO NEONATAL</v>
          </cell>
          <cell r="C227" t="str">
            <v>1 UNIDAD DE APOSITO</v>
          </cell>
          <cell r="D227">
            <v>1</v>
          </cell>
          <cell r="E227" t="str">
            <v xml:space="preserve">UN </v>
          </cell>
          <cell r="F227">
            <v>1299</v>
          </cell>
          <cell r="G227" t="str">
            <v>Excento Decreto 551 de 2020</v>
          </cell>
        </row>
        <row r="228">
          <cell r="A228">
            <v>226</v>
          </cell>
          <cell r="B228" t="str">
            <v>BARRERA BLANDA Y  BOLSA COLOSTOMIA NO 32</v>
          </cell>
          <cell r="C228" t="str">
            <v>1 KIT COMPUESTO DE 1 BARRERA Y 1 BOLSA COLOSTOMIA</v>
          </cell>
          <cell r="D228">
            <v>1</v>
          </cell>
          <cell r="E228" t="str">
            <v xml:space="preserve">UN </v>
          </cell>
        </row>
        <row r="229">
          <cell r="A229">
            <v>227</v>
          </cell>
          <cell r="B229" t="str">
            <v>BARRERA CUTANEA NO IRRITANTE EN SPRAY </v>
          </cell>
          <cell r="C229" t="str">
            <v>1 UNIDAD DE BARRERA PRESENTACION EN SPRAY</v>
          </cell>
          <cell r="D229">
            <v>1</v>
          </cell>
          <cell r="E229" t="str">
            <v xml:space="preserve">UN </v>
          </cell>
        </row>
        <row r="230">
          <cell r="A230">
            <v>228</v>
          </cell>
          <cell r="B230" t="str">
            <v>BOLSA AUTOSELLABLE PARA ESTERILIZACION 70* 230-260 mm (CAJA * 200 UN)</v>
          </cell>
          <cell r="C230" t="str">
            <v>1 UNIDAD DE BOLSA PARA ESTERILIZAR</v>
          </cell>
          <cell r="D230">
            <v>1</v>
          </cell>
          <cell r="E230" t="str">
            <v xml:space="preserve">UN </v>
          </cell>
        </row>
        <row r="231">
          <cell r="A231">
            <v>229</v>
          </cell>
          <cell r="B231" t="str">
            <v>BOLSA AUTOSELLABLE PARA ESTERILIZACION DE 90 MM X 260 MM</v>
          </cell>
          <cell r="C231" t="str">
            <v>1 UNIDAD DE BOLSA PARA ESTERILIZAR</v>
          </cell>
          <cell r="D231">
            <v>1</v>
          </cell>
          <cell r="E231" t="str">
            <v xml:space="preserve">UN </v>
          </cell>
        </row>
        <row r="232">
          <cell r="A232">
            <v>230</v>
          </cell>
          <cell r="B232" t="str">
            <v>CANDADO CARRO DE PARO CON NUMERO CONSECUTIVO</v>
          </cell>
          <cell r="C232" t="str">
            <v>1 UNIDAD DE CANDADO</v>
          </cell>
          <cell r="D232">
            <v>1</v>
          </cell>
          <cell r="E232" t="str">
            <v xml:space="preserve">UN </v>
          </cell>
        </row>
        <row r="233">
          <cell r="A233">
            <v>231</v>
          </cell>
          <cell r="B233" t="str">
            <v>CANULA NASAL PARA OXIGENO ADULTO 1,5 mts</v>
          </cell>
          <cell r="C233" t="str">
            <v>1 UNIDAD DE CANULA</v>
          </cell>
          <cell r="D233">
            <v>1</v>
          </cell>
          <cell r="E233" t="str">
            <v xml:space="preserve">UN </v>
          </cell>
        </row>
        <row r="234">
          <cell r="A234">
            <v>232</v>
          </cell>
          <cell r="B234" t="str">
            <v>CANULA NASAL PARA OXIGENO PEDIATRICA</v>
          </cell>
          <cell r="C234" t="str">
            <v>1 UNIDAD DE CANULA</v>
          </cell>
          <cell r="D234">
            <v>1</v>
          </cell>
          <cell r="E234" t="str">
            <v xml:space="preserve">UN </v>
          </cell>
        </row>
        <row r="235">
          <cell r="A235">
            <v>233</v>
          </cell>
          <cell r="B235" t="str">
            <v>CATETER CABELLO DE ANGEL 28 FR</v>
          </cell>
          <cell r="C235" t="str">
            <v>1 UNIDAD DE CATETER</v>
          </cell>
          <cell r="D235">
            <v>1</v>
          </cell>
          <cell r="E235" t="str">
            <v xml:space="preserve">UN </v>
          </cell>
        </row>
        <row r="236">
          <cell r="A236">
            <v>234</v>
          </cell>
          <cell r="B236" t="str">
            <v>CATETER EPICUTANEO 2FR 24G MONOLUMEN</v>
          </cell>
          <cell r="C236" t="str">
            <v>1 UNIDAD DE CATETER</v>
          </cell>
          <cell r="D236">
            <v>1</v>
          </cell>
          <cell r="E236" t="str">
            <v xml:space="preserve">UN </v>
          </cell>
        </row>
        <row r="237">
          <cell r="A237">
            <v>235</v>
          </cell>
          <cell r="B237" t="str">
            <v>CIRCUITO ALTO FLUJO NEONATAL/ PEDIATRICO CON CAMARA</v>
          </cell>
          <cell r="C237" t="str">
            <v>1 UNIDAD DE CIRCUITO</v>
          </cell>
          <cell r="D237">
            <v>1</v>
          </cell>
          <cell r="E237" t="str">
            <v xml:space="preserve">UN </v>
          </cell>
        </row>
        <row r="238">
          <cell r="A238">
            <v>236</v>
          </cell>
          <cell r="B238" t="str">
            <v>CIRCUITO DE VENTILACION  MECANICA NEONATAL CON CAMARA+TRAMPA  DE AGUA EN LA VIA ESPIRATORIA</v>
          </cell>
          <cell r="C238" t="str">
            <v>1 UNIDAD DE CIRCUITO</v>
          </cell>
          <cell r="D238">
            <v>1</v>
          </cell>
          <cell r="E238" t="str">
            <v xml:space="preserve">UN </v>
          </cell>
        </row>
        <row r="239">
          <cell r="A239">
            <v>237</v>
          </cell>
          <cell r="B239" t="str">
            <v>CLAMP UMBILICAL</v>
          </cell>
          <cell r="C239" t="str">
            <v>1 UNIDAD DE CLAM</v>
          </cell>
          <cell r="D239">
            <v>1</v>
          </cell>
          <cell r="E239" t="str">
            <v xml:space="preserve">UN </v>
          </cell>
        </row>
        <row r="240">
          <cell r="A240">
            <v>238</v>
          </cell>
          <cell r="B240" t="str">
            <v>ESPARADRAPO DE TELA TIPO HOSPITALARIO TUBO + 5 ROLLOS</v>
          </cell>
          <cell r="C240" t="str">
            <v>1 UNIDAD DE ESPARADRAPO PRESENTACION TUBO</v>
          </cell>
          <cell r="D240">
            <v>1</v>
          </cell>
          <cell r="E240" t="str">
            <v xml:space="preserve">UN </v>
          </cell>
        </row>
        <row r="241">
          <cell r="A241">
            <v>239</v>
          </cell>
          <cell r="B241" t="str">
            <v xml:space="preserve">ESPARADRAPO TELA SIN TEJER AUTOADHESIVO- 15 X 10 </v>
          </cell>
          <cell r="C241" t="str">
            <v>1 UNIDAD DE ESPARADRAPO</v>
          </cell>
          <cell r="D241">
            <v>1</v>
          </cell>
          <cell r="E241" t="str">
            <v xml:space="preserve">UN </v>
          </cell>
          <cell r="F241">
            <v>28000</v>
          </cell>
          <cell r="G241" t="str">
            <v>Excento Decreto 551 de 2020</v>
          </cell>
        </row>
        <row r="242">
          <cell r="A242">
            <v>240</v>
          </cell>
          <cell r="B242" t="str">
            <v>ESPECULO VAGINAL DESECHABLE TALLA  S</v>
          </cell>
          <cell r="C242" t="str">
            <v>1 UNIDAD DE ESPECULO</v>
          </cell>
          <cell r="D242">
            <v>1</v>
          </cell>
          <cell r="E242" t="str">
            <v xml:space="preserve">UN </v>
          </cell>
        </row>
        <row r="243">
          <cell r="A243">
            <v>241</v>
          </cell>
          <cell r="B243" t="str">
            <v>FIJADOR PARA CITOLOGIA</v>
          </cell>
          <cell r="C243" t="str">
            <v>1 UNIDAD DE FIJADOR</v>
          </cell>
          <cell r="D243">
            <v>1</v>
          </cell>
          <cell r="E243" t="str">
            <v xml:space="preserve">UN </v>
          </cell>
        </row>
        <row r="244">
          <cell r="A244">
            <v>242</v>
          </cell>
          <cell r="B244" t="str">
            <v xml:space="preserve">FILTRO EXHALATORIO DESECHABLE NEONATAL PARA VENTILADOR PB 840 </v>
          </cell>
          <cell r="C244" t="str">
            <v>1 UNIDAD DE FILTRO</v>
          </cell>
          <cell r="D244">
            <v>1</v>
          </cell>
          <cell r="E244" t="str">
            <v xml:space="preserve">UN </v>
          </cell>
        </row>
        <row r="245">
          <cell r="A245">
            <v>243</v>
          </cell>
          <cell r="B245" t="str">
            <v>HOJA MACINTOSH MODELO M3D PARA VIDEOLARINGOSCOPICO MARCA MEDCAPTAIN NUMERO 3 PARA VIA RESPIRATORIA DIFICIL ESTERIL DE UN SOLO USO, LONGITUD 126 MM ALTITUD 38 MM</v>
          </cell>
          <cell r="C245" t="str">
            <v>1 UNIDAD DE HOJA MACINTOSH</v>
          </cell>
          <cell r="D245">
            <v>1</v>
          </cell>
          <cell r="E245" t="str">
            <v xml:space="preserve">UN </v>
          </cell>
        </row>
        <row r="246">
          <cell r="A246">
            <v>244</v>
          </cell>
          <cell r="B246" t="str">
            <v>HOJA MACINTOSH MODELO M3D PARA VIDEOLARINGOSCOPICO MARCA MEDCAPTAIN NUMERO 4 PARA VIA RESPIRATORIA DIFICIL ESTERIL DE UN SOLO USO, LONGITUD 140 MM ALTITUD 41 MM</v>
          </cell>
          <cell r="C246" t="str">
            <v>1 UNIDAD DE HOJA MACINTOSH</v>
          </cell>
          <cell r="D246">
            <v>1</v>
          </cell>
          <cell r="E246" t="str">
            <v xml:space="preserve">UN </v>
          </cell>
        </row>
        <row r="247">
          <cell r="A247">
            <v>245</v>
          </cell>
          <cell r="B247" t="str">
            <v>HOJA MACINTOSH MODELO M3D PARA VIDEOLARINGOSCOPICO MARCA MEDCAPTAIN NUMERO 5 PARA VIA RESPIRATORIA DIFICIL ESTERIL DE UN SOLO USO, LONGITUD 126 MM ALTITUD 42 MM</v>
          </cell>
          <cell r="C247" t="str">
            <v>1 UNIDAD DE HOJA MACINTOSH</v>
          </cell>
          <cell r="D247">
            <v>1</v>
          </cell>
          <cell r="E247" t="str">
            <v xml:space="preserve">UN </v>
          </cell>
        </row>
        <row r="248">
          <cell r="A248">
            <v>246</v>
          </cell>
          <cell r="B248" t="str">
            <v>INDICADOR BIOLOGICO A VAPOR DE LECTURA RAPIDA DE 24 MINUTOS</v>
          </cell>
          <cell r="C248" t="str">
            <v>1 UNIDAD DE INDICADOR</v>
          </cell>
          <cell r="D248">
            <v>1</v>
          </cell>
          <cell r="E248" t="str">
            <v xml:space="preserve">UN </v>
          </cell>
        </row>
        <row r="249">
          <cell r="A249">
            <v>247</v>
          </cell>
          <cell r="B249" t="str">
            <v xml:space="preserve">INDICADOR BIOLOGICO PARA PEROXIDO DE HIDROGENO LECTURA RAPIDA 30 MINUTOS </v>
          </cell>
          <cell r="C249" t="str">
            <v>1 UNIDAD DE INDICADOR</v>
          </cell>
          <cell r="D249">
            <v>1</v>
          </cell>
          <cell r="E249" t="str">
            <v xml:space="preserve">UN </v>
          </cell>
        </row>
        <row r="250">
          <cell r="A250">
            <v>248</v>
          </cell>
          <cell r="B250" t="str">
            <v xml:space="preserve">INDICADOR BIOLOGICO PARA VAPOR LECTURA RAPIDA  LECTURA DE   UNA HORA A 40 MINUTOS </v>
          </cell>
          <cell r="C250" t="str">
            <v>1 UNIDAD DE INDICADOR</v>
          </cell>
          <cell r="D250">
            <v>1</v>
          </cell>
          <cell r="E250" t="str">
            <v xml:space="preserve">UN </v>
          </cell>
        </row>
        <row r="251">
          <cell r="A251">
            <v>249</v>
          </cell>
          <cell r="B251" t="str">
            <v>INDICADOR CONTROL BIOLOGICO DE VAPOR  AMPOLLA LECTURA RAPIDA 30 MINUTOS PARA AUTOCLAVE GRAVITACIONAL</v>
          </cell>
          <cell r="C251" t="str">
            <v>1 UNIDAD DE INDICADOR</v>
          </cell>
          <cell r="D251">
            <v>1</v>
          </cell>
          <cell r="E251" t="str">
            <v xml:space="preserve">UN </v>
          </cell>
        </row>
        <row r="252">
          <cell r="A252">
            <v>250</v>
          </cell>
          <cell r="B252" t="str">
            <v>INMOVILIZADOR CERVICAL DE THOMAS TALLA M</v>
          </cell>
          <cell r="C252" t="str">
            <v>1 UNIDAD DE INMOVILIZADOR CERVICAL</v>
          </cell>
          <cell r="D252">
            <v>1</v>
          </cell>
          <cell r="E252" t="str">
            <v xml:space="preserve">UN </v>
          </cell>
        </row>
        <row r="253">
          <cell r="A253">
            <v>251</v>
          </cell>
          <cell r="B253" t="str">
            <v>INMOVILIZADOR CERVICAL DE THOMAS TALLA S</v>
          </cell>
          <cell r="C253" t="str">
            <v>1 UNIDAD DE INMOVILIZADOR CERVICAL</v>
          </cell>
          <cell r="D253">
            <v>1</v>
          </cell>
          <cell r="E253" t="str">
            <v xml:space="preserve">UN </v>
          </cell>
        </row>
        <row r="254">
          <cell r="A254">
            <v>252</v>
          </cell>
          <cell r="B254" t="str">
            <v>MASCARA PERILARINGEA NO 3.0</v>
          </cell>
          <cell r="C254" t="str">
            <v>1 UNIDAD DE MASCARA</v>
          </cell>
          <cell r="D254">
            <v>1</v>
          </cell>
          <cell r="E254" t="str">
            <v xml:space="preserve">UN </v>
          </cell>
        </row>
        <row r="255">
          <cell r="A255">
            <v>253</v>
          </cell>
          <cell r="B255" t="str">
            <v>MASCARA PERILARINGEA NO 4.0</v>
          </cell>
          <cell r="C255" t="str">
            <v>1 UNIDAD DE MASCARA</v>
          </cell>
          <cell r="D255">
            <v>1</v>
          </cell>
          <cell r="E255" t="str">
            <v xml:space="preserve">UN </v>
          </cell>
        </row>
        <row r="256">
          <cell r="A256">
            <v>254</v>
          </cell>
          <cell r="B256" t="str">
            <v xml:space="preserve">NEBULIZADOR JET CON SISTEMA VENTURY </v>
          </cell>
          <cell r="C256" t="str">
            <v>1 UNIDAD DE NEBULIZADOR</v>
          </cell>
          <cell r="D256">
            <v>1</v>
          </cell>
          <cell r="E256" t="str">
            <v xml:space="preserve">UN </v>
          </cell>
        </row>
        <row r="257">
          <cell r="A257">
            <v>255</v>
          </cell>
          <cell r="B257" t="str">
            <v>RECOLECTOR DE CORTOPUNZANTES 2.9L</v>
          </cell>
          <cell r="C257" t="str">
            <v>1 UNIDAD DE RECOLECTOR</v>
          </cell>
          <cell r="D257">
            <v>1</v>
          </cell>
          <cell r="E257" t="str">
            <v xml:space="preserve">UN </v>
          </cell>
        </row>
        <row r="258">
          <cell r="A258">
            <v>256</v>
          </cell>
          <cell r="B258" t="str">
            <v>SONDA DE GASTROSTOMIA DE RECAMBIO O QUIRURGICA CON BALON 14 F</v>
          </cell>
          <cell r="C258" t="str">
            <v>1 UNIDAD DE SONDA</v>
          </cell>
          <cell r="D258">
            <v>1</v>
          </cell>
          <cell r="E258" t="str">
            <v xml:space="preserve">UN </v>
          </cell>
        </row>
        <row r="259">
          <cell r="A259">
            <v>257</v>
          </cell>
          <cell r="B259" t="str">
            <v>SONDA DE GASTROSTOMIA DE RECAMBIO O QUIRURGICA CON BALON 16 F</v>
          </cell>
          <cell r="C259" t="str">
            <v>1 UNIDAD DE SONDA</v>
          </cell>
          <cell r="D259">
            <v>1</v>
          </cell>
          <cell r="E259" t="str">
            <v xml:space="preserve">UN </v>
          </cell>
        </row>
        <row r="260">
          <cell r="A260">
            <v>258</v>
          </cell>
          <cell r="B260" t="str">
            <v>SONDA DE GASTROSTOMIA DE RECAMBIO O QUIRURGICA CON BALON 18 F</v>
          </cell>
          <cell r="C260" t="str">
            <v>1 UNIDAD DE SONDA</v>
          </cell>
          <cell r="D260">
            <v>1</v>
          </cell>
          <cell r="E260" t="str">
            <v xml:space="preserve">UN </v>
          </cell>
        </row>
        <row r="261">
          <cell r="A261">
            <v>259</v>
          </cell>
          <cell r="B261" t="str">
            <v>SONDA DE GASTROSTOMIA DE RECAMBIO O QUIRURGICA CON BALON 20 F</v>
          </cell>
          <cell r="C261" t="str">
            <v>1 UNIDAD DE SONDA</v>
          </cell>
          <cell r="D261">
            <v>1</v>
          </cell>
          <cell r="E261" t="str">
            <v xml:space="preserve">UN </v>
          </cell>
        </row>
        <row r="262">
          <cell r="A262">
            <v>260</v>
          </cell>
          <cell r="B262" t="str">
            <v>SONDA DE GASTROSTOMIA DE RECAMBIO O QUIRURGICA CON BALON 22 F</v>
          </cell>
          <cell r="C262" t="str">
            <v>1 UNIDAD DE SONDA</v>
          </cell>
          <cell r="D262">
            <v>1</v>
          </cell>
          <cell r="E262" t="str">
            <v xml:space="preserve">UN </v>
          </cell>
        </row>
        <row r="263">
          <cell r="A263">
            <v>261</v>
          </cell>
          <cell r="B263" t="str">
            <v>SONDA DE GASTROSTOMIA DE RECAMBIO O QUIRURGICA CON BALON 24 F</v>
          </cell>
          <cell r="C263" t="str">
            <v>1 UNIDAD DE SONDA</v>
          </cell>
          <cell r="D263">
            <v>1</v>
          </cell>
          <cell r="E263" t="str">
            <v xml:space="preserve">UN </v>
          </cell>
        </row>
        <row r="264">
          <cell r="A264">
            <v>262</v>
          </cell>
          <cell r="B264" t="str">
            <v>SONDA NASOGASTRICA (LEVIN) 10 FR</v>
          </cell>
          <cell r="C264" t="str">
            <v>1 UNIDAD DE SONDA</v>
          </cell>
          <cell r="D264">
            <v>1</v>
          </cell>
          <cell r="E264" t="str">
            <v xml:space="preserve">UN </v>
          </cell>
        </row>
        <row r="265">
          <cell r="A265">
            <v>263</v>
          </cell>
          <cell r="B265" t="str">
            <v>TEST BOWIE &amp; DICK,   KIT DIARIO PRE-ENSAMBLADO PARA PRUEBA AUTOCLAVE DE PREVACIO</v>
          </cell>
          <cell r="C265" t="str">
            <v>1 UNIDAD DE TEST BOWIE &amp; DICK. PRESENTACION KIT PRE-ENSAMBLADO</v>
          </cell>
          <cell r="D265">
            <v>1</v>
          </cell>
          <cell r="E265" t="str">
            <v xml:space="preserve">UN </v>
          </cell>
        </row>
        <row r="266">
          <cell r="A266">
            <v>264</v>
          </cell>
          <cell r="B266" t="str">
            <v xml:space="preserve">TUBO ENDOTRAQUEAL N. 6.5 SIN BALON, APIROGENO, RADIOPACO Y ESTERIL </v>
          </cell>
          <cell r="C266" t="str">
            <v>1 UNIDAD DE TUBO ENDOTRAQUEAL</v>
          </cell>
          <cell r="D266">
            <v>1</v>
          </cell>
          <cell r="E266" t="str">
            <v xml:space="preserve">UN </v>
          </cell>
        </row>
        <row r="267">
          <cell r="A267">
            <v>265</v>
          </cell>
          <cell r="B267" t="str">
            <v>JERINGA DESECHABLE 1CC INSULINA C/AGUJA 27GX1/2</v>
          </cell>
          <cell r="C267" t="str">
            <v>1 UNIDAD DE JERINGA</v>
          </cell>
          <cell r="D267">
            <v>1</v>
          </cell>
          <cell r="E267" t="str">
            <v xml:space="preserve">UN </v>
          </cell>
          <cell r="F267">
            <v>180</v>
          </cell>
          <cell r="G267" t="str">
            <v>Excento Decreto 551 de 2020</v>
          </cell>
        </row>
        <row r="268">
          <cell r="A268">
            <v>266</v>
          </cell>
          <cell r="B268" t="str">
            <v>JERINGA DESECHABLE DE 3 PARTES 20 ML</v>
          </cell>
          <cell r="C268" t="str">
            <v>1 UNIDAD DE JERINGA</v>
          </cell>
          <cell r="D268">
            <v>1</v>
          </cell>
          <cell r="E268" t="str">
            <v xml:space="preserve">UN </v>
          </cell>
          <cell r="F268">
            <v>398</v>
          </cell>
          <cell r="G268" t="str">
            <v>Excento Decreto 551 de 2020</v>
          </cell>
        </row>
        <row r="269">
          <cell r="A269">
            <v>267</v>
          </cell>
          <cell r="B269" t="str">
            <v>JERINGA DESECHABLE DE 3 PARTES 50 ML</v>
          </cell>
          <cell r="C269" t="str">
            <v>1 UNIDAD DE JERINGA</v>
          </cell>
          <cell r="D269">
            <v>1</v>
          </cell>
          <cell r="E269" t="str">
            <v xml:space="preserve">UN </v>
          </cell>
          <cell r="F269">
            <v>900</v>
          </cell>
          <cell r="G269" t="str">
            <v>Excento Decreto 551 de 2020</v>
          </cell>
        </row>
        <row r="270">
          <cell r="A270">
            <v>268</v>
          </cell>
          <cell r="B270" t="str">
            <v>JERINGA DESECHABLE DE 3 PARTES 10 ML</v>
          </cell>
          <cell r="C270" t="str">
            <v>1 UNIDAD DE JERINGA</v>
          </cell>
          <cell r="D270">
            <v>1</v>
          </cell>
          <cell r="E270" t="str">
            <v xml:space="preserve">UN </v>
          </cell>
          <cell r="F270">
            <v>279</v>
          </cell>
          <cell r="G270" t="str">
            <v>Excento Decreto 551 de 2020</v>
          </cell>
        </row>
        <row r="271">
          <cell r="A271">
            <v>269</v>
          </cell>
          <cell r="B271" t="str">
            <v>JERINGA DESECHABLE DE 3 PARTES 5 ML</v>
          </cell>
          <cell r="C271" t="str">
            <v>1 UNIDAD DE JERINGA</v>
          </cell>
          <cell r="D271">
            <v>1</v>
          </cell>
          <cell r="E271" t="str">
            <v xml:space="preserve">UN </v>
          </cell>
          <cell r="F271">
            <v>182</v>
          </cell>
          <cell r="G271" t="str">
            <v>Excento Decreto 551 de 2020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A3">
            <v>1</v>
          </cell>
          <cell r="B3" t="str">
            <v>APOSITO "NO TEJIDO", CON ADHESIVO HIPOALERGÉNICO PARA HERIDAS POSOPERATORIAS 30 A 35 X 9 A 10CM.</v>
          </cell>
          <cell r="C3" t="str">
            <v>1 UNIDAD DE APOSITO</v>
          </cell>
          <cell r="D3">
            <v>1</v>
          </cell>
          <cell r="E3" t="str">
            <v xml:space="preserve">UN </v>
          </cell>
        </row>
        <row r="4">
          <cell r="A4">
            <v>2</v>
          </cell>
          <cell r="B4" t="str">
            <v>APOSITO 6 X 7 MAS O MENOS 2CM CON REFUERZO INCORPORADO, Y CON TIRILLAS DE FIJACIÓN Y MARCACIÓN-USO PEDIATRICO</v>
          </cell>
          <cell r="C4" t="str">
            <v>1 UNIDAD DE APOSITO</v>
          </cell>
          <cell r="D4">
            <v>1</v>
          </cell>
          <cell r="E4" t="str">
            <v xml:space="preserve">UN </v>
          </cell>
        </row>
        <row r="5">
          <cell r="A5">
            <v>3</v>
          </cell>
          <cell r="B5" t="str">
            <v>APOSITO DE CARBON TRILAMINADO 10*10</v>
          </cell>
          <cell r="C5" t="str">
            <v>1 UNIDAD DE APOSITO</v>
          </cell>
          <cell r="D5">
            <v>1</v>
          </cell>
          <cell r="E5" t="str">
            <v xml:space="preserve">UN </v>
          </cell>
        </row>
        <row r="6">
          <cell r="A6">
            <v>4</v>
          </cell>
          <cell r="B6" t="str">
            <v>APOSITO DE GASA 15X20 CON BASE DE PARAFINA BLANDA + CLORHEXIDINA 0.5%</v>
          </cell>
          <cell r="C6" t="str">
            <v>1 UNIDAD DE APOSITO</v>
          </cell>
          <cell r="D6">
            <v>1</v>
          </cell>
          <cell r="E6" t="str">
            <v xml:space="preserve">UN </v>
          </cell>
        </row>
        <row r="7">
          <cell r="A7">
            <v>5</v>
          </cell>
          <cell r="B7" t="str">
            <v>APOSITO ESTERIL TRANSPARENTE 7X9 MAS O MENOS 2 CM CON REFUERZO INCORPORADO, Y CON TIRILLAS DE FIJACIÓN Y MARCACIÓN - USO ADULTO</v>
          </cell>
          <cell r="C7" t="str">
            <v>1 UNIDAD DE APOSITO</v>
          </cell>
          <cell r="D7">
            <v>1</v>
          </cell>
          <cell r="E7" t="str">
            <v xml:space="preserve">UN </v>
          </cell>
        </row>
        <row r="8">
          <cell r="A8">
            <v>6</v>
          </cell>
          <cell r="B8" t="str">
            <v>APOSITO TRANSPARENTE 15 X 25 CM POSQUIRURGICO CON ALMOHADILLA ABSORBENTE</v>
          </cell>
          <cell r="C8" t="str">
            <v>1 UNIDAD DE APOSITO</v>
          </cell>
          <cell r="D8">
            <v>1</v>
          </cell>
          <cell r="E8" t="str">
            <v xml:space="preserve">UN </v>
          </cell>
        </row>
        <row r="9">
          <cell r="A9">
            <v>7</v>
          </cell>
          <cell r="B9" t="str">
            <v>APOSITO TRASPARENTE ESTERIL CON ALMOHADILLA ABSORVENTE 7 HASTA 9 X 5 HASTA 7 CM</v>
          </cell>
          <cell r="C9" t="str">
            <v>1 UNIDAD DE APOSITO</v>
          </cell>
          <cell r="D9">
            <v>1</v>
          </cell>
          <cell r="E9" t="str">
            <v xml:space="preserve">UN </v>
          </cell>
        </row>
        <row r="10">
          <cell r="A10">
            <v>8</v>
          </cell>
          <cell r="B10" t="str">
            <v>CREMA PROTECTORA CUTANEA CON OXIDO DE ZINC PARA PREVENCION LESIONES POR PRESION. 10%</v>
          </cell>
          <cell r="C10" t="str">
            <v>1 UNIDAD DE CREMA</v>
          </cell>
          <cell r="D10">
            <v>1</v>
          </cell>
          <cell r="E10" t="str">
            <v xml:space="preserve">UN </v>
          </cell>
          <cell r="F10">
            <v>53508</v>
          </cell>
          <cell r="G10">
            <v>0</v>
          </cell>
        </row>
        <row r="11">
          <cell r="A11">
            <v>9</v>
          </cell>
          <cell r="B11" t="str">
            <v>DETERGENTE POLIENZIMATICO BIODEGRADABLE EN GEL O ESPUMA COMO PRETRATAMIENTO DE TRANSPORTE INSTRUMENTAL PARA LA DEGRADACION DE MATERIA ORGANICA</v>
          </cell>
          <cell r="C11" t="str">
            <v>1 UNIDAD DE DETERGENTE X 500 ML PRESENTACION FRASCO EN SPRAY</v>
          </cell>
          <cell r="D11">
            <v>1</v>
          </cell>
          <cell r="E11" t="str">
            <v xml:space="preserve">UN </v>
          </cell>
        </row>
        <row r="12">
          <cell r="A12">
            <v>10</v>
          </cell>
          <cell r="B12" t="str">
            <v>ESPARADRAPO TELA SIN TEJER AUTOADHESIVO-10 CM X 10 M</v>
          </cell>
          <cell r="C12" t="str">
            <v>1 UNIDAD DE ESPARADRAPO</v>
          </cell>
          <cell r="D12">
            <v>1</v>
          </cell>
          <cell r="E12" t="str">
            <v xml:space="preserve">UN </v>
          </cell>
          <cell r="F12">
            <v>23500</v>
          </cell>
          <cell r="G12">
            <v>0</v>
          </cell>
        </row>
        <row r="13">
          <cell r="A13">
            <v>11</v>
          </cell>
          <cell r="B13" t="str">
            <v>PROTECTOR CUTANEO EMOLIENTE CON OXIDO DE ZINC CALAMINA Y ALANTOINA 30%(ULTRA)</v>
          </cell>
          <cell r="C13" t="str">
            <v>1 UNIDAD DE PROTECTOR CUTANEO</v>
          </cell>
          <cell r="D13">
            <v>1</v>
          </cell>
          <cell r="E13" t="str">
            <v xml:space="preserve">UN </v>
          </cell>
        </row>
        <row r="14">
          <cell r="A14">
            <v>12</v>
          </cell>
          <cell r="B14" t="str">
            <v>PROTECTOR EN ESPUMA PARA CODO Y TALON</v>
          </cell>
          <cell r="C14" t="str">
            <v>1 UNIDAD DE PROTECTOR EN ESPUMA</v>
          </cell>
          <cell r="D14">
            <v>1</v>
          </cell>
          <cell r="E14" t="str">
            <v xml:space="preserve">UN </v>
          </cell>
        </row>
        <row r="15">
          <cell r="A15">
            <v>13</v>
          </cell>
          <cell r="B15" t="str">
            <v>ROLLO DE GASA IMPREGNADA EN PARAFINA DE 1 METRO POR 15 CM DE ANCHO ESTERIL</v>
          </cell>
          <cell r="C15" t="str">
            <v>1 UNIDAD DE ROLLO DE GASA IMPREGNADA EN PARAFINA. PRESENTACION ROLLO</v>
          </cell>
          <cell r="D15">
            <v>1</v>
          </cell>
          <cell r="E15" t="str">
            <v xml:space="preserve">UN </v>
          </cell>
        </row>
        <row r="16">
          <cell r="A16">
            <v>14</v>
          </cell>
          <cell r="B16" t="str">
            <v>CONECTOR LIBRE DE AGUJA</v>
          </cell>
          <cell r="C16" t="str">
            <v>1 UNIDAD CONECTOR</v>
          </cell>
          <cell r="D16">
            <v>1</v>
          </cell>
          <cell r="E16" t="str">
            <v xml:space="preserve">UN </v>
          </cell>
        </row>
        <row r="17">
          <cell r="A17">
            <v>15</v>
          </cell>
          <cell r="B17" t="str">
            <v>ESPARADRAPO ANTIALERGICO 1 PULGADA</v>
          </cell>
          <cell r="C17" t="str">
            <v>1 ROLLO DE ESPARADRAPO</v>
          </cell>
          <cell r="D17">
            <v>1</v>
          </cell>
          <cell r="E17" t="str">
            <v xml:space="preserve">UN </v>
          </cell>
        </row>
        <row r="18">
          <cell r="A18">
            <v>16</v>
          </cell>
          <cell r="B18" t="str">
            <v>ESPARADRAPO DE RAYON MICROPOROSO HIPOALERGENICO 2 X 10 YARDAS</v>
          </cell>
          <cell r="C18" t="str">
            <v>1 ROLLO DE ESPARADRAPO</v>
          </cell>
          <cell r="D18">
            <v>1</v>
          </cell>
          <cell r="E18" t="str">
            <v xml:space="preserve">UN </v>
          </cell>
        </row>
        <row r="19">
          <cell r="A19">
            <v>17</v>
          </cell>
          <cell r="B19" t="str">
            <v>GASA 100% ALGODON TEJIDA 8 PLIEGUES ESTERIL SIN INDICADOR RADIOPACO 7.5 * 7.5 cm (SOBRE X 5)</v>
          </cell>
          <cell r="C19" t="str">
            <v>1 SOBRE DE 5 UNIDADES</v>
          </cell>
          <cell r="D19">
            <v>1</v>
          </cell>
          <cell r="E19" t="str">
            <v xml:space="preserve">UN </v>
          </cell>
        </row>
        <row r="20">
          <cell r="A20">
            <v>18</v>
          </cell>
          <cell r="B20" t="str">
            <v>JERINGA DE TRES PARTES DE 3 CM 23G X 1´´ 25 X 0.62 MM.</v>
          </cell>
          <cell r="C20" t="str">
            <v>1 UNIDAD DE JERINGA</v>
          </cell>
          <cell r="D20">
            <v>1</v>
          </cell>
          <cell r="E20" t="str">
            <v xml:space="preserve">UN </v>
          </cell>
        </row>
        <row r="21">
          <cell r="A21">
            <v>19</v>
          </cell>
          <cell r="B21" t="str">
            <v>PAÑO IMPREGNADO CON CLORHEXIDINA AL 2 % Y ALCOHOL ISOPROPILICO AL 70%</v>
          </cell>
          <cell r="C21" t="str">
            <v>1 UNIDAD DE PAÑO</v>
          </cell>
          <cell r="D21">
            <v>1</v>
          </cell>
          <cell r="E21" t="str">
            <v xml:space="preserve">UN </v>
          </cell>
        </row>
        <row r="22">
          <cell r="A22">
            <v>20</v>
          </cell>
          <cell r="B22" t="str">
            <v>COMPRESA TEJIDA EN GASA 100% ALGODON DE 4
PLIEGUES NO ESTERIL 45CM X 45CM CON INDICADOR
RADIOPACO LIBRE DE LATEX</v>
          </cell>
          <cell r="C22" t="str">
            <v>Una Unidad de compresa</v>
          </cell>
          <cell r="D22">
            <v>1</v>
          </cell>
          <cell r="E22" t="str">
            <v xml:space="preserve">UN </v>
          </cell>
        </row>
        <row r="23">
          <cell r="A23">
            <v>21</v>
          </cell>
          <cell r="B23" t="str">
            <v>JERINGA DESECHABLE DE 60 ML PUNTA DE CATETER TRESPAR</v>
          </cell>
          <cell r="C23" t="str">
            <v>1 UNIDAD DE JERINGA</v>
          </cell>
          <cell r="D23">
            <v>1</v>
          </cell>
          <cell r="E23" t="str">
            <v xml:space="preserve">UN </v>
          </cell>
        </row>
        <row r="24">
          <cell r="A24">
            <v>22</v>
          </cell>
          <cell r="B24" t="str">
            <v>GASA TEJIDA NO ESTERIL TIPO HOSPITALARIO ROLLO 0.90 X 90 MTRS ANCHO 45 CM</v>
          </cell>
          <cell r="C24" t="str">
            <v xml:space="preserve">1 UNIDAD DE
ROLLO DE GASA
</v>
          </cell>
          <cell r="D24">
            <v>1</v>
          </cell>
          <cell r="E24" t="str">
            <v xml:space="preserve">UN </v>
          </cell>
        </row>
        <row r="25">
          <cell r="A25">
            <v>23</v>
          </cell>
          <cell r="B25" t="str">
            <v>AGUJA BLOQUEO NERVIOSO 22X50MM</v>
          </cell>
          <cell r="C25" t="str">
            <v>1 UNIDAD DE AGUJA</v>
          </cell>
          <cell r="D25">
            <v>1</v>
          </cell>
          <cell r="E25" t="str">
            <v xml:space="preserve">UN </v>
          </cell>
        </row>
        <row r="26">
          <cell r="A26">
            <v>24</v>
          </cell>
          <cell r="B26" t="str">
            <v>AGUJA PARA BLOQUEO DE NERVIO 20 - 21 G X 120MM VISIBLES ECOGRÁFICAMENTE</v>
          </cell>
          <cell r="C26" t="str">
            <v>1 UNIDAD DE AGUJA</v>
          </cell>
          <cell r="D26">
            <v>1</v>
          </cell>
          <cell r="E26" t="str">
            <v xml:space="preserve">UN </v>
          </cell>
        </row>
        <row r="27">
          <cell r="A27">
            <v>25</v>
          </cell>
          <cell r="B27" t="str">
            <v>AGUJA PARA BLOQUEO DE NERVIO 21- 22 G X 50MM VISIBLES ECOGRÁFICAMENTE</v>
          </cell>
          <cell r="C27" t="str">
            <v>1 UNIDAD DE AGUJA</v>
          </cell>
          <cell r="D27">
            <v>1</v>
          </cell>
          <cell r="E27" t="str">
            <v xml:space="preserve">UN </v>
          </cell>
        </row>
        <row r="28">
          <cell r="A28">
            <v>26</v>
          </cell>
          <cell r="B28" t="str">
            <v>AGUJA PARA BLOQUEO DE NERVIO 21 G X 90-110MM</v>
          </cell>
          <cell r="C28" t="str">
            <v>1 UNIDAD DE AGUJA</v>
          </cell>
          <cell r="D28">
            <v>1</v>
          </cell>
          <cell r="E28" t="str">
            <v xml:space="preserve">UN </v>
          </cell>
        </row>
        <row r="29">
          <cell r="A29">
            <v>27</v>
          </cell>
          <cell r="B29" t="str">
            <v>AGUJA PARA BLOQUEO DE NERVIO NO. 20G X 150MM USO CON NEUROESTIMULADOR</v>
          </cell>
          <cell r="C29" t="str">
            <v>1 UNIDAD DE AGUJA</v>
          </cell>
          <cell r="D29">
            <v>1</v>
          </cell>
          <cell r="E29" t="str">
            <v xml:space="preserve">UN </v>
          </cell>
        </row>
        <row r="30">
          <cell r="A30">
            <v>28</v>
          </cell>
          <cell r="B30" t="str">
            <v>AGUJA PARA BLOQUEO DE NERVIO NO. 22G X 80MM USO CON NEUROESTIMULADOR</v>
          </cell>
          <cell r="C30" t="str">
            <v>1 UNIDAD DE AGUJA</v>
          </cell>
          <cell r="D30">
            <v>1</v>
          </cell>
          <cell r="E30" t="str">
            <v xml:space="preserve">UN </v>
          </cell>
        </row>
        <row r="31">
          <cell r="A31">
            <v>29</v>
          </cell>
          <cell r="B31" t="str">
            <v>AGUJA PARA BLOQUEO DE NERVIO NO. 24G X 25MM USO CON NEUROESTIMULADOR</v>
          </cell>
          <cell r="C31" t="str">
            <v>1 UNIDAD DE AGUJA</v>
          </cell>
          <cell r="D31">
            <v>1</v>
          </cell>
          <cell r="E31" t="str">
            <v xml:space="preserve">UN </v>
          </cell>
        </row>
        <row r="32">
          <cell r="A32">
            <v>30</v>
          </cell>
          <cell r="B32" t="str">
            <v>AGUJA PARA PUNCION LUMBAR N. 20</v>
          </cell>
          <cell r="C32" t="str">
            <v>1 UNIDAD DE AGUJA</v>
          </cell>
          <cell r="D32">
            <v>1</v>
          </cell>
          <cell r="E32" t="str">
            <v xml:space="preserve">UN </v>
          </cell>
        </row>
        <row r="33">
          <cell r="A33">
            <v>31</v>
          </cell>
          <cell r="B33" t="str">
            <v>AGUJA PARA PUNCION LUMBAR N. 22</v>
          </cell>
          <cell r="C33" t="str">
            <v>1 UNIDAD DE AGUJA</v>
          </cell>
          <cell r="D33">
            <v>1</v>
          </cell>
          <cell r="E33" t="str">
            <v xml:space="preserve">UN </v>
          </cell>
        </row>
        <row r="34">
          <cell r="A34">
            <v>32</v>
          </cell>
          <cell r="B34" t="str">
            <v>AGUJA PARA PUNCION LUMBAR NO. 25</v>
          </cell>
          <cell r="C34" t="str">
            <v>1 UNIDAD DE AGUJA</v>
          </cell>
          <cell r="D34">
            <v>1</v>
          </cell>
          <cell r="E34" t="str">
            <v xml:space="preserve">UN </v>
          </cell>
        </row>
        <row r="35">
          <cell r="A35">
            <v>33</v>
          </cell>
          <cell r="B35" t="str">
            <v>ASA POLIPECTOMIA OVALADA</v>
          </cell>
          <cell r="C35" t="str">
            <v>1 UNIDAD DE ASA</v>
          </cell>
          <cell r="D35">
            <v>1</v>
          </cell>
          <cell r="E35" t="str">
            <v xml:space="preserve">UN </v>
          </cell>
        </row>
        <row r="36">
          <cell r="A36">
            <v>34</v>
          </cell>
          <cell r="B36" t="str">
            <v>BOQUILLA PLASTICA PARA ENDOSCOPIA ADULTO REUSABLE</v>
          </cell>
          <cell r="C36" t="str">
            <v>1 UNIDAD DE BOQUILLA</v>
          </cell>
          <cell r="D36">
            <v>1</v>
          </cell>
          <cell r="E36" t="str">
            <v xml:space="preserve">UN </v>
          </cell>
        </row>
        <row r="37">
          <cell r="A37">
            <v>35</v>
          </cell>
          <cell r="B37" t="str">
            <v>BOQUILLA PLASTICA PARA ENDOSCOPIA PEDIATRICA REUSABLE</v>
          </cell>
          <cell r="C37" t="str">
            <v>1 UNIDAD DE BOQUILLA</v>
          </cell>
          <cell r="D37">
            <v>1</v>
          </cell>
          <cell r="E37" t="str">
            <v xml:space="preserve">UN </v>
          </cell>
        </row>
        <row r="38">
          <cell r="A38">
            <v>36</v>
          </cell>
          <cell r="B38" t="str">
            <v>BOQUILLAS DESECHABLES ADULTO 48 F BANDA DE CAUCHO INTERNA CON VELCRO</v>
          </cell>
          <cell r="C38" t="str">
            <v>1 UNIDAD DE BOQUILLA</v>
          </cell>
          <cell r="D38">
            <v>1</v>
          </cell>
          <cell r="E38" t="str">
            <v xml:space="preserve">UN </v>
          </cell>
        </row>
        <row r="39">
          <cell r="A39">
            <v>37</v>
          </cell>
          <cell r="B39" t="str">
            <v>CANULA DE TRAQUEOSTOMIA 2.5 SIN BALON TERMOSENSIBLE QUE PERMITA MAYOR ADAPTACION</v>
          </cell>
          <cell r="C39" t="str">
            <v>1 UNIDAD DE CANULA</v>
          </cell>
          <cell r="D39">
            <v>1</v>
          </cell>
          <cell r="E39" t="str">
            <v xml:space="preserve">UN </v>
          </cell>
        </row>
        <row r="40">
          <cell r="A40">
            <v>38</v>
          </cell>
          <cell r="B40" t="str">
            <v>CANULA DE TRAQUEOSTOMIA 5 FENESTRADA</v>
          </cell>
          <cell r="C40" t="str">
            <v>1 UNIDAD DE CANULA</v>
          </cell>
          <cell r="D40">
            <v>1</v>
          </cell>
          <cell r="E40" t="str">
            <v xml:space="preserve">UN </v>
          </cell>
        </row>
        <row r="41">
          <cell r="A41">
            <v>39</v>
          </cell>
          <cell r="B41" t="str">
            <v>CATETER VENOSO CENTRAL 1 LUMEN N 18 AD.</v>
          </cell>
          <cell r="C41" t="str">
            <v>1 UNIDAD DE CATETER</v>
          </cell>
          <cell r="D41">
            <v>1</v>
          </cell>
          <cell r="E41" t="str">
            <v xml:space="preserve">UN </v>
          </cell>
        </row>
        <row r="42">
          <cell r="A42">
            <v>40</v>
          </cell>
          <cell r="B42" t="str">
            <v>CEPILLO PARA LAVADO DE COLONOSCOPIA DESECHABLE</v>
          </cell>
          <cell r="C42" t="str">
            <v>1 UNIDAD DE CEPILLO</v>
          </cell>
          <cell r="D42">
            <v>1</v>
          </cell>
          <cell r="E42" t="str">
            <v xml:space="preserve">UN </v>
          </cell>
        </row>
        <row r="43">
          <cell r="A43">
            <v>41</v>
          </cell>
          <cell r="B43" t="str">
            <v>CEPILLO PARA LAVADO PARA GASTROSCOPIA DESECHABLE</v>
          </cell>
          <cell r="C43" t="str">
            <v>1 UNIDAD DE CEPILLO</v>
          </cell>
          <cell r="D43">
            <v>1</v>
          </cell>
          <cell r="E43" t="str">
            <v xml:space="preserve">UN </v>
          </cell>
        </row>
        <row r="44">
          <cell r="A44">
            <v>42</v>
          </cell>
          <cell r="B44" t="str">
            <v>CIRCUITO DESECHABLE PARA SISTEMA DE REANIMACIÓN NEONATAL QUE INCLUYE MANGUERA LISA PARA OXIGENO Y MASCARA DE (50MM)</v>
          </cell>
          <cell r="C44" t="str">
            <v>1 UNIDAD DE CIRCUITO INCLUYE MANGUERA Y MASCARA</v>
          </cell>
          <cell r="D44">
            <v>1</v>
          </cell>
          <cell r="E44" t="str">
            <v xml:space="preserve">UN </v>
          </cell>
        </row>
        <row r="45">
          <cell r="A45">
            <v>43</v>
          </cell>
          <cell r="B45" t="str">
            <v>CIRCUITO DESECHABLE PARA SISTEMA DE REANIMACIÓN NEONATAL QUE INCLUYE MANGUERA LISA PARA OXIGENO Y MASCARA DE (60MM)</v>
          </cell>
          <cell r="C45" t="str">
            <v>1 UNIDAD DE CIRCUITO INCLUYE MANGUERA Y MASCARA</v>
          </cell>
          <cell r="D45">
            <v>1</v>
          </cell>
          <cell r="E45" t="str">
            <v xml:space="preserve">UN </v>
          </cell>
        </row>
        <row r="46">
          <cell r="A46">
            <v>44</v>
          </cell>
          <cell r="B46" t="str">
            <v>CIRCUITO DESECHABLE PARA SISTEMA DE REANIMACIÓN NEONATAL QUE INCLUYE MANGUERA LISA PARA OXIGENO Y MASCARA DE (42MM)</v>
          </cell>
          <cell r="C46" t="str">
            <v>1 UNIDAD DE CIRCUITO INCLUYE MANGUERA Y MASCARA</v>
          </cell>
          <cell r="D46">
            <v>1</v>
          </cell>
          <cell r="E46" t="str">
            <v xml:space="preserve">UN </v>
          </cell>
        </row>
        <row r="47">
          <cell r="A47">
            <v>45</v>
          </cell>
          <cell r="B47" t="str">
            <v>DREN DE BLAKE NO. 7 CON RESERVORIO</v>
          </cell>
          <cell r="C47" t="str">
            <v>1 UNIDAD DE DREN</v>
          </cell>
          <cell r="D47">
            <v>1</v>
          </cell>
          <cell r="E47" t="str">
            <v xml:space="preserve">UN </v>
          </cell>
        </row>
        <row r="48">
          <cell r="A48">
            <v>46</v>
          </cell>
          <cell r="B48" t="str">
            <v>ELECTRODO LAPAROSCOPICO TIPO GANCHO DE HOOK ANGULACION 90 GRADOS (CAMISA E INSERTO ) REUSABLE PARA SISTEMA MONOPOLAR</v>
          </cell>
          <cell r="C48" t="str">
            <v>1 UNIDAD DE ELECTRODO</v>
          </cell>
          <cell r="D48">
            <v>1</v>
          </cell>
          <cell r="E48" t="str">
            <v xml:space="preserve">UN </v>
          </cell>
        </row>
        <row r="49">
          <cell r="A49">
            <v>47</v>
          </cell>
          <cell r="B49" t="str">
            <v>ELECTRODO LAPAROSCOPICO TIPO ESPATULA (CAMISA E INSERTO ) REUSABLE PARA SISTEMA MONOPOLAR</v>
          </cell>
          <cell r="C49" t="str">
            <v>1 UNIDAD DE ELECTRODO</v>
          </cell>
          <cell r="D49">
            <v>1</v>
          </cell>
          <cell r="E49" t="str">
            <v xml:space="preserve">UN </v>
          </cell>
        </row>
        <row r="50">
          <cell r="A50">
            <v>48</v>
          </cell>
          <cell r="B50" t="str">
            <v>INHALOCAMARA PARA VENTILACIÓN MECANICA ADULTO CON ADAPTACION A CIRCUITO UNIVERSAL</v>
          </cell>
          <cell r="C50" t="str">
            <v>1 UNIDAD DE INHALOCAMARA</v>
          </cell>
          <cell r="D50">
            <v>1</v>
          </cell>
          <cell r="E50" t="str">
            <v xml:space="preserve">UN </v>
          </cell>
        </row>
        <row r="51">
          <cell r="A51">
            <v>49</v>
          </cell>
          <cell r="B51" t="str">
            <v>JERINGA ASEPTO PLASTICA ESTERIL</v>
          </cell>
          <cell r="C51" t="str">
            <v>1 UNIDAD DE JERINGA</v>
          </cell>
          <cell r="D51">
            <v>1</v>
          </cell>
          <cell r="E51" t="str">
            <v xml:space="preserve">UN </v>
          </cell>
        </row>
        <row r="52">
          <cell r="A52">
            <v>50</v>
          </cell>
          <cell r="B52" t="str">
            <v>JUEGO PARA ADMINISTRACION DE LIQUIDOS PARA BOMBA DE DOLOR</v>
          </cell>
          <cell r="C52" t="str">
            <v>1 UNIDAD DE JUEGO ADMINISTRACION DE LIQUIDOS PARA BOMBA DE DOLOR</v>
          </cell>
          <cell r="D52">
            <v>1</v>
          </cell>
          <cell r="E52" t="str">
            <v xml:space="preserve">UN </v>
          </cell>
        </row>
        <row r="53">
          <cell r="A53">
            <v>51</v>
          </cell>
          <cell r="B53" t="str">
            <v>KIT DE TRAQUEOSTOMIA PERCUTANEO ( GUIA, AGUJA, CAMISA, BISTURY, JERINGA, CANULA DE PUNCION CON CASTETER DE TEFLON, DILATADOR CORTO 14, CATETER GUIA CON BLOQUEO DE SEGURIDAD, DILATADOR HIDROFILICO Y CANULA DE TRAQUEOSTOMIA N 7 )</v>
          </cell>
          <cell r="C53" t="str">
            <v>1 KIT DE TRAQUEOSTOMIA PRESENTACION KIT</v>
          </cell>
          <cell r="D53">
            <v>1</v>
          </cell>
          <cell r="E53" t="str">
            <v xml:space="preserve">UN </v>
          </cell>
        </row>
        <row r="54">
          <cell r="A54">
            <v>52</v>
          </cell>
          <cell r="B54" t="str">
            <v>KIT DE TRAQUEOSTOMIA PERCUTANEO ( GUIA, AGUJA, CAMISA, BISTURY, JERINGA, CANULA DE PUNCION CON CASTETER DE TEFLON, DILATADOR CORTO 14, CATETER GUIA CON BLOQUEO DE SEGURIDAD, DILATADOR HIDROFILICO Y CANULA DE TRAQUEOSTOMIA N 8 FENESTRADA)</v>
          </cell>
          <cell r="C54" t="str">
            <v>1 KIT DE TRAQUEOSTOMIA PRESENTACION KIT</v>
          </cell>
          <cell r="D54">
            <v>1</v>
          </cell>
          <cell r="E54" t="str">
            <v xml:space="preserve">UN </v>
          </cell>
        </row>
        <row r="55">
          <cell r="A55">
            <v>53</v>
          </cell>
          <cell r="B55" t="str">
            <v>PAPILOTOMO DE PUNTA O PRECORTE</v>
          </cell>
          <cell r="C55" t="str">
            <v>1 UNIDAD DE PAPILOTOMO</v>
          </cell>
          <cell r="D55">
            <v>1</v>
          </cell>
          <cell r="E55" t="str">
            <v xml:space="preserve">UN </v>
          </cell>
        </row>
        <row r="56">
          <cell r="A56">
            <v>54</v>
          </cell>
          <cell r="B56" t="str">
            <v>PINZA PARA EXTRACCION DE CUERPO EXTRAÑO REUSABLE PARA ENDOSCOPIA</v>
          </cell>
          <cell r="C56" t="str">
            <v>1 UNIDAD DE PINZA</v>
          </cell>
          <cell r="D56">
            <v>1</v>
          </cell>
          <cell r="E56" t="str">
            <v xml:space="preserve">UN </v>
          </cell>
        </row>
        <row r="57">
          <cell r="A57">
            <v>55</v>
          </cell>
          <cell r="B57" t="str">
            <v>SET DE CATETER EPIDURAL CON AGUJA No.16</v>
          </cell>
          <cell r="C57" t="str">
            <v>1 UNIDAD DE KIT DE ANESTESIA. INCLUYE (TODOS LOS INSUMOS RELACIONADOS EN LA DESCRIPCION DEL INSUMO) PRESENTACION KIT</v>
          </cell>
          <cell r="D57">
            <v>1</v>
          </cell>
          <cell r="E57" t="str">
            <v xml:space="preserve">UN </v>
          </cell>
        </row>
        <row r="58">
          <cell r="A58">
            <v>56</v>
          </cell>
          <cell r="B58" t="str">
            <v>SET DE CATETER EPIDURAL CON AGUJA No.18</v>
          </cell>
          <cell r="C58" t="str">
            <v>1 UNIDAD DE SET DE CATETER</v>
          </cell>
          <cell r="D58">
            <v>1</v>
          </cell>
          <cell r="E58" t="str">
            <v xml:space="preserve">UN </v>
          </cell>
        </row>
        <row r="59">
          <cell r="A59">
            <v>57</v>
          </cell>
          <cell r="B59" t="str">
            <v>SISTEMA DE DRENAJE TORACICO PEDIATRICO</v>
          </cell>
          <cell r="C59" t="str">
            <v>1 UNIDAD DE SISTEMA DE DRENAJE TORAXICO</v>
          </cell>
          <cell r="D59">
            <v>1</v>
          </cell>
          <cell r="E59" t="str">
            <v xml:space="preserve">UN </v>
          </cell>
        </row>
        <row r="60">
          <cell r="A60">
            <v>58</v>
          </cell>
          <cell r="B60" t="str">
            <v>SONDA DE SUCCION CERRADA N° 12 FR</v>
          </cell>
          <cell r="C60" t="str">
            <v>1 UNIDAD DE SONDA</v>
          </cell>
          <cell r="D60">
            <v>1</v>
          </cell>
          <cell r="E60" t="str">
            <v xml:space="preserve">UN </v>
          </cell>
        </row>
        <row r="61">
          <cell r="A61">
            <v>59</v>
          </cell>
          <cell r="B61" t="str">
            <v>SONDA DE SUCCION CERRADA N° 5 FR</v>
          </cell>
          <cell r="C61" t="str">
            <v>1 UNIDAD DE SONDA</v>
          </cell>
          <cell r="D61">
            <v>1</v>
          </cell>
          <cell r="E61" t="str">
            <v xml:space="preserve">UN </v>
          </cell>
        </row>
        <row r="62">
          <cell r="A62">
            <v>60</v>
          </cell>
          <cell r="B62" t="str">
            <v>SONDA DE SUCCION CERRADA NO 14 CON PUERTO PARA INHALADOR</v>
          </cell>
          <cell r="C62" t="str">
            <v>1 UNIDAD DE SONDA</v>
          </cell>
          <cell r="D62">
            <v>1</v>
          </cell>
          <cell r="E62" t="str">
            <v xml:space="preserve">UN </v>
          </cell>
        </row>
        <row r="63">
          <cell r="A63">
            <v>61</v>
          </cell>
          <cell r="B63" t="str">
            <v>VALVULA DE SUCCION DESECHABLE</v>
          </cell>
          <cell r="C63" t="str">
            <v>1 UNIDAD DE VALVULA DE SUCCION</v>
          </cell>
          <cell r="D63">
            <v>1</v>
          </cell>
          <cell r="E63" t="str">
            <v xml:space="preserve">UN </v>
          </cell>
        </row>
        <row r="64">
          <cell r="A64">
            <v>62</v>
          </cell>
          <cell r="B64" t="str">
            <v>BOLSA DE DRENAJE URINARIO ADULTO CON SISTEMA CERRRADO, SIN PUERTO PARA TOMA DE MUESTRA Y SIN VALVULA ANTIREFLUJO Y CONECTOR UNIVERSAL.</v>
          </cell>
          <cell r="C64" t="str">
            <v>1 UNIDAD DE BOLSA DRENAJE URINARIO</v>
          </cell>
          <cell r="D64">
            <v>1</v>
          </cell>
          <cell r="E64" t="str">
            <v xml:space="preserve">UN </v>
          </cell>
        </row>
        <row r="65">
          <cell r="A65">
            <v>63</v>
          </cell>
          <cell r="B65" t="str">
            <v>CANULA DE GUEDELL N. 0</v>
          </cell>
          <cell r="C65" t="str">
            <v>1 UNIDAD DE CANULA</v>
          </cell>
          <cell r="D65">
            <v>1</v>
          </cell>
          <cell r="E65" t="str">
            <v xml:space="preserve">UN </v>
          </cell>
        </row>
        <row r="66">
          <cell r="A66">
            <v>64</v>
          </cell>
          <cell r="B66" t="str">
            <v>CANULA DE GUEDELL N. 1</v>
          </cell>
          <cell r="C66" t="str">
            <v>1 UNIDAD DE CANULA</v>
          </cell>
          <cell r="D66">
            <v>1</v>
          </cell>
          <cell r="E66" t="str">
            <v xml:space="preserve">UN </v>
          </cell>
        </row>
        <row r="67">
          <cell r="A67">
            <v>65</v>
          </cell>
          <cell r="B67" t="str">
            <v>CANULA DE GUEDELL N. 2</v>
          </cell>
          <cell r="C67" t="str">
            <v>1 UNIDAD DE CANULA</v>
          </cell>
          <cell r="D67">
            <v>1</v>
          </cell>
          <cell r="E67" t="str">
            <v xml:space="preserve">UN </v>
          </cell>
        </row>
        <row r="68">
          <cell r="A68">
            <v>66</v>
          </cell>
          <cell r="B68" t="str">
            <v>CANULA DE GUEDELL N. 3</v>
          </cell>
          <cell r="C68" t="str">
            <v>1 UNIDAD DE CANULA</v>
          </cell>
          <cell r="D68">
            <v>1</v>
          </cell>
          <cell r="E68" t="str">
            <v xml:space="preserve">UN </v>
          </cell>
        </row>
        <row r="69">
          <cell r="A69">
            <v>67</v>
          </cell>
          <cell r="B69" t="str">
            <v>CANULA DE GUEDELL N. 4</v>
          </cell>
          <cell r="C69" t="str">
            <v>1 UNIDAD DE CANULA</v>
          </cell>
          <cell r="D69">
            <v>1</v>
          </cell>
          <cell r="E69" t="str">
            <v xml:space="preserve">UN </v>
          </cell>
        </row>
        <row r="70">
          <cell r="A70">
            <v>68</v>
          </cell>
          <cell r="B70" t="str">
            <v>CANULA DE GUEDELL N. 5</v>
          </cell>
          <cell r="C70" t="str">
            <v>1 UNIDAD DE CANULA</v>
          </cell>
          <cell r="D70">
            <v>1</v>
          </cell>
          <cell r="E70" t="str">
            <v xml:space="preserve">UN </v>
          </cell>
        </row>
        <row r="71">
          <cell r="A71">
            <v>69</v>
          </cell>
          <cell r="B71" t="str">
            <v>CANULA DE TRAQUEOSTOMIA 5 CON BALON</v>
          </cell>
          <cell r="C71" t="str">
            <v>1 UNIDAD DE CANULA</v>
          </cell>
          <cell r="D71">
            <v>1</v>
          </cell>
          <cell r="E71" t="str">
            <v xml:space="preserve">UN </v>
          </cell>
        </row>
        <row r="72">
          <cell r="A72">
            <v>70</v>
          </cell>
          <cell r="B72" t="str">
            <v>CANULA DE TRAQUEOSTOMIA 5 SIN BALON</v>
          </cell>
          <cell r="C72" t="str">
            <v>1 UNIDAD DE CANULA</v>
          </cell>
          <cell r="D72">
            <v>1</v>
          </cell>
          <cell r="E72" t="str">
            <v xml:space="preserve">UN </v>
          </cell>
        </row>
        <row r="73">
          <cell r="A73">
            <v>71</v>
          </cell>
          <cell r="B73" t="str">
            <v>CANULA DE TRAQUEOSTOMIA 5.5 CON BALON</v>
          </cell>
          <cell r="C73" t="str">
            <v>1 UNIDAD DE CANULA</v>
          </cell>
          <cell r="D73">
            <v>1</v>
          </cell>
          <cell r="E73" t="str">
            <v xml:space="preserve">UN </v>
          </cell>
        </row>
        <row r="74">
          <cell r="A74">
            <v>72</v>
          </cell>
          <cell r="B74" t="str">
            <v>CANULA DE TRAQUEOSTOMIA 7 CON BALON</v>
          </cell>
          <cell r="C74" t="str">
            <v>1 UNIDAD DE CANULA</v>
          </cell>
          <cell r="D74">
            <v>1</v>
          </cell>
          <cell r="E74" t="str">
            <v xml:space="preserve">UN </v>
          </cell>
        </row>
        <row r="75">
          <cell r="A75">
            <v>73</v>
          </cell>
          <cell r="B75" t="str">
            <v>CANULA DE TRAQUEOSTOMIA 7.5 CON BALON</v>
          </cell>
          <cell r="C75" t="str">
            <v>1 UNIDAD DE CANULA</v>
          </cell>
          <cell r="D75">
            <v>1</v>
          </cell>
          <cell r="E75" t="str">
            <v xml:space="preserve">UN </v>
          </cell>
        </row>
        <row r="76">
          <cell r="A76">
            <v>74</v>
          </cell>
          <cell r="B76" t="str">
            <v>CANULA DE TRAQUEOSTOMIA 8 CON BALON</v>
          </cell>
          <cell r="C76" t="str">
            <v>1 UNIDAD DE CANULA</v>
          </cell>
          <cell r="D76">
            <v>1</v>
          </cell>
          <cell r="E76" t="str">
            <v xml:space="preserve">UN </v>
          </cell>
        </row>
        <row r="77">
          <cell r="A77">
            <v>75</v>
          </cell>
          <cell r="B77" t="str">
            <v>ELECTRODO PEDIATRICO CON GEL SOLIDO BASE MICROPOROSO SUAVE DURABLES, ADHESIVO HIPOALERGENIGO</v>
          </cell>
          <cell r="C77" t="str">
            <v>1 UNIDAD DE ELECTRODO</v>
          </cell>
          <cell r="D77">
            <v>1</v>
          </cell>
          <cell r="E77" t="str">
            <v xml:space="preserve">UN </v>
          </cell>
        </row>
        <row r="78">
          <cell r="A78">
            <v>76</v>
          </cell>
          <cell r="B78" t="str">
            <v>FILTRO BACTERIANO VIRICO ADULTO PARA VENTILADOR MECANICO</v>
          </cell>
          <cell r="C78" t="str">
            <v>1 UNIDAD DE FILTRO</v>
          </cell>
          <cell r="D78">
            <v>1</v>
          </cell>
          <cell r="E78" t="str">
            <v xml:space="preserve">UN </v>
          </cell>
        </row>
        <row r="79">
          <cell r="A79">
            <v>77</v>
          </cell>
          <cell r="B79" t="str">
            <v>FILTRO HIDROFOBICO DESECAHBLE para su uso en equipos respiratorios y concentradores de oxígeno</v>
          </cell>
          <cell r="C79" t="str">
            <v>1 UNIDAD DE FILTRO</v>
          </cell>
          <cell r="D79">
            <v>1</v>
          </cell>
          <cell r="E79" t="str">
            <v xml:space="preserve">UN </v>
          </cell>
        </row>
        <row r="80">
          <cell r="A80">
            <v>78</v>
          </cell>
          <cell r="B80" t="str">
            <v>FILTRO INTERCAMBIADOR DE CALOR Y HUMEDAD PEDIATRICO</v>
          </cell>
          <cell r="C80" t="str">
            <v>1 UNIDAD DE FILTRO</v>
          </cell>
          <cell r="D80">
            <v>1</v>
          </cell>
          <cell r="E80" t="str">
            <v xml:space="preserve">UN </v>
          </cell>
        </row>
        <row r="81">
          <cell r="A81">
            <v>79</v>
          </cell>
          <cell r="B81" t="str">
            <v>FILTROS HIDROFOBICOS PARA MAQUINAS DE ANESTESIA</v>
          </cell>
          <cell r="C81" t="str">
            <v>1 UNIDAD DE FILTRO</v>
          </cell>
          <cell r="D81">
            <v>1</v>
          </cell>
          <cell r="E81" t="str">
            <v xml:space="preserve">UN </v>
          </cell>
        </row>
        <row r="82">
          <cell r="A82">
            <v>80</v>
          </cell>
          <cell r="B82" t="str">
            <v>GUIA DE INTUBACION 10 FR PEDIATRICA DESECHABLE</v>
          </cell>
          <cell r="C82" t="str">
            <v>1 UNIDAD DE GUIA</v>
          </cell>
          <cell r="D82">
            <v>1</v>
          </cell>
          <cell r="E82" t="str">
            <v xml:space="preserve">UN </v>
          </cell>
        </row>
        <row r="83">
          <cell r="A83">
            <v>81</v>
          </cell>
          <cell r="B83" t="str">
            <v>GUIA DE INTUBACION 14 FR</v>
          </cell>
          <cell r="C83" t="str">
            <v>1 UNIDAD DE GUIA</v>
          </cell>
          <cell r="D83">
            <v>1</v>
          </cell>
          <cell r="E83" t="str">
            <v xml:space="preserve">UN </v>
          </cell>
        </row>
        <row r="84">
          <cell r="A84">
            <v>82</v>
          </cell>
          <cell r="B84" t="str">
            <v>GUIA DE INTUBACION 6 FR</v>
          </cell>
          <cell r="C84" t="str">
            <v>1 UNIDAD DE GUIA</v>
          </cell>
          <cell r="D84">
            <v>1</v>
          </cell>
          <cell r="E84" t="str">
            <v xml:space="preserve">UN </v>
          </cell>
        </row>
        <row r="85">
          <cell r="A85">
            <v>83</v>
          </cell>
          <cell r="B85" t="str">
            <v>LAPIZ PARA ELECTROBISTURI ESTERIL</v>
          </cell>
          <cell r="C85" t="str">
            <v>1 UNIDAD DE LAPIZ ELECTROBISTURI</v>
          </cell>
          <cell r="D85">
            <v>1</v>
          </cell>
          <cell r="E85" t="str">
            <v xml:space="preserve">UN </v>
          </cell>
        </row>
        <row r="86">
          <cell r="A86">
            <v>84</v>
          </cell>
          <cell r="B86" t="str">
            <v>MALLA DE POLIPROPILENO DE ALTA DENSIDAD PESO DE 95 GR, MICROPOROSA PORO DE 0,75 X 0.75 A 0,8 MM NO ABSORBIBLE 15 X 15CM</v>
          </cell>
          <cell r="C86" t="str">
            <v>1 UNIDAD DE MALLA</v>
          </cell>
          <cell r="D86">
            <v>1</v>
          </cell>
          <cell r="E86" t="str">
            <v xml:space="preserve">UN </v>
          </cell>
        </row>
        <row r="87">
          <cell r="A87">
            <v>85</v>
          </cell>
          <cell r="B87" t="str">
            <v>MALLA DE POLIPROPILENO PARA LA REPARACION DE LA PARED ABDOMINAL 30CM X 30CM</v>
          </cell>
          <cell r="C87" t="str">
            <v>1 UNIDAD DE MALLA</v>
          </cell>
          <cell r="D87">
            <v>1</v>
          </cell>
          <cell r="E87" t="str">
            <v xml:space="preserve">UN </v>
          </cell>
        </row>
        <row r="88">
          <cell r="A88">
            <v>86</v>
          </cell>
          <cell r="B88" t="str">
            <v>MALLA DE POLIPROPILENO SUAVE DE MEDIANA DENSIDAD CON PESO DE 45 A 90G/M2, MACROPOROSA PORO DE 2,38 A 3.6 X 2,38 A 3.6 MM, NO ABSORBIBLE. 10CM A 8CM X 15CM</v>
          </cell>
          <cell r="C88" t="str">
            <v>1 UNIDAD DE MALLA</v>
          </cell>
          <cell r="D88">
            <v>1</v>
          </cell>
          <cell r="E88" t="str">
            <v xml:space="preserve">UN </v>
          </cell>
        </row>
        <row r="89">
          <cell r="A89">
            <v>87</v>
          </cell>
          <cell r="B89" t="str">
            <v>MALLA MACROPOROSA MONOFILAMENTO LIGERA ULTRAFINA PARA PROLAPSO DE CUPULA VAGINAL</v>
          </cell>
          <cell r="C89" t="str">
            <v>1 UNIDAD DE MALLA</v>
          </cell>
          <cell r="D89">
            <v>1</v>
          </cell>
          <cell r="E89" t="str">
            <v xml:space="preserve">UN </v>
          </cell>
        </row>
        <row r="90">
          <cell r="A90">
            <v>88</v>
          </cell>
          <cell r="B90" t="str">
            <v>MALLA QUIRURGICA DE ALTA DENSIDAD DE 15 X 15 CM - 20 X 20 CM</v>
          </cell>
          <cell r="C90" t="str">
            <v>1 UNIDAD DE MALLA</v>
          </cell>
          <cell r="D90">
            <v>1</v>
          </cell>
          <cell r="E90" t="str">
            <v xml:space="preserve">UN </v>
          </cell>
        </row>
        <row r="91">
          <cell r="A91">
            <v>89</v>
          </cell>
          <cell r="B91" t="str">
            <v>MALLA QUIRURGICA PARA REPARACION DE HERNIA VENTRAL/INCISIONAL CUANDO EXISTE LA NECESIDAD DE QUE LA MALLA ENTRE EN CONTACTO CON CON LOS ORGANOS DE LA CAVIDADABDOMINAL 18 A 20 X 30 A 35CM</v>
          </cell>
          <cell r="C91" t="str">
            <v>1 UNIDAD DE MALLA</v>
          </cell>
          <cell r="D91">
            <v>1</v>
          </cell>
          <cell r="E91" t="str">
            <v xml:space="preserve">UN </v>
          </cell>
        </row>
        <row r="92">
          <cell r="A92">
            <v>90</v>
          </cell>
          <cell r="B92" t="str">
            <v>MASCARA FACIAL 0 PARA ANESTESIA</v>
          </cell>
          <cell r="C92" t="str">
            <v>1 UNIDAD DE MASCARA</v>
          </cell>
          <cell r="D92">
            <v>1</v>
          </cell>
          <cell r="E92" t="str">
            <v xml:space="preserve">UN </v>
          </cell>
        </row>
        <row r="93">
          <cell r="A93">
            <v>91</v>
          </cell>
          <cell r="B93" t="str">
            <v>MASCARA FACIAL 1 PARA ANESTESIA</v>
          </cell>
          <cell r="C93" t="str">
            <v>1 UNIDAD DE MASCARA</v>
          </cell>
          <cell r="D93">
            <v>1</v>
          </cell>
          <cell r="E93" t="str">
            <v xml:space="preserve">UN </v>
          </cell>
        </row>
        <row r="94">
          <cell r="A94">
            <v>92</v>
          </cell>
          <cell r="B94" t="str">
            <v>MASCARA FACIAL 2 PARA ANESTESIA</v>
          </cell>
          <cell r="C94" t="str">
            <v>1 UNIDAD DE MASCARA</v>
          </cell>
          <cell r="D94">
            <v>1</v>
          </cell>
          <cell r="E94" t="str">
            <v xml:space="preserve">UN </v>
          </cell>
        </row>
        <row r="95">
          <cell r="A95">
            <v>93</v>
          </cell>
          <cell r="B95" t="str">
            <v>MASCARA FACIAL 3 PARA ANESTESIA</v>
          </cell>
          <cell r="C95" t="str">
            <v>1 UNIDAD DE MASCARA</v>
          </cell>
          <cell r="D95">
            <v>1</v>
          </cell>
          <cell r="E95" t="str">
            <v xml:space="preserve">UN </v>
          </cell>
        </row>
        <row r="96">
          <cell r="A96">
            <v>94</v>
          </cell>
          <cell r="B96" t="str">
            <v>MASCARA FACIAL 4 PARA ANESTESIA</v>
          </cell>
          <cell r="C96" t="str">
            <v>1 UNIDAD DE MASCARA</v>
          </cell>
          <cell r="D96">
            <v>1</v>
          </cell>
          <cell r="E96" t="str">
            <v xml:space="preserve">UN </v>
          </cell>
        </row>
        <row r="97">
          <cell r="A97">
            <v>95</v>
          </cell>
          <cell r="B97" t="str">
            <v>MASCARA FACIAL 5 PARA ANESTESIA</v>
          </cell>
          <cell r="C97" t="str">
            <v>1 UNIDAD DE MASCARA</v>
          </cell>
          <cell r="D97">
            <v>1</v>
          </cell>
          <cell r="E97" t="str">
            <v xml:space="preserve">UN </v>
          </cell>
        </row>
        <row r="98">
          <cell r="A98">
            <v>96</v>
          </cell>
          <cell r="B98" t="str">
            <v>MASCARA LARINGEA N° 1 - DESECHABLE</v>
          </cell>
          <cell r="C98" t="str">
            <v>1 UNIDAD DE MASCARA</v>
          </cell>
          <cell r="D98">
            <v>1</v>
          </cell>
          <cell r="E98" t="str">
            <v xml:space="preserve">UN </v>
          </cell>
        </row>
        <row r="99">
          <cell r="A99">
            <v>97</v>
          </cell>
          <cell r="B99" t="str">
            <v>MASCARA LARINGEA N° 1,5 - DESECHABLE</v>
          </cell>
          <cell r="C99" t="str">
            <v>1 UNIDAD DE MASCARA</v>
          </cell>
          <cell r="D99">
            <v>1</v>
          </cell>
          <cell r="E99" t="str">
            <v xml:space="preserve">UN </v>
          </cell>
        </row>
        <row r="100">
          <cell r="A100">
            <v>98</v>
          </cell>
          <cell r="B100" t="str">
            <v>MASCARA LARINGEA N° 2 - DESECHABLE</v>
          </cell>
          <cell r="C100" t="str">
            <v>1 UNIDAD DE MASCARA</v>
          </cell>
          <cell r="D100">
            <v>1</v>
          </cell>
          <cell r="E100" t="str">
            <v xml:space="preserve">UN </v>
          </cell>
        </row>
        <row r="101">
          <cell r="A101">
            <v>99</v>
          </cell>
          <cell r="B101" t="str">
            <v>MASCARA LARINGEA N° 2,5 - DESECHABLE</v>
          </cell>
          <cell r="C101" t="str">
            <v>1 UNIDAD DE MASCARA</v>
          </cell>
          <cell r="D101">
            <v>1</v>
          </cell>
          <cell r="E101" t="str">
            <v xml:space="preserve">UN </v>
          </cell>
        </row>
        <row r="102">
          <cell r="A102">
            <v>100</v>
          </cell>
          <cell r="B102" t="str">
            <v>MASCARA LARINGEA N° 3 - DESECHABLE</v>
          </cell>
          <cell r="C102" t="str">
            <v>1 UNIDAD DE MASCARA</v>
          </cell>
          <cell r="D102">
            <v>1</v>
          </cell>
          <cell r="E102" t="str">
            <v xml:space="preserve">UN </v>
          </cell>
        </row>
        <row r="103">
          <cell r="A103">
            <v>101</v>
          </cell>
          <cell r="B103" t="str">
            <v>MASCARA LARINGEA N° 4 - DESECHABLE</v>
          </cell>
          <cell r="C103" t="str">
            <v>1 UNIDAD DE MASCARA</v>
          </cell>
          <cell r="D103">
            <v>1</v>
          </cell>
          <cell r="E103" t="str">
            <v xml:space="preserve">UN </v>
          </cell>
        </row>
        <row r="104">
          <cell r="A104">
            <v>102</v>
          </cell>
          <cell r="B104" t="str">
            <v>MASCARA LARINGEA N° 5 - DESECHABLE</v>
          </cell>
          <cell r="C104" t="str">
            <v>1 UNIDAD DE MASCARA</v>
          </cell>
          <cell r="D104">
            <v>1</v>
          </cell>
          <cell r="E104" t="str">
            <v xml:space="preserve">UN </v>
          </cell>
        </row>
        <row r="105">
          <cell r="A105">
            <v>103</v>
          </cell>
          <cell r="B105" t="str">
            <v>PLACA ELECTROBISTURI BIPOLAR ADULTO DOBLE SIN CABLE</v>
          </cell>
          <cell r="C105" t="str">
            <v>1 UNIDAD DE PLACA</v>
          </cell>
          <cell r="D105">
            <v>1</v>
          </cell>
          <cell r="E105" t="str">
            <v xml:space="preserve">UN </v>
          </cell>
        </row>
        <row r="106">
          <cell r="A106">
            <v>104</v>
          </cell>
          <cell r="B106" t="str">
            <v>PLACA PARA ELECTROBISTURI NEONATAL CON CABLE</v>
          </cell>
          <cell r="C106" t="str">
            <v>1 UNIDAD DE PLACA</v>
          </cell>
          <cell r="D106">
            <v>1</v>
          </cell>
          <cell r="E106" t="str">
            <v xml:space="preserve">UN </v>
          </cell>
        </row>
        <row r="107">
          <cell r="A107">
            <v>105</v>
          </cell>
          <cell r="B107" t="str">
            <v>PLACA PARA ELECTROBISTURY ADULTO CON CABLE ( ELECTRODO DISPERSIVO PLACA PACIENTE PARA ADULTO DOBLE CON CABLE.)</v>
          </cell>
          <cell r="C107" t="str">
            <v>1 UNIDAD DE PLACA</v>
          </cell>
          <cell r="D107">
            <v>1</v>
          </cell>
          <cell r="E107" t="str">
            <v xml:space="preserve">UN </v>
          </cell>
        </row>
        <row r="108">
          <cell r="A108">
            <v>106</v>
          </cell>
          <cell r="B108" t="str">
            <v>RESUCITADOR MANUAL DESECHABLE ADULTO QUE INCLUYA VALVULA DE PEEP, LINEA DE OXIGENO , RESERVORIO Y MASCARA EN EMPAQUE SELLADO</v>
          </cell>
          <cell r="C108" t="str">
            <v>1 UNIDAD DE RESUCITADOR. INCLUYE (TODOS LOS COMPONENTES RELACIONADOS EN LA DESCRIPCION DEL INSUMO)</v>
          </cell>
          <cell r="D108">
            <v>1</v>
          </cell>
          <cell r="E108" t="str">
            <v xml:space="preserve">UN </v>
          </cell>
        </row>
        <row r="109">
          <cell r="A109">
            <v>107</v>
          </cell>
          <cell r="B109" t="str">
            <v>RESUCITADOR MANUAL DESECHABLE PEDIATRICOS QUE INCLUYA VALVULA DE PEEP, LINEA DE OXIGENO , RESERVORIO Y MASCARA # 2 EN EMPAQUE SELLADO</v>
          </cell>
          <cell r="C109" t="str">
            <v>1 UNIDAD DE RESUCITADOR. INCLUYE (TODOS LOS COMPONENTES RELACIONADOS EN LA DESCRIPCION DEL INSUMO)</v>
          </cell>
          <cell r="D109">
            <v>1</v>
          </cell>
          <cell r="E109" t="str">
            <v xml:space="preserve">UN </v>
          </cell>
        </row>
        <row r="110">
          <cell r="A110">
            <v>108</v>
          </cell>
          <cell r="B110" t="str">
            <v>SONDA FOLEY SILICONADA 2 VIAS 18 FR</v>
          </cell>
          <cell r="C110" t="str">
            <v>1 UNIDAD DE SONDA</v>
          </cell>
          <cell r="D110">
            <v>1</v>
          </cell>
          <cell r="E110" t="str">
            <v xml:space="preserve">UN </v>
          </cell>
        </row>
        <row r="111">
          <cell r="A111">
            <v>109</v>
          </cell>
          <cell r="B111" t="str">
            <v>SONDA FOLEY SILICONADA 2 VIAS 20 FR</v>
          </cell>
          <cell r="C111" t="str">
            <v>1 UNIDAD DE SONDA</v>
          </cell>
          <cell r="D111">
            <v>1</v>
          </cell>
          <cell r="E111" t="str">
            <v xml:space="preserve">UN </v>
          </cell>
        </row>
        <row r="112">
          <cell r="A112">
            <v>110</v>
          </cell>
          <cell r="B112" t="str">
            <v>SONDA VESICAL (FOLEY) 2 VIAS 10FR LATEX</v>
          </cell>
          <cell r="C112" t="str">
            <v>1 UNIDAD DE SONDA</v>
          </cell>
          <cell r="D112">
            <v>1</v>
          </cell>
          <cell r="E112" t="str">
            <v xml:space="preserve">UN </v>
          </cell>
        </row>
        <row r="113">
          <cell r="A113">
            <v>111</v>
          </cell>
          <cell r="B113" t="str">
            <v>SONDA VESICAL (FOLEY) 2 VIAS 12FR LATEX</v>
          </cell>
          <cell r="C113" t="str">
            <v>1 UNIDAD DE SONDA</v>
          </cell>
          <cell r="D113">
            <v>1</v>
          </cell>
          <cell r="E113" t="str">
            <v xml:space="preserve">UN </v>
          </cell>
        </row>
        <row r="114">
          <cell r="A114">
            <v>112</v>
          </cell>
          <cell r="B114" t="str">
            <v>SONDA VESICAL (FOLEY) 2 VIAS 18FR LATEX</v>
          </cell>
          <cell r="C114" t="str">
            <v>1 UNIDAD DE SONDA</v>
          </cell>
          <cell r="D114">
            <v>1</v>
          </cell>
          <cell r="E114" t="str">
            <v xml:space="preserve">UN </v>
          </cell>
        </row>
        <row r="115">
          <cell r="A115">
            <v>113</v>
          </cell>
          <cell r="B115" t="str">
            <v>SONDA VESICAL (FOLEY) 2 VIAS 20FR LATEX</v>
          </cell>
          <cell r="C115" t="str">
            <v>1 UNIDAD DE SONDA</v>
          </cell>
          <cell r="D115">
            <v>1</v>
          </cell>
          <cell r="E115" t="str">
            <v xml:space="preserve">UN </v>
          </cell>
        </row>
        <row r="116">
          <cell r="A116">
            <v>114</v>
          </cell>
          <cell r="B116" t="str">
            <v>SONDA VESICAL (FOLEY) 2 VIAS 22FR LATEX</v>
          </cell>
          <cell r="C116" t="str">
            <v>1 UNIDAD DE SONDA</v>
          </cell>
          <cell r="D116">
            <v>1</v>
          </cell>
          <cell r="E116" t="str">
            <v xml:space="preserve">UN </v>
          </cell>
        </row>
        <row r="117">
          <cell r="A117">
            <v>115</v>
          </cell>
          <cell r="B117" t="str">
            <v>SONDA VESICAL (FOLEY) 2 VIAS 6FR LATEX</v>
          </cell>
          <cell r="C117" t="str">
            <v>1 UNIDAD DE SONDA</v>
          </cell>
          <cell r="D117">
            <v>1</v>
          </cell>
          <cell r="E117" t="str">
            <v xml:space="preserve">UN </v>
          </cell>
        </row>
        <row r="118">
          <cell r="A118">
            <v>116</v>
          </cell>
          <cell r="B118" t="str">
            <v>SONDA VESICAL (FOLEY) 2 VIAS 8FR LATEX</v>
          </cell>
          <cell r="C118" t="str">
            <v>1 UNIDAD DE SONDA</v>
          </cell>
          <cell r="D118">
            <v>1</v>
          </cell>
          <cell r="E118" t="str">
            <v xml:space="preserve">UN </v>
          </cell>
        </row>
        <row r="119">
          <cell r="A119">
            <v>117</v>
          </cell>
          <cell r="B119" t="str">
            <v>TUBO ENDOTRAQUEAL N. 2.0 SIN BALON, APIROGENO, RADIOPACO Y ESTERIL</v>
          </cell>
          <cell r="C119" t="str">
            <v>1 UNIDAD DE TUBO ENDOTRAQUEAL</v>
          </cell>
          <cell r="D119">
            <v>1</v>
          </cell>
          <cell r="E119" t="str">
            <v xml:space="preserve">UN </v>
          </cell>
        </row>
        <row r="120">
          <cell r="A120">
            <v>118</v>
          </cell>
          <cell r="B120" t="str">
            <v>TUBO ENDOTRAQUEAL N. 2.5 SIN BALON, APIROGENO, RADIOPACO Y ESTERIL</v>
          </cell>
          <cell r="C120" t="str">
            <v>1 UNIDAD DE TUBO ENDOTRAQUEAL</v>
          </cell>
          <cell r="D120">
            <v>1</v>
          </cell>
          <cell r="E120" t="str">
            <v xml:space="preserve">UN </v>
          </cell>
        </row>
        <row r="121">
          <cell r="A121">
            <v>119</v>
          </cell>
          <cell r="B121" t="str">
            <v>TUBO ENDOTRAQUEAL N. 3.0 CON BALON, APIROGENO, RADIOPACO Y ESTERIL</v>
          </cell>
          <cell r="C121" t="str">
            <v>1 UNIDAD DE TUBO ENDOTRAQUEAL</v>
          </cell>
          <cell r="D121">
            <v>1</v>
          </cell>
          <cell r="E121" t="str">
            <v xml:space="preserve">UN </v>
          </cell>
        </row>
        <row r="122">
          <cell r="A122">
            <v>120</v>
          </cell>
          <cell r="B122" t="str">
            <v>TUBO ENDOTRAQUEAL N. 3.0 SIN BALON, APIROGENO, RADIOPACO Y ESTERIL</v>
          </cell>
          <cell r="C122" t="str">
            <v>1 UNIDAD DE TUBO ENDOTRAQUEAL</v>
          </cell>
          <cell r="D122">
            <v>1</v>
          </cell>
          <cell r="E122" t="str">
            <v xml:space="preserve">UN </v>
          </cell>
        </row>
        <row r="123">
          <cell r="A123">
            <v>121</v>
          </cell>
          <cell r="B123" t="str">
            <v>TUBO ENDOTRAQUEAL N. 3.5 CON BALON, APIROGENO, RADIOPACO Y ESTERIL</v>
          </cell>
          <cell r="C123" t="str">
            <v>1 UNIDAD DE TUBO ENDOTRAQUEAL</v>
          </cell>
          <cell r="D123">
            <v>1</v>
          </cell>
          <cell r="E123" t="str">
            <v xml:space="preserve">UN </v>
          </cell>
        </row>
        <row r="124">
          <cell r="A124">
            <v>122</v>
          </cell>
          <cell r="B124" t="str">
            <v>TUBO ENDOTRAQUEAL N. 3.5 SIN BALON, APIROGENO, RADIOPACO Y ESTERIL</v>
          </cell>
          <cell r="C124" t="str">
            <v>1 UNIDAD DE TUBO ENDOTRAQUEAL</v>
          </cell>
          <cell r="D124">
            <v>1</v>
          </cell>
          <cell r="E124" t="str">
            <v xml:space="preserve">UN </v>
          </cell>
        </row>
        <row r="125">
          <cell r="A125">
            <v>123</v>
          </cell>
          <cell r="B125" t="str">
            <v>TUBO ENDOTRAQUEAL N. 4.0 CON BALON, APIROGENO, RADIOPACO Y ESTERIL</v>
          </cell>
          <cell r="C125" t="str">
            <v>1 UNIDAD DE TUBO ENDOTRAQUEAL</v>
          </cell>
          <cell r="D125">
            <v>1</v>
          </cell>
          <cell r="E125" t="str">
            <v xml:space="preserve">UN </v>
          </cell>
        </row>
        <row r="126">
          <cell r="A126">
            <v>124</v>
          </cell>
          <cell r="B126" t="str">
            <v>TUBO ENDOTRAQUEAL N. 4.0 SIN BALON, APIROGENO, RADIOPACO Y ESTERIL</v>
          </cell>
          <cell r="C126" t="str">
            <v>1 UNIDAD DE TUBO ENDOTRAQUEAL</v>
          </cell>
          <cell r="D126">
            <v>1</v>
          </cell>
          <cell r="E126" t="str">
            <v xml:space="preserve">UN </v>
          </cell>
        </row>
        <row r="127">
          <cell r="A127">
            <v>125</v>
          </cell>
          <cell r="B127" t="str">
            <v>TUBO ENDOTRAQUEAL N. 4.5 CON BALON, APIROGENO, RADIOPACO Y ESTERIL</v>
          </cell>
          <cell r="C127" t="str">
            <v>1 UNIDAD DE TUBO ENDOTRAQUEAL</v>
          </cell>
          <cell r="D127">
            <v>1</v>
          </cell>
          <cell r="E127" t="str">
            <v xml:space="preserve">UN </v>
          </cell>
        </row>
        <row r="128">
          <cell r="A128">
            <v>126</v>
          </cell>
          <cell r="B128" t="str">
            <v>TUBO ENDOTRAQUEAL N. 4.5 SIN BALON, APIROGENO, RADIOPACO Y ESTERIL</v>
          </cell>
          <cell r="C128" t="str">
            <v>1 UNIDAD DE TUBO ENDOTRAQUEAL</v>
          </cell>
          <cell r="D128">
            <v>1</v>
          </cell>
          <cell r="E128" t="str">
            <v xml:space="preserve">UN </v>
          </cell>
        </row>
        <row r="129">
          <cell r="A129">
            <v>127</v>
          </cell>
          <cell r="B129" t="str">
            <v>TUBO ENDOTRAQUEAL N. 5.0 CON BALON, APIROGENO, RADIOPACO Y ESTERIL</v>
          </cell>
          <cell r="C129" t="str">
            <v>1 UNIDAD DE TUBO ENDOTRAQUEAL</v>
          </cell>
          <cell r="D129">
            <v>1</v>
          </cell>
          <cell r="E129" t="str">
            <v xml:space="preserve">UN </v>
          </cell>
        </row>
        <row r="130">
          <cell r="A130">
            <v>128</v>
          </cell>
          <cell r="B130" t="str">
            <v>TUBO ENDOTRAQUEAL N. 5.0 SIN BALON APIROGENO, RADIOPACO Y ESTERIL</v>
          </cell>
          <cell r="C130" t="str">
            <v>1 UNIDAD DE TUBO ENDOTRAQUEAL</v>
          </cell>
          <cell r="D130">
            <v>1</v>
          </cell>
          <cell r="E130" t="str">
            <v xml:space="preserve">UN </v>
          </cell>
        </row>
        <row r="131">
          <cell r="A131">
            <v>129</v>
          </cell>
          <cell r="B131" t="str">
            <v>TUBO ENDOTRAQUEAL N. 5.5 CON BALON, APIROGENO, RADIOPACO Y ESTERIL</v>
          </cell>
          <cell r="C131" t="str">
            <v>1 UNIDAD DE TUBO ENDOTRAQUEAL</v>
          </cell>
          <cell r="D131">
            <v>1</v>
          </cell>
          <cell r="E131" t="str">
            <v xml:space="preserve">UN </v>
          </cell>
        </row>
        <row r="132">
          <cell r="A132">
            <v>130</v>
          </cell>
          <cell r="B132" t="str">
            <v>TUBO ENDOTRAQUEAL N. 6.0 CON BALON, APIROGENO, RADIOPACO Y ESTERIL</v>
          </cell>
          <cell r="C132" t="str">
            <v>1 UNIDAD DE TUBO ENDOTRAQUEAL</v>
          </cell>
          <cell r="D132">
            <v>1</v>
          </cell>
          <cell r="E132" t="str">
            <v xml:space="preserve">UN </v>
          </cell>
        </row>
        <row r="133">
          <cell r="A133">
            <v>131</v>
          </cell>
          <cell r="B133" t="str">
            <v>TUBO ENDOTRAQUEAL N. 6.5 CON BALON, APIROGENO, RADIOPACO Y ESTERIL</v>
          </cell>
          <cell r="C133" t="str">
            <v>1 UNIDAD DE TUBO ENDOTRAQUEAL</v>
          </cell>
          <cell r="D133">
            <v>1</v>
          </cell>
          <cell r="E133" t="str">
            <v xml:space="preserve">UN </v>
          </cell>
        </row>
        <row r="134">
          <cell r="A134">
            <v>132</v>
          </cell>
          <cell r="B134" t="str">
            <v>TUBO ENDOTRAQUEAL N. 7.0 CON BALON, APIROGENO, RADIOPACO Y ESTERIL</v>
          </cell>
          <cell r="C134" t="str">
            <v>1 UNIDAD DE TUBO ENDOTRAQUEAL</v>
          </cell>
          <cell r="D134">
            <v>1</v>
          </cell>
          <cell r="E134" t="str">
            <v xml:space="preserve">UN </v>
          </cell>
        </row>
        <row r="135">
          <cell r="A135">
            <v>133</v>
          </cell>
          <cell r="B135" t="str">
            <v>TUBO ENDOTRAQUEAL N. 7.5 CON BALON, APIROGENO, RADIOPACO Y ESTERIL</v>
          </cell>
          <cell r="C135" t="str">
            <v>1 UNIDAD DE TUBO ENDOTRAQUEAL</v>
          </cell>
          <cell r="D135">
            <v>1</v>
          </cell>
          <cell r="E135" t="str">
            <v xml:space="preserve">UN </v>
          </cell>
        </row>
        <row r="136">
          <cell r="A136">
            <v>134</v>
          </cell>
          <cell r="B136" t="str">
            <v>TUBO ENDOTRAQUEAL N. 8.0 CON BALON, APIROGENO, RADIOPACO Y ESTERIL</v>
          </cell>
          <cell r="C136" t="str">
            <v>1 UNIDAD DE TUBO ENDOTRAQUEAL</v>
          </cell>
          <cell r="D136">
            <v>1</v>
          </cell>
          <cell r="E136" t="str">
            <v xml:space="preserve">UN </v>
          </cell>
        </row>
        <row r="137">
          <cell r="A137">
            <v>135</v>
          </cell>
          <cell r="B137" t="str">
            <v>TUBO ENDOTRAQUEAL N. 8.5 CON BALON, APIROGENO, RADIOPACO Y ESTERIL</v>
          </cell>
          <cell r="C137" t="str">
            <v>1 UNIDAD DE TUBO ENDOTRAQUEAL</v>
          </cell>
          <cell r="D137">
            <v>1</v>
          </cell>
          <cell r="E137" t="str">
            <v xml:space="preserve">UN </v>
          </cell>
        </row>
        <row r="138">
          <cell r="A138">
            <v>136</v>
          </cell>
          <cell r="B138" t="str">
            <v>TUBO ENDOTRAQUEAL N. 9.0 CON BALON, APIROGENO, RADIOPACO Y ESTERIL</v>
          </cell>
          <cell r="C138" t="str">
            <v>1 UNIDAD DE TUBO ENDOTRAQUEAL</v>
          </cell>
          <cell r="D138">
            <v>1</v>
          </cell>
          <cell r="E138" t="str">
            <v xml:space="preserve">UN </v>
          </cell>
        </row>
        <row r="139">
          <cell r="A139">
            <v>137</v>
          </cell>
          <cell r="B139" t="str">
            <v>TUBO ENDOTRAQUEAL REFORZADO 6,5 CON BALON</v>
          </cell>
          <cell r="C139" t="str">
            <v>1 UNIDAD DE TUBO ENDOTRAQUEAL</v>
          </cell>
          <cell r="D139">
            <v>1</v>
          </cell>
          <cell r="E139" t="str">
            <v xml:space="preserve">UN </v>
          </cell>
        </row>
        <row r="140">
          <cell r="A140">
            <v>138</v>
          </cell>
          <cell r="B140" t="str">
            <v>TUBO ENDOTRAQUEAL REFORZADO 8/0 CON BALON</v>
          </cell>
          <cell r="C140" t="str">
            <v>1 UNIDAD DE TUBO ENDOTRAQUEAL</v>
          </cell>
          <cell r="D140">
            <v>1</v>
          </cell>
          <cell r="E140" t="str">
            <v xml:space="preserve">UN </v>
          </cell>
        </row>
        <row r="141">
          <cell r="A141">
            <v>139</v>
          </cell>
          <cell r="B141" t="str">
            <v>TUBO ENDOTRAQUEAL REFORZADO METALICO CON BALON Nº 7.5</v>
          </cell>
          <cell r="C141" t="str">
            <v>1 UNIDAD DE TUBO ENDOTRAQUEAL</v>
          </cell>
          <cell r="D141">
            <v>1</v>
          </cell>
          <cell r="E141" t="str">
            <v xml:space="preserve">UN </v>
          </cell>
        </row>
        <row r="142">
          <cell r="A142">
            <v>140</v>
          </cell>
          <cell r="B142" t="str">
            <v>TUBO ENDOTRAQUEAL REFORZADO METALICO CON BALON Nº 6.0</v>
          </cell>
          <cell r="C142" t="str">
            <v>1 UNIDAD DE TUBO ENDOTRAQUEAL</v>
          </cell>
          <cell r="D142">
            <v>1</v>
          </cell>
          <cell r="E142" t="str">
            <v xml:space="preserve">UN </v>
          </cell>
        </row>
        <row r="143">
          <cell r="A143">
            <v>141</v>
          </cell>
          <cell r="B143" t="str">
            <v>TUBO ENDOTRAQUEAL REFORZADO METALICO CON BALON Nº 8.5</v>
          </cell>
          <cell r="C143" t="str">
            <v>1 UNIDAD DE TUBO ENDOTRAQUEAL</v>
          </cell>
          <cell r="D143">
            <v>1</v>
          </cell>
          <cell r="E143" t="str">
            <v xml:space="preserve">UN </v>
          </cell>
        </row>
        <row r="144">
          <cell r="A144">
            <v>142</v>
          </cell>
          <cell r="B144" t="str">
            <v>TUBO ENDOTRAQUEAL REFORZADO METALICO CON BALON Nº 7.0</v>
          </cell>
          <cell r="C144" t="str">
            <v>1 UNIDAD DE TUBO ENDOTRAQUEAL</v>
          </cell>
          <cell r="D144">
            <v>1</v>
          </cell>
          <cell r="E144" t="str">
            <v xml:space="preserve">UN </v>
          </cell>
        </row>
        <row r="145">
          <cell r="A145">
            <v>143</v>
          </cell>
          <cell r="B145" t="str">
            <v>AGUJA PUNCIÓN LUMBAR # 26</v>
          </cell>
          <cell r="C145" t="str">
            <v>1 UNIDAD DE AGUJA</v>
          </cell>
          <cell r="D145">
            <v>1</v>
          </cell>
          <cell r="E145" t="str">
            <v xml:space="preserve">UN </v>
          </cell>
        </row>
        <row r="146">
          <cell r="A146">
            <v>144</v>
          </cell>
          <cell r="B146" t="str">
            <v>AGUJA PUNCIÓN LUMBAR # 27</v>
          </cell>
          <cell r="C146" t="str">
            <v>1 UNIDAD DE AGUJA</v>
          </cell>
          <cell r="D146">
            <v>1</v>
          </cell>
          <cell r="E146" t="str">
            <v xml:space="preserve">UN </v>
          </cell>
        </row>
        <row r="147">
          <cell r="A147">
            <v>145</v>
          </cell>
          <cell r="B147" t="str">
            <v>CANULA NASAL DE ALTO FLUJO ADULTO TALLA M</v>
          </cell>
          <cell r="C147" t="str">
            <v>1 UNIDAD DE CANULA</v>
          </cell>
          <cell r="D147">
            <v>1</v>
          </cell>
          <cell r="E147" t="str">
            <v xml:space="preserve">UN </v>
          </cell>
        </row>
        <row r="148">
          <cell r="A148">
            <v>146</v>
          </cell>
          <cell r="B148" t="str">
            <v xml:space="preserve">CANULA NASAL DE ALTO FLUJO ADULTO TALLA S </v>
          </cell>
          <cell r="C148" t="str">
            <v>1 UNIDAD DE CANULA</v>
          </cell>
          <cell r="D148">
            <v>1</v>
          </cell>
          <cell r="E148" t="str">
            <v xml:space="preserve">UN </v>
          </cell>
        </row>
        <row r="149">
          <cell r="A149">
            <v>147</v>
          </cell>
          <cell r="B149" t="str">
            <v>CIRCUITO  RESPIRATORIO DESECHABLE ADULTO - PEDIATRICO PARA VENTILADOR OXILOG  3000 PLUS</v>
          </cell>
          <cell r="C149" t="str">
            <v>1 UNIDAD DE CIRCUITO</v>
          </cell>
          <cell r="D149">
            <v>1</v>
          </cell>
          <cell r="E149" t="str">
            <v xml:space="preserve">UN </v>
          </cell>
        </row>
        <row r="150">
          <cell r="A150">
            <v>148</v>
          </cell>
          <cell r="B150" t="str">
            <v>CIRCUITO ADULTO ALTO FLUJO CON CAMARA AJUSTABLE A VENTILADOR MECANICO</v>
          </cell>
          <cell r="C150" t="str">
            <v>1 UNIDAD DE CIRCUITO</v>
          </cell>
          <cell r="D150">
            <v>1</v>
          </cell>
          <cell r="E150" t="str">
            <v xml:space="preserve">UN </v>
          </cell>
        </row>
        <row r="151">
          <cell r="A151">
            <v>149</v>
          </cell>
          <cell r="B151" t="str">
            <v>FILTRO EXHALATORIO ANTIBACTERIAL VENTILADOR ALTA FRECUENCIA SLE5000</v>
          </cell>
          <cell r="C151" t="str">
            <v>1 UNIDAD DE FILTRO</v>
          </cell>
          <cell r="D151">
            <v>1</v>
          </cell>
          <cell r="E151" t="str">
            <v xml:space="preserve">UN </v>
          </cell>
        </row>
        <row r="152">
          <cell r="A152">
            <v>150</v>
          </cell>
          <cell r="B152" t="str">
            <v>KIT CPAP NASAL DESECHABLE TALLA L O MEDIDA DE PERIMETRO CEFALICO 29-36 (INCLUYE SISTEMA INTERFASE VENTILACION NO INVASIVA NEONATAL CPAP,  GORRO, MASCARA NEONATAL NO INVASIVA, PRONG TALLA L</v>
          </cell>
          <cell r="C152" t="str">
            <v>1 UNIDAD DE KIT CPAP NASAL. INCLUYE (TODOS LOS INSUMOS RELACIONADOS EN LA DESCRIPCION DEL INSUMO) PRESENTACION KIT</v>
          </cell>
          <cell r="D152">
            <v>1</v>
          </cell>
          <cell r="E152" t="str">
            <v xml:space="preserve">UN </v>
          </cell>
        </row>
        <row r="153">
          <cell r="A153">
            <v>151</v>
          </cell>
          <cell r="B153" t="str">
            <v>KIT CPAP NASAL DESECHABLE TALLA M O MEDIDA DE PERIMETRO CEFALICO 25-29  (INCLUYE SISTEMA INTERFASE VENTILACION NO INVASIVA NEONATAL CPAP,  GORRO, MASCARA NEONATAL NO INVASIVA, PRONG TALLA M</v>
          </cell>
          <cell r="C153" t="str">
            <v>1 UNIDAD DE KIT CPAP NASAL. INCLUYE (TODOS LOS INSUMOS RELACIONADOS EN LA DESCRIPCION DEL INSUMO) PRESENTACION KIT</v>
          </cell>
          <cell r="D153">
            <v>1</v>
          </cell>
          <cell r="E153" t="str">
            <v xml:space="preserve">UN </v>
          </cell>
        </row>
        <row r="154">
          <cell r="A154">
            <v>152</v>
          </cell>
          <cell r="B154" t="str">
            <v>KIT CPAP NASAL DESECHABLE TALLA S O MEDIDA DE PERIMETRO CEFALICO 22- 25 (INCLUYE SISTEMA INTERFASE VENTILACION NO INVASIVA NEONATAL CPAP,  GORRO, MASCARA NEONATAL NO INVASIVA, PRONG TALLA S</v>
          </cell>
          <cell r="C154" t="str">
            <v>1 UNIDAD DE KIT CPAP NASAL. INCLUYE (TODOS LOS INSUMOS RELACIONADOS EN LA DESCRIPCION DEL INSUMO) PRESENTACION KIT</v>
          </cell>
          <cell r="D154">
            <v>1</v>
          </cell>
          <cell r="E154" t="str">
            <v xml:space="preserve">UN </v>
          </cell>
        </row>
        <row r="155">
          <cell r="A155">
            <v>153</v>
          </cell>
          <cell r="B155" t="str">
            <v>KIT CPAP NASAL DESECHABLE TALLA XS O MEDIDA DE PERIMETRO CEFALICO 10-22 CMS (INCLUYE SISTEMA INTERFASE VENTILACION NO INVASIVA NEONATAL CPAP,  GORRO, MASCARA NEONATAL NO INVASIVA, PRONG)</v>
          </cell>
          <cell r="C155" t="str">
            <v>1 UNIDAD DE KIT CPAP NASAL. INCLUYE (TODOS LOS INSUMOS RELACIONADOS EN LA DESCRIPCION DEL INSUMO) PRESENTACION KIT</v>
          </cell>
          <cell r="D155">
            <v>1</v>
          </cell>
          <cell r="E155" t="str">
            <v xml:space="preserve">UN </v>
          </cell>
        </row>
        <row r="156">
          <cell r="A156">
            <v>154</v>
          </cell>
          <cell r="B156" t="str">
            <v>MASCARA DESECHABLE PARA VENTILACION MECANICA NO INVASIVA. FACIAL TOTAL. LARGE.</v>
          </cell>
          <cell r="C156" t="str">
            <v>1 UNIDAD DE MASCARA</v>
          </cell>
          <cell r="D156">
            <v>1</v>
          </cell>
          <cell r="E156" t="str">
            <v xml:space="preserve">UN </v>
          </cell>
        </row>
        <row r="157">
          <cell r="A157">
            <v>155</v>
          </cell>
          <cell r="B157" t="str">
            <v>MASCARA DESECHABLE PARA VENTILACION MECANICA NO INVASIVA. FACIAL TOTAL. MEDIUM.</v>
          </cell>
          <cell r="C157" t="str">
            <v>1 UNIDAD DE MASCARA</v>
          </cell>
          <cell r="D157">
            <v>1</v>
          </cell>
          <cell r="E157" t="str">
            <v xml:space="preserve">UN </v>
          </cell>
        </row>
        <row r="158">
          <cell r="A158">
            <v>156</v>
          </cell>
          <cell r="B158" t="str">
            <v>MASCARA DESECHABLE PARA VENTILACION MECANICA NO INVASIVA. FACIAL TOTAL. SMALL.</v>
          </cell>
          <cell r="C158" t="str">
            <v>1 UNIDAD DE MASCARA</v>
          </cell>
          <cell r="D158">
            <v>1</v>
          </cell>
          <cell r="E158" t="str">
            <v xml:space="preserve">UN </v>
          </cell>
        </row>
        <row r="159">
          <cell r="A159">
            <v>157</v>
          </cell>
          <cell r="B159" t="str">
            <v>SENSOR DE FLUJO SPIROLOG REF 840373510</v>
          </cell>
          <cell r="C159" t="str">
            <v xml:space="preserve">1 UNIDAD DE SENSOR </v>
          </cell>
          <cell r="D159">
            <v>1</v>
          </cell>
          <cell r="E159" t="str">
            <v xml:space="preserve">UN </v>
          </cell>
        </row>
        <row r="160">
          <cell r="A160">
            <v>158</v>
          </cell>
          <cell r="B160" t="str">
            <v>TRAMPA DE CAPNOGRAFIA PARA MONITOR MULTIPARAMETROS (CAPNOGRAFOR MARCA DRAEGER Y MAQUINA DATEX OHMEDA)</v>
          </cell>
          <cell r="C160" t="str">
            <v>1 UNIDAD DE TRAMPA CAPNOGRAFIA</v>
          </cell>
          <cell r="D160">
            <v>1</v>
          </cell>
          <cell r="E160" t="str">
            <v xml:space="preserve">UN </v>
          </cell>
        </row>
        <row r="161">
          <cell r="A161">
            <v>159</v>
          </cell>
          <cell r="B161" t="str">
            <v>ALGODON EN TORUNDA BOLSA X 500 GRS</v>
          </cell>
          <cell r="C161" t="str">
            <v>1 BOLSA DE ALGODÓN X 500 GRMS PRESENTACION BOLSA</v>
          </cell>
          <cell r="D161">
            <v>1</v>
          </cell>
          <cell r="E161" t="str">
            <v xml:space="preserve">UN </v>
          </cell>
        </row>
        <row r="162">
          <cell r="A162">
            <v>160</v>
          </cell>
          <cell r="B162" t="str">
            <v>APOSITO DE ALGINATO DE CALCIO 10 X 10  CM.</v>
          </cell>
          <cell r="C162" t="str">
            <v>1 UNIDAD DE APOSITO</v>
          </cell>
          <cell r="D162">
            <v>1</v>
          </cell>
          <cell r="E162" t="str">
            <v xml:space="preserve">UN </v>
          </cell>
          <cell r="F162">
            <v>14700</v>
          </cell>
          <cell r="G162">
            <v>0</v>
          </cell>
        </row>
        <row r="163">
          <cell r="A163">
            <v>161</v>
          </cell>
          <cell r="B163" t="str">
            <v>BARRERA BLANDA y BOLSA COLOSTOMIA No 57</v>
          </cell>
          <cell r="C163" t="str">
            <v>1 KIT COMPUESTO DE 1 BARRERA Y 1 BOLSA COLOSTOMIA</v>
          </cell>
          <cell r="D163">
            <v>1</v>
          </cell>
          <cell r="E163" t="str">
            <v xml:space="preserve">UN </v>
          </cell>
        </row>
        <row r="164">
          <cell r="A164">
            <v>162</v>
          </cell>
          <cell r="B164" t="str">
            <v>BARRERA BLANDA Y BOLSA PARA COLOSTOMIA N° 70</v>
          </cell>
          <cell r="C164" t="str">
            <v>1 KIT COMPUESTO DE 1 BARRERA Y 1 BOLSA COLOSTOMIA</v>
          </cell>
          <cell r="D164">
            <v>1</v>
          </cell>
          <cell r="E164" t="str">
            <v xml:space="preserve">UN </v>
          </cell>
        </row>
        <row r="165">
          <cell r="A165">
            <v>163</v>
          </cell>
          <cell r="B165" t="str">
            <v>BARRERA CUTANEA NO IRRITANTE EN TOALLA</v>
          </cell>
          <cell r="C165" t="str">
            <v>1 UNIDAD DE BARRERA</v>
          </cell>
          <cell r="D165">
            <v>1</v>
          </cell>
          <cell r="E165" t="str">
            <v xml:space="preserve">UN </v>
          </cell>
        </row>
        <row r="166">
          <cell r="A166">
            <v>164</v>
          </cell>
          <cell r="B166" t="str">
            <v xml:space="preserve">BATA DE CIRUJANO ESTERIL DESCARTABLE: TELA NO TEJIDA DE 35 GRAMOS  AZUL QUIRURGICO DE 132 CM DE LARGO X 152 DE ANCHO CON 6  A 8 TIRAS DE AMARRE, PUÑOS RESORTADOS DE 8 A 6 CM DE LARGO  100% EN ALGODON </v>
          </cell>
          <cell r="C166" t="str">
            <v>1 UNIDAD DE BATA</v>
          </cell>
          <cell r="D166">
            <v>1</v>
          </cell>
          <cell r="E166" t="str">
            <v xml:space="preserve">UN </v>
          </cell>
        </row>
        <row r="167">
          <cell r="A167">
            <v>165</v>
          </cell>
          <cell r="B167" t="str">
            <v>BRAZALETE IDENTIFICACION ADULTOS  EN MATERIAL HIPOALERGENICO (PAPEL)</v>
          </cell>
          <cell r="C167" t="str">
            <v>1 UNIDAD DE BRAZALETE</v>
          </cell>
          <cell r="D167">
            <v>1</v>
          </cell>
          <cell r="E167" t="str">
            <v xml:space="preserve">UN </v>
          </cell>
        </row>
        <row r="168">
          <cell r="A168">
            <v>166</v>
          </cell>
          <cell r="B168" t="str">
            <v>CABLE MONOPOLAR PARA ELECTRODOS DE LAPAROSCOPIA CONEXION  PARA UNIDAD ELECTRO QUIRURGICA  REUSABLE</v>
          </cell>
          <cell r="C168" t="str">
            <v>1 UNIDAD DE CABLE MONOPOLAR</v>
          </cell>
          <cell r="D168">
            <v>1</v>
          </cell>
          <cell r="E168" t="str">
            <v xml:space="preserve">UN </v>
          </cell>
        </row>
        <row r="169">
          <cell r="A169">
            <v>167</v>
          </cell>
          <cell r="B169" t="str">
            <v>CAL SODADA PARA ANESTESIA CANECA POR 30 HASTA 40 LIBRAS</v>
          </cell>
          <cell r="C169" t="str">
            <v>1 UNIDAD DE CAL   PRESENTACION EN CANECA</v>
          </cell>
          <cell r="D169">
            <v>1</v>
          </cell>
          <cell r="E169" t="str">
            <v xml:space="preserve">UN </v>
          </cell>
        </row>
        <row r="170">
          <cell r="A170">
            <v>168</v>
          </cell>
          <cell r="B170" t="str">
            <v>CATETER DIALISIS PERITONEAL 39,25 CMS CURVO COLA DE CERDO</v>
          </cell>
          <cell r="C170" t="str">
            <v>1 UNIDAD DE CATETER</v>
          </cell>
          <cell r="D170">
            <v>1</v>
          </cell>
          <cell r="E170" t="str">
            <v xml:space="preserve">UN </v>
          </cell>
        </row>
        <row r="171">
          <cell r="A171">
            <v>169</v>
          </cell>
          <cell r="B171" t="str">
            <v>CATETER DIALISIS PERITONEAL NEONATAL 1 C</v>
          </cell>
          <cell r="C171" t="str">
            <v>1 UNIDAD DE CATETER</v>
          </cell>
          <cell r="D171">
            <v>1</v>
          </cell>
          <cell r="E171" t="str">
            <v xml:space="preserve">UN </v>
          </cell>
        </row>
        <row r="172">
          <cell r="A172">
            <v>170</v>
          </cell>
          <cell r="B172" t="str">
            <v>CATETER MAHURKAR 2 LUMEN PRECURVADO 8 FR X 12CM.</v>
          </cell>
          <cell r="C172" t="str">
            <v>1 UNIDAD DE CATETER</v>
          </cell>
          <cell r="D172">
            <v>1</v>
          </cell>
          <cell r="E172" t="str">
            <v xml:space="preserve">UN </v>
          </cell>
        </row>
        <row r="173">
          <cell r="A173">
            <v>171</v>
          </cell>
          <cell r="B173" t="str">
            <v>CATETER UMBILICAL 2.5</v>
          </cell>
          <cell r="C173" t="str">
            <v>1 UNIDAD DE CATETER</v>
          </cell>
          <cell r="D173">
            <v>1</v>
          </cell>
          <cell r="E173" t="str">
            <v xml:space="preserve">UN </v>
          </cell>
        </row>
        <row r="174">
          <cell r="A174">
            <v>172</v>
          </cell>
          <cell r="B174" t="str">
            <v>CAT GUT CROMADO CALIBRE 3/0 AGUJA CURVA REDONDA DE 24 A 27 MM DE MEDIO CIRCULO, HEBRA DE 70 CM O MAS</v>
          </cell>
          <cell r="C174" t="str">
            <v>1 UNIDAD DE SOBRE</v>
          </cell>
          <cell r="D174">
            <v>1</v>
          </cell>
          <cell r="E174" t="str">
            <v xml:space="preserve">UN </v>
          </cell>
        </row>
        <row r="175">
          <cell r="A175">
            <v>173</v>
          </cell>
          <cell r="B175" t="str">
            <v xml:space="preserve">CERA PARA HUESO 2.5GR                                                                                          </v>
          </cell>
          <cell r="C175" t="str">
            <v>1 UNIDAD DE SOBRE</v>
          </cell>
          <cell r="D175">
            <v>1</v>
          </cell>
          <cell r="E175" t="str">
            <v xml:space="preserve">UN </v>
          </cell>
        </row>
        <row r="176">
          <cell r="A176">
            <v>174</v>
          </cell>
          <cell r="B176" t="str">
            <v>CIRCUITO DE ANESTESIA ADULTO CON BALON 3 LITROS</v>
          </cell>
          <cell r="C176" t="str">
            <v>1 UNIDAD DE CIRCUITO</v>
          </cell>
          <cell r="D176">
            <v>1</v>
          </cell>
          <cell r="E176" t="str">
            <v xml:space="preserve">UN </v>
          </cell>
        </row>
        <row r="177">
          <cell r="A177">
            <v>175</v>
          </cell>
          <cell r="B177" t="str">
            <v>CONTENEDOR RIGIDO PARA EL DESCARTE DE RESIDUOS DE RIESGO BIOLOGICO DE ORIGEN CORTO PUNZANTE DE CAPACIDAD DE 44 A 50 LITROS</v>
          </cell>
          <cell r="C177" t="str">
            <v>1 UNIDAD DE CONTENEDOR</v>
          </cell>
          <cell r="D177">
            <v>1</v>
          </cell>
          <cell r="E177" t="str">
            <v xml:space="preserve">UN </v>
          </cell>
        </row>
        <row r="178">
          <cell r="A178">
            <v>176</v>
          </cell>
          <cell r="B178" t="str">
            <v>DISPOSITIVO INTRAOSEO AUTOMATICO ADULTO</v>
          </cell>
          <cell r="C178" t="str">
            <v>1 UNIDAD DE DISPOSITIVO INTRAOSEO</v>
          </cell>
          <cell r="D178">
            <v>1</v>
          </cell>
          <cell r="E178" t="str">
            <v xml:space="preserve">UN </v>
          </cell>
        </row>
        <row r="179">
          <cell r="A179">
            <v>177</v>
          </cell>
          <cell r="B179" t="str">
            <v>DISPOSITIVO INTRAOSEO AUTOMATICO PEDIATRICA</v>
          </cell>
          <cell r="C179" t="str">
            <v>1 UNIDAD DE DISPOSITIVO INTRAOSEO</v>
          </cell>
          <cell r="D179">
            <v>1</v>
          </cell>
          <cell r="E179" t="str">
            <v xml:space="preserve">UN </v>
          </cell>
        </row>
        <row r="180">
          <cell r="A180">
            <v>178</v>
          </cell>
          <cell r="B180" t="str">
            <v>DREN DE SILICONA PLANO ACANALADO  CON LINEA RADIOPACA  ESTERIL 4/4 PARTES PERFORADO DE  DE 4 X 7 X 20MM APROX</v>
          </cell>
          <cell r="C180" t="str">
            <v>1 UNIDAD DE DREN</v>
          </cell>
          <cell r="D180">
            <v>1</v>
          </cell>
          <cell r="E180" t="str">
            <v xml:space="preserve">UN </v>
          </cell>
        </row>
        <row r="181">
          <cell r="A181">
            <v>179</v>
          </cell>
          <cell r="B181" t="str">
            <v>ESPONJA QUIRURGICA PARA TAPONAMIENTO NASAL DE 8 CM X 2.0 CM</v>
          </cell>
          <cell r="C181" t="str">
            <v>1 UNIDAD DE ESPONJA</v>
          </cell>
          <cell r="D181">
            <v>1</v>
          </cell>
          <cell r="E181" t="str">
            <v xml:space="preserve">UN </v>
          </cell>
        </row>
        <row r="182">
          <cell r="A182">
            <v>180</v>
          </cell>
          <cell r="B182" t="str">
            <v xml:space="preserve">FILTRO EXHALATORIO REUSABLE PARA PB 840     </v>
          </cell>
          <cell r="C182" t="str">
            <v>1 UNIDAD DE FILTRO</v>
          </cell>
          <cell r="D182">
            <v>1</v>
          </cell>
          <cell r="E182" t="str">
            <v xml:space="preserve">UN </v>
          </cell>
        </row>
        <row r="183">
          <cell r="A183">
            <v>181</v>
          </cell>
          <cell r="B183" t="str">
            <v>FILTRO INSPIRATORIO REUSABLE</v>
          </cell>
          <cell r="C183" t="str">
            <v>1 UNIDAD DE FILTRO</v>
          </cell>
          <cell r="D183">
            <v>1</v>
          </cell>
          <cell r="E183" t="str">
            <v xml:space="preserve">UN </v>
          </cell>
        </row>
        <row r="184">
          <cell r="A184">
            <v>182</v>
          </cell>
          <cell r="B184" t="str">
            <v>GANCHO DE HOOK COMPATIBLE CON ELCABLE MONOPOLAR</v>
          </cell>
          <cell r="C184" t="str">
            <v>1 UNIDAD DE GANCHO HOOK</v>
          </cell>
          <cell r="D184">
            <v>1</v>
          </cell>
          <cell r="E184" t="str">
            <v xml:space="preserve">UN </v>
          </cell>
        </row>
        <row r="185">
          <cell r="A185">
            <v>183</v>
          </cell>
          <cell r="B185" t="str">
            <v>GRAPADORA CIRCULAR CURV CORT 29MM</v>
          </cell>
          <cell r="C185" t="str">
            <v>1 UNIDAD DE GRAPADORA</v>
          </cell>
          <cell r="D185">
            <v>1</v>
          </cell>
          <cell r="E185" t="str">
            <v xml:space="preserve">UN </v>
          </cell>
        </row>
        <row r="186">
          <cell r="A186">
            <v>184</v>
          </cell>
          <cell r="B186" t="str">
            <v>KIT TRACCION CUTANEA PEDIATRICO</v>
          </cell>
          <cell r="C186" t="str">
            <v>1 UNIDAD DE KIT TRACCION CUTANEA PRESENTACION KIT</v>
          </cell>
          <cell r="D186">
            <v>1</v>
          </cell>
          <cell r="E186" t="str">
            <v xml:space="preserve">UN </v>
          </cell>
        </row>
        <row r="187">
          <cell r="A187">
            <v>185</v>
          </cell>
          <cell r="B187" t="str">
            <v xml:space="preserve">LUBRICANTE DE INSTRUMENTO E INHIBIDOR DE OXIDO   NO GRASOSO, NO TOXICO, SIN COMPONENTE DE SILICONA , COMPATIBLE EN PROCESOS DE VAPOR , GALON </v>
          </cell>
          <cell r="C187" t="str">
            <v>1 UNIDAD DE LUBRICANTE PRESENTACION EN GALON</v>
          </cell>
          <cell r="D187">
            <v>1</v>
          </cell>
          <cell r="E187" t="str">
            <v xml:space="preserve">UN </v>
          </cell>
        </row>
        <row r="188">
          <cell r="A188">
            <v>186</v>
          </cell>
          <cell r="B188" t="str">
            <v>MALLA DE POLIPROPILENO SUAVE DE MEDIANA DENSIDAD CON PESO DE 45 A 90G/M2, MACROPOROSA PORO DE 2,38 A 3.6 X 2,38 A 3.6 MM, NO ABSORBIBLE. 7CM A 8CM X 15CM</v>
          </cell>
          <cell r="C188" t="str">
            <v>1 UNIDAD DE MALLA</v>
          </cell>
          <cell r="D188">
            <v>1</v>
          </cell>
          <cell r="E188" t="str">
            <v xml:space="preserve">UN </v>
          </cell>
        </row>
        <row r="189">
          <cell r="A189">
            <v>187</v>
          </cell>
          <cell r="B189" t="str">
            <v>MALLA RECUBIERTA PROTECTORA EN U PARA HIATO 7 X 10 CMS</v>
          </cell>
          <cell r="C189" t="str">
            <v>1 UNIDAD DE MALLA</v>
          </cell>
          <cell r="D189">
            <v>1</v>
          </cell>
          <cell r="E189" t="str">
            <v xml:space="preserve">UN </v>
          </cell>
        </row>
        <row r="190">
          <cell r="A190">
            <v>188</v>
          </cell>
          <cell r="B190" t="str">
            <v>PAPEL DESFIBRILADOR INSTRAMED  CARDIO MAX  48 mm (anchura) x 30 m (longitud )</v>
          </cell>
          <cell r="C190" t="str">
            <v>1 UNIDAD DE PAPEL  PRESENTACION ROLLO</v>
          </cell>
          <cell r="D190">
            <v>1</v>
          </cell>
          <cell r="E190" t="str">
            <v xml:space="preserve">UN </v>
          </cell>
        </row>
        <row r="191">
          <cell r="A191">
            <v>189</v>
          </cell>
          <cell r="B191" t="str">
            <v>PAPEL PARA DESFIBRILADOR 50 MM X 30 MTS EN ROLLO</v>
          </cell>
          <cell r="C191" t="str">
            <v>1 UNIDAD DE PAPEL  PRESENTACION ROLLO</v>
          </cell>
          <cell r="D191">
            <v>1</v>
          </cell>
          <cell r="E191" t="str">
            <v xml:space="preserve">UN </v>
          </cell>
        </row>
        <row r="192">
          <cell r="A192">
            <v>190</v>
          </cell>
          <cell r="B192" t="str">
            <v>PAPEL PARA ELECTROCARDIOGRAFO 50 MM X 20 MTS EN ROLLO</v>
          </cell>
          <cell r="C192" t="str">
            <v>1 UNIDAD DE PAPEL  PRESENTACION ROLLO</v>
          </cell>
          <cell r="D192">
            <v>1</v>
          </cell>
          <cell r="E192" t="str">
            <v xml:space="preserve">UN </v>
          </cell>
        </row>
        <row r="193">
          <cell r="A193">
            <v>191</v>
          </cell>
          <cell r="B193" t="str">
            <v>PAPEL PARA ELECTROCARDIOGRAFO EDAN DANATECH  UNIDAD</v>
          </cell>
          <cell r="C193" t="str">
            <v>1 UNIDAD DE PAPEL</v>
          </cell>
          <cell r="D193">
            <v>1</v>
          </cell>
          <cell r="E193" t="str">
            <v xml:space="preserve">UN </v>
          </cell>
        </row>
        <row r="194">
          <cell r="A194">
            <v>192</v>
          </cell>
          <cell r="B194" t="str">
            <v>PAPEL PARA ELECTROCARDIOGRAFO MARCA COMEN UNIDAD  medidas: 110 MM * 140MM*15O HOJAS  REQUIERE GUIA LIBRETA</v>
          </cell>
          <cell r="C194" t="str">
            <v>1 UNIDAD DE PAPEL</v>
          </cell>
          <cell r="D194">
            <v>1</v>
          </cell>
          <cell r="E194" t="str">
            <v xml:space="preserve">UN </v>
          </cell>
        </row>
        <row r="195">
          <cell r="A195">
            <v>193</v>
          </cell>
          <cell r="B195" t="str">
            <v>PAPEL PARA ELECTROCARDIOGRAFO Y DESFIBRILADOR 50MM  X 30 EN ROLLO TERMOREACTIVO</v>
          </cell>
          <cell r="C195" t="str">
            <v>1 UNIDAD DE PAPEL  PRESENTACION ROLLO</v>
          </cell>
          <cell r="D195">
            <v>1</v>
          </cell>
          <cell r="E195" t="str">
            <v xml:space="preserve">UN </v>
          </cell>
        </row>
        <row r="196">
          <cell r="A196">
            <v>194</v>
          </cell>
          <cell r="B196" t="str">
            <v>PAPEL PARA MONITOR FETAL 112 MM X 100 MM X 200 RESMA</v>
          </cell>
          <cell r="C196" t="str">
            <v>1 UNIDAD DE PAPEL  PRESENTACION ROLLO</v>
          </cell>
          <cell r="D196">
            <v>1</v>
          </cell>
          <cell r="E196" t="str">
            <v xml:space="preserve">UN </v>
          </cell>
        </row>
        <row r="197">
          <cell r="A197">
            <v>195</v>
          </cell>
          <cell r="B197" t="str">
            <v>PAPEL TERMICO PARA MONITOR FETAL DE (112 X 90) MM X 150 HOJAS LINEA ROJA EN Z</v>
          </cell>
          <cell r="C197" t="str">
            <v>1 UNIDAD DE PAPEL</v>
          </cell>
          <cell r="D197">
            <v>1</v>
          </cell>
          <cell r="E197" t="str">
            <v xml:space="preserve">UN </v>
          </cell>
        </row>
        <row r="198">
          <cell r="A198">
            <v>196</v>
          </cell>
          <cell r="B198" t="str">
            <v>RESERVORIO PARA DREN DE SILICONA PLANO ACANALADO  CON CAPACIDAD DE 100ML</v>
          </cell>
          <cell r="C198" t="str">
            <v>1 UNIDAD DE RESERVORIO PARA DREN</v>
          </cell>
          <cell r="D198">
            <v>1</v>
          </cell>
          <cell r="E198" t="str">
            <v xml:space="preserve">UN </v>
          </cell>
        </row>
        <row r="199">
          <cell r="A199">
            <v>197</v>
          </cell>
          <cell r="B199" t="str">
            <v>RESERVORIO PARA DREN DE SILICONA REDONDO ACANALADO CON LINEA RADIOPACA  19FR CON CAPACIDAD DE 450 a 500ML</v>
          </cell>
          <cell r="C199" t="str">
            <v>1 UNIDAD DE RESERVORIO PARA DREN</v>
          </cell>
          <cell r="D199">
            <v>1</v>
          </cell>
          <cell r="E199" t="str">
            <v xml:space="preserve">UN </v>
          </cell>
        </row>
        <row r="200">
          <cell r="A200">
            <v>198</v>
          </cell>
          <cell r="B200" t="str">
            <v xml:space="preserve">RETRACTOR  DE 5-9  CM  </v>
          </cell>
          <cell r="C200" t="str">
            <v>1 UNIDAD DE RETRACTOR</v>
          </cell>
          <cell r="D200">
            <v>1</v>
          </cell>
          <cell r="E200" t="str">
            <v xml:space="preserve">UN </v>
          </cell>
        </row>
        <row r="201">
          <cell r="A201">
            <v>199</v>
          </cell>
          <cell r="B201" t="str">
            <v xml:space="preserve">RETRACTOR  RIGIDO DE 2.5-6 CM         </v>
          </cell>
          <cell r="C201" t="str">
            <v>1 UNIDAD DE RETRACTOR</v>
          </cell>
          <cell r="D201">
            <v>1</v>
          </cell>
          <cell r="E201" t="str">
            <v xml:space="preserve">UN </v>
          </cell>
        </row>
        <row r="202">
          <cell r="A202">
            <v>200</v>
          </cell>
          <cell r="B202" t="str">
            <v xml:space="preserve">RETRACTOR RIGIDO DE 9-14  CM         </v>
          </cell>
          <cell r="C202" t="str">
            <v>1 UNIDAD DE RETRACTOR</v>
          </cell>
          <cell r="D202">
            <v>1</v>
          </cell>
          <cell r="E202" t="str">
            <v xml:space="preserve">UN </v>
          </cell>
        </row>
        <row r="203">
          <cell r="A203">
            <v>201</v>
          </cell>
          <cell r="B203" t="str">
            <v>ROLLO DE TELA SMS 0,52*100METROS</v>
          </cell>
          <cell r="C203" t="str">
            <v>1 UNIDAD DE ROLLO DE TELA SMS. PRESENTACION ROLLO</v>
          </cell>
          <cell r="D203">
            <v>1</v>
          </cell>
          <cell r="E203" t="str">
            <v xml:space="preserve">UN </v>
          </cell>
        </row>
        <row r="204">
          <cell r="A204">
            <v>202</v>
          </cell>
          <cell r="B204" t="str">
            <v>SENSORES PARA MONITOREO BISPECTRAL BILATERAL</v>
          </cell>
          <cell r="C204" t="str">
            <v xml:space="preserve">1 UNIDAD DE SENSOR </v>
          </cell>
          <cell r="D204">
            <v>1</v>
          </cell>
          <cell r="E204" t="str">
            <v xml:space="preserve">UN </v>
          </cell>
        </row>
        <row r="205">
          <cell r="A205">
            <v>203</v>
          </cell>
          <cell r="B205" t="str">
            <v>SISTEMA DE DRENAJE TORAXICO SENCILLO (HUMEDO) CAPACIDAD DE 2.000 A 3.200 CC SALIDA PARA SUCCION</v>
          </cell>
          <cell r="C205" t="str">
            <v>1 UNIDAD DE SISTEMA DE DRENAJE TORAXICO</v>
          </cell>
          <cell r="D205">
            <v>1</v>
          </cell>
          <cell r="E205" t="str">
            <v xml:space="preserve">UN </v>
          </cell>
        </row>
        <row r="206">
          <cell r="A206">
            <v>204</v>
          </cell>
          <cell r="B206" t="str">
            <v>SONDA NASOENTERAL C/PUNTA DE TUNGSTENO N. 8 FR</v>
          </cell>
          <cell r="C206" t="str">
            <v>1 UNIDAD DE SONDA</v>
          </cell>
          <cell r="D206">
            <v>1</v>
          </cell>
          <cell r="E206" t="str">
            <v xml:space="preserve">UN </v>
          </cell>
          <cell r="F206">
            <v>116109</v>
          </cell>
          <cell r="G206">
            <v>0</v>
          </cell>
        </row>
        <row r="207">
          <cell r="A207">
            <v>205</v>
          </cell>
          <cell r="B207" t="str">
            <v>SONDA NASOGASTRICA  12 FR CON PTA TUNGSTENO CON PUERTO Y ESTILETE</v>
          </cell>
          <cell r="C207" t="str">
            <v>1 UNIDAD DE SONDA</v>
          </cell>
          <cell r="D207">
            <v>1</v>
          </cell>
          <cell r="E207" t="str">
            <v xml:space="preserve">UN </v>
          </cell>
          <cell r="F207">
            <v>170740.5</v>
          </cell>
          <cell r="G207">
            <v>0</v>
          </cell>
        </row>
        <row r="208">
          <cell r="A208">
            <v>206</v>
          </cell>
          <cell r="B208" t="str">
            <v xml:space="preserve">SONDA NASOGASTRICA S/PUNTA DE TUNGSTENO EN POLIURETANO N. 12 FR </v>
          </cell>
          <cell r="C208" t="str">
            <v>1 UNIDAD DE SONDA</v>
          </cell>
          <cell r="D208">
            <v>1</v>
          </cell>
          <cell r="E208" t="str">
            <v xml:space="preserve">UN </v>
          </cell>
          <cell r="F208">
            <v>95623.5</v>
          </cell>
          <cell r="G208">
            <v>0</v>
          </cell>
        </row>
        <row r="209">
          <cell r="A209">
            <v>207</v>
          </cell>
          <cell r="B209" t="str">
            <v>SONDA NASOGASTRICA S/PUNTA DE TUNGSTENO EN POLIURETANO N. 5</v>
          </cell>
          <cell r="C209" t="str">
            <v>1 UNIDAD DE SONDA</v>
          </cell>
          <cell r="D209">
            <v>1</v>
          </cell>
          <cell r="E209" t="str">
            <v xml:space="preserve">UN </v>
          </cell>
          <cell r="F209">
            <v>109273.5</v>
          </cell>
          <cell r="G209">
            <v>0</v>
          </cell>
        </row>
        <row r="210">
          <cell r="A210">
            <v>208</v>
          </cell>
          <cell r="B210" t="str">
            <v>SONDA NASOGASTRICA S/PUNTA DE TUNGSTENO EN POLIURETANO N. 8</v>
          </cell>
          <cell r="C210" t="str">
            <v>1 UNIDAD DE SONDA</v>
          </cell>
          <cell r="D210">
            <v>1</v>
          </cell>
          <cell r="E210" t="str">
            <v xml:space="preserve">UN </v>
          </cell>
          <cell r="F210">
            <v>93450</v>
          </cell>
          <cell r="G210">
            <v>0</v>
          </cell>
        </row>
        <row r="211">
          <cell r="A211">
            <v>209</v>
          </cell>
          <cell r="B211" t="str">
            <v>SONDA NUTRICION ENTERAL 10 FR TUNGSTENO</v>
          </cell>
          <cell r="C211" t="str">
            <v>1 UNIDAD DE SONDA</v>
          </cell>
          <cell r="D211">
            <v>1</v>
          </cell>
          <cell r="E211" t="str">
            <v xml:space="preserve">UN </v>
          </cell>
        </row>
        <row r="212">
          <cell r="A212">
            <v>210</v>
          </cell>
          <cell r="B212" t="str">
            <v>SONDA NUTRICION ENTERAL 6 FR TUNGSTENO PEDIATRICA</v>
          </cell>
          <cell r="C212" t="str">
            <v>1 UNIDAD DE SONDA</v>
          </cell>
          <cell r="D212">
            <v>1</v>
          </cell>
          <cell r="E212" t="str">
            <v xml:space="preserve">UN </v>
          </cell>
          <cell r="F212">
            <v>145903.79999999999</v>
          </cell>
          <cell r="G212">
            <v>0</v>
          </cell>
        </row>
        <row r="213">
          <cell r="A213">
            <v>211</v>
          </cell>
          <cell r="B213" t="str">
            <v>SONDA PARA NUTRICION ENTERAL POR GASTROSTOMIA PEDIATRICO 12 FR VOLUMEN DE LLENADO (BALON)3-5CC</v>
          </cell>
          <cell r="C213" t="str">
            <v>1 UNIDAD DE SONDA</v>
          </cell>
          <cell r="D213">
            <v>1</v>
          </cell>
          <cell r="E213" t="str">
            <v xml:space="preserve">UN </v>
          </cell>
        </row>
        <row r="214">
          <cell r="A214">
            <v>212</v>
          </cell>
          <cell r="B214" t="str">
            <v xml:space="preserve">SONDA PUNTA TUNGSTENO NUTRI/ENTERAL  12 FR                                                           </v>
          </cell>
          <cell r="C214" t="str">
            <v>1 UNIDAD DE SONDA</v>
          </cell>
          <cell r="D214">
            <v>1</v>
          </cell>
          <cell r="E214" t="str">
            <v xml:space="preserve">UN </v>
          </cell>
          <cell r="F214">
            <v>134106</v>
          </cell>
          <cell r="G214">
            <v>0</v>
          </cell>
        </row>
        <row r="215">
          <cell r="A215">
            <v>213</v>
          </cell>
          <cell r="B215" t="str">
            <v>SUJETADORES DE TUBO OROTRAQUEAL</v>
          </cell>
          <cell r="C215" t="str">
            <v>1 UNIDAD DE SUJETADOR DE TUBO</v>
          </cell>
          <cell r="D215">
            <v>1</v>
          </cell>
          <cell r="E215" t="str">
            <v xml:space="preserve">UN </v>
          </cell>
        </row>
        <row r="216">
          <cell r="A216">
            <v>214</v>
          </cell>
          <cell r="B216" t="str">
            <v>MONOFILAMENTO ABSORBIBLE DE POLIDIOXANONA, CALIBRE 4/0, AGUJADE 24 A 26 MM CURVA REDONDA, DE MEDIO CIRCULO, HEBRA DE 70 CM EN ADELANTE</v>
          </cell>
          <cell r="C216" t="str">
            <v>1 UNIDAD DE SOBRE</v>
          </cell>
          <cell r="D216">
            <v>1</v>
          </cell>
          <cell r="E216" t="str">
            <v xml:space="preserve">UN </v>
          </cell>
        </row>
        <row r="217">
          <cell r="A217">
            <v>215</v>
          </cell>
          <cell r="B217" t="str">
            <v>MULTIFILAMENTO NO ABSORBIBLE DE SEDA NEGRA CALIBRE 0 AGUJA CURVA REDONDA DE 34 A 37 MM 1/2 DE CIRCULO, HEBRA DE 70 CM O MAS</v>
          </cell>
          <cell r="C217" t="str">
            <v>1 UNIDAD DE SOBRE</v>
          </cell>
          <cell r="D217">
            <v>1</v>
          </cell>
          <cell r="E217" t="str">
            <v xml:space="preserve">UN </v>
          </cell>
        </row>
        <row r="218">
          <cell r="A218">
            <v>216</v>
          </cell>
          <cell r="B218" t="str">
            <v>MULTIFILAMENTO NO ABSORBIBLE DE SEDA NEGRA CALIBRE 0 AGUJA CURVA REDONDA DE 24 A 26 MM 1/2 DE CIRCULO, HEBRA DE 70 CM O MAS</v>
          </cell>
          <cell r="C218" t="str">
            <v>1 UNIDAD DE SOBRE</v>
          </cell>
          <cell r="D218">
            <v>1</v>
          </cell>
          <cell r="E218" t="str">
            <v xml:space="preserve">UN </v>
          </cell>
        </row>
        <row r="219">
          <cell r="A219">
            <v>217</v>
          </cell>
          <cell r="B219" t="str">
            <v>TUBO TRAMPA PARA SPECIMEN CON ADAPTADOR DESECHABLE  (TRAMPA DE LUKENS)</v>
          </cell>
          <cell r="C219" t="str">
            <v>1 UNIDAD DE TUBO TRAMPA</v>
          </cell>
          <cell r="D219">
            <v>1</v>
          </cell>
          <cell r="E219" t="str">
            <v xml:space="preserve">UN </v>
          </cell>
        </row>
        <row r="220">
          <cell r="A220">
            <v>218</v>
          </cell>
          <cell r="B220" t="str">
            <v>VENDAJE ELASTICO COMPRESIVO AUTOADHESIVO 3 X 5</v>
          </cell>
          <cell r="C220" t="str">
            <v>1 UNIDAD DE VENDAJE</v>
          </cell>
          <cell r="D220">
            <v>1</v>
          </cell>
          <cell r="E220" t="str">
            <v xml:space="preserve">UN </v>
          </cell>
        </row>
        <row r="221">
          <cell r="A221">
            <v>219</v>
          </cell>
          <cell r="B221" t="str">
            <v>VENDAJE ELASTICO COMPRESIVO AUTOADHESIVO 4 X 5</v>
          </cell>
          <cell r="C221" t="str">
            <v>1 UNIDAD DE VENDAJE</v>
          </cell>
          <cell r="D221">
            <v>1</v>
          </cell>
          <cell r="E221" t="str">
            <v xml:space="preserve">UN </v>
          </cell>
        </row>
        <row r="222">
          <cell r="A222">
            <v>220</v>
          </cell>
          <cell r="B222" t="str">
            <v>PARCHE DE DURAMADRE NO
SUTURABLE 7,5 CMX 7,5 CMS</v>
          </cell>
          <cell r="C222" t="str">
            <v>1 UNIDAD DE PARCHE</v>
          </cell>
          <cell r="D222">
            <v>1</v>
          </cell>
          <cell r="E222" t="str">
            <v xml:space="preserve">UN </v>
          </cell>
        </row>
        <row r="223">
          <cell r="A223">
            <v>221</v>
          </cell>
          <cell r="B223" t="str">
            <v>CATETER 7 FR X 100 CM. CATETER DE ABLACION DE VARICES POR RADIOFRECUENCIA VASCULAR</v>
          </cell>
          <cell r="C223" t="str">
            <v>1 UNIDAD DE CATETER</v>
          </cell>
          <cell r="D223">
            <v>1</v>
          </cell>
          <cell r="E223" t="str">
            <v xml:space="preserve">UN </v>
          </cell>
        </row>
        <row r="224">
          <cell r="A224">
            <v>222</v>
          </cell>
          <cell r="B224" t="str">
            <v>CATETER 7FR X 60CM. CATETER DE ABLACION POR RADIOFRECUENCIA VASCULAR</v>
          </cell>
          <cell r="C224" t="str">
            <v>1 UNIDAD DE CATETER</v>
          </cell>
          <cell r="D224">
            <v>1</v>
          </cell>
          <cell r="E224" t="str">
            <v xml:space="preserve">UN </v>
          </cell>
        </row>
        <row r="225">
          <cell r="A225">
            <v>223</v>
          </cell>
          <cell r="B225" t="str">
            <v>ANTMED 150 CM Y COILED TUBE DUAL CHECK VALVES P/N600104</v>
          </cell>
          <cell r="C225" t="str">
            <v>1 UNIDAD DE CONECTOR</v>
          </cell>
          <cell r="D225">
            <v>1</v>
          </cell>
          <cell r="E225" t="str">
            <v xml:space="preserve">UN </v>
          </cell>
        </row>
        <row r="226">
          <cell r="A226">
            <v>224</v>
          </cell>
          <cell r="B226" t="str">
            <v>KIT JERINGA ANTMED ACCUTRON CE DUAL P/400105+ANTMED 150 CM</v>
          </cell>
          <cell r="C226" t="str">
            <v>1 UNIDAD DE KIT DE
JERINGA</v>
          </cell>
          <cell r="D226">
            <v>1</v>
          </cell>
          <cell r="E226" t="str">
            <v xml:space="preserve">UN </v>
          </cell>
        </row>
        <row r="227">
          <cell r="A227">
            <v>225</v>
          </cell>
          <cell r="B227" t="str">
            <v>APOSITO ESTERIL TRASPARENTE 5 HASTA 6 CM X 5 HASTA 6 CM CON REFUERZO INCORPORADO, Y CON TIRILLAS DE FIJACION Y MARCACION. - USO NEONATAL</v>
          </cell>
          <cell r="C227" t="str">
            <v>1 UNIDAD DE APOSITO</v>
          </cell>
          <cell r="D227">
            <v>1</v>
          </cell>
          <cell r="E227" t="str">
            <v xml:space="preserve">UN </v>
          </cell>
        </row>
        <row r="228">
          <cell r="A228">
            <v>226</v>
          </cell>
          <cell r="B228" t="str">
            <v>BARRERA BLANDA Y  BOLSA COLOSTOMIA NO 32</v>
          </cell>
          <cell r="C228" t="str">
            <v>1 KIT COMPUESTO DE 1 BARRERA Y 1 BOLSA COLOSTOMIA</v>
          </cell>
          <cell r="D228">
            <v>1</v>
          </cell>
          <cell r="E228" t="str">
            <v xml:space="preserve">UN </v>
          </cell>
        </row>
        <row r="229">
          <cell r="A229">
            <v>227</v>
          </cell>
          <cell r="B229" t="str">
            <v>BARRERA CUTANEA NO IRRITANTE EN SPRAY </v>
          </cell>
          <cell r="C229" t="str">
            <v>1 UNIDAD DE BARRERA PRESENTACION EN SPRAY</v>
          </cell>
          <cell r="D229">
            <v>1</v>
          </cell>
          <cell r="E229" t="str">
            <v xml:space="preserve">UN </v>
          </cell>
        </row>
        <row r="230">
          <cell r="A230">
            <v>228</v>
          </cell>
          <cell r="B230" t="str">
            <v>BOLSA AUTOSELLABLE PARA ESTERILIZACION 70* 230-260 mm (CAJA * 200 UN)</v>
          </cell>
          <cell r="C230" t="str">
            <v>1 UNIDAD DE BOLSA PARA ESTERILIZAR</v>
          </cell>
          <cell r="D230">
            <v>1</v>
          </cell>
          <cell r="E230" t="str">
            <v xml:space="preserve">UN </v>
          </cell>
        </row>
        <row r="231">
          <cell r="A231">
            <v>229</v>
          </cell>
          <cell r="B231" t="str">
            <v>BOLSA AUTOSELLABLE PARA ESTERILIZACION DE 90 MM X 260 MM</v>
          </cell>
          <cell r="C231" t="str">
            <v>1 UNIDAD DE BOLSA PARA ESTERILIZAR</v>
          </cell>
          <cell r="D231">
            <v>1</v>
          </cell>
          <cell r="E231" t="str">
            <v xml:space="preserve">UN </v>
          </cell>
        </row>
        <row r="232">
          <cell r="A232">
            <v>230</v>
          </cell>
          <cell r="B232" t="str">
            <v>CANDADO CARRO DE PARO CON NUMERO CONSECUTIVO</v>
          </cell>
          <cell r="C232" t="str">
            <v>1 UNIDAD DE CANDADO</v>
          </cell>
          <cell r="D232">
            <v>1</v>
          </cell>
          <cell r="E232" t="str">
            <v xml:space="preserve">UN </v>
          </cell>
        </row>
        <row r="233">
          <cell r="A233">
            <v>231</v>
          </cell>
          <cell r="B233" t="str">
            <v>CANULA NASAL PARA OXIGENO ADULTO 1,5 mts</v>
          </cell>
          <cell r="C233" t="str">
            <v>1 UNIDAD DE CANULA</v>
          </cell>
          <cell r="D233">
            <v>1</v>
          </cell>
          <cell r="E233" t="str">
            <v xml:space="preserve">UN </v>
          </cell>
        </row>
        <row r="234">
          <cell r="A234">
            <v>232</v>
          </cell>
          <cell r="B234" t="str">
            <v>CANULA NASAL PARA OXIGENO PEDIATRICA</v>
          </cell>
          <cell r="C234" t="str">
            <v>1 UNIDAD DE CANULA</v>
          </cell>
          <cell r="D234">
            <v>1</v>
          </cell>
          <cell r="E234" t="str">
            <v xml:space="preserve">UN </v>
          </cell>
        </row>
        <row r="235">
          <cell r="A235">
            <v>233</v>
          </cell>
          <cell r="B235" t="str">
            <v>CATETER CABELLO DE ANGEL 28 FR</v>
          </cell>
          <cell r="C235" t="str">
            <v>1 UNIDAD DE CATETER</v>
          </cell>
          <cell r="D235">
            <v>1</v>
          </cell>
          <cell r="E235" t="str">
            <v xml:space="preserve">UN </v>
          </cell>
        </row>
        <row r="236">
          <cell r="A236">
            <v>234</v>
          </cell>
          <cell r="B236" t="str">
            <v>CATETER EPICUTANEO 2FR 24G MONOLUMEN</v>
          </cell>
          <cell r="C236" t="str">
            <v>1 UNIDAD DE CATETER</v>
          </cell>
          <cell r="D236">
            <v>1</v>
          </cell>
          <cell r="E236" t="str">
            <v xml:space="preserve">UN </v>
          </cell>
        </row>
        <row r="237">
          <cell r="A237">
            <v>235</v>
          </cell>
          <cell r="B237" t="str">
            <v>CIRCUITO ALTO FLUJO NEONATAL/ PEDIATRICO CON CAMARA</v>
          </cell>
          <cell r="C237" t="str">
            <v>1 UNIDAD DE CIRCUITO</v>
          </cell>
          <cell r="D237">
            <v>1</v>
          </cell>
          <cell r="E237" t="str">
            <v xml:space="preserve">UN </v>
          </cell>
        </row>
        <row r="238">
          <cell r="A238">
            <v>236</v>
          </cell>
          <cell r="B238" t="str">
            <v>CIRCUITO DE VENTILACION  MECANICA NEONATAL CON CAMARA+TRAMPA  DE AGUA EN LA VIA ESPIRATORIA</v>
          </cell>
          <cell r="C238" t="str">
            <v>1 UNIDAD DE CIRCUITO</v>
          </cell>
          <cell r="D238">
            <v>1</v>
          </cell>
          <cell r="E238" t="str">
            <v xml:space="preserve">UN </v>
          </cell>
        </row>
        <row r="239">
          <cell r="A239">
            <v>237</v>
          </cell>
          <cell r="B239" t="str">
            <v>CLAMP UMBILICAL</v>
          </cell>
          <cell r="C239" t="str">
            <v>1 UNIDAD DE CLAM</v>
          </cell>
          <cell r="D239">
            <v>1</v>
          </cell>
          <cell r="E239" t="str">
            <v xml:space="preserve">UN </v>
          </cell>
        </row>
        <row r="240">
          <cell r="A240">
            <v>238</v>
          </cell>
          <cell r="B240" t="str">
            <v>ESPARADRAPO DE TELA TIPO HOSPITALARIO TUBO + 5 ROLLOS</v>
          </cell>
          <cell r="C240" t="str">
            <v>1 UNIDAD DE ESPARADRAPO PRESENTACION TUBO</v>
          </cell>
          <cell r="D240">
            <v>1</v>
          </cell>
          <cell r="E240" t="str">
            <v xml:space="preserve">UN </v>
          </cell>
        </row>
        <row r="241">
          <cell r="A241">
            <v>239</v>
          </cell>
          <cell r="B241" t="str">
            <v xml:space="preserve">ESPARADRAPO TELA SIN TEJER AUTOADHESIVO- 15 X 10 </v>
          </cell>
          <cell r="C241" t="str">
            <v>1 UNIDAD DE ESPARADRAPO</v>
          </cell>
          <cell r="D241">
            <v>1</v>
          </cell>
          <cell r="E241" t="str">
            <v xml:space="preserve">UN </v>
          </cell>
          <cell r="F241">
            <v>37300</v>
          </cell>
          <cell r="G241">
            <v>0</v>
          </cell>
        </row>
        <row r="242">
          <cell r="A242">
            <v>240</v>
          </cell>
          <cell r="B242" t="str">
            <v>ESPECULO VAGINAL DESECHABLE TALLA  S</v>
          </cell>
          <cell r="C242" t="str">
            <v>1 UNIDAD DE ESPECULO</v>
          </cell>
          <cell r="D242">
            <v>1</v>
          </cell>
          <cell r="E242" t="str">
            <v xml:space="preserve">UN </v>
          </cell>
        </row>
        <row r="243">
          <cell r="A243">
            <v>241</v>
          </cell>
          <cell r="B243" t="str">
            <v>FIJADOR PARA CITOLOGIA</v>
          </cell>
          <cell r="C243" t="str">
            <v>1 UNIDAD DE FIJADOR</v>
          </cell>
          <cell r="D243">
            <v>1</v>
          </cell>
          <cell r="E243" t="str">
            <v xml:space="preserve">UN </v>
          </cell>
        </row>
        <row r="244">
          <cell r="A244">
            <v>242</v>
          </cell>
          <cell r="B244" t="str">
            <v xml:space="preserve">FILTRO EXHALATORIO DESECHABLE NEONATAL PARA VENTILADOR PB 840 </v>
          </cell>
          <cell r="C244" t="str">
            <v>1 UNIDAD DE FILTRO</v>
          </cell>
          <cell r="D244">
            <v>1</v>
          </cell>
          <cell r="E244" t="str">
            <v xml:space="preserve">UN </v>
          </cell>
        </row>
        <row r="245">
          <cell r="A245">
            <v>243</v>
          </cell>
          <cell r="B245" t="str">
            <v>HOJA MACINTOSH MODELO M3D PARA VIDEOLARINGOSCOPICO MARCA MEDCAPTAIN NUMERO 3 PARA VIA RESPIRATORIA DIFICIL ESTERIL DE UN SOLO USO, LONGITUD 126 MM ALTITUD 38 MM</v>
          </cell>
          <cell r="C245" t="str">
            <v>1 UNIDAD DE HOJA MACINTOSH</v>
          </cell>
          <cell r="D245">
            <v>1</v>
          </cell>
          <cell r="E245" t="str">
            <v xml:space="preserve">UN </v>
          </cell>
        </row>
        <row r="246">
          <cell r="A246">
            <v>244</v>
          </cell>
          <cell r="B246" t="str">
            <v>HOJA MACINTOSH MODELO M3D PARA VIDEOLARINGOSCOPICO MARCA MEDCAPTAIN NUMERO 4 PARA VIA RESPIRATORIA DIFICIL ESTERIL DE UN SOLO USO, LONGITUD 140 MM ALTITUD 41 MM</v>
          </cell>
          <cell r="C246" t="str">
            <v>1 UNIDAD DE HOJA MACINTOSH</v>
          </cell>
          <cell r="D246">
            <v>1</v>
          </cell>
          <cell r="E246" t="str">
            <v xml:space="preserve">UN </v>
          </cell>
        </row>
        <row r="247">
          <cell r="A247">
            <v>245</v>
          </cell>
          <cell r="B247" t="str">
            <v>HOJA MACINTOSH MODELO M3D PARA VIDEOLARINGOSCOPICO MARCA MEDCAPTAIN NUMERO 5 PARA VIA RESPIRATORIA DIFICIL ESTERIL DE UN SOLO USO, LONGITUD 126 MM ALTITUD 42 MM</v>
          </cell>
          <cell r="C247" t="str">
            <v>1 UNIDAD DE HOJA MACINTOSH</v>
          </cell>
          <cell r="D247">
            <v>1</v>
          </cell>
          <cell r="E247" t="str">
            <v xml:space="preserve">UN </v>
          </cell>
        </row>
        <row r="248">
          <cell r="A248">
            <v>246</v>
          </cell>
          <cell r="B248" t="str">
            <v>INDICADOR BIOLOGICO A VAPOR DE LECTURA RAPIDA DE 24 MINUTOS</v>
          </cell>
          <cell r="C248" t="str">
            <v>1 UNIDAD DE INDICADOR</v>
          </cell>
          <cell r="D248">
            <v>1</v>
          </cell>
          <cell r="E248" t="str">
            <v xml:space="preserve">UN </v>
          </cell>
        </row>
        <row r="249">
          <cell r="A249">
            <v>247</v>
          </cell>
          <cell r="B249" t="str">
            <v xml:space="preserve">INDICADOR BIOLOGICO PARA PEROXIDO DE HIDROGENO LECTURA RAPIDA 30 MINUTOS </v>
          </cell>
          <cell r="C249" t="str">
            <v>1 UNIDAD DE INDICADOR</v>
          </cell>
          <cell r="D249">
            <v>1</v>
          </cell>
          <cell r="E249" t="str">
            <v xml:space="preserve">UN </v>
          </cell>
        </row>
        <row r="250">
          <cell r="A250">
            <v>248</v>
          </cell>
          <cell r="B250" t="str">
            <v xml:space="preserve">INDICADOR BIOLOGICO PARA VAPOR LECTURA RAPIDA  LECTURA DE   UNA HORA A 40 MINUTOS </v>
          </cell>
          <cell r="C250" t="str">
            <v>1 UNIDAD DE INDICADOR</v>
          </cell>
          <cell r="D250">
            <v>1</v>
          </cell>
          <cell r="E250" t="str">
            <v xml:space="preserve">UN </v>
          </cell>
        </row>
        <row r="251">
          <cell r="A251">
            <v>249</v>
          </cell>
          <cell r="B251" t="str">
            <v>INDICADOR CONTROL BIOLOGICO DE VAPOR  AMPOLLA LECTURA RAPIDA 30 MINUTOS PARA AUTOCLAVE GRAVITACIONAL</v>
          </cell>
          <cell r="C251" t="str">
            <v>1 UNIDAD DE INDICADOR</v>
          </cell>
          <cell r="D251">
            <v>1</v>
          </cell>
          <cell r="E251" t="str">
            <v xml:space="preserve">UN </v>
          </cell>
        </row>
        <row r="252">
          <cell r="A252">
            <v>250</v>
          </cell>
          <cell r="B252" t="str">
            <v>INMOVILIZADOR CERVICAL DE THOMAS TALLA M</v>
          </cell>
          <cell r="C252" t="str">
            <v>1 UNIDAD DE INMOVILIZADOR CERVICAL</v>
          </cell>
          <cell r="D252">
            <v>1</v>
          </cell>
          <cell r="E252" t="str">
            <v xml:space="preserve">UN </v>
          </cell>
        </row>
        <row r="253">
          <cell r="A253">
            <v>251</v>
          </cell>
          <cell r="B253" t="str">
            <v>INMOVILIZADOR CERVICAL DE THOMAS TALLA S</v>
          </cell>
          <cell r="C253" t="str">
            <v>1 UNIDAD DE INMOVILIZADOR CERVICAL</v>
          </cell>
          <cell r="D253">
            <v>1</v>
          </cell>
          <cell r="E253" t="str">
            <v xml:space="preserve">UN </v>
          </cell>
        </row>
        <row r="254">
          <cell r="A254">
            <v>252</v>
          </cell>
          <cell r="B254" t="str">
            <v>MASCARA PERILARINGEA NO 3.0</v>
          </cell>
          <cell r="C254" t="str">
            <v>1 UNIDAD DE MASCARA</v>
          </cell>
          <cell r="D254">
            <v>1</v>
          </cell>
          <cell r="E254" t="str">
            <v xml:space="preserve">UN </v>
          </cell>
        </row>
        <row r="255">
          <cell r="A255">
            <v>253</v>
          </cell>
          <cell r="B255" t="str">
            <v>MASCARA PERILARINGEA NO 4.0</v>
          </cell>
          <cell r="C255" t="str">
            <v>1 UNIDAD DE MASCARA</v>
          </cell>
          <cell r="D255">
            <v>1</v>
          </cell>
          <cell r="E255" t="str">
            <v xml:space="preserve">UN </v>
          </cell>
        </row>
        <row r="256">
          <cell r="A256">
            <v>254</v>
          </cell>
          <cell r="B256" t="str">
            <v xml:space="preserve">NEBULIZADOR JET CON SISTEMA VENTURY </v>
          </cell>
          <cell r="C256" t="str">
            <v>1 UNIDAD DE NEBULIZADOR</v>
          </cell>
          <cell r="D256">
            <v>1</v>
          </cell>
          <cell r="E256" t="str">
            <v xml:space="preserve">UN </v>
          </cell>
        </row>
        <row r="257">
          <cell r="A257">
            <v>255</v>
          </cell>
          <cell r="B257" t="str">
            <v>RECOLECTOR DE CORTOPUNZANTES 2.9L</v>
          </cell>
          <cell r="C257" t="str">
            <v>1 UNIDAD DE RECOLECTOR</v>
          </cell>
          <cell r="D257">
            <v>1</v>
          </cell>
          <cell r="E257" t="str">
            <v xml:space="preserve">UN </v>
          </cell>
        </row>
        <row r="258">
          <cell r="A258">
            <v>256</v>
          </cell>
          <cell r="B258" t="str">
            <v>SONDA DE GASTROSTOMIA DE RECAMBIO O QUIRURGICA CON BALON 14 F</v>
          </cell>
          <cell r="C258" t="str">
            <v>1 UNIDAD DE SONDA</v>
          </cell>
          <cell r="D258">
            <v>1</v>
          </cell>
          <cell r="E258" t="str">
            <v xml:space="preserve">UN </v>
          </cell>
        </row>
        <row r="259">
          <cell r="A259">
            <v>257</v>
          </cell>
          <cell r="B259" t="str">
            <v>SONDA DE GASTROSTOMIA DE RECAMBIO O QUIRURGICA CON BALON 16 F</v>
          </cell>
          <cell r="C259" t="str">
            <v>1 UNIDAD DE SONDA</v>
          </cell>
          <cell r="D259">
            <v>1</v>
          </cell>
          <cell r="E259" t="str">
            <v xml:space="preserve">UN </v>
          </cell>
        </row>
        <row r="260">
          <cell r="A260">
            <v>258</v>
          </cell>
          <cell r="B260" t="str">
            <v>SONDA DE GASTROSTOMIA DE RECAMBIO O QUIRURGICA CON BALON 18 F</v>
          </cell>
          <cell r="C260" t="str">
            <v>1 UNIDAD DE SONDA</v>
          </cell>
          <cell r="D260">
            <v>1</v>
          </cell>
          <cell r="E260" t="str">
            <v xml:space="preserve">UN </v>
          </cell>
        </row>
        <row r="261">
          <cell r="A261">
            <v>259</v>
          </cell>
          <cell r="B261" t="str">
            <v>SONDA DE GASTROSTOMIA DE RECAMBIO O QUIRURGICA CON BALON 20 F</v>
          </cell>
          <cell r="C261" t="str">
            <v>1 UNIDAD DE SONDA</v>
          </cell>
          <cell r="D261">
            <v>1</v>
          </cell>
          <cell r="E261" t="str">
            <v xml:space="preserve">UN </v>
          </cell>
        </row>
        <row r="262">
          <cell r="A262">
            <v>260</v>
          </cell>
          <cell r="B262" t="str">
            <v>SONDA DE GASTROSTOMIA DE RECAMBIO O QUIRURGICA CON BALON 22 F</v>
          </cell>
          <cell r="C262" t="str">
            <v>1 UNIDAD DE SONDA</v>
          </cell>
          <cell r="D262">
            <v>1</v>
          </cell>
          <cell r="E262" t="str">
            <v xml:space="preserve">UN </v>
          </cell>
        </row>
        <row r="263">
          <cell r="A263">
            <v>261</v>
          </cell>
          <cell r="B263" t="str">
            <v>SONDA DE GASTROSTOMIA DE RECAMBIO O QUIRURGICA CON BALON 24 F</v>
          </cell>
          <cell r="C263" t="str">
            <v>1 UNIDAD DE SONDA</v>
          </cell>
          <cell r="D263">
            <v>1</v>
          </cell>
          <cell r="E263" t="str">
            <v xml:space="preserve">UN </v>
          </cell>
        </row>
        <row r="264">
          <cell r="A264">
            <v>262</v>
          </cell>
          <cell r="B264" t="str">
            <v>SONDA NASOGASTRICA (LEVIN) 10 FR</v>
          </cell>
          <cell r="C264" t="str">
            <v>1 UNIDAD DE SONDA</v>
          </cell>
          <cell r="D264">
            <v>1</v>
          </cell>
          <cell r="E264" t="str">
            <v xml:space="preserve">UN </v>
          </cell>
        </row>
        <row r="265">
          <cell r="A265">
            <v>263</v>
          </cell>
          <cell r="B265" t="str">
            <v>TEST BOWIE &amp; DICK,   KIT DIARIO PRE-ENSAMBLADO PARA PRUEBA AUTOCLAVE DE PREVACIO</v>
          </cell>
          <cell r="C265" t="str">
            <v>1 UNIDAD DE TEST BOWIE &amp; DICK. PRESENTACION KIT PRE-ENSAMBLADO</v>
          </cell>
          <cell r="D265">
            <v>1</v>
          </cell>
          <cell r="E265" t="str">
            <v xml:space="preserve">UN </v>
          </cell>
        </row>
        <row r="266">
          <cell r="A266">
            <v>264</v>
          </cell>
          <cell r="B266" t="str">
            <v xml:space="preserve">TUBO ENDOTRAQUEAL N. 6.5 SIN BALON, APIROGENO, RADIOPACO Y ESTERIL </v>
          </cell>
          <cell r="C266" t="str">
            <v>1 UNIDAD DE TUBO ENDOTRAQUEAL</v>
          </cell>
          <cell r="D266">
            <v>1</v>
          </cell>
          <cell r="E266" t="str">
            <v xml:space="preserve">UN </v>
          </cell>
        </row>
        <row r="267">
          <cell r="A267">
            <v>265</v>
          </cell>
          <cell r="B267" t="str">
            <v>JERINGA DESECHABLE 1CC INSULINA C/AGUJA 27GX1/2</v>
          </cell>
          <cell r="C267" t="str">
            <v>1 UNIDAD DE JERINGA</v>
          </cell>
          <cell r="D267">
            <v>1</v>
          </cell>
          <cell r="E267" t="str">
            <v xml:space="preserve">UN </v>
          </cell>
        </row>
        <row r="268">
          <cell r="A268">
            <v>266</v>
          </cell>
          <cell r="B268" t="str">
            <v>JERINGA DESECHABLE DE 3 PARTES 20 ML</v>
          </cell>
          <cell r="C268" t="str">
            <v>1 UNIDAD DE JERINGA</v>
          </cell>
          <cell r="D268">
            <v>1</v>
          </cell>
          <cell r="E268" t="str">
            <v xml:space="preserve">UN </v>
          </cell>
        </row>
        <row r="269">
          <cell r="A269">
            <v>267</v>
          </cell>
          <cell r="B269" t="str">
            <v>JERINGA DESECHABLE DE 3 PARTES 50 ML</v>
          </cell>
          <cell r="C269" t="str">
            <v>1 UNIDAD DE JERINGA</v>
          </cell>
          <cell r="D269">
            <v>1</v>
          </cell>
          <cell r="E269" t="str">
            <v xml:space="preserve">UN </v>
          </cell>
        </row>
        <row r="270">
          <cell r="A270">
            <v>268</v>
          </cell>
          <cell r="B270" t="str">
            <v>JERINGA DESECHABLE DE 3 PARTES 10 ML</v>
          </cell>
          <cell r="C270" t="str">
            <v>1 UNIDAD DE JERINGA</v>
          </cell>
          <cell r="D270">
            <v>1</v>
          </cell>
          <cell r="E270" t="str">
            <v xml:space="preserve">UN </v>
          </cell>
        </row>
        <row r="271">
          <cell r="A271">
            <v>269</v>
          </cell>
          <cell r="B271" t="str">
            <v>JERINGA DESECHABLE DE 3 PARTES 5 ML</v>
          </cell>
          <cell r="C271" t="str">
            <v>1 UNIDAD DE JERINGA</v>
          </cell>
          <cell r="D271">
            <v>1</v>
          </cell>
          <cell r="E271" t="str">
            <v xml:space="preserve">UN </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A3">
            <v>1</v>
          </cell>
          <cell r="B3" t="str">
            <v>DM124</v>
          </cell>
          <cell r="C3" t="str">
            <v>APOSITO "NO TEJIDO", CON ADHESIVO HIPOALERGÉNICO PARA HERIDAS POSOPERATORIAS 30 A 35 X 9 A 10CM.</v>
          </cell>
          <cell r="D3" t="str">
            <v>1 UNIDAD DE APOSITO</v>
          </cell>
          <cell r="E3" t="str">
            <v>ENFERMERIA CLINICA DE HERIDAS</v>
          </cell>
          <cell r="F3" t="str">
            <v>NO</v>
          </cell>
          <cell r="G3" t="str">
            <v>Se solicitará muestra física por requerimiento del evaluador</v>
          </cell>
        </row>
        <row r="4">
          <cell r="A4">
            <v>2</v>
          </cell>
          <cell r="B4" t="str">
            <v>DM1701</v>
          </cell>
          <cell r="C4" t="str">
            <v>APOSITO 6 X 7 MAS O MENOS 2CM CON REFUERZO INCORPORADO, Y CON TIRILLAS DE FIJACIÓN Y MARCACIÓN-USO PEDIATRICO</v>
          </cell>
          <cell r="D4" t="str">
            <v>1 UNIDAD DE APOSITO</v>
          </cell>
          <cell r="E4" t="str">
            <v>ENFERMERIA CLINICA DE HERIDAS</v>
          </cell>
          <cell r="F4" t="str">
            <v>NO</v>
          </cell>
          <cell r="G4" t="str">
            <v>Se solicitará muestra física por requerimiento del evaluador</v>
          </cell>
        </row>
        <row r="5">
          <cell r="A5">
            <v>3</v>
          </cell>
          <cell r="B5" t="str">
            <v>DM1686</v>
          </cell>
          <cell r="C5" t="str">
            <v>APOSITO DE CARBON TRILAMINADO 10*10</v>
          </cell>
          <cell r="D5" t="str">
            <v>1 UNIDAD DE APOSITO</v>
          </cell>
          <cell r="E5" t="str">
            <v>ENFERMERIA CLINICA DE HERIDAS</v>
          </cell>
          <cell r="F5" t="str">
            <v>NO</v>
          </cell>
          <cell r="G5" t="str">
            <v>Se solicitará muestra física por requerimiento del evaluador</v>
          </cell>
        </row>
        <row r="6">
          <cell r="A6">
            <v>4</v>
          </cell>
          <cell r="B6" t="str">
            <v>DM2021</v>
          </cell>
          <cell r="C6" t="str">
            <v>APOSITO DE GASA 15X20 CON BASE DE PARAFINA BLANDA + CLORHEXIDINA 0.5%</v>
          </cell>
          <cell r="D6" t="str">
            <v>1 UNIDAD DE APOSITO</v>
          </cell>
          <cell r="E6" t="str">
            <v>ENFERMERIA CLINICA DE HERIDAS</v>
          </cell>
          <cell r="F6" t="str">
            <v>NO</v>
          </cell>
          <cell r="G6" t="str">
            <v>Se solicitará muestra física por requerimiento del evaluador</v>
          </cell>
        </row>
        <row r="7">
          <cell r="A7">
            <v>5</v>
          </cell>
          <cell r="B7" t="str">
            <v>DM1656</v>
          </cell>
          <cell r="C7" t="str">
            <v>APOSITO ESTERIL TRANSPARENTE 7X9 MAS O MENOS 2 CM CON REFUERZO INCORPORADO, Y CON TIRILLAS DE FIJACIÓN Y MARCACIÓN - USO ADULTO</v>
          </cell>
          <cell r="D7" t="str">
            <v>1 UNIDAD DE APOSITO</v>
          </cell>
          <cell r="E7" t="str">
            <v>ENFERMERIA CLINICA DE HERIDAS</v>
          </cell>
          <cell r="F7" t="str">
            <v>NO</v>
          </cell>
          <cell r="G7" t="str">
            <v>Se solicitará muestra física por requerimiento del evaluador</v>
          </cell>
        </row>
        <row r="8">
          <cell r="A8">
            <v>6</v>
          </cell>
          <cell r="B8" t="str">
            <v>DM2339</v>
          </cell>
          <cell r="C8" t="str">
            <v>APOSITO TRANSPARENTE 15 X 25 CM POSQUIRURGICO CON ALMOHADILLA ABSORBENTE</v>
          </cell>
          <cell r="D8" t="str">
            <v>1 UNIDAD DE APOSITO</v>
          </cell>
          <cell r="E8" t="str">
            <v>ENFERMERIA</v>
          </cell>
          <cell r="F8" t="str">
            <v>NO</v>
          </cell>
          <cell r="G8" t="str">
            <v>Se solicitará muestra física por requerimiento del evaluador</v>
          </cell>
        </row>
        <row r="9">
          <cell r="A9">
            <v>7</v>
          </cell>
          <cell r="B9" t="str">
            <v>DM2340</v>
          </cell>
          <cell r="C9" t="str">
            <v>APOSITO TRASPARENTE ESTERIL CON ALMOHADILLA ABSORVENTE 7 HASTA 9 X 5 HASTA 7 CM</v>
          </cell>
          <cell r="D9" t="str">
            <v>1 UNIDAD DE APOSITO</v>
          </cell>
          <cell r="E9" t="str">
            <v>ENFERMERIA</v>
          </cell>
          <cell r="F9" t="str">
            <v>NO</v>
          </cell>
          <cell r="G9" t="str">
            <v>Se solicitará muestra física por requerimiento del evaluador</v>
          </cell>
        </row>
        <row r="10">
          <cell r="A10">
            <v>8</v>
          </cell>
          <cell r="B10" t="str">
            <v>DM2112</v>
          </cell>
          <cell r="C10" t="str">
            <v>CREMA PROTECTORA CUTANEA CON OXIDO DE ZINC PARA PREVENCION LESIONES POR PRESION. 10%</v>
          </cell>
          <cell r="D10" t="str">
            <v>1 UNIDAD DE CREMA</v>
          </cell>
          <cell r="E10" t="str">
            <v>ENFERMERIA CLINICA DE HERIDAS</v>
          </cell>
          <cell r="F10" t="str">
            <v>NO</v>
          </cell>
          <cell r="G10" t="str">
            <v>Se solicitará muestra física por requerimiento del evaluador</v>
          </cell>
        </row>
        <row r="11">
          <cell r="A11">
            <v>9</v>
          </cell>
          <cell r="B11" t="str">
            <v>DM1446</v>
          </cell>
          <cell r="C11" t="str">
            <v>DETERGENTE POLIENZIMATICO BIODEGRADABLE EN GEL O ESPUMA COMO PRETRATAMIENTO DE TRANSPORTE INSTRUMENTAL PARA LA DEGRADACION DE MATERIA ORGANICA</v>
          </cell>
          <cell r="D11" t="str">
            <v>1 UNIDAD DE DETERGENTE X 500 ML PRESENTACION FRASCO EN SPRAY</v>
          </cell>
          <cell r="E11" t="str">
            <v xml:space="preserve">ESTERILIZACION </v>
          </cell>
          <cell r="F11" t="str">
            <v>NO</v>
          </cell>
          <cell r="G11" t="str">
            <v>Se solicitará muestra física por requerimiento del evaluador</v>
          </cell>
        </row>
        <row r="12">
          <cell r="A12">
            <v>10</v>
          </cell>
          <cell r="B12" t="str">
            <v>DM1103</v>
          </cell>
          <cell r="C12" t="str">
            <v>ESPARADRAPO TELA SIN TEJER AUTOADHESIVO-10 CM X 10 M</v>
          </cell>
          <cell r="D12" t="str">
            <v>1 UNIDAD DE ESPARADRAPO</v>
          </cell>
          <cell r="E12" t="str">
            <v>ENFERMERIA</v>
          </cell>
          <cell r="F12" t="str">
            <v>NO</v>
          </cell>
          <cell r="G12" t="str">
            <v>Se solicitará muestra física por requerimiento del evaluador</v>
          </cell>
          <cell r="H12" t="str">
            <v>2016DM-0000225 R1</v>
          </cell>
          <cell r="I12">
            <v>46242</v>
          </cell>
          <cell r="J12" t="str">
            <v>CUREBAND</v>
          </cell>
          <cell r="K12" t="str">
            <v>ROLLO</v>
          </cell>
          <cell r="L12">
            <v>27835</v>
          </cell>
          <cell r="M12">
            <v>0</v>
          </cell>
        </row>
        <row r="13">
          <cell r="A13">
            <v>11</v>
          </cell>
          <cell r="B13" t="str">
            <v>DM2049</v>
          </cell>
          <cell r="C13" t="str">
            <v>PROTECTOR CUTANEO EMOLIENTE CON OXIDO DE ZINC CALAMINA Y ALANTOINA 30%(ULTRA)</v>
          </cell>
          <cell r="D13" t="str">
            <v>1 UNIDAD DE PROTECTOR CUTANEO</v>
          </cell>
          <cell r="E13" t="str">
            <v>ENFERMERIA CLINICA DE HERIDAS</v>
          </cell>
          <cell r="F13" t="str">
            <v>NO</v>
          </cell>
          <cell r="G13" t="str">
            <v>Se solicitará muestra física por requerimiento del evaluador</v>
          </cell>
        </row>
        <row r="14">
          <cell r="A14">
            <v>12</v>
          </cell>
          <cell r="B14" t="str">
            <v>DM2475</v>
          </cell>
          <cell r="C14" t="str">
            <v>PROTECTOR EN ESPUMA PARA CODO Y TALON</v>
          </cell>
          <cell r="D14" t="str">
            <v>1 UNIDAD DE PROTECTOR EN ESPUMA</v>
          </cell>
          <cell r="E14" t="str">
            <v>ENFERMERIA CLINICA DE HERIDAS</v>
          </cell>
          <cell r="F14" t="str">
            <v>NO</v>
          </cell>
          <cell r="G14" t="str">
            <v>Se solicitará muestra física por requerimiento del evaluador</v>
          </cell>
        </row>
        <row r="15">
          <cell r="A15">
            <v>13</v>
          </cell>
          <cell r="B15" t="str">
            <v>DM2526</v>
          </cell>
          <cell r="C15" t="str">
            <v>ROLLO DE GASA IMPREGNADA EN PARAFINA DE 1 METRO POR 15 CM DE ANCHO ESTERIL</v>
          </cell>
          <cell r="D15" t="str">
            <v>1 UNIDAD DE ROLLO DE GASA IMPREGNADA EN PARAFINA. PRESENTACION ROLLO</v>
          </cell>
          <cell r="E15" t="str">
            <v>ENFERMERIA CLINICA DE HERIDAS</v>
          </cell>
          <cell r="F15" t="str">
            <v>NO</v>
          </cell>
          <cell r="G15" t="str">
            <v>Se solicitará muestra física por requerimiento del evaluador</v>
          </cell>
        </row>
        <row r="16">
          <cell r="A16">
            <v>14</v>
          </cell>
          <cell r="B16" t="str">
            <v>DM1097</v>
          </cell>
          <cell r="C16" t="str">
            <v>CONECTOR LIBRE DE AGUJA</v>
          </cell>
          <cell r="D16" t="str">
            <v>1 UNIDAD CONECTOR</v>
          </cell>
          <cell r="E16" t="str">
            <v>ENFERMERIA</v>
          </cell>
          <cell r="F16" t="str">
            <v>NO</v>
          </cell>
          <cell r="G16" t="str">
            <v>Se solicitará muestra física por requerimiento del evaluador</v>
          </cell>
          <cell r="H16" t="str">
            <v>2017DM-0016029</v>
          </cell>
          <cell r="I16">
            <v>46467</v>
          </cell>
          <cell r="J16" t="str">
            <v>BIOLIFE</v>
          </cell>
          <cell r="K16" t="str">
            <v>CAJX100 UND</v>
          </cell>
          <cell r="L16">
            <v>1595</v>
          </cell>
          <cell r="M16">
            <v>0</v>
          </cell>
        </row>
        <row r="17">
          <cell r="A17">
            <v>15</v>
          </cell>
          <cell r="B17" t="str">
            <v>DM471</v>
          </cell>
          <cell r="C17" t="str">
            <v>ESPARADRAPO ANTIALERGICO 1 PULGADA</v>
          </cell>
          <cell r="D17" t="str">
            <v>1 ROLLO DE ESPARADRAPO</v>
          </cell>
          <cell r="E17" t="str">
            <v>ENFERMERIA</v>
          </cell>
          <cell r="F17" t="str">
            <v>NO</v>
          </cell>
          <cell r="G17" t="str">
            <v>Se solicitará muestra física por requerimiento del evaluador</v>
          </cell>
          <cell r="H17" t="str">
            <v>2017DM-0015914</v>
          </cell>
          <cell r="I17">
            <v>46440</v>
          </cell>
          <cell r="J17" t="str">
            <v>CUREBAND</v>
          </cell>
          <cell r="K17" t="str">
            <v>CAJX12 RLL</v>
          </cell>
          <cell r="L17">
            <v>2085</v>
          </cell>
          <cell r="M17">
            <v>0</v>
          </cell>
        </row>
        <row r="18">
          <cell r="A18">
            <v>16</v>
          </cell>
          <cell r="B18" t="str">
            <v>DM472</v>
          </cell>
          <cell r="C18" t="str">
            <v>ESPARADRAPO DE RAYON MICROPOROSO HIPOALERGENICO 2 X 10 YARDAS</v>
          </cell>
          <cell r="D18" t="str">
            <v>1 ROLLO DE ESPARADRAPO</v>
          </cell>
          <cell r="E18" t="str">
            <v>ENFERMERIA</v>
          </cell>
          <cell r="F18" t="str">
            <v>NO</v>
          </cell>
          <cell r="G18" t="str">
            <v>Se solicitará muestra física por requerimiento del evaluador</v>
          </cell>
          <cell r="H18" t="str">
            <v>2017DM-0015914</v>
          </cell>
          <cell r="I18">
            <v>46440</v>
          </cell>
          <cell r="J18" t="str">
            <v>CUREBAND</v>
          </cell>
          <cell r="K18" t="str">
            <v>CAJX6 RLL</v>
          </cell>
          <cell r="L18">
            <v>4170</v>
          </cell>
          <cell r="M18">
            <v>0</v>
          </cell>
        </row>
        <row r="19">
          <cell r="A19">
            <v>17</v>
          </cell>
          <cell r="B19" t="str">
            <v>DM1921</v>
          </cell>
          <cell r="C19" t="str">
            <v>GASA 100% ALGODON TEJIDA 8 PLIEGUES ESTERIL SIN INDICADOR RADIOPACO 7.5 * 7.5 cm (SOBRE X 5)</v>
          </cell>
          <cell r="D19" t="str">
            <v>1 SOBRE DE 5 UNIDADES</v>
          </cell>
          <cell r="E19" t="str">
            <v xml:space="preserve">ESTERILIZACION </v>
          </cell>
          <cell r="F19" t="str">
            <v>NO</v>
          </cell>
          <cell r="G19" t="str">
            <v>Se solicitará muestra física por requerimiento del evaluador</v>
          </cell>
        </row>
        <row r="20">
          <cell r="A20">
            <v>18</v>
          </cell>
          <cell r="B20" t="str">
            <v>DM620</v>
          </cell>
          <cell r="C20" t="str">
            <v>JERINGA DE TRES PARTES DE 3 CM 23G X 1´´ 25 X 0.62 MM.</v>
          </cell>
          <cell r="D20" t="str">
            <v>1 UNIDAD DE JERINGA</v>
          </cell>
          <cell r="E20" t="str">
            <v>ENFERMERIA</v>
          </cell>
          <cell r="F20" t="str">
            <v>NO</v>
          </cell>
          <cell r="G20" t="str">
            <v>Se solicitará muestra física por requerimiento del evaluador</v>
          </cell>
          <cell r="H20" t="str">
            <v>2020DM-0021477</v>
          </cell>
          <cell r="I20">
            <v>47569</v>
          </cell>
          <cell r="J20" t="str">
            <v>VITALMED</v>
          </cell>
          <cell r="K20" t="str">
            <v>CAJX100 UND</v>
          </cell>
          <cell r="L20">
            <v>198</v>
          </cell>
          <cell r="M20">
            <v>0</v>
          </cell>
        </row>
        <row r="21">
          <cell r="A21">
            <v>19</v>
          </cell>
          <cell r="B21" t="str">
            <v>DM400</v>
          </cell>
          <cell r="C21" t="str">
            <v>PAÑO IMPREGNADO CON CLORHEXIDINA AL 2 % Y ALCOHOL ISOPROPILICO AL 70%</v>
          </cell>
          <cell r="D21" t="str">
            <v>1 UNIDAD DE PAÑO</v>
          </cell>
          <cell r="E21" t="str">
            <v>ENFERMERIA</v>
          </cell>
          <cell r="F21" t="str">
            <v>NO</v>
          </cell>
          <cell r="G21" t="str">
            <v>Se solicitará muestra física por requerimiento del evaluador</v>
          </cell>
        </row>
        <row r="22">
          <cell r="A22">
            <v>20</v>
          </cell>
          <cell r="B22" t="str">
            <v>DM406</v>
          </cell>
          <cell r="C22" t="str">
            <v>COMPRESA TEJIDA EN GASA 100% ALGODON DE 4
PLIEGUES NO ESTERIL 45CM X 45CM CON INDICADOR
RADIOPACO LIBRE DE LATEX</v>
          </cell>
          <cell r="D22" t="str">
            <v>Una Unidad de compresa</v>
          </cell>
          <cell r="E22" t="str">
            <v xml:space="preserve">ESTERILIZACION </v>
          </cell>
          <cell r="F22" t="str">
            <v>NO</v>
          </cell>
          <cell r="G22" t="str">
            <v>Se solicitará muestra física por requerimiento del evaluador</v>
          </cell>
          <cell r="H22" t="str">
            <v>2012DM-0009427</v>
          </cell>
          <cell r="I22">
            <v>44926</v>
          </cell>
          <cell r="J22" t="str">
            <v>VITALMED</v>
          </cell>
          <cell r="K22" t="str">
            <v>PAQX100 UND</v>
          </cell>
          <cell r="L22">
            <v>1120</v>
          </cell>
          <cell r="M22">
            <v>0</v>
          </cell>
        </row>
        <row r="23">
          <cell r="A23">
            <v>21</v>
          </cell>
          <cell r="B23" t="str">
            <v>DM2029</v>
          </cell>
          <cell r="C23" t="str">
            <v>JERINGA DESECHABLE DE 60 ML PUNTA DE CATETER TRESPAR</v>
          </cell>
          <cell r="D23" t="str">
            <v>1 UNIDAD DE JERINGA</v>
          </cell>
          <cell r="E23" t="str">
            <v>ENFERMERIA</v>
          </cell>
          <cell r="F23" t="str">
            <v>NO</v>
          </cell>
          <cell r="G23" t="str">
            <v>Se solicitará muestra física por requerimiento del evaluador</v>
          </cell>
          <cell r="H23" t="str">
            <v>2020DM-0021477</v>
          </cell>
          <cell r="I23">
            <v>47569</v>
          </cell>
          <cell r="J23" t="str">
            <v>VITALMED</v>
          </cell>
          <cell r="K23" t="str">
            <v>CAJX25 UND</v>
          </cell>
          <cell r="L23">
            <v>844</v>
          </cell>
          <cell r="M23">
            <v>0</v>
          </cell>
        </row>
        <row r="24">
          <cell r="A24">
            <v>22</v>
          </cell>
          <cell r="B24" t="str">
            <v>DM511</v>
          </cell>
          <cell r="C24" t="str">
            <v>GASA TEJIDA NO ESTERIL TIPO HOSPITALARIO ROLLO 0.90 X 90 MTRS ANCHO 45 CM</v>
          </cell>
          <cell r="D24" t="str">
            <v xml:space="preserve">1 UNIDAD DE
ROLLO DE GASA
</v>
          </cell>
          <cell r="E24" t="str">
            <v>ESTERILIZACION</v>
          </cell>
          <cell r="F24" t="str">
            <v>NO</v>
          </cell>
          <cell r="G24" t="str">
            <v>Se solicitará muestra física por requerimiento del evaluador</v>
          </cell>
          <cell r="H24" t="str">
            <v>2012DM-0009427</v>
          </cell>
          <cell r="I24">
            <v>44926</v>
          </cell>
          <cell r="J24" t="str">
            <v>VITALMED</v>
          </cell>
          <cell r="K24" t="str">
            <v>ROLLO</v>
          </cell>
          <cell r="L24">
            <v>57100</v>
          </cell>
          <cell r="M24">
            <v>0</v>
          </cell>
        </row>
        <row r="25">
          <cell r="A25">
            <v>23</v>
          </cell>
          <cell r="B25" t="str">
            <v>DM074</v>
          </cell>
          <cell r="C25" t="str">
            <v>AGUJA BLOQUEO NERVIOSO 22X50MM</v>
          </cell>
          <cell r="D25" t="str">
            <v>1 UNIDAD DE AGUJA</v>
          </cell>
          <cell r="E25" t="str">
            <v>ANESTESIA-INGENIERIOA BIOMEDICA</v>
          </cell>
          <cell r="F25" t="str">
            <v>SI</v>
          </cell>
          <cell r="G25" t="str">
            <v>Se solicitará muestra física por requerimiento del evaluador</v>
          </cell>
        </row>
        <row r="26">
          <cell r="A26">
            <v>24</v>
          </cell>
          <cell r="B26" t="str">
            <v>DM1925</v>
          </cell>
          <cell r="C26" t="str">
            <v>AGUJA PARA BLOQUEO DE NERVIO 20 - 21 G X 120MM VISIBLES ECOGRÁFICAMENTE</v>
          </cell>
          <cell r="D26" t="str">
            <v>1 UNIDAD DE AGUJA</v>
          </cell>
          <cell r="E26" t="str">
            <v>ANESTESIA-INGENIERIOA BIOMEDICA</v>
          </cell>
          <cell r="F26" t="str">
            <v>SI</v>
          </cell>
          <cell r="G26" t="str">
            <v>Se solicitará muestra física por requerimiento del evaluador</v>
          </cell>
        </row>
        <row r="27">
          <cell r="A27">
            <v>25</v>
          </cell>
          <cell r="B27" t="str">
            <v>DM1949</v>
          </cell>
          <cell r="C27" t="str">
            <v>AGUJA PARA BLOQUEO DE NERVIO 21- 22 G X 50MM VISIBLES ECOGRÁFICAMENTE</v>
          </cell>
          <cell r="D27" t="str">
            <v>1 UNIDAD DE AGUJA</v>
          </cell>
          <cell r="E27" t="str">
            <v>ANESTESIA-INGENIERIOA BIOMEDICA</v>
          </cell>
          <cell r="F27" t="str">
            <v>SI</v>
          </cell>
          <cell r="G27" t="str">
            <v>Se solicitará muestra física por requerimiento del evaluador</v>
          </cell>
        </row>
        <row r="28">
          <cell r="A28">
            <v>26</v>
          </cell>
          <cell r="B28" t="str">
            <v>DM073</v>
          </cell>
          <cell r="C28" t="str">
            <v>AGUJA PARA BLOQUEO DE NERVIO 21 G X 90-110MM</v>
          </cell>
          <cell r="D28" t="str">
            <v>1 UNIDAD DE AGUJA</v>
          </cell>
          <cell r="E28" t="str">
            <v>ANESTESIA-INGENIERIOA BIOMEDICA</v>
          </cell>
          <cell r="F28" t="str">
            <v>SI</v>
          </cell>
          <cell r="G28" t="str">
            <v>Se solicitará muestra física por requerimiento del evaluador</v>
          </cell>
        </row>
        <row r="29">
          <cell r="A29">
            <v>27</v>
          </cell>
          <cell r="B29" t="str">
            <v>DM072</v>
          </cell>
          <cell r="C29" t="str">
            <v>AGUJA PARA BLOQUEO DE NERVIO NO. 20G X 150MM USO CON NEUROESTIMULADOR</v>
          </cell>
          <cell r="D29" t="str">
            <v>1 UNIDAD DE AGUJA</v>
          </cell>
          <cell r="E29" t="str">
            <v>ANESTESIA-INGENIERIOA BIOMEDICA</v>
          </cell>
          <cell r="F29" t="str">
            <v>SI</v>
          </cell>
          <cell r="G29" t="str">
            <v>Se solicitará muestra física por requerimiento del evaluador</v>
          </cell>
        </row>
        <row r="30">
          <cell r="A30">
            <v>28</v>
          </cell>
          <cell r="B30" t="str">
            <v>DM075</v>
          </cell>
          <cell r="C30" t="str">
            <v>AGUJA PARA BLOQUEO DE NERVIO NO. 22G X 80MM USO CON NEUROESTIMULADOR</v>
          </cell>
          <cell r="D30" t="str">
            <v>1 UNIDAD DE AGUJA</v>
          </cell>
          <cell r="E30" t="str">
            <v>ANESTESIA-INGENIERIOA BIOMEDICA</v>
          </cell>
          <cell r="F30" t="str">
            <v>SI</v>
          </cell>
          <cell r="G30" t="str">
            <v>Se solicitará muestra física por requerimiento del evaluador</v>
          </cell>
        </row>
        <row r="31">
          <cell r="A31">
            <v>29</v>
          </cell>
          <cell r="B31" t="str">
            <v>DM076</v>
          </cell>
          <cell r="C31" t="str">
            <v>AGUJA PARA BLOQUEO DE NERVIO NO. 24G X 25MM USO CON NEUROESTIMULADOR</v>
          </cell>
          <cell r="D31" t="str">
            <v>1 UNIDAD DE AGUJA</v>
          </cell>
          <cell r="E31" t="str">
            <v>ANESTESIA-INGENIERIOA BIOMEDICA</v>
          </cell>
          <cell r="F31" t="str">
            <v>SI</v>
          </cell>
          <cell r="G31" t="str">
            <v>Se solicitará muestra física por requerimiento del evaluador</v>
          </cell>
        </row>
        <row r="32">
          <cell r="A32">
            <v>30</v>
          </cell>
          <cell r="B32" t="str">
            <v>DM033</v>
          </cell>
          <cell r="C32" t="str">
            <v>AGUJA PARA PUNCION LUMBAR N. 20</v>
          </cell>
          <cell r="D32" t="str">
            <v>1 UNIDAD DE AGUJA</v>
          </cell>
          <cell r="E32" t="str">
            <v>NEUROLOGIA</v>
          </cell>
          <cell r="F32" t="str">
            <v>NO</v>
          </cell>
          <cell r="G32" t="str">
            <v>Se solicitará muestra física por requerimiento del evaluador</v>
          </cell>
          <cell r="H32" t="str">
            <v>2020DM-0021921</v>
          </cell>
          <cell r="I32">
            <v>47701</v>
          </cell>
          <cell r="J32" t="str">
            <v>DR.JAPAN</v>
          </cell>
          <cell r="K32" t="str">
            <v>UNIDAD</v>
          </cell>
          <cell r="L32">
            <v>4175</v>
          </cell>
          <cell r="M32">
            <v>0</v>
          </cell>
        </row>
        <row r="33">
          <cell r="A33">
            <v>31</v>
          </cell>
          <cell r="B33" t="str">
            <v>DM035</v>
          </cell>
          <cell r="C33" t="str">
            <v>AGUJA PARA PUNCION LUMBAR N. 22</v>
          </cell>
          <cell r="D33" t="str">
            <v>1 UNIDAD DE AGUJA</v>
          </cell>
          <cell r="E33" t="str">
            <v>NEUROLOGIA</v>
          </cell>
          <cell r="F33" t="str">
            <v>NO</v>
          </cell>
          <cell r="G33" t="str">
            <v>Se solicitará muestra física por requerimiento del evaluador</v>
          </cell>
          <cell r="H33" t="str">
            <v>2020DM-0021921</v>
          </cell>
          <cell r="I33">
            <v>47701</v>
          </cell>
          <cell r="J33" t="str">
            <v>DR.JAPAN</v>
          </cell>
          <cell r="K33" t="str">
            <v>UNIDAD</v>
          </cell>
          <cell r="L33">
            <v>4175</v>
          </cell>
          <cell r="M33">
            <v>0</v>
          </cell>
        </row>
        <row r="34">
          <cell r="A34">
            <v>32</v>
          </cell>
          <cell r="B34" t="str">
            <v>DM036</v>
          </cell>
          <cell r="C34" t="str">
            <v>AGUJA PARA PUNCION LUMBAR NO. 25</v>
          </cell>
          <cell r="D34" t="str">
            <v>1 UNIDAD DE AGUJA</v>
          </cell>
          <cell r="E34" t="str">
            <v>ANESTESIA</v>
          </cell>
          <cell r="F34" t="str">
            <v>NO</v>
          </cell>
          <cell r="G34" t="str">
            <v>Se solicitará muestra física por requerimiento del evaluador</v>
          </cell>
          <cell r="H34" t="str">
            <v>2020DM-0021921</v>
          </cell>
          <cell r="I34">
            <v>47701</v>
          </cell>
          <cell r="J34" t="str">
            <v>DR.JAPAN</v>
          </cell>
          <cell r="K34" t="str">
            <v>UNIDAD</v>
          </cell>
          <cell r="L34">
            <v>4175</v>
          </cell>
          <cell r="M34">
            <v>0</v>
          </cell>
        </row>
        <row r="35">
          <cell r="A35">
            <v>33</v>
          </cell>
          <cell r="B35" t="str">
            <v>DM142</v>
          </cell>
          <cell r="C35" t="str">
            <v>ASA POLIPECTOMIA OVALADA</v>
          </cell>
          <cell r="D35" t="str">
            <v>1 UNIDAD DE ASA</v>
          </cell>
          <cell r="E35" t="str">
            <v>GASTROENTEROLOGIA</v>
          </cell>
          <cell r="F35" t="str">
            <v>NO</v>
          </cell>
          <cell r="G35" t="str">
            <v>Se solicitará muestra física por requerimiento del evaluador</v>
          </cell>
        </row>
        <row r="36">
          <cell r="A36">
            <v>34</v>
          </cell>
          <cell r="B36" t="str">
            <v>DM1830</v>
          </cell>
          <cell r="C36" t="str">
            <v>BOQUILLA PLASTICA PARA ENDOSCOPIA ADULTO REUSABLE</v>
          </cell>
          <cell r="D36" t="str">
            <v>1 UNIDAD DE BOQUILLA</v>
          </cell>
          <cell r="E36" t="str">
            <v>GASTROENTEROLOGIA</v>
          </cell>
          <cell r="F36" t="str">
            <v>NO</v>
          </cell>
          <cell r="G36" t="str">
            <v>Se solicitará muestra física por requerimiento del evaluador</v>
          </cell>
        </row>
        <row r="37">
          <cell r="A37">
            <v>35</v>
          </cell>
          <cell r="B37" t="str">
            <v>DM2353</v>
          </cell>
          <cell r="C37" t="str">
            <v>BOQUILLA PLASTICA PARA ENDOSCOPIA PEDIATRICA REUSABLE</v>
          </cell>
          <cell r="D37" t="str">
            <v>1 UNIDAD DE BOQUILLA</v>
          </cell>
          <cell r="E37" t="str">
            <v>GASTROENTEROLOGIA</v>
          </cell>
          <cell r="F37" t="str">
            <v>NO</v>
          </cell>
          <cell r="G37" t="str">
            <v>Se solicitará muestra física por requerimiento del evaluador</v>
          </cell>
        </row>
        <row r="38">
          <cell r="A38">
            <v>36</v>
          </cell>
          <cell r="B38" t="str">
            <v>DM1753</v>
          </cell>
          <cell r="C38" t="str">
            <v>BOQUILLAS DESECHABLES ADULTO 48 F BANDA DE CAUCHO INTERNA CON VELCRO</v>
          </cell>
          <cell r="D38" t="str">
            <v>1 UNIDAD DE BOQUILLA</v>
          </cell>
          <cell r="E38" t="str">
            <v>GASTROENTEROLOGIA</v>
          </cell>
          <cell r="F38" t="str">
            <v>NO</v>
          </cell>
          <cell r="G38" t="str">
            <v>Se solicitará muestra física por requerimiento del evaluador</v>
          </cell>
        </row>
        <row r="39">
          <cell r="A39">
            <v>37</v>
          </cell>
          <cell r="B39" t="str">
            <v>DM2364</v>
          </cell>
          <cell r="C39" t="str">
            <v>CANULA DE TRAQUEOSTOMIA 2.5 SIN BALON TERMOSENSIBLE QUE PERMITA MAYOR ADAPTACION</v>
          </cell>
          <cell r="D39" t="str">
            <v>1 UNIDAD DE CANULA</v>
          </cell>
          <cell r="E39" t="str">
            <v>UCI PEDIATRIA</v>
          </cell>
          <cell r="F39" t="str">
            <v>NO</v>
          </cell>
          <cell r="G39" t="str">
            <v>Se solicitará muestra física por requerimiento del evaluador</v>
          </cell>
        </row>
        <row r="40">
          <cell r="A40">
            <v>38</v>
          </cell>
          <cell r="B40" t="str">
            <v>DM232</v>
          </cell>
          <cell r="C40" t="str">
            <v>CANULA DE TRAQUEOSTOMIA 5 FENESTRADA</v>
          </cell>
          <cell r="D40" t="str">
            <v>1 UNIDAD DE CANULA</v>
          </cell>
          <cell r="E40" t="str">
            <v>UCI PEDIATRIA</v>
          </cell>
          <cell r="F40" t="str">
            <v>NO</v>
          </cell>
          <cell r="G40" t="str">
            <v>Se solicitará muestra física por requerimiento del evaluador</v>
          </cell>
        </row>
        <row r="41">
          <cell r="A41">
            <v>39</v>
          </cell>
          <cell r="B41" t="str">
            <v>DM349</v>
          </cell>
          <cell r="C41" t="str">
            <v>CATETER VENOSO CENTRAL 1 LUMEN N 18 AD.</v>
          </cell>
          <cell r="D41" t="str">
            <v>1 UNIDAD DE CATETER</v>
          </cell>
          <cell r="E41" t="str">
            <v>UCI ADULTO</v>
          </cell>
          <cell r="F41" t="str">
            <v>NO</v>
          </cell>
          <cell r="G41" t="str">
            <v>Se solicitará muestra física por requerimiento del evaluador</v>
          </cell>
        </row>
        <row r="42">
          <cell r="A42">
            <v>40</v>
          </cell>
          <cell r="B42" t="str">
            <v>DM1603</v>
          </cell>
          <cell r="C42" t="str">
            <v>CEPILLO PARA LAVADO DE COLONOSCOPIA DESECHABLE</v>
          </cell>
          <cell r="D42" t="str">
            <v>1 UNIDAD DE CEPILLO</v>
          </cell>
          <cell r="E42" t="str">
            <v>GASTROENTEROLOGIA</v>
          </cell>
          <cell r="F42" t="str">
            <v>NO</v>
          </cell>
          <cell r="G42" t="str">
            <v>Se solicitará muestra física por requerimiento del evaluador</v>
          </cell>
        </row>
        <row r="43">
          <cell r="A43">
            <v>41</v>
          </cell>
          <cell r="B43" t="str">
            <v>DM2065</v>
          </cell>
          <cell r="C43" t="str">
            <v>CEPILLO PARA LAVADO PARA GASTROSCOPIA DESECHABLE</v>
          </cell>
          <cell r="D43" t="str">
            <v>1 UNIDAD DE CEPILLO</v>
          </cell>
          <cell r="E43" t="str">
            <v>GASTROENTEROLOGIA</v>
          </cell>
          <cell r="F43" t="str">
            <v>NO</v>
          </cell>
          <cell r="G43" t="str">
            <v>Se solicitará muestra física por requerimiento del evaluador</v>
          </cell>
        </row>
        <row r="44">
          <cell r="A44">
            <v>42</v>
          </cell>
          <cell r="B44" t="str">
            <v>DM1723</v>
          </cell>
          <cell r="C44" t="str">
            <v>CIRCUITO DESECHABLE PARA SISTEMA DE REANIMACIÓN NEONATAL QUE INCLUYE MANGUERA LISA PARA OXIGENO Y MASCARA DE (50MM)</v>
          </cell>
          <cell r="D44" t="str">
            <v>1 UNIDAD DE CIRCUITO INCLUYE MANGUERA Y MASCARA</v>
          </cell>
          <cell r="E44" t="str">
            <v>ENFERMERIA SALA DE PARTOS</v>
          </cell>
          <cell r="F44" t="str">
            <v>NO</v>
          </cell>
          <cell r="G44" t="str">
            <v>Se solicitará muestra física por requerimiento del evaluador</v>
          </cell>
        </row>
        <row r="45">
          <cell r="A45">
            <v>43</v>
          </cell>
          <cell r="B45" t="str">
            <v>DM2254</v>
          </cell>
          <cell r="C45" t="str">
            <v>CIRCUITO DESECHABLE PARA SISTEMA DE REANIMACIÓN NEONATAL QUE INCLUYE MANGUERA LISA PARA OXIGENO Y MASCARA DE (60MM)</v>
          </cell>
          <cell r="D45" t="str">
            <v>1 UNIDAD DE CIRCUITO INCLUYE MANGUERA Y MASCARA</v>
          </cell>
          <cell r="E45" t="str">
            <v>ENFERMERIA SALA DE PARTOS</v>
          </cell>
          <cell r="F45" t="str">
            <v>NO</v>
          </cell>
          <cell r="G45" t="str">
            <v>Se solicitará muestra física por requerimiento del evaluador</v>
          </cell>
        </row>
        <row r="46">
          <cell r="A46">
            <v>44</v>
          </cell>
          <cell r="B46" t="str">
            <v>DM2405</v>
          </cell>
          <cell r="C46" t="str">
            <v>CIRCUITO DESECHABLE PARA SISTEMA DE REANIMACIÓN NEONATAL QUE INCLUYE MANGUERA LISA PARA OXIGENO Y MASCARA DE (42MM)</v>
          </cell>
          <cell r="D46" t="str">
            <v>1 UNIDAD DE CIRCUITO INCLUYE MANGUERA Y MASCARA</v>
          </cell>
          <cell r="E46" t="str">
            <v>ENFERMERIA SALA DE PARTOS</v>
          </cell>
          <cell r="F46" t="str">
            <v>NO</v>
          </cell>
          <cell r="G46" t="str">
            <v>Se solicitará muestra física por requerimiento del evaluador</v>
          </cell>
        </row>
        <row r="47">
          <cell r="A47">
            <v>45</v>
          </cell>
          <cell r="B47" t="str">
            <v>DM429</v>
          </cell>
          <cell r="C47" t="str">
            <v>DREN DE BLAKE NO. 7 CON RESERVORIO</v>
          </cell>
          <cell r="D47" t="str">
            <v>1 UNIDAD DE DREN</v>
          </cell>
          <cell r="E47" t="str">
            <v>CIRUGIA GENERAL</v>
          </cell>
          <cell r="F47" t="str">
            <v>NO</v>
          </cell>
          <cell r="G47" t="str">
            <v>Se solicitará muestra física por requerimiento del evaluador</v>
          </cell>
        </row>
        <row r="48">
          <cell r="A48">
            <v>46</v>
          </cell>
          <cell r="B48" t="str">
            <v>DM1942</v>
          </cell>
          <cell r="C48" t="str">
            <v>ELECTRODO LAPAROSCOPICO TIPO GANCHO DE HOOK ANGULACION 90 GRADOS (CAMISA E INSERTO ) REUSABLE PARA SISTEMA MONOPOLAR</v>
          </cell>
          <cell r="D48" t="str">
            <v>1 UNIDAD DE ELECTRODO</v>
          </cell>
          <cell r="E48" t="str">
            <v xml:space="preserve">INSTRUMENTACION </v>
          </cell>
          <cell r="F48" t="str">
            <v>NO</v>
          </cell>
          <cell r="G48" t="str">
            <v>Se solicitará muestra física por requerimiento del evaluador</v>
          </cell>
        </row>
        <row r="49">
          <cell r="A49">
            <v>47</v>
          </cell>
          <cell r="B49" t="str">
            <v>DM1586</v>
          </cell>
          <cell r="C49" t="str">
            <v>ELECTRODO LAPAROSCOPICO TIPO ESPATULA (CAMISA E INSERTO ) REUSABLE PARA SISTEMA MONOPOLAR</v>
          </cell>
          <cell r="D49" t="str">
            <v>1 UNIDAD DE ELECTRODO</v>
          </cell>
          <cell r="E49" t="str">
            <v xml:space="preserve">INSTRUMENTACION </v>
          </cell>
          <cell r="F49" t="str">
            <v>NO</v>
          </cell>
          <cell r="G49" t="str">
            <v>Se solicitará muestra física por requerimiento del evaluador</v>
          </cell>
        </row>
        <row r="50">
          <cell r="A50">
            <v>48</v>
          </cell>
          <cell r="B50" t="str">
            <v>DM583</v>
          </cell>
          <cell r="C50" t="str">
            <v>INHALOCAMARA PARA VENTILACIÓN MECANICA ADULTO CON ADAPTACION A CIRCUITO UNIVERSAL</v>
          </cell>
          <cell r="D50" t="str">
            <v>1 UNIDAD DE INHALOCAMARA</v>
          </cell>
          <cell r="E50" t="str">
            <v>TERAPIA RESPIRATORIA</v>
          </cell>
          <cell r="F50" t="str">
            <v>NO</v>
          </cell>
          <cell r="G50" t="str">
            <v>Se solicitará muestra física por requerimiento del evaluador</v>
          </cell>
        </row>
        <row r="51">
          <cell r="A51">
            <v>49</v>
          </cell>
          <cell r="B51" t="str">
            <v>DM2697</v>
          </cell>
          <cell r="C51" t="str">
            <v>JERINGA ASEPTO PLASTICA ESTERIL</v>
          </cell>
          <cell r="D51" t="str">
            <v>1 UNIDAD DE JERINGA</v>
          </cell>
          <cell r="E51" t="str">
            <v xml:space="preserve">ESTERILIZACION </v>
          </cell>
          <cell r="F51" t="str">
            <v>NO</v>
          </cell>
          <cell r="G51" t="str">
            <v>Se solicitará muestra física por requerimiento del evaluador</v>
          </cell>
        </row>
        <row r="52">
          <cell r="A52">
            <v>50</v>
          </cell>
          <cell r="B52" t="str">
            <v>DM626</v>
          </cell>
          <cell r="C52" t="str">
            <v>JUEGO PARA ADMINISTRACION DE LIQUIDOS PARA BOMBA DE DOLOR</v>
          </cell>
          <cell r="D52" t="str">
            <v>1 UNIDAD DE JUEGO ADMINISTRACION DE LIQUIDOS PARA BOMBA DE DOLOR</v>
          </cell>
          <cell r="E52" t="str">
            <v>UCI ADULTO</v>
          </cell>
          <cell r="F52" t="str">
            <v>NO</v>
          </cell>
          <cell r="G52" t="str">
            <v>Se solicitará muestra física por requerimiento del evaluador</v>
          </cell>
        </row>
        <row r="53">
          <cell r="A53">
            <v>51</v>
          </cell>
          <cell r="B53" t="str">
            <v>DM653</v>
          </cell>
          <cell r="C53" t="str">
            <v>KIT DE TRAQUEOSTOMIA PERCUTANEO ( GUIA, AGUJA, CAMISA, BISTURY, JERINGA, CANULA DE PUNCION CON CASTETER DE TEFLON, DILATADOR CORTO 14, CATETER GUIA CON BLOQUEO DE SEGURIDAD, DILATADOR HIDROFILICO Y CANULA DE TRAQUEOSTOMIA N 7 )</v>
          </cell>
          <cell r="D53" t="str">
            <v>1 KIT DE TRAQUEOSTOMIA PRESENTACION KIT</v>
          </cell>
          <cell r="E53" t="str">
            <v>CIRUGIA GENERAL</v>
          </cell>
          <cell r="F53" t="str">
            <v>NO</v>
          </cell>
          <cell r="G53" t="str">
            <v>Se solicitará muestra física por requerimiento del evaluador</v>
          </cell>
        </row>
        <row r="54">
          <cell r="A54">
            <v>52</v>
          </cell>
          <cell r="B54" t="str">
            <v>DM1931</v>
          </cell>
          <cell r="C54" t="str">
            <v>KIT DE TRAQUEOSTOMIA PERCUTANEO ( GUIA, AGUJA, CAMISA, BISTURY, JERINGA, CANULA DE PUNCION CON CASTETER DE TEFLON, DILATADOR CORTO 14, CATETER GUIA CON BLOQUEO DE SEGURIDAD, DILATADOR HIDROFILICO Y CANULA DE TRAQUEOSTOMIA N 8 FENESTRADA)</v>
          </cell>
          <cell r="D54" t="str">
            <v>1 KIT DE TRAQUEOSTOMIA PRESENTACION KIT</v>
          </cell>
          <cell r="E54" t="str">
            <v>CIRUGIA GENERAL</v>
          </cell>
          <cell r="F54" t="str">
            <v>NO</v>
          </cell>
          <cell r="G54" t="str">
            <v>Se solicitará muestra física por requerimiento del evaluador</v>
          </cell>
        </row>
        <row r="55">
          <cell r="A55">
            <v>53</v>
          </cell>
          <cell r="B55" t="str">
            <v>DM844</v>
          </cell>
          <cell r="C55" t="str">
            <v>PAPILOTOMO DE PUNTA O PRECORTE</v>
          </cell>
          <cell r="D55" t="str">
            <v>1 UNIDAD DE PAPILOTOMO</v>
          </cell>
          <cell r="E55" t="str">
            <v>GASTROENTEROLOGIA</v>
          </cell>
          <cell r="F55" t="str">
            <v>NO</v>
          </cell>
          <cell r="G55" t="str">
            <v>Se solicitará muestra física por requerimiento del evaluador</v>
          </cell>
        </row>
        <row r="56">
          <cell r="A56">
            <v>54</v>
          </cell>
          <cell r="B56" t="str">
            <v>DM2459</v>
          </cell>
          <cell r="C56" t="str">
            <v>PINZA PARA EXTRACCION DE CUERPO EXTRAÑO REUSABLE PARA ENDOSCOPIA</v>
          </cell>
          <cell r="D56" t="str">
            <v>1 UNIDAD DE PINZA</v>
          </cell>
          <cell r="E56" t="str">
            <v>GASTROENTEROLOGIA</v>
          </cell>
          <cell r="F56" t="str">
            <v>NO</v>
          </cell>
          <cell r="G56" t="str">
            <v>Se solicitará muestra física por requerimiento del evaluador</v>
          </cell>
        </row>
        <row r="57">
          <cell r="A57">
            <v>55</v>
          </cell>
          <cell r="B57" t="str">
            <v>DM2541</v>
          </cell>
          <cell r="C57" t="str">
            <v>SET DE CATETER EPIDURAL CON AGUJA No.16</v>
          </cell>
          <cell r="D57" t="str">
            <v>1 UNIDAD DE KIT DE ANESTESIA. INCLUYE (TODOS LOS INSUMOS RELACIONADOS EN LA DESCRIPCION DEL INSUMO) PRESENTACION KIT</v>
          </cell>
          <cell r="E57" t="str">
            <v>ANESTESIA</v>
          </cell>
          <cell r="F57" t="str">
            <v>NO</v>
          </cell>
          <cell r="G57" t="str">
            <v>Se solicitará muestra física por requerimiento del evaluador</v>
          </cell>
        </row>
        <row r="58">
          <cell r="A58">
            <v>56</v>
          </cell>
          <cell r="B58" t="str">
            <v>DM283</v>
          </cell>
          <cell r="C58" t="str">
            <v>SET DE CATETER EPIDURAL CON AGUJA No.18</v>
          </cell>
          <cell r="D58" t="str">
            <v>1 UNIDAD DE SET DE CATETER</v>
          </cell>
          <cell r="E58" t="str">
            <v>ANESTESIA</v>
          </cell>
          <cell r="F58" t="str">
            <v>NO</v>
          </cell>
          <cell r="G58" t="str">
            <v>Se solicitará muestra física por requerimiento del evaluador</v>
          </cell>
        </row>
        <row r="59">
          <cell r="A59">
            <v>57</v>
          </cell>
          <cell r="B59" t="str">
            <v>DM2548</v>
          </cell>
          <cell r="C59" t="str">
            <v>SISTEMA DE DRENAJE TORACICO PEDIATRICO</v>
          </cell>
          <cell r="D59" t="str">
            <v>1 UNIDAD DE SISTEMA DE DRENAJE TORAXICO</v>
          </cell>
          <cell r="E59" t="str">
            <v>UCI PEDIATRIA</v>
          </cell>
          <cell r="F59" t="str">
            <v>NO</v>
          </cell>
          <cell r="G59" t="str">
            <v>Se solicitará muestra física por requerimiento del evaluador</v>
          </cell>
        </row>
        <row r="60">
          <cell r="A60">
            <v>58</v>
          </cell>
          <cell r="B60" t="str">
            <v>DM1059</v>
          </cell>
          <cell r="C60" t="str">
            <v>SONDA DE SUCCION CERRADA N° 12 FR</v>
          </cell>
          <cell r="D60" t="str">
            <v>1 UNIDAD DE SONDA</v>
          </cell>
          <cell r="E60" t="str">
            <v>TERAPIA RESPIRATORIA</v>
          </cell>
          <cell r="F60" t="str">
            <v>NO</v>
          </cell>
          <cell r="G60" t="str">
            <v>Se solicitará muestra física por requerimiento del evaluador</v>
          </cell>
        </row>
        <row r="61">
          <cell r="A61">
            <v>59</v>
          </cell>
          <cell r="B61" t="str">
            <v>DM1062</v>
          </cell>
          <cell r="C61" t="str">
            <v>SONDA DE SUCCION CERRADA N° 5 FR</v>
          </cell>
          <cell r="D61" t="str">
            <v>1 UNIDAD DE SONDA</v>
          </cell>
          <cell r="E61" t="str">
            <v>TERAPIA RESPIRATORIA</v>
          </cell>
          <cell r="F61" t="str">
            <v>NO</v>
          </cell>
          <cell r="G61" t="str">
            <v>Se solicitará muestra física por requerimiento del evaluador</v>
          </cell>
        </row>
        <row r="62">
          <cell r="A62">
            <v>60</v>
          </cell>
          <cell r="B62" t="str">
            <v>DM1060</v>
          </cell>
          <cell r="C62" t="str">
            <v>SONDA DE SUCCION CERRADA NO 14 CON PUERTO PARA INHALADOR</v>
          </cell>
          <cell r="D62" t="str">
            <v>1 UNIDAD DE SONDA</v>
          </cell>
          <cell r="E62" t="str">
            <v>TERAPIA RESPIRATORIA</v>
          </cell>
          <cell r="F62" t="str">
            <v>NO</v>
          </cell>
          <cell r="G62" t="str">
            <v>Se solicitará muestra física por requerimiento del evaluador</v>
          </cell>
        </row>
        <row r="63">
          <cell r="A63">
            <v>61</v>
          </cell>
          <cell r="B63" t="str">
            <v>DM1194</v>
          </cell>
          <cell r="C63" t="str">
            <v>VALVULA DE SUCCION DESECHABLE</v>
          </cell>
          <cell r="D63" t="str">
            <v>1 UNIDAD DE VALVULA DE SUCCION</v>
          </cell>
          <cell r="E63" t="str">
            <v>NEUMOLOGIA - INGENIERIA BIOMEDICA</v>
          </cell>
          <cell r="F63" t="str">
            <v>NO</v>
          </cell>
          <cell r="G63" t="str">
            <v>Se solicitará muestra física por requerimiento del evaluador</v>
          </cell>
        </row>
        <row r="64">
          <cell r="A64">
            <v>62</v>
          </cell>
          <cell r="B64" t="str">
            <v>DM172</v>
          </cell>
          <cell r="C64" t="str">
            <v>BOLSA DE DRENAJE URINARIO ADULTO CON SISTEMA CERRRADO, SIN PUERTO PARA TOMA DE MUESTRA Y SIN VALVULA ANTIREFLUJO Y CONECTOR UNIVERSAL.</v>
          </cell>
          <cell r="D64" t="str">
            <v>1 UNIDAD DE BOLSA DRENAJE URINARIO</v>
          </cell>
          <cell r="E64" t="str">
            <v>ENFERMERIA</v>
          </cell>
          <cell r="F64" t="str">
            <v>NO</v>
          </cell>
          <cell r="G64" t="str">
            <v>Se solicitará muestra física por requerimiento del evaluador</v>
          </cell>
          <cell r="H64" t="str">
            <v>2020DM-0006057 R1</v>
          </cell>
          <cell r="I64">
            <v>47548</v>
          </cell>
          <cell r="J64" t="str">
            <v>BIOLIFE</v>
          </cell>
          <cell r="K64" t="str">
            <v>UNIDAD</v>
          </cell>
          <cell r="L64">
            <v>3245</v>
          </cell>
          <cell r="M64">
            <v>0</v>
          </cell>
        </row>
        <row r="65">
          <cell r="A65">
            <v>63</v>
          </cell>
          <cell r="B65" t="str">
            <v>DM212</v>
          </cell>
          <cell r="C65" t="str">
            <v>CANULA DE GUEDELL N. 0</v>
          </cell>
          <cell r="D65" t="str">
            <v>1 UNIDAD DE CANULA</v>
          </cell>
          <cell r="E65" t="str">
            <v>ANESTESIA</v>
          </cell>
          <cell r="F65" t="str">
            <v>NO</v>
          </cell>
          <cell r="G65" t="str">
            <v>Se solicitará muestra física por requerimiento del evaluador</v>
          </cell>
          <cell r="H65" t="str">
            <v>2021DM-0008169-R1</v>
          </cell>
          <cell r="I65">
            <v>47926</v>
          </cell>
          <cell r="J65" t="str">
            <v>GOLDEN CARE</v>
          </cell>
          <cell r="K65" t="str">
            <v>UNIDAD</v>
          </cell>
          <cell r="L65">
            <v>714</v>
          </cell>
          <cell r="M65">
            <v>0</v>
          </cell>
        </row>
        <row r="66">
          <cell r="A66">
            <v>64</v>
          </cell>
          <cell r="B66" t="str">
            <v>DM1238</v>
          </cell>
          <cell r="C66" t="str">
            <v>CANULA DE GUEDELL N. 1</v>
          </cell>
          <cell r="D66" t="str">
            <v>1 UNIDAD DE CANULA</v>
          </cell>
          <cell r="E66" t="str">
            <v>ANESTESIA</v>
          </cell>
          <cell r="F66" t="str">
            <v>NO</v>
          </cell>
          <cell r="G66" t="str">
            <v>Se solicitará muestra física por requerimiento del evaluador</v>
          </cell>
          <cell r="H66" t="str">
            <v>2021DM-0008169-R1</v>
          </cell>
          <cell r="I66">
            <v>47926</v>
          </cell>
          <cell r="J66" t="str">
            <v>GOLDEN CARE</v>
          </cell>
          <cell r="K66" t="str">
            <v>UNIDAD</v>
          </cell>
          <cell r="L66">
            <v>714</v>
          </cell>
          <cell r="M66">
            <v>0</v>
          </cell>
        </row>
        <row r="67">
          <cell r="A67">
            <v>65</v>
          </cell>
          <cell r="B67" t="str">
            <v>DM215</v>
          </cell>
          <cell r="C67" t="str">
            <v>CANULA DE GUEDELL N. 2</v>
          </cell>
          <cell r="D67" t="str">
            <v>1 UNIDAD DE CANULA</v>
          </cell>
          <cell r="E67" t="str">
            <v>ANESTESIA</v>
          </cell>
          <cell r="F67" t="str">
            <v>NO</v>
          </cell>
          <cell r="G67" t="str">
            <v>Se solicitará muestra física por requerimiento del evaluador</v>
          </cell>
          <cell r="H67" t="str">
            <v>2021DM-0008169-R1</v>
          </cell>
          <cell r="I67">
            <v>47926</v>
          </cell>
          <cell r="J67" t="str">
            <v>GOLDEN CARE</v>
          </cell>
          <cell r="K67" t="str">
            <v>UNIDAD</v>
          </cell>
          <cell r="L67">
            <v>714</v>
          </cell>
          <cell r="M67">
            <v>0</v>
          </cell>
        </row>
        <row r="68">
          <cell r="A68">
            <v>66</v>
          </cell>
          <cell r="B68" t="str">
            <v>DM216</v>
          </cell>
          <cell r="C68" t="str">
            <v>CANULA DE GUEDELL N. 3</v>
          </cell>
          <cell r="D68" t="str">
            <v>1 UNIDAD DE CANULA</v>
          </cell>
          <cell r="E68" t="str">
            <v>ANESTESIA</v>
          </cell>
          <cell r="F68" t="str">
            <v>NO</v>
          </cell>
          <cell r="G68" t="str">
            <v>Se solicitará muestra física por requerimiento del evaluador</v>
          </cell>
          <cell r="H68" t="str">
            <v>2021DM-0008169-R1</v>
          </cell>
          <cell r="I68">
            <v>47926</v>
          </cell>
          <cell r="J68" t="str">
            <v>GOLDEN CARE</v>
          </cell>
          <cell r="K68" t="str">
            <v>UNIDAD</v>
          </cell>
          <cell r="L68">
            <v>714</v>
          </cell>
          <cell r="M68">
            <v>0</v>
          </cell>
        </row>
        <row r="69">
          <cell r="A69">
            <v>67</v>
          </cell>
          <cell r="B69" t="str">
            <v>DM217</v>
          </cell>
          <cell r="C69" t="str">
            <v>CANULA DE GUEDELL N. 4</v>
          </cell>
          <cell r="D69" t="str">
            <v>1 UNIDAD DE CANULA</v>
          </cell>
          <cell r="E69" t="str">
            <v>ANESTESIA</v>
          </cell>
          <cell r="F69" t="str">
            <v>NO</v>
          </cell>
          <cell r="G69" t="str">
            <v>Se solicitará muestra física por requerimiento del evaluador</v>
          </cell>
          <cell r="H69" t="str">
            <v>2021DM-0008169-R1</v>
          </cell>
          <cell r="I69">
            <v>47926</v>
          </cell>
          <cell r="J69" t="str">
            <v>GOLDEN CARE</v>
          </cell>
          <cell r="K69" t="str">
            <v>UNIDAD</v>
          </cell>
          <cell r="L69">
            <v>714</v>
          </cell>
          <cell r="M69">
            <v>0</v>
          </cell>
        </row>
        <row r="70">
          <cell r="A70">
            <v>68</v>
          </cell>
          <cell r="B70" t="str">
            <v>DM218</v>
          </cell>
          <cell r="C70" t="str">
            <v>CANULA DE GUEDELL N. 5</v>
          </cell>
          <cell r="D70" t="str">
            <v>1 UNIDAD DE CANULA</v>
          </cell>
          <cell r="E70" t="str">
            <v>ANESTESIA</v>
          </cell>
          <cell r="F70" t="str">
            <v>NO</v>
          </cell>
          <cell r="G70" t="str">
            <v>Se solicitará muestra física por requerimiento del evaluador</v>
          </cell>
          <cell r="H70" t="str">
            <v>2021DM-0008169-R1</v>
          </cell>
          <cell r="I70">
            <v>47926</v>
          </cell>
          <cell r="J70" t="str">
            <v>GOLDEN CARE</v>
          </cell>
          <cell r="K70" t="str">
            <v>UNIDAD</v>
          </cell>
          <cell r="L70">
            <v>714</v>
          </cell>
          <cell r="M70">
            <v>0</v>
          </cell>
        </row>
        <row r="71">
          <cell r="A71">
            <v>69</v>
          </cell>
          <cell r="B71" t="str">
            <v>DM230</v>
          </cell>
          <cell r="C71" t="str">
            <v>CANULA DE TRAQUEOSTOMIA 5 CON BALON</v>
          </cell>
          <cell r="D71" t="str">
            <v>1 UNIDAD DE CANULA</v>
          </cell>
          <cell r="E71" t="str">
            <v>UCI PEDIATRIA</v>
          </cell>
          <cell r="F71" t="str">
            <v>NO</v>
          </cell>
          <cell r="G71" t="str">
            <v>Se solicitará muestra física por requerimiento del evaluador</v>
          </cell>
          <cell r="H71" t="str">
            <v>2016DM-0000280-R1</v>
          </cell>
          <cell r="I71">
            <v>46379</v>
          </cell>
          <cell r="J71" t="str">
            <v>GOLDEN CARE</v>
          </cell>
          <cell r="K71" t="str">
            <v>UNIDAD</v>
          </cell>
          <cell r="L71">
            <v>14945</v>
          </cell>
          <cell r="M71">
            <v>0</v>
          </cell>
        </row>
        <row r="72">
          <cell r="A72">
            <v>70</v>
          </cell>
          <cell r="B72" t="str">
            <v>DM2369</v>
          </cell>
          <cell r="C72" t="str">
            <v>CANULA DE TRAQUEOSTOMIA 5 SIN BALON</v>
          </cell>
          <cell r="D72" t="str">
            <v>1 UNIDAD DE CANULA</v>
          </cell>
          <cell r="E72" t="str">
            <v>UCI PEDIATRIA</v>
          </cell>
          <cell r="F72" t="str">
            <v>NO</v>
          </cell>
          <cell r="G72" t="str">
            <v>Se solicitará muestra física por requerimiento del evaluador</v>
          </cell>
          <cell r="H72" t="str">
            <v>2016DM-0000280-R1</v>
          </cell>
          <cell r="I72">
            <v>46379</v>
          </cell>
          <cell r="J72" t="str">
            <v>GOLDEN CARE</v>
          </cell>
          <cell r="K72" t="str">
            <v>UNIDAD</v>
          </cell>
          <cell r="L72">
            <v>13860</v>
          </cell>
          <cell r="M72">
            <v>0</v>
          </cell>
        </row>
        <row r="73">
          <cell r="A73">
            <v>71</v>
          </cell>
          <cell r="B73" t="str">
            <v>DM234</v>
          </cell>
          <cell r="C73" t="str">
            <v>CANULA DE TRAQUEOSTOMIA 5.5 CON BALON</v>
          </cell>
          <cell r="D73" t="str">
            <v>1 UNIDAD DE CANULA</v>
          </cell>
          <cell r="E73" t="str">
            <v>UCI PEDIATRIA</v>
          </cell>
          <cell r="F73" t="str">
            <v>NO</v>
          </cell>
          <cell r="G73" t="str">
            <v>Se solicitará muestra física por requerimiento del evaluador</v>
          </cell>
          <cell r="H73" t="str">
            <v>2016DM-0000280-R1</v>
          </cell>
          <cell r="I73">
            <v>46379</v>
          </cell>
          <cell r="J73" t="str">
            <v>GOLDEN CARE</v>
          </cell>
          <cell r="K73" t="str">
            <v>UNIDAD</v>
          </cell>
          <cell r="L73">
            <v>14945</v>
          </cell>
          <cell r="M73">
            <v>0</v>
          </cell>
        </row>
        <row r="74">
          <cell r="A74">
            <v>72</v>
          </cell>
          <cell r="B74" t="str">
            <v>DM240</v>
          </cell>
          <cell r="C74" t="str">
            <v>CANULA DE TRAQUEOSTOMIA 7 CON BALON</v>
          </cell>
          <cell r="D74" t="str">
            <v>1 UNIDAD DE CANULA</v>
          </cell>
          <cell r="E74" t="str">
            <v>CIRUGIA GENERAL</v>
          </cell>
          <cell r="F74" t="str">
            <v>NO</v>
          </cell>
          <cell r="G74" t="str">
            <v>Se solicitará muestra física por requerimiento del evaluador</v>
          </cell>
          <cell r="H74" t="str">
            <v>2016DM-0000280-R1</v>
          </cell>
          <cell r="I74">
            <v>46379</v>
          </cell>
          <cell r="J74" t="str">
            <v>GOLDEN CARE</v>
          </cell>
          <cell r="K74" t="str">
            <v>UNIDAD</v>
          </cell>
          <cell r="L74">
            <v>14945</v>
          </cell>
          <cell r="M74">
            <v>0</v>
          </cell>
        </row>
        <row r="75">
          <cell r="A75">
            <v>73</v>
          </cell>
          <cell r="B75" t="str">
            <v>DM239</v>
          </cell>
          <cell r="C75" t="str">
            <v>CANULA DE TRAQUEOSTOMIA 7.5 CON BALON</v>
          </cell>
          <cell r="D75" t="str">
            <v>1 UNIDAD DE CANULA</v>
          </cell>
          <cell r="E75" t="str">
            <v>CIRUGIA GENERAL</v>
          </cell>
          <cell r="F75" t="str">
            <v>NO</v>
          </cell>
          <cell r="G75" t="str">
            <v>Se solicitará muestra física por requerimiento del evaluador</v>
          </cell>
          <cell r="H75" t="str">
            <v>2016DM-0000280-R1</v>
          </cell>
          <cell r="I75">
            <v>46379</v>
          </cell>
          <cell r="J75" t="str">
            <v>GOLDEN CARE</v>
          </cell>
          <cell r="K75" t="str">
            <v>UNIDAD</v>
          </cell>
          <cell r="L75">
            <v>14945</v>
          </cell>
          <cell r="M75">
            <v>0</v>
          </cell>
        </row>
        <row r="76">
          <cell r="A76">
            <v>74</v>
          </cell>
          <cell r="B76" t="str">
            <v>DM243</v>
          </cell>
          <cell r="C76" t="str">
            <v>CANULA DE TRAQUEOSTOMIA 8 CON BALON</v>
          </cell>
          <cell r="D76" t="str">
            <v>1 UNIDAD DE CANULA</v>
          </cell>
          <cell r="E76" t="str">
            <v>CIRUGIA GENERAL</v>
          </cell>
          <cell r="F76" t="str">
            <v>NO</v>
          </cell>
          <cell r="G76" t="str">
            <v>Se solicitará muestra física por requerimiento del evaluador</v>
          </cell>
          <cell r="H76" t="str">
            <v>2016DM-0000280-R1</v>
          </cell>
          <cell r="I76">
            <v>46379</v>
          </cell>
          <cell r="J76" t="str">
            <v>GOLDEN CARE</v>
          </cell>
          <cell r="K76" t="str">
            <v>UNIDAD</v>
          </cell>
          <cell r="L76">
            <v>14945</v>
          </cell>
          <cell r="M76">
            <v>0</v>
          </cell>
        </row>
        <row r="77">
          <cell r="A77">
            <v>75</v>
          </cell>
          <cell r="B77" t="str">
            <v>DM435</v>
          </cell>
          <cell r="C77" t="str">
            <v>ELECTRODO PEDIATRICO CON GEL SOLIDO BASE MICROPOROSO SUAVE DURABLES, ADHESIVO HIPOALERGENIGO</v>
          </cell>
          <cell r="D77" t="str">
            <v>1 UNIDAD DE ELECTRODO</v>
          </cell>
          <cell r="E77" t="str">
            <v>ENFERMERIA</v>
          </cell>
          <cell r="F77" t="str">
            <v>NO</v>
          </cell>
          <cell r="G77" t="str">
            <v>Se solicitará muestra física por requerimiento del evaluador</v>
          </cell>
          <cell r="H77" t="str">
            <v>2019DM-0003987 R1</v>
          </cell>
          <cell r="I77">
            <v>47198</v>
          </cell>
          <cell r="J77" t="str">
            <v>GOLDEN CARE</v>
          </cell>
          <cell r="K77" t="str">
            <v>PAQX100 UND</v>
          </cell>
          <cell r="L77">
            <v>224</v>
          </cell>
          <cell r="M77">
            <v>0</v>
          </cell>
        </row>
        <row r="78">
          <cell r="A78">
            <v>76</v>
          </cell>
          <cell r="B78" t="str">
            <v>DM494</v>
          </cell>
          <cell r="C78" t="str">
            <v>FILTRO BACTERIANO VIRICO ADULTO PARA VENTILADOR MECANICO</v>
          </cell>
          <cell r="D78" t="str">
            <v>1 UNIDAD DE FILTRO</v>
          </cell>
          <cell r="E78" t="str">
            <v>INGENIERIA BIOMEDICA</v>
          </cell>
          <cell r="F78" t="str">
            <v>NO</v>
          </cell>
          <cell r="G78" t="str">
            <v>Se solicitará muestra física por requerimiento del evaluador</v>
          </cell>
          <cell r="H78" t="str">
            <v>2018DM-0018878</v>
          </cell>
          <cell r="I78">
            <v>47063</v>
          </cell>
          <cell r="J78" t="str">
            <v>GOLDEN CARE</v>
          </cell>
          <cell r="K78" t="str">
            <v>UNIDAD</v>
          </cell>
          <cell r="L78">
            <v>3300</v>
          </cell>
          <cell r="M78">
            <v>0</v>
          </cell>
        </row>
        <row r="79">
          <cell r="A79">
            <v>77</v>
          </cell>
          <cell r="B79" t="str">
            <v>DM2642</v>
          </cell>
          <cell r="C79" t="str">
            <v>FILTRO HIDROFOBICO DESECAHBLE para su uso en equipos respiratorios y concentradores de oxígeno</v>
          </cell>
          <cell r="D79" t="str">
            <v>1 UNIDAD DE FILTRO</v>
          </cell>
          <cell r="E79" t="str">
            <v>INGENIERIA BIOMEDICA</v>
          </cell>
          <cell r="F79" t="str">
            <v>NO</v>
          </cell>
          <cell r="G79" t="str">
            <v>Se solicitará muestra física por requerimiento del evaluador</v>
          </cell>
          <cell r="H79" t="str">
            <v>2018DM-0018878</v>
          </cell>
          <cell r="I79">
            <v>47063</v>
          </cell>
          <cell r="J79" t="str">
            <v>GOLDEN CARE</v>
          </cell>
          <cell r="K79" t="str">
            <v>UNIDAD</v>
          </cell>
          <cell r="L79">
            <v>4300</v>
          </cell>
          <cell r="M79">
            <v>0</v>
          </cell>
        </row>
        <row r="80">
          <cell r="A80">
            <v>78</v>
          </cell>
          <cell r="B80" t="str">
            <v>DM502</v>
          </cell>
          <cell r="C80" t="str">
            <v>FILTRO INTERCAMBIADOR DE CALOR Y HUMEDAD PEDIATRICO</v>
          </cell>
          <cell r="D80" t="str">
            <v>1 UNIDAD DE FILTRO</v>
          </cell>
          <cell r="E80" t="str">
            <v>TERAPIA RESPIRATORIA</v>
          </cell>
          <cell r="F80" t="str">
            <v>NO</v>
          </cell>
          <cell r="G80" t="str">
            <v>Se solicitará muestra física por requerimiento del evaluador</v>
          </cell>
        </row>
        <row r="81">
          <cell r="A81">
            <v>79</v>
          </cell>
          <cell r="B81" t="str">
            <v>DM498</v>
          </cell>
          <cell r="C81" t="str">
            <v>FILTROS HIDROFOBICOS PARA MAQUINAS DE ANESTESIA</v>
          </cell>
          <cell r="D81" t="str">
            <v>1 UNIDAD DE FILTRO</v>
          </cell>
          <cell r="E81" t="str">
            <v>INGENIERIA BIOMEDICA</v>
          </cell>
          <cell r="F81" t="str">
            <v>NO</v>
          </cell>
          <cell r="G81" t="str">
            <v>Se solicitará muestra física por requerimiento del evaluador</v>
          </cell>
          <cell r="H81" t="str">
            <v>2018DM-0018878</v>
          </cell>
          <cell r="I81">
            <v>47063</v>
          </cell>
          <cell r="J81" t="str">
            <v>GOLDEN CARE</v>
          </cell>
          <cell r="K81" t="str">
            <v>UNIDAD</v>
          </cell>
          <cell r="L81">
            <v>4300</v>
          </cell>
          <cell r="M81">
            <v>0</v>
          </cell>
        </row>
        <row r="82">
          <cell r="A82">
            <v>80</v>
          </cell>
          <cell r="B82" t="str">
            <v>DM1498</v>
          </cell>
          <cell r="C82" t="str">
            <v>GUIA DE INTUBACION 10 FR PEDIATRICA DESECHABLE</v>
          </cell>
          <cell r="D82" t="str">
            <v>1 UNIDAD DE GUIA</v>
          </cell>
          <cell r="E82" t="str">
            <v>UCI PEDIATRIA</v>
          </cell>
          <cell r="F82" t="str">
            <v>NO</v>
          </cell>
          <cell r="G82" t="str">
            <v>Se solicitará muestra física por requerimiento del evaluador</v>
          </cell>
          <cell r="H82" t="str">
            <v>2016DM-0000271-R1</v>
          </cell>
          <cell r="I82">
            <v>45189</v>
          </cell>
          <cell r="J82" t="str">
            <v>GOLDEN CARE</v>
          </cell>
          <cell r="K82" t="str">
            <v>UNIDAD</v>
          </cell>
          <cell r="L82">
            <v>3710</v>
          </cell>
          <cell r="M82">
            <v>0</v>
          </cell>
        </row>
        <row r="83">
          <cell r="A83">
            <v>81</v>
          </cell>
          <cell r="B83" t="str">
            <v>DM546</v>
          </cell>
          <cell r="C83" t="str">
            <v>GUIA DE INTUBACION 14 FR</v>
          </cell>
          <cell r="D83" t="str">
            <v>1 UNIDAD DE GUIA</v>
          </cell>
          <cell r="E83" t="str">
            <v>ANESTESIA</v>
          </cell>
          <cell r="F83" t="str">
            <v>NO</v>
          </cell>
          <cell r="G83" t="str">
            <v>Se solicitará muestra física por requerimiento del evaluador</v>
          </cell>
          <cell r="H83" t="str">
            <v>2016DM-0000271-R1</v>
          </cell>
          <cell r="I83">
            <v>45189</v>
          </cell>
          <cell r="J83" t="str">
            <v>GOLDEN CARE</v>
          </cell>
          <cell r="K83" t="str">
            <v>UNIDAD</v>
          </cell>
          <cell r="L83">
            <v>3710</v>
          </cell>
          <cell r="M83">
            <v>0</v>
          </cell>
        </row>
        <row r="84">
          <cell r="A84">
            <v>82</v>
          </cell>
          <cell r="B84" t="str">
            <v>DM1497</v>
          </cell>
          <cell r="C84" t="str">
            <v>GUIA DE INTUBACION 6 FR</v>
          </cell>
          <cell r="D84" t="str">
            <v>1 UNIDAD DE GUIA</v>
          </cell>
          <cell r="E84" t="str">
            <v>UCI PEDIATRIA</v>
          </cell>
          <cell r="F84" t="str">
            <v>NO</v>
          </cell>
          <cell r="G84" t="str">
            <v>Se solicitará muestra física por requerimiento del evaluador</v>
          </cell>
          <cell r="H84" t="str">
            <v>2016DM-0000271-R1</v>
          </cell>
          <cell r="I84">
            <v>45189</v>
          </cell>
          <cell r="J84" t="str">
            <v>GOLDEN CARE</v>
          </cell>
          <cell r="K84" t="str">
            <v>UNIDAD</v>
          </cell>
          <cell r="L84">
            <v>3710</v>
          </cell>
          <cell r="M84">
            <v>0</v>
          </cell>
        </row>
        <row r="85">
          <cell r="A85">
            <v>83</v>
          </cell>
          <cell r="B85" t="str">
            <v>DM657</v>
          </cell>
          <cell r="C85" t="str">
            <v>LAPIZ PARA ELECTROBISTURI ESTERIL</v>
          </cell>
          <cell r="D85" t="str">
            <v>1 UNIDAD DE LAPIZ ELECTROBISTURI</v>
          </cell>
          <cell r="E85" t="str">
            <v xml:space="preserve">INSTRUMENTACION - INGENIERIA BIOMEDICA </v>
          </cell>
          <cell r="F85" t="str">
            <v>NO</v>
          </cell>
          <cell r="G85" t="str">
            <v>Se solicitará muestra física por requerimiento del evaluador</v>
          </cell>
          <cell r="H85" t="str">
            <v>2019DM-0002234-R1</v>
          </cell>
          <cell r="I85">
            <v>46376</v>
          </cell>
          <cell r="J85" t="str">
            <v>GOLDEN CARE</v>
          </cell>
          <cell r="K85" t="str">
            <v>UNIDAD</v>
          </cell>
          <cell r="L85">
            <v>4980</v>
          </cell>
          <cell r="M85">
            <v>0</v>
          </cell>
        </row>
        <row r="86">
          <cell r="A86">
            <v>84</v>
          </cell>
          <cell r="B86" t="str">
            <v>DM1245</v>
          </cell>
          <cell r="C86" t="str">
            <v>MALLA DE POLIPROPILENO DE ALTA DENSIDAD PESO DE 95 GR, MICROPOROSA PORO DE 0,75 X 0.75 A 0,8 MM NO ABSORBIBLE 15 X 15CM</v>
          </cell>
          <cell r="D86" t="str">
            <v>1 UNIDAD DE MALLA</v>
          </cell>
          <cell r="E86" t="str">
            <v>CIRUGIA GENERAL</v>
          </cell>
          <cell r="F86" t="str">
            <v>NO</v>
          </cell>
          <cell r="G86" t="str">
            <v>Se solicitará muestra física por requerimiento del evaluador</v>
          </cell>
          <cell r="H86" t="str">
            <v>2014DM-0011591</v>
          </cell>
          <cell r="I86">
            <v>45504</v>
          </cell>
          <cell r="J86" t="str">
            <v>DIPROMED</v>
          </cell>
          <cell r="K86" t="str">
            <v>UNIDAD</v>
          </cell>
          <cell r="L86">
            <v>73240</v>
          </cell>
          <cell r="M86">
            <v>0</v>
          </cell>
        </row>
        <row r="87">
          <cell r="A87">
            <v>85</v>
          </cell>
          <cell r="B87" t="str">
            <v>DM681</v>
          </cell>
          <cell r="C87" t="str">
            <v>MALLA DE POLIPROPILENO PARA LA REPARACION DE LA PARED ABDOMINAL 30CM X 30CM</v>
          </cell>
          <cell r="D87" t="str">
            <v>1 UNIDAD DE MALLA</v>
          </cell>
          <cell r="E87" t="str">
            <v>CIRUGIA GENERAL</v>
          </cell>
          <cell r="F87" t="str">
            <v>NO</v>
          </cell>
          <cell r="G87" t="str">
            <v>Se solicitará muestra física por requerimiento del evaluador</v>
          </cell>
          <cell r="H87" t="str">
            <v>2014DM-0011591</v>
          </cell>
          <cell r="I87">
            <v>45504</v>
          </cell>
          <cell r="J87" t="str">
            <v>DIPROMED</v>
          </cell>
          <cell r="K87" t="str">
            <v>UNIDAD</v>
          </cell>
          <cell r="L87">
            <v>108300</v>
          </cell>
          <cell r="M87">
            <v>0</v>
          </cell>
        </row>
        <row r="88">
          <cell r="A88">
            <v>86</v>
          </cell>
          <cell r="B88" t="str">
            <v>DM2716</v>
          </cell>
          <cell r="C88" t="str">
            <v>MALLA DE POLIPROPILENO SUAVE DE MEDIANA DENSIDAD CON PESO DE 45 A 90G/M2, MACROPOROSA PORO DE 2,38 A 3.6 X 2,38 A 3.6 MM, NO ABSORBIBLE. 10CM A 8CM X 15CM</v>
          </cell>
          <cell r="D88" t="str">
            <v>1 UNIDAD DE MALLA</v>
          </cell>
          <cell r="E88" t="str">
            <v>CIRUGIA GENERAL</v>
          </cell>
          <cell r="F88" t="str">
            <v>NO</v>
          </cell>
          <cell r="G88" t="str">
            <v>Se solicitará muestra física por requerimiento del evaluador</v>
          </cell>
          <cell r="H88" t="str">
            <v>2014DM-0011591</v>
          </cell>
          <cell r="I88">
            <v>45504</v>
          </cell>
          <cell r="J88" t="str">
            <v>DIPROMED</v>
          </cell>
          <cell r="K88" t="str">
            <v>UNIDAD</v>
          </cell>
          <cell r="L88">
            <v>73240</v>
          </cell>
          <cell r="M88">
            <v>0</v>
          </cell>
        </row>
        <row r="89">
          <cell r="A89">
            <v>87</v>
          </cell>
          <cell r="B89" t="str">
            <v>DM2003</v>
          </cell>
          <cell r="C89" t="str">
            <v>MALLA MACROPOROSA MONOFILAMENTO LIGERA ULTRAFINA PARA PROLAPSO DE CUPULA VAGINAL</v>
          </cell>
          <cell r="D89" t="str">
            <v>1 UNIDAD DE MALLA</v>
          </cell>
          <cell r="E89" t="str">
            <v>GINECOLOGIA</v>
          </cell>
          <cell r="F89" t="str">
            <v>NO</v>
          </cell>
          <cell r="G89" t="str">
            <v>Se solicitará muestra física por requerimiento del evaluador</v>
          </cell>
          <cell r="H89" t="str">
            <v>2014DM-0011591</v>
          </cell>
          <cell r="I89">
            <v>45504</v>
          </cell>
          <cell r="J89" t="str">
            <v>DIPROMED</v>
          </cell>
          <cell r="K89" t="str">
            <v>UNIDAD</v>
          </cell>
          <cell r="L89">
            <v>1050000</v>
          </cell>
          <cell r="M89">
            <v>0</v>
          </cell>
        </row>
        <row r="90">
          <cell r="A90">
            <v>88</v>
          </cell>
          <cell r="B90" t="str">
            <v>DM1470</v>
          </cell>
          <cell r="C90" t="str">
            <v>MALLA QUIRURGICA DE ALTA DENSIDAD DE 15 X 15 CM - 20 X 20 CM</v>
          </cell>
          <cell r="D90" t="str">
            <v>1 UNIDAD DE MALLA</v>
          </cell>
          <cell r="E90" t="str">
            <v>CIRUGIA GENERAL</v>
          </cell>
          <cell r="F90" t="str">
            <v>NO</v>
          </cell>
          <cell r="G90" t="str">
            <v>Se solicitará muestra física por requerimiento del evaluador</v>
          </cell>
        </row>
        <row r="91">
          <cell r="A91">
            <v>89</v>
          </cell>
          <cell r="B91" t="str">
            <v>DM2718</v>
          </cell>
          <cell r="C91" t="str">
            <v>MALLA QUIRURGICA PARA REPARACION DE HERNIA VENTRAL/INCISIONAL CUANDO EXISTE LA NECESIDAD DE QUE LA MALLA ENTRE EN CONTACTO CON CON LOS ORGANOS DE LA CAVIDADABDOMINAL 18 A 20 X 30 A 35CM</v>
          </cell>
          <cell r="D91" t="str">
            <v>1 UNIDAD DE MALLA</v>
          </cell>
          <cell r="E91" t="str">
            <v>CIRUGIA GENERAL</v>
          </cell>
          <cell r="F91" t="str">
            <v>NO</v>
          </cell>
          <cell r="G91" t="str">
            <v>Se solicitará muestra física por requerimiento del evaluador</v>
          </cell>
        </row>
        <row r="92">
          <cell r="A92">
            <v>90</v>
          </cell>
          <cell r="B92" t="str">
            <v>DM705</v>
          </cell>
          <cell r="C92" t="str">
            <v>MASCARA FACIAL 0 PARA ANESTESIA</v>
          </cell>
          <cell r="D92" t="str">
            <v>1 UNIDAD DE MASCARA</v>
          </cell>
          <cell r="E92" t="str">
            <v>ANESTESIA</v>
          </cell>
          <cell r="F92" t="str">
            <v>NO</v>
          </cell>
          <cell r="G92" t="str">
            <v>Se solicitará muestra física por requerimiento del evaluador</v>
          </cell>
          <cell r="H92" t="str">
            <v>2017DM-0016564</v>
          </cell>
          <cell r="I92">
            <v>46582</v>
          </cell>
          <cell r="J92" t="str">
            <v>GOLDEN CARE</v>
          </cell>
          <cell r="K92" t="str">
            <v>UNIDAD</v>
          </cell>
          <cell r="L92">
            <v>3195</v>
          </cell>
          <cell r="M92">
            <v>0</v>
          </cell>
        </row>
        <row r="93">
          <cell r="A93">
            <v>91</v>
          </cell>
          <cell r="B93" t="str">
            <v>DM706</v>
          </cell>
          <cell r="C93" t="str">
            <v>MASCARA FACIAL 1 PARA ANESTESIA</v>
          </cell>
          <cell r="D93" t="str">
            <v>1 UNIDAD DE MASCARA</v>
          </cell>
          <cell r="E93" t="str">
            <v>ANESTESIA</v>
          </cell>
          <cell r="F93" t="str">
            <v>NO</v>
          </cell>
          <cell r="G93" t="str">
            <v>Se solicitará muestra física por requerimiento del evaluador</v>
          </cell>
          <cell r="H93" t="str">
            <v>2017DM-0016564</v>
          </cell>
          <cell r="I93">
            <v>46582</v>
          </cell>
          <cell r="J93" t="str">
            <v>GOLDEN CARE</v>
          </cell>
          <cell r="K93" t="str">
            <v>UNIDAD</v>
          </cell>
          <cell r="L93">
            <v>3195</v>
          </cell>
          <cell r="M93">
            <v>0</v>
          </cell>
        </row>
        <row r="94">
          <cell r="A94">
            <v>92</v>
          </cell>
          <cell r="B94" t="str">
            <v>DM707</v>
          </cell>
          <cell r="C94" t="str">
            <v>MASCARA FACIAL 2 PARA ANESTESIA</v>
          </cell>
          <cell r="D94" t="str">
            <v>1 UNIDAD DE MASCARA</v>
          </cell>
          <cell r="E94" t="str">
            <v>ANESTESIA</v>
          </cell>
          <cell r="F94" t="str">
            <v>NO</v>
          </cell>
          <cell r="G94" t="str">
            <v>Se solicitará muestra física por requerimiento del evaluador</v>
          </cell>
          <cell r="H94" t="str">
            <v>2017DM-0016564</v>
          </cell>
          <cell r="I94">
            <v>46582</v>
          </cell>
          <cell r="J94" t="str">
            <v>GOLDEN CARE</v>
          </cell>
          <cell r="K94" t="str">
            <v>UNIDAD</v>
          </cell>
          <cell r="L94">
            <v>3195</v>
          </cell>
          <cell r="M94">
            <v>0</v>
          </cell>
        </row>
        <row r="95">
          <cell r="A95">
            <v>93</v>
          </cell>
          <cell r="B95" t="str">
            <v>DM708</v>
          </cell>
          <cell r="C95" t="str">
            <v>MASCARA FACIAL 3 PARA ANESTESIA</v>
          </cell>
          <cell r="D95" t="str">
            <v>1 UNIDAD DE MASCARA</v>
          </cell>
          <cell r="E95" t="str">
            <v>ANESTESIA</v>
          </cell>
          <cell r="F95" t="str">
            <v>NO</v>
          </cell>
          <cell r="G95" t="str">
            <v>Se solicitará muestra física por requerimiento del evaluador</v>
          </cell>
          <cell r="H95" t="str">
            <v>2017DM-0016564</v>
          </cell>
          <cell r="I95">
            <v>46582</v>
          </cell>
          <cell r="J95" t="str">
            <v>GOLDEN CARE</v>
          </cell>
          <cell r="K95" t="str">
            <v>UNIDAD</v>
          </cell>
          <cell r="L95">
            <v>3320</v>
          </cell>
          <cell r="M95">
            <v>0</v>
          </cell>
        </row>
        <row r="96">
          <cell r="A96">
            <v>94</v>
          </cell>
          <cell r="B96" t="str">
            <v>DM709</v>
          </cell>
          <cell r="C96" t="str">
            <v>MASCARA FACIAL 4 PARA ANESTESIA</v>
          </cell>
          <cell r="D96" t="str">
            <v>1 UNIDAD DE MASCARA</v>
          </cell>
          <cell r="E96" t="str">
            <v>ANESTESIA</v>
          </cell>
          <cell r="F96" t="str">
            <v>NO</v>
          </cell>
          <cell r="G96" t="str">
            <v>Se solicitará muestra física por requerimiento del evaluador</v>
          </cell>
          <cell r="H96" t="str">
            <v>2017DM-0016564</v>
          </cell>
          <cell r="I96">
            <v>46582</v>
          </cell>
          <cell r="J96" t="str">
            <v>GOLDEN CARE</v>
          </cell>
          <cell r="K96" t="str">
            <v>UNIDAD</v>
          </cell>
          <cell r="L96">
            <v>3320</v>
          </cell>
          <cell r="M96">
            <v>0</v>
          </cell>
        </row>
        <row r="97">
          <cell r="A97">
            <v>95</v>
          </cell>
          <cell r="B97" t="str">
            <v>DM710</v>
          </cell>
          <cell r="C97" t="str">
            <v>MASCARA FACIAL 5 PARA ANESTESIA</v>
          </cell>
          <cell r="D97" t="str">
            <v>1 UNIDAD DE MASCARA</v>
          </cell>
          <cell r="E97" t="str">
            <v>ANESTESIA</v>
          </cell>
          <cell r="F97" t="str">
            <v>NO</v>
          </cell>
          <cell r="G97" t="str">
            <v>Se solicitará muestra física por requerimiento del evaluador</v>
          </cell>
          <cell r="H97" t="str">
            <v>2017DM-0016564</v>
          </cell>
          <cell r="I97">
            <v>46582</v>
          </cell>
          <cell r="J97" t="str">
            <v>GOLDEN CARE</v>
          </cell>
          <cell r="K97" t="str">
            <v>UNIDAD</v>
          </cell>
          <cell r="L97">
            <v>3320</v>
          </cell>
          <cell r="M97">
            <v>0</v>
          </cell>
        </row>
        <row r="98">
          <cell r="A98">
            <v>96</v>
          </cell>
          <cell r="B98" t="str">
            <v>DM719</v>
          </cell>
          <cell r="C98" t="str">
            <v>MASCARA LARINGEA N° 1 - DESECHABLE</v>
          </cell>
          <cell r="D98" t="str">
            <v>1 UNIDAD DE MASCARA</v>
          </cell>
          <cell r="E98" t="str">
            <v>UCI PEDIATRIA</v>
          </cell>
          <cell r="F98" t="str">
            <v>NO</v>
          </cell>
          <cell r="G98" t="str">
            <v>Se solicitará muestra física por requerimiento del evaluador</v>
          </cell>
          <cell r="H98" t="str">
            <v>2016DM-0000294-R1</v>
          </cell>
          <cell r="I98">
            <v>46222</v>
          </cell>
          <cell r="J98" t="str">
            <v>GOLDEN CARE</v>
          </cell>
          <cell r="K98" t="str">
            <v>UNIDAD</v>
          </cell>
          <cell r="L98">
            <v>27440</v>
          </cell>
          <cell r="M98">
            <v>0</v>
          </cell>
        </row>
        <row r="99">
          <cell r="A99">
            <v>97</v>
          </cell>
          <cell r="B99" t="str">
            <v>DM1783</v>
          </cell>
          <cell r="C99" t="str">
            <v>MASCARA LARINGEA N° 1,5 - DESECHABLE</v>
          </cell>
          <cell r="D99" t="str">
            <v>1 UNIDAD DE MASCARA</v>
          </cell>
          <cell r="E99" t="str">
            <v>UCI PEDIATRIA</v>
          </cell>
          <cell r="F99" t="str">
            <v>NO</v>
          </cell>
          <cell r="G99" t="str">
            <v>Se solicitará muestra física por requerimiento del evaluador</v>
          </cell>
          <cell r="H99" t="str">
            <v>2016DM-0000294-R1</v>
          </cell>
          <cell r="I99">
            <v>46222</v>
          </cell>
          <cell r="J99" t="str">
            <v>GOLDEN CARE</v>
          </cell>
          <cell r="K99" t="str">
            <v>UNIDAD</v>
          </cell>
          <cell r="L99">
            <v>27440</v>
          </cell>
          <cell r="M99">
            <v>0</v>
          </cell>
        </row>
        <row r="100">
          <cell r="A100">
            <v>98</v>
          </cell>
          <cell r="B100" t="str">
            <v>DM721</v>
          </cell>
          <cell r="C100" t="str">
            <v>MASCARA LARINGEA N° 2 - DESECHABLE</v>
          </cell>
          <cell r="D100" t="str">
            <v>1 UNIDAD DE MASCARA</v>
          </cell>
          <cell r="E100" t="str">
            <v>UCI PEDIATRIA</v>
          </cell>
          <cell r="F100" t="str">
            <v>NO</v>
          </cell>
          <cell r="G100" t="str">
            <v>Se solicitará muestra física por requerimiento del evaluador</v>
          </cell>
          <cell r="H100" t="str">
            <v>2016DM-0000294-R1</v>
          </cell>
          <cell r="I100">
            <v>46222</v>
          </cell>
          <cell r="J100" t="str">
            <v>GOLDEN CARE</v>
          </cell>
          <cell r="K100" t="str">
            <v>UNIDAD</v>
          </cell>
          <cell r="L100">
            <v>27440</v>
          </cell>
          <cell r="M100">
            <v>0</v>
          </cell>
        </row>
        <row r="101">
          <cell r="A101">
            <v>99</v>
          </cell>
          <cell r="B101" t="str">
            <v>DM723</v>
          </cell>
          <cell r="C101" t="str">
            <v>MASCARA LARINGEA N° 2,5 - DESECHABLE</v>
          </cell>
          <cell r="D101" t="str">
            <v>1 UNIDAD DE MASCARA</v>
          </cell>
          <cell r="E101" t="str">
            <v>UCI PEDIATRIA</v>
          </cell>
          <cell r="F101" t="str">
            <v>NO</v>
          </cell>
          <cell r="G101" t="str">
            <v>Se solicitará muestra física por requerimiento del evaluador</v>
          </cell>
          <cell r="H101" t="str">
            <v>2016DM-0000294-R1</v>
          </cell>
          <cell r="I101">
            <v>46222</v>
          </cell>
          <cell r="J101" t="str">
            <v>GOLDEN CARE</v>
          </cell>
          <cell r="K101" t="str">
            <v>UNIDAD</v>
          </cell>
          <cell r="L101">
            <v>27440</v>
          </cell>
          <cell r="M101">
            <v>0</v>
          </cell>
        </row>
        <row r="102">
          <cell r="A102">
            <v>100</v>
          </cell>
          <cell r="B102" t="str">
            <v>DM725</v>
          </cell>
          <cell r="C102" t="str">
            <v>MASCARA LARINGEA N° 3 - DESECHABLE</v>
          </cell>
          <cell r="D102" t="str">
            <v>1 UNIDAD DE MASCARA</v>
          </cell>
          <cell r="E102" t="str">
            <v>ANESTESIA</v>
          </cell>
          <cell r="F102" t="str">
            <v>NO</v>
          </cell>
          <cell r="G102" t="str">
            <v>Se solicitará muestra física por requerimiento del evaluador</v>
          </cell>
          <cell r="H102" t="str">
            <v>2016DM-0000294-R1</v>
          </cell>
          <cell r="I102">
            <v>46222</v>
          </cell>
          <cell r="J102" t="str">
            <v>GOLDEN CARE</v>
          </cell>
          <cell r="K102" t="str">
            <v>UNIDAD</v>
          </cell>
          <cell r="L102">
            <v>27440</v>
          </cell>
          <cell r="M102">
            <v>0</v>
          </cell>
        </row>
        <row r="103">
          <cell r="A103">
            <v>101</v>
          </cell>
          <cell r="B103" t="str">
            <v>DM727</v>
          </cell>
          <cell r="C103" t="str">
            <v>MASCARA LARINGEA N° 4 - DESECHABLE</v>
          </cell>
          <cell r="D103" t="str">
            <v>1 UNIDAD DE MASCARA</v>
          </cell>
          <cell r="E103" t="str">
            <v>ANESTESIA</v>
          </cell>
          <cell r="F103" t="str">
            <v>NO</v>
          </cell>
          <cell r="G103" t="str">
            <v>Se solicitará muestra física por requerimiento del evaluador</v>
          </cell>
          <cell r="H103" t="str">
            <v>2016DM-0000294-R1</v>
          </cell>
          <cell r="I103">
            <v>46222</v>
          </cell>
          <cell r="J103" t="str">
            <v>GOLDEN CARE</v>
          </cell>
          <cell r="K103" t="str">
            <v>UNIDAD</v>
          </cell>
          <cell r="L103">
            <v>27440</v>
          </cell>
          <cell r="M103">
            <v>0</v>
          </cell>
        </row>
        <row r="104">
          <cell r="A104">
            <v>102</v>
          </cell>
          <cell r="B104" t="str">
            <v>DM729</v>
          </cell>
          <cell r="C104" t="str">
            <v>MASCARA LARINGEA N° 5 - DESECHABLE</v>
          </cell>
          <cell r="D104" t="str">
            <v>1 UNIDAD DE MASCARA</v>
          </cell>
          <cell r="E104" t="str">
            <v>ANESTESIA</v>
          </cell>
          <cell r="F104" t="str">
            <v>NO</v>
          </cell>
          <cell r="G104" t="str">
            <v>Se solicitará muestra física por requerimiento del evaluador</v>
          </cell>
          <cell r="H104" t="str">
            <v>2016DM-0000294-R1</v>
          </cell>
          <cell r="I104">
            <v>46222</v>
          </cell>
          <cell r="J104" t="str">
            <v>GOLDEN CARE</v>
          </cell>
          <cell r="K104" t="str">
            <v>UNIDAD</v>
          </cell>
          <cell r="L104">
            <v>27440</v>
          </cell>
          <cell r="M104">
            <v>0</v>
          </cell>
        </row>
        <row r="105">
          <cell r="A105">
            <v>103</v>
          </cell>
          <cell r="B105" t="str">
            <v>DM2466</v>
          </cell>
          <cell r="C105" t="str">
            <v>PLACA ELECTROBISTURI BIPOLAR ADULTO DOBLE SIN CABLE</v>
          </cell>
          <cell r="D105" t="str">
            <v>1 UNIDAD DE PLACA</v>
          </cell>
          <cell r="E105" t="str">
            <v>ENFERMERIA SALA DE CIRUGIA</v>
          </cell>
          <cell r="F105" t="str">
            <v>NO</v>
          </cell>
          <cell r="G105" t="str">
            <v>Se solicitará muestra física por requerimiento del evaluador</v>
          </cell>
          <cell r="H105" t="str">
            <v>2019DM-0002828-R1</v>
          </cell>
          <cell r="I105">
            <v>47456</v>
          </cell>
          <cell r="J105" t="str">
            <v>GOLDEN CARE</v>
          </cell>
          <cell r="K105" t="str">
            <v>UNIDAD</v>
          </cell>
          <cell r="L105">
            <v>3500</v>
          </cell>
          <cell r="M105">
            <v>0</v>
          </cell>
        </row>
        <row r="106">
          <cell r="A106">
            <v>104</v>
          </cell>
          <cell r="B106" t="str">
            <v>DM1918</v>
          </cell>
          <cell r="C106" t="str">
            <v>PLACA PARA ELECTROBISTURI NEONATAL CON CABLE</v>
          </cell>
          <cell r="D106" t="str">
            <v>1 UNIDAD DE PLACA</v>
          </cell>
          <cell r="E106" t="str">
            <v>ENFERMERIA SALA DE CIRUGIA</v>
          </cell>
          <cell r="F106" t="str">
            <v>NO</v>
          </cell>
          <cell r="G106" t="str">
            <v>Se solicitará muestra física por requerimiento del evaluador</v>
          </cell>
          <cell r="H106" t="str">
            <v>2019DM-0002828-R1</v>
          </cell>
          <cell r="I106">
            <v>47456</v>
          </cell>
          <cell r="J106" t="str">
            <v>GOLDEN CARE</v>
          </cell>
          <cell r="K106" t="str">
            <v>UNIDAD</v>
          </cell>
          <cell r="L106">
            <v>7145</v>
          </cell>
          <cell r="M106">
            <v>0</v>
          </cell>
        </row>
        <row r="107">
          <cell r="A107">
            <v>105</v>
          </cell>
          <cell r="B107" t="str">
            <v>DM874</v>
          </cell>
          <cell r="C107" t="str">
            <v>PLACA PARA ELECTROBISTURY ADULTO CON CABLE ( ELECTRODO DISPERSIVO PLACA PACIENTE PARA ADULTO DOBLE CON CABLE.)</v>
          </cell>
          <cell r="D107" t="str">
            <v>1 UNIDAD DE PLACA</v>
          </cell>
          <cell r="E107" t="str">
            <v>ENFERMERIA SALA DE CIRUGIA</v>
          </cell>
          <cell r="F107" t="str">
            <v>NO</v>
          </cell>
          <cell r="G107" t="str">
            <v>Se solicitará muestra física por requerimiento del evaluador</v>
          </cell>
          <cell r="H107" t="str">
            <v>2019DM-0002828-R1</v>
          </cell>
          <cell r="I107">
            <v>47456</v>
          </cell>
          <cell r="J107" t="str">
            <v>GOLDEN CARE</v>
          </cell>
          <cell r="K107" t="str">
            <v>UNIDAD</v>
          </cell>
          <cell r="L107">
            <v>7145</v>
          </cell>
          <cell r="M107">
            <v>0</v>
          </cell>
        </row>
        <row r="108">
          <cell r="A108">
            <v>106</v>
          </cell>
          <cell r="B108" t="str">
            <v>DM954</v>
          </cell>
          <cell r="C108" t="str">
            <v>RESUCITADOR MANUAL DESECHABLE ADULTO QUE INCLUYA VALVULA DE PEEP, LINEA DE OXIGENO , RESERVORIO Y MASCARA EN EMPAQUE SELLADO</v>
          </cell>
          <cell r="D108" t="str">
            <v>1 UNIDAD DE RESUCITADOR. INCLUYE (TODOS LOS COMPONENTES RELACIONADOS EN LA DESCRIPCION DEL INSUMO)</v>
          </cell>
          <cell r="E108" t="str">
            <v>TERAPIA RESPIRATORIA</v>
          </cell>
          <cell r="F108" t="str">
            <v>NO</v>
          </cell>
          <cell r="G108" t="str">
            <v>Se solicitará muestra física por requerimiento del evaluador</v>
          </cell>
          <cell r="H108" t="str">
            <v>2013DM-0010036</v>
          </cell>
          <cell r="I108">
            <v>45111</v>
          </cell>
          <cell r="J108" t="str">
            <v>GOLDEN CARE</v>
          </cell>
          <cell r="K108" t="str">
            <v>UNIDAD</v>
          </cell>
          <cell r="L108">
            <v>42445</v>
          </cell>
          <cell r="M108">
            <v>0</v>
          </cell>
        </row>
        <row r="109">
          <cell r="A109">
            <v>107</v>
          </cell>
          <cell r="B109" t="str">
            <v>DM956</v>
          </cell>
          <cell r="C109" t="str">
            <v>RESUCITADOR MANUAL DESECHABLE PEDIATRICOS QUE INCLUYA VALVULA DE PEEP, LINEA DE OXIGENO , RESERVORIO Y MASCARA # 2 EN EMPAQUE SELLADO</v>
          </cell>
          <cell r="D109" t="str">
            <v>1 UNIDAD DE RESUCITADOR. INCLUYE (TODOS LOS COMPONENTES RELACIONADOS EN LA DESCRIPCION DEL INSUMO)</v>
          </cell>
          <cell r="E109" t="str">
            <v>TERAPIA RESPIRATORIA</v>
          </cell>
          <cell r="F109" t="str">
            <v>NO</v>
          </cell>
          <cell r="G109" t="str">
            <v>Se solicitará muestra física por requerimiento del evaluador</v>
          </cell>
          <cell r="H109" t="str">
            <v>2013DM-0010036</v>
          </cell>
          <cell r="I109">
            <v>45111</v>
          </cell>
          <cell r="J109" t="str">
            <v>GOLDEN CARE</v>
          </cell>
          <cell r="K109" t="str">
            <v>UNIDAD</v>
          </cell>
          <cell r="L109">
            <v>41740</v>
          </cell>
          <cell r="M109">
            <v>0</v>
          </cell>
        </row>
        <row r="110">
          <cell r="A110">
            <v>108</v>
          </cell>
          <cell r="B110" t="str">
            <v>DM2121</v>
          </cell>
          <cell r="C110" t="str">
            <v>SONDA FOLEY SILICONADA 2 VIAS 18 FR</v>
          </cell>
          <cell r="D110" t="str">
            <v>1 UNIDAD DE SONDA</v>
          </cell>
          <cell r="E110" t="str">
            <v>ENFERMERIA</v>
          </cell>
          <cell r="F110" t="str">
            <v>NO</v>
          </cell>
          <cell r="G110" t="str">
            <v>Se solicitará muestra física por requerimiento del evaluador</v>
          </cell>
          <cell r="H110" t="str">
            <v>2016DM-0000290-R1</v>
          </cell>
          <cell r="I110">
            <v>46222</v>
          </cell>
          <cell r="J110" t="str">
            <v>GOLDEN CARE</v>
          </cell>
          <cell r="K110" t="str">
            <v>UNIDAD</v>
          </cell>
          <cell r="L110">
            <v>7915</v>
          </cell>
          <cell r="M110">
            <v>0</v>
          </cell>
        </row>
        <row r="111">
          <cell r="A111">
            <v>109</v>
          </cell>
          <cell r="B111" t="str">
            <v>DM2184</v>
          </cell>
          <cell r="C111" t="str">
            <v>SONDA FOLEY SILICONADA 2 VIAS 20 FR</v>
          </cell>
          <cell r="D111" t="str">
            <v>1 UNIDAD DE SONDA</v>
          </cell>
          <cell r="E111" t="str">
            <v>ENFERMERIA</v>
          </cell>
          <cell r="F111" t="str">
            <v>NO</v>
          </cell>
          <cell r="G111" t="str">
            <v>Se solicitará muestra física por requerimiento del evaluador</v>
          </cell>
          <cell r="H111" t="str">
            <v>2016DM-0000290-R1</v>
          </cell>
          <cell r="I111">
            <v>46222</v>
          </cell>
          <cell r="J111" t="str">
            <v>GOLDEN CARE</v>
          </cell>
          <cell r="K111" t="str">
            <v>UNIDAD</v>
          </cell>
          <cell r="L111">
            <v>7915</v>
          </cell>
          <cell r="M111">
            <v>0</v>
          </cell>
        </row>
        <row r="112">
          <cell r="A112">
            <v>110</v>
          </cell>
          <cell r="B112" t="str">
            <v>DM1021</v>
          </cell>
          <cell r="C112" t="str">
            <v>SONDA VESICAL (FOLEY) 2 VIAS 10FR LATEX</v>
          </cell>
          <cell r="D112" t="str">
            <v>1 UNIDAD DE SONDA</v>
          </cell>
          <cell r="E112" t="str">
            <v>ENFERMERIA</v>
          </cell>
          <cell r="F112" t="str">
            <v>NO</v>
          </cell>
          <cell r="G112" t="str">
            <v>Se solicitará muestra física por requerimiento del evaluador</v>
          </cell>
          <cell r="H112" t="str">
            <v>2017DM-0000327-R1</v>
          </cell>
          <cell r="I112">
            <v>46580</v>
          </cell>
          <cell r="J112" t="str">
            <v>GOLDEN CARE</v>
          </cell>
          <cell r="K112" t="str">
            <v>UNIDAD</v>
          </cell>
          <cell r="L112">
            <v>3270</v>
          </cell>
          <cell r="M112">
            <v>0</v>
          </cell>
        </row>
        <row r="113">
          <cell r="A113">
            <v>111</v>
          </cell>
          <cell r="B113" t="str">
            <v>DM1022</v>
          </cell>
          <cell r="C113" t="str">
            <v>SONDA VESICAL (FOLEY) 2 VIAS 12FR LATEX</v>
          </cell>
          <cell r="D113" t="str">
            <v>1 UNIDAD DE SONDA</v>
          </cell>
          <cell r="E113" t="str">
            <v>ENFERMERIA</v>
          </cell>
          <cell r="F113" t="str">
            <v>NO</v>
          </cell>
          <cell r="G113" t="str">
            <v>Se solicitará muestra física por requerimiento del evaluador</v>
          </cell>
          <cell r="H113" t="str">
            <v>2017DM-0000327-R1</v>
          </cell>
          <cell r="I113">
            <v>46580</v>
          </cell>
          <cell r="J113" t="str">
            <v>GOLDEN CARE</v>
          </cell>
          <cell r="K113" t="str">
            <v>UNIDAD</v>
          </cell>
          <cell r="L113">
            <v>2420</v>
          </cell>
          <cell r="M113">
            <v>0</v>
          </cell>
        </row>
        <row r="114">
          <cell r="A114">
            <v>112</v>
          </cell>
          <cell r="B114" t="str">
            <v>DM1025</v>
          </cell>
          <cell r="C114" t="str">
            <v>SONDA VESICAL (FOLEY) 2 VIAS 18FR LATEX</v>
          </cell>
          <cell r="D114" t="str">
            <v>1 UNIDAD DE SONDA</v>
          </cell>
          <cell r="E114" t="str">
            <v>ENFERMERIA</v>
          </cell>
          <cell r="F114" t="str">
            <v>NO</v>
          </cell>
          <cell r="G114" t="str">
            <v>Se solicitará muestra física por requerimiento del evaluador</v>
          </cell>
          <cell r="H114" t="str">
            <v>2017DM-0000327-R1</v>
          </cell>
          <cell r="I114">
            <v>46580</v>
          </cell>
          <cell r="J114" t="str">
            <v>GOLDEN CARE</v>
          </cell>
          <cell r="K114" t="str">
            <v>UNIDAD</v>
          </cell>
          <cell r="L114">
            <v>2420</v>
          </cell>
          <cell r="M114">
            <v>0</v>
          </cell>
        </row>
        <row r="115">
          <cell r="A115">
            <v>113</v>
          </cell>
          <cell r="B115" t="str">
            <v>DM1028</v>
          </cell>
          <cell r="C115" t="str">
            <v>SONDA VESICAL (FOLEY) 2 VIAS 20FR LATEX</v>
          </cell>
          <cell r="D115" t="str">
            <v>1 UNIDAD DE SONDA</v>
          </cell>
          <cell r="E115" t="str">
            <v>ENFERMERIA</v>
          </cell>
          <cell r="F115" t="str">
            <v>NO</v>
          </cell>
          <cell r="G115" t="str">
            <v>Se solicitará muestra física por requerimiento del evaluador</v>
          </cell>
          <cell r="H115" t="str">
            <v>2017DM-0000327-R1</v>
          </cell>
          <cell r="I115">
            <v>46580</v>
          </cell>
          <cell r="J115" t="str">
            <v>GOLDEN CARE</v>
          </cell>
          <cell r="K115" t="str">
            <v>UNIDAD</v>
          </cell>
          <cell r="L115">
            <v>2420</v>
          </cell>
          <cell r="M115">
            <v>0</v>
          </cell>
        </row>
        <row r="116">
          <cell r="A116">
            <v>114</v>
          </cell>
          <cell r="B116" t="str">
            <v>DM1029</v>
          </cell>
          <cell r="C116" t="str">
            <v>SONDA VESICAL (FOLEY) 2 VIAS 22FR LATEX</v>
          </cell>
          <cell r="D116" t="str">
            <v>1 UNIDAD DE SONDA</v>
          </cell>
          <cell r="E116" t="str">
            <v>ENFERMERIA</v>
          </cell>
          <cell r="F116" t="str">
            <v>NO</v>
          </cell>
          <cell r="G116" t="str">
            <v>Se solicitará muestra física por requerimiento del evaluador</v>
          </cell>
          <cell r="H116" t="str">
            <v>2017DM-0000327-R1</v>
          </cell>
          <cell r="I116">
            <v>46580</v>
          </cell>
          <cell r="J116" t="str">
            <v>GOLDEN CARE</v>
          </cell>
          <cell r="K116" t="str">
            <v>UNIDAD</v>
          </cell>
          <cell r="L116">
            <v>2420</v>
          </cell>
          <cell r="M116">
            <v>0</v>
          </cell>
        </row>
        <row r="117">
          <cell r="A117">
            <v>115</v>
          </cell>
          <cell r="B117" t="str">
            <v>DM1032</v>
          </cell>
          <cell r="C117" t="str">
            <v>SONDA VESICAL (FOLEY) 2 VIAS 6FR LATEX</v>
          </cell>
          <cell r="D117" t="str">
            <v>1 UNIDAD DE SONDA</v>
          </cell>
          <cell r="E117" t="str">
            <v>ENFERMERIA</v>
          </cell>
          <cell r="F117" t="str">
            <v>NO</v>
          </cell>
          <cell r="G117" t="str">
            <v>Se solicitará muestra física por requerimiento del evaluador</v>
          </cell>
          <cell r="H117" t="str">
            <v>2017DM-0000327-R1</v>
          </cell>
          <cell r="I117">
            <v>46580</v>
          </cell>
          <cell r="J117" t="str">
            <v>GOLDEN CARE</v>
          </cell>
          <cell r="K117" t="str">
            <v>UNIDAD</v>
          </cell>
          <cell r="L117">
            <v>3270</v>
          </cell>
          <cell r="M117">
            <v>0</v>
          </cell>
        </row>
        <row r="118">
          <cell r="A118">
            <v>116</v>
          </cell>
          <cell r="B118" t="str">
            <v>DM1033</v>
          </cell>
          <cell r="C118" t="str">
            <v>SONDA VESICAL (FOLEY) 2 VIAS 8FR LATEX</v>
          </cell>
          <cell r="D118" t="str">
            <v>1 UNIDAD DE SONDA</v>
          </cell>
          <cell r="E118" t="str">
            <v>ENFERMERIA</v>
          </cell>
          <cell r="F118" t="str">
            <v>NO</v>
          </cell>
          <cell r="G118" t="str">
            <v>Se solicitará muestra física por requerimiento del evaluador</v>
          </cell>
          <cell r="H118" t="str">
            <v>2017DM-0000327-R1</v>
          </cell>
          <cell r="I118">
            <v>46580</v>
          </cell>
          <cell r="J118" t="str">
            <v>GOLDEN CARE</v>
          </cell>
          <cell r="K118" t="str">
            <v>UNIDAD</v>
          </cell>
          <cell r="L118">
            <v>3270</v>
          </cell>
          <cell r="M118">
            <v>0</v>
          </cell>
        </row>
        <row r="119">
          <cell r="A119">
            <v>117</v>
          </cell>
          <cell r="B119" t="str">
            <v>DM1149</v>
          </cell>
          <cell r="C119" t="str">
            <v>TUBO ENDOTRAQUEAL N. 2.0 SIN BALON, APIROGENO, RADIOPACO Y ESTERIL</v>
          </cell>
          <cell r="D119" t="str">
            <v>1 UNIDAD DE TUBO ENDOTRAQUEAL</v>
          </cell>
          <cell r="E119" t="str">
            <v>ANESTESIA</v>
          </cell>
          <cell r="F119" t="str">
            <v>NO</v>
          </cell>
          <cell r="G119" t="str">
            <v>Se solicitará muestra física por requerimiento del evaluador</v>
          </cell>
          <cell r="H119" t="str">
            <v>2016DM-0000271-R1</v>
          </cell>
          <cell r="I119">
            <v>46285</v>
          </cell>
          <cell r="J119" t="str">
            <v>GOLDEN CARE</v>
          </cell>
          <cell r="K119" t="str">
            <v>UNIDAD</v>
          </cell>
          <cell r="L119">
            <v>2310</v>
          </cell>
          <cell r="M119">
            <v>0</v>
          </cell>
        </row>
        <row r="120">
          <cell r="A120">
            <v>118</v>
          </cell>
          <cell r="B120" t="str">
            <v>DM1150</v>
          </cell>
          <cell r="C120" t="str">
            <v>TUBO ENDOTRAQUEAL N. 2.5 SIN BALON, APIROGENO, RADIOPACO Y ESTERIL</v>
          </cell>
          <cell r="D120" t="str">
            <v>1 UNIDAD DE TUBO ENDOTRAQUEAL</v>
          </cell>
          <cell r="E120" t="str">
            <v>ANESTESIA</v>
          </cell>
          <cell r="F120" t="str">
            <v>NO</v>
          </cell>
          <cell r="G120" t="str">
            <v>Se solicitará muestra física por requerimiento del evaluador</v>
          </cell>
          <cell r="H120" t="str">
            <v>2016DM-0000271-R1</v>
          </cell>
          <cell r="I120">
            <v>46285</v>
          </cell>
          <cell r="J120" t="str">
            <v>GOLDEN CARE</v>
          </cell>
          <cell r="K120" t="str">
            <v>UNIDAD</v>
          </cell>
          <cell r="L120">
            <v>2310</v>
          </cell>
          <cell r="M120">
            <v>0</v>
          </cell>
        </row>
        <row r="121">
          <cell r="A121">
            <v>119</v>
          </cell>
          <cell r="B121" t="str">
            <v>DM1151</v>
          </cell>
          <cell r="C121" t="str">
            <v>TUBO ENDOTRAQUEAL N. 3.0 CON BALON, APIROGENO, RADIOPACO Y ESTERIL</v>
          </cell>
          <cell r="D121" t="str">
            <v>1 UNIDAD DE TUBO ENDOTRAQUEAL</v>
          </cell>
          <cell r="E121" t="str">
            <v>ANESTESIA</v>
          </cell>
          <cell r="F121" t="str">
            <v>NO</v>
          </cell>
          <cell r="G121" t="str">
            <v>Se solicitará muestra física por requerimiento del evaluador</v>
          </cell>
          <cell r="H121" t="str">
            <v>2016DM-0000271-R1</v>
          </cell>
          <cell r="I121">
            <v>46285</v>
          </cell>
          <cell r="J121" t="str">
            <v>GOLDEN CARE</v>
          </cell>
          <cell r="K121" t="str">
            <v>UNIDAD</v>
          </cell>
          <cell r="L121">
            <v>2900</v>
          </cell>
          <cell r="M121">
            <v>0</v>
          </cell>
        </row>
        <row r="122">
          <cell r="A122">
            <v>120</v>
          </cell>
          <cell r="B122" t="str">
            <v>DM1152</v>
          </cell>
          <cell r="C122" t="str">
            <v>TUBO ENDOTRAQUEAL N. 3.0 SIN BALON, APIROGENO, RADIOPACO Y ESTERIL</v>
          </cell>
          <cell r="D122" t="str">
            <v>1 UNIDAD DE TUBO ENDOTRAQUEAL</v>
          </cell>
          <cell r="E122" t="str">
            <v>ANESTESIA</v>
          </cell>
          <cell r="F122" t="str">
            <v>NO</v>
          </cell>
          <cell r="G122" t="str">
            <v>Se solicitará muestra física por requerimiento del evaluador</v>
          </cell>
          <cell r="H122" t="str">
            <v>2016DM-0000271-R1</v>
          </cell>
          <cell r="I122">
            <v>46285</v>
          </cell>
          <cell r="J122" t="str">
            <v>GOLDEN CARE</v>
          </cell>
          <cell r="K122" t="str">
            <v>UNIDAD</v>
          </cell>
          <cell r="L122">
            <v>2310</v>
          </cell>
          <cell r="M122">
            <v>0</v>
          </cell>
        </row>
        <row r="123">
          <cell r="A123">
            <v>121</v>
          </cell>
          <cell r="B123" t="str">
            <v>DM1153</v>
          </cell>
          <cell r="C123" t="str">
            <v>TUBO ENDOTRAQUEAL N. 3.5 CON BALON, APIROGENO, RADIOPACO Y ESTERIL</v>
          </cell>
          <cell r="D123" t="str">
            <v>1 UNIDAD DE TUBO ENDOTRAQUEAL</v>
          </cell>
          <cell r="E123" t="str">
            <v>ANESTESIA</v>
          </cell>
          <cell r="F123" t="str">
            <v>NO</v>
          </cell>
          <cell r="G123" t="str">
            <v>Se solicitará muestra física por requerimiento del evaluador</v>
          </cell>
          <cell r="H123" t="str">
            <v>2016DM-0000271-R1</v>
          </cell>
          <cell r="I123">
            <v>46285</v>
          </cell>
          <cell r="J123" t="str">
            <v>GOLDEN CARE</v>
          </cell>
          <cell r="K123" t="str">
            <v>UNIDAD</v>
          </cell>
          <cell r="L123">
            <v>2900</v>
          </cell>
          <cell r="M123">
            <v>0</v>
          </cell>
        </row>
        <row r="124">
          <cell r="A124">
            <v>122</v>
          </cell>
          <cell r="B124" t="str">
            <v>DM1154</v>
          </cell>
          <cell r="C124" t="str">
            <v>TUBO ENDOTRAQUEAL N. 3.5 SIN BALON, APIROGENO, RADIOPACO Y ESTERIL</v>
          </cell>
          <cell r="D124" t="str">
            <v>1 UNIDAD DE TUBO ENDOTRAQUEAL</v>
          </cell>
          <cell r="E124" t="str">
            <v>ANESTESIA</v>
          </cell>
          <cell r="F124" t="str">
            <v>NO</v>
          </cell>
          <cell r="G124" t="str">
            <v>Se solicitará muestra física por requerimiento del evaluador</v>
          </cell>
          <cell r="H124" t="str">
            <v>2016DM-0000271-R1</v>
          </cell>
          <cell r="I124">
            <v>46285</v>
          </cell>
          <cell r="J124" t="str">
            <v>GOLDEN CARE</v>
          </cell>
          <cell r="K124" t="str">
            <v>UNIDAD</v>
          </cell>
          <cell r="L124">
            <v>2310</v>
          </cell>
          <cell r="M124">
            <v>0</v>
          </cell>
        </row>
        <row r="125">
          <cell r="A125">
            <v>123</v>
          </cell>
          <cell r="B125" t="str">
            <v>DM1155</v>
          </cell>
          <cell r="C125" t="str">
            <v>TUBO ENDOTRAQUEAL N. 4.0 CON BALON, APIROGENO, RADIOPACO Y ESTERIL</v>
          </cell>
          <cell r="D125" t="str">
            <v>1 UNIDAD DE TUBO ENDOTRAQUEAL</v>
          </cell>
          <cell r="E125" t="str">
            <v>ANESTESIA</v>
          </cell>
          <cell r="F125" t="str">
            <v>NO</v>
          </cell>
          <cell r="G125" t="str">
            <v>Se solicitará muestra física por requerimiento del evaluador</v>
          </cell>
          <cell r="H125" t="str">
            <v>2016DM-0000271-R1</v>
          </cell>
          <cell r="I125">
            <v>46285</v>
          </cell>
          <cell r="J125" t="str">
            <v>GOLDEN CARE</v>
          </cell>
          <cell r="K125" t="str">
            <v>UNIDAD</v>
          </cell>
          <cell r="L125">
            <v>2900</v>
          </cell>
          <cell r="M125">
            <v>0</v>
          </cell>
        </row>
        <row r="126">
          <cell r="A126">
            <v>124</v>
          </cell>
          <cell r="B126" t="str">
            <v>DM1156</v>
          </cell>
          <cell r="C126" t="str">
            <v>TUBO ENDOTRAQUEAL N. 4.0 SIN BALON, APIROGENO, RADIOPACO Y ESTERIL</v>
          </cell>
          <cell r="D126" t="str">
            <v>1 UNIDAD DE TUBO ENDOTRAQUEAL</v>
          </cell>
          <cell r="E126" t="str">
            <v>ANESTESIA</v>
          </cell>
          <cell r="F126" t="str">
            <v>NO</v>
          </cell>
          <cell r="G126" t="str">
            <v>Se solicitará muestra física por requerimiento del evaluador</v>
          </cell>
          <cell r="H126" t="str">
            <v>2016DM-0000271-R1</v>
          </cell>
          <cell r="I126">
            <v>46285</v>
          </cell>
          <cell r="J126" t="str">
            <v>GOLDEN CARE</v>
          </cell>
          <cell r="K126" t="str">
            <v>UNIDAD</v>
          </cell>
          <cell r="L126">
            <v>2310</v>
          </cell>
          <cell r="M126">
            <v>0</v>
          </cell>
        </row>
        <row r="127">
          <cell r="A127">
            <v>125</v>
          </cell>
          <cell r="B127" t="str">
            <v>DM1157</v>
          </cell>
          <cell r="C127" t="str">
            <v>TUBO ENDOTRAQUEAL N. 4.5 CON BALON, APIROGENO, RADIOPACO Y ESTERIL</v>
          </cell>
          <cell r="D127" t="str">
            <v>1 UNIDAD DE TUBO ENDOTRAQUEAL</v>
          </cell>
          <cell r="E127" t="str">
            <v>ANESTESIA</v>
          </cell>
          <cell r="F127" t="str">
            <v>NO</v>
          </cell>
          <cell r="G127" t="str">
            <v>Se solicitará muestra física por requerimiento del evaluador</v>
          </cell>
          <cell r="H127" t="str">
            <v>2016DM-0000271-R1</v>
          </cell>
          <cell r="I127">
            <v>46285</v>
          </cell>
          <cell r="J127" t="str">
            <v>GOLDEN CARE</v>
          </cell>
          <cell r="K127" t="str">
            <v>UNIDAD</v>
          </cell>
          <cell r="L127">
            <v>2900</v>
          </cell>
          <cell r="M127">
            <v>0</v>
          </cell>
        </row>
        <row r="128">
          <cell r="A128">
            <v>126</v>
          </cell>
          <cell r="B128" t="str">
            <v>DM1158</v>
          </cell>
          <cell r="C128" t="str">
            <v>TUBO ENDOTRAQUEAL N. 4.5 SIN BALON, APIROGENO, RADIOPACO Y ESTERIL</v>
          </cell>
          <cell r="D128" t="str">
            <v>1 UNIDAD DE TUBO ENDOTRAQUEAL</v>
          </cell>
          <cell r="E128" t="str">
            <v>ANESTESIA</v>
          </cell>
          <cell r="F128" t="str">
            <v>NO</v>
          </cell>
          <cell r="G128" t="str">
            <v>Se solicitará muestra física por requerimiento del evaluador</v>
          </cell>
          <cell r="H128" t="str">
            <v>2016DM-0000271-R1</v>
          </cell>
          <cell r="I128">
            <v>46285</v>
          </cell>
          <cell r="J128" t="str">
            <v>GOLDEN CARE</v>
          </cell>
          <cell r="K128" t="str">
            <v>UNIDAD</v>
          </cell>
          <cell r="L128">
            <v>2310</v>
          </cell>
          <cell r="M128">
            <v>0</v>
          </cell>
        </row>
        <row r="129">
          <cell r="A129">
            <v>127</v>
          </cell>
          <cell r="B129" t="str">
            <v>DM1159</v>
          </cell>
          <cell r="C129" t="str">
            <v>TUBO ENDOTRAQUEAL N. 5.0 CON BALON, APIROGENO, RADIOPACO Y ESTERIL</v>
          </cell>
          <cell r="D129" t="str">
            <v>1 UNIDAD DE TUBO ENDOTRAQUEAL</v>
          </cell>
          <cell r="E129" t="str">
            <v>ANESTESIA</v>
          </cell>
          <cell r="F129" t="str">
            <v>NO</v>
          </cell>
          <cell r="G129" t="str">
            <v>Se solicitará muestra física por requerimiento del evaluador</v>
          </cell>
          <cell r="H129" t="str">
            <v>2016DM-0000271-R1</v>
          </cell>
          <cell r="I129">
            <v>46285</v>
          </cell>
          <cell r="J129" t="str">
            <v>GOLDEN CARE</v>
          </cell>
          <cell r="K129" t="str">
            <v>UNIDAD</v>
          </cell>
          <cell r="L129">
            <v>2900</v>
          </cell>
          <cell r="M129">
            <v>0</v>
          </cell>
        </row>
        <row r="130">
          <cell r="A130">
            <v>128</v>
          </cell>
          <cell r="B130" t="str">
            <v>DM1160</v>
          </cell>
          <cell r="C130" t="str">
            <v>TUBO ENDOTRAQUEAL N. 5.0 SIN BALON APIROGENO, RADIOPACO Y ESTERIL</v>
          </cell>
          <cell r="D130" t="str">
            <v>1 UNIDAD DE TUBO ENDOTRAQUEAL</v>
          </cell>
          <cell r="E130" t="str">
            <v>ANESTESIA</v>
          </cell>
          <cell r="F130" t="str">
            <v>NO</v>
          </cell>
          <cell r="G130" t="str">
            <v>Se solicitará muestra física por requerimiento del evaluador</v>
          </cell>
          <cell r="H130" t="str">
            <v>2016DM-0000271-R1</v>
          </cell>
          <cell r="I130">
            <v>46285</v>
          </cell>
          <cell r="J130" t="str">
            <v>GOLDEN CARE</v>
          </cell>
          <cell r="K130" t="str">
            <v>UNIDAD</v>
          </cell>
          <cell r="L130">
            <v>2310</v>
          </cell>
          <cell r="M130">
            <v>0</v>
          </cell>
        </row>
        <row r="131">
          <cell r="A131">
            <v>129</v>
          </cell>
          <cell r="B131" t="str">
            <v>DM1161</v>
          </cell>
          <cell r="C131" t="str">
            <v>TUBO ENDOTRAQUEAL N. 5.5 CON BALON, APIROGENO, RADIOPACO Y ESTERIL</v>
          </cell>
          <cell r="D131" t="str">
            <v>1 UNIDAD DE TUBO ENDOTRAQUEAL</v>
          </cell>
          <cell r="E131" t="str">
            <v>ANESTESIA</v>
          </cell>
          <cell r="F131" t="str">
            <v>NO</v>
          </cell>
          <cell r="G131" t="str">
            <v>Se solicitará muestra física por requerimiento del evaluador</v>
          </cell>
          <cell r="H131" t="str">
            <v>2016DM-0000271-R1</v>
          </cell>
          <cell r="I131">
            <v>46285</v>
          </cell>
          <cell r="J131" t="str">
            <v>GOLDEN CARE</v>
          </cell>
          <cell r="K131" t="str">
            <v>UNIDAD</v>
          </cell>
          <cell r="L131">
            <v>2900</v>
          </cell>
          <cell r="M131">
            <v>0</v>
          </cell>
        </row>
        <row r="132">
          <cell r="A132">
            <v>130</v>
          </cell>
          <cell r="B132" t="str">
            <v>DM1163</v>
          </cell>
          <cell r="C132" t="str">
            <v>TUBO ENDOTRAQUEAL N. 6.0 CON BALON, APIROGENO, RADIOPACO Y ESTERIL</v>
          </cell>
          <cell r="D132" t="str">
            <v>1 UNIDAD DE TUBO ENDOTRAQUEAL</v>
          </cell>
          <cell r="E132" t="str">
            <v>ANESTESIA</v>
          </cell>
          <cell r="F132" t="str">
            <v>NO</v>
          </cell>
          <cell r="G132" t="str">
            <v>Se solicitará muestra física por requerimiento del evaluador</v>
          </cell>
          <cell r="H132" t="str">
            <v>2016DM-0000271-R1</v>
          </cell>
          <cell r="I132">
            <v>46285</v>
          </cell>
          <cell r="J132" t="str">
            <v>GOLDEN CARE</v>
          </cell>
          <cell r="K132" t="str">
            <v>UNIDAD</v>
          </cell>
          <cell r="M132">
            <v>0</v>
          </cell>
        </row>
        <row r="133">
          <cell r="A133">
            <v>131</v>
          </cell>
          <cell r="B133" t="str">
            <v>DM1164</v>
          </cell>
          <cell r="C133" t="str">
            <v>TUBO ENDOTRAQUEAL N. 6.5 CON BALON, APIROGENO, RADIOPACO Y ESTERIL</v>
          </cell>
          <cell r="D133" t="str">
            <v>1 UNIDAD DE TUBO ENDOTRAQUEAL</v>
          </cell>
          <cell r="E133" t="str">
            <v>ANESTESIA</v>
          </cell>
          <cell r="F133" t="str">
            <v>NO</v>
          </cell>
          <cell r="G133" t="str">
            <v>Se solicitará muestra física por requerimiento del evaluador</v>
          </cell>
          <cell r="H133" t="str">
            <v>2016DM-0000271-R1</v>
          </cell>
          <cell r="I133">
            <v>46285</v>
          </cell>
          <cell r="J133" t="str">
            <v>GOLDEN CARE</v>
          </cell>
          <cell r="K133" t="str">
            <v>UNIDAD</v>
          </cell>
          <cell r="L133">
            <v>2900</v>
          </cell>
          <cell r="M133">
            <v>0</v>
          </cell>
        </row>
        <row r="134">
          <cell r="A134">
            <v>132</v>
          </cell>
          <cell r="B134" t="str">
            <v>DM1165</v>
          </cell>
          <cell r="C134" t="str">
            <v>TUBO ENDOTRAQUEAL N. 7.0 CON BALON, APIROGENO, RADIOPACO Y ESTERIL</v>
          </cell>
          <cell r="D134" t="str">
            <v>1 UNIDAD DE TUBO ENDOTRAQUEAL</v>
          </cell>
          <cell r="E134" t="str">
            <v>ANESTESIA</v>
          </cell>
          <cell r="F134" t="str">
            <v>NO</v>
          </cell>
          <cell r="G134" t="str">
            <v>Se solicitará muestra física por requerimiento del evaluador</v>
          </cell>
          <cell r="H134" t="str">
            <v>2016DM-0000271-R1</v>
          </cell>
          <cell r="I134">
            <v>46285</v>
          </cell>
          <cell r="J134" t="str">
            <v>GOLDEN CARE</v>
          </cell>
          <cell r="K134" t="str">
            <v>UNIDAD</v>
          </cell>
          <cell r="L134">
            <v>2900</v>
          </cell>
          <cell r="M134">
            <v>0</v>
          </cell>
        </row>
        <row r="135">
          <cell r="A135">
            <v>133</v>
          </cell>
          <cell r="B135" t="str">
            <v>DM1166</v>
          </cell>
          <cell r="C135" t="str">
            <v>TUBO ENDOTRAQUEAL N. 7.5 CON BALON, APIROGENO, RADIOPACO Y ESTERIL</v>
          </cell>
          <cell r="D135" t="str">
            <v>1 UNIDAD DE TUBO ENDOTRAQUEAL</v>
          </cell>
          <cell r="E135" t="str">
            <v>ANESTESIA</v>
          </cell>
          <cell r="F135" t="str">
            <v>NO</v>
          </cell>
          <cell r="G135" t="str">
            <v>Se solicitará muestra física por requerimiento del evaluador</v>
          </cell>
          <cell r="H135" t="str">
            <v>2016DM-0000271-R1</v>
          </cell>
          <cell r="I135">
            <v>46285</v>
          </cell>
          <cell r="J135" t="str">
            <v>GOLDEN CARE</v>
          </cell>
          <cell r="K135" t="str">
            <v>UNIDAD</v>
          </cell>
          <cell r="L135">
            <v>2900</v>
          </cell>
          <cell r="M135">
            <v>0</v>
          </cell>
        </row>
        <row r="136">
          <cell r="A136">
            <v>134</v>
          </cell>
          <cell r="B136" t="str">
            <v>DM1167</v>
          </cell>
          <cell r="C136" t="str">
            <v>TUBO ENDOTRAQUEAL N. 8.0 CON BALON, APIROGENO, RADIOPACO Y ESTERIL</v>
          </cell>
          <cell r="D136" t="str">
            <v>1 UNIDAD DE TUBO ENDOTRAQUEAL</v>
          </cell>
          <cell r="E136" t="str">
            <v>ANESTESIA</v>
          </cell>
          <cell r="F136" t="str">
            <v>NO</v>
          </cell>
          <cell r="G136" t="str">
            <v>Se solicitará muestra física por requerimiento del evaluador</v>
          </cell>
          <cell r="H136" t="str">
            <v>2016DM-0000271-R1</v>
          </cell>
          <cell r="I136">
            <v>46285</v>
          </cell>
          <cell r="J136" t="str">
            <v>GOLDEN CARE</v>
          </cell>
          <cell r="K136" t="str">
            <v>UNIDAD</v>
          </cell>
          <cell r="L136">
            <v>2900</v>
          </cell>
          <cell r="M136">
            <v>0</v>
          </cell>
        </row>
        <row r="137">
          <cell r="A137">
            <v>135</v>
          </cell>
          <cell r="B137" t="str">
            <v>DM1168</v>
          </cell>
          <cell r="C137" t="str">
            <v>TUBO ENDOTRAQUEAL N. 8.5 CON BALON, APIROGENO, RADIOPACO Y ESTERIL</v>
          </cell>
          <cell r="D137" t="str">
            <v>1 UNIDAD DE TUBO ENDOTRAQUEAL</v>
          </cell>
          <cell r="E137" t="str">
            <v>ANESTESIA</v>
          </cell>
          <cell r="F137" t="str">
            <v>NO</v>
          </cell>
          <cell r="G137" t="str">
            <v>Se solicitará muestra física por requerimiento del evaluador</v>
          </cell>
          <cell r="H137" t="str">
            <v>2016DM-0000271-R1</v>
          </cell>
          <cell r="I137">
            <v>46285</v>
          </cell>
          <cell r="J137" t="str">
            <v>GOLDEN CARE</v>
          </cell>
          <cell r="K137" t="str">
            <v>UNIDAD</v>
          </cell>
          <cell r="L137">
            <v>2900</v>
          </cell>
          <cell r="M137">
            <v>0</v>
          </cell>
        </row>
        <row r="138">
          <cell r="A138">
            <v>136</v>
          </cell>
          <cell r="B138" t="str">
            <v>DM2607</v>
          </cell>
          <cell r="C138" t="str">
            <v>TUBO ENDOTRAQUEAL N. 9.0 CON BALON, APIROGENO, RADIOPACO Y ESTERIL</v>
          </cell>
          <cell r="D138" t="str">
            <v>1 UNIDAD DE TUBO ENDOTRAQUEAL</v>
          </cell>
          <cell r="E138" t="str">
            <v>ANESTESIA</v>
          </cell>
          <cell r="F138" t="str">
            <v>NO</v>
          </cell>
          <cell r="G138" t="str">
            <v>Se solicitará muestra física por requerimiento del evaluador</v>
          </cell>
          <cell r="H138" t="str">
            <v>2016DM-0000271-R1</v>
          </cell>
          <cell r="I138">
            <v>46285</v>
          </cell>
          <cell r="J138" t="str">
            <v>GOLDEN CARE</v>
          </cell>
          <cell r="K138" t="str">
            <v>UNIDAD</v>
          </cell>
          <cell r="L138">
            <v>2900</v>
          </cell>
          <cell r="M138">
            <v>0</v>
          </cell>
        </row>
        <row r="139">
          <cell r="A139">
            <v>137</v>
          </cell>
          <cell r="B139" t="str">
            <v>DM1170</v>
          </cell>
          <cell r="C139" t="str">
            <v>TUBO ENDOTRAQUEAL REFORZADO 6,5 CON BALON</v>
          </cell>
          <cell r="D139" t="str">
            <v>1 UNIDAD DE TUBO ENDOTRAQUEAL</v>
          </cell>
          <cell r="E139" t="str">
            <v>ANESTESIA</v>
          </cell>
          <cell r="F139" t="str">
            <v>NO</v>
          </cell>
          <cell r="G139" t="str">
            <v>Se solicitará muestra física por requerimiento del evaluador</v>
          </cell>
          <cell r="H139" t="str">
            <v>2016DM-0000271-R1</v>
          </cell>
          <cell r="I139">
            <v>46285</v>
          </cell>
          <cell r="J139" t="str">
            <v>GOLDEN CARE</v>
          </cell>
          <cell r="K139" t="str">
            <v>UNIDAD</v>
          </cell>
          <cell r="L139">
            <v>21745</v>
          </cell>
          <cell r="M139">
            <v>0</v>
          </cell>
        </row>
        <row r="140">
          <cell r="A140">
            <v>138</v>
          </cell>
          <cell r="B140" t="str">
            <v>DM1173</v>
          </cell>
          <cell r="C140" t="str">
            <v>TUBO ENDOTRAQUEAL REFORZADO 8/0 CON BALON</v>
          </cell>
          <cell r="D140" t="str">
            <v>1 UNIDAD DE TUBO ENDOTRAQUEAL</v>
          </cell>
          <cell r="E140" t="str">
            <v>ANESTESIA</v>
          </cell>
          <cell r="F140" t="str">
            <v>NO</v>
          </cell>
          <cell r="G140" t="str">
            <v>Se solicitará muestra física por requerimiento del evaluador</v>
          </cell>
          <cell r="H140" t="str">
            <v>2016DM-0000271-R1</v>
          </cell>
          <cell r="I140">
            <v>46285</v>
          </cell>
          <cell r="J140" t="str">
            <v>GOLDEN CARE</v>
          </cell>
          <cell r="K140" t="str">
            <v>UNIDAD</v>
          </cell>
          <cell r="L140">
            <v>21745</v>
          </cell>
          <cell r="M140">
            <v>0</v>
          </cell>
        </row>
        <row r="141">
          <cell r="A141">
            <v>139</v>
          </cell>
          <cell r="B141" t="str">
            <v>DM1172</v>
          </cell>
          <cell r="C141" t="str">
            <v>TUBO ENDOTRAQUEAL REFORZADO METALICO CON BALON Nº 7.5</v>
          </cell>
          <cell r="D141" t="str">
            <v>1 UNIDAD DE TUBO ENDOTRAQUEAL</v>
          </cell>
          <cell r="E141" t="str">
            <v>ANESTESIA</v>
          </cell>
          <cell r="F141" t="str">
            <v>NO</v>
          </cell>
          <cell r="G141" t="str">
            <v>Se solicitará muestra física por requerimiento del evaluador</v>
          </cell>
          <cell r="H141" t="str">
            <v>2016DM-0000271-R1</v>
          </cell>
          <cell r="I141">
            <v>46285</v>
          </cell>
          <cell r="J141" t="str">
            <v>GOLDEN CARE</v>
          </cell>
          <cell r="K141" t="str">
            <v>UNIDAD</v>
          </cell>
          <cell r="L141">
            <v>21745</v>
          </cell>
          <cell r="M141">
            <v>0</v>
          </cell>
        </row>
        <row r="142">
          <cell r="A142">
            <v>140</v>
          </cell>
          <cell r="B142" t="str">
            <v>DM1169</v>
          </cell>
          <cell r="C142" t="str">
            <v>TUBO ENDOTRAQUEAL REFORZADO METALICO CON BALON Nº 6.0</v>
          </cell>
          <cell r="D142" t="str">
            <v>1 UNIDAD DE TUBO ENDOTRAQUEAL</v>
          </cell>
          <cell r="E142" t="str">
            <v>ANESTESIA</v>
          </cell>
          <cell r="F142" t="str">
            <v>NO</v>
          </cell>
          <cell r="G142" t="str">
            <v>Se solicitará muestra física por requerimiento del evaluador</v>
          </cell>
          <cell r="H142" t="str">
            <v>2016DM-0000271-R1</v>
          </cell>
          <cell r="I142">
            <v>46285</v>
          </cell>
          <cell r="J142" t="str">
            <v>GOLDEN CARE</v>
          </cell>
          <cell r="K142" t="str">
            <v>UNIDAD</v>
          </cell>
          <cell r="L142">
            <v>21745</v>
          </cell>
          <cell r="M142">
            <v>0</v>
          </cell>
        </row>
        <row r="143">
          <cell r="A143">
            <v>141</v>
          </cell>
          <cell r="B143" t="str">
            <v>DM1333</v>
          </cell>
          <cell r="C143" t="str">
            <v>TUBO ENDOTRAQUEAL REFORZADO METALICO CON BALON Nº 8.5</v>
          </cell>
          <cell r="D143" t="str">
            <v>1 UNIDAD DE TUBO ENDOTRAQUEAL</v>
          </cell>
          <cell r="E143" t="str">
            <v>ANESTESIA</v>
          </cell>
          <cell r="F143" t="str">
            <v>NO</v>
          </cell>
          <cell r="G143" t="str">
            <v>Se solicitará muestra física por requerimiento del evaluador</v>
          </cell>
          <cell r="H143" t="str">
            <v>2016DM-0000271-R1</v>
          </cell>
          <cell r="I143">
            <v>46285</v>
          </cell>
          <cell r="J143" t="str">
            <v>GOLDEN CARE</v>
          </cell>
          <cell r="K143" t="str">
            <v>UNIDAD</v>
          </cell>
          <cell r="L143">
            <v>21745</v>
          </cell>
          <cell r="M143">
            <v>0</v>
          </cell>
        </row>
        <row r="144">
          <cell r="A144">
            <v>142</v>
          </cell>
          <cell r="B144" t="str">
            <v>DM1171</v>
          </cell>
          <cell r="C144" t="str">
            <v>TUBO ENDOTRAQUEAL REFORZADO METALICO CON BALON Nº 7.0</v>
          </cell>
          <cell r="D144" t="str">
            <v>1 UNIDAD DE TUBO ENDOTRAQUEAL</v>
          </cell>
          <cell r="E144" t="str">
            <v>ANESTESIA</v>
          </cell>
          <cell r="F144" t="str">
            <v>NO</v>
          </cell>
          <cell r="G144" t="str">
            <v>Se solicitará muestra física por requerimiento del evaluador</v>
          </cell>
          <cell r="H144" t="str">
            <v>2016DM-0000271-R1</v>
          </cell>
          <cell r="I144">
            <v>46285</v>
          </cell>
          <cell r="J144" t="str">
            <v>GOLDEN CARE</v>
          </cell>
          <cell r="K144" t="str">
            <v>UNIDAD</v>
          </cell>
          <cell r="L144">
            <v>21745</v>
          </cell>
          <cell r="M144">
            <v>0</v>
          </cell>
        </row>
        <row r="145">
          <cell r="A145">
            <v>143</v>
          </cell>
          <cell r="B145" t="str">
            <v>DM037</v>
          </cell>
          <cell r="C145" t="str">
            <v>AGUJA PUNCIÓN LUMBAR # 26</v>
          </cell>
          <cell r="D145" t="str">
            <v>1 UNIDAD DE AGUJA</v>
          </cell>
          <cell r="E145" t="str">
            <v>ANESTESIA</v>
          </cell>
          <cell r="F145" t="str">
            <v>NO</v>
          </cell>
          <cell r="G145" t="str">
            <v>Se solicitará muestra física por requerimiento del evaluador</v>
          </cell>
          <cell r="H145" t="str">
            <v>2020DM-0021921</v>
          </cell>
          <cell r="I145">
            <v>47701</v>
          </cell>
          <cell r="J145" t="str">
            <v>GOLDEN CARE</v>
          </cell>
          <cell r="K145" t="str">
            <v>UNIDAD</v>
          </cell>
          <cell r="L145">
            <v>21745</v>
          </cell>
          <cell r="M145">
            <v>0</v>
          </cell>
        </row>
        <row r="146">
          <cell r="A146">
            <v>144</v>
          </cell>
          <cell r="B146" t="str">
            <v>DM038</v>
          </cell>
          <cell r="C146" t="str">
            <v>AGUJA PUNCIÓN LUMBAR # 27</v>
          </cell>
          <cell r="D146" t="str">
            <v>1 UNIDAD DE AGUJA</v>
          </cell>
          <cell r="E146" t="str">
            <v>ANESTESIA</v>
          </cell>
          <cell r="F146" t="str">
            <v>NO</v>
          </cell>
          <cell r="G146" t="str">
            <v>Se solicitará muestra física por requerimiento del evaluador</v>
          </cell>
          <cell r="H146" t="str">
            <v>2020DM-0021921</v>
          </cell>
          <cell r="I146">
            <v>47701</v>
          </cell>
          <cell r="J146" t="str">
            <v>GOLDEN CARE</v>
          </cell>
          <cell r="K146" t="str">
            <v>UNIDAD</v>
          </cell>
          <cell r="L146">
            <v>21745</v>
          </cell>
          <cell r="M146">
            <v>0</v>
          </cell>
        </row>
        <row r="147">
          <cell r="A147">
            <v>145</v>
          </cell>
          <cell r="B147" t="str">
            <v>DM2300</v>
          </cell>
          <cell r="C147" t="str">
            <v>CANULA NASAL DE ALTO FLUJO ADULTO TALLA M</v>
          </cell>
          <cell r="D147" t="str">
            <v>1 UNIDAD DE CANULA</v>
          </cell>
          <cell r="E147" t="str">
            <v>TERAPIA RESPIRATORIA</v>
          </cell>
          <cell r="F147" t="str">
            <v>NO</v>
          </cell>
          <cell r="G147" t="str">
            <v>Se solicitará muestra física por requerimiento del evaluador</v>
          </cell>
        </row>
        <row r="148">
          <cell r="A148">
            <v>146</v>
          </cell>
          <cell r="B148" t="str">
            <v>DM2301</v>
          </cell>
          <cell r="C148" t="str">
            <v xml:space="preserve">CANULA NASAL DE ALTO FLUJO ADULTO TALLA S </v>
          </cell>
          <cell r="D148" t="str">
            <v>1 UNIDAD DE CANULA</v>
          </cell>
          <cell r="E148" t="str">
            <v>TERAPIA RESPIRATORIA</v>
          </cell>
          <cell r="F148" t="str">
            <v>NO</v>
          </cell>
          <cell r="G148" t="str">
            <v>Se solicitará muestra física por requerimiento del evaluador</v>
          </cell>
        </row>
        <row r="149">
          <cell r="A149">
            <v>147</v>
          </cell>
          <cell r="B149" t="str">
            <v>DM380</v>
          </cell>
          <cell r="C149" t="str">
            <v>CIRCUITO  RESPIRATORIO DESECHABLE ADULTO - PEDIATRICO PARA VENTILADOR OXILOG  3000 PLUS</v>
          </cell>
          <cell r="D149" t="str">
            <v>1 UNIDAD DE CIRCUITO</v>
          </cell>
          <cell r="E149" t="str">
            <v xml:space="preserve">TERAPIA RESPIRATORIA </v>
          </cell>
          <cell r="F149" t="str">
            <v>NO</v>
          </cell>
          <cell r="G149" t="str">
            <v>Se solicitará muestra física por requerimiento del evaluador</v>
          </cell>
        </row>
        <row r="150">
          <cell r="A150">
            <v>148</v>
          </cell>
          <cell r="B150" t="str">
            <v>DM2302</v>
          </cell>
          <cell r="C150" t="str">
            <v>CIRCUITO ADULTO ALTO FLUJO CON CAMARA AJUSTABLE A VENTILADOR MECANICO</v>
          </cell>
          <cell r="D150" t="str">
            <v>1 UNIDAD DE CIRCUITO</v>
          </cell>
          <cell r="E150" t="str">
            <v xml:space="preserve">TERAPIA RESPIRATORIA </v>
          </cell>
          <cell r="F150" t="str">
            <v>NO</v>
          </cell>
          <cell r="G150" t="str">
            <v>Se solicitará muestra física por requerimiento del evaluador</v>
          </cell>
        </row>
        <row r="151">
          <cell r="A151">
            <v>149</v>
          </cell>
          <cell r="B151" t="str">
            <v>DM1392</v>
          </cell>
          <cell r="C151" t="str">
            <v>FILTRO EXHALATORIO ANTIBACTERIAL VENTILADOR ALTA FRECUENCIA SLE5000</v>
          </cell>
          <cell r="D151" t="str">
            <v>1 UNIDAD DE FILTRO</v>
          </cell>
          <cell r="E151" t="str">
            <v>INGENIERIA BIOMEDICA</v>
          </cell>
          <cell r="F151" t="str">
            <v>NO</v>
          </cell>
          <cell r="G151" t="str">
            <v>Se solicitará muestra física por requerimiento del evaluador</v>
          </cell>
        </row>
        <row r="152">
          <cell r="A152">
            <v>150</v>
          </cell>
          <cell r="B152" t="str">
            <v>DM1394</v>
          </cell>
          <cell r="C152" t="str">
            <v>KIT CPAP NASAL DESECHABLE TALLA L O MEDIDA DE PERIMETRO CEFALICO 29-36 (INCLUYE SISTEMA INTERFASE VENTILACION NO INVASIVA NEONATAL CPAP,  GORRO, MASCARA NEONATAL NO INVASIVA, PRONG TALLA L</v>
          </cell>
          <cell r="D152" t="str">
            <v>1 UNIDAD DE KIT CPAP NASAL. INCLUYE (TODOS LOS INSUMOS RELACIONADOS EN LA DESCRIPCION DEL INSUMO) PRESENTACION KIT</v>
          </cell>
          <cell r="E152" t="str">
            <v>TERAPIA RESPIRATORIA</v>
          </cell>
          <cell r="F152" t="str">
            <v>NO</v>
          </cell>
          <cell r="G152" t="str">
            <v>Se solicitará muestra física por requerimiento del evaluador</v>
          </cell>
        </row>
        <row r="153">
          <cell r="A153">
            <v>151</v>
          </cell>
          <cell r="B153" t="str">
            <v>DM645</v>
          </cell>
          <cell r="C153" t="str">
            <v>KIT CPAP NASAL DESECHABLE TALLA M O MEDIDA DE PERIMETRO CEFALICO 25-29  (INCLUYE SISTEMA INTERFASE VENTILACION NO INVASIVA NEONATAL CPAP,  GORRO, MASCARA NEONATAL NO INVASIVA, PRONG TALLA M</v>
          </cell>
          <cell r="D153" t="str">
            <v>1 UNIDAD DE KIT CPAP NASAL. INCLUYE (TODOS LOS INSUMOS RELACIONADOS EN LA DESCRIPCION DEL INSUMO) PRESENTACION KIT</v>
          </cell>
          <cell r="E153" t="str">
            <v>TERAPIA RESPIRATORIA</v>
          </cell>
          <cell r="F153" t="str">
            <v>NO</v>
          </cell>
          <cell r="G153" t="str">
            <v>Se solicitará muestra física por requerimiento del evaluador</v>
          </cell>
        </row>
        <row r="154">
          <cell r="A154">
            <v>152</v>
          </cell>
          <cell r="B154" t="str">
            <v>DM646</v>
          </cell>
          <cell r="C154" t="str">
            <v>KIT CPAP NASAL DESECHABLE TALLA S O MEDIDA DE PERIMETRO CEFALICO 22- 25 (INCLUYE SISTEMA INTERFASE VENTILACION NO INVASIVA NEONATAL CPAP,  GORRO, MASCARA NEONATAL NO INVASIVA, PRONG TALLA S</v>
          </cell>
          <cell r="D154" t="str">
            <v>1 UNIDAD DE KIT CPAP NASAL. INCLUYE (TODOS LOS INSUMOS RELACIONADOS EN LA DESCRIPCION DEL INSUMO) PRESENTACION KIT</v>
          </cell>
          <cell r="E154" t="str">
            <v>TERAPIA RESPIRATORIA</v>
          </cell>
          <cell r="F154" t="str">
            <v>NO</v>
          </cell>
          <cell r="G154" t="str">
            <v>Se solicitará muestra física por requerimiento del evaluador</v>
          </cell>
        </row>
        <row r="155">
          <cell r="A155">
            <v>153</v>
          </cell>
          <cell r="B155" t="str">
            <v>DM1960</v>
          </cell>
          <cell r="C155" t="str">
            <v>KIT CPAP NASAL DESECHABLE TALLA XS O MEDIDA DE PERIMETRO CEFALICO 10-22 CMS (INCLUYE SISTEMA INTERFASE VENTILACION NO INVASIVA NEONATAL CPAP,  GORRO, MASCARA NEONATAL NO INVASIVA, PRONG)</v>
          </cell>
          <cell r="D155" t="str">
            <v>1 UNIDAD DE KIT CPAP NASAL. INCLUYE (TODOS LOS INSUMOS RELACIONADOS EN LA DESCRIPCION DEL INSUMO) PRESENTACION KIT</v>
          </cell>
          <cell r="E155" t="str">
            <v>TERAPIA RESPIRATORIA</v>
          </cell>
          <cell r="F155" t="str">
            <v>NO</v>
          </cell>
          <cell r="G155" t="str">
            <v>Se solicitará muestra física por requerimiento del evaluador</v>
          </cell>
        </row>
        <row r="156">
          <cell r="A156">
            <v>154</v>
          </cell>
          <cell r="B156" t="str">
            <v>DM639</v>
          </cell>
          <cell r="C156" t="str">
            <v>MASCARA DESECHABLE PARA VENTILACION MECANICA NO INVASIVA. FACIAL TOTAL. LARGE.</v>
          </cell>
          <cell r="D156" t="str">
            <v>1 UNIDAD DE MASCARA</v>
          </cell>
          <cell r="E156" t="str">
            <v>TERAPIA RESPIRATORIA</v>
          </cell>
          <cell r="F156" t="str">
            <v>NO</v>
          </cell>
          <cell r="G156" t="str">
            <v>Se solicitará muestra física por requerimiento del evaluador</v>
          </cell>
        </row>
        <row r="157">
          <cell r="A157">
            <v>155</v>
          </cell>
          <cell r="B157" t="str">
            <v>DM1243</v>
          </cell>
          <cell r="C157" t="str">
            <v>MASCARA DESECHABLE PARA VENTILACION MECANICA NO INVASIVA. FACIAL TOTAL. MEDIUM.</v>
          </cell>
          <cell r="D157" t="str">
            <v>1 UNIDAD DE MASCARA</v>
          </cell>
          <cell r="E157" t="str">
            <v>TERAPIA RESPIRATORIA</v>
          </cell>
          <cell r="F157" t="str">
            <v>NO</v>
          </cell>
          <cell r="G157" t="str">
            <v>Se solicitará muestra física por requerimiento del evaluador</v>
          </cell>
        </row>
        <row r="158">
          <cell r="A158">
            <v>156</v>
          </cell>
          <cell r="B158" t="str">
            <v>DM640</v>
          </cell>
          <cell r="C158" t="str">
            <v>MASCARA DESECHABLE PARA VENTILACION MECANICA NO INVASIVA. FACIAL TOTAL. SMALL.</v>
          </cell>
          <cell r="D158" t="str">
            <v>1 UNIDAD DE MASCARA</v>
          </cell>
          <cell r="E158" t="str">
            <v>TERAPIA RESPIRATORIA</v>
          </cell>
          <cell r="F158" t="str">
            <v>NO</v>
          </cell>
          <cell r="G158" t="str">
            <v>Se solicitará muestra física por requerimiento del evaluador</v>
          </cell>
        </row>
        <row r="159">
          <cell r="A159">
            <v>157</v>
          </cell>
          <cell r="B159" t="str">
            <v>DM1953</v>
          </cell>
          <cell r="C159" t="str">
            <v>SENSOR DE FLUJO SPIROLOG REF 840373510</v>
          </cell>
          <cell r="D159" t="str">
            <v xml:space="preserve">1 UNIDAD DE SENSOR </v>
          </cell>
          <cell r="E159" t="str">
            <v>INGENIERIA BIOMEDICA</v>
          </cell>
          <cell r="F159" t="str">
            <v>NO</v>
          </cell>
          <cell r="G159" t="str">
            <v>Se solicitará muestra física por requerimiento del evaluador</v>
          </cell>
        </row>
        <row r="160">
          <cell r="A160">
            <v>158</v>
          </cell>
          <cell r="B160" t="str">
            <v>DM2584</v>
          </cell>
          <cell r="C160" t="str">
            <v>TRAMPA DE CAPNOGRAFIA PARA MONITOR MULTIPARAMETROS (CAPNOGRAFOR MARCA DRAEGER Y MAQUINA DATEX OHMEDA)</v>
          </cell>
          <cell r="D160" t="str">
            <v>1 UNIDAD DE TRAMPA CAPNOGRAFIA</v>
          </cell>
          <cell r="E160" t="str">
            <v>INGENIERIA BIOMEDICA</v>
          </cell>
          <cell r="F160" t="str">
            <v>NO</v>
          </cell>
          <cell r="G160" t="str">
            <v>Se solicitará muestra física por requerimiento del evaluador</v>
          </cell>
        </row>
        <row r="161">
          <cell r="A161">
            <v>159</v>
          </cell>
          <cell r="B161" t="str">
            <v>DM094</v>
          </cell>
          <cell r="C161" t="str">
            <v>ALGODON EN TORUNDA BOLSA X 500 GRS</v>
          </cell>
          <cell r="D161" t="str">
            <v>1 BOLSA DE ALGODÓN X 500 GRMS PRESENTACION BOLSA</v>
          </cell>
          <cell r="E161" t="str">
            <v xml:space="preserve">ESTERILIZACION </v>
          </cell>
          <cell r="F161" t="str">
            <v>NO</v>
          </cell>
          <cell r="G161" t="str">
            <v>Se solicitará muestra física por requerimiento del evaluador</v>
          </cell>
          <cell r="H161" t="str">
            <v>2017DM-0002353R1</v>
          </cell>
          <cell r="I161">
            <v>46749</v>
          </cell>
          <cell r="J161" t="str">
            <v>MK</v>
          </cell>
          <cell r="K161" t="str">
            <v>UNIDAD</v>
          </cell>
          <cell r="L161">
            <v>10995</v>
          </cell>
          <cell r="M161">
            <v>0</v>
          </cell>
        </row>
        <row r="162">
          <cell r="A162">
            <v>160</v>
          </cell>
          <cell r="B162" t="str">
            <v>DM107</v>
          </cell>
          <cell r="C162" t="str">
            <v>APOSITO DE ALGINATO DE CALCIO 10 X 10  CM.</v>
          </cell>
          <cell r="D162" t="str">
            <v>1 UNIDAD DE APOSITO</v>
          </cell>
          <cell r="E162" t="str">
            <v>ENFERMERIA CLINICA DE HERIDAS</v>
          </cell>
          <cell r="F162" t="str">
            <v>NO</v>
          </cell>
          <cell r="G162" t="str">
            <v>Se solicitará muestra física por requerimiento del evaluador</v>
          </cell>
        </row>
        <row r="163">
          <cell r="A163">
            <v>161</v>
          </cell>
          <cell r="B163" t="str">
            <v>DM158</v>
          </cell>
          <cell r="C163" t="str">
            <v>BARRERA BLANDA y BOLSA COLOSTOMIA No 57</v>
          </cell>
          <cell r="D163" t="str">
            <v>1 KIT COMPUESTO DE 1 BARRERA Y 1 BOLSA COLOSTOMIA</v>
          </cell>
          <cell r="E163" t="str">
            <v>ENFERMERIA CLINICA DE HERIDAS</v>
          </cell>
          <cell r="F163" t="str">
            <v>NO</v>
          </cell>
          <cell r="G163" t="str">
            <v>Se solicitará muestra física por requerimiento del evaluador</v>
          </cell>
          <cell r="H163" t="str">
            <v>2013DM-0010546</v>
          </cell>
          <cell r="I163">
            <v>45242</v>
          </cell>
          <cell r="J163" t="str">
            <v>EUROTEC</v>
          </cell>
          <cell r="K163" t="str">
            <v>UNIDAD</v>
          </cell>
          <cell r="L163">
            <v>18475</v>
          </cell>
          <cell r="M163">
            <v>0</v>
          </cell>
        </row>
        <row r="164">
          <cell r="A164">
            <v>162</v>
          </cell>
          <cell r="B164" t="str">
            <v>DM171</v>
          </cell>
          <cell r="C164" t="str">
            <v>BARRERA BLANDA Y BOLSA PARA COLOSTOMIA N° 70</v>
          </cell>
          <cell r="D164" t="str">
            <v>1 KIT COMPUESTO DE 1 BARRERA Y 1 BOLSA COLOSTOMIA</v>
          </cell>
          <cell r="E164" t="str">
            <v>ENFERMERIA CLINICA DE HERIDAS</v>
          </cell>
          <cell r="F164" t="str">
            <v>NO</v>
          </cell>
          <cell r="G164" t="str">
            <v>Se solicitará muestra física por requerimiento del evaluador</v>
          </cell>
          <cell r="H164" t="str">
            <v>2013DM-0010546</v>
          </cell>
          <cell r="I164">
            <v>45242</v>
          </cell>
          <cell r="J164" t="str">
            <v>EUROTEC</v>
          </cell>
          <cell r="K164" t="str">
            <v>UNIDAD</v>
          </cell>
          <cell r="L164">
            <v>18475</v>
          </cell>
          <cell r="M164">
            <v>0</v>
          </cell>
        </row>
        <row r="165">
          <cell r="A165">
            <v>163</v>
          </cell>
          <cell r="B165" t="str">
            <v>DM1977</v>
          </cell>
          <cell r="C165" t="str">
            <v>BARRERA CUTANEA NO IRRITANTE EN TOALLA</v>
          </cell>
          <cell r="D165" t="str">
            <v>1 UNIDAD DE BARRERA</v>
          </cell>
          <cell r="E165" t="str">
            <v>ENFERMERIA</v>
          </cell>
          <cell r="F165" t="str">
            <v>NO</v>
          </cell>
          <cell r="G165" t="str">
            <v>Se solicitará muestra física por requerimiento del evaluador</v>
          </cell>
        </row>
        <row r="166">
          <cell r="A166">
            <v>164</v>
          </cell>
          <cell r="B166" t="str">
            <v>DM1961</v>
          </cell>
          <cell r="C166" t="str">
            <v xml:space="preserve">BATA DE CIRUJANO ESTERIL DESCARTABLE: TELA NO TEJIDA DE 35 GRAMOS  AZUL QUIRURGICO DE 132 CM DE LARGO X 152 DE ANCHO CON 6  A 8 TIRAS DE AMARRE, PUÑOS RESORTADOS DE 8 A 6 CM DE LARGO  100% EN ALGODON </v>
          </cell>
          <cell r="D166" t="str">
            <v>1 UNIDAD DE BATA</v>
          </cell>
          <cell r="E166" t="str">
            <v>ESTERILIZACION</v>
          </cell>
          <cell r="F166" t="str">
            <v>NO</v>
          </cell>
          <cell r="G166" t="str">
            <v>Se solicitará muestra física por requerimiento del evaluador</v>
          </cell>
          <cell r="H166" t="str">
            <v>NO REQUIERE</v>
          </cell>
          <cell r="I166" t="str">
            <v>NO APLICA</v>
          </cell>
          <cell r="J166" t="str">
            <v>BIOLIFE</v>
          </cell>
          <cell r="K166" t="str">
            <v>UNIDAD</v>
          </cell>
          <cell r="L166">
            <v>3645</v>
          </cell>
          <cell r="M166">
            <v>0</v>
          </cell>
        </row>
        <row r="167">
          <cell r="A167">
            <v>165</v>
          </cell>
          <cell r="B167" t="str">
            <v>DM195</v>
          </cell>
          <cell r="C167" t="str">
            <v>BRAZALETE IDENTIFICACION ADULTOS  EN MATERIAL HIPOALERGENICO (PAPEL)</v>
          </cell>
          <cell r="D167" t="str">
            <v>1 UNIDAD DE BRAZALETE</v>
          </cell>
          <cell r="E167" t="str">
            <v>ENFERMERIA</v>
          </cell>
          <cell r="F167" t="str">
            <v>NO</v>
          </cell>
          <cell r="G167" t="str">
            <v>Se solicitará muestra física por requerimiento del evaluador</v>
          </cell>
        </row>
        <row r="168">
          <cell r="A168">
            <v>166</v>
          </cell>
          <cell r="B168" t="str">
            <v>DM1443</v>
          </cell>
          <cell r="C168" t="str">
            <v>CABLE MONOPOLAR PARA ELECTRODOS DE LAPAROSCOPIA CONEXION  PARA UNIDAD ELECTRO QUIRURGICA  REUSABLE</v>
          </cell>
          <cell r="D168" t="str">
            <v>1 UNIDAD DE CABLE MONOPOLAR</v>
          </cell>
          <cell r="E168" t="str">
            <v>INSTRUMENTACION</v>
          </cell>
          <cell r="F168" t="str">
            <v>NO</v>
          </cell>
          <cell r="G168" t="str">
            <v>Se solicitará muestra física por requerimiento del evaluador</v>
          </cell>
        </row>
        <row r="169">
          <cell r="A169">
            <v>167</v>
          </cell>
          <cell r="B169" t="str">
            <v>DM202</v>
          </cell>
          <cell r="C169" t="str">
            <v>CAL SODADA PARA ANESTESIA CANECA POR 30 HASTA 40 LIBRAS</v>
          </cell>
          <cell r="D169" t="str">
            <v>1 UNIDAD DE CAL   PRESENTACION EN CANECA</v>
          </cell>
          <cell r="E169" t="str">
            <v>INGENIERIA BIOMEDICA</v>
          </cell>
          <cell r="F169" t="str">
            <v>NO</v>
          </cell>
          <cell r="G169" t="str">
            <v>Se solicitará muestra física por requerimiento del evaluador</v>
          </cell>
        </row>
        <row r="170">
          <cell r="A170">
            <v>168</v>
          </cell>
          <cell r="B170" t="str">
            <v>DM1826</v>
          </cell>
          <cell r="C170" t="str">
            <v>CATETER DIALISIS PERITONEAL 39,25 CMS CURVO COLA DE CERDO</v>
          </cell>
          <cell r="D170" t="str">
            <v>1 UNIDAD DE CATETER</v>
          </cell>
          <cell r="E170" t="str">
            <v>NEFROLOGIA PEDRIATICO</v>
          </cell>
          <cell r="F170" t="str">
            <v>NO</v>
          </cell>
          <cell r="G170" t="str">
            <v>Se solicitará muestra física por requerimiento del evaluador</v>
          </cell>
        </row>
        <row r="171">
          <cell r="A171">
            <v>169</v>
          </cell>
          <cell r="B171" t="str">
            <v>DM270</v>
          </cell>
          <cell r="C171" t="str">
            <v>CATETER DIALISIS PERITONEAL NEONATAL 1 C</v>
          </cell>
          <cell r="D171" t="str">
            <v>1 UNIDAD DE CATETER</v>
          </cell>
          <cell r="E171" t="str">
            <v>NEFROLOGIA PEDRIATICO</v>
          </cell>
          <cell r="F171" t="str">
            <v>NO</v>
          </cell>
          <cell r="G171" t="str">
            <v>Se solicitará muestra física por requerimiento del evaluador</v>
          </cell>
        </row>
        <row r="172">
          <cell r="A172">
            <v>170</v>
          </cell>
          <cell r="B172" t="str">
            <v>DM260</v>
          </cell>
          <cell r="C172" t="str">
            <v>CATETER MAHURKAR 2 LUMEN PRECURVADO 8 FR X 12CM.</v>
          </cell>
          <cell r="D172" t="str">
            <v>1 UNIDAD DE CATETER</v>
          </cell>
          <cell r="E172" t="str">
            <v>NEFROLOGIA PEDRIATICO</v>
          </cell>
          <cell r="F172" t="str">
            <v>NO</v>
          </cell>
          <cell r="G172" t="str">
            <v>Se solicitará muestra física por requerimiento del evaluador</v>
          </cell>
        </row>
        <row r="173">
          <cell r="A173">
            <v>171</v>
          </cell>
          <cell r="B173" t="str">
            <v>DM343</v>
          </cell>
          <cell r="C173" t="str">
            <v>CATETER UMBILICAL 2.5</v>
          </cell>
          <cell r="D173" t="str">
            <v>1 UNIDAD DE CATETER</v>
          </cell>
          <cell r="E173" t="str">
            <v>ENFERMERIA NEONATAL</v>
          </cell>
          <cell r="F173" t="str">
            <v>NO</v>
          </cell>
          <cell r="G173" t="str">
            <v>Se solicitará muestra física por requerimiento del evaluador</v>
          </cell>
        </row>
        <row r="174">
          <cell r="A174">
            <v>172</v>
          </cell>
          <cell r="B174" t="str">
            <v>DM1126</v>
          </cell>
          <cell r="C174" t="str">
            <v>CAT GUT CROMADO CALIBRE 3/0 AGUJA CURVA REDONDA DE 24 A 27 MM DE MEDIO CIRCULO, HEBRA DE 70 CM O MAS</v>
          </cell>
          <cell r="D174" t="str">
            <v>1 UNIDAD DE SOBRE</v>
          </cell>
          <cell r="E174" t="str">
            <v>INSTRUMENTACION</v>
          </cell>
          <cell r="F174" t="str">
            <v>NO</v>
          </cell>
          <cell r="G174" t="str">
            <v>Se solicitará muestra física por requerimiento del evaluador</v>
          </cell>
          <cell r="H174" t="str">
            <v>2016DM-0015577</v>
          </cell>
          <cell r="I174">
            <v>46357</v>
          </cell>
          <cell r="J174" t="str">
            <v>ASSUT SUTURES</v>
          </cell>
          <cell r="K174" t="str">
            <v>CAJX12 UND</v>
          </cell>
          <cell r="L174">
            <v>5020</v>
          </cell>
          <cell r="M174">
            <v>0</v>
          </cell>
        </row>
        <row r="175">
          <cell r="A175">
            <v>173</v>
          </cell>
          <cell r="B175" t="str">
            <v>DM370</v>
          </cell>
          <cell r="C175" t="str">
            <v xml:space="preserve">CERA PARA HUESO 2.5GR                                                                                          </v>
          </cell>
          <cell r="D175" t="str">
            <v>1 UNIDAD DE SOBRE</v>
          </cell>
          <cell r="E175" t="str">
            <v>INSTRUMENTACION</v>
          </cell>
          <cell r="F175" t="str">
            <v>NO</v>
          </cell>
          <cell r="G175" t="str">
            <v>Se solicitará muestra física por requerimiento del evaluador</v>
          </cell>
        </row>
        <row r="176">
          <cell r="A176">
            <v>174</v>
          </cell>
          <cell r="B176" t="str">
            <v>DM377</v>
          </cell>
          <cell r="C176" t="str">
            <v>CIRCUITO DE ANESTESIA ADULTO CON BALON 3 LITROS</v>
          </cell>
          <cell r="D176" t="str">
            <v>1 UNIDAD DE CIRCUITO</v>
          </cell>
          <cell r="E176" t="str">
            <v>ANESTESIA</v>
          </cell>
          <cell r="F176" t="str">
            <v>NO</v>
          </cell>
          <cell r="G176" t="str">
            <v>Se solicitará muestra física por requerimiento del evaluador</v>
          </cell>
          <cell r="H176" t="str">
            <v>2015DM-0013193</v>
          </cell>
          <cell r="I176">
            <v>45839</v>
          </cell>
          <cell r="J176" t="str">
            <v>BIOLIFE</v>
          </cell>
          <cell r="K176" t="str">
            <v>UNIDAD</v>
          </cell>
          <cell r="L176">
            <v>12345</v>
          </cell>
          <cell r="M176">
            <v>0</v>
          </cell>
        </row>
        <row r="177">
          <cell r="A177">
            <v>175</v>
          </cell>
          <cell r="B177" t="str">
            <v>DM2409</v>
          </cell>
          <cell r="C177" t="str">
            <v>CONTENEDOR RIGIDO PARA EL DESCARTE DE RESIDUOS DE RIESGO BIOLOGICO DE ORIGEN CORTO PUNZANTE DE CAPACIDAD DE 44 A 50 LITROS</v>
          </cell>
          <cell r="D177" t="str">
            <v>1 UNIDAD DE CONTENEDOR</v>
          </cell>
          <cell r="E177" t="str">
            <v>INGENIERIA AMBIENTAL</v>
          </cell>
          <cell r="F177" t="str">
            <v>NO</v>
          </cell>
          <cell r="G177" t="str">
            <v>Se solicitará muestra física por requerimiento del evaluador</v>
          </cell>
        </row>
        <row r="178">
          <cell r="A178">
            <v>176</v>
          </cell>
          <cell r="B178" t="str">
            <v>DM426</v>
          </cell>
          <cell r="C178" t="str">
            <v>DISPOSITIVO INTRAOSEO AUTOMATICO ADULTO</v>
          </cell>
          <cell r="D178" t="str">
            <v>1 UNIDAD DE DISPOSITIVO INTRAOSEO</v>
          </cell>
          <cell r="E178" t="str">
            <v>ENFERMERIA URGENCIAS</v>
          </cell>
          <cell r="F178" t="str">
            <v>NO</v>
          </cell>
          <cell r="G178" t="str">
            <v>Se solicitará muestra física por requerimiento del evaluador</v>
          </cell>
        </row>
        <row r="179">
          <cell r="A179">
            <v>177</v>
          </cell>
          <cell r="B179" t="str">
            <v>DM427</v>
          </cell>
          <cell r="C179" t="str">
            <v>DISPOSITIVO INTRAOSEO AUTOMATICO PEDIATRICA</v>
          </cell>
          <cell r="D179" t="str">
            <v>1 UNIDAD DE DISPOSITIVO INTRAOSEO</v>
          </cell>
          <cell r="E179" t="str">
            <v>ENFERMERIA URGENCIAS</v>
          </cell>
          <cell r="F179" t="str">
            <v>NO</v>
          </cell>
          <cell r="G179" t="str">
            <v>Se solicitará muestra física por requerimiento del evaluador</v>
          </cell>
        </row>
        <row r="180">
          <cell r="A180">
            <v>178</v>
          </cell>
          <cell r="B180" t="str">
            <v>DM1545</v>
          </cell>
          <cell r="C180" t="str">
            <v>DREN DE SILICONA PLANO ACANALADO  CON LINEA RADIOPACA  ESTERIL 4/4 PARTES PERFORADO DE  DE 4 X 7 X 20MM APROX</v>
          </cell>
          <cell r="D180" t="str">
            <v>1 UNIDAD DE DREN</v>
          </cell>
          <cell r="E180" t="str">
            <v>CIRUGIA GENERAL - INGENIERIA BIOMEDICA</v>
          </cell>
          <cell r="F180" t="str">
            <v>NO</v>
          </cell>
          <cell r="G180" t="str">
            <v>Se solicitará muestra física por requerimiento del evaluador</v>
          </cell>
        </row>
        <row r="181">
          <cell r="A181">
            <v>179</v>
          </cell>
          <cell r="B181" t="str">
            <v>DM2639</v>
          </cell>
          <cell r="C181" t="str">
            <v>ESPONJA QUIRURGICA PARA TAPONAMIENTO NASAL DE 8 CM X 2.0 CM</v>
          </cell>
          <cell r="D181" t="str">
            <v>1 UNIDAD DE ESPONJA</v>
          </cell>
          <cell r="E181" t="str">
            <v>OTORRINOLARINGOLOGIA</v>
          </cell>
          <cell r="F181" t="str">
            <v>NO</v>
          </cell>
          <cell r="G181" t="str">
            <v>Se solicitará muestra física por requerimiento del evaluador</v>
          </cell>
        </row>
        <row r="182">
          <cell r="A182">
            <v>180</v>
          </cell>
          <cell r="B182" t="str">
            <v>DM497</v>
          </cell>
          <cell r="C182" t="str">
            <v xml:space="preserve">FILTRO EXHALATORIO REUSABLE PARA PB 840     </v>
          </cell>
          <cell r="D182" t="str">
            <v>1 UNIDAD DE FILTRO</v>
          </cell>
          <cell r="E182" t="str">
            <v>INGENIERIA BIOMEDICA</v>
          </cell>
          <cell r="F182" t="str">
            <v>NO</v>
          </cell>
          <cell r="G182" t="str">
            <v>Se solicitará muestra física por requerimiento del evaluador</v>
          </cell>
        </row>
        <row r="183">
          <cell r="A183">
            <v>181</v>
          </cell>
          <cell r="B183" t="str">
            <v>DM499</v>
          </cell>
          <cell r="C183" t="str">
            <v>FILTRO INSPIRATORIO REUSABLE</v>
          </cell>
          <cell r="D183" t="str">
            <v>1 UNIDAD DE FILTRO</v>
          </cell>
          <cell r="E183" t="str">
            <v>INGENIERIA BIOMEDICA</v>
          </cell>
          <cell r="F183" t="str">
            <v>NO</v>
          </cell>
          <cell r="G183" t="str">
            <v>Se solicitará muestra física por requerimiento del evaluador</v>
          </cell>
        </row>
        <row r="184">
          <cell r="A184">
            <v>182</v>
          </cell>
          <cell r="B184" t="str">
            <v>DM509</v>
          </cell>
          <cell r="C184" t="str">
            <v>GANCHO DE HOOK COMPATIBLE CON ELCABLE MONOPOLAR</v>
          </cell>
          <cell r="D184" t="str">
            <v>1 UNIDAD DE GANCHO HOOK</v>
          </cell>
          <cell r="E184" t="str">
            <v xml:space="preserve">INSTRUMENTACION - INGENIERIA BIOMEDICA </v>
          </cell>
          <cell r="F184" t="str">
            <v>NO</v>
          </cell>
          <cell r="G184" t="str">
            <v>Se solicitará muestra física por requerimiento del evaluador</v>
          </cell>
        </row>
        <row r="185">
          <cell r="A185">
            <v>183</v>
          </cell>
          <cell r="B185" t="str">
            <v>DM520</v>
          </cell>
          <cell r="C185" t="str">
            <v>GRAPADORA CIRCULAR CURV CORT 29MM</v>
          </cell>
          <cell r="D185" t="str">
            <v>1 UNIDAD DE GRAPADORA</v>
          </cell>
          <cell r="E185" t="str">
            <v>CIRUGIA GENERAL</v>
          </cell>
          <cell r="F185" t="str">
            <v>NO</v>
          </cell>
          <cell r="G185" t="str">
            <v>Se solicitará muestra física por requerimiento del evaluador</v>
          </cell>
        </row>
        <row r="186">
          <cell r="A186">
            <v>184</v>
          </cell>
          <cell r="B186" t="str">
            <v>DM652</v>
          </cell>
          <cell r="C186" t="str">
            <v>KIT TRACCION CUTANEA PEDIATRICO</v>
          </cell>
          <cell r="D186" t="str">
            <v>1 UNIDAD DE KIT TRACCION CUTANEA PRESENTACION KIT</v>
          </cell>
          <cell r="E186" t="str">
            <v>ORTOPEDIA</v>
          </cell>
          <cell r="F186" t="str">
            <v>NO</v>
          </cell>
          <cell r="G186" t="str">
            <v>Se solicitará muestra física por requerimiento del evaluador</v>
          </cell>
        </row>
        <row r="187">
          <cell r="A187">
            <v>185</v>
          </cell>
          <cell r="B187" t="str">
            <v>DM1828</v>
          </cell>
          <cell r="C187" t="str">
            <v xml:space="preserve">LUBRICANTE DE INSTRUMENTO E INHIBIDOR DE OXIDO   NO GRASOSO, NO TOXICO, SIN COMPONENTE DE SILICONA , COMPATIBLE EN PROCESOS DE VAPOR , GALON </v>
          </cell>
          <cell r="D187" t="str">
            <v>1 UNIDAD DE LUBRICANTE PRESENTACION EN GALON</v>
          </cell>
          <cell r="E187" t="str">
            <v xml:space="preserve">ESTERILIZACION </v>
          </cell>
          <cell r="F187" t="str">
            <v>NO</v>
          </cell>
          <cell r="G187" t="str">
            <v>Se solicitará muestra física por requerimiento del evaluador</v>
          </cell>
        </row>
        <row r="188">
          <cell r="A188">
            <v>186</v>
          </cell>
          <cell r="B188" t="str">
            <v>DM2076</v>
          </cell>
          <cell r="C188" t="str">
            <v>MALLA DE POLIPROPILENO SUAVE DE MEDIANA DENSIDAD CON PESO DE 45 A 90G/M2, MACROPOROSA PORO DE 2,38 A 3.6 X 2,38 A 3.6 MM, NO ABSORBIBLE. 7CM A 8CM X 15CM</v>
          </cell>
          <cell r="D188" t="str">
            <v>1 UNIDAD DE MALLA</v>
          </cell>
          <cell r="E188" t="str">
            <v>CIRUGIA GENERAL</v>
          </cell>
          <cell r="F188" t="str">
            <v>NO</v>
          </cell>
          <cell r="G188" t="str">
            <v>Se solicitará muestra física por requerimiento del evaluador</v>
          </cell>
        </row>
        <row r="189">
          <cell r="A189">
            <v>187</v>
          </cell>
          <cell r="B189" t="str">
            <v>DM2719</v>
          </cell>
          <cell r="C189" t="str">
            <v>MALLA RECUBIERTA PROTECTORA EN U PARA HIATO 7 X 10 CMS</v>
          </cell>
          <cell r="D189" t="str">
            <v>1 UNIDAD DE MALLA</v>
          </cell>
          <cell r="E189" t="str">
            <v>CIRUGIA GENERAL</v>
          </cell>
          <cell r="F189" t="str">
            <v>NO</v>
          </cell>
          <cell r="G189" t="str">
            <v>Se solicitará muestra física por requerimiento del evaluador</v>
          </cell>
        </row>
        <row r="190">
          <cell r="A190">
            <v>188</v>
          </cell>
          <cell r="B190" t="str">
            <v>DM2435</v>
          </cell>
          <cell r="C190" t="str">
            <v>PAPEL DESFIBRILADOR INSTRAMED  CARDIO MAX  48 mm (anchura) x 30 m (longitud )</v>
          </cell>
          <cell r="D190" t="str">
            <v>1 UNIDAD DE PAPEL  PRESENTACION ROLLO</v>
          </cell>
          <cell r="E190" t="str">
            <v>INGENIERIA BIOMEDICA</v>
          </cell>
          <cell r="F190" t="str">
            <v>NO</v>
          </cell>
          <cell r="G190" t="str">
            <v>Se solicitará muestra física por requerimiento del evaluador</v>
          </cell>
        </row>
        <row r="191">
          <cell r="A191">
            <v>189</v>
          </cell>
          <cell r="B191" t="str">
            <v>DM2171</v>
          </cell>
          <cell r="C191" t="str">
            <v>PAPEL PARA DESFIBRILADOR 50 MM X 30 MTS EN ROLLO</v>
          </cell>
          <cell r="D191" t="str">
            <v>1 UNIDAD DE PAPEL  PRESENTACION ROLLO</v>
          </cell>
          <cell r="E191" t="str">
            <v>INGENIERIA BIOMEDICA</v>
          </cell>
          <cell r="F191" t="str">
            <v>NO</v>
          </cell>
          <cell r="G191" t="str">
            <v>Se solicitará muestra física por requerimiento del evaluador</v>
          </cell>
        </row>
        <row r="192">
          <cell r="A192">
            <v>190</v>
          </cell>
          <cell r="B192" t="str">
            <v>DM1458</v>
          </cell>
          <cell r="C192" t="str">
            <v>PAPEL PARA ELECTROCARDIOGRAFO 50 MM X 20 MTS EN ROLLO</v>
          </cell>
          <cell r="D192" t="str">
            <v>1 UNIDAD DE PAPEL  PRESENTACION ROLLO</v>
          </cell>
          <cell r="E192" t="str">
            <v>INGENIERIA BIOMEDICA</v>
          </cell>
          <cell r="F192" t="str">
            <v>NO</v>
          </cell>
          <cell r="G192" t="str">
            <v>Se solicitará muestra física por requerimiento del evaluador</v>
          </cell>
        </row>
        <row r="193">
          <cell r="A193">
            <v>191</v>
          </cell>
          <cell r="B193" t="str">
            <v>DM809</v>
          </cell>
          <cell r="C193" t="str">
            <v>PAPEL PARA ELECTROCARDIOGRAFO EDAN DANATECH  UNIDAD</v>
          </cell>
          <cell r="D193" t="str">
            <v>1 UNIDAD DE PAPEL</v>
          </cell>
          <cell r="E193" t="str">
            <v>INGENIERIA BIOMEDICA</v>
          </cell>
          <cell r="F193" t="str">
            <v>NO</v>
          </cell>
          <cell r="G193" t="str">
            <v>Se solicitará muestra física por requerimiento del evaluador</v>
          </cell>
        </row>
        <row r="194">
          <cell r="A194">
            <v>192</v>
          </cell>
          <cell r="B194" t="str">
            <v>DM2442</v>
          </cell>
          <cell r="C194" t="str">
            <v>PAPEL PARA ELECTROCARDIOGRAFO MARCA COMEN UNIDAD  medidas: 110 MM * 140MM*15O HOJAS  REQUIERE GUIA LIBRETA</v>
          </cell>
          <cell r="D194" t="str">
            <v>1 UNIDAD DE PAPEL</v>
          </cell>
          <cell r="E194" t="str">
            <v>INGENIERIA BIOMEDICA</v>
          </cell>
          <cell r="F194" t="str">
            <v>NO</v>
          </cell>
          <cell r="G194" t="str">
            <v>Se solicitará muestra física por requerimiento del evaluador</v>
          </cell>
        </row>
        <row r="195">
          <cell r="A195">
            <v>193</v>
          </cell>
          <cell r="B195" t="str">
            <v>DM787</v>
          </cell>
          <cell r="C195" t="str">
            <v>PAPEL PARA ELECTROCARDIOGRAFO Y DESFIBRILADOR 50MM  X 30 EN ROLLO TERMOREACTIVO</v>
          </cell>
          <cell r="D195" t="str">
            <v>1 UNIDAD DE PAPEL  PRESENTACION ROLLO</v>
          </cell>
          <cell r="E195" t="str">
            <v>INGENIERIA BIOMEDICA</v>
          </cell>
          <cell r="F195" t="str">
            <v>NO</v>
          </cell>
          <cell r="G195" t="str">
            <v>Se solicitará muestra física por requerimiento del evaluador</v>
          </cell>
          <cell r="H195" t="str">
            <v>NO REQUIERE</v>
          </cell>
          <cell r="I195" t="str">
            <v>NO APLICA</v>
          </cell>
          <cell r="J195" t="str">
            <v>ACCUCHAR</v>
          </cell>
          <cell r="K195" t="str">
            <v>UNIDAD</v>
          </cell>
          <cell r="L195">
            <v>2575</v>
          </cell>
          <cell r="M195">
            <v>489.25</v>
          </cell>
        </row>
        <row r="196">
          <cell r="A196">
            <v>194</v>
          </cell>
          <cell r="B196" t="str">
            <v>DM2443</v>
          </cell>
          <cell r="C196" t="str">
            <v>PAPEL PARA MONITOR FETAL 112 MM X 100 MM X 200 RESMA</v>
          </cell>
          <cell r="D196" t="str">
            <v>1 UNIDAD DE PAPEL  PRESENTACION ROLLO</v>
          </cell>
          <cell r="E196" t="str">
            <v>INGENIERIA BIOMEDICA</v>
          </cell>
          <cell r="F196" t="str">
            <v>NO</v>
          </cell>
          <cell r="G196" t="str">
            <v>Se solicitará muestra física por requerimiento del evaluador</v>
          </cell>
        </row>
        <row r="197">
          <cell r="A197">
            <v>195</v>
          </cell>
          <cell r="B197" t="str">
            <v>DM2103</v>
          </cell>
          <cell r="C197" t="str">
            <v>PAPEL TERMICO PARA MONITOR FETAL DE (112 X 90) MM X 150 HOJAS LINEA ROJA EN Z</v>
          </cell>
          <cell r="D197" t="str">
            <v>1 UNIDAD DE PAPEL</v>
          </cell>
          <cell r="E197" t="str">
            <v>INGENIERIA BIOMEDICA</v>
          </cell>
          <cell r="F197" t="str">
            <v>NO</v>
          </cell>
          <cell r="G197" t="str">
            <v>Se solicitará muestra física por requerimiento del evaluador</v>
          </cell>
          <cell r="H197" t="str">
            <v>NO REQUIERE</v>
          </cell>
          <cell r="I197" t="str">
            <v>NO APLICA</v>
          </cell>
          <cell r="J197" t="str">
            <v>ACCUCHAR</v>
          </cell>
          <cell r="K197" t="str">
            <v>UNIDAD</v>
          </cell>
          <cell r="L197">
            <v>5875</v>
          </cell>
          <cell r="M197">
            <v>1116.25</v>
          </cell>
        </row>
        <row r="198">
          <cell r="A198">
            <v>196</v>
          </cell>
          <cell r="B198" t="str">
            <v>DM949</v>
          </cell>
          <cell r="C198" t="str">
            <v>RESERVORIO PARA DREN DE SILICONA PLANO ACANALADO  CON CAPACIDAD DE 100ML</v>
          </cell>
          <cell r="D198" t="str">
            <v>1 UNIDAD DE RESERVORIO PARA DREN</v>
          </cell>
          <cell r="E198" t="str">
            <v>CIRUGIA GENERAL</v>
          </cell>
          <cell r="F198" t="str">
            <v>NO</v>
          </cell>
          <cell r="G198" t="str">
            <v>Se solicitará muestra física por requerimiento del evaluador</v>
          </cell>
        </row>
        <row r="199">
          <cell r="A199">
            <v>197</v>
          </cell>
          <cell r="B199" t="str">
            <v>DM1378</v>
          </cell>
          <cell r="C199" t="str">
            <v>RESERVORIO PARA DREN DE SILICONA REDONDO ACANALADO CON LINEA RADIOPACA  19FR CON CAPACIDAD DE 450 a 500ML</v>
          </cell>
          <cell r="D199" t="str">
            <v>1 UNIDAD DE RESERVORIO PARA DREN</v>
          </cell>
          <cell r="E199" t="str">
            <v>CIRUGIA GENERAL</v>
          </cell>
          <cell r="F199" t="str">
            <v>NO</v>
          </cell>
          <cell r="G199" t="str">
            <v>Se solicitará muestra física por requerimiento del evaluador</v>
          </cell>
        </row>
        <row r="200">
          <cell r="A200">
            <v>198</v>
          </cell>
          <cell r="B200" t="str">
            <v>DM1978</v>
          </cell>
          <cell r="C200" t="str">
            <v xml:space="preserve">RETRACTOR  DE 5-9  CM  </v>
          </cell>
          <cell r="D200" t="str">
            <v>1 UNIDAD DE RETRACTOR</v>
          </cell>
          <cell r="E200" t="str">
            <v xml:space="preserve">INSTRUMENTACION </v>
          </cell>
          <cell r="F200" t="str">
            <v>NO</v>
          </cell>
          <cell r="G200" t="str">
            <v>Se solicitará muestra física por requerimiento del evaluador</v>
          </cell>
        </row>
        <row r="201">
          <cell r="A201">
            <v>199</v>
          </cell>
          <cell r="B201" t="str">
            <v>DM957</v>
          </cell>
          <cell r="C201" t="str">
            <v xml:space="preserve">RETRACTOR  RIGIDO DE 2.5-6 CM         </v>
          </cell>
          <cell r="D201" t="str">
            <v>1 UNIDAD DE RETRACTOR</v>
          </cell>
          <cell r="E201" t="str">
            <v xml:space="preserve">INSTRUMENTACION </v>
          </cell>
          <cell r="F201" t="str">
            <v>NO</v>
          </cell>
          <cell r="G201" t="str">
            <v>Se solicitará muestra física por requerimiento del evaluador</v>
          </cell>
        </row>
        <row r="202">
          <cell r="A202">
            <v>200</v>
          </cell>
          <cell r="B202" t="str">
            <v>DM2525</v>
          </cell>
          <cell r="C202" t="str">
            <v xml:space="preserve">RETRACTOR RIGIDO DE 9-14  CM         </v>
          </cell>
          <cell r="D202" t="str">
            <v>1 UNIDAD DE RETRACTOR</v>
          </cell>
          <cell r="E202" t="str">
            <v xml:space="preserve">INSTRUMENTACION </v>
          </cell>
          <cell r="F202" t="str">
            <v>NO</v>
          </cell>
          <cell r="G202" t="str">
            <v>Se solicitará muestra física por requerimiento del evaluador</v>
          </cell>
        </row>
        <row r="203">
          <cell r="A203">
            <v>201</v>
          </cell>
          <cell r="B203" t="str">
            <v>DM959</v>
          </cell>
          <cell r="C203" t="str">
            <v>ROLLO DE TELA SMS 0,52*100METROS</v>
          </cell>
          <cell r="D203" t="str">
            <v>1 UNIDAD DE ROLLO DE TELA SMS. PRESENTACION ROLLO</v>
          </cell>
          <cell r="E203" t="str">
            <v xml:space="preserve">ESTERILIZACION </v>
          </cell>
          <cell r="F203" t="str">
            <v>NO</v>
          </cell>
          <cell r="G203" t="str">
            <v>Se solicitará muestra física por requerimiento del evaluador</v>
          </cell>
        </row>
        <row r="204">
          <cell r="A204">
            <v>202</v>
          </cell>
          <cell r="B204" t="str">
            <v>DM1709</v>
          </cell>
          <cell r="C204" t="str">
            <v>SENSORES PARA MONITOREO BISPECTRAL BILATERAL</v>
          </cell>
          <cell r="D204" t="str">
            <v xml:space="preserve">1 UNIDAD DE SENSOR </v>
          </cell>
          <cell r="E204" t="str">
            <v>ANESTESIA - INGENIERIA BIOMEDICA</v>
          </cell>
          <cell r="F204" t="str">
            <v>NO</v>
          </cell>
          <cell r="G204" t="str">
            <v>Se solicitará muestra física por requerimiento del evaluador</v>
          </cell>
        </row>
        <row r="205">
          <cell r="A205">
            <v>203</v>
          </cell>
          <cell r="B205" t="str">
            <v>DM1011</v>
          </cell>
          <cell r="C205" t="str">
            <v>SISTEMA DE DRENAJE TORAXICO SENCILLO (HUMEDO) CAPACIDAD DE 2.000 A 3.200 CC SALIDA PARA SUCCION</v>
          </cell>
          <cell r="D205" t="str">
            <v>1 UNIDAD DE SISTEMA DE DRENAJE TORAXICO</v>
          </cell>
          <cell r="E205" t="str">
            <v>CIRUGIA GENERAL</v>
          </cell>
          <cell r="F205" t="str">
            <v>NO</v>
          </cell>
          <cell r="G205" t="str">
            <v>Se solicitará muestra física por requerimiento del evaluador</v>
          </cell>
        </row>
        <row r="206">
          <cell r="A206">
            <v>204</v>
          </cell>
          <cell r="B206" t="str">
            <v>DM2551</v>
          </cell>
          <cell r="C206" t="str">
            <v>SONDA NASOENTERAL C/PUNTA DE TUNGSTENO N. 8 FR</v>
          </cell>
          <cell r="D206" t="str">
            <v>1 UNIDAD DE SONDA</v>
          </cell>
          <cell r="E206" t="str">
            <v>GASTROENTEROLOGIA</v>
          </cell>
          <cell r="F206" t="str">
            <v>NO</v>
          </cell>
          <cell r="G206" t="str">
            <v>Se solicitará muestra física por requerimiento del evaluador</v>
          </cell>
        </row>
        <row r="207">
          <cell r="A207">
            <v>205</v>
          </cell>
          <cell r="B207" t="str">
            <v>DM2552</v>
          </cell>
          <cell r="C207" t="str">
            <v>SONDA NASOGASTRICA  12 FR CON PTA TUNGSTENO CON PUERTO Y ESTILETE</v>
          </cell>
          <cell r="D207" t="str">
            <v>1 UNIDAD DE SONDA</v>
          </cell>
          <cell r="E207" t="str">
            <v>CIRUGIA GENERAL</v>
          </cell>
          <cell r="F207" t="str">
            <v>NO</v>
          </cell>
          <cell r="G207" t="str">
            <v>Se solicitará muestra física por requerimiento del evaluador</v>
          </cell>
        </row>
        <row r="208">
          <cell r="A208">
            <v>206</v>
          </cell>
          <cell r="B208" t="str">
            <v>DM2553</v>
          </cell>
          <cell r="C208" t="str">
            <v xml:space="preserve">SONDA NASOGASTRICA S/PUNTA DE TUNGSTENO EN POLIURETANO N. 12 FR </v>
          </cell>
          <cell r="D208" t="str">
            <v>1 UNIDAD DE SONDA</v>
          </cell>
          <cell r="E208" t="str">
            <v>GASTROENTEROLOGIA</v>
          </cell>
          <cell r="F208" t="str">
            <v>NO</v>
          </cell>
          <cell r="G208" t="str">
            <v>Se solicitará muestra física por requerimiento del evaluador</v>
          </cell>
        </row>
        <row r="209">
          <cell r="A209">
            <v>207</v>
          </cell>
          <cell r="B209" t="str">
            <v>DM2554</v>
          </cell>
          <cell r="C209" t="str">
            <v>SONDA NASOGASTRICA S/PUNTA DE TUNGSTENO EN POLIURETANO N. 5</v>
          </cell>
          <cell r="D209" t="str">
            <v>1 UNIDAD DE SONDA</v>
          </cell>
          <cell r="E209" t="str">
            <v>GASTROENTEROLOGIA</v>
          </cell>
          <cell r="F209" t="str">
            <v>NO</v>
          </cell>
          <cell r="G209" t="str">
            <v>Se solicitará muestra física por requerimiento del evaluador</v>
          </cell>
        </row>
        <row r="210">
          <cell r="A210">
            <v>208</v>
          </cell>
          <cell r="B210" t="str">
            <v>DM2555</v>
          </cell>
          <cell r="C210" t="str">
            <v>SONDA NASOGASTRICA S/PUNTA DE TUNGSTENO EN POLIURETANO N. 8</v>
          </cell>
          <cell r="D210" t="str">
            <v>1 UNIDAD DE SONDA</v>
          </cell>
          <cell r="E210" t="str">
            <v>GASTROENTEROLOGIA</v>
          </cell>
          <cell r="F210" t="str">
            <v>NO</v>
          </cell>
          <cell r="G210" t="str">
            <v>Se solicitará muestra física por requerimiento del evaluador</v>
          </cell>
        </row>
        <row r="211">
          <cell r="A211">
            <v>209</v>
          </cell>
          <cell r="B211" t="str">
            <v>DM1053</v>
          </cell>
          <cell r="C211" t="str">
            <v>SONDA NUTRICION ENTERAL 10 FR TUNGSTENO</v>
          </cell>
          <cell r="D211" t="str">
            <v>1 UNIDAD DE SONDA</v>
          </cell>
          <cell r="E211" t="str">
            <v>GASTROENTEROLOGIA</v>
          </cell>
          <cell r="F211" t="str">
            <v>NO</v>
          </cell>
          <cell r="G211" t="str">
            <v>Se solicitará muestra física por requerimiento del evaluador</v>
          </cell>
        </row>
        <row r="212">
          <cell r="A212">
            <v>210</v>
          </cell>
          <cell r="B212" t="str">
            <v>DM1055</v>
          </cell>
          <cell r="C212" t="str">
            <v>SONDA NUTRICION ENTERAL 6 FR TUNGSTENO PEDIATRICA</v>
          </cell>
          <cell r="D212" t="str">
            <v>1 UNIDAD DE SONDA</v>
          </cell>
          <cell r="E212" t="str">
            <v>GASTROENTEROLOGIA</v>
          </cell>
          <cell r="F212" t="str">
            <v>NO</v>
          </cell>
          <cell r="G212" t="str">
            <v>Se solicitará muestra física por requerimiento del evaluador</v>
          </cell>
        </row>
        <row r="213">
          <cell r="A213">
            <v>211</v>
          </cell>
          <cell r="B213" t="str">
            <v>DM2556</v>
          </cell>
          <cell r="C213" t="str">
            <v>SONDA PARA NUTRICION ENTERAL POR GASTROSTOMIA PEDIATRICO 12 FR VOLUMEN DE LLENADO (BALON)3-5CC</v>
          </cell>
          <cell r="D213" t="str">
            <v>1 UNIDAD DE SONDA</v>
          </cell>
          <cell r="E213" t="str">
            <v>GASTROENTEROLOGIA</v>
          </cell>
          <cell r="F213" t="str">
            <v>NO</v>
          </cell>
          <cell r="G213" t="str">
            <v>Se solicitará muestra física por requerimiento del evaluador</v>
          </cell>
        </row>
        <row r="214">
          <cell r="A214">
            <v>212</v>
          </cell>
          <cell r="B214" t="str">
            <v>DM1057</v>
          </cell>
          <cell r="C214" t="str">
            <v xml:space="preserve">SONDA PUNTA TUNGSTENO NUTRI/ENTERAL  12 FR                                                           </v>
          </cell>
          <cell r="D214" t="str">
            <v>1 UNIDAD DE SONDA</v>
          </cell>
          <cell r="E214" t="str">
            <v>GASTROENTEROLOGIA</v>
          </cell>
          <cell r="F214" t="str">
            <v>NO</v>
          </cell>
          <cell r="G214" t="str">
            <v>Se solicitará muestra física por requerimiento del evaluador</v>
          </cell>
        </row>
        <row r="215">
          <cell r="A215">
            <v>213</v>
          </cell>
          <cell r="B215" t="str">
            <v>DM490</v>
          </cell>
          <cell r="C215" t="str">
            <v>SUJETADORES DE TUBO OROTRAQUEAL</v>
          </cell>
          <cell r="D215" t="str">
            <v>1 UNIDAD DE SUJETADOR DE TUBO</v>
          </cell>
          <cell r="E215" t="str">
            <v>TERAPIA RESPIRATORIA</v>
          </cell>
          <cell r="F215" t="str">
            <v>NO</v>
          </cell>
          <cell r="G215" t="str">
            <v>Se solicitará muestra física por requerimiento del evaluador</v>
          </cell>
        </row>
        <row r="216">
          <cell r="A216">
            <v>214</v>
          </cell>
          <cell r="B216" t="str">
            <v>DM770</v>
          </cell>
          <cell r="C216" t="str">
            <v>MONOFILAMENTO ABSORBIBLE DE POLIDIOXANONA, CALIBRE 4/0, AGUJADE 24 A 26 MM CURVA REDONDA, DE MEDIO CIRCULO, HEBRA DE 70 CM EN ADELANTE</v>
          </cell>
          <cell r="D216" t="str">
            <v>1 UNIDAD DE SOBRE</v>
          </cell>
          <cell r="E216" t="str">
            <v>INSTRUMENTACION</v>
          </cell>
          <cell r="F216" t="str">
            <v>NO</v>
          </cell>
          <cell r="G216" t="str">
            <v>Se solicitará muestra física por requerimiento del evaluador</v>
          </cell>
        </row>
        <row r="217">
          <cell r="A217">
            <v>215</v>
          </cell>
          <cell r="B217" t="str">
            <v>DM964</v>
          </cell>
          <cell r="C217" t="str">
            <v>MULTIFILAMENTO NO ABSORBIBLE DE SEDA NEGRA CALIBRE 0 AGUJA CURVA REDONDA DE 34 A 37 MM 1/2 DE CIRCULO, HEBRA DE 70 CM O MAS</v>
          </cell>
          <cell r="D217" t="str">
            <v>1 UNIDAD DE SOBRE</v>
          </cell>
          <cell r="E217" t="str">
            <v>INSTRUMENTACION</v>
          </cell>
          <cell r="F217" t="str">
            <v>NO</v>
          </cell>
          <cell r="G217" t="str">
            <v>Se solicitará muestra física por requerimiento del evaluador</v>
          </cell>
          <cell r="H217" t="str">
            <v>2016DM-001597 R1</v>
          </cell>
          <cell r="I217">
            <v>46167</v>
          </cell>
          <cell r="J217" t="str">
            <v>ASSUT SUTURES</v>
          </cell>
          <cell r="K217" t="str">
            <v>CAJX12 UND</v>
          </cell>
          <cell r="L217">
            <v>3845</v>
          </cell>
          <cell r="M217">
            <v>0</v>
          </cell>
        </row>
        <row r="218">
          <cell r="A218">
            <v>216</v>
          </cell>
          <cell r="B218" t="str">
            <v>DM965</v>
          </cell>
          <cell r="C218" t="str">
            <v>MULTIFILAMENTO NO ABSORBIBLE DE SEDA NEGRA CALIBRE 0 AGUJA CURVA REDONDA DE 24 A 26 MM 1/2 DE CIRCULO, HEBRA DE 70 CM O MAS</v>
          </cell>
          <cell r="D218" t="str">
            <v>1 UNIDAD DE SOBRE</v>
          </cell>
          <cell r="E218" t="str">
            <v>INSTRUMENTACION</v>
          </cell>
          <cell r="F218" t="str">
            <v>NO</v>
          </cell>
          <cell r="G218" t="str">
            <v>Se solicitará muestra física por requerimiento del evaluador</v>
          </cell>
          <cell r="H218" t="str">
            <v>2016DM-001597 R1</v>
          </cell>
          <cell r="I218">
            <v>46167</v>
          </cell>
          <cell r="J218" t="str">
            <v>ASSUT SUTURES</v>
          </cell>
          <cell r="K218" t="str">
            <v>CAJX12 UND</v>
          </cell>
          <cell r="L218">
            <v>3845</v>
          </cell>
          <cell r="M218">
            <v>0</v>
          </cell>
        </row>
        <row r="219">
          <cell r="A219">
            <v>217</v>
          </cell>
          <cell r="B219" t="str">
            <v>DM1188</v>
          </cell>
          <cell r="C219" t="str">
            <v>TUBO TRAMPA PARA SPECIMEN CON ADAPTADOR DESECHABLE  (TRAMPA DE LUKENS)</v>
          </cell>
          <cell r="D219" t="str">
            <v>1 UNIDAD DE TUBO TRAMPA</v>
          </cell>
          <cell r="E219" t="str">
            <v>TERAPIA RESPIRATORIA</v>
          </cell>
          <cell r="F219" t="str">
            <v>NO</v>
          </cell>
          <cell r="G219" t="str">
            <v>Se solicitará muestra física por requerimiento del evaluador</v>
          </cell>
        </row>
        <row r="220">
          <cell r="A220">
            <v>218</v>
          </cell>
          <cell r="B220" t="str">
            <v>DM2618</v>
          </cell>
          <cell r="C220" t="str">
            <v>VENDAJE ELASTICO COMPRESIVO AUTOADHESIVO 3 X 5</v>
          </cell>
          <cell r="D220" t="str">
            <v>1 UNIDAD DE VENDAJE</v>
          </cell>
          <cell r="E220" t="str">
            <v>ORTOPEDIA</v>
          </cell>
          <cell r="F220" t="str">
            <v>NO</v>
          </cell>
          <cell r="G220" t="str">
            <v>Se solicitará muestra física por requerimiento del evaluador</v>
          </cell>
        </row>
        <row r="221">
          <cell r="A221">
            <v>219</v>
          </cell>
          <cell r="B221" t="str">
            <v>DM2619</v>
          </cell>
          <cell r="C221" t="str">
            <v>VENDAJE ELASTICO COMPRESIVO AUTOADHESIVO 4 X 5</v>
          </cell>
          <cell r="D221" t="str">
            <v>1 UNIDAD DE VENDAJE</v>
          </cell>
          <cell r="E221" t="str">
            <v>ORTOPEDIA</v>
          </cell>
          <cell r="F221" t="str">
            <v>NO</v>
          </cell>
          <cell r="G221" t="str">
            <v>Se solicitará muestra física por requerimiento del evaluador</v>
          </cell>
        </row>
        <row r="222">
          <cell r="A222">
            <v>220</v>
          </cell>
          <cell r="B222" t="str">
            <v>DM852</v>
          </cell>
          <cell r="C222" t="str">
            <v>PARCHE DE DURAMADRE NO
SUTURABLE 7,5 CMX 7,5 CMS</v>
          </cell>
          <cell r="D222" t="str">
            <v>1 UNIDAD DE PARCHE</v>
          </cell>
          <cell r="E222" t="str">
            <v>NEUROCIRUGIA</v>
          </cell>
          <cell r="F222" t="str">
            <v>NO</v>
          </cell>
          <cell r="G222" t="str">
            <v>Se solicitará muestra física por requerimiento del evaluador</v>
          </cell>
        </row>
        <row r="223">
          <cell r="A223">
            <v>221</v>
          </cell>
          <cell r="B223" t="str">
            <v>DM264</v>
          </cell>
          <cell r="C223" t="str">
            <v>CATETER 7 FR X 100 CM. CATETER DE ABLACION DE VARICES POR RADIOFRECUENCIA VASCULAR</v>
          </cell>
          <cell r="D223" t="str">
            <v>1 UNIDAD DE CATETER</v>
          </cell>
          <cell r="E223" t="str">
            <v>CIRUGIA VASCULAR - INGENIERIA BIOMEDICA</v>
          </cell>
          <cell r="F223" t="str">
            <v>NO</v>
          </cell>
          <cell r="G223" t="str">
            <v>Se solicitará muestra física por requerimiento del evaluador</v>
          </cell>
        </row>
        <row r="224">
          <cell r="A224">
            <v>222</v>
          </cell>
          <cell r="B224" t="str">
            <v>DM265</v>
          </cell>
          <cell r="C224" t="str">
            <v>CATETER 7FR X 60CM. CATETER DE ABLACION POR RADIOFRECUENCIA VASCULAR</v>
          </cell>
          <cell r="D224" t="str">
            <v>1 UNIDAD DE CATETER</v>
          </cell>
          <cell r="E224" t="str">
            <v>CIRUGIA VASCULAR - INGENIERIA BIOMEDICA</v>
          </cell>
          <cell r="F224" t="str">
            <v>NO</v>
          </cell>
          <cell r="G224" t="str">
            <v>Se solicitará muestra física por requerimiento del evaluador</v>
          </cell>
        </row>
        <row r="225">
          <cell r="A225">
            <v>223</v>
          </cell>
          <cell r="B225" t="str">
            <v>DM1962</v>
          </cell>
          <cell r="C225" t="str">
            <v>ANTMED 150 CM Y COILED TUBE DUAL CHECK VALVES P/N600104</v>
          </cell>
          <cell r="D225" t="str">
            <v>1 UNIDAD DE CONECTOR</v>
          </cell>
          <cell r="E225" t="str">
            <v>RADIOLOGIA</v>
          </cell>
          <cell r="F225" t="str">
            <v>NO</v>
          </cell>
          <cell r="G225" t="str">
            <v>Se solicitará muestra física por requerimiento del evaluador</v>
          </cell>
        </row>
        <row r="226">
          <cell r="A226">
            <v>224</v>
          </cell>
          <cell r="C226" t="str">
            <v>KIT JERINGA ANTMED ACCUTRON CE DUAL P/400105+ANTMED 150 CM</v>
          </cell>
          <cell r="D226" t="str">
            <v>1 UNIDAD DE KIT DE
JERINGA</v>
          </cell>
          <cell r="E226" t="str">
            <v>RADIOLOGIA</v>
          </cell>
          <cell r="F226" t="str">
            <v>NO</v>
          </cell>
          <cell r="G226" t="str">
            <v>Se solicitará muestra física por requerimiento del evaluador</v>
          </cell>
        </row>
        <row r="227">
          <cell r="A227">
            <v>225</v>
          </cell>
          <cell r="B227" t="str">
            <v>DM122</v>
          </cell>
          <cell r="C227" t="str">
            <v>APOSITO ESTERIL TRASPARENTE 5 HASTA 6 CM X 5 HASTA 6 CM CON REFUERZO INCORPORADO, Y CON TIRILLAS DE FIJACION Y MARCACION. - USO NEONATAL</v>
          </cell>
          <cell r="D227" t="str">
            <v>1 UNIDAD DE APOSITO</v>
          </cell>
          <cell r="E227" t="str">
            <v>ENFERMERIA - UCI ADULTO</v>
          </cell>
          <cell r="F227" t="str">
            <v>NO</v>
          </cell>
          <cell r="G227" t="str">
            <v>Se solicitará muestra física por requerimiento del evaluador</v>
          </cell>
        </row>
        <row r="228">
          <cell r="A228">
            <v>226</v>
          </cell>
          <cell r="B228" t="str">
            <v>DM154</v>
          </cell>
          <cell r="C228" t="str">
            <v>BARRERA BLANDA Y  BOLSA COLOSTOMIA NO 32</v>
          </cell>
          <cell r="D228" t="str">
            <v>1 KIT COMPUESTO DE 1 BARRERA Y 1 BOLSA COLOSTOMIA</v>
          </cell>
          <cell r="E228" t="str">
            <v>ENFERMERIA NEONATAL</v>
          </cell>
          <cell r="F228" t="str">
            <v>NO</v>
          </cell>
          <cell r="G228" t="str">
            <v>Se solicitará muestra física por requerimiento del evaluador</v>
          </cell>
        </row>
        <row r="229">
          <cell r="A229">
            <v>227</v>
          </cell>
          <cell r="B229" t="str">
            <v>DM2346</v>
          </cell>
          <cell r="C229" t="str">
            <v>BARRERA CUTANEA NO IRRITANTE EN SPRAY </v>
          </cell>
          <cell r="D229" t="str">
            <v>1 UNIDAD DE BARRERA PRESENTACION EN SPRAY</v>
          </cell>
          <cell r="E229" t="str">
            <v>ENFERMERIA CLINICA DE HERIDAS</v>
          </cell>
          <cell r="F229" t="str">
            <v>NO</v>
          </cell>
          <cell r="G229" t="str">
            <v>Se solicitará muestra física por requerimiento del evaluador</v>
          </cell>
        </row>
        <row r="230">
          <cell r="A230">
            <v>228</v>
          </cell>
          <cell r="B230" t="str">
            <v>DM2351</v>
          </cell>
          <cell r="C230" t="str">
            <v>BOLSA AUTOSELLABLE PARA ESTERILIZACION 70* 230-260 mm (CAJA * 200 UN)</v>
          </cell>
          <cell r="D230" t="str">
            <v>1 UNIDAD DE BOLSA PARA ESTERILIZAR</v>
          </cell>
          <cell r="E230" t="str">
            <v xml:space="preserve">ESTERILIZACION </v>
          </cell>
          <cell r="F230" t="str">
            <v>NO</v>
          </cell>
          <cell r="G230" t="str">
            <v>Se solicitará muestra física por requerimiento del evaluador</v>
          </cell>
          <cell r="H230" t="str">
            <v>2020DM-0006057 R1</v>
          </cell>
          <cell r="I230">
            <v>47548</v>
          </cell>
          <cell r="J230" t="str">
            <v>YIPAK</v>
          </cell>
          <cell r="K230" t="str">
            <v>CAJX200 UND</v>
          </cell>
          <cell r="L230">
            <v>14400</v>
          </cell>
          <cell r="M230">
            <v>0</v>
          </cell>
        </row>
        <row r="231">
          <cell r="A231">
            <v>229</v>
          </cell>
          <cell r="B231" t="str">
            <v>DM1492</v>
          </cell>
          <cell r="C231" t="str">
            <v>BOLSA AUTOSELLABLE PARA ESTERILIZACION DE 90 MM X 260 MM</v>
          </cell>
          <cell r="D231" t="str">
            <v>1 UNIDAD DE BOLSA PARA ESTERILIZAR</v>
          </cell>
          <cell r="E231" t="str">
            <v xml:space="preserve">ESTERILIZACION </v>
          </cell>
          <cell r="F231" t="str">
            <v>NO</v>
          </cell>
          <cell r="G231" t="str">
            <v>Se solicitará muestra física por requerimiento del evaluador</v>
          </cell>
          <cell r="H231" t="str">
            <v>2020DM-0006057 R1</v>
          </cell>
          <cell r="I231">
            <v>47548</v>
          </cell>
          <cell r="J231" t="str">
            <v>YIPAK</v>
          </cell>
          <cell r="K231" t="str">
            <v>CAJX200 UND</v>
          </cell>
          <cell r="L231">
            <v>19300</v>
          </cell>
          <cell r="M231">
            <v>0</v>
          </cell>
        </row>
        <row r="232">
          <cell r="A232">
            <v>230</v>
          </cell>
          <cell r="B232" t="str">
            <v>DM206</v>
          </cell>
          <cell r="C232" t="str">
            <v>CANDADO CARRO DE PARO CON NUMERO CONSECUTIVO</v>
          </cell>
          <cell r="D232" t="str">
            <v>1 UNIDAD DE CANDADO</v>
          </cell>
          <cell r="E232" t="str">
            <v>ENFERMERIA</v>
          </cell>
          <cell r="F232" t="str">
            <v>NO</v>
          </cell>
          <cell r="G232" t="str">
            <v>Se solicitará muestra física por requerimiento del evaluador</v>
          </cell>
          <cell r="H232" t="str">
            <v>NO REQUIERE</v>
          </cell>
          <cell r="I232" t="str">
            <v>NO APLICA</v>
          </cell>
          <cell r="J232" t="str">
            <v>BIOLIFE</v>
          </cell>
          <cell r="K232" t="str">
            <v>PAQX50 UND</v>
          </cell>
          <cell r="L232">
            <v>335</v>
          </cell>
          <cell r="M232">
            <v>63.65</v>
          </cell>
        </row>
        <row r="233">
          <cell r="A233">
            <v>231</v>
          </cell>
          <cell r="B233" t="str">
            <v>DM220</v>
          </cell>
          <cell r="C233" t="str">
            <v>CANULA NASAL PARA OXIGENO ADULTO 1,5 mts</v>
          </cell>
          <cell r="D233" t="str">
            <v>1 UNIDAD DE CANULA</v>
          </cell>
          <cell r="E233" t="str">
            <v>TERAPIA RESPIRATORIA</v>
          </cell>
          <cell r="F233" t="str">
            <v>NO</v>
          </cell>
          <cell r="G233" t="str">
            <v>Se solicitará muestra física por requerimiento del evaluador</v>
          </cell>
          <cell r="H233" t="str">
            <v>2016DM-0000161-R1</v>
          </cell>
          <cell r="I233">
            <v>46221</v>
          </cell>
          <cell r="J233" t="str">
            <v>BIOLIFE</v>
          </cell>
          <cell r="K233" t="str">
            <v>UNIDAD</v>
          </cell>
          <cell r="L233">
            <v>824</v>
          </cell>
          <cell r="M233">
            <v>0</v>
          </cell>
        </row>
        <row r="234">
          <cell r="A234">
            <v>232</v>
          </cell>
          <cell r="B234" t="str">
            <v>DM222</v>
          </cell>
          <cell r="C234" t="str">
            <v>CANULA NASAL PARA OXIGENO PEDIATRICA</v>
          </cell>
          <cell r="D234" t="str">
            <v>1 UNIDAD DE CANULA</v>
          </cell>
          <cell r="E234" t="str">
            <v>TERAPIA RESPIRATORIA</v>
          </cell>
          <cell r="F234" t="str">
            <v>NO</v>
          </cell>
          <cell r="G234" t="str">
            <v>Se solicitará muestra física por requerimiento del evaluador</v>
          </cell>
          <cell r="H234" t="str">
            <v>2016DM-0000161-R1</v>
          </cell>
          <cell r="I234">
            <v>46221</v>
          </cell>
          <cell r="J234" t="str">
            <v>BIOLIFE</v>
          </cell>
          <cell r="K234" t="str">
            <v>UNIDAD</v>
          </cell>
          <cell r="L234">
            <v>824</v>
          </cell>
          <cell r="M234">
            <v>0</v>
          </cell>
        </row>
        <row r="235">
          <cell r="A235">
            <v>233</v>
          </cell>
          <cell r="B235" t="str">
            <v>DM1908</v>
          </cell>
          <cell r="C235" t="str">
            <v>CATETER CABELLO DE ANGEL 28 FR</v>
          </cell>
          <cell r="D235" t="str">
            <v>1 UNIDAD DE CATETER</v>
          </cell>
          <cell r="E235" t="str">
            <v>ENFERMERIA NEONATAL</v>
          </cell>
          <cell r="F235" t="str">
            <v>NO</v>
          </cell>
          <cell r="G235" t="str">
            <v>Se solicitará muestra física por requerimiento del evaluador</v>
          </cell>
        </row>
        <row r="236">
          <cell r="A236">
            <v>234</v>
          </cell>
          <cell r="B236" t="str">
            <v>DM2378</v>
          </cell>
          <cell r="C236" t="str">
            <v>CATETER EPICUTANEO 2FR 24G MONOLUMEN</v>
          </cell>
          <cell r="D236" t="str">
            <v>1 UNIDAD DE CATETER</v>
          </cell>
          <cell r="E236" t="str">
            <v>ENFERMERIA NEONATAL</v>
          </cell>
          <cell r="F236" t="str">
            <v>NO</v>
          </cell>
          <cell r="G236" t="str">
            <v>Se solicitará muestra física por requerimiento del evaluador</v>
          </cell>
        </row>
        <row r="237">
          <cell r="A237">
            <v>235</v>
          </cell>
          <cell r="B237" t="str">
            <v>DM2403</v>
          </cell>
          <cell r="C237" t="str">
            <v>CIRCUITO ALTO FLUJO NEONATAL/ PEDIATRICO CON CAMARA</v>
          </cell>
          <cell r="D237" t="str">
            <v>1 UNIDAD DE CIRCUITO</v>
          </cell>
          <cell r="E237" t="str">
            <v>TERAPIA RESPIRATORIA - INGENIERIA BIOMEDICA</v>
          </cell>
          <cell r="F237" t="str">
            <v>NO</v>
          </cell>
          <cell r="G237" t="str">
            <v>Se solicitará muestra física por requerimiento del evaluador</v>
          </cell>
        </row>
        <row r="238">
          <cell r="A238">
            <v>236</v>
          </cell>
          <cell r="B238" t="str">
            <v>DM2130</v>
          </cell>
          <cell r="C238" t="str">
            <v>CIRCUITO DE VENTILACION  MECANICA NEONATAL CON CAMARA+TRAMPA  DE AGUA EN LA VIA ESPIRATORIA</v>
          </cell>
          <cell r="D238" t="str">
            <v>1 UNIDAD DE CIRCUITO</v>
          </cell>
          <cell r="E238" t="str">
            <v>TERAPIA RESPIRATORIA</v>
          </cell>
          <cell r="F238" t="str">
            <v>NO</v>
          </cell>
          <cell r="G238" t="str">
            <v>Se solicitará muestra física por requerimiento del evaluador</v>
          </cell>
        </row>
        <row r="239">
          <cell r="A239">
            <v>237</v>
          </cell>
          <cell r="B239" t="str">
            <v>DM398</v>
          </cell>
          <cell r="C239" t="str">
            <v>CLAMP UMBILICAL</v>
          </cell>
          <cell r="D239" t="str">
            <v>1 UNIDAD DE CLAM</v>
          </cell>
          <cell r="E239" t="str">
            <v>ENFERMERIA SALA DE PARTOS</v>
          </cell>
          <cell r="F239" t="str">
            <v>NO</v>
          </cell>
          <cell r="G239" t="str">
            <v>Se solicitará muestra física por requerimiento del evaluador</v>
          </cell>
          <cell r="H239" t="str">
            <v>2014DM-0011883</v>
          </cell>
          <cell r="I239">
            <v>45559</v>
          </cell>
          <cell r="J239" t="str">
            <v>BIOLIFE</v>
          </cell>
          <cell r="K239" t="str">
            <v>UNIDAD</v>
          </cell>
          <cell r="L239">
            <v>272</v>
          </cell>
          <cell r="M239">
            <v>51.68</v>
          </cell>
        </row>
        <row r="240">
          <cell r="A240">
            <v>238</v>
          </cell>
          <cell r="B240" t="str">
            <v>DM475</v>
          </cell>
          <cell r="C240" t="str">
            <v>ESPARADRAPO DE TELA TIPO HOSPITALARIO TUBO + 5 ROLLOS</v>
          </cell>
          <cell r="D240" t="str">
            <v>1 UNIDAD DE ESPARADRAPO PRESENTACION TUBO</v>
          </cell>
          <cell r="E240" t="str">
            <v>ENFERMERIA</v>
          </cell>
          <cell r="F240" t="str">
            <v>NO</v>
          </cell>
          <cell r="G240" t="str">
            <v>Se solicitará muestra física por requerimiento del evaluador</v>
          </cell>
          <cell r="H240" t="str">
            <v>2017DM-0000931 R3</v>
          </cell>
          <cell r="I240">
            <v>46558</v>
          </cell>
          <cell r="J240" t="str">
            <v>CUREBAND</v>
          </cell>
          <cell r="K240" t="str">
            <v>TUBX5 RLL SURTIDO</v>
          </cell>
          <cell r="L240">
            <v>47065</v>
          </cell>
          <cell r="M240">
            <v>0</v>
          </cell>
        </row>
        <row r="241">
          <cell r="A241">
            <v>239</v>
          </cell>
          <cell r="B241" t="str">
            <v>DM1102</v>
          </cell>
          <cell r="C241" t="str">
            <v xml:space="preserve">ESPARADRAPO TELA SIN TEJER AUTOADHESIVO- 15 X 10 </v>
          </cell>
          <cell r="D241" t="str">
            <v>1 UNIDAD DE ESPARADRAPO</v>
          </cell>
          <cell r="E241" t="str">
            <v>ENFERMERIA</v>
          </cell>
          <cell r="F241" t="str">
            <v>NO</v>
          </cell>
          <cell r="G241" t="str">
            <v>Se solicitará muestra física por requerimiento del evaluador</v>
          </cell>
          <cell r="H241" t="str">
            <v>2016DM-0000225 R1</v>
          </cell>
          <cell r="I241">
            <v>46242</v>
          </cell>
          <cell r="J241" t="str">
            <v>CUREBAND</v>
          </cell>
          <cell r="K241" t="str">
            <v>ROLLO</v>
          </cell>
          <cell r="L241">
            <v>50645</v>
          </cell>
          <cell r="M241">
            <v>0</v>
          </cell>
        </row>
        <row r="242">
          <cell r="A242">
            <v>240</v>
          </cell>
          <cell r="B242" t="str">
            <v>DM477</v>
          </cell>
          <cell r="C242" t="str">
            <v>ESPECULO VAGINAL DESECHABLE TALLA  S</v>
          </cell>
          <cell r="D242" t="str">
            <v>1 UNIDAD DE ESPECULO</v>
          </cell>
          <cell r="E242" t="str">
            <v>ENFERMERIA</v>
          </cell>
          <cell r="F242" t="str">
            <v>NO</v>
          </cell>
          <cell r="G242" t="str">
            <v>Se solicitará muestra física por requerimiento del evaluador</v>
          </cell>
          <cell r="H242" t="str">
            <v>2016DM-0000121R1</v>
          </cell>
          <cell r="I242">
            <v>46221</v>
          </cell>
          <cell r="J242" t="str">
            <v>BIOLIFE</v>
          </cell>
          <cell r="K242" t="str">
            <v>UNIDAD</v>
          </cell>
          <cell r="L242">
            <v>692</v>
          </cell>
          <cell r="M242">
            <v>131.47999999999999</v>
          </cell>
        </row>
        <row r="243">
          <cell r="A243">
            <v>241</v>
          </cell>
          <cell r="B243" t="str">
            <v>DM491</v>
          </cell>
          <cell r="C243" t="str">
            <v>FIJADOR PARA CITOLOGIA</v>
          </cell>
          <cell r="D243" t="str">
            <v>1 UNIDAD DE FIJADOR</v>
          </cell>
          <cell r="E243" t="str">
            <v>ENFERMERIA</v>
          </cell>
          <cell r="F243" t="str">
            <v>NO</v>
          </cell>
          <cell r="G243" t="str">
            <v>Se solicitará muestra física por requerimiento del evaluador</v>
          </cell>
          <cell r="H243" t="str">
            <v>NO REQUIERE</v>
          </cell>
          <cell r="I243" t="str">
            <v>NO APLICA</v>
          </cell>
          <cell r="J243" t="str">
            <v>BIOLIFE</v>
          </cell>
          <cell r="K243" t="str">
            <v>FRASCO</v>
          </cell>
          <cell r="L243">
            <v>7645</v>
          </cell>
          <cell r="M243">
            <v>1452.55</v>
          </cell>
        </row>
        <row r="244">
          <cell r="A244">
            <v>242</v>
          </cell>
          <cell r="B244" t="str">
            <v>DM1393</v>
          </cell>
          <cell r="C244" t="str">
            <v xml:space="preserve">FILTRO EXHALATORIO DESECHABLE NEONATAL PARA VENTILADOR PB 840 </v>
          </cell>
          <cell r="D244" t="str">
            <v>1 UNIDAD DE FILTRO</v>
          </cell>
          <cell r="E244" t="str">
            <v>INGENIERIA BIOMEDICA</v>
          </cell>
          <cell r="F244" t="str">
            <v>NO</v>
          </cell>
          <cell r="G244" t="str">
            <v>Se solicitará muestra física por requerimiento del evaluador</v>
          </cell>
        </row>
        <row r="245">
          <cell r="A245">
            <v>243</v>
          </cell>
          <cell r="B245" t="str">
            <v>DM1887</v>
          </cell>
          <cell r="C245" t="str">
            <v>HOJA MACINTOSH MODELO M3D PARA VIDEOLARINGOSCOPICO MARCA MEDCAPTAIN NUMERO 3 PARA VIA RESPIRATORIA DIFICIL ESTERIL DE UN SOLO USO, LONGITUD 126 MM ALTITUD 38 MM</v>
          </cell>
          <cell r="D245" t="str">
            <v>1 UNIDAD DE HOJA MACINTOSH</v>
          </cell>
          <cell r="E245" t="str">
            <v>UCI ADULTO - INGENIERIA BIOMEDICA</v>
          </cell>
          <cell r="F245" t="str">
            <v>NO</v>
          </cell>
          <cell r="G245" t="str">
            <v>Se solicitará muestra física por requerimiento del evaluador</v>
          </cell>
        </row>
        <row r="246">
          <cell r="A246">
            <v>244</v>
          </cell>
          <cell r="B246" t="str">
            <v>DM1888</v>
          </cell>
          <cell r="C246" t="str">
            <v>HOJA MACINTOSH MODELO M3D PARA VIDEOLARINGOSCOPICO MARCA MEDCAPTAIN NUMERO 4 PARA VIA RESPIRATORIA DIFICIL ESTERIL DE UN SOLO USO, LONGITUD 140 MM ALTITUD 41 MM</v>
          </cell>
          <cell r="D246" t="str">
            <v>1 UNIDAD DE HOJA MACINTOSH</v>
          </cell>
          <cell r="E246" t="str">
            <v>UCI ADULTO - INGENIERIA BIOMEDICA</v>
          </cell>
          <cell r="F246" t="str">
            <v>NO</v>
          </cell>
          <cell r="G246" t="str">
            <v>Se solicitará muestra física por requerimiento del evaluador</v>
          </cell>
        </row>
        <row r="247">
          <cell r="A247">
            <v>245</v>
          </cell>
          <cell r="B247" t="str">
            <v>DM1889</v>
          </cell>
          <cell r="C247" t="str">
            <v>HOJA MACINTOSH MODELO M3D PARA VIDEOLARINGOSCOPICO MARCA MEDCAPTAIN NUMERO 5 PARA VIA RESPIRATORIA DIFICIL ESTERIL DE UN SOLO USO, LONGITUD 126 MM ALTITUD 42 MM</v>
          </cell>
          <cell r="D247" t="str">
            <v>1 UNIDAD DE HOJA MACINTOSH</v>
          </cell>
          <cell r="E247" t="str">
            <v>UCI ADULTO - INGENIERIA BIOMEDICA</v>
          </cell>
          <cell r="F247" t="str">
            <v>NO</v>
          </cell>
          <cell r="G247" t="str">
            <v>Se solicitará muestra física por requerimiento del evaluador</v>
          </cell>
        </row>
        <row r="248">
          <cell r="A248">
            <v>246</v>
          </cell>
          <cell r="B248" t="str">
            <v>DM143</v>
          </cell>
          <cell r="C248" t="str">
            <v>INDICADOR BIOLOGICO A VAPOR DE LECTURA RAPIDA DE 24 MINUTOS</v>
          </cell>
          <cell r="D248" t="str">
            <v>1 UNIDAD DE INDICADOR</v>
          </cell>
          <cell r="E248" t="str">
            <v>INSTRUMENTACION</v>
          </cell>
          <cell r="F248" t="str">
            <v>NO</v>
          </cell>
          <cell r="G248" t="str">
            <v>Se solicitará muestra física por requerimiento del evaluador</v>
          </cell>
        </row>
        <row r="249">
          <cell r="A249">
            <v>247</v>
          </cell>
          <cell r="B249" t="str">
            <v>DM567</v>
          </cell>
          <cell r="C249" t="str">
            <v xml:space="preserve">INDICADOR BIOLOGICO PARA PEROXIDO DE HIDROGENO LECTURA RAPIDA 30 MINUTOS </v>
          </cell>
          <cell r="D249" t="str">
            <v>1 UNIDAD DE INDICADOR</v>
          </cell>
          <cell r="E249" t="str">
            <v xml:space="preserve">ESTERILIZACION - INGENIERIA BIOMEDICA </v>
          </cell>
          <cell r="F249" t="str">
            <v>NO</v>
          </cell>
          <cell r="G249" t="str">
            <v>Se solicitará muestra física por requerimiento del evaluador</v>
          </cell>
        </row>
        <row r="250">
          <cell r="A250">
            <v>248</v>
          </cell>
          <cell r="B250" t="str">
            <v>DM566</v>
          </cell>
          <cell r="C250" t="str">
            <v xml:space="preserve">INDICADOR BIOLOGICO PARA VAPOR LECTURA RAPIDA  LECTURA DE   UNA HORA A 40 MINUTOS </v>
          </cell>
          <cell r="D250" t="str">
            <v>1 UNIDAD DE INDICADOR</v>
          </cell>
          <cell r="E250" t="str">
            <v>INSTRUMENTACION</v>
          </cell>
          <cell r="F250" t="str">
            <v>NO</v>
          </cell>
          <cell r="G250" t="str">
            <v>Se solicitará muestra física por requerimiento del evaluador</v>
          </cell>
        </row>
        <row r="251">
          <cell r="A251">
            <v>249</v>
          </cell>
          <cell r="B251" t="str">
            <v>DM1973</v>
          </cell>
          <cell r="C251" t="str">
            <v>INDICADOR CONTROL BIOLOGICO DE VAPOR  AMPOLLA LECTURA RAPIDA 30 MINUTOS PARA AUTOCLAVE GRAVITACIONAL</v>
          </cell>
          <cell r="D251" t="str">
            <v>1 UNIDAD DE INDICADOR</v>
          </cell>
          <cell r="E251" t="str">
            <v xml:space="preserve">ESTERILIZACION - INGENIERIA BIOMEDICA </v>
          </cell>
          <cell r="F251" t="str">
            <v>NO</v>
          </cell>
          <cell r="G251" t="str">
            <v>Se solicitará muestra física por requerimiento del evaluador</v>
          </cell>
        </row>
        <row r="252">
          <cell r="A252">
            <v>250</v>
          </cell>
          <cell r="B252" t="str">
            <v>DM2690</v>
          </cell>
          <cell r="C252" t="str">
            <v>INMOVILIZADOR CERVICAL DE THOMAS TALLA M</v>
          </cell>
          <cell r="D252" t="str">
            <v>1 UNIDAD DE INMOVILIZADOR CERVICAL</v>
          </cell>
          <cell r="E252" t="str">
            <v>ORTOPEDIA</v>
          </cell>
          <cell r="F252" t="str">
            <v>NO</v>
          </cell>
          <cell r="G252" t="str">
            <v>Se solicitará muestra física por requerimiento del evaluador</v>
          </cell>
          <cell r="H252" t="str">
            <v>2019DM-0020834</v>
          </cell>
          <cell r="I252">
            <v>47451</v>
          </cell>
          <cell r="J252" t="str">
            <v>ORION</v>
          </cell>
          <cell r="K252" t="str">
            <v>UNIDAD</v>
          </cell>
          <cell r="L252">
            <v>11200</v>
          </cell>
          <cell r="M252">
            <v>0</v>
          </cell>
        </row>
        <row r="253">
          <cell r="A253">
            <v>251</v>
          </cell>
          <cell r="B253" t="str">
            <v>DM2691</v>
          </cell>
          <cell r="C253" t="str">
            <v>INMOVILIZADOR CERVICAL DE THOMAS TALLA S</v>
          </cell>
          <cell r="D253" t="str">
            <v>1 UNIDAD DE INMOVILIZADOR CERVICAL</v>
          </cell>
          <cell r="E253" t="str">
            <v>ORTOPEDIA</v>
          </cell>
          <cell r="F253" t="str">
            <v>NO</v>
          </cell>
          <cell r="G253" t="str">
            <v>Se solicitará muestra física por requerimiento del evaluador</v>
          </cell>
          <cell r="H253" t="str">
            <v>2019DM-0020834</v>
          </cell>
          <cell r="I253">
            <v>47451</v>
          </cell>
          <cell r="J253" t="str">
            <v>ORION</v>
          </cell>
          <cell r="K253" t="str">
            <v>UNIDAD</v>
          </cell>
          <cell r="L253">
            <v>11200</v>
          </cell>
          <cell r="M253">
            <v>0</v>
          </cell>
        </row>
        <row r="254">
          <cell r="A254">
            <v>252</v>
          </cell>
          <cell r="B254" t="str">
            <v>DM735</v>
          </cell>
          <cell r="C254" t="str">
            <v>MASCARA PERILARINGEA NO 3.0</v>
          </cell>
          <cell r="D254" t="str">
            <v>1 UNIDAD DE MASCARA</v>
          </cell>
          <cell r="E254" t="str">
            <v>UCI PEDIATRIA</v>
          </cell>
          <cell r="F254" t="str">
            <v>NO</v>
          </cell>
          <cell r="G254" t="str">
            <v>Se solicitará muestra física por requerimiento del evaluador</v>
          </cell>
        </row>
        <row r="255">
          <cell r="A255">
            <v>253</v>
          </cell>
          <cell r="B255" t="str">
            <v>DM736</v>
          </cell>
          <cell r="C255" t="str">
            <v>MASCARA PERILARINGEA NO 4.0</v>
          </cell>
          <cell r="D255" t="str">
            <v>1 UNIDAD DE MASCARA</v>
          </cell>
          <cell r="E255" t="str">
            <v>UCI PEDIATRIA</v>
          </cell>
          <cell r="F255" t="str">
            <v>NO</v>
          </cell>
          <cell r="G255" t="str">
            <v>Se solicitará muestra física por requerimiento del evaluador</v>
          </cell>
        </row>
        <row r="256">
          <cell r="A256">
            <v>254</v>
          </cell>
          <cell r="B256" t="str">
            <v>DM775</v>
          </cell>
          <cell r="C256" t="str">
            <v xml:space="preserve">NEBULIZADOR JET CON SISTEMA VENTURY </v>
          </cell>
          <cell r="D256" t="str">
            <v>1 UNIDAD DE NEBULIZADOR</v>
          </cell>
          <cell r="E256" t="str">
            <v>TERAPIA RESPIRATORIA</v>
          </cell>
          <cell r="F256" t="str">
            <v>NO</v>
          </cell>
          <cell r="G256" t="str">
            <v>Se solicitará muestra física por requerimiento del evaluador</v>
          </cell>
          <cell r="H256" t="str">
            <v>2016DM-0000409R1</v>
          </cell>
          <cell r="I256">
            <v>46379</v>
          </cell>
          <cell r="J256" t="str">
            <v>BIOLIFE</v>
          </cell>
          <cell r="K256" t="str">
            <v>UNIDAD</v>
          </cell>
          <cell r="L256">
            <v>4100</v>
          </cell>
          <cell r="M256">
            <v>0</v>
          </cell>
        </row>
        <row r="257">
          <cell r="A257">
            <v>255</v>
          </cell>
          <cell r="B257" t="str">
            <v>DM948</v>
          </cell>
          <cell r="C257" t="str">
            <v>RECOLECTOR DE CORTOPUNZANTES 2.9L</v>
          </cell>
          <cell r="D257" t="str">
            <v>1 UNIDAD DE RECOLECTOR</v>
          </cell>
          <cell r="E257" t="str">
            <v>INGENIERIA AMBIENTAL</v>
          </cell>
          <cell r="F257" t="str">
            <v>NO</v>
          </cell>
          <cell r="G257" t="str">
            <v>Se solicitará muestra física por requerimiento del evaluador</v>
          </cell>
          <cell r="H257" t="str">
            <v>NO REQUIERE</v>
          </cell>
          <cell r="I257" t="str">
            <v>NO APLICA</v>
          </cell>
          <cell r="J257" t="str">
            <v>BIOLIFE</v>
          </cell>
          <cell r="K257" t="str">
            <v>UNIDAD</v>
          </cell>
          <cell r="L257">
            <v>2540</v>
          </cell>
          <cell r="M257">
            <v>0</v>
          </cell>
        </row>
        <row r="258">
          <cell r="A258">
            <v>256</v>
          </cell>
          <cell r="B258" t="str">
            <v>DM1175</v>
          </cell>
          <cell r="C258" t="str">
            <v>SONDA DE GASTROSTOMIA DE RECAMBIO O QUIRURGICA CON BALON 14 F</v>
          </cell>
          <cell r="D258" t="str">
            <v>1 UNIDAD DE SONDA</v>
          </cell>
          <cell r="E258" t="str">
            <v>GASTROENTEROLOGIA</v>
          </cell>
          <cell r="F258" t="str">
            <v>NO</v>
          </cell>
          <cell r="G258" t="str">
            <v>Se solicitará muestra física por requerimiento del evaluador</v>
          </cell>
        </row>
        <row r="259">
          <cell r="A259">
            <v>257</v>
          </cell>
          <cell r="B259" t="str">
            <v>DM1176</v>
          </cell>
          <cell r="C259" t="str">
            <v>SONDA DE GASTROSTOMIA DE RECAMBIO O QUIRURGICA CON BALON 16 F</v>
          </cell>
          <cell r="D259" t="str">
            <v>1 UNIDAD DE SONDA</v>
          </cell>
          <cell r="E259" t="str">
            <v>GASTROENTEROLOGIA</v>
          </cell>
          <cell r="F259" t="str">
            <v>NO</v>
          </cell>
          <cell r="G259" t="str">
            <v>Se solicitará muestra física por requerimiento del evaluador</v>
          </cell>
        </row>
        <row r="260">
          <cell r="A260">
            <v>258</v>
          </cell>
          <cell r="B260" t="str">
            <v>DM1177</v>
          </cell>
          <cell r="C260" t="str">
            <v>SONDA DE GASTROSTOMIA DE RECAMBIO O QUIRURGICA CON BALON 18 F</v>
          </cell>
          <cell r="D260" t="str">
            <v>1 UNIDAD DE SONDA</v>
          </cell>
          <cell r="E260" t="str">
            <v>GASTROENTEROLOGIA</v>
          </cell>
          <cell r="F260" t="str">
            <v>NO</v>
          </cell>
          <cell r="G260" t="str">
            <v>Se solicitará muestra física por requerimiento del evaluador</v>
          </cell>
        </row>
        <row r="261">
          <cell r="A261">
            <v>259</v>
          </cell>
          <cell r="B261" t="str">
            <v>DM2726</v>
          </cell>
          <cell r="C261" t="str">
            <v>SONDA DE GASTROSTOMIA DE RECAMBIO O QUIRURGICA CON BALON 20 F</v>
          </cell>
          <cell r="D261" t="str">
            <v>1 UNIDAD DE SONDA</v>
          </cell>
          <cell r="E261" t="str">
            <v>GASTROENTEROLOGIA</v>
          </cell>
          <cell r="F261" t="str">
            <v>NO</v>
          </cell>
          <cell r="G261" t="str">
            <v>Se solicitará muestra física por requerimiento del evaluador</v>
          </cell>
        </row>
        <row r="262">
          <cell r="A262">
            <v>260</v>
          </cell>
          <cell r="B262" t="str">
            <v>DM1179</v>
          </cell>
          <cell r="C262" t="str">
            <v>SONDA DE GASTROSTOMIA DE RECAMBIO O QUIRURGICA CON BALON 22 F</v>
          </cell>
          <cell r="D262" t="str">
            <v>1 UNIDAD DE SONDA</v>
          </cell>
          <cell r="E262" t="str">
            <v>GASTROENTEROLOGIA</v>
          </cell>
          <cell r="F262" t="str">
            <v>NO</v>
          </cell>
          <cell r="G262" t="str">
            <v>Se solicitará muestra física por requerimiento del evaluador</v>
          </cell>
        </row>
        <row r="263">
          <cell r="A263">
            <v>261</v>
          </cell>
          <cell r="B263" t="str">
            <v>DM2131</v>
          </cell>
          <cell r="C263" t="str">
            <v>SONDA DE GASTROSTOMIA DE RECAMBIO O QUIRURGICA CON BALON 24 F</v>
          </cell>
          <cell r="D263" t="str">
            <v>1 UNIDAD DE SONDA</v>
          </cell>
          <cell r="E263" t="str">
            <v>GASTROENTEROLOGIA</v>
          </cell>
          <cell r="F263" t="str">
            <v>NO</v>
          </cell>
          <cell r="G263" t="str">
            <v>Se solicitará muestra física por requerimiento del evaluador</v>
          </cell>
        </row>
        <row r="264">
          <cell r="A264">
            <v>262</v>
          </cell>
          <cell r="B264" t="str">
            <v>DM1034</v>
          </cell>
          <cell r="C264" t="str">
            <v>SONDA NASOGASTRICA (LEVIN) 10 FR</v>
          </cell>
          <cell r="D264" t="str">
            <v>1 UNIDAD DE SONDA</v>
          </cell>
          <cell r="E264" t="str">
            <v>ENFERMERIA</v>
          </cell>
          <cell r="F264" t="str">
            <v>NO</v>
          </cell>
          <cell r="G264" t="str">
            <v>Se solicitará muestra física por requerimiento del evaluador</v>
          </cell>
        </row>
        <row r="265">
          <cell r="A265">
            <v>263</v>
          </cell>
          <cell r="B265" t="str">
            <v>DM1959</v>
          </cell>
          <cell r="C265" t="str">
            <v>TEST BOWIE &amp; DICK,   KIT DIARIO PRE-ENSAMBLADO PARA PRUEBA AUTOCLAVE DE PREVACIO</v>
          </cell>
          <cell r="D265" t="str">
            <v>1 UNIDAD DE TEST BOWIE &amp; DICK. PRESENTACION KIT PRE-ENSAMBLADO</v>
          </cell>
          <cell r="E265" t="str">
            <v xml:space="preserve">ESTERILIZACION </v>
          </cell>
          <cell r="F265" t="str">
            <v>NO</v>
          </cell>
          <cell r="G265" t="str">
            <v>Se solicitará muestra física por requerimiento del evaluador</v>
          </cell>
          <cell r="H265" t="str">
            <v>2014DM-0011878</v>
          </cell>
          <cell r="I265">
            <v>45559</v>
          </cell>
          <cell r="J265" t="str">
            <v>BIOLIFE</v>
          </cell>
          <cell r="K265" t="str">
            <v>UNIDAD</v>
          </cell>
          <cell r="L265">
            <v>6745</v>
          </cell>
          <cell r="M265">
            <v>1281.55</v>
          </cell>
        </row>
        <row r="266">
          <cell r="A266">
            <v>264</v>
          </cell>
          <cell r="B266" t="str">
            <v>DM2602</v>
          </cell>
          <cell r="C266" t="str">
            <v xml:space="preserve">TUBO ENDOTRAQUEAL N. 6.5 SIN BALON, APIROGENO, RADIOPACO Y ESTERIL </v>
          </cell>
          <cell r="D266" t="str">
            <v>1 UNIDAD DE TUBO ENDOTRAQUEAL</v>
          </cell>
          <cell r="E266" t="str">
            <v>ANESTESIA</v>
          </cell>
          <cell r="F266" t="str">
            <v>NO</v>
          </cell>
          <cell r="G266" t="str">
            <v>Se solicitará muestra física por requerimiento del evaluador</v>
          </cell>
        </row>
        <row r="267">
          <cell r="A267">
            <v>265</v>
          </cell>
          <cell r="B267" t="str">
            <v>DM1464</v>
          </cell>
          <cell r="C267" t="str">
            <v>JERINGA DESECHABLE 1CC INSULINA C/AGUJA 27GX1/2</v>
          </cell>
          <cell r="D267" t="str">
            <v>1 UNIDAD DE JERINGA</v>
          </cell>
          <cell r="E267" t="str">
            <v>ENFERMERIA</v>
          </cell>
          <cell r="F267" t="str">
            <v>NO</v>
          </cell>
          <cell r="G267" t="str">
            <v>Se solicitará muestra física por requerimiento del evaluador</v>
          </cell>
          <cell r="H267" t="str">
            <v>2020DM-0021477</v>
          </cell>
        </row>
        <row r="268">
          <cell r="A268">
            <v>266</v>
          </cell>
          <cell r="B268" t="str">
            <v>DM619</v>
          </cell>
          <cell r="C268" t="str">
            <v>JERINGA DESECHABLE DE 3 PARTES 20 ML</v>
          </cell>
          <cell r="D268" t="str">
            <v>1 UNIDAD DE JERINGA</v>
          </cell>
          <cell r="E268" t="str">
            <v>ENFERMERIA</v>
          </cell>
          <cell r="F268" t="str">
            <v>NO</v>
          </cell>
          <cell r="G268" t="str">
            <v>Se solicitará muestra física por requerimiento del evaluador</v>
          </cell>
          <cell r="H268" t="str">
            <v>2020DM-0021477</v>
          </cell>
        </row>
        <row r="269">
          <cell r="A269">
            <v>267</v>
          </cell>
          <cell r="B269" t="str">
            <v>DM622</v>
          </cell>
          <cell r="C269" t="str">
            <v>JERINGA DESECHABLE DE 3 PARTES 50 ML</v>
          </cell>
          <cell r="D269" t="str">
            <v>1 UNIDAD DE JERINGA</v>
          </cell>
          <cell r="E269" t="str">
            <v>ENFERMERIA</v>
          </cell>
          <cell r="F269" t="str">
            <v>NO</v>
          </cell>
          <cell r="G269" t="str">
            <v>Se solicitará muestra física por requerimiento del evaluador</v>
          </cell>
          <cell r="H269" t="str">
            <v>2020DM-0021477</v>
          </cell>
        </row>
        <row r="270">
          <cell r="A270">
            <v>268</v>
          </cell>
          <cell r="B270" t="str">
            <v>DM618</v>
          </cell>
          <cell r="C270" t="str">
            <v>JERINGA DESECHABLE DE 3 PARTES 10 ML</v>
          </cell>
          <cell r="D270" t="str">
            <v>1 UNIDAD DE JERINGA</v>
          </cell>
          <cell r="E270" t="str">
            <v>ENFERMERIA</v>
          </cell>
          <cell r="F270" t="str">
            <v>NO</v>
          </cell>
          <cell r="G270" t="str">
            <v>Se solicitará muestra física por requerimiento del evaluador</v>
          </cell>
          <cell r="H270" t="str">
            <v>2020DM-0021477</v>
          </cell>
          <cell r="I270">
            <v>47569</v>
          </cell>
          <cell r="J270" t="str">
            <v>VITALMED</v>
          </cell>
          <cell r="K270" t="str">
            <v>CAJX100 UND</v>
          </cell>
          <cell r="L270">
            <v>285</v>
          </cell>
          <cell r="M270">
            <v>0</v>
          </cell>
        </row>
        <row r="271">
          <cell r="A271">
            <v>269</v>
          </cell>
          <cell r="B271" t="str">
            <v>DM621</v>
          </cell>
          <cell r="C271" t="str">
            <v>JERINGA DESECHABLE DE 3 PARTES 5 ML</v>
          </cell>
          <cell r="D271" t="str">
            <v>1 UNIDAD DE JERINGA</v>
          </cell>
          <cell r="E271" t="str">
            <v>ENFERMERIA</v>
          </cell>
          <cell r="F271" t="str">
            <v>NO</v>
          </cell>
          <cell r="G271" t="str">
            <v>Se solicitará muestra física por requerimiento del evaluador</v>
          </cell>
          <cell r="H271" t="str">
            <v>2020DM-0021477</v>
          </cell>
          <cell r="I271">
            <v>47569</v>
          </cell>
          <cell r="J271" t="str">
            <v>VITALMED</v>
          </cell>
          <cell r="K271" t="str">
            <v>CAJX100 UND</v>
          </cell>
          <cell r="L271">
            <v>200</v>
          </cell>
          <cell r="M271">
            <v>0</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A3">
            <v>1</v>
          </cell>
          <cell r="B3" t="str">
            <v>APOSITO "NO TEJIDO", CON ADHESIVO HIPOALERGÉNICO PARA HERIDAS POSOPERATORIAS 30 A 35 X 9 A 10CM.</v>
          </cell>
          <cell r="C3" t="str">
            <v>1 UNIDAD DE APOSITO</v>
          </cell>
          <cell r="D3">
            <v>1</v>
          </cell>
          <cell r="E3" t="str">
            <v xml:space="preserve">UN </v>
          </cell>
          <cell r="F3">
            <v>0</v>
          </cell>
          <cell r="G3">
            <v>0</v>
          </cell>
        </row>
        <row r="4">
          <cell r="A4">
            <v>2</v>
          </cell>
          <cell r="B4" t="str">
            <v>APOSITO 6 X 7 MAS O MENOS 2CM CON REFUERZO INCORPORADO, Y CON TIRILLAS DE FIJACIÓN Y MARCACIÓN-USO PEDIATRICO</v>
          </cell>
          <cell r="C4" t="str">
            <v>1 UNIDAD DE APOSITO</v>
          </cell>
          <cell r="D4">
            <v>1</v>
          </cell>
          <cell r="E4" t="str">
            <v xml:space="preserve">UN </v>
          </cell>
          <cell r="F4">
            <v>0</v>
          </cell>
          <cell r="G4">
            <v>0</v>
          </cell>
        </row>
        <row r="5">
          <cell r="A5">
            <v>3</v>
          </cell>
          <cell r="B5" t="str">
            <v>APOSITO DE CARBON TRILAMINADO 10*10</v>
          </cell>
          <cell r="C5" t="str">
            <v>1 UNIDAD DE APOSITO</v>
          </cell>
          <cell r="D5">
            <v>1</v>
          </cell>
          <cell r="E5" t="str">
            <v xml:space="preserve">UN </v>
          </cell>
          <cell r="F5">
            <v>0</v>
          </cell>
          <cell r="G5">
            <v>0</v>
          </cell>
        </row>
        <row r="6">
          <cell r="A6">
            <v>4</v>
          </cell>
          <cell r="B6" t="str">
            <v>APOSITO DE GASA 15X20 CON BASE DE PARAFINA BLANDA + CLORHEXIDINA 0.5%</v>
          </cell>
          <cell r="C6" t="str">
            <v>1 UNIDAD DE APOSITO</v>
          </cell>
          <cell r="D6">
            <v>1</v>
          </cell>
          <cell r="E6" t="str">
            <v xml:space="preserve">UN </v>
          </cell>
          <cell r="F6">
            <v>0</v>
          </cell>
          <cell r="G6">
            <v>0</v>
          </cell>
        </row>
        <row r="7">
          <cell r="A7">
            <v>5</v>
          </cell>
          <cell r="B7" t="str">
            <v>APOSITO ESTERIL TRANSPARENTE 7X9 MAS O MENOS 2 CM CON REFUERZO INCORPORADO, Y CON TIRILLAS DE FIJACIÓN Y MARCACIÓN - USO ADULTO</v>
          </cell>
          <cell r="C7" t="str">
            <v>1 UNIDAD DE APOSITO</v>
          </cell>
          <cell r="D7">
            <v>1</v>
          </cell>
          <cell r="E7" t="str">
            <v xml:space="preserve">UN </v>
          </cell>
          <cell r="F7">
            <v>0</v>
          </cell>
          <cell r="G7">
            <v>0</v>
          </cell>
        </row>
        <row r="8">
          <cell r="A8">
            <v>6</v>
          </cell>
          <cell r="B8" t="str">
            <v>APOSITO TRANSPARENTE 15 X 25 CM POSQUIRURGICO CON ALMOHADILLA ABSORBENTE</v>
          </cell>
          <cell r="C8" t="str">
            <v>1 UNIDAD DE APOSITO</v>
          </cell>
          <cell r="D8">
            <v>1</v>
          </cell>
          <cell r="E8" t="str">
            <v xml:space="preserve">UN </v>
          </cell>
          <cell r="F8">
            <v>0</v>
          </cell>
          <cell r="G8">
            <v>0</v>
          </cell>
        </row>
        <row r="9">
          <cell r="A9">
            <v>7</v>
          </cell>
          <cell r="B9" t="str">
            <v>APOSITO TRASPARENTE ESTERIL CON ALMOHADILLA ABSORVENTE 7 HASTA 9 X 5 HASTA 7 CM</v>
          </cell>
          <cell r="C9" t="str">
            <v>1 UNIDAD DE APOSITO</v>
          </cell>
          <cell r="D9">
            <v>1</v>
          </cell>
          <cell r="E9" t="str">
            <v xml:space="preserve">UN </v>
          </cell>
          <cell r="F9">
            <v>0</v>
          </cell>
          <cell r="G9">
            <v>0</v>
          </cell>
        </row>
        <row r="10">
          <cell r="A10">
            <v>8</v>
          </cell>
          <cell r="B10" t="str">
            <v>CREMA PROTECTORA CUTANEA CON OXIDO DE ZINC PARA PREVENCION LESIONES POR PRESION. 10%</v>
          </cell>
          <cell r="C10" t="str">
            <v>1 UNIDAD DE CREMA</v>
          </cell>
          <cell r="D10">
            <v>1</v>
          </cell>
          <cell r="E10" t="str">
            <v xml:space="preserve">UN </v>
          </cell>
          <cell r="F10">
            <v>0</v>
          </cell>
          <cell r="G10">
            <v>0</v>
          </cell>
        </row>
        <row r="11">
          <cell r="A11">
            <v>9</v>
          </cell>
          <cell r="B11" t="str">
            <v>DETERGENTE POLIENZIMATICO BIODEGRADABLE EN GEL O ESPUMA COMO PRETRATAMIENTO DE TRANSPORTE INSTRUMENTAL PARA LA DEGRADACION DE MATERIA ORGANICA</v>
          </cell>
          <cell r="C11" t="str">
            <v>1 UNIDAD DE DETERGENTE X 500 ML PRESENTACION FRASCO EN SPRAY</v>
          </cell>
          <cell r="D11">
            <v>1</v>
          </cell>
          <cell r="E11" t="str">
            <v xml:space="preserve">UN </v>
          </cell>
          <cell r="F11">
            <v>70568</v>
          </cell>
          <cell r="G11">
            <v>0</v>
          </cell>
        </row>
        <row r="12">
          <cell r="A12">
            <v>10</v>
          </cell>
          <cell r="B12" t="str">
            <v>ESPARADRAPO TELA SIN TEJER AUTOADHESIVO-10 CM X 10 M</v>
          </cell>
          <cell r="C12" t="str">
            <v>1 UNIDAD DE ESPARADRAPO</v>
          </cell>
          <cell r="D12">
            <v>1</v>
          </cell>
          <cell r="E12" t="str">
            <v xml:space="preserve">UN </v>
          </cell>
          <cell r="F12">
            <v>25714</v>
          </cell>
          <cell r="G12">
            <v>0</v>
          </cell>
        </row>
        <row r="13">
          <cell r="A13">
            <v>11</v>
          </cell>
          <cell r="B13" t="str">
            <v>PROTECTOR CUTANEO EMOLIENTE CON OXIDO DE ZINC CALAMINA Y ALANTOINA 30%(ULTRA)</v>
          </cell>
          <cell r="C13" t="str">
            <v>1 UNIDAD DE PROTECTOR CUTANEO</v>
          </cell>
          <cell r="D13">
            <v>1</v>
          </cell>
          <cell r="E13" t="str">
            <v xml:space="preserve">UN </v>
          </cell>
          <cell r="G13">
            <v>0</v>
          </cell>
        </row>
        <row r="14">
          <cell r="A14">
            <v>12</v>
          </cell>
          <cell r="B14" t="str">
            <v>PROTECTOR EN ESPUMA PARA CODO Y TALON</v>
          </cell>
          <cell r="C14" t="str">
            <v>1 UNIDAD DE PROTECTOR EN ESPUMA</v>
          </cell>
          <cell r="D14">
            <v>1</v>
          </cell>
          <cell r="E14" t="str">
            <v xml:space="preserve">UN </v>
          </cell>
          <cell r="G14">
            <v>0</v>
          </cell>
        </row>
        <row r="15">
          <cell r="A15">
            <v>13</v>
          </cell>
          <cell r="B15" t="str">
            <v>ROLLO DE GASA IMPREGNADA EN PARAFINA DE 1 METRO POR 15 CM DE ANCHO ESTERIL</v>
          </cell>
          <cell r="C15" t="str">
            <v>1 UNIDAD DE ROLLO DE GASA IMPREGNADA EN PARAFINA. PRESENTACION ROLLO</v>
          </cell>
          <cell r="D15">
            <v>1</v>
          </cell>
          <cell r="E15" t="str">
            <v xml:space="preserve">UN </v>
          </cell>
          <cell r="G15">
            <v>0</v>
          </cell>
        </row>
        <row r="16">
          <cell r="A16">
            <v>14</v>
          </cell>
          <cell r="B16" t="str">
            <v>CONECTOR LIBRE DE AGUJA</v>
          </cell>
          <cell r="C16" t="str">
            <v>1 UNIDAD CONECTOR</v>
          </cell>
          <cell r="D16">
            <v>1</v>
          </cell>
          <cell r="E16" t="str">
            <v xml:space="preserve">UN </v>
          </cell>
          <cell r="F16">
            <v>1364</v>
          </cell>
          <cell r="G16">
            <v>0</v>
          </cell>
        </row>
        <row r="17">
          <cell r="A17">
            <v>15</v>
          </cell>
          <cell r="B17" t="str">
            <v>ESPARADRAPO ANTIALERGICO 1 PULGADA</v>
          </cell>
          <cell r="C17" t="str">
            <v>1 ROLLO DE ESPARADRAPO</v>
          </cell>
          <cell r="D17">
            <v>1</v>
          </cell>
          <cell r="E17" t="str">
            <v xml:space="preserve">UN </v>
          </cell>
          <cell r="F17">
            <v>1921</v>
          </cell>
          <cell r="G17">
            <v>0</v>
          </cell>
        </row>
        <row r="18">
          <cell r="A18">
            <v>16</v>
          </cell>
          <cell r="B18" t="str">
            <v>ESPARADRAPO DE RAYON MICROPOROSO HIPOALERGENICO 2 X 10 YARDAS</v>
          </cell>
          <cell r="C18" t="str">
            <v>1 ROLLO DE ESPARADRAPO</v>
          </cell>
          <cell r="D18">
            <v>1</v>
          </cell>
          <cell r="E18" t="str">
            <v xml:space="preserve">UN </v>
          </cell>
          <cell r="F18">
            <v>3842</v>
          </cell>
          <cell r="G18">
            <v>0</v>
          </cell>
        </row>
        <row r="19">
          <cell r="A19">
            <v>17</v>
          </cell>
          <cell r="B19" t="str">
            <v>GASA 100% ALGODON TEJIDA 8 PLIEGUES ESTERIL SIN INDICADOR RADIOPACO 7.5 * 7.5 cm (SOBRE X 5)</v>
          </cell>
          <cell r="C19" t="str">
            <v>1 SOBRE DE 5 UNIDADES</v>
          </cell>
          <cell r="D19">
            <v>1</v>
          </cell>
          <cell r="E19" t="str">
            <v xml:space="preserve">UN </v>
          </cell>
          <cell r="F19">
            <v>344</v>
          </cell>
          <cell r="G19">
            <v>0</v>
          </cell>
        </row>
        <row r="20">
          <cell r="A20">
            <v>18</v>
          </cell>
          <cell r="B20" t="str">
            <v>JERINGA DE TRES PARTES DE 3 CM 23G X 1´´ 25 X 0.62 MM.</v>
          </cell>
          <cell r="C20" t="str">
            <v>1 UNIDAD DE JERINGA</v>
          </cell>
          <cell r="D20">
            <v>1</v>
          </cell>
          <cell r="E20" t="str">
            <v xml:space="preserve">UN </v>
          </cell>
          <cell r="F20">
            <v>189</v>
          </cell>
          <cell r="G20">
            <v>0</v>
          </cell>
        </row>
        <row r="21">
          <cell r="A21">
            <v>19</v>
          </cell>
          <cell r="B21" t="str">
            <v>PAÑO IMPREGNADO CON CLORHEXIDINA AL 2 % Y ALCOHOL ISOPROPILICO AL 70%</v>
          </cell>
          <cell r="C21" t="str">
            <v>1 UNIDAD DE PAÑO</v>
          </cell>
          <cell r="D21">
            <v>1</v>
          </cell>
          <cell r="E21" t="str">
            <v xml:space="preserve">UN </v>
          </cell>
          <cell r="F21">
            <v>74</v>
          </cell>
          <cell r="G21">
            <v>0</v>
          </cell>
        </row>
        <row r="22">
          <cell r="A22">
            <v>20</v>
          </cell>
          <cell r="B22" t="str">
            <v>COMPRESA TEJIDA EN GASA 100% ALGODON DE 4
PLIEGUES NO ESTERIL 45CM X 45CM CON INDICADOR
RADIOPACO LIBRE DE LATEX</v>
          </cell>
          <cell r="C22" t="str">
            <v>Una Unidad de compresa</v>
          </cell>
          <cell r="D22">
            <v>1</v>
          </cell>
          <cell r="E22" t="str">
            <v xml:space="preserve">UN </v>
          </cell>
          <cell r="F22">
            <v>0</v>
          </cell>
          <cell r="G22">
            <v>0</v>
          </cell>
        </row>
        <row r="23">
          <cell r="A23">
            <v>21</v>
          </cell>
          <cell r="B23" t="str">
            <v>JERINGA DESECHABLE DE 60 ML PUNTA DE CATETER TRESPAR</v>
          </cell>
          <cell r="C23" t="str">
            <v>1 UNIDAD DE JERINGA</v>
          </cell>
          <cell r="D23">
            <v>1</v>
          </cell>
          <cell r="E23" t="str">
            <v xml:space="preserve">UN </v>
          </cell>
          <cell r="F23">
            <v>1014</v>
          </cell>
          <cell r="G23">
            <v>0</v>
          </cell>
        </row>
        <row r="24">
          <cell r="A24">
            <v>22</v>
          </cell>
          <cell r="B24" t="str">
            <v>GASA TEJIDA NO ESTERIL TIPO HOSPITALARIO ROLLO 0.90 X 90 MTRS ANCHO 45 CM</v>
          </cell>
          <cell r="C24" t="str">
            <v xml:space="preserve">1 UNIDAD DE
ROLLO DE GASA
</v>
          </cell>
          <cell r="D24">
            <v>1</v>
          </cell>
          <cell r="E24" t="str">
            <v xml:space="preserve">UN </v>
          </cell>
          <cell r="F24">
            <v>45455</v>
          </cell>
          <cell r="G24">
            <v>0</v>
          </cell>
        </row>
        <row r="25">
          <cell r="A25">
            <v>23</v>
          </cell>
          <cell r="B25" t="str">
            <v>AGUJA BLOQUEO NERVIOSO 22X50MM</v>
          </cell>
          <cell r="C25" t="str">
            <v>1 UNIDAD DE AGUJA</v>
          </cell>
          <cell r="D25">
            <v>1</v>
          </cell>
          <cell r="E25" t="str">
            <v xml:space="preserve">UN </v>
          </cell>
          <cell r="F25">
            <v>43977</v>
          </cell>
          <cell r="G25">
            <v>0</v>
          </cell>
        </row>
        <row r="26">
          <cell r="A26">
            <v>24</v>
          </cell>
          <cell r="B26" t="str">
            <v>AGUJA PARA BLOQUEO DE NERVIO 20 - 21 G X 120MM VISIBLES ECOGRÁFICAMENTE</v>
          </cell>
          <cell r="C26" t="str">
            <v>1 UNIDAD DE AGUJA</v>
          </cell>
          <cell r="D26">
            <v>1</v>
          </cell>
          <cell r="E26" t="str">
            <v xml:space="preserve">UN </v>
          </cell>
          <cell r="F26">
            <v>43977</v>
          </cell>
          <cell r="G26">
            <v>8356</v>
          </cell>
        </row>
        <row r="27">
          <cell r="A27">
            <v>25</v>
          </cell>
          <cell r="B27" t="str">
            <v>AGUJA PARA BLOQUEO DE NERVIO 21- 22 G X 50MM VISIBLES ECOGRÁFICAMENTE</v>
          </cell>
          <cell r="C27" t="str">
            <v>1 UNIDAD DE AGUJA</v>
          </cell>
          <cell r="D27">
            <v>1</v>
          </cell>
          <cell r="E27" t="str">
            <v xml:space="preserve">UN </v>
          </cell>
          <cell r="F27">
            <v>43977</v>
          </cell>
          <cell r="G27">
            <v>0</v>
          </cell>
        </row>
        <row r="28">
          <cell r="A28">
            <v>26</v>
          </cell>
          <cell r="B28" t="str">
            <v>AGUJA PARA BLOQUEO DE NERVIO 21 G X 90-110MM</v>
          </cell>
          <cell r="C28" t="str">
            <v>1 UNIDAD DE AGUJA</v>
          </cell>
          <cell r="D28">
            <v>1</v>
          </cell>
          <cell r="E28" t="str">
            <v xml:space="preserve">UN </v>
          </cell>
          <cell r="F28">
            <v>43977</v>
          </cell>
          <cell r="G28">
            <v>8356</v>
          </cell>
        </row>
        <row r="29">
          <cell r="A29">
            <v>27</v>
          </cell>
          <cell r="B29" t="str">
            <v>AGUJA PARA BLOQUEO DE NERVIO NO. 20G X 150MM USO CON NEUROESTIMULADOR</v>
          </cell>
          <cell r="C29" t="str">
            <v>1 UNIDAD DE AGUJA</v>
          </cell>
          <cell r="D29">
            <v>1</v>
          </cell>
          <cell r="E29" t="str">
            <v xml:space="preserve">UN </v>
          </cell>
          <cell r="F29">
            <v>32614</v>
          </cell>
          <cell r="G29">
            <v>6197</v>
          </cell>
        </row>
        <row r="30">
          <cell r="A30">
            <v>28</v>
          </cell>
          <cell r="B30" t="str">
            <v>AGUJA PARA BLOQUEO DE NERVIO NO. 22G X 80MM USO CON NEUROESTIMULADOR</v>
          </cell>
          <cell r="C30" t="str">
            <v>1 UNIDAD DE AGUJA</v>
          </cell>
          <cell r="D30">
            <v>1</v>
          </cell>
          <cell r="E30" t="str">
            <v xml:space="preserve">UN </v>
          </cell>
          <cell r="F30">
            <v>35875</v>
          </cell>
          <cell r="G30">
            <v>6816</v>
          </cell>
        </row>
        <row r="31">
          <cell r="A31">
            <v>29</v>
          </cell>
          <cell r="B31" t="str">
            <v>AGUJA PARA BLOQUEO DE NERVIO NO. 24G X 25MM USO CON NEUROESTIMULADOR</v>
          </cell>
          <cell r="C31" t="str">
            <v>1 UNIDAD DE AGUJA</v>
          </cell>
          <cell r="D31">
            <v>1</v>
          </cell>
          <cell r="E31" t="str">
            <v xml:space="preserve">UN </v>
          </cell>
          <cell r="F31">
            <v>43977</v>
          </cell>
          <cell r="G31">
            <v>8356</v>
          </cell>
        </row>
        <row r="32">
          <cell r="A32">
            <v>30</v>
          </cell>
          <cell r="B32" t="str">
            <v>AGUJA PARA PUNCION LUMBAR N. 20</v>
          </cell>
          <cell r="C32" t="str">
            <v>1 UNIDAD DE AGUJA</v>
          </cell>
          <cell r="D32">
            <v>1</v>
          </cell>
          <cell r="E32" t="str">
            <v xml:space="preserve">UN </v>
          </cell>
          <cell r="F32">
            <v>10886</v>
          </cell>
          <cell r="G32">
            <v>0</v>
          </cell>
        </row>
        <row r="33">
          <cell r="A33">
            <v>31</v>
          </cell>
          <cell r="B33" t="str">
            <v>AGUJA PARA PUNCION LUMBAR N. 22</v>
          </cell>
          <cell r="C33" t="str">
            <v>1 UNIDAD DE AGUJA</v>
          </cell>
          <cell r="D33">
            <v>1</v>
          </cell>
          <cell r="E33" t="str">
            <v xml:space="preserve">UN </v>
          </cell>
          <cell r="F33">
            <v>10886</v>
          </cell>
          <cell r="G33">
            <v>0</v>
          </cell>
        </row>
        <row r="34">
          <cell r="A34">
            <v>32</v>
          </cell>
          <cell r="B34" t="str">
            <v>AGUJA PARA PUNCION LUMBAR NO. 25</v>
          </cell>
          <cell r="C34" t="str">
            <v>1 UNIDAD DE AGUJA</v>
          </cell>
          <cell r="D34">
            <v>1</v>
          </cell>
          <cell r="E34" t="str">
            <v xml:space="preserve">UN </v>
          </cell>
          <cell r="F34">
            <v>9227</v>
          </cell>
          <cell r="G34">
            <v>0</v>
          </cell>
        </row>
        <row r="35">
          <cell r="A35">
            <v>33</v>
          </cell>
          <cell r="B35" t="str">
            <v>ASA POLIPECTOMIA OVALADA</v>
          </cell>
          <cell r="C35" t="str">
            <v>1 UNIDAD DE ASA</v>
          </cell>
          <cell r="D35">
            <v>1</v>
          </cell>
          <cell r="E35" t="str">
            <v xml:space="preserve">UN </v>
          </cell>
          <cell r="F35">
            <v>105682</v>
          </cell>
          <cell r="G35">
            <v>20080</v>
          </cell>
        </row>
        <row r="36">
          <cell r="A36">
            <v>34</v>
          </cell>
          <cell r="B36" t="str">
            <v>BOQUILLA PLASTICA PARA ENDOSCOPIA ADULTO REUSABLE</v>
          </cell>
          <cell r="C36" t="str">
            <v>1 UNIDAD DE BOQUILLA</v>
          </cell>
          <cell r="D36">
            <v>1</v>
          </cell>
          <cell r="E36" t="str">
            <v xml:space="preserve">UN </v>
          </cell>
          <cell r="G36">
            <v>0</v>
          </cell>
        </row>
        <row r="37">
          <cell r="A37">
            <v>35</v>
          </cell>
          <cell r="B37" t="str">
            <v>BOQUILLA PLASTICA PARA ENDOSCOPIA PEDIATRICA REUSABLE</v>
          </cell>
          <cell r="C37" t="str">
            <v>1 UNIDAD DE BOQUILLA</v>
          </cell>
          <cell r="D37">
            <v>1</v>
          </cell>
          <cell r="E37" t="str">
            <v xml:space="preserve">UN </v>
          </cell>
          <cell r="G37">
            <v>0</v>
          </cell>
        </row>
        <row r="38">
          <cell r="A38">
            <v>36</v>
          </cell>
          <cell r="B38" t="str">
            <v>BOQUILLAS DESECHABLES ADULTO 48 F BANDA DE CAUCHO INTERNA CON VELCRO</v>
          </cell>
          <cell r="C38" t="str">
            <v>1 UNIDAD DE BOQUILLA</v>
          </cell>
          <cell r="D38">
            <v>1</v>
          </cell>
          <cell r="E38" t="str">
            <v xml:space="preserve">UN </v>
          </cell>
          <cell r="G38">
            <v>0</v>
          </cell>
        </row>
        <row r="39">
          <cell r="A39">
            <v>37</v>
          </cell>
          <cell r="B39" t="str">
            <v>CANULA DE TRAQUEOSTOMIA 2.5 SIN BALON TERMOSENSIBLE QUE PERMITA MAYOR ADAPTACION</v>
          </cell>
          <cell r="C39" t="str">
            <v>1 UNIDAD DE CANULA</v>
          </cell>
          <cell r="D39">
            <v>1</v>
          </cell>
          <cell r="E39" t="str">
            <v xml:space="preserve">UN </v>
          </cell>
          <cell r="F39">
            <v>117045</v>
          </cell>
          <cell r="G39">
            <v>0</v>
          </cell>
        </row>
        <row r="40">
          <cell r="A40">
            <v>38</v>
          </cell>
          <cell r="B40" t="str">
            <v>CANULA DE TRAQUEOSTOMIA 5 FENESTRADA</v>
          </cell>
          <cell r="C40" t="str">
            <v>1 UNIDAD DE CANULA</v>
          </cell>
          <cell r="D40">
            <v>1</v>
          </cell>
          <cell r="E40" t="str">
            <v xml:space="preserve">UN </v>
          </cell>
          <cell r="F40">
            <v>109785</v>
          </cell>
          <cell r="G40">
            <v>0</v>
          </cell>
        </row>
        <row r="41">
          <cell r="A41">
            <v>39</v>
          </cell>
          <cell r="B41" t="str">
            <v>CATETER VENOSO CENTRAL 1 LUMEN N 18 AD.</v>
          </cell>
          <cell r="C41" t="str">
            <v>1 UNIDAD DE CATETER</v>
          </cell>
          <cell r="D41">
            <v>1</v>
          </cell>
          <cell r="E41" t="str">
            <v xml:space="preserve">UN </v>
          </cell>
          <cell r="G41">
            <v>0</v>
          </cell>
        </row>
        <row r="42">
          <cell r="A42">
            <v>40</v>
          </cell>
          <cell r="B42" t="str">
            <v>CEPILLO PARA LAVADO DE COLONOSCOPIA DESECHABLE</v>
          </cell>
          <cell r="C42" t="str">
            <v>1 UNIDAD DE CEPILLO</v>
          </cell>
          <cell r="D42">
            <v>1</v>
          </cell>
          <cell r="E42" t="str">
            <v xml:space="preserve">UN </v>
          </cell>
          <cell r="G42">
            <v>0</v>
          </cell>
        </row>
        <row r="43">
          <cell r="A43">
            <v>41</v>
          </cell>
          <cell r="B43" t="str">
            <v>CEPILLO PARA LAVADO PARA GASTROSCOPIA DESECHABLE</v>
          </cell>
          <cell r="C43" t="str">
            <v>1 UNIDAD DE CEPILLO</v>
          </cell>
          <cell r="D43">
            <v>1</v>
          </cell>
          <cell r="E43" t="str">
            <v xml:space="preserve">UN </v>
          </cell>
          <cell r="G43">
            <v>0</v>
          </cell>
        </row>
        <row r="44">
          <cell r="A44">
            <v>42</v>
          </cell>
          <cell r="B44" t="str">
            <v>CIRCUITO DESECHABLE PARA SISTEMA DE REANIMACIÓN NEONATAL QUE INCLUYE MANGUERA LISA PARA OXIGENO Y MASCARA DE (50MM)</v>
          </cell>
          <cell r="C44" t="str">
            <v>1 UNIDAD DE CIRCUITO INCLUYE MANGUERA Y MASCARA</v>
          </cell>
          <cell r="D44">
            <v>1</v>
          </cell>
          <cell r="E44" t="str">
            <v xml:space="preserve">UN </v>
          </cell>
          <cell r="F44">
            <v>42375</v>
          </cell>
          <cell r="G44">
            <v>0</v>
          </cell>
        </row>
        <row r="45">
          <cell r="A45">
            <v>43</v>
          </cell>
          <cell r="B45" t="str">
            <v>CIRCUITO DESECHABLE PARA SISTEMA DE REANIMACIÓN NEONATAL QUE INCLUYE MANGUERA LISA PARA OXIGENO Y MASCARA DE (60MM)</v>
          </cell>
          <cell r="C45" t="str">
            <v>1 UNIDAD DE CIRCUITO INCLUYE MANGUERA Y MASCARA</v>
          </cell>
          <cell r="D45">
            <v>1</v>
          </cell>
          <cell r="E45" t="str">
            <v xml:space="preserve">UN </v>
          </cell>
          <cell r="F45">
            <v>48330</v>
          </cell>
          <cell r="G45">
            <v>0</v>
          </cell>
        </row>
        <row r="46">
          <cell r="A46">
            <v>44</v>
          </cell>
          <cell r="B46" t="str">
            <v>CIRCUITO DESECHABLE PARA SISTEMA DE REANIMACIÓN NEONATAL QUE INCLUYE MANGUERA LISA PARA OXIGENO Y MASCARA DE (42MM)</v>
          </cell>
          <cell r="C46" t="str">
            <v>1 UNIDAD DE CIRCUITO INCLUYE MANGUERA Y MASCARA</v>
          </cell>
          <cell r="D46">
            <v>1</v>
          </cell>
          <cell r="E46" t="str">
            <v xml:space="preserve">UN </v>
          </cell>
          <cell r="F46">
            <v>42375</v>
          </cell>
          <cell r="G46">
            <v>0</v>
          </cell>
        </row>
        <row r="47">
          <cell r="A47">
            <v>45</v>
          </cell>
          <cell r="B47" t="str">
            <v>DREN DE BLAKE NO. 7 CON RESERVORIO</v>
          </cell>
          <cell r="C47" t="str">
            <v>1 UNIDAD DE DREN</v>
          </cell>
          <cell r="D47">
            <v>1</v>
          </cell>
          <cell r="E47" t="str">
            <v xml:space="preserve">UN </v>
          </cell>
          <cell r="G47">
            <v>0</v>
          </cell>
        </row>
        <row r="48">
          <cell r="A48">
            <v>46</v>
          </cell>
          <cell r="B48" t="str">
            <v>ELECTRODO LAPAROSCOPICO TIPO GANCHO DE HOOK ANGULACION 90 GRADOS (CAMISA E INSERTO ) REUSABLE PARA SISTEMA MONOPOLAR</v>
          </cell>
          <cell r="C48" t="str">
            <v>1 UNIDAD DE ELECTRODO</v>
          </cell>
          <cell r="D48">
            <v>1</v>
          </cell>
          <cell r="E48" t="str">
            <v xml:space="preserve">UN </v>
          </cell>
          <cell r="G48">
            <v>0</v>
          </cell>
        </row>
        <row r="49">
          <cell r="A49">
            <v>47</v>
          </cell>
          <cell r="B49" t="str">
            <v>ELECTRODO LAPAROSCOPICO TIPO ESPATULA (CAMISA E INSERTO ) REUSABLE PARA SISTEMA MONOPOLAR</v>
          </cell>
          <cell r="C49" t="str">
            <v>1 UNIDAD DE ELECTRODO</v>
          </cell>
          <cell r="D49">
            <v>1</v>
          </cell>
          <cell r="E49" t="str">
            <v xml:space="preserve">UN </v>
          </cell>
          <cell r="G49">
            <v>0</v>
          </cell>
        </row>
        <row r="50">
          <cell r="A50">
            <v>48</v>
          </cell>
          <cell r="B50" t="str">
            <v>INHALOCAMARA PARA VENTILACIÓN MECANICA ADULTO CON ADAPTACION A CIRCUITO UNIVERSAL</v>
          </cell>
          <cell r="C50" t="str">
            <v>1 UNIDAD DE INHALOCAMARA</v>
          </cell>
          <cell r="D50">
            <v>1</v>
          </cell>
          <cell r="E50" t="str">
            <v xml:space="preserve">UN </v>
          </cell>
          <cell r="G50">
            <v>0</v>
          </cell>
        </row>
        <row r="51">
          <cell r="A51">
            <v>49</v>
          </cell>
          <cell r="B51" t="str">
            <v>JERINGA ASEPTO PLASTICA ESTERIL</v>
          </cell>
          <cell r="C51" t="str">
            <v>1 UNIDAD DE JERINGA</v>
          </cell>
          <cell r="D51">
            <v>1</v>
          </cell>
          <cell r="E51" t="str">
            <v xml:space="preserve">UN </v>
          </cell>
          <cell r="F51">
            <v>4252</v>
          </cell>
          <cell r="G51">
            <v>0</v>
          </cell>
        </row>
        <row r="52">
          <cell r="A52">
            <v>50</v>
          </cell>
          <cell r="B52" t="str">
            <v>JUEGO PARA ADMINISTRACION DE LIQUIDOS PARA BOMBA DE DOLOR</v>
          </cell>
          <cell r="C52" t="str">
            <v>1 UNIDAD DE JUEGO ADMINISTRACION DE LIQUIDOS PARA BOMBA DE DOLOR</v>
          </cell>
          <cell r="D52">
            <v>1</v>
          </cell>
          <cell r="E52" t="str">
            <v xml:space="preserve">UN </v>
          </cell>
          <cell r="G52">
            <v>0</v>
          </cell>
        </row>
        <row r="53">
          <cell r="A53">
            <v>51</v>
          </cell>
          <cell r="B53" t="str">
            <v>KIT DE TRAQUEOSTOMIA PERCUTANEO ( GUIA, AGUJA, CAMISA, BISTURY, JERINGA, CANULA DE PUNCION CON CASTETER DE TEFLON, DILATADOR CORTO 14, CATETER GUIA CON BLOQUEO DE SEGURIDAD, DILATADOR HIDROFILICO Y CANULA DE TRAQUEOSTOMIA N 7 )</v>
          </cell>
          <cell r="C53" t="str">
            <v>1 KIT DE TRAQUEOSTOMIA PRESENTACION KIT</v>
          </cell>
          <cell r="D53">
            <v>1</v>
          </cell>
          <cell r="E53" t="str">
            <v xml:space="preserve">UN </v>
          </cell>
          <cell r="F53">
            <v>988636</v>
          </cell>
          <cell r="G53">
            <v>0</v>
          </cell>
        </row>
        <row r="54">
          <cell r="A54">
            <v>52</v>
          </cell>
          <cell r="B54" t="str">
            <v>KIT DE TRAQUEOSTOMIA PERCUTANEO ( GUIA, AGUJA, CAMISA, BISTURY, JERINGA, CANULA DE PUNCION CON CASTETER DE TEFLON, DILATADOR CORTO 14, CATETER GUIA CON BLOQUEO DE SEGURIDAD, DILATADOR HIDROFILICO Y CANULA DE TRAQUEOSTOMIA N 8 FENESTRADA)</v>
          </cell>
          <cell r="C54" t="str">
            <v>1 KIT DE TRAQUEOSTOMIA PRESENTACION KIT</v>
          </cell>
          <cell r="D54">
            <v>1</v>
          </cell>
          <cell r="E54" t="str">
            <v xml:space="preserve">UN </v>
          </cell>
          <cell r="F54">
            <v>1772727</v>
          </cell>
          <cell r="G54">
            <v>0</v>
          </cell>
        </row>
        <row r="55">
          <cell r="A55">
            <v>53</v>
          </cell>
          <cell r="B55" t="str">
            <v>PAPILOTOMO DE PUNTA O PRECORTE</v>
          </cell>
          <cell r="C55" t="str">
            <v>1 UNIDAD DE PAPILOTOMO</v>
          </cell>
          <cell r="D55">
            <v>1</v>
          </cell>
          <cell r="E55" t="str">
            <v xml:space="preserve">UN </v>
          </cell>
          <cell r="G55">
            <v>0</v>
          </cell>
        </row>
        <row r="56">
          <cell r="A56">
            <v>54</v>
          </cell>
          <cell r="B56" t="str">
            <v>PINZA PARA EXTRACCION DE CUERPO EXTRAÑO REUSABLE PARA ENDOSCOPIA</v>
          </cell>
          <cell r="C56" t="str">
            <v>1 UNIDAD DE PINZA</v>
          </cell>
          <cell r="D56">
            <v>1</v>
          </cell>
          <cell r="E56" t="str">
            <v xml:space="preserve">UN </v>
          </cell>
          <cell r="G56">
            <v>0</v>
          </cell>
        </row>
        <row r="57">
          <cell r="A57">
            <v>55</v>
          </cell>
          <cell r="B57" t="str">
            <v>SET DE CATETER EPIDURAL CON AGUJA No.16</v>
          </cell>
          <cell r="C57" t="str">
            <v>1 UNIDAD DE KIT DE ANESTESIA. INCLUYE (TODOS LOS INSUMOS RELACIONADOS EN LA DESCRIPCION DEL INSUMO) PRESENTACION KIT</v>
          </cell>
          <cell r="D57">
            <v>1</v>
          </cell>
          <cell r="E57" t="str">
            <v xml:space="preserve">UN </v>
          </cell>
          <cell r="F57">
            <v>45889</v>
          </cell>
          <cell r="G57">
            <v>0</v>
          </cell>
        </row>
        <row r="58">
          <cell r="A58">
            <v>56</v>
          </cell>
          <cell r="B58" t="str">
            <v>SET DE CATETER EPIDURAL CON AGUJA No.18</v>
          </cell>
          <cell r="C58" t="str">
            <v>1 UNIDAD DE SET DE CATETER</v>
          </cell>
          <cell r="D58">
            <v>1</v>
          </cell>
          <cell r="E58" t="str">
            <v xml:space="preserve">UN </v>
          </cell>
          <cell r="F58">
            <v>50011</v>
          </cell>
          <cell r="G58">
            <v>0</v>
          </cell>
        </row>
        <row r="59">
          <cell r="A59">
            <v>57</v>
          </cell>
          <cell r="B59" t="str">
            <v>SISTEMA DE DRENAJE TORACICO PEDIATRICO</v>
          </cell>
          <cell r="C59" t="str">
            <v>1 UNIDAD DE SISTEMA DE DRENAJE TORAXICO</v>
          </cell>
          <cell r="D59">
            <v>1</v>
          </cell>
          <cell r="E59" t="str">
            <v xml:space="preserve">UN </v>
          </cell>
          <cell r="F59">
            <v>148864</v>
          </cell>
          <cell r="G59">
            <v>0</v>
          </cell>
        </row>
        <row r="60">
          <cell r="A60">
            <v>58</v>
          </cell>
          <cell r="B60" t="str">
            <v>SONDA DE SUCCION CERRADA N° 12 FR</v>
          </cell>
          <cell r="C60" t="str">
            <v>1 UNIDAD DE SONDA</v>
          </cell>
          <cell r="D60">
            <v>1</v>
          </cell>
          <cell r="E60" t="str">
            <v xml:space="preserve">UN </v>
          </cell>
          <cell r="F60">
            <v>62338</v>
          </cell>
          <cell r="G60">
            <v>0</v>
          </cell>
        </row>
        <row r="61">
          <cell r="A61">
            <v>59</v>
          </cell>
          <cell r="B61" t="str">
            <v>SONDA DE SUCCION CERRADA N° 5 FR</v>
          </cell>
          <cell r="C61" t="str">
            <v>1 UNIDAD DE SONDA</v>
          </cell>
          <cell r="D61">
            <v>1</v>
          </cell>
          <cell r="E61" t="str">
            <v xml:space="preserve">UN </v>
          </cell>
          <cell r="G61">
            <v>0</v>
          </cell>
        </row>
        <row r="62">
          <cell r="A62">
            <v>60</v>
          </cell>
          <cell r="B62" t="str">
            <v>SONDA DE SUCCION CERRADA NO 14 CON PUERTO PARA INHALADOR</v>
          </cell>
          <cell r="C62" t="str">
            <v>1 UNIDAD DE SONDA</v>
          </cell>
          <cell r="D62">
            <v>1</v>
          </cell>
          <cell r="E62" t="str">
            <v xml:space="preserve">UN </v>
          </cell>
          <cell r="F62">
            <v>68182</v>
          </cell>
          <cell r="G62">
            <v>0</v>
          </cell>
        </row>
        <row r="63">
          <cell r="A63">
            <v>61</v>
          </cell>
          <cell r="B63" t="str">
            <v>VALVULA DE SUCCION DESECHABLE</v>
          </cell>
          <cell r="C63" t="str">
            <v>1 UNIDAD DE VALVULA DE SUCCION</v>
          </cell>
          <cell r="D63">
            <v>1</v>
          </cell>
          <cell r="E63" t="str">
            <v xml:space="preserve">UN </v>
          </cell>
          <cell r="G63">
            <v>0</v>
          </cell>
        </row>
        <row r="64">
          <cell r="A64">
            <v>62</v>
          </cell>
          <cell r="B64" t="str">
            <v>BOLSA DE DRENAJE URINARIO ADULTO CON SISTEMA CERRRADO, SIN PUERTO PARA TOMA DE MUESTRA Y SIN VALVULA ANTIREFLUJO Y CONECTOR UNIVERSAL.</v>
          </cell>
          <cell r="C64" t="str">
            <v>1 UNIDAD DE BOLSA DRENAJE URINARIO</v>
          </cell>
          <cell r="D64">
            <v>1</v>
          </cell>
          <cell r="E64" t="str">
            <v xml:space="preserve">UN </v>
          </cell>
          <cell r="F64">
            <v>4545</v>
          </cell>
          <cell r="G64">
            <v>0</v>
          </cell>
        </row>
        <row r="65">
          <cell r="A65">
            <v>63</v>
          </cell>
          <cell r="B65" t="str">
            <v>CANULA DE GUEDELL N. 0</v>
          </cell>
          <cell r="C65" t="str">
            <v>1 UNIDAD DE CANULA</v>
          </cell>
          <cell r="D65">
            <v>1</v>
          </cell>
          <cell r="E65" t="str">
            <v xml:space="preserve">UN </v>
          </cell>
          <cell r="F65">
            <v>793</v>
          </cell>
          <cell r="G65">
            <v>0</v>
          </cell>
        </row>
        <row r="66">
          <cell r="A66">
            <v>64</v>
          </cell>
          <cell r="B66" t="str">
            <v>CANULA DE GUEDELL N. 1</v>
          </cell>
          <cell r="C66" t="str">
            <v>1 UNIDAD DE CANULA</v>
          </cell>
          <cell r="D66">
            <v>1</v>
          </cell>
          <cell r="E66" t="str">
            <v xml:space="preserve">UN </v>
          </cell>
          <cell r="F66">
            <v>793</v>
          </cell>
          <cell r="G66">
            <v>0</v>
          </cell>
        </row>
        <row r="67">
          <cell r="A67">
            <v>65</v>
          </cell>
          <cell r="B67" t="str">
            <v>CANULA DE GUEDELL N. 2</v>
          </cell>
          <cell r="C67" t="str">
            <v>1 UNIDAD DE CANULA</v>
          </cell>
          <cell r="D67">
            <v>1</v>
          </cell>
          <cell r="E67" t="str">
            <v xml:space="preserve">UN </v>
          </cell>
          <cell r="F67">
            <v>793</v>
          </cell>
          <cell r="G67">
            <v>0</v>
          </cell>
        </row>
        <row r="68">
          <cell r="A68">
            <v>66</v>
          </cell>
          <cell r="B68" t="str">
            <v>CANULA DE GUEDELL N. 3</v>
          </cell>
          <cell r="C68" t="str">
            <v>1 UNIDAD DE CANULA</v>
          </cell>
          <cell r="D68">
            <v>1</v>
          </cell>
          <cell r="E68" t="str">
            <v xml:space="preserve">UN </v>
          </cell>
          <cell r="F68">
            <v>793</v>
          </cell>
          <cell r="G68">
            <v>0</v>
          </cell>
        </row>
        <row r="69">
          <cell r="A69">
            <v>67</v>
          </cell>
          <cell r="B69" t="str">
            <v>CANULA DE GUEDELL N. 4</v>
          </cell>
          <cell r="C69" t="str">
            <v>1 UNIDAD DE CANULA</v>
          </cell>
          <cell r="D69">
            <v>1</v>
          </cell>
          <cell r="E69" t="str">
            <v xml:space="preserve">UN </v>
          </cell>
          <cell r="F69">
            <v>793</v>
          </cell>
          <cell r="G69">
            <v>0</v>
          </cell>
        </row>
        <row r="70">
          <cell r="A70">
            <v>68</v>
          </cell>
          <cell r="B70" t="str">
            <v>CANULA DE GUEDELL N. 5</v>
          </cell>
          <cell r="C70" t="str">
            <v>1 UNIDAD DE CANULA</v>
          </cell>
          <cell r="D70">
            <v>1</v>
          </cell>
          <cell r="E70" t="str">
            <v xml:space="preserve">UN </v>
          </cell>
          <cell r="F70">
            <v>793</v>
          </cell>
          <cell r="G70">
            <v>0</v>
          </cell>
        </row>
        <row r="71">
          <cell r="A71">
            <v>69</v>
          </cell>
          <cell r="B71" t="str">
            <v>CANULA DE TRAQUEOSTOMIA 5 CON BALON</v>
          </cell>
          <cell r="C71" t="str">
            <v>1 UNIDAD DE CANULA</v>
          </cell>
          <cell r="D71">
            <v>1</v>
          </cell>
          <cell r="E71" t="str">
            <v xml:space="preserve">UN </v>
          </cell>
          <cell r="F71">
            <v>16443</v>
          </cell>
          <cell r="G71">
            <v>0</v>
          </cell>
        </row>
        <row r="72">
          <cell r="A72">
            <v>70</v>
          </cell>
          <cell r="B72" t="str">
            <v>CANULA DE TRAQUEOSTOMIA 5 SIN BALON</v>
          </cell>
          <cell r="C72" t="str">
            <v>1 UNIDAD DE CANULA</v>
          </cell>
          <cell r="D72">
            <v>1</v>
          </cell>
          <cell r="E72" t="str">
            <v xml:space="preserve">UN </v>
          </cell>
          <cell r="F72">
            <v>15216</v>
          </cell>
          <cell r="G72">
            <v>2891</v>
          </cell>
        </row>
        <row r="73">
          <cell r="A73">
            <v>71</v>
          </cell>
          <cell r="B73" t="str">
            <v>CANULA DE TRAQUEOSTOMIA 5.5 CON BALON</v>
          </cell>
          <cell r="C73" t="str">
            <v>1 UNIDAD DE CANULA</v>
          </cell>
          <cell r="D73">
            <v>1</v>
          </cell>
          <cell r="E73" t="str">
            <v xml:space="preserve">UN </v>
          </cell>
          <cell r="F73">
            <v>16443</v>
          </cell>
          <cell r="G73">
            <v>3124</v>
          </cell>
        </row>
        <row r="74">
          <cell r="A74">
            <v>72</v>
          </cell>
          <cell r="B74" t="str">
            <v>CANULA DE TRAQUEOSTOMIA 7 CON BALON</v>
          </cell>
          <cell r="C74" t="str">
            <v>1 UNIDAD DE CANULA</v>
          </cell>
          <cell r="D74">
            <v>1</v>
          </cell>
          <cell r="E74" t="str">
            <v xml:space="preserve">UN </v>
          </cell>
          <cell r="F74">
            <v>16443</v>
          </cell>
          <cell r="G74">
            <v>0</v>
          </cell>
        </row>
        <row r="75">
          <cell r="A75">
            <v>73</v>
          </cell>
          <cell r="B75" t="str">
            <v>CANULA DE TRAQUEOSTOMIA 7.5 CON BALON</v>
          </cell>
          <cell r="C75" t="str">
            <v>1 UNIDAD DE CANULA</v>
          </cell>
          <cell r="D75">
            <v>1</v>
          </cell>
          <cell r="E75" t="str">
            <v xml:space="preserve">UN </v>
          </cell>
          <cell r="F75">
            <v>16443</v>
          </cell>
          <cell r="G75">
            <v>0</v>
          </cell>
        </row>
        <row r="76">
          <cell r="A76">
            <v>74</v>
          </cell>
          <cell r="B76" t="str">
            <v>CANULA DE TRAQUEOSTOMIA 8 CON BALON</v>
          </cell>
          <cell r="C76" t="str">
            <v>1 UNIDAD DE CANULA</v>
          </cell>
          <cell r="D76">
            <v>1</v>
          </cell>
          <cell r="E76" t="str">
            <v xml:space="preserve">UN </v>
          </cell>
          <cell r="F76">
            <v>16443</v>
          </cell>
          <cell r="G76">
            <v>0</v>
          </cell>
        </row>
        <row r="77">
          <cell r="A77">
            <v>75</v>
          </cell>
          <cell r="B77" t="str">
            <v>ELECTRODO PEDIATRICO CON GEL SOLIDO BASE MICROPOROSO SUAVE DURABLES, ADHESIVO HIPOALERGENIGO</v>
          </cell>
          <cell r="C77" t="str">
            <v>1 UNIDAD DE ELECTRODO</v>
          </cell>
          <cell r="D77">
            <v>1</v>
          </cell>
          <cell r="E77" t="str">
            <v xml:space="preserve">UN </v>
          </cell>
          <cell r="F77">
            <v>245</v>
          </cell>
          <cell r="G77">
            <v>0</v>
          </cell>
        </row>
        <row r="78">
          <cell r="A78">
            <v>76</v>
          </cell>
          <cell r="B78" t="str">
            <v>FILTRO BACTERIANO VIRICO ADULTO PARA VENTILADOR MECANICO</v>
          </cell>
          <cell r="C78" t="str">
            <v>1 UNIDAD DE FILTRO</v>
          </cell>
          <cell r="D78">
            <v>1</v>
          </cell>
          <cell r="E78" t="str">
            <v xml:space="preserve">UN </v>
          </cell>
          <cell r="F78">
            <v>3523</v>
          </cell>
          <cell r="G78">
            <v>0</v>
          </cell>
        </row>
        <row r="79">
          <cell r="A79">
            <v>77</v>
          </cell>
          <cell r="B79" t="str">
            <v>FILTRO HIDROFOBICO DESECAHBLE para su uso en equipos respiratorios y concentradores de oxígeno</v>
          </cell>
          <cell r="C79" t="str">
            <v>1 UNIDAD DE FILTRO</v>
          </cell>
          <cell r="D79">
            <v>1</v>
          </cell>
          <cell r="E79" t="str">
            <v xml:space="preserve">UN </v>
          </cell>
          <cell r="F79">
            <v>19944</v>
          </cell>
          <cell r="G79">
            <v>0</v>
          </cell>
        </row>
        <row r="80">
          <cell r="A80">
            <v>78</v>
          </cell>
          <cell r="B80" t="str">
            <v>FILTRO INTERCAMBIADOR DE CALOR Y HUMEDAD PEDIATRICO</v>
          </cell>
          <cell r="C80" t="str">
            <v>1 UNIDAD DE FILTRO</v>
          </cell>
          <cell r="D80">
            <v>1</v>
          </cell>
          <cell r="E80" t="str">
            <v xml:space="preserve">UN </v>
          </cell>
          <cell r="G80">
            <v>0</v>
          </cell>
        </row>
        <row r="81">
          <cell r="A81">
            <v>79</v>
          </cell>
          <cell r="B81" t="str">
            <v>FILTROS HIDROFOBICOS PARA MAQUINAS DE ANESTESIA</v>
          </cell>
          <cell r="C81" t="str">
            <v>1 UNIDAD DE FILTRO</v>
          </cell>
          <cell r="D81">
            <v>1</v>
          </cell>
          <cell r="E81" t="str">
            <v xml:space="preserve">UN </v>
          </cell>
          <cell r="F81">
            <v>4432</v>
          </cell>
          <cell r="G81">
            <v>0</v>
          </cell>
        </row>
        <row r="82">
          <cell r="A82">
            <v>80</v>
          </cell>
          <cell r="B82" t="str">
            <v>GUIA DE INTUBACION 10 FR PEDIATRICA DESECHABLE</v>
          </cell>
          <cell r="C82" t="str">
            <v>1 UNIDAD DE GUIA</v>
          </cell>
          <cell r="D82">
            <v>1</v>
          </cell>
          <cell r="E82" t="str">
            <v xml:space="preserve">UN </v>
          </cell>
          <cell r="F82">
            <v>4284</v>
          </cell>
          <cell r="G82">
            <v>0</v>
          </cell>
        </row>
        <row r="83">
          <cell r="A83">
            <v>81</v>
          </cell>
          <cell r="B83" t="str">
            <v>GUIA DE INTUBACION 14 FR</v>
          </cell>
          <cell r="C83" t="str">
            <v>1 UNIDAD DE GUIA</v>
          </cell>
          <cell r="D83">
            <v>1</v>
          </cell>
          <cell r="E83" t="str">
            <v xml:space="preserve">UN </v>
          </cell>
          <cell r="F83">
            <v>4284</v>
          </cell>
          <cell r="G83">
            <v>0</v>
          </cell>
        </row>
        <row r="84">
          <cell r="A84">
            <v>82</v>
          </cell>
          <cell r="B84" t="str">
            <v>GUIA DE INTUBACION 6 FR</v>
          </cell>
          <cell r="C84" t="str">
            <v>1 UNIDAD DE GUIA</v>
          </cell>
          <cell r="D84">
            <v>1</v>
          </cell>
          <cell r="E84" t="str">
            <v xml:space="preserve">UN </v>
          </cell>
          <cell r="F84">
            <v>4284</v>
          </cell>
          <cell r="G84">
            <v>0</v>
          </cell>
        </row>
        <row r="85">
          <cell r="A85">
            <v>83</v>
          </cell>
          <cell r="B85" t="str">
            <v>LAPIZ PARA ELECTROBISTURI ESTERIL</v>
          </cell>
          <cell r="C85" t="str">
            <v>1 UNIDAD DE LAPIZ ELECTROBISTURI</v>
          </cell>
          <cell r="D85">
            <v>1</v>
          </cell>
          <cell r="E85" t="str">
            <v xml:space="preserve">UN </v>
          </cell>
          <cell r="F85">
            <v>5795</v>
          </cell>
          <cell r="G85">
            <v>1101</v>
          </cell>
        </row>
        <row r="86">
          <cell r="A86">
            <v>84</v>
          </cell>
          <cell r="B86" t="str">
            <v>MALLA DE POLIPROPILENO DE ALTA DENSIDAD PESO DE 95 GR, MICROPOROSA PORO DE 0,75 X 0.75 A 0,8 MM NO ABSORBIBLE 15 X 15CM</v>
          </cell>
          <cell r="C86" t="str">
            <v>1 UNIDAD DE MALLA</v>
          </cell>
          <cell r="D86">
            <v>1</v>
          </cell>
          <cell r="E86" t="str">
            <v xml:space="preserve">UN </v>
          </cell>
          <cell r="F86">
            <v>299565</v>
          </cell>
          <cell r="G86">
            <v>0</v>
          </cell>
        </row>
        <row r="87">
          <cell r="A87">
            <v>85</v>
          </cell>
          <cell r="B87" t="str">
            <v>MALLA DE POLIPROPILENO PARA LA REPARACION DE LA PARED ABDOMINAL 30CM X 30CM</v>
          </cell>
          <cell r="C87" t="str">
            <v>1 UNIDAD DE MALLA</v>
          </cell>
          <cell r="D87">
            <v>1</v>
          </cell>
          <cell r="E87" t="str">
            <v xml:space="preserve">UN </v>
          </cell>
          <cell r="F87">
            <v>189262</v>
          </cell>
          <cell r="G87">
            <v>0</v>
          </cell>
        </row>
        <row r="88">
          <cell r="A88">
            <v>86</v>
          </cell>
          <cell r="B88" t="str">
            <v>MALLA DE POLIPROPILENO SUAVE DE MEDIANA DENSIDAD CON PESO DE 45 A 90G/M2, MACROPOROSA PORO DE 2,38 A 3.6 X 2,38 A 3.6 MM, NO ABSORBIBLE. 10CM A 8CM X 15CM</v>
          </cell>
          <cell r="C88" t="str">
            <v>1 UNIDAD DE MALLA</v>
          </cell>
          <cell r="D88">
            <v>1</v>
          </cell>
          <cell r="E88" t="str">
            <v xml:space="preserve">UN </v>
          </cell>
          <cell r="G88">
            <v>0</v>
          </cell>
        </row>
        <row r="89">
          <cell r="A89">
            <v>87</v>
          </cell>
          <cell r="B89" t="str">
            <v>MALLA MACROPOROSA MONOFILAMENTO LIGERA ULTRAFINA PARA PROLAPSO DE CUPULA VAGINAL</v>
          </cell>
          <cell r="C89" t="str">
            <v>1 UNIDAD DE MALLA</v>
          </cell>
          <cell r="D89">
            <v>1</v>
          </cell>
          <cell r="E89" t="str">
            <v xml:space="preserve">UN </v>
          </cell>
          <cell r="G89">
            <v>0</v>
          </cell>
        </row>
        <row r="90">
          <cell r="A90">
            <v>88</v>
          </cell>
          <cell r="B90" t="str">
            <v>MALLA QUIRURGICA DE ALTA DENSIDAD DE 15 X 15 CM - 20 X 20 CM</v>
          </cell>
          <cell r="C90" t="str">
            <v>1 UNIDAD DE MALLA</v>
          </cell>
          <cell r="D90">
            <v>1</v>
          </cell>
          <cell r="E90" t="str">
            <v xml:space="preserve">UN </v>
          </cell>
          <cell r="G90">
            <v>0</v>
          </cell>
        </row>
        <row r="91">
          <cell r="A91">
            <v>89</v>
          </cell>
          <cell r="B91" t="str">
            <v>MALLA QUIRURGICA PARA REPARACION DE HERNIA VENTRAL/INCISIONAL CUANDO EXISTE LA NECESIDAD DE QUE LA MALLA ENTRE EN CONTACTO CON CON LOS ORGANOS DE LA CAVIDADABDOMINAL 18 A 20 X 30 A 35CM</v>
          </cell>
          <cell r="C91" t="str">
            <v>1 UNIDAD DE MALLA</v>
          </cell>
          <cell r="D91">
            <v>1</v>
          </cell>
          <cell r="E91" t="str">
            <v xml:space="preserve">UN </v>
          </cell>
          <cell r="G91">
            <v>0</v>
          </cell>
        </row>
        <row r="92">
          <cell r="A92">
            <v>90</v>
          </cell>
          <cell r="B92" t="str">
            <v>MASCARA FACIAL 0 PARA ANESTESIA</v>
          </cell>
          <cell r="C92" t="str">
            <v>1 UNIDAD DE MASCARA</v>
          </cell>
          <cell r="D92">
            <v>1</v>
          </cell>
          <cell r="E92" t="str">
            <v xml:space="preserve">UN </v>
          </cell>
          <cell r="F92">
            <v>3574</v>
          </cell>
          <cell r="G92">
            <v>0</v>
          </cell>
        </row>
        <row r="93">
          <cell r="A93">
            <v>91</v>
          </cell>
          <cell r="B93" t="str">
            <v>MASCARA FACIAL 1 PARA ANESTESIA</v>
          </cell>
          <cell r="C93" t="str">
            <v>1 UNIDAD DE MASCARA</v>
          </cell>
          <cell r="D93">
            <v>1</v>
          </cell>
          <cell r="E93" t="str">
            <v xml:space="preserve">UN </v>
          </cell>
          <cell r="F93">
            <v>3574</v>
          </cell>
          <cell r="G93">
            <v>0</v>
          </cell>
        </row>
        <row r="94">
          <cell r="A94">
            <v>92</v>
          </cell>
          <cell r="B94" t="str">
            <v>MASCARA FACIAL 2 PARA ANESTESIA</v>
          </cell>
          <cell r="C94" t="str">
            <v>1 UNIDAD DE MASCARA</v>
          </cell>
          <cell r="D94">
            <v>1</v>
          </cell>
          <cell r="E94" t="str">
            <v xml:space="preserve">UN </v>
          </cell>
          <cell r="F94">
            <v>4773</v>
          </cell>
          <cell r="G94">
            <v>0</v>
          </cell>
        </row>
        <row r="95">
          <cell r="A95">
            <v>93</v>
          </cell>
          <cell r="B95" t="str">
            <v>MASCARA FACIAL 3 PARA ANESTESIA</v>
          </cell>
          <cell r="C95" t="str">
            <v>1 UNIDAD DE MASCARA</v>
          </cell>
          <cell r="D95">
            <v>1</v>
          </cell>
          <cell r="E95" t="str">
            <v xml:space="preserve">UN </v>
          </cell>
          <cell r="F95">
            <v>4318</v>
          </cell>
          <cell r="G95">
            <v>0</v>
          </cell>
        </row>
        <row r="96">
          <cell r="A96">
            <v>94</v>
          </cell>
          <cell r="B96" t="str">
            <v>MASCARA FACIAL 4 PARA ANESTESIA</v>
          </cell>
          <cell r="C96" t="str">
            <v>1 UNIDAD DE MASCARA</v>
          </cell>
          <cell r="D96">
            <v>1</v>
          </cell>
          <cell r="E96" t="str">
            <v xml:space="preserve">UN </v>
          </cell>
          <cell r="F96">
            <v>4318</v>
          </cell>
          <cell r="G96">
            <v>0</v>
          </cell>
        </row>
        <row r="97">
          <cell r="A97">
            <v>95</v>
          </cell>
          <cell r="B97" t="str">
            <v>MASCARA FACIAL 5 PARA ANESTESIA</v>
          </cell>
          <cell r="C97" t="str">
            <v>1 UNIDAD DE MASCARA</v>
          </cell>
          <cell r="D97">
            <v>1</v>
          </cell>
          <cell r="E97" t="str">
            <v xml:space="preserve">UN </v>
          </cell>
          <cell r="F97">
            <v>4318</v>
          </cell>
          <cell r="G97">
            <v>0</v>
          </cell>
        </row>
        <row r="98">
          <cell r="A98">
            <v>96</v>
          </cell>
          <cell r="B98" t="str">
            <v>MASCARA LARINGEA N° 1 - DESECHABLE</v>
          </cell>
          <cell r="C98" t="str">
            <v>1 UNIDAD DE MASCARA</v>
          </cell>
          <cell r="D98">
            <v>1</v>
          </cell>
          <cell r="E98" t="str">
            <v xml:space="preserve">UN </v>
          </cell>
          <cell r="F98">
            <v>22159</v>
          </cell>
          <cell r="G98">
            <v>0</v>
          </cell>
        </row>
        <row r="99">
          <cell r="A99">
            <v>97</v>
          </cell>
          <cell r="B99" t="str">
            <v>MASCARA LARINGEA N° 1,5 - DESECHABLE</v>
          </cell>
          <cell r="C99" t="str">
            <v>1 UNIDAD DE MASCARA</v>
          </cell>
          <cell r="D99">
            <v>1</v>
          </cell>
          <cell r="E99" t="str">
            <v xml:space="preserve">UN </v>
          </cell>
          <cell r="F99">
            <v>28977</v>
          </cell>
          <cell r="G99">
            <v>0</v>
          </cell>
        </row>
        <row r="100">
          <cell r="A100">
            <v>98</v>
          </cell>
          <cell r="B100" t="str">
            <v>MASCARA LARINGEA N° 2 - DESECHABLE</v>
          </cell>
          <cell r="C100" t="str">
            <v>1 UNIDAD DE MASCARA</v>
          </cell>
          <cell r="D100">
            <v>1</v>
          </cell>
          <cell r="E100" t="str">
            <v xml:space="preserve">UN </v>
          </cell>
          <cell r="F100">
            <v>22159</v>
          </cell>
          <cell r="G100">
            <v>0</v>
          </cell>
        </row>
        <row r="101">
          <cell r="A101">
            <v>99</v>
          </cell>
          <cell r="B101" t="str">
            <v>MASCARA LARINGEA N° 2,5 - DESECHABLE</v>
          </cell>
          <cell r="C101" t="str">
            <v>1 UNIDAD DE MASCARA</v>
          </cell>
          <cell r="D101">
            <v>1</v>
          </cell>
          <cell r="E101" t="str">
            <v xml:space="preserve">UN </v>
          </cell>
          <cell r="F101">
            <v>22159</v>
          </cell>
          <cell r="G101">
            <v>0</v>
          </cell>
        </row>
        <row r="102">
          <cell r="A102">
            <v>100</v>
          </cell>
          <cell r="B102" t="str">
            <v>MASCARA LARINGEA N° 3 - DESECHABLE</v>
          </cell>
          <cell r="C102" t="str">
            <v>1 UNIDAD DE MASCARA</v>
          </cell>
          <cell r="D102">
            <v>1</v>
          </cell>
          <cell r="E102" t="str">
            <v xml:space="preserve">UN </v>
          </cell>
          <cell r="F102">
            <v>22159</v>
          </cell>
          <cell r="G102">
            <v>0</v>
          </cell>
        </row>
        <row r="103">
          <cell r="A103">
            <v>101</v>
          </cell>
          <cell r="B103" t="str">
            <v>MASCARA LARINGEA N° 4 - DESECHABLE</v>
          </cell>
          <cell r="C103" t="str">
            <v>1 UNIDAD DE MASCARA</v>
          </cell>
          <cell r="D103">
            <v>1</v>
          </cell>
          <cell r="E103" t="str">
            <v xml:space="preserve">UN </v>
          </cell>
          <cell r="F103">
            <v>22159</v>
          </cell>
          <cell r="G103">
            <v>0</v>
          </cell>
        </row>
        <row r="104">
          <cell r="A104">
            <v>102</v>
          </cell>
          <cell r="B104" t="str">
            <v>MASCARA LARINGEA N° 5 - DESECHABLE</v>
          </cell>
          <cell r="C104" t="str">
            <v>1 UNIDAD DE MASCARA</v>
          </cell>
          <cell r="D104">
            <v>1</v>
          </cell>
          <cell r="E104" t="str">
            <v xml:space="preserve">UN </v>
          </cell>
          <cell r="F104">
            <v>22159</v>
          </cell>
          <cell r="G104">
            <v>0</v>
          </cell>
        </row>
        <row r="105">
          <cell r="A105">
            <v>103</v>
          </cell>
          <cell r="B105" t="str">
            <v>PLACA ELECTROBISTURI BIPOLAR ADULTO DOBLE SIN CABLE</v>
          </cell>
          <cell r="C105" t="str">
            <v>1 UNIDAD DE PLACA</v>
          </cell>
          <cell r="D105">
            <v>1</v>
          </cell>
          <cell r="E105" t="str">
            <v xml:space="preserve">UN </v>
          </cell>
          <cell r="F105">
            <v>7841</v>
          </cell>
          <cell r="G105">
            <v>1490</v>
          </cell>
        </row>
        <row r="106">
          <cell r="A106">
            <v>104</v>
          </cell>
          <cell r="B106" t="str">
            <v>PLACA PARA ELECTROBISTURI NEONATAL CON CABLE</v>
          </cell>
          <cell r="C106" t="str">
            <v>1 UNIDAD DE PLACA</v>
          </cell>
          <cell r="D106">
            <v>1</v>
          </cell>
          <cell r="E106" t="str">
            <v xml:space="preserve">UN </v>
          </cell>
          <cell r="F106">
            <v>32955</v>
          </cell>
          <cell r="G106">
            <v>6261</v>
          </cell>
        </row>
        <row r="107">
          <cell r="A107">
            <v>105</v>
          </cell>
          <cell r="B107" t="str">
            <v>PLACA PARA ELECTROBISTURY ADULTO CON CABLE ( ELECTRODO DISPERSIVO PLACA PACIENTE PARA ADULTO DOBLE CON CABLE.)</v>
          </cell>
          <cell r="C107" t="str">
            <v>1 UNIDAD DE PLACA</v>
          </cell>
          <cell r="D107">
            <v>1</v>
          </cell>
          <cell r="E107" t="str">
            <v xml:space="preserve">UN </v>
          </cell>
          <cell r="F107">
            <v>8523</v>
          </cell>
          <cell r="G107">
            <v>1619</v>
          </cell>
        </row>
        <row r="108">
          <cell r="A108">
            <v>106</v>
          </cell>
          <cell r="B108" t="str">
            <v>RESUCITADOR MANUAL DESECHABLE ADULTO QUE INCLUYA VALVULA DE PEEP, LINEA DE OXIGENO , RESERVORIO Y MASCARA EN EMPAQUE SELLADO</v>
          </cell>
          <cell r="C108" t="str">
            <v>1 UNIDAD DE RESUCITADOR. INCLUYE (TODOS LOS COMPONENTES RELACIONADOS EN LA DESCRIPCION DEL INSUMO)</v>
          </cell>
          <cell r="D108">
            <v>1</v>
          </cell>
          <cell r="E108" t="str">
            <v xml:space="preserve">UN </v>
          </cell>
          <cell r="F108">
            <v>53506</v>
          </cell>
          <cell r="G108">
            <v>0</v>
          </cell>
        </row>
        <row r="109">
          <cell r="A109">
            <v>107</v>
          </cell>
          <cell r="B109" t="str">
            <v>RESUCITADOR MANUAL DESECHABLE PEDIATRICOS QUE INCLUYA VALVULA DE PEEP, LINEA DE OXIGENO , RESERVORIO Y MASCARA # 2 EN EMPAQUE SELLADO</v>
          </cell>
          <cell r="C109" t="str">
            <v>1 UNIDAD DE RESUCITADOR. INCLUYE (TODOS LOS COMPONENTES RELACIONADOS EN LA DESCRIPCION DEL INSUMO)</v>
          </cell>
          <cell r="D109">
            <v>1</v>
          </cell>
          <cell r="E109" t="str">
            <v xml:space="preserve">UN </v>
          </cell>
          <cell r="F109">
            <v>51606</v>
          </cell>
          <cell r="G109">
            <v>0</v>
          </cell>
        </row>
        <row r="110">
          <cell r="A110">
            <v>108</v>
          </cell>
          <cell r="B110" t="str">
            <v>SONDA FOLEY SILICONADA 2 VIAS 18 FR</v>
          </cell>
          <cell r="C110" t="str">
            <v>1 UNIDAD DE SONDA</v>
          </cell>
          <cell r="D110">
            <v>1</v>
          </cell>
          <cell r="E110" t="str">
            <v xml:space="preserve">UN </v>
          </cell>
          <cell r="F110">
            <v>8994</v>
          </cell>
          <cell r="G110">
            <v>0</v>
          </cell>
        </row>
        <row r="111">
          <cell r="A111">
            <v>109</v>
          </cell>
          <cell r="B111" t="str">
            <v>SONDA FOLEY SILICONADA 2 VIAS 20 FR</v>
          </cell>
          <cell r="C111" t="str">
            <v>1 UNIDAD DE SONDA</v>
          </cell>
          <cell r="D111">
            <v>1</v>
          </cell>
          <cell r="E111" t="str">
            <v xml:space="preserve">UN </v>
          </cell>
          <cell r="G111">
            <v>0</v>
          </cell>
        </row>
        <row r="112">
          <cell r="A112">
            <v>110</v>
          </cell>
          <cell r="B112" t="str">
            <v>SONDA VESICAL (FOLEY) 2 VIAS 10FR LATEX</v>
          </cell>
          <cell r="C112" t="str">
            <v>1 UNIDAD DE SONDA</v>
          </cell>
          <cell r="D112">
            <v>1</v>
          </cell>
          <cell r="E112" t="str">
            <v xml:space="preserve">UN </v>
          </cell>
          <cell r="F112">
            <v>3728</v>
          </cell>
          <cell r="G112">
            <v>0</v>
          </cell>
        </row>
        <row r="113">
          <cell r="A113">
            <v>111</v>
          </cell>
          <cell r="B113" t="str">
            <v>SONDA VESICAL (FOLEY) 2 VIAS 12FR LATEX</v>
          </cell>
          <cell r="C113" t="str">
            <v>1 UNIDAD DE SONDA</v>
          </cell>
          <cell r="D113">
            <v>1</v>
          </cell>
          <cell r="E113" t="str">
            <v xml:space="preserve">UN </v>
          </cell>
          <cell r="F113">
            <v>2339</v>
          </cell>
          <cell r="G113">
            <v>0</v>
          </cell>
        </row>
        <row r="114">
          <cell r="A114">
            <v>112</v>
          </cell>
          <cell r="B114" t="str">
            <v>SONDA VESICAL (FOLEY) 2 VIAS 18FR LATEX</v>
          </cell>
          <cell r="C114" t="str">
            <v>1 UNIDAD DE SONDA</v>
          </cell>
          <cell r="D114">
            <v>1</v>
          </cell>
          <cell r="E114" t="str">
            <v xml:space="preserve">UN </v>
          </cell>
          <cell r="F114">
            <v>2339</v>
          </cell>
          <cell r="G114">
            <v>0</v>
          </cell>
        </row>
        <row r="115">
          <cell r="A115">
            <v>113</v>
          </cell>
          <cell r="B115" t="str">
            <v>SONDA VESICAL (FOLEY) 2 VIAS 20FR LATEX</v>
          </cell>
          <cell r="C115" t="str">
            <v>1 UNIDAD DE SONDA</v>
          </cell>
          <cell r="D115">
            <v>1</v>
          </cell>
          <cell r="E115" t="str">
            <v xml:space="preserve">UN </v>
          </cell>
          <cell r="F115">
            <v>2339</v>
          </cell>
          <cell r="G115">
            <v>0</v>
          </cell>
        </row>
        <row r="116">
          <cell r="A116">
            <v>114</v>
          </cell>
          <cell r="B116" t="str">
            <v>SONDA VESICAL (FOLEY) 2 VIAS 22FR LATEX</v>
          </cell>
          <cell r="C116" t="str">
            <v>1 UNIDAD DE SONDA</v>
          </cell>
          <cell r="D116">
            <v>1</v>
          </cell>
          <cell r="E116" t="str">
            <v xml:space="preserve">UN </v>
          </cell>
          <cell r="F116">
            <v>2339</v>
          </cell>
          <cell r="G116">
            <v>0</v>
          </cell>
        </row>
        <row r="117">
          <cell r="A117">
            <v>115</v>
          </cell>
          <cell r="B117" t="str">
            <v>SONDA VESICAL (FOLEY) 2 VIAS 6FR LATEX</v>
          </cell>
          <cell r="C117" t="str">
            <v>1 UNIDAD DE SONDA</v>
          </cell>
          <cell r="D117">
            <v>1</v>
          </cell>
          <cell r="E117" t="str">
            <v xml:space="preserve">UN </v>
          </cell>
          <cell r="F117">
            <v>3728</v>
          </cell>
          <cell r="G117">
            <v>0</v>
          </cell>
        </row>
        <row r="118">
          <cell r="A118">
            <v>116</v>
          </cell>
          <cell r="B118" t="str">
            <v>SONDA VESICAL (FOLEY) 2 VIAS 8FR LATEX</v>
          </cell>
          <cell r="C118" t="str">
            <v>1 UNIDAD DE SONDA</v>
          </cell>
          <cell r="D118">
            <v>1</v>
          </cell>
          <cell r="E118" t="str">
            <v xml:space="preserve">UN </v>
          </cell>
          <cell r="F118">
            <v>3182</v>
          </cell>
          <cell r="G118">
            <v>0</v>
          </cell>
        </row>
        <row r="119">
          <cell r="A119">
            <v>117</v>
          </cell>
          <cell r="B119" t="str">
            <v>TUBO ENDOTRAQUEAL N. 2.0 SIN BALON, APIROGENO, RADIOPACO Y ESTERIL</v>
          </cell>
          <cell r="C119" t="str">
            <v>1 UNIDAD DE TUBO ENDOTRAQUEAL</v>
          </cell>
          <cell r="D119">
            <v>1</v>
          </cell>
          <cell r="E119" t="str">
            <v xml:space="preserve">UN </v>
          </cell>
          <cell r="F119">
            <v>1989</v>
          </cell>
          <cell r="G119">
            <v>0</v>
          </cell>
        </row>
        <row r="120">
          <cell r="A120">
            <v>118</v>
          </cell>
          <cell r="B120" t="str">
            <v>TUBO ENDOTRAQUEAL N. 2.5 SIN BALON, APIROGENO, RADIOPACO Y ESTERIL</v>
          </cell>
          <cell r="C120" t="str">
            <v>1 UNIDAD DE TUBO ENDOTRAQUEAL</v>
          </cell>
          <cell r="D120">
            <v>1</v>
          </cell>
          <cell r="E120" t="str">
            <v xml:space="preserve">UN </v>
          </cell>
          <cell r="F120">
            <v>1477</v>
          </cell>
          <cell r="G120">
            <v>0</v>
          </cell>
        </row>
        <row r="121">
          <cell r="A121">
            <v>119</v>
          </cell>
          <cell r="B121" t="str">
            <v>TUBO ENDOTRAQUEAL N. 3.0 CON BALON, APIROGENO, RADIOPACO Y ESTERIL</v>
          </cell>
          <cell r="C121" t="str">
            <v>1 UNIDAD DE TUBO ENDOTRAQUEAL</v>
          </cell>
          <cell r="D121">
            <v>1</v>
          </cell>
          <cell r="E121" t="str">
            <v xml:space="preserve">UN </v>
          </cell>
          <cell r="F121">
            <v>2500</v>
          </cell>
          <cell r="G121">
            <v>0</v>
          </cell>
        </row>
        <row r="122">
          <cell r="A122">
            <v>120</v>
          </cell>
          <cell r="B122" t="str">
            <v>TUBO ENDOTRAQUEAL N. 3.0 SIN BALON, APIROGENO, RADIOPACO Y ESTERIL</v>
          </cell>
          <cell r="C122" t="str">
            <v>1 UNIDAD DE TUBO ENDOTRAQUEAL</v>
          </cell>
          <cell r="D122">
            <v>1</v>
          </cell>
          <cell r="E122" t="str">
            <v xml:space="preserve">UN </v>
          </cell>
          <cell r="F122">
            <v>1705</v>
          </cell>
          <cell r="G122">
            <v>0</v>
          </cell>
        </row>
        <row r="123">
          <cell r="A123">
            <v>121</v>
          </cell>
          <cell r="B123" t="str">
            <v>TUBO ENDOTRAQUEAL N. 3.5 CON BALON, APIROGENO, RADIOPACO Y ESTERIL</v>
          </cell>
          <cell r="C123" t="str">
            <v>1 UNIDAD DE TUBO ENDOTRAQUEAL</v>
          </cell>
          <cell r="D123">
            <v>1</v>
          </cell>
          <cell r="E123" t="str">
            <v xml:space="preserve">UN </v>
          </cell>
          <cell r="F123">
            <v>2500</v>
          </cell>
          <cell r="G123">
            <v>0</v>
          </cell>
        </row>
        <row r="124">
          <cell r="A124">
            <v>122</v>
          </cell>
          <cell r="B124" t="str">
            <v>TUBO ENDOTRAQUEAL N. 3.5 SIN BALON, APIROGENO, RADIOPACO Y ESTERIL</v>
          </cell>
          <cell r="C124" t="str">
            <v>1 UNIDAD DE TUBO ENDOTRAQUEAL</v>
          </cell>
          <cell r="D124">
            <v>1</v>
          </cell>
          <cell r="E124" t="str">
            <v xml:space="preserve">UN </v>
          </cell>
          <cell r="F124">
            <v>1477</v>
          </cell>
          <cell r="G124">
            <v>0</v>
          </cell>
        </row>
        <row r="125">
          <cell r="A125">
            <v>123</v>
          </cell>
          <cell r="B125" t="str">
            <v>TUBO ENDOTRAQUEAL N. 4.0 CON BALON, APIROGENO, RADIOPACO Y ESTERIL</v>
          </cell>
          <cell r="C125" t="str">
            <v>1 UNIDAD DE TUBO ENDOTRAQUEAL</v>
          </cell>
          <cell r="D125">
            <v>1</v>
          </cell>
          <cell r="E125" t="str">
            <v xml:space="preserve">UN </v>
          </cell>
          <cell r="F125">
            <v>2500</v>
          </cell>
          <cell r="G125">
            <v>0</v>
          </cell>
        </row>
        <row r="126">
          <cell r="A126">
            <v>124</v>
          </cell>
          <cell r="B126" t="str">
            <v>TUBO ENDOTRAQUEAL N. 4.0 SIN BALON, APIROGENO, RADIOPACO Y ESTERIL</v>
          </cell>
          <cell r="C126" t="str">
            <v>1 UNIDAD DE TUBO ENDOTRAQUEAL</v>
          </cell>
          <cell r="D126">
            <v>1</v>
          </cell>
          <cell r="E126" t="str">
            <v xml:space="preserve">UN </v>
          </cell>
          <cell r="F126">
            <v>1705</v>
          </cell>
          <cell r="G126">
            <v>0</v>
          </cell>
        </row>
        <row r="127">
          <cell r="A127">
            <v>125</v>
          </cell>
          <cell r="B127" t="str">
            <v>TUBO ENDOTRAQUEAL N. 4.5 CON BALON, APIROGENO, RADIOPACO Y ESTERIL</v>
          </cell>
          <cell r="C127" t="str">
            <v>1 UNIDAD DE TUBO ENDOTRAQUEAL</v>
          </cell>
          <cell r="D127">
            <v>1</v>
          </cell>
          <cell r="E127" t="str">
            <v xml:space="preserve">UN </v>
          </cell>
          <cell r="F127">
            <v>2500</v>
          </cell>
          <cell r="G127">
            <v>0</v>
          </cell>
        </row>
        <row r="128">
          <cell r="A128">
            <v>126</v>
          </cell>
          <cell r="B128" t="str">
            <v>TUBO ENDOTRAQUEAL N. 4.5 SIN BALON, APIROGENO, RADIOPACO Y ESTERIL</v>
          </cell>
          <cell r="C128" t="str">
            <v>1 UNIDAD DE TUBO ENDOTRAQUEAL</v>
          </cell>
          <cell r="D128">
            <v>1</v>
          </cell>
          <cell r="E128" t="str">
            <v xml:space="preserve">UN </v>
          </cell>
          <cell r="F128">
            <v>1705</v>
          </cell>
          <cell r="G128">
            <v>0</v>
          </cell>
        </row>
        <row r="129">
          <cell r="A129">
            <v>127</v>
          </cell>
          <cell r="B129" t="str">
            <v>TUBO ENDOTRAQUEAL N. 5.0 CON BALON, APIROGENO, RADIOPACO Y ESTERIL</v>
          </cell>
          <cell r="C129" t="str">
            <v>1 UNIDAD DE TUBO ENDOTRAQUEAL</v>
          </cell>
          <cell r="D129">
            <v>1</v>
          </cell>
          <cell r="E129" t="str">
            <v xml:space="preserve">UN </v>
          </cell>
          <cell r="F129">
            <v>2500</v>
          </cell>
          <cell r="G129">
            <v>0</v>
          </cell>
        </row>
        <row r="130">
          <cell r="A130">
            <v>128</v>
          </cell>
          <cell r="B130" t="str">
            <v>TUBO ENDOTRAQUEAL N. 5.0 SIN BALON APIROGENO, RADIOPACO Y ESTERIL</v>
          </cell>
          <cell r="C130" t="str">
            <v>1 UNIDAD DE TUBO ENDOTRAQUEAL</v>
          </cell>
          <cell r="D130">
            <v>1</v>
          </cell>
          <cell r="E130" t="str">
            <v xml:space="preserve">UN </v>
          </cell>
          <cell r="F130">
            <v>2543</v>
          </cell>
          <cell r="G130">
            <v>0</v>
          </cell>
        </row>
        <row r="131">
          <cell r="A131">
            <v>129</v>
          </cell>
          <cell r="B131" t="str">
            <v>TUBO ENDOTRAQUEAL N. 5.5 CON BALON, APIROGENO, RADIOPACO Y ESTERIL</v>
          </cell>
          <cell r="C131" t="str">
            <v>1 UNIDAD DE TUBO ENDOTRAQUEAL</v>
          </cell>
          <cell r="D131">
            <v>1</v>
          </cell>
          <cell r="E131" t="str">
            <v xml:space="preserve">UN </v>
          </cell>
          <cell r="F131">
            <v>2500</v>
          </cell>
          <cell r="G131">
            <v>0</v>
          </cell>
        </row>
        <row r="132">
          <cell r="A132">
            <v>130</v>
          </cell>
          <cell r="B132" t="str">
            <v>TUBO ENDOTRAQUEAL N. 6.0 CON BALON, APIROGENO, RADIOPACO Y ESTERIL</v>
          </cell>
          <cell r="C132" t="str">
            <v>1 UNIDAD DE TUBO ENDOTRAQUEAL</v>
          </cell>
          <cell r="D132">
            <v>1</v>
          </cell>
          <cell r="E132" t="str">
            <v xml:space="preserve">UN </v>
          </cell>
          <cell r="F132">
            <v>2500</v>
          </cell>
          <cell r="G132">
            <v>0</v>
          </cell>
        </row>
        <row r="133">
          <cell r="A133">
            <v>131</v>
          </cell>
          <cell r="B133" t="str">
            <v>TUBO ENDOTRAQUEAL N. 6.5 CON BALON, APIROGENO, RADIOPACO Y ESTERIL</v>
          </cell>
          <cell r="C133" t="str">
            <v>1 UNIDAD DE TUBO ENDOTRAQUEAL</v>
          </cell>
          <cell r="D133">
            <v>1</v>
          </cell>
          <cell r="E133" t="str">
            <v xml:space="preserve">UN </v>
          </cell>
          <cell r="F133">
            <v>2208</v>
          </cell>
          <cell r="G133">
            <v>0</v>
          </cell>
        </row>
        <row r="134">
          <cell r="A134">
            <v>132</v>
          </cell>
          <cell r="B134" t="str">
            <v>TUBO ENDOTRAQUEAL N. 7.0 CON BALON, APIROGENO, RADIOPACO Y ESTERIL</v>
          </cell>
          <cell r="C134" t="str">
            <v>1 UNIDAD DE TUBO ENDOTRAQUEAL</v>
          </cell>
          <cell r="D134">
            <v>1</v>
          </cell>
          <cell r="E134" t="str">
            <v xml:space="preserve">UN </v>
          </cell>
          <cell r="F134">
            <v>2500</v>
          </cell>
          <cell r="G134">
            <v>0</v>
          </cell>
        </row>
        <row r="135">
          <cell r="A135">
            <v>133</v>
          </cell>
          <cell r="B135" t="str">
            <v>TUBO ENDOTRAQUEAL N. 7.5 CON BALON, APIROGENO, RADIOPACO Y ESTERIL</v>
          </cell>
          <cell r="C135" t="str">
            <v>1 UNIDAD DE TUBO ENDOTRAQUEAL</v>
          </cell>
          <cell r="D135">
            <v>1</v>
          </cell>
          <cell r="E135" t="str">
            <v xml:space="preserve">UN </v>
          </cell>
          <cell r="F135">
            <v>3551</v>
          </cell>
          <cell r="G135">
            <v>0</v>
          </cell>
        </row>
        <row r="136">
          <cell r="A136">
            <v>134</v>
          </cell>
          <cell r="B136" t="str">
            <v>TUBO ENDOTRAQUEAL N. 8.0 CON BALON, APIROGENO, RADIOPACO Y ESTERIL</v>
          </cell>
          <cell r="C136" t="str">
            <v>1 UNIDAD DE TUBO ENDOTRAQUEAL</v>
          </cell>
          <cell r="D136">
            <v>1</v>
          </cell>
          <cell r="E136" t="str">
            <v xml:space="preserve">UN </v>
          </cell>
          <cell r="F136">
            <v>2500</v>
          </cell>
          <cell r="G136">
            <v>0</v>
          </cell>
        </row>
        <row r="137">
          <cell r="A137">
            <v>135</v>
          </cell>
          <cell r="B137" t="str">
            <v>TUBO ENDOTRAQUEAL N. 8.5 CON BALON, APIROGENO, RADIOPACO Y ESTERIL</v>
          </cell>
          <cell r="C137" t="str">
            <v>1 UNIDAD DE TUBO ENDOTRAQUEAL</v>
          </cell>
          <cell r="D137">
            <v>1</v>
          </cell>
          <cell r="E137" t="str">
            <v xml:space="preserve">UN </v>
          </cell>
          <cell r="F137">
            <v>2500</v>
          </cell>
          <cell r="G137">
            <v>0</v>
          </cell>
        </row>
        <row r="138">
          <cell r="A138">
            <v>136</v>
          </cell>
          <cell r="B138" t="str">
            <v>TUBO ENDOTRAQUEAL N. 9.0 CON BALON, APIROGENO, RADIOPACO Y ESTERIL</v>
          </cell>
          <cell r="C138" t="str">
            <v>1 UNIDAD DE TUBO ENDOTRAQUEAL</v>
          </cell>
          <cell r="D138">
            <v>1</v>
          </cell>
          <cell r="E138" t="str">
            <v xml:space="preserve">UN </v>
          </cell>
          <cell r="F138">
            <v>3551</v>
          </cell>
          <cell r="G138">
            <v>0</v>
          </cell>
        </row>
        <row r="139">
          <cell r="A139">
            <v>137</v>
          </cell>
          <cell r="B139" t="str">
            <v>TUBO ENDOTRAQUEAL REFORZADO 6,5 CON BALON</v>
          </cell>
          <cell r="C139" t="str">
            <v>1 UNIDAD DE TUBO ENDOTRAQUEAL</v>
          </cell>
          <cell r="D139">
            <v>1</v>
          </cell>
          <cell r="E139" t="str">
            <v xml:space="preserve">UN </v>
          </cell>
          <cell r="F139">
            <v>26507</v>
          </cell>
          <cell r="G139">
            <v>0</v>
          </cell>
        </row>
        <row r="140">
          <cell r="A140">
            <v>138</v>
          </cell>
          <cell r="B140" t="str">
            <v>TUBO ENDOTRAQUEAL REFORZADO 8/0 CON BALON</v>
          </cell>
          <cell r="C140" t="str">
            <v>1 UNIDAD DE TUBO ENDOTRAQUEAL</v>
          </cell>
          <cell r="D140">
            <v>1</v>
          </cell>
          <cell r="E140" t="str">
            <v xml:space="preserve">UN </v>
          </cell>
          <cell r="F140">
            <v>26507</v>
          </cell>
          <cell r="G140">
            <v>0</v>
          </cell>
        </row>
        <row r="141">
          <cell r="A141">
            <v>139</v>
          </cell>
          <cell r="B141" t="str">
            <v>TUBO ENDOTRAQUEAL REFORZADO METALICO CON BALON Nº 7.5</v>
          </cell>
          <cell r="C141" t="str">
            <v>1 UNIDAD DE TUBO ENDOTRAQUEAL</v>
          </cell>
          <cell r="D141">
            <v>1</v>
          </cell>
          <cell r="E141" t="str">
            <v xml:space="preserve">UN </v>
          </cell>
          <cell r="F141">
            <v>26507</v>
          </cell>
          <cell r="G141">
            <v>0</v>
          </cell>
        </row>
        <row r="142">
          <cell r="A142">
            <v>140</v>
          </cell>
          <cell r="B142" t="str">
            <v>TUBO ENDOTRAQUEAL REFORZADO METALICO CON BALON Nº 6.0</v>
          </cell>
          <cell r="C142" t="str">
            <v>1 UNIDAD DE TUBO ENDOTRAQUEAL</v>
          </cell>
          <cell r="D142">
            <v>1</v>
          </cell>
          <cell r="E142" t="str">
            <v xml:space="preserve">UN </v>
          </cell>
          <cell r="F142">
            <v>26507</v>
          </cell>
          <cell r="G142">
            <v>0</v>
          </cell>
        </row>
        <row r="143">
          <cell r="A143">
            <v>141</v>
          </cell>
          <cell r="B143" t="str">
            <v>TUBO ENDOTRAQUEAL REFORZADO METALICO CON BALON Nº 8.5</v>
          </cell>
          <cell r="C143" t="str">
            <v>1 UNIDAD DE TUBO ENDOTRAQUEAL</v>
          </cell>
          <cell r="D143">
            <v>1</v>
          </cell>
          <cell r="E143" t="str">
            <v xml:space="preserve">UN </v>
          </cell>
          <cell r="F143">
            <v>42045</v>
          </cell>
          <cell r="G143">
            <v>0</v>
          </cell>
        </row>
        <row r="144">
          <cell r="A144">
            <v>142</v>
          </cell>
          <cell r="B144" t="str">
            <v>TUBO ENDOTRAQUEAL REFORZADO METALICO CON BALON Nº 7.0</v>
          </cell>
          <cell r="C144" t="str">
            <v>1 UNIDAD DE TUBO ENDOTRAQUEAL</v>
          </cell>
          <cell r="D144">
            <v>1</v>
          </cell>
          <cell r="E144" t="str">
            <v xml:space="preserve">UN </v>
          </cell>
          <cell r="F144">
            <v>26507</v>
          </cell>
          <cell r="G144">
            <v>0</v>
          </cell>
        </row>
        <row r="145">
          <cell r="A145">
            <v>143</v>
          </cell>
          <cell r="B145" t="str">
            <v>AGUJA PUNCIÓN LUMBAR # 26</v>
          </cell>
          <cell r="C145" t="str">
            <v>1 UNIDAD DE AGUJA</v>
          </cell>
          <cell r="D145">
            <v>1</v>
          </cell>
          <cell r="E145" t="str">
            <v xml:space="preserve">UN </v>
          </cell>
          <cell r="F145">
            <v>9227</v>
          </cell>
          <cell r="G145">
            <v>0</v>
          </cell>
        </row>
        <row r="146">
          <cell r="A146">
            <v>144</v>
          </cell>
          <cell r="B146" t="str">
            <v>AGUJA PUNCIÓN LUMBAR # 27</v>
          </cell>
          <cell r="C146" t="str">
            <v>1 UNIDAD DE AGUJA</v>
          </cell>
          <cell r="D146">
            <v>1</v>
          </cell>
          <cell r="E146" t="str">
            <v xml:space="preserve">UN </v>
          </cell>
          <cell r="F146">
            <v>9227</v>
          </cell>
          <cell r="G146">
            <v>0</v>
          </cell>
        </row>
        <row r="147">
          <cell r="A147">
            <v>145</v>
          </cell>
          <cell r="B147" t="str">
            <v>CANULA NASAL DE ALTO FLUJO ADULTO TALLA M</v>
          </cell>
          <cell r="C147" t="str">
            <v>1 UNIDAD DE CANULA</v>
          </cell>
          <cell r="D147">
            <v>1</v>
          </cell>
          <cell r="E147" t="str">
            <v xml:space="preserve">UN </v>
          </cell>
          <cell r="F147">
            <v>133067</v>
          </cell>
          <cell r="G147">
            <v>0</v>
          </cell>
        </row>
        <row r="148">
          <cell r="A148">
            <v>146</v>
          </cell>
          <cell r="B148" t="str">
            <v xml:space="preserve">CANULA NASAL DE ALTO FLUJO ADULTO TALLA S </v>
          </cell>
          <cell r="C148" t="str">
            <v>1 UNIDAD DE CANULA</v>
          </cell>
          <cell r="D148">
            <v>1</v>
          </cell>
          <cell r="E148" t="str">
            <v xml:space="preserve">UN </v>
          </cell>
          <cell r="F148">
            <v>133067</v>
          </cell>
          <cell r="G148">
            <v>0</v>
          </cell>
        </row>
        <row r="149">
          <cell r="A149">
            <v>147</v>
          </cell>
          <cell r="B149" t="str">
            <v>CIRCUITO  RESPIRATORIO DESECHABLE ADULTO - PEDIATRICO PARA VENTILADOR OXILOG  3000 PLUS</v>
          </cell>
          <cell r="C149" t="str">
            <v>1 UNIDAD DE CIRCUITO</v>
          </cell>
          <cell r="D149">
            <v>1</v>
          </cell>
          <cell r="E149" t="str">
            <v xml:space="preserve">UN </v>
          </cell>
          <cell r="G149">
            <v>0</v>
          </cell>
        </row>
        <row r="150">
          <cell r="A150">
            <v>148</v>
          </cell>
          <cell r="B150" t="str">
            <v>CIRCUITO ADULTO ALTO FLUJO CON CAMARA AJUSTABLE A VENTILADOR MECANICO</v>
          </cell>
          <cell r="C150" t="str">
            <v>1 UNIDAD DE CIRCUITO</v>
          </cell>
          <cell r="D150">
            <v>1</v>
          </cell>
          <cell r="E150" t="str">
            <v xml:space="preserve">UN </v>
          </cell>
          <cell r="F150">
            <v>147762</v>
          </cell>
          <cell r="G150">
            <v>0</v>
          </cell>
        </row>
        <row r="151">
          <cell r="A151">
            <v>149</v>
          </cell>
          <cell r="B151" t="str">
            <v>FILTRO EXHALATORIO ANTIBACTERIAL VENTILADOR ALTA FRECUENCIA SLE5000</v>
          </cell>
          <cell r="C151" t="str">
            <v>1 UNIDAD DE FILTRO</v>
          </cell>
          <cell r="D151">
            <v>1</v>
          </cell>
          <cell r="E151" t="str">
            <v xml:space="preserve">UN </v>
          </cell>
          <cell r="G151">
            <v>0</v>
          </cell>
        </row>
        <row r="152">
          <cell r="A152">
            <v>150</v>
          </cell>
          <cell r="B152" t="str">
            <v>KIT CPAP NASAL DESECHABLE TALLA L O MEDIDA DE PERIMETRO CEFALICO 29-36 (INCLUYE SISTEMA INTERFASE VENTILACION NO INVASIVA NEONATAL CPAP,  GORRO, MASCARA NEONATAL NO INVASIVA, PRONG TALLA L</v>
          </cell>
          <cell r="C152" t="str">
            <v>1 UNIDAD DE KIT CPAP NASAL. INCLUYE (TODOS LOS INSUMOS RELACIONADOS EN LA DESCRIPCION DEL INSUMO) PRESENTACION KIT</v>
          </cell>
          <cell r="D152">
            <v>1</v>
          </cell>
          <cell r="E152" t="str">
            <v xml:space="preserve">UN </v>
          </cell>
          <cell r="G152">
            <v>0</v>
          </cell>
        </row>
        <row r="153">
          <cell r="A153">
            <v>151</v>
          </cell>
          <cell r="B153" t="str">
            <v>KIT CPAP NASAL DESECHABLE TALLA M O MEDIDA DE PERIMETRO CEFALICO 25-29  (INCLUYE SISTEMA INTERFASE VENTILACION NO INVASIVA NEONATAL CPAP,  GORRO, MASCARA NEONATAL NO INVASIVA, PRONG TALLA M</v>
          </cell>
          <cell r="C153" t="str">
            <v>1 UNIDAD DE KIT CPAP NASAL. INCLUYE (TODOS LOS INSUMOS RELACIONADOS EN LA DESCRIPCION DEL INSUMO) PRESENTACION KIT</v>
          </cell>
          <cell r="D153">
            <v>1</v>
          </cell>
          <cell r="E153" t="str">
            <v xml:space="preserve">UN </v>
          </cell>
          <cell r="G153">
            <v>0</v>
          </cell>
        </row>
        <row r="154">
          <cell r="A154">
            <v>152</v>
          </cell>
          <cell r="B154" t="str">
            <v>KIT CPAP NASAL DESECHABLE TALLA S O MEDIDA DE PERIMETRO CEFALICO 22- 25 (INCLUYE SISTEMA INTERFASE VENTILACION NO INVASIVA NEONATAL CPAP,  GORRO, MASCARA NEONATAL NO INVASIVA, PRONG TALLA S</v>
          </cell>
          <cell r="C154" t="str">
            <v>1 UNIDAD DE KIT CPAP NASAL. INCLUYE (TODOS LOS INSUMOS RELACIONADOS EN LA DESCRIPCION DEL INSUMO) PRESENTACION KIT</v>
          </cell>
          <cell r="D154">
            <v>1</v>
          </cell>
          <cell r="E154" t="str">
            <v xml:space="preserve">UN </v>
          </cell>
          <cell r="G154">
            <v>0</v>
          </cell>
        </row>
        <row r="155">
          <cell r="A155">
            <v>153</v>
          </cell>
          <cell r="B155" t="str">
            <v>KIT CPAP NASAL DESECHABLE TALLA XS O MEDIDA DE PERIMETRO CEFALICO 10-22 CMS (INCLUYE SISTEMA INTERFASE VENTILACION NO INVASIVA NEONATAL CPAP,  GORRO, MASCARA NEONATAL NO INVASIVA, PRONG)</v>
          </cell>
          <cell r="C155" t="str">
            <v>1 UNIDAD DE KIT CPAP NASAL. INCLUYE (TODOS LOS INSUMOS RELACIONADOS EN LA DESCRIPCION DEL INSUMO) PRESENTACION KIT</v>
          </cell>
          <cell r="D155">
            <v>1</v>
          </cell>
          <cell r="E155" t="str">
            <v xml:space="preserve">UN </v>
          </cell>
          <cell r="G155">
            <v>0</v>
          </cell>
        </row>
        <row r="156">
          <cell r="A156">
            <v>154</v>
          </cell>
          <cell r="B156" t="str">
            <v>MASCARA DESECHABLE PARA VENTILACION MECANICA NO INVASIVA. FACIAL TOTAL. LARGE.</v>
          </cell>
          <cell r="C156" t="str">
            <v>1 UNIDAD DE MASCARA</v>
          </cell>
          <cell r="D156">
            <v>1</v>
          </cell>
          <cell r="E156" t="str">
            <v xml:space="preserve">UN </v>
          </cell>
          <cell r="F156">
            <v>171307</v>
          </cell>
          <cell r="G156">
            <v>0</v>
          </cell>
        </row>
        <row r="157">
          <cell r="A157">
            <v>155</v>
          </cell>
          <cell r="B157" t="str">
            <v>MASCARA DESECHABLE PARA VENTILACION MECANICA NO INVASIVA. FACIAL TOTAL. MEDIUM.</v>
          </cell>
          <cell r="C157" t="str">
            <v>1 UNIDAD DE MASCARA</v>
          </cell>
          <cell r="D157">
            <v>1</v>
          </cell>
          <cell r="E157" t="str">
            <v xml:space="preserve">UN </v>
          </cell>
          <cell r="F157">
            <v>171307</v>
          </cell>
          <cell r="G157">
            <v>0</v>
          </cell>
        </row>
        <row r="158">
          <cell r="A158">
            <v>156</v>
          </cell>
          <cell r="B158" t="str">
            <v>MASCARA DESECHABLE PARA VENTILACION MECANICA NO INVASIVA. FACIAL TOTAL. SMALL.</v>
          </cell>
          <cell r="C158" t="str">
            <v>1 UNIDAD DE MASCARA</v>
          </cell>
          <cell r="D158">
            <v>1</v>
          </cell>
          <cell r="E158" t="str">
            <v xml:space="preserve">UN </v>
          </cell>
          <cell r="F158">
            <v>171307</v>
          </cell>
          <cell r="G158">
            <v>0</v>
          </cell>
        </row>
        <row r="159">
          <cell r="A159">
            <v>157</v>
          </cell>
          <cell r="B159" t="str">
            <v>SENSOR DE FLUJO SPIROLOG REF 840373510</v>
          </cell>
          <cell r="C159" t="str">
            <v xml:space="preserve">1 UNIDAD DE SENSOR </v>
          </cell>
          <cell r="D159">
            <v>1</v>
          </cell>
          <cell r="E159" t="str">
            <v xml:space="preserve">UN </v>
          </cell>
          <cell r="F159">
            <v>0</v>
          </cell>
          <cell r="G159">
            <v>0</v>
          </cell>
        </row>
        <row r="160">
          <cell r="A160">
            <v>158</v>
          </cell>
          <cell r="B160" t="str">
            <v>TRAMPA DE CAPNOGRAFIA PARA MONITOR MULTIPARAMETROS (CAPNOGRAFOR MARCA DRAEGER Y MAQUINA DATEX OHMEDA)</v>
          </cell>
          <cell r="C160" t="str">
            <v>1 UNIDAD DE TRAMPA CAPNOGRAFIA</v>
          </cell>
          <cell r="D160">
            <v>1</v>
          </cell>
          <cell r="E160" t="str">
            <v xml:space="preserve">UN </v>
          </cell>
          <cell r="F160">
            <v>97159</v>
          </cell>
          <cell r="G160">
            <v>18460</v>
          </cell>
        </row>
        <row r="161">
          <cell r="A161">
            <v>159</v>
          </cell>
          <cell r="B161" t="str">
            <v>ALGODON EN TORUNDA BOLSA X 500 GRS</v>
          </cell>
          <cell r="C161" t="str">
            <v>1 BOLSA DE ALGODÓN X 500 GRMS PRESENTACION BOLSA</v>
          </cell>
          <cell r="D161">
            <v>1</v>
          </cell>
          <cell r="E161" t="str">
            <v xml:space="preserve">UN </v>
          </cell>
          <cell r="F161">
            <v>10478</v>
          </cell>
          <cell r="G161">
            <v>0</v>
          </cell>
        </row>
        <row r="162">
          <cell r="A162">
            <v>160</v>
          </cell>
          <cell r="B162" t="str">
            <v>APOSITO DE ALGINATO DE CALCIO 10 X 10  CM.</v>
          </cell>
          <cell r="C162" t="str">
            <v>1 UNIDAD DE APOSITO</v>
          </cell>
          <cell r="D162">
            <v>1</v>
          </cell>
          <cell r="E162" t="str">
            <v xml:space="preserve">UN </v>
          </cell>
          <cell r="G162">
            <v>0</v>
          </cell>
        </row>
        <row r="163">
          <cell r="A163">
            <v>161</v>
          </cell>
          <cell r="B163" t="str">
            <v>BARRERA BLANDA y BOLSA COLOSTOMIA No 57</v>
          </cell>
          <cell r="C163" t="str">
            <v>1 KIT COMPUESTO DE 1 BARRERA Y 1 BOLSA COLOSTOMIA</v>
          </cell>
          <cell r="D163">
            <v>1</v>
          </cell>
          <cell r="E163" t="str">
            <v xml:space="preserve">UN </v>
          </cell>
          <cell r="G163">
            <v>0</v>
          </cell>
        </row>
        <row r="164">
          <cell r="A164">
            <v>162</v>
          </cell>
          <cell r="B164" t="str">
            <v>BARRERA BLANDA Y BOLSA PARA COLOSTOMIA N° 70</v>
          </cell>
          <cell r="C164" t="str">
            <v>1 KIT COMPUESTO DE 1 BARRERA Y 1 BOLSA COLOSTOMIA</v>
          </cell>
          <cell r="D164">
            <v>1</v>
          </cell>
          <cell r="E164" t="str">
            <v xml:space="preserve">UN </v>
          </cell>
          <cell r="F164">
            <v>10045</v>
          </cell>
          <cell r="G164">
            <v>0</v>
          </cell>
        </row>
        <row r="165">
          <cell r="A165">
            <v>163</v>
          </cell>
          <cell r="B165" t="str">
            <v>BARRERA CUTANEA NO IRRITANTE EN TOALLA</v>
          </cell>
          <cell r="C165" t="str">
            <v>1 UNIDAD DE BARRERA</v>
          </cell>
          <cell r="D165">
            <v>1</v>
          </cell>
          <cell r="E165" t="str">
            <v xml:space="preserve">UN </v>
          </cell>
          <cell r="G165">
            <v>0</v>
          </cell>
        </row>
        <row r="166">
          <cell r="A166">
            <v>164</v>
          </cell>
          <cell r="B166" t="str">
            <v xml:space="preserve">BATA DE CIRUJANO ESTERIL DESCARTABLE: TELA NO TEJIDA DE 35 GRAMOS  AZUL QUIRURGICO DE 132 CM DE LARGO X 152 DE ANCHO CON 6  A 8 TIRAS DE AMARRE, PUÑOS RESORTADOS DE 8 A 6 CM DE LARGO  100% EN ALGODON </v>
          </cell>
          <cell r="C166" t="str">
            <v>1 UNIDAD DE BATA</v>
          </cell>
          <cell r="D166">
            <v>1</v>
          </cell>
          <cell r="E166" t="str">
            <v xml:space="preserve">UN </v>
          </cell>
          <cell r="G166">
            <v>0</v>
          </cell>
        </row>
        <row r="167">
          <cell r="A167">
            <v>165</v>
          </cell>
          <cell r="B167" t="str">
            <v>BRAZALETE IDENTIFICACION ADULTOS  EN MATERIAL HIPOALERGENICO (PAPEL)</v>
          </cell>
          <cell r="C167" t="str">
            <v>1 UNIDAD DE BRAZALETE</v>
          </cell>
          <cell r="D167">
            <v>1</v>
          </cell>
          <cell r="E167" t="str">
            <v xml:space="preserve">UN </v>
          </cell>
          <cell r="G167">
            <v>0</v>
          </cell>
        </row>
        <row r="168">
          <cell r="A168">
            <v>166</v>
          </cell>
          <cell r="B168" t="str">
            <v>CABLE MONOPOLAR PARA ELECTRODOS DE LAPAROSCOPIA CONEXION  PARA UNIDAD ELECTRO QUIRURGICA  REUSABLE</v>
          </cell>
          <cell r="C168" t="str">
            <v>1 UNIDAD DE CABLE MONOPOLAR</v>
          </cell>
          <cell r="D168">
            <v>1</v>
          </cell>
          <cell r="E168" t="str">
            <v xml:space="preserve">UN </v>
          </cell>
          <cell r="G168">
            <v>0</v>
          </cell>
        </row>
        <row r="169">
          <cell r="A169">
            <v>167</v>
          </cell>
          <cell r="B169" t="str">
            <v>CAL SODADA PARA ANESTESIA CANECA POR 30 HASTA 40 LIBRAS</v>
          </cell>
          <cell r="C169" t="str">
            <v>1 UNIDAD DE CAL   PRESENTACION EN CANECA</v>
          </cell>
          <cell r="D169">
            <v>1</v>
          </cell>
          <cell r="E169" t="str">
            <v xml:space="preserve">UN </v>
          </cell>
          <cell r="F169">
            <v>308027</v>
          </cell>
          <cell r="G169">
            <v>58525</v>
          </cell>
        </row>
        <row r="170">
          <cell r="A170">
            <v>168</v>
          </cell>
          <cell r="B170" t="str">
            <v>CATETER DIALISIS PERITONEAL 39,25 CMS CURVO COLA DE CERDO</v>
          </cell>
          <cell r="C170" t="str">
            <v>1 UNIDAD DE CATETER</v>
          </cell>
          <cell r="D170">
            <v>1</v>
          </cell>
          <cell r="E170" t="str">
            <v xml:space="preserve">UN </v>
          </cell>
          <cell r="G170">
            <v>0</v>
          </cell>
        </row>
        <row r="171">
          <cell r="A171">
            <v>169</v>
          </cell>
          <cell r="B171" t="str">
            <v>CATETER DIALISIS PERITONEAL NEONATAL 1 C</v>
          </cell>
          <cell r="C171" t="str">
            <v>1 UNIDAD DE CATETER</v>
          </cell>
          <cell r="D171">
            <v>1</v>
          </cell>
          <cell r="E171" t="str">
            <v xml:space="preserve">UN </v>
          </cell>
          <cell r="F171">
            <v>294318</v>
          </cell>
          <cell r="G171">
            <v>0</v>
          </cell>
        </row>
        <row r="172">
          <cell r="A172">
            <v>170</v>
          </cell>
          <cell r="B172" t="str">
            <v>CATETER MAHURKAR 2 LUMEN PRECURVADO 8 FR X 12CM.</v>
          </cell>
          <cell r="C172" t="str">
            <v>1 UNIDAD DE CATETER</v>
          </cell>
          <cell r="D172">
            <v>1</v>
          </cell>
          <cell r="E172" t="str">
            <v xml:space="preserve">UN </v>
          </cell>
          <cell r="G172">
            <v>0</v>
          </cell>
        </row>
        <row r="173">
          <cell r="A173">
            <v>171</v>
          </cell>
          <cell r="B173" t="str">
            <v>CATETER UMBILICAL 2.5</v>
          </cell>
          <cell r="C173" t="str">
            <v>1 UNIDAD DE CATETER</v>
          </cell>
          <cell r="D173">
            <v>1</v>
          </cell>
          <cell r="E173" t="str">
            <v xml:space="preserve">UN </v>
          </cell>
          <cell r="F173">
            <v>32500</v>
          </cell>
          <cell r="G173">
            <v>0</v>
          </cell>
        </row>
        <row r="174">
          <cell r="A174">
            <v>172</v>
          </cell>
          <cell r="B174" t="str">
            <v>CAT GUT CROMADO CALIBRE 3/0 AGUJA CURVA REDONDA DE 24 A 27 MM DE MEDIO CIRCULO, HEBRA DE 70 CM O MAS</v>
          </cell>
          <cell r="C174" t="str">
            <v>1 UNIDAD DE SOBRE</v>
          </cell>
          <cell r="D174">
            <v>1</v>
          </cell>
          <cell r="E174" t="str">
            <v xml:space="preserve">UN </v>
          </cell>
          <cell r="F174">
            <v>8505</v>
          </cell>
          <cell r="G174">
            <v>0</v>
          </cell>
        </row>
        <row r="175">
          <cell r="A175">
            <v>173</v>
          </cell>
          <cell r="B175" t="str">
            <v xml:space="preserve">CERA PARA HUESO 2.5GR                                                                                          </v>
          </cell>
          <cell r="C175" t="str">
            <v>1 UNIDAD DE SOBRE</v>
          </cell>
          <cell r="D175">
            <v>1</v>
          </cell>
          <cell r="E175" t="str">
            <v xml:space="preserve">UN </v>
          </cell>
          <cell r="F175">
            <v>3544</v>
          </cell>
          <cell r="G175">
            <v>0</v>
          </cell>
        </row>
        <row r="176">
          <cell r="A176">
            <v>174</v>
          </cell>
          <cell r="B176" t="str">
            <v>CIRCUITO DE ANESTESIA ADULTO CON BALON 3 LITROS</v>
          </cell>
          <cell r="C176" t="str">
            <v>1 UNIDAD DE CIRCUITO</v>
          </cell>
          <cell r="D176">
            <v>1</v>
          </cell>
          <cell r="E176" t="str">
            <v xml:space="preserve">UN </v>
          </cell>
          <cell r="G176">
            <v>0</v>
          </cell>
        </row>
        <row r="177">
          <cell r="A177">
            <v>175</v>
          </cell>
          <cell r="B177" t="str">
            <v>CONTENEDOR RIGIDO PARA EL DESCARTE DE RESIDUOS DE RIESGO BIOLOGICO DE ORIGEN CORTO PUNZANTE DE CAPACIDAD DE 44 A 50 LITROS</v>
          </cell>
          <cell r="C177" t="str">
            <v>1 UNIDAD DE CONTENEDOR</v>
          </cell>
          <cell r="D177">
            <v>1</v>
          </cell>
          <cell r="E177" t="str">
            <v xml:space="preserve">UN </v>
          </cell>
          <cell r="G177">
            <v>0</v>
          </cell>
        </row>
        <row r="178">
          <cell r="A178">
            <v>176</v>
          </cell>
          <cell r="B178" t="str">
            <v>DISPOSITIVO INTRAOSEO AUTOMATICO ADULTO</v>
          </cell>
          <cell r="C178" t="str">
            <v>1 UNIDAD DE DISPOSITIVO INTRAOSEO</v>
          </cell>
          <cell r="D178">
            <v>1</v>
          </cell>
          <cell r="E178" t="str">
            <v xml:space="preserve">UN </v>
          </cell>
          <cell r="F178">
            <v>394091</v>
          </cell>
          <cell r="G178">
            <v>0</v>
          </cell>
        </row>
        <row r="179">
          <cell r="A179">
            <v>177</v>
          </cell>
          <cell r="B179" t="str">
            <v>DISPOSITIVO INTRAOSEO AUTOMATICO PEDIATRICA</v>
          </cell>
          <cell r="C179" t="str">
            <v>1 UNIDAD DE DISPOSITIVO INTRAOSEO</v>
          </cell>
          <cell r="D179">
            <v>1</v>
          </cell>
          <cell r="E179" t="str">
            <v xml:space="preserve">UN </v>
          </cell>
          <cell r="F179">
            <v>0</v>
          </cell>
          <cell r="G179">
            <v>0</v>
          </cell>
        </row>
        <row r="180">
          <cell r="A180">
            <v>178</v>
          </cell>
          <cell r="B180" t="str">
            <v>DREN DE SILICONA PLANO ACANALADO  CON LINEA RADIOPACA  ESTERIL 4/4 PARTES PERFORADO DE  DE 4 X 7 X 20MM APROX</v>
          </cell>
          <cell r="C180" t="str">
            <v>1 UNIDAD DE DREN</v>
          </cell>
          <cell r="D180">
            <v>1</v>
          </cell>
          <cell r="E180" t="str">
            <v xml:space="preserve">UN </v>
          </cell>
          <cell r="G180">
            <v>0</v>
          </cell>
        </row>
        <row r="181">
          <cell r="A181">
            <v>179</v>
          </cell>
          <cell r="B181" t="str">
            <v>ESPONJA QUIRURGICA PARA TAPONAMIENTO NASAL DE 8 CM X 2.0 CM</v>
          </cell>
          <cell r="C181" t="str">
            <v>1 UNIDAD DE ESPONJA</v>
          </cell>
          <cell r="D181">
            <v>1</v>
          </cell>
          <cell r="E181" t="str">
            <v xml:space="preserve">UN </v>
          </cell>
          <cell r="G181">
            <v>0</v>
          </cell>
        </row>
        <row r="182">
          <cell r="A182">
            <v>180</v>
          </cell>
          <cell r="B182" t="str">
            <v xml:space="preserve">FILTRO EXHALATORIO REUSABLE PARA PB 840     </v>
          </cell>
          <cell r="C182" t="str">
            <v>1 UNIDAD DE FILTRO</v>
          </cell>
          <cell r="D182">
            <v>1</v>
          </cell>
          <cell r="E182" t="str">
            <v xml:space="preserve">UN </v>
          </cell>
          <cell r="G182">
            <v>0</v>
          </cell>
        </row>
        <row r="183">
          <cell r="A183">
            <v>181</v>
          </cell>
          <cell r="B183" t="str">
            <v>FILTRO INSPIRATORIO REUSABLE</v>
          </cell>
          <cell r="C183" t="str">
            <v>1 UNIDAD DE FILTRO</v>
          </cell>
          <cell r="D183">
            <v>1</v>
          </cell>
          <cell r="E183" t="str">
            <v xml:space="preserve">UN </v>
          </cell>
          <cell r="G183">
            <v>0</v>
          </cell>
        </row>
        <row r="184">
          <cell r="A184">
            <v>182</v>
          </cell>
          <cell r="B184" t="str">
            <v>GANCHO DE HOOK COMPATIBLE CON ELCABLE MONOPOLAR</v>
          </cell>
          <cell r="C184" t="str">
            <v>1 UNIDAD DE GANCHO HOOK</v>
          </cell>
          <cell r="D184">
            <v>1</v>
          </cell>
          <cell r="E184" t="str">
            <v xml:space="preserve">UN </v>
          </cell>
          <cell r="G184">
            <v>0</v>
          </cell>
        </row>
        <row r="185">
          <cell r="A185">
            <v>183</v>
          </cell>
          <cell r="B185" t="str">
            <v>GRAPADORA CIRCULAR CURV CORT 29MM</v>
          </cell>
          <cell r="C185" t="str">
            <v>1 UNIDAD DE GRAPADORA</v>
          </cell>
          <cell r="D185">
            <v>1</v>
          </cell>
          <cell r="E185" t="str">
            <v xml:space="preserve">UN </v>
          </cell>
          <cell r="G185">
            <v>0</v>
          </cell>
        </row>
        <row r="186">
          <cell r="A186">
            <v>184</v>
          </cell>
          <cell r="B186" t="str">
            <v>KIT TRACCION CUTANEA PEDIATRICO</v>
          </cell>
          <cell r="C186" t="str">
            <v>1 UNIDAD DE KIT TRACCION CUTANEA PRESENTACION KIT</v>
          </cell>
          <cell r="D186">
            <v>1</v>
          </cell>
          <cell r="E186" t="str">
            <v xml:space="preserve">UN </v>
          </cell>
          <cell r="F186">
            <v>68068</v>
          </cell>
          <cell r="G186">
            <v>0</v>
          </cell>
        </row>
        <row r="187">
          <cell r="A187">
            <v>185</v>
          </cell>
          <cell r="B187" t="str">
            <v xml:space="preserve">LUBRICANTE DE INSTRUMENTO E INHIBIDOR DE OXIDO   NO GRASOSO, NO TOXICO, SIN COMPONENTE DE SILICONA , COMPATIBLE EN PROCESOS DE VAPOR , GALON </v>
          </cell>
          <cell r="C187" t="str">
            <v>1 UNIDAD DE LUBRICANTE PRESENTACION EN GALON</v>
          </cell>
          <cell r="D187">
            <v>1</v>
          </cell>
          <cell r="E187" t="str">
            <v xml:space="preserve">UN </v>
          </cell>
          <cell r="G187">
            <v>0</v>
          </cell>
        </row>
        <row r="188">
          <cell r="A188">
            <v>186</v>
          </cell>
          <cell r="B188" t="str">
            <v>MALLA DE POLIPROPILENO SUAVE DE MEDIANA DENSIDAD CON PESO DE 45 A 90G/M2, MACROPOROSA PORO DE 2,38 A 3.6 X 2,38 A 3.6 MM, NO ABSORBIBLE. 7CM A 8CM X 15CM</v>
          </cell>
          <cell r="C188" t="str">
            <v>1 UNIDAD DE MALLA</v>
          </cell>
          <cell r="D188">
            <v>1</v>
          </cell>
          <cell r="E188" t="str">
            <v xml:space="preserve">UN </v>
          </cell>
          <cell r="F188">
            <v>165939</v>
          </cell>
          <cell r="G188">
            <v>0</v>
          </cell>
        </row>
        <row r="189">
          <cell r="A189">
            <v>187</v>
          </cell>
          <cell r="B189" t="str">
            <v>MALLA RECUBIERTA PROTECTORA EN U PARA HIATO 7 X 10 CMS</v>
          </cell>
          <cell r="C189" t="str">
            <v>1 UNIDAD DE MALLA</v>
          </cell>
          <cell r="D189">
            <v>1</v>
          </cell>
          <cell r="E189" t="str">
            <v xml:space="preserve">UN </v>
          </cell>
          <cell r="G189">
            <v>0</v>
          </cell>
        </row>
        <row r="190">
          <cell r="A190">
            <v>188</v>
          </cell>
          <cell r="B190" t="str">
            <v>PAPEL DESFIBRILADOR INSTRAMED  CARDIO MAX  48 mm (anchura) x 30 m (longitud )</v>
          </cell>
          <cell r="C190" t="str">
            <v>1 UNIDAD DE PAPEL  PRESENTACION ROLLO</v>
          </cell>
          <cell r="D190">
            <v>1</v>
          </cell>
          <cell r="E190" t="str">
            <v xml:space="preserve">UN </v>
          </cell>
          <cell r="G190">
            <v>0</v>
          </cell>
        </row>
        <row r="191">
          <cell r="A191">
            <v>189</v>
          </cell>
          <cell r="B191" t="str">
            <v>PAPEL PARA DESFIBRILADOR 50 MM X 30 MTS EN ROLLO</v>
          </cell>
          <cell r="C191" t="str">
            <v>1 UNIDAD DE PAPEL  PRESENTACION ROLLO</v>
          </cell>
          <cell r="D191">
            <v>1</v>
          </cell>
          <cell r="E191" t="str">
            <v xml:space="preserve">UN </v>
          </cell>
          <cell r="G191">
            <v>0</v>
          </cell>
        </row>
        <row r="192">
          <cell r="A192">
            <v>190</v>
          </cell>
          <cell r="B192" t="str">
            <v>PAPEL PARA ELECTROCARDIOGRAFO 50 MM X 20 MTS EN ROLLO</v>
          </cell>
          <cell r="C192" t="str">
            <v>1 UNIDAD DE PAPEL  PRESENTACION ROLLO</v>
          </cell>
          <cell r="D192">
            <v>1</v>
          </cell>
          <cell r="E192" t="str">
            <v xml:space="preserve">UN </v>
          </cell>
          <cell r="G192">
            <v>0</v>
          </cell>
        </row>
        <row r="193">
          <cell r="A193">
            <v>191</v>
          </cell>
          <cell r="B193" t="str">
            <v>PAPEL PARA ELECTROCARDIOGRAFO EDAN DANATECH  UNIDAD</v>
          </cell>
          <cell r="C193" t="str">
            <v>1 UNIDAD DE PAPEL</v>
          </cell>
          <cell r="D193">
            <v>1</v>
          </cell>
          <cell r="E193" t="str">
            <v xml:space="preserve">UN </v>
          </cell>
          <cell r="G193">
            <v>0</v>
          </cell>
        </row>
        <row r="194">
          <cell r="A194">
            <v>192</v>
          </cell>
          <cell r="B194" t="str">
            <v>PAPEL PARA ELECTROCARDIOGRAFO MARCA COMEN UNIDAD  medidas: 110 MM * 140MM*15O HOJAS  REQUIERE GUIA LIBRETA</v>
          </cell>
          <cell r="C194" t="str">
            <v>1 UNIDAD DE PAPEL</v>
          </cell>
          <cell r="D194">
            <v>1</v>
          </cell>
          <cell r="E194" t="str">
            <v xml:space="preserve">UN </v>
          </cell>
          <cell r="G194">
            <v>0</v>
          </cell>
        </row>
        <row r="195">
          <cell r="A195">
            <v>193</v>
          </cell>
          <cell r="B195" t="str">
            <v>PAPEL PARA ELECTROCARDIOGRAFO Y DESFIBRILADOR 50MM  X 30 EN ROLLO TERMOREACTIVO</v>
          </cell>
          <cell r="C195" t="str">
            <v>1 UNIDAD DE PAPEL  PRESENTACION ROLLO</v>
          </cell>
          <cell r="D195">
            <v>1</v>
          </cell>
          <cell r="E195" t="str">
            <v xml:space="preserve">UN </v>
          </cell>
          <cell r="F195">
            <v>2751</v>
          </cell>
          <cell r="G195">
            <v>523</v>
          </cell>
        </row>
        <row r="196">
          <cell r="A196">
            <v>194</v>
          </cell>
          <cell r="B196" t="str">
            <v>PAPEL PARA MONITOR FETAL 112 MM X 100 MM X 200 RESMA</v>
          </cell>
          <cell r="C196" t="str">
            <v>1 UNIDAD DE PAPEL  PRESENTACION ROLLO</v>
          </cell>
          <cell r="D196">
            <v>1</v>
          </cell>
          <cell r="E196" t="str">
            <v xml:space="preserve">UN </v>
          </cell>
          <cell r="F196">
            <v>12458</v>
          </cell>
          <cell r="G196">
            <v>2367</v>
          </cell>
        </row>
        <row r="197">
          <cell r="A197">
            <v>195</v>
          </cell>
          <cell r="B197" t="str">
            <v>PAPEL TERMICO PARA MONITOR FETAL DE (112 X 90) MM X 150 HOJAS LINEA ROJA EN Z</v>
          </cell>
          <cell r="C197" t="str">
            <v>1 UNIDAD DE PAPEL</v>
          </cell>
          <cell r="D197">
            <v>1</v>
          </cell>
          <cell r="E197" t="str">
            <v xml:space="preserve">UN </v>
          </cell>
          <cell r="G197">
            <v>0</v>
          </cell>
        </row>
        <row r="198">
          <cell r="A198">
            <v>196</v>
          </cell>
          <cell r="B198" t="str">
            <v>RESERVORIO PARA DREN DE SILICONA PLANO ACANALADO  CON CAPACIDAD DE 100ML</v>
          </cell>
          <cell r="C198" t="str">
            <v>1 UNIDAD DE RESERVORIO PARA DREN</v>
          </cell>
          <cell r="D198">
            <v>1</v>
          </cell>
          <cell r="E198" t="str">
            <v xml:space="preserve">UN </v>
          </cell>
          <cell r="G198">
            <v>0</v>
          </cell>
        </row>
        <row r="199">
          <cell r="A199">
            <v>197</v>
          </cell>
          <cell r="B199" t="str">
            <v>RESERVORIO PARA DREN DE SILICONA REDONDO ACANALADO CON LINEA RADIOPACA  19FR CON CAPACIDAD DE 450 a 500ML</v>
          </cell>
          <cell r="C199" t="str">
            <v>1 UNIDAD DE RESERVORIO PARA DREN</v>
          </cell>
          <cell r="D199">
            <v>1</v>
          </cell>
          <cell r="E199" t="str">
            <v xml:space="preserve">UN </v>
          </cell>
          <cell r="G199">
            <v>0</v>
          </cell>
        </row>
        <row r="200">
          <cell r="A200">
            <v>198</v>
          </cell>
          <cell r="B200" t="str">
            <v xml:space="preserve">RETRACTOR  DE 5-9  CM  </v>
          </cell>
          <cell r="C200" t="str">
            <v>1 UNIDAD DE RETRACTOR</v>
          </cell>
          <cell r="D200">
            <v>1</v>
          </cell>
          <cell r="E200" t="str">
            <v xml:space="preserve">UN </v>
          </cell>
          <cell r="G200">
            <v>0</v>
          </cell>
        </row>
        <row r="201">
          <cell r="A201">
            <v>199</v>
          </cell>
          <cell r="B201" t="str">
            <v xml:space="preserve">RETRACTOR  RIGIDO DE 2.5-6 CM         </v>
          </cell>
          <cell r="C201" t="str">
            <v>1 UNIDAD DE RETRACTOR</v>
          </cell>
          <cell r="D201">
            <v>1</v>
          </cell>
          <cell r="E201" t="str">
            <v xml:space="preserve">UN </v>
          </cell>
          <cell r="G201">
            <v>0</v>
          </cell>
        </row>
        <row r="202">
          <cell r="A202">
            <v>200</v>
          </cell>
          <cell r="B202" t="str">
            <v xml:space="preserve">RETRACTOR RIGIDO DE 9-14  CM         </v>
          </cell>
          <cell r="C202" t="str">
            <v>1 UNIDAD DE RETRACTOR</v>
          </cell>
          <cell r="D202">
            <v>1</v>
          </cell>
          <cell r="E202" t="str">
            <v xml:space="preserve">UN </v>
          </cell>
          <cell r="G202">
            <v>0</v>
          </cell>
        </row>
        <row r="203">
          <cell r="A203">
            <v>201</v>
          </cell>
          <cell r="B203" t="str">
            <v>ROLLO DE TELA SMS 0,52*100METROS</v>
          </cell>
          <cell r="C203" t="str">
            <v>1 UNIDAD DE ROLLO DE TELA SMS. PRESENTACION ROLLO</v>
          </cell>
          <cell r="D203">
            <v>1</v>
          </cell>
          <cell r="E203" t="str">
            <v xml:space="preserve">UN </v>
          </cell>
          <cell r="G203">
            <v>0</v>
          </cell>
        </row>
        <row r="204">
          <cell r="A204">
            <v>202</v>
          </cell>
          <cell r="B204" t="str">
            <v>SENSORES PARA MONITOREO BISPECTRAL BILATERAL</v>
          </cell>
          <cell r="C204" t="str">
            <v xml:space="preserve">1 UNIDAD DE SENSOR </v>
          </cell>
          <cell r="D204">
            <v>1</v>
          </cell>
          <cell r="E204" t="str">
            <v xml:space="preserve">UN </v>
          </cell>
          <cell r="G204">
            <v>0</v>
          </cell>
        </row>
        <row r="205">
          <cell r="A205">
            <v>203</v>
          </cell>
          <cell r="B205" t="str">
            <v>SISTEMA DE DRENAJE TORAXICO SENCILLO (HUMEDO) CAPACIDAD DE 2.000 A 3.200 CC SALIDA PARA SUCCION</v>
          </cell>
          <cell r="C205" t="str">
            <v>1 UNIDAD DE SISTEMA DE DRENAJE TORAXICO</v>
          </cell>
          <cell r="D205">
            <v>1</v>
          </cell>
          <cell r="E205" t="str">
            <v xml:space="preserve">UN </v>
          </cell>
          <cell r="G205">
            <v>0</v>
          </cell>
        </row>
        <row r="206">
          <cell r="A206">
            <v>204</v>
          </cell>
          <cell r="B206" t="str">
            <v>SONDA NASOENTERAL C/PUNTA DE TUNGSTENO N. 8 FR</v>
          </cell>
          <cell r="C206" t="str">
            <v>1 UNIDAD DE SONDA</v>
          </cell>
          <cell r="D206">
            <v>1</v>
          </cell>
          <cell r="E206" t="str">
            <v xml:space="preserve">UN </v>
          </cell>
          <cell r="F206">
            <v>129875</v>
          </cell>
          <cell r="G206">
            <v>0</v>
          </cell>
        </row>
        <row r="207">
          <cell r="A207">
            <v>205</v>
          </cell>
          <cell r="B207" t="str">
            <v>SONDA NASOGASTRICA  12 FR CON PTA TUNGSTENO CON PUERTO Y ESTILETE</v>
          </cell>
          <cell r="C207" t="str">
            <v>1 UNIDAD DE SONDA</v>
          </cell>
          <cell r="D207">
            <v>1</v>
          </cell>
          <cell r="E207" t="str">
            <v xml:space="preserve">UN </v>
          </cell>
          <cell r="G207">
            <v>0</v>
          </cell>
        </row>
        <row r="208">
          <cell r="A208">
            <v>206</v>
          </cell>
          <cell r="B208" t="str">
            <v xml:space="preserve">SONDA NASOGASTRICA S/PUNTA DE TUNGSTENO EN POLIURETANO N. 12 FR </v>
          </cell>
          <cell r="C208" t="str">
            <v>1 UNIDAD DE SONDA</v>
          </cell>
          <cell r="D208">
            <v>1</v>
          </cell>
          <cell r="E208" t="str">
            <v xml:space="preserve">UN </v>
          </cell>
          <cell r="G208">
            <v>0</v>
          </cell>
        </row>
        <row r="209">
          <cell r="A209">
            <v>207</v>
          </cell>
          <cell r="B209" t="str">
            <v>SONDA NASOGASTRICA S/PUNTA DE TUNGSTENO EN POLIURETANO N. 5</v>
          </cell>
          <cell r="C209" t="str">
            <v>1 UNIDAD DE SONDA</v>
          </cell>
          <cell r="D209">
            <v>1</v>
          </cell>
          <cell r="E209" t="str">
            <v xml:space="preserve">UN </v>
          </cell>
          <cell r="G209">
            <v>0</v>
          </cell>
        </row>
        <row r="210">
          <cell r="A210">
            <v>208</v>
          </cell>
          <cell r="B210" t="str">
            <v>SONDA NASOGASTRICA S/PUNTA DE TUNGSTENO EN POLIURETANO N. 8</v>
          </cell>
          <cell r="C210" t="str">
            <v>1 UNIDAD DE SONDA</v>
          </cell>
          <cell r="D210">
            <v>1</v>
          </cell>
          <cell r="E210" t="str">
            <v xml:space="preserve">UN </v>
          </cell>
          <cell r="G210">
            <v>0</v>
          </cell>
        </row>
        <row r="211">
          <cell r="A211">
            <v>209</v>
          </cell>
          <cell r="B211" t="str">
            <v>SONDA NUTRICION ENTERAL 10 FR TUNGSTENO</v>
          </cell>
          <cell r="C211" t="str">
            <v>1 UNIDAD DE SONDA</v>
          </cell>
          <cell r="D211">
            <v>1</v>
          </cell>
          <cell r="E211" t="str">
            <v xml:space="preserve">UN </v>
          </cell>
          <cell r="G211">
            <v>0</v>
          </cell>
        </row>
        <row r="212">
          <cell r="A212">
            <v>210</v>
          </cell>
          <cell r="B212" t="str">
            <v>SONDA NUTRICION ENTERAL 6 FR TUNGSTENO PEDIATRICA</v>
          </cell>
          <cell r="C212" t="str">
            <v>1 UNIDAD DE SONDA</v>
          </cell>
          <cell r="D212">
            <v>1</v>
          </cell>
          <cell r="E212" t="str">
            <v xml:space="preserve">UN </v>
          </cell>
          <cell r="G212">
            <v>0</v>
          </cell>
        </row>
        <row r="213">
          <cell r="A213">
            <v>211</v>
          </cell>
          <cell r="B213" t="str">
            <v>SONDA PARA NUTRICION ENTERAL POR GASTROSTOMIA PEDIATRICO 12 FR VOLUMEN DE LLENADO (BALON)3-5CC</v>
          </cell>
          <cell r="C213" t="str">
            <v>1 UNIDAD DE SONDA</v>
          </cell>
          <cell r="D213">
            <v>1</v>
          </cell>
          <cell r="E213" t="str">
            <v xml:space="preserve">UN </v>
          </cell>
          <cell r="G213">
            <v>0</v>
          </cell>
        </row>
        <row r="214">
          <cell r="A214">
            <v>212</v>
          </cell>
          <cell r="B214" t="str">
            <v xml:space="preserve">SONDA PUNTA TUNGSTENO NUTRI/ENTERAL  12 FR                                                           </v>
          </cell>
          <cell r="C214" t="str">
            <v>1 UNIDAD DE SONDA</v>
          </cell>
          <cell r="D214">
            <v>1</v>
          </cell>
          <cell r="E214" t="str">
            <v xml:space="preserve">UN </v>
          </cell>
          <cell r="G214">
            <v>0</v>
          </cell>
        </row>
        <row r="215">
          <cell r="A215">
            <v>213</v>
          </cell>
          <cell r="B215" t="str">
            <v>SUJETADORES DE TUBO OROTRAQUEAL</v>
          </cell>
          <cell r="C215" t="str">
            <v>1 UNIDAD DE SUJETADOR DE TUBO</v>
          </cell>
          <cell r="D215">
            <v>1</v>
          </cell>
          <cell r="E215" t="str">
            <v xml:space="preserve">UN </v>
          </cell>
          <cell r="F215">
            <v>62500</v>
          </cell>
          <cell r="G215">
            <v>0</v>
          </cell>
        </row>
        <row r="216">
          <cell r="A216">
            <v>214</v>
          </cell>
          <cell r="B216" t="str">
            <v>MONOFILAMENTO ABSORBIBLE DE POLIDIOXANONA, CALIBRE 4/0, AGUJADE 24 A 26 MM CURVA REDONDA, DE MEDIO CIRCULO, HEBRA DE 70 CM EN ADELANTE</v>
          </cell>
          <cell r="C216" t="str">
            <v>1 UNIDAD DE SOBRE</v>
          </cell>
          <cell r="D216">
            <v>1</v>
          </cell>
          <cell r="E216" t="str">
            <v xml:space="preserve">UN </v>
          </cell>
          <cell r="G216">
            <v>0</v>
          </cell>
        </row>
        <row r="217">
          <cell r="A217">
            <v>215</v>
          </cell>
          <cell r="B217" t="str">
            <v>MULTIFILAMENTO NO ABSORBIBLE DE SEDA NEGRA CALIBRE 0 AGUJA CURVA REDONDA DE 34 A 37 MM 1/2 DE CIRCULO, HEBRA DE 70 CM O MAS</v>
          </cell>
          <cell r="C217" t="str">
            <v>1 UNIDAD DE SOBRE</v>
          </cell>
          <cell r="D217">
            <v>1</v>
          </cell>
          <cell r="E217" t="str">
            <v xml:space="preserve">UN </v>
          </cell>
          <cell r="G217">
            <v>0</v>
          </cell>
        </row>
        <row r="218">
          <cell r="A218">
            <v>216</v>
          </cell>
          <cell r="B218" t="str">
            <v>MULTIFILAMENTO NO ABSORBIBLE DE SEDA NEGRA CALIBRE 0 AGUJA CURVA REDONDA DE 24 A 26 MM 1/2 DE CIRCULO, HEBRA DE 70 CM O MAS</v>
          </cell>
          <cell r="C218" t="str">
            <v>1 UNIDAD DE SOBRE</v>
          </cell>
          <cell r="D218">
            <v>1</v>
          </cell>
          <cell r="E218" t="str">
            <v xml:space="preserve">UN </v>
          </cell>
          <cell r="G218">
            <v>0</v>
          </cell>
        </row>
        <row r="219">
          <cell r="A219">
            <v>217</v>
          </cell>
          <cell r="B219" t="str">
            <v>TUBO TRAMPA PARA SPECIMEN CON ADAPTADOR DESECHABLE  (TRAMPA DE LUKENS)</v>
          </cell>
          <cell r="C219" t="str">
            <v>1 UNIDAD DE TUBO TRAMPA</v>
          </cell>
          <cell r="D219">
            <v>1</v>
          </cell>
          <cell r="E219" t="str">
            <v xml:space="preserve">UN </v>
          </cell>
          <cell r="F219">
            <v>12500</v>
          </cell>
          <cell r="G219">
            <v>0</v>
          </cell>
        </row>
        <row r="220">
          <cell r="A220">
            <v>218</v>
          </cell>
          <cell r="B220" t="str">
            <v>VENDAJE ELASTICO COMPRESIVO AUTOADHESIVO 3 X 5</v>
          </cell>
          <cell r="C220" t="str">
            <v>1 UNIDAD DE VENDAJE</v>
          </cell>
          <cell r="D220">
            <v>1</v>
          </cell>
          <cell r="E220" t="str">
            <v xml:space="preserve">UN </v>
          </cell>
          <cell r="F220">
            <v>1091</v>
          </cell>
          <cell r="G220">
            <v>0</v>
          </cell>
        </row>
        <row r="221">
          <cell r="A221">
            <v>219</v>
          </cell>
          <cell r="B221" t="str">
            <v>VENDAJE ELASTICO COMPRESIVO AUTOADHESIVO 4 X 5</v>
          </cell>
          <cell r="C221" t="str">
            <v>1 UNIDAD DE VENDAJE</v>
          </cell>
          <cell r="D221">
            <v>1</v>
          </cell>
          <cell r="E221" t="str">
            <v xml:space="preserve">UN </v>
          </cell>
          <cell r="F221">
            <v>1466</v>
          </cell>
          <cell r="G221">
            <v>0</v>
          </cell>
        </row>
        <row r="222">
          <cell r="A222">
            <v>220</v>
          </cell>
          <cell r="B222" t="str">
            <v>PARCHE DE DURAMADRE NO
SUTURABLE 7,5 CMX 7,5 CMS</v>
          </cell>
          <cell r="C222" t="str">
            <v>1 UNIDAD DE PARCHE</v>
          </cell>
          <cell r="D222">
            <v>1</v>
          </cell>
          <cell r="E222" t="str">
            <v xml:space="preserve">UN </v>
          </cell>
          <cell r="G222">
            <v>0</v>
          </cell>
        </row>
        <row r="223">
          <cell r="A223">
            <v>221</v>
          </cell>
          <cell r="B223" t="str">
            <v>CATETER 7 FR X 100 CM. CATETER DE ABLACION DE VARICES POR RADIOFRECUENCIA VASCULAR</v>
          </cell>
          <cell r="C223" t="str">
            <v>1 UNIDAD DE CATETER</v>
          </cell>
          <cell r="D223">
            <v>1</v>
          </cell>
          <cell r="E223" t="str">
            <v xml:space="preserve">UN </v>
          </cell>
          <cell r="G223">
            <v>0</v>
          </cell>
        </row>
        <row r="224">
          <cell r="A224">
            <v>222</v>
          </cell>
          <cell r="B224" t="str">
            <v>CATETER 7FR X 60CM. CATETER DE ABLACION POR RADIOFRECUENCIA VASCULAR</v>
          </cell>
          <cell r="C224" t="str">
            <v>1 UNIDAD DE CATETER</v>
          </cell>
          <cell r="D224">
            <v>1</v>
          </cell>
          <cell r="E224" t="str">
            <v xml:space="preserve">UN </v>
          </cell>
          <cell r="G224">
            <v>0</v>
          </cell>
        </row>
        <row r="225">
          <cell r="A225">
            <v>223</v>
          </cell>
          <cell r="B225" t="str">
            <v>ANTMED 150 CM Y COILED TUBE DUAL CHECK VALVES P/N600104</v>
          </cell>
          <cell r="C225" t="str">
            <v>1 UNIDAD DE CONECTOR</v>
          </cell>
          <cell r="D225">
            <v>1</v>
          </cell>
          <cell r="E225" t="str">
            <v xml:space="preserve">UN </v>
          </cell>
          <cell r="G225">
            <v>0</v>
          </cell>
        </row>
        <row r="226">
          <cell r="A226">
            <v>224</v>
          </cell>
          <cell r="B226" t="str">
            <v>KIT JERINGA ANTMED ACCUTRON CE DUAL P/400105+ANTMED 150 CM</v>
          </cell>
          <cell r="C226" t="str">
            <v>1 UNIDAD DE KIT DE
JERINGA</v>
          </cell>
          <cell r="D226">
            <v>1</v>
          </cell>
          <cell r="E226" t="str">
            <v xml:space="preserve">UN </v>
          </cell>
          <cell r="G226">
            <v>0</v>
          </cell>
        </row>
        <row r="227">
          <cell r="A227">
            <v>225</v>
          </cell>
          <cell r="B227" t="str">
            <v>APOSITO ESTERIL TRASPARENTE 5 HASTA 6 CM X 5 HASTA 6 CM CON REFUERZO INCORPORADO, Y CON TIRILLAS DE FIJACION Y MARCACION. - USO NEONATAL</v>
          </cell>
          <cell r="C227" t="str">
            <v>1 UNIDAD DE APOSITO</v>
          </cell>
          <cell r="D227">
            <v>1</v>
          </cell>
          <cell r="E227" t="str">
            <v xml:space="preserve">UN </v>
          </cell>
          <cell r="G227">
            <v>0</v>
          </cell>
        </row>
        <row r="228">
          <cell r="A228">
            <v>226</v>
          </cell>
          <cell r="B228" t="str">
            <v>BARRERA BLANDA Y  BOLSA COLOSTOMIA NO 32</v>
          </cell>
          <cell r="C228" t="str">
            <v>1 KIT COMPUESTO DE 1 BARRERA Y 1 BOLSA COLOSTOMIA</v>
          </cell>
          <cell r="D228">
            <v>1</v>
          </cell>
          <cell r="E228" t="str">
            <v xml:space="preserve">UN </v>
          </cell>
          <cell r="G228">
            <v>0</v>
          </cell>
        </row>
        <row r="229">
          <cell r="A229">
            <v>227</v>
          </cell>
          <cell r="B229" t="str">
            <v>BARRERA CUTANEA NO IRRITANTE EN SPRAY </v>
          </cell>
          <cell r="C229" t="str">
            <v>1 UNIDAD DE BARRERA PRESENTACION EN SPRAY</v>
          </cell>
          <cell r="D229">
            <v>1</v>
          </cell>
          <cell r="E229" t="str">
            <v xml:space="preserve">UN </v>
          </cell>
          <cell r="G229">
            <v>0</v>
          </cell>
        </row>
        <row r="230">
          <cell r="A230">
            <v>228</v>
          </cell>
          <cell r="B230" t="str">
            <v>BOLSA AUTOSELLABLE PARA ESTERILIZACION 70* 230-260 mm (CAJA * 200 UN)</v>
          </cell>
          <cell r="C230" t="str">
            <v>1 UNIDAD DE BOLSA PARA ESTERILIZAR</v>
          </cell>
          <cell r="D230">
            <v>1</v>
          </cell>
          <cell r="E230" t="str">
            <v xml:space="preserve">UN </v>
          </cell>
          <cell r="G230">
            <v>0</v>
          </cell>
        </row>
        <row r="231">
          <cell r="A231">
            <v>229</v>
          </cell>
          <cell r="B231" t="str">
            <v>BOLSA AUTOSELLABLE PARA ESTERILIZACION DE 90 MM X 260 MM</v>
          </cell>
          <cell r="C231" t="str">
            <v>1 UNIDAD DE BOLSA PARA ESTERILIZAR</v>
          </cell>
          <cell r="D231">
            <v>1</v>
          </cell>
          <cell r="E231" t="str">
            <v xml:space="preserve">UN </v>
          </cell>
          <cell r="F231">
            <v>91</v>
          </cell>
          <cell r="G231">
            <v>17</v>
          </cell>
        </row>
        <row r="232">
          <cell r="A232">
            <v>230</v>
          </cell>
          <cell r="B232" t="str">
            <v>CANDADO CARRO DE PARO CON NUMERO CONSECUTIVO</v>
          </cell>
          <cell r="C232" t="str">
            <v>1 UNIDAD DE CANDADO</v>
          </cell>
          <cell r="D232">
            <v>1</v>
          </cell>
          <cell r="E232" t="str">
            <v xml:space="preserve">UN </v>
          </cell>
          <cell r="F232">
            <v>381</v>
          </cell>
          <cell r="G232">
            <v>72</v>
          </cell>
        </row>
        <row r="233">
          <cell r="A233">
            <v>231</v>
          </cell>
          <cell r="B233" t="str">
            <v>CANULA NASAL PARA OXIGENO ADULTO 1,5 mts</v>
          </cell>
          <cell r="C233" t="str">
            <v>1 UNIDAD DE CANULA</v>
          </cell>
          <cell r="D233">
            <v>1</v>
          </cell>
          <cell r="E233" t="str">
            <v xml:space="preserve">UN </v>
          </cell>
          <cell r="F233">
            <v>1193</v>
          </cell>
          <cell r="G233">
            <v>0</v>
          </cell>
        </row>
        <row r="234">
          <cell r="A234">
            <v>232</v>
          </cell>
          <cell r="B234" t="str">
            <v>CANULA NASAL PARA OXIGENO PEDIATRICA</v>
          </cell>
          <cell r="C234" t="str">
            <v>1 UNIDAD DE CANULA</v>
          </cell>
          <cell r="D234">
            <v>1</v>
          </cell>
          <cell r="E234" t="str">
            <v xml:space="preserve">UN </v>
          </cell>
          <cell r="F234">
            <v>1193</v>
          </cell>
          <cell r="G234">
            <v>0</v>
          </cell>
        </row>
        <row r="235">
          <cell r="A235">
            <v>233</v>
          </cell>
          <cell r="B235" t="str">
            <v>CATETER CABELLO DE ANGEL 28 FR</v>
          </cell>
          <cell r="C235" t="str">
            <v>1 UNIDAD DE CATETER</v>
          </cell>
          <cell r="D235">
            <v>1</v>
          </cell>
          <cell r="E235" t="str">
            <v xml:space="preserve">UN </v>
          </cell>
          <cell r="G235">
            <v>0</v>
          </cell>
        </row>
        <row r="236">
          <cell r="A236">
            <v>234</v>
          </cell>
          <cell r="B236" t="str">
            <v>CATETER EPICUTANEO 2FR 24G MONOLUMEN</v>
          </cell>
          <cell r="C236" t="str">
            <v>1 UNIDAD DE CATETER</v>
          </cell>
          <cell r="D236">
            <v>1</v>
          </cell>
          <cell r="E236" t="str">
            <v xml:space="preserve">UN </v>
          </cell>
          <cell r="F236">
            <v>257955</v>
          </cell>
          <cell r="G236">
            <v>0</v>
          </cell>
        </row>
        <row r="237">
          <cell r="A237">
            <v>235</v>
          </cell>
          <cell r="B237" t="str">
            <v>CIRCUITO ALTO FLUJO NEONATAL/ PEDIATRICO CON CAMARA</v>
          </cell>
          <cell r="C237" t="str">
            <v>1 UNIDAD DE CIRCUITO</v>
          </cell>
          <cell r="D237">
            <v>1</v>
          </cell>
          <cell r="E237" t="str">
            <v xml:space="preserve">UN </v>
          </cell>
          <cell r="F237">
            <v>219545</v>
          </cell>
          <cell r="G237">
            <v>0</v>
          </cell>
        </row>
        <row r="238">
          <cell r="A238">
            <v>236</v>
          </cell>
          <cell r="B238" t="str">
            <v>CIRCUITO DE VENTILACION  MECANICA NEONATAL CON CAMARA+TRAMPA  DE AGUA EN LA VIA ESPIRATORIA</v>
          </cell>
          <cell r="C238" t="str">
            <v>1 UNIDAD DE CIRCUITO</v>
          </cell>
          <cell r="D238">
            <v>1</v>
          </cell>
          <cell r="E238" t="str">
            <v xml:space="preserve">UN </v>
          </cell>
          <cell r="G238">
            <v>0</v>
          </cell>
        </row>
        <row r="239">
          <cell r="A239">
            <v>237</v>
          </cell>
          <cell r="B239" t="str">
            <v>CLAMP UMBILICAL</v>
          </cell>
          <cell r="C239" t="str">
            <v>1 UNIDAD DE CLAM</v>
          </cell>
          <cell r="D239">
            <v>1</v>
          </cell>
          <cell r="E239" t="str">
            <v xml:space="preserve">UN </v>
          </cell>
          <cell r="F239">
            <v>333</v>
          </cell>
          <cell r="G239">
            <v>63</v>
          </cell>
        </row>
        <row r="240">
          <cell r="A240">
            <v>238</v>
          </cell>
          <cell r="B240" t="str">
            <v>ESPARADRAPO DE TELA TIPO HOSPITALARIO TUBO + 5 ROLLOS</v>
          </cell>
          <cell r="C240" t="str">
            <v>1 UNIDAD DE ESPARADRAPO PRESENTACION TUBO</v>
          </cell>
          <cell r="D240">
            <v>1</v>
          </cell>
          <cell r="E240" t="str">
            <v xml:space="preserve">UN </v>
          </cell>
          <cell r="F240">
            <v>36392</v>
          </cell>
          <cell r="G240">
            <v>0</v>
          </cell>
        </row>
        <row r="241">
          <cell r="A241">
            <v>239</v>
          </cell>
          <cell r="B241" t="str">
            <v xml:space="preserve">ESPARADRAPO TELA SIN TEJER AUTOADHESIVO- 15 X 10 </v>
          </cell>
          <cell r="C241" t="str">
            <v>1 UNIDAD DE ESPARADRAPO</v>
          </cell>
          <cell r="D241">
            <v>1</v>
          </cell>
          <cell r="E241" t="str">
            <v xml:space="preserve">UN </v>
          </cell>
          <cell r="F241">
            <v>35832</v>
          </cell>
          <cell r="G241">
            <v>0</v>
          </cell>
        </row>
        <row r="242">
          <cell r="A242">
            <v>240</v>
          </cell>
          <cell r="B242" t="str">
            <v>ESPECULO VAGINAL DESECHABLE TALLA  S</v>
          </cell>
          <cell r="C242" t="str">
            <v>1 UNIDAD DE ESPECULO</v>
          </cell>
          <cell r="D242">
            <v>1</v>
          </cell>
          <cell r="E242" t="str">
            <v xml:space="preserve">UN </v>
          </cell>
          <cell r="F242">
            <v>1023</v>
          </cell>
          <cell r="G242">
            <v>194</v>
          </cell>
        </row>
        <row r="243">
          <cell r="A243">
            <v>241</v>
          </cell>
          <cell r="B243" t="str">
            <v>FIJADOR PARA CITOLOGIA</v>
          </cell>
          <cell r="C243" t="str">
            <v>1 UNIDAD DE FIJADOR</v>
          </cell>
          <cell r="D243">
            <v>1</v>
          </cell>
          <cell r="E243" t="str">
            <v xml:space="preserve">UN </v>
          </cell>
          <cell r="F243">
            <v>8574</v>
          </cell>
          <cell r="G243">
            <v>1629</v>
          </cell>
        </row>
        <row r="244">
          <cell r="A244">
            <v>242</v>
          </cell>
          <cell r="B244" t="str">
            <v xml:space="preserve">FILTRO EXHALATORIO DESECHABLE NEONATAL PARA VENTILADOR PB 840 </v>
          </cell>
          <cell r="C244" t="str">
            <v>1 UNIDAD DE FILTRO</v>
          </cell>
          <cell r="D244">
            <v>1</v>
          </cell>
          <cell r="E244" t="str">
            <v xml:space="preserve">UN </v>
          </cell>
          <cell r="G244">
            <v>0</v>
          </cell>
        </row>
        <row r="245">
          <cell r="A245">
            <v>243</v>
          </cell>
          <cell r="B245" t="str">
            <v>HOJA MACINTOSH MODELO M3D PARA VIDEOLARINGOSCOPICO MARCA MEDCAPTAIN NUMERO 3 PARA VIA RESPIRATORIA DIFICIL ESTERIL DE UN SOLO USO, LONGITUD 126 MM ALTITUD 38 MM</v>
          </cell>
          <cell r="C245" t="str">
            <v>1 UNIDAD DE HOJA MACINTOSH</v>
          </cell>
          <cell r="D245">
            <v>1</v>
          </cell>
          <cell r="E245" t="str">
            <v xml:space="preserve">UN </v>
          </cell>
          <cell r="G245">
            <v>0</v>
          </cell>
        </row>
        <row r="246">
          <cell r="A246">
            <v>244</v>
          </cell>
          <cell r="B246" t="str">
            <v>HOJA MACINTOSH MODELO M3D PARA VIDEOLARINGOSCOPICO MARCA MEDCAPTAIN NUMERO 4 PARA VIA RESPIRATORIA DIFICIL ESTERIL DE UN SOLO USO, LONGITUD 140 MM ALTITUD 41 MM</v>
          </cell>
          <cell r="C246" t="str">
            <v>1 UNIDAD DE HOJA MACINTOSH</v>
          </cell>
          <cell r="D246">
            <v>1</v>
          </cell>
          <cell r="E246" t="str">
            <v xml:space="preserve">UN </v>
          </cell>
          <cell r="G246">
            <v>0</v>
          </cell>
        </row>
        <row r="247">
          <cell r="A247">
            <v>245</v>
          </cell>
          <cell r="B247" t="str">
            <v>HOJA MACINTOSH MODELO M3D PARA VIDEOLARINGOSCOPICO MARCA MEDCAPTAIN NUMERO 5 PARA VIA RESPIRATORIA DIFICIL ESTERIL DE UN SOLO USO, LONGITUD 126 MM ALTITUD 42 MM</v>
          </cell>
          <cell r="C247" t="str">
            <v>1 UNIDAD DE HOJA MACINTOSH</v>
          </cell>
          <cell r="D247">
            <v>1</v>
          </cell>
          <cell r="E247" t="str">
            <v xml:space="preserve">UN </v>
          </cell>
          <cell r="G247">
            <v>0</v>
          </cell>
        </row>
        <row r="248">
          <cell r="A248">
            <v>246</v>
          </cell>
          <cell r="B248" t="str">
            <v>INDICADOR BIOLOGICO A VAPOR DE LECTURA RAPIDA DE 24 MINUTOS</v>
          </cell>
          <cell r="C248" t="str">
            <v>1 UNIDAD DE INDICADOR</v>
          </cell>
          <cell r="D248">
            <v>1</v>
          </cell>
          <cell r="E248" t="str">
            <v xml:space="preserve">UN </v>
          </cell>
          <cell r="G248">
            <v>0</v>
          </cell>
        </row>
        <row r="249">
          <cell r="A249">
            <v>247</v>
          </cell>
          <cell r="B249" t="str">
            <v xml:space="preserve">INDICADOR BIOLOGICO PARA PEROXIDO DE HIDROGENO LECTURA RAPIDA 30 MINUTOS </v>
          </cell>
          <cell r="C249" t="str">
            <v>1 UNIDAD DE INDICADOR</v>
          </cell>
          <cell r="D249">
            <v>1</v>
          </cell>
          <cell r="E249" t="str">
            <v xml:space="preserve">UN </v>
          </cell>
          <cell r="G249">
            <v>0</v>
          </cell>
        </row>
        <row r="250">
          <cell r="A250">
            <v>248</v>
          </cell>
          <cell r="B250" t="str">
            <v xml:space="preserve">INDICADOR BIOLOGICO PARA VAPOR LECTURA RAPIDA  LECTURA DE   UNA HORA A 40 MINUTOS </v>
          </cell>
          <cell r="C250" t="str">
            <v>1 UNIDAD DE INDICADOR</v>
          </cell>
          <cell r="D250">
            <v>1</v>
          </cell>
          <cell r="E250" t="str">
            <v xml:space="preserve">UN </v>
          </cell>
          <cell r="G250">
            <v>0</v>
          </cell>
        </row>
        <row r="251">
          <cell r="A251">
            <v>249</v>
          </cell>
          <cell r="B251" t="str">
            <v>INDICADOR CONTROL BIOLOGICO DE VAPOR  AMPOLLA LECTURA RAPIDA 30 MINUTOS PARA AUTOCLAVE GRAVITACIONAL</v>
          </cell>
          <cell r="C251" t="str">
            <v>1 UNIDAD DE INDICADOR</v>
          </cell>
          <cell r="D251">
            <v>1</v>
          </cell>
          <cell r="E251" t="str">
            <v xml:space="preserve">UN </v>
          </cell>
          <cell r="G251">
            <v>0</v>
          </cell>
        </row>
        <row r="252">
          <cell r="A252">
            <v>250</v>
          </cell>
          <cell r="B252" t="str">
            <v>INMOVILIZADOR CERVICAL DE THOMAS TALLA M</v>
          </cell>
          <cell r="C252" t="str">
            <v>1 UNIDAD DE INMOVILIZADOR CERVICAL</v>
          </cell>
          <cell r="D252">
            <v>1</v>
          </cell>
          <cell r="E252" t="str">
            <v xml:space="preserve">UN </v>
          </cell>
          <cell r="F252">
            <v>12045</v>
          </cell>
          <cell r="G252">
            <v>0</v>
          </cell>
        </row>
        <row r="253">
          <cell r="A253">
            <v>251</v>
          </cell>
          <cell r="B253" t="str">
            <v>INMOVILIZADOR CERVICAL DE THOMAS TALLA S</v>
          </cell>
          <cell r="C253" t="str">
            <v>1 UNIDAD DE INMOVILIZADOR CERVICAL</v>
          </cell>
          <cell r="D253">
            <v>1</v>
          </cell>
          <cell r="E253" t="str">
            <v xml:space="preserve">UN </v>
          </cell>
          <cell r="F253">
            <v>12045</v>
          </cell>
          <cell r="G253">
            <v>0</v>
          </cell>
        </row>
        <row r="254">
          <cell r="A254">
            <v>252</v>
          </cell>
          <cell r="B254" t="str">
            <v>MASCARA PERILARINGEA NO 3.0</v>
          </cell>
          <cell r="C254" t="str">
            <v>1 UNIDAD DE MASCARA</v>
          </cell>
          <cell r="D254">
            <v>1</v>
          </cell>
          <cell r="E254" t="str">
            <v xml:space="preserve">UN </v>
          </cell>
          <cell r="G254">
            <v>0</v>
          </cell>
        </row>
        <row r="255">
          <cell r="A255">
            <v>253</v>
          </cell>
          <cell r="B255" t="str">
            <v>MASCARA PERILARINGEA NO 4.0</v>
          </cell>
          <cell r="C255" t="str">
            <v>1 UNIDAD DE MASCARA</v>
          </cell>
          <cell r="D255">
            <v>1</v>
          </cell>
          <cell r="E255" t="str">
            <v xml:space="preserve">UN </v>
          </cell>
          <cell r="G255">
            <v>0</v>
          </cell>
        </row>
        <row r="256">
          <cell r="A256">
            <v>254</v>
          </cell>
          <cell r="B256" t="str">
            <v xml:space="preserve">NEBULIZADOR JET CON SISTEMA VENTURY </v>
          </cell>
          <cell r="C256" t="str">
            <v>1 UNIDAD DE NEBULIZADOR</v>
          </cell>
          <cell r="D256">
            <v>1</v>
          </cell>
          <cell r="E256" t="str">
            <v xml:space="preserve">UN </v>
          </cell>
          <cell r="F256">
            <v>4869</v>
          </cell>
          <cell r="G256">
            <v>0</v>
          </cell>
        </row>
        <row r="257">
          <cell r="A257">
            <v>255</v>
          </cell>
          <cell r="B257" t="str">
            <v>RECOLECTOR DE CORTOPUNZANTES 2.9L</v>
          </cell>
          <cell r="C257" t="str">
            <v>1 UNIDAD DE RECOLECTOR</v>
          </cell>
          <cell r="D257">
            <v>1</v>
          </cell>
          <cell r="E257" t="str">
            <v xml:space="preserve">UN </v>
          </cell>
          <cell r="F257">
            <v>2994</v>
          </cell>
          <cell r="G257">
            <v>0</v>
          </cell>
        </row>
        <row r="258">
          <cell r="A258">
            <v>256</v>
          </cell>
          <cell r="B258" t="str">
            <v>SONDA DE GASTROSTOMIA DE RECAMBIO O QUIRURGICA CON BALON 14 F</v>
          </cell>
          <cell r="C258" t="str">
            <v>1 UNIDAD DE SONDA</v>
          </cell>
          <cell r="D258">
            <v>1</v>
          </cell>
          <cell r="E258" t="str">
            <v xml:space="preserve">UN </v>
          </cell>
          <cell r="F258">
            <v>152283</v>
          </cell>
          <cell r="G258">
            <v>0</v>
          </cell>
        </row>
        <row r="259">
          <cell r="A259">
            <v>257</v>
          </cell>
          <cell r="B259" t="str">
            <v>SONDA DE GASTROSTOMIA DE RECAMBIO O QUIRURGICA CON BALON 16 F</v>
          </cell>
          <cell r="C259" t="str">
            <v>1 UNIDAD DE SONDA</v>
          </cell>
          <cell r="D259">
            <v>1</v>
          </cell>
          <cell r="E259" t="str">
            <v xml:space="preserve">UN </v>
          </cell>
          <cell r="F259">
            <v>152283</v>
          </cell>
          <cell r="G259">
            <v>0</v>
          </cell>
        </row>
        <row r="260">
          <cell r="A260">
            <v>258</v>
          </cell>
          <cell r="B260" t="str">
            <v>SONDA DE GASTROSTOMIA DE RECAMBIO O QUIRURGICA CON BALON 18 F</v>
          </cell>
          <cell r="C260" t="str">
            <v>1 UNIDAD DE SONDA</v>
          </cell>
          <cell r="D260">
            <v>1</v>
          </cell>
          <cell r="E260" t="str">
            <v xml:space="preserve">UN </v>
          </cell>
          <cell r="F260">
            <v>307841</v>
          </cell>
          <cell r="G260">
            <v>0</v>
          </cell>
        </row>
        <row r="261">
          <cell r="A261">
            <v>259</v>
          </cell>
          <cell r="B261" t="str">
            <v>SONDA DE GASTROSTOMIA DE RECAMBIO O QUIRURGICA CON BALON 20 F</v>
          </cell>
          <cell r="C261" t="str">
            <v>1 UNIDAD DE SONDA</v>
          </cell>
          <cell r="D261">
            <v>1</v>
          </cell>
          <cell r="E261" t="str">
            <v xml:space="preserve">UN </v>
          </cell>
          <cell r="F261">
            <v>152283</v>
          </cell>
          <cell r="G261">
            <v>0</v>
          </cell>
        </row>
        <row r="262">
          <cell r="A262">
            <v>260</v>
          </cell>
          <cell r="B262" t="str">
            <v>SONDA DE GASTROSTOMIA DE RECAMBIO O QUIRURGICA CON BALON 22 F</v>
          </cell>
          <cell r="C262" t="str">
            <v>1 UNIDAD DE SONDA</v>
          </cell>
          <cell r="D262">
            <v>1</v>
          </cell>
          <cell r="E262" t="str">
            <v xml:space="preserve">UN </v>
          </cell>
          <cell r="F262">
            <v>146591</v>
          </cell>
          <cell r="G262">
            <v>0</v>
          </cell>
        </row>
        <row r="263">
          <cell r="A263">
            <v>261</v>
          </cell>
          <cell r="B263" t="str">
            <v>SONDA DE GASTROSTOMIA DE RECAMBIO O QUIRURGICA CON BALON 24 F</v>
          </cell>
          <cell r="C263" t="str">
            <v>1 UNIDAD DE SONDA</v>
          </cell>
          <cell r="D263">
            <v>1</v>
          </cell>
          <cell r="E263" t="str">
            <v xml:space="preserve">UN </v>
          </cell>
          <cell r="F263">
            <v>306818</v>
          </cell>
          <cell r="G263">
            <v>0</v>
          </cell>
        </row>
        <row r="264">
          <cell r="A264">
            <v>262</v>
          </cell>
          <cell r="B264" t="str">
            <v>SONDA NASOGASTRICA (LEVIN) 10 FR</v>
          </cell>
          <cell r="C264" t="str">
            <v>1 UNIDAD DE SONDA</v>
          </cell>
          <cell r="D264">
            <v>1</v>
          </cell>
          <cell r="E264" t="str">
            <v xml:space="preserve">UN </v>
          </cell>
          <cell r="F264">
            <v>855</v>
          </cell>
          <cell r="G264">
            <v>0</v>
          </cell>
        </row>
        <row r="265">
          <cell r="A265">
            <v>263</v>
          </cell>
          <cell r="B265" t="str">
            <v>TEST BOWIE &amp; DICK,   KIT DIARIO PRE-ENSAMBLADO PARA PRUEBA AUTOCLAVE DE PREVACIO</v>
          </cell>
          <cell r="C265" t="str">
            <v>1 UNIDAD DE TEST BOWIE &amp; DICK. PRESENTACION KIT PRE-ENSAMBLADO</v>
          </cell>
          <cell r="D265">
            <v>1</v>
          </cell>
          <cell r="E265" t="str">
            <v xml:space="preserve">UN </v>
          </cell>
          <cell r="F265">
            <v>22313</v>
          </cell>
          <cell r="G265">
            <v>4239</v>
          </cell>
        </row>
        <row r="266">
          <cell r="A266">
            <v>264</v>
          </cell>
          <cell r="B266" t="str">
            <v xml:space="preserve">TUBO ENDOTRAQUEAL N. 6.5 SIN BALON, APIROGENO, RADIOPACO Y ESTERIL </v>
          </cell>
          <cell r="C266" t="str">
            <v>1 UNIDAD DE TUBO ENDOTRAQUEAL</v>
          </cell>
          <cell r="D266">
            <v>1</v>
          </cell>
          <cell r="E266" t="str">
            <v xml:space="preserve">UN </v>
          </cell>
          <cell r="G266">
            <v>0</v>
          </cell>
        </row>
        <row r="267">
          <cell r="A267">
            <v>265</v>
          </cell>
          <cell r="B267" t="str">
            <v>JERINGA DESECHABLE 1CC INSULINA C/AGUJA 27GX1/2</v>
          </cell>
          <cell r="C267" t="str">
            <v>1 UNIDAD DE JERINGA</v>
          </cell>
          <cell r="D267">
            <v>1</v>
          </cell>
          <cell r="E267" t="str">
            <v xml:space="preserve">UN </v>
          </cell>
          <cell r="F267">
            <v>232</v>
          </cell>
          <cell r="G267">
            <v>0</v>
          </cell>
        </row>
        <row r="268">
          <cell r="A268">
            <v>266</v>
          </cell>
          <cell r="B268" t="str">
            <v>JERINGA DESECHABLE DE 3 PARTES 20 ML</v>
          </cell>
          <cell r="C268" t="str">
            <v>1 UNIDAD DE JERINGA</v>
          </cell>
          <cell r="D268">
            <v>1</v>
          </cell>
          <cell r="E268" t="str">
            <v xml:space="preserve">UN </v>
          </cell>
          <cell r="F268">
            <v>432</v>
          </cell>
          <cell r="G268">
            <v>0</v>
          </cell>
        </row>
        <row r="269">
          <cell r="A269">
            <v>267</v>
          </cell>
          <cell r="B269" t="str">
            <v>JERINGA DESECHABLE DE 3 PARTES 50 ML</v>
          </cell>
          <cell r="C269" t="str">
            <v>1 UNIDAD DE JERINGA</v>
          </cell>
          <cell r="D269">
            <v>1</v>
          </cell>
          <cell r="E269" t="str">
            <v xml:space="preserve">UN </v>
          </cell>
          <cell r="F269">
            <v>836</v>
          </cell>
          <cell r="G269">
            <v>0</v>
          </cell>
        </row>
        <row r="270">
          <cell r="A270">
            <v>268</v>
          </cell>
          <cell r="B270" t="str">
            <v>JERINGA DESECHABLE DE 3 PARTES 10 ML</v>
          </cell>
          <cell r="C270" t="str">
            <v>1 UNIDAD DE JERINGA</v>
          </cell>
          <cell r="D270">
            <v>1</v>
          </cell>
          <cell r="E270" t="str">
            <v xml:space="preserve">UN </v>
          </cell>
          <cell r="F270">
            <v>250</v>
          </cell>
          <cell r="G270">
            <v>0</v>
          </cell>
        </row>
        <row r="271">
          <cell r="A271">
            <v>269</v>
          </cell>
          <cell r="B271" t="str">
            <v>JERINGA DESECHABLE DE 3 PARTES 5 ML</v>
          </cell>
          <cell r="C271" t="str">
            <v>1 UNIDAD DE JERINGA</v>
          </cell>
          <cell r="D271">
            <v>1</v>
          </cell>
          <cell r="E271" t="str">
            <v xml:space="preserve">UN </v>
          </cell>
          <cell r="F271">
            <v>183</v>
          </cell>
          <cell r="G271">
            <v>0</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A3">
            <v>1</v>
          </cell>
          <cell r="B3" t="str">
            <v>APOSITO "NO TEJIDO", CON ADHESIVO HIPOALERGÉNICO PARA HERIDAS POSOPERATORIAS 30 A 35 X 9 A 10CM.</v>
          </cell>
          <cell r="C3" t="str">
            <v>1 UNIDAD DE APOSITO</v>
          </cell>
          <cell r="D3">
            <v>1</v>
          </cell>
          <cell r="E3" t="str">
            <v xml:space="preserve">UN </v>
          </cell>
        </row>
        <row r="4">
          <cell r="A4">
            <v>2</v>
          </cell>
          <cell r="B4" t="str">
            <v>APOSITO 6 X 7 MAS O MENOS 2CM CON REFUERZO INCORPORADO, Y CON TIRILLAS DE FIJACIÓN Y MARCACIÓN-USO PEDIATRICO</v>
          </cell>
          <cell r="C4" t="str">
            <v>1 UNIDAD DE APOSITO</v>
          </cell>
          <cell r="D4">
            <v>1</v>
          </cell>
          <cell r="E4" t="str">
            <v xml:space="preserve">UN </v>
          </cell>
          <cell r="F4">
            <v>1809</v>
          </cell>
          <cell r="G4">
            <v>0</v>
          </cell>
        </row>
        <row r="5">
          <cell r="A5">
            <v>3</v>
          </cell>
          <cell r="B5" t="str">
            <v>APOSITO DE CARBON TRILAMINADO 10*10</v>
          </cell>
          <cell r="C5" t="str">
            <v>1 UNIDAD DE APOSITO</v>
          </cell>
          <cell r="D5">
            <v>1</v>
          </cell>
          <cell r="E5" t="str">
            <v xml:space="preserve">UN </v>
          </cell>
        </row>
        <row r="6">
          <cell r="A6">
            <v>4</v>
          </cell>
          <cell r="B6" t="str">
            <v>APOSITO DE GASA 15X20 CON BASE DE PARAFINA BLANDA + CLORHEXIDINA 0.5%</v>
          </cell>
          <cell r="C6" t="str">
            <v>1 UNIDAD DE APOSITO</v>
          </cell>
          <cell r="D6">
            <v>1</v>
          </cell>
          <cell r="E6" t="str">
            <v xml:space="preserve">UN </v>
          </cell>
        </row>
        <row r="7">
          <cell r="A7">
            <v>5</v>
          </cell>
          <cell r="B7" t="str">
            <v>APOSITO ESTERIL TRANSPARENTE 7X9 MAS O MENOS 2 CM CON REFUERZO INCORPORADO, Y CON TIRILLAS DE FIJACIÓN Y MARCACIÓN - USO ADULTO</v>
          </cell>
          <cell r="C7" t="str">
            <v>1 UNIDAD DE APOSITO</v>
          </cell>
          <cell r="D7">
            <v>1</v>
          </cell>
          <cell r="E7" t="str">
            <v xml:space="preserve">UN </v>
          </cell>
          <cell r="F7">
            <v>2553</v>
          </cell>
          <cell r="G7">
            <v>0</v>
          </cell>
        </row>
        <row r="8">
          <cell r="A8">
            <v>6</v>
          </cell>
          <cell r="B8" t="str">
            <v>APOSITO TRANSPARENTE 15 X 25 CM POSQUIRURGICO CON ALMOHADILLA ABSORBENTE</v>
          </cell>
          <cell r="C8" t="str">
            <v>1 UNIDAD DE APOSITO</v>
          </cell>
          <cell r="D8">
            <v>1</v>
          </cell>
          <cell r="E8" t="str">
            <v xml:space="preserve">UN </v>
          </cell>
        </row>
        <row r="9">
          <cell r="A9">
            <v>7</v>
          </cell>
          <cell r="B9" t="str">
            <v>APOSITO TRASPARENTE ESTERIL CON ALMOHADILLA ABSORVENTE 7 HASTA 9 X 5 HASTA 7 CM</v>
          </cell>
          <cell r="C9" t="str">
            <v>1 UNIDAD DE APOSITO</v>
          </cell>
          <cell r="D9">
            <v>1</v>
          </cell>
          <cell r="E9" t="str">
            <v xml:space="preserve">UN </v>
          </cell>
          <cell r="F9">
            <v>26009</v>
          </cell>
          <cell r="G9">
            <v>0</v>
          </cell>
        </row>
        <row r="10">
          <cell r="A10">
            <v>8</v>
          </cell>
          <cell r="B10" t="str">
            <v>CREMA PROTECTORA CUTANEA CON OXIDO DE ZINC PARA PREVENCION LESIONES POR PRESION. 10%</v>
          </cell>
          <cell r="C10" t="str">
            <v>1 UNIDAD DE CREMA</v>
          </cell>
          <cell r="D10">
            <v>1</v>
          </cell>
          <cell r="E10" t="str">
            <v xml:space="preserve">UN </v>
          </cell>
        </row>
        <row r="11">
          <cell r="A11">
            <v>9</v>
          </cell>
          <cell r="B11" t="str">
            <v>DETERGENTE POLIENZIMATICO BIODEGRADABLE EN GEL O ESPUMA COMO PRETRATAMIENTO DE TRANSPORTE INSTRUMENTAL PARA LA DEGRADACION DE MATERIA ORGANICA</v>
          </cell>
          <cell r="C11" t="str">
            <v>1 UNIDAD DE DETERGENTE X 500 ML PRESENTACION FRASCO EN SPRAY</v>
          </cell>
          <cell r="D11">
            <v>1</v>
          </cell>
          <cell r="E11" t="str">
            <v xml:space="preserve">UN </v>
          </cell>
        </row>
        <row r="12">
          <cell r="A12">
            <v>10</v>
          </cell>
          <cell r="B12" t="str">
            <v>ESPARADRAPO TELA SIN TEJER AUTOADHESIVO-10 CM X 10 M</v>
          </cell>
          <cell r="C12" t="str">
            <v>1 UNIDAD DE ESPARADRAPO</v>
          </cell>
          <cell r="D12">
            <v>1</v>
          </cell>
          <cell r="E12" t="str">
            <v xml:space="preserve">UN </v>
          </cell>
          <cell r="F12">
            <v>34472</v>
          </cell>
          <cell r="G12">
            <v>0</v>
          </cell>
        </row>
        <row r="13">
          <cell r="A13">
            <v>11</v>
          </cell>
          <cell r="B13" t="str">
            <v>PROTECTOR CUTANEO EMOLIENTE CON OXIDO DE ZINC CALAMINA Y ALANTOINA 30%(ULTRA)</v>
          </cell>
          <cell r="C13" t="str">
            <v>1 UNIDAD DE PROTECTOR CUTANEO</v>
          </cell>
          <cell r="D13">
            <v>1</v>
          </cell>
          <cell r="E13" t="str">
            <v xml:space="preserve">UN </v>
          </cell>
        </row>
        <row r="14">
          <cell r="A14">
            <v>12</v>
          </cell>
          <cell r="B14" t="str">
            <v>PROTECTOR EN ESPUMA PARA CODO Y TALON</v>
          </cell>
          <cell r="C14" t="str">
            <v>1 UNIDAD DE PROTECTOR EN ESPUMA</v>
          </cell>
          <cell r="D14">
            <v>1</v>
          </cell>
          <cell r="E14" t="str">
            <v xml:space="preserve">UN </v>
          </cell>
        </row>
        <row r="15">
          <cell r="A15">
            <v>13</v>
          </cell>
          <cell r="B15" t="str">
            <v>ROLLO DE GASA IMPREGNADA EN PARAFINA DE 1 METRO POR 15 CM DE ANCHO ESTERIL</v>
          </cell>
          <cell r="C15" t="str">
            <v>1 UNIDAD DE ROLLO DE GASA IMPREGNADA EN PARAFINA. PRESENTACION ROLLO</v>
          </cell>
          <cell r="D15">
            <v>1</v>
          </cell>
          <cell r="E15" t="str">
            <v xml:space="preserve">UN </v>
          </cell>
          <cell r="F15">
            <v>52164</v>
          </cell>
          <cell r="G15">
            <v>0</v>
          </cell>
        </row>
        <row r="16">
          <cell r="A16">
            <v>14</v>
          </cell>
          <cell r="B16" t="str">
            <v>CONECTOR LIBRE DE AGUJA</v>
          </cell>
          <cell r="C16" t="str">
            <v>1 UNIDAD CONECTOR</v>
          </cell>
          <cell r="D16">
            <v>1</v>
          </cell>
          <cell r="E16" t="str">
            <v xml:space="preserve">UN </v>
          </cell>
        </row>
        <row r="17">
          <cell r="A17">
            <v>15</v>
          </cell>
          <cell r="B17" t="str">
            <v>ESPARADRAPO ANTIALERGICO 1 PULGADA</v>
          </cell>
          <cell r="C17" t="str">
            <v>1 ROLLO DE ESPARADRAPO</v>
          </cell>
          <cell r="D17">
            <v>1</v>
          </cell>
          <cell r="E17" t="str">
            <v xml:space="preserve">UN </v>
          </cell>
          <cell r="F17">
            <v>2144</v>
          </cell>
          <cell r="G17">
            <v>0</v>
          </cell>
        </row>
        <row r="18">
          <cell r="A18">
            <v>16</v>
          </cell>
          <cell r="B18" t="str">
            <v>ESPARADRAPO DE RAYON MICROPOROSO HIPOALERGENICO 2 X 10 YARDAS</v>
          </cell>
          <cell r="C18" t="str">
            <v>1 ROLLO DE ESPARADRAPO</v>
          </cell>
          <cell r="D18">
            <v>1</v>
          </cell>
          <cell r="E18" t="str">
            <v xml:space="preserve">UN </v>
          </cell>
          <cell r="F18">
            <v>4288</v>
          </cell>
          <cell r="G18">
            <v>0</v>
          </cell>
        </row>
        <row r="19">
          <cell r="A19">
            <v>17</v>
          </cell>
          <cell r="B19" t="str">
            <v>GASA 100% ALGODON TEJIDA 8 PLIEGUES ESTERIL SIN INDICADOR RADIOPACO 7.5 * 7.5 cm (SOBRE X 5)</v>
          </cell>
          <cell r="C19" t="str">
            <v>1 SOBRE DE 5 UNIDADES</v>
          </cell>
          <cell r="D19">
            <v>1</v>
          </cell>
          <cell r="E19" t="str">
            <v xml:space="preserve">UN </v>
          </cell>
        </row>
        <row r="20">
          <cell r="A20">
            <v>18</v>
          </cell>
          <cell r="B20" t="str">
            <v>JERINGA DE TRES PARTES DE 3 CM 23G X 1´´ 25 X 0.62 MM.</v>
          </cell>
          <cell r="C20" t="str">
            <v>1 UNIDAD DE JERINGA</v>
          </cell>
          <cell r="D20">
            <v>1</v>
          </cell>
          <cell r="E20" t="str">
            <v xml:space="preserve">UN </v>
          </cell>
        </row>
        <row r="21">
          <cell r="A21">
            <v>19</v>
          </cell>
          <cell r="B21" t="str">
            <v>PAÑO IMPREGNADO CON CLORHEXIDINA AL 2 % Y ALCOHOL ISOPROPILICO AL 70%</v>
          </cell>
          <cell r="C21" t="str">
            <v>1 UNIDAD DE PAÑO</v>
          </cell>
          <cell r="D21">
            <v>1</v>
          </cell>
          <cell r="E21" t="str">
            <v xml:space="preserve">UN </v>
          </cell>
        </row>
        <row r="22">
          <cell r="A22">
            <v>20</v>
          </cell>
          <cell r="B22" t="str">
            <v>COMPRESA TEJIDA EN GASA 100% ALGODON DE 4
PLIEGUES NO ESTERIL 45CM X 45CM CON INDICADOR
RADIOPACO LIBRE DE LATEX</v>
          </cell>
          <cell r="C22" t="str">
            <v>Una Unidad de compresa</v>
          </cell>
          <cell r="D22">
            <v>1</v>
          </cell>
          <cell r="E22" t="str">
            <v xml:space="preserve">UN </v>
          </cell>
        </row>
        <row r="23">
          <cell r="A23">
            <v>21</v>
          </cell>
          <cell r="B23" t="str">
            <v>JERINGA DESECHABLE DE 60 ML PUNTA DE CATETER TRESPAR</v>
          </cell>
          <cell r="C23" t="str">
            <v>1 UNIDAD DE JERINGA</v>
          </cell>
          <cell r="D23">
            <v>1</v>
          </cell>
          <cell r="E23" t="str">
            <v xml:space="preserve">UN </v>
          </cell>
        </row>
        <row r="24">
          <cell r="A24">
            <v>22</v>
          </cell>
          <cell r="B24" t="str">
            <v>GASA TEJIDA NO ESTERIL TIPO HOSPITALARIO ROLLO 0.90 X 90 MTRS ANCHO 45 CM</v>
          </cell>
          <cell r="C24" t="str">
            <v xml:space="preserve">1 UNIDAD DE
ROLLO DE GASA
</v>
          </cell>
          <cell r="D24">
            <v>1</v>
          </cell>
          <cell r="E24" t="str">
            <v xml:space="preserve">UN </v>
          </cell>
        </row>
        <row r="25">
          <cell r="A25">
            <v>23</v>
          </cell>
          <cell r="B25" t="str">
            <v>AGUJA BLOQUEO NERVIOSO 22X50MM</v>
          </cell>
          <cell r="C25" t="str">
            <v>1 UNIDAD DE AGUJA</v>
          </cell>
          <cell r="D25">
            <v>1</v>
          </cell>
          <cell r="E25" t="str">
            <v xml:space="preserve">UN </v>
          </cell>
        </row>
        <row r="26">
          <cell r="A26">
            <v>24</v>
          </cell>
          <cell r="B26" t="str">
            <v>AGUJA PARA BLOQUEO DE NERVIO 20 - 21 G X 120MM VISIBLES ECOGRÁFICAMENTE</v>
          </cell>
          <cell r="C26" t="str">
            <v>1 UNIDAD DE AGUJA</v>
          </cell>
          <cell r="D26">
            <v>1</v>
          </cell>
          <cell r="E26" t="str">
            <v xml:space="preserve">UN </v>
          </cell>
        </row>
        <row r="27">
          <cell r="A27">
            <v>25</v>
          </cell>
          <cell r="B27" t="str">
            <v>AGUJA PARA BLOQUEO DE NERVIO 21- 22 G X 50MM VISIBLES ECOGRÁFICAMENTE</v>
          </cell>
          <cell r="C27" t="str">
            <v>1 UNIDAD DE AGUJA</v>
          </cell>
          <cell r="D27">
            <v>1</v>
          </cell>
          <cell r="E27" t="str">
            <v xml:space="preserve">UN </v>
          </cell>
        </row>
        <row r="28">
          <cell r="A28">
            <v>26</v>
          </cell>
          <cell r="B28" t="str">
            <v>AGUJA PARA BLOQUEO DE NERVIO 21 G X 90-110MM</v>
          </cell>
          <cell r="C28" t="str">
            <v>1 UNIDAD DE AGUJA</v>
          </cell>
          <cell r="D28">
            <v>1</v>
          </cell>
          <cell r="E28" t="str">
            <v xml:space="preserve">UN </v>
          </cell>
        </row>
        <row r="29">
          <cell r="A29">
            <v>27</v>
          </cell>
          <cell r="B29" t="str">
            <v>AGUJA PARA BLOQUEO DE NERVIO NO. 20G X 150MM USO CON NEUROESTIMULADOR</v>
          </cell>
          <cell r="C29" t="str">
            <v>1 UNIDAD DE AGUJA</v>
          </cell>
          <cell r="D29">
            <v>1</v>
          </cell>
          <cell r="E29" t="str">
            <v xml:space="preserve">UN </v>
          </cell>
        </row>
        <row r="30">
          <cell r="A30">
            <v>28</v>
          </cell>
          <cell r="B30" t="str">
            <v>AGUJA PARA BLOQUEO DE NERVIO NO. 22G X 80MM USO CON NEUROESTIMULADOR</v>
          </cell>
          <cell r="C30" t="str">
            <v>1 UNIDAD DE AGUJA</v>
          </cell>
          <cell r="D30">
            <v>1</v>
          </cell>
          <cell r="E30" t="str">
            <v xml:space="preserve">UN </v>
          </cell>
        </row>
        <row r="31">
          <cell r="A31">
            <v>29</v>
          </cell>
          <cell r="B31" t="str">
            <v>AGUJA PARA BLOQUEO DE NERVIO NO. 24G X 25MM USO CON NEUROESTIMULADOR</v>
          </cell>
          <cell r="C31" t="str">
            <v>1 UNIDAD DE AGUJA</v>
          </cell>
          <cell r="D31">
            <v>1</v>
          </cell>
          <cell r="E31" t="str">
            <v xml:space="preserve">UN </v>
          </cell>
        </row>
        <row r="32">
          <cell r="A32">
            <v>30</v>
          </cell>
          <cell r="B32" t="str">
            <v>AGUJA PARA PUNCION LUMBAR N. 20</v>
          </cell>
          <cell r="C32" t="str">
            <v>1 UNIDAD DE AGUJA</v>
          </cell>
          <cell r="D32">
            <v>1</v>
          </cell>
          <cell r="E32" t="str">
            <v xml:space="preserve">UN </v>
          </cell>
        </row>
        <row r="33">
          <cell r="A33">
            <v>31</v>
          </cell>
          <cell r="B33" t="str">
            <v>AGUJA PARA PUNCION LUMBAR N. 22</v>
          </cell>
          <cell r="C33" t="str">
            <v>1 UNIDAD DE AGUJA</v>
          </cell>
          <cell r="D33">
            <v>1</v>
          </cell>
          <cell r="E33" t="str">
            <v xml:space="preserve">UN </v>
          </cell>
        </row>
        <row r="34">
          <cell r="A34">
            <v>32</v>
          </cell>
          <cell r="B34" t="str">
            <v>AGUJA PARA PUNCION LUMBAR NO. 25</v>
          </cell>
          <cell r="C34" t="str">
            <v>1 UNIDAD DE AGUJA</v>
          </cell>
          <cell r="D34">
            <v>1</v>
          </cell>
          <cell r="E34" t="str">
            <v xml:space="preserve">UN </v>
          </cell>
        </row>
        <row r="35">
          <cell r="A35">
            <v>33</v>
          </cell>
          <cell r="B35" t="str">
            <v>ASA POLIPECTOMIA OVALADA</v>
          </cell>
          <cell r="C35" t="str">
            <v>1 UNIDAD DE ASA</v>
          </cell>
          <cell r="D35">
            <v>1</v>
          </cell>
          <cell r="E35" t="str">
            <v xml:space="preserve">UN </v>
          </cell>
        </row>
        <row r="36">
          <cell r="A36">
            <v>34</v>
          </cell>
          <cell r="B36" t="str">
            <v>BOQUILLA PLASTICA PARA ENDOSCOPIA ADULTO REUSABLE</v>
          </cell>
          <cell r="C36" t="str">
            <v>1 UNIDAD DE BOQUILLA</v>
          </cell>
          <cell r="D36">
            <v>1</v>
          </cell>
          <cell r="E36" t="str">
            <v xml:space="preserve">UN </v>
          </cell>
        </row>
        <row r="37">
          <cell r="A37">
            <v>35</v>
          </cell>
          <cell r="B37" t="str">
            <v>BOQUILLA PLASTICA PARA ENDOSCOPIA PEDIATRICA REUSABLE</v>
          </cell>
          <cell r="C37" t="str">
            <v>1 UNIDAD DE BOQUILLA</v>
          </cell>
          <cell r="D37">
            <v>1</v>
          </cell>
          <cell r="E37" t="str">
            <v xml:space="preserve">UN </v>
          </cell>
        </row>
        <row r="38">
          <cell r="A38">
            <v>36</v>
          </cell>
          <cell r="B38" t="str">
            <v>BOQUILLAS DESECHABLES ADULTO 48 F BANDA DE CAUCHO INTERNA CON VELCRO</v>
          </cell>
          <cell r="C38" t="str">
            <v>1 UNIDAD DE BOQUILLA</v>
          </cell>
          <cell r="D38">
            <v>1</v>
          </cell>
          <cell r="E38" t="str">
            <v xml:space="preserve">UN </v>
          </cell>
        </row>
        <row r="39">
          <cell r="A39">
            <v>37</v>
          </cell>
          <cell r="B39" t="str">
            <v>CANULA DE TRAQUEOSTOMIA 2.5 SIN BALON TERMOSENSIBLE QUE PERMITA MAYOR ADAPTACION</v>
          </cell>
          <cell r="C39" t="str">
            <v>1 UNIDAD DE CANULA</v>
          </cell>
          <cell r="D39">
            <v>1</v>
          </cell>
          <cell r="E39" t="str">
            <v xml:space="preserve">UN </v>
          </cell>
        </row>
        <row r="40">
          <cell r="A40">
            <v>38</v>
          </cell>
          <cell r="B40" t="str">
            <v>CANULA DE TRAQUEOSTOMIA 5 FENESTRADA</v>
          </cell>
          <cell r="C40" t="str">
            <v>1 UNIDAD DE CANULA</v>
          </cell>
          <cell r="D40">
            <v>1</v>
          </cell>
          <cell r="E40" t="str">
            <v xml:space="preserve">UN </v>
          </cell>
        </row>
        <row r="41">
          <cell r="A41">
            <v>39</v>
          </cell>
          <cell r="B41" t="str">
            <v>CATETER VENOSO CENTRAL 1 LUMEN N 18 AD.</v>
          </cell>
          <cell r="C41" t="str">
            <v>1 UNIDAD DE CATETER</v>
          </cell>
          <cell r="D41">
            <v>1</v>
          </cell>
          <cell r="E41" t="str">
            <v xml:space="preserve">UN </v>
          </cell>
        </row>
        <row r="42">
          <cell r="A42">
            <v>40</v>
          </cell>
          <cell r="B42" t="str">
            <v>CEPILLO PARA LAVADO DE COLONOSCOPIA DESECHABLE</v>
          </cell>
          <cell r="C42" t="str">
            <v>1 UNIDAD DE CEPILLO</v>
          </cell>
          <cell r="D42">
            <v>1</v>
          </cell>
          <cell r="E42" t="str">
            <v xml:space="preserve">UN </v>
          </cell>
        </row>
        <row r="43">
          <cell r="A43">
            <v>41</v>
          </cell>
          <cell r="B43" t="str">
            <v>CEPILLO PARA LAVADO PARA GASTROSCOPIA DESECHABLE</v>
          </cell>
          <cell r="C43" t="str">
            <v>1 UNIDAD DE CEPILLO</v>
          </cell>
          <cell r="D43">
            <v>1</v>
          </cell>
          <cell r="E43" t="str">
            <v xml:space="preserve">UN </v>
          </cell>
        </row>
        <row r="44">
          <cell r="A44">
            <v>42</v>
          </cell>
          <cell r="B44" t="str">
            <v>CIRCUITO DESECHABLE PARA SISTEMA DE REANIMACIÓN NEONATAL QUE INCLUYE MANGUERA LISA PARA OXIGENO Y MASCARA DE (50MM)</v>
          </cell>
          <cell r="C44" t="str">
            <v>1 UNIDAD DE CIRCUITO INCLUYE MANGUERA Y MASCARA</v>
          </cell>
          <cell r="D44">
            <v>1</v>
          </cell>
          <cell r="E44" t="str">
            <v xml:space="preserve">UN </v>
          </cell>
        </row>
        <row r="45">
          <cell r="A45">
            <v>43</v>
          </cell>
          <cell r="B45" t="str">
            <v>CIRCUITO DESECHABLE PARA SISTEMA DE REANIMACIÓN NEONATAL QUE INCLUYE MANGUERA LISA PARA OXIGENO Y MASCARA DE (60MM)</v>
          </cell>
          <cell r="C45" t="str">
            <v>1 UNIDAD DE CIRCUITO INCLUYE MANGUERA Y MASCARA</v>
          </cell>
          <cell r="D45">
            <v>1</v>
          </cell>
          <cell r="E45" t="str">
            <v xml:space="preserve">UN </v>
          </cell>
        </row>
        <row r="46">
          <cell r="A46">
            <v>44</v>
          </cell>
          <cell r="B46" t="str">
            <v>CIRCUITO DESECHABLE PARA SISTEMA DE REANIMACIÓN NEONATAL QUE INCLUYE MANGUERA LISA PARA OXIGENO Y MASCARA DE (42MM)</v>
          </cell>
          <cell r="C46" t="str">
            <v>1 UNIDAD DE CIRCUITO INCLUYE MANGUERA Y MASCARA</v>
          </cell>
          <cell r="D46">
            <v>1</v>
          </cell>
          <cell r="E46" t="str">
            <v xml:space="preserve">UN </v>
          </cell>
        </row>
        <row r="47">
          <cell r="A47">
            <v>45</v>
          </cell>
          <cell r="B47" t="str">
            <v>DREN DE BLAKE NO. 7 CON RESERVORIO</v>
          </cell>
          <cell r="C47" t="str">
            <v>1 UNIDAD DE DREN</v>
          </cell>
          <cell r="D47">
            <v>1</v>
          </cell>
          <cell r="E47" t="str">
            <v xml:space="preserve">UN </v>
          </cell>
          <cell r="F47">
            <v>84563</v>
          </cell>
          <cell r="G47">
            <v>16066.97</v>
          </cell>
        </row>
        <row r="48">
          <cell r="A48">
            <v>46</v>
          </cell>
          <cell r="B48" t="str">
            <v>ELECTRODO LAPAROSCOPICO TIPO GANCHO DE HOOK ANGULACION 90 GRADOS (CAMISA E INSERTO ) REUSABLE PARA SISTEMA MONOPOLAR</v>
          </cell>
          <cell r="C48" t="str">
            <v>1 UNIDAD DE ELECTRODO</v>
          </cell>
          <cell r="D48">
            <v>1</v>
          </cell>
          <cell r="E48" t="str">
            <v xml:space="preserve">UN </v>
          </cell>
        </row>
        <row r="49">
          <cell r="A49">
            <v>47</v>
          </cell>
          <cell r="B49" t="str">
            <v>ELECTRODO LAPAROSCOPICO TIPO ESPATULA (CAMISA E INSERTO ) REUSABLE PARA SISTEMA MONOPOLAR</v>
          </cell>
          <cell r="C49" t="str">
            <v>1 UNIDAD DE ELECTRODO</v>
          </cell>
          <cell r="D49">
            <v>1</v>
          </cell>
          <cell r="E49" t="str">
            <v xml:space="preserve">UN </v>
          </cell>
        </row>
        <row r="50">
          <cell r="A50">
            <v>48</v>
          </cell>
          <cell r="B50" t="str">
            <v>INHALOCAMARA PARA VENTILACIÓN MECANICA ADULTO CON ADAPTACION A CIRCUITO UNIVERSAL</v>
          </cell>
          <cell r="C50" t="str">
            <v>1 UNIDAD DE INHALOCAMARA</v>
          </cell>
          <cell r="D50">
            <v>1</v>
          </cell>
          <cell r="E50" t="str">
            <v xml:space="preserve">UN </v>
          </cell>
        </row>
        <row r="51">
          <cell r="A51">
            <v>49</v>
          </cell>
          <cell r="B51" t="str">
            <v>JERINGA ASEPTO PLASTICA ESTERIL</v>
          </cell>
          <cell r="C51" t="str">
            <v>1 UNIDAD DE JERINGA</v>
          </cell>
          <cell r="D51">
            <v>1</v>
          </cell>
          <cell r="E51" t="str">
            <v xml:space="preserve">UN </v>
          </cell>
        </row>
        <row r="52">
          <cell r="A52">
            <v>50</v>
          </cell>
          <cell r="B52" t="str">
            <v>JUEGO PARA ADMINISTRACION DE LIQUIDOS PARA BOMBA DE DOLOR</v>
          </cell>
          <cell r="C52" t="str">
            <v>1 UNIDAD DE JUEGO ADMINISTRACION DE LIQUIDOS PARA BOMBA DE DOLOR</v>
          </cell>
          <cell r="D52">
            <v>1</v>
          </cell>
          <cell r="E52" t="str">
            <v xml:space="preserve">UN </v>
          </cell>
        </row>
        <row r="53">
          <cell r="A53">
            <v>51</v>
          </cell>
          <cell r="B53" t="str">
            <v>KIT DE TRAQUEOSTOMIA PERCUTANEO ( GUIA, AGUJA, CAMISA, BISTURY, JERINGA, CANULA DE PUNCION CON CASTETER DE TEFLON, DILATADOR CORTO 14, CATETER GUIA CON BLOQUEO DE SEGURIDAD, DILATADOR HIDROFILICO Y CANULA DE TRAQUEOSTOMIA N 7 )</v>
          </cell>
          <cell r="C53" t="str">
            <v>1 KIT DE TRAQUEOSTOMIA PRESENTACION KIT</v>
          </cell>
          <cell r="D53">
            <v>1</v>
          </cell>
          <cell r="E53" t="str">
            <v xml:space="preserve">UN </v>
          </cell>
        </row>
        <row r="54">
          <cell r="A54">
            <v>52</v>
          </cell>
          <cell r="B54" t="str">
            <v>KIT DE TRAQUEOSTOMIA PERCUTANEO ( GUIA, AGUJA, CAMISA, BISTURY, JERINGA, CANULA DE PUNCION CON CASTETER DE TEFLON, DILATADOR CORTO 14, CATETER GUIA CON BLOQUEO DE SEGURIDAD, DILATADOR HIDROFILICO Y CANULA DE TRAQUEOSTOMIA N 8 FENESTRADA)</v>
          </cell>
          <cell r="C54" t="str">
            <v>1 KIT DE TRAQUEOSTOMIA PRESENTACION KIT</v>
          </cell>
          <cell r="D54">
            <v>1</v>
          </cell>
          <cell r="E54" t="str">
            <v xml:space="preserve">UN </v>
          </cell>
        </row>
        <row r="55">
          <cell r="A55">
            <v>53</v>
          </cell>
          <cell r="B55" t="str">
            <v>PAPILOTOMO DE PUNTA O PRECORTE</v>
          </cell>
          <cell r="C55" t="str">
            <v>1 UNIDAD DE PAPILOTOMO</v>
          </cell>
          <cell r="D55">
            <v>1</v>
          </cell>
          <cell r="E55" t="str">
            <v xml:space="preserve">UN </v>
          </cell>
        </row>
        <row r="56">
          <cell r="A56">
            <v>54</v>
          </cell>
          <cell r="B56" t="str">
            <v>PINZA PARA EXTRACCION DE CUERPO EXTRAÑO REUSABLE PARA ENDOSCOPIA</v>
          </cell>
          <cell r="C56" t="str">
            <v>1 UNIDAD DE PINZA</v>
          </cell>
          <cell r="D56">
            <v>1</v>
          </cell>
          <cell r="E56" t="str">
            <v xml:space="preserve">UN </v>
          </cell>
        </row>
        <row r="57">
          <cell r="A57">
            <v>55</v>
          </cell>
          <cell r="B57" t="str">
            <v>SET DE CATETER EPIDURAL CON AGUJA No.16</v>
          </cell>
          <cell r="C57" t="str">
            <v>1 UNIDAD DE KIT DE ANESTESIA. INCLUYE (TODOS LOS INSUMOS RELACIONADOS EN LA DESCRIPCION DEL INSUMO) PRESENTACION KIT</v>
          </cell>
          <cell r="D57">
            <v>1</v>
          </cell>
          <cell r="E57" t="str">
            <v xml:space="preserve">UN </v>
          </cell>
        </row>
        <row r="58">
          <cell r="A58">
            <v>56</v>
          </cell>
          <cell r="B58" t="str">
            <v>SET DE CATETER EPIDURAL CON AGUJA No.18</v>
          </cell>
          <cell r="C58" t="str">
            <v>1 UNIDAD DE SET DE CATETER</v>
          </cell>
          <cell r="D58">
            <v>1</v>
          </cell>
          <cell r="E58" t="str">
            <v xml:space="preserve">UN </v>
          </cell>
        </row>
        <row r="59">
          <cell r="A59">
            <v>57</v>
          </cell>
          <cell r="B59" t="str">
            <v>SISTEMA DE DRENAJE TORACICO PEDIATRICO</v>
          </cell>
          <cell r="C59" t="str">
            <v>1 UNIDAD DE SISTEMA DE DRENAJE TORAXICO</v>
          </cell>
          <cell r="D59">
            <v>1</v>
          </cell>
          <cell r="E59" t="str">
            <v xml:space="preserve">UN </v>
          </cell>
        </row>
        <row r="60">
          <cell r="A60">
            <v>58</v>
          </cell>
          <cell r="B60" t="str">
            <v>SONDA DE SUCCION CERRADA N° 12 FR</v>
          </cell>
          <cell r="C60" t="str">
            <v>1 UNIDAD DE SONDA</v>
          </cell>
          <cell r="D60">
            <v>1</v>
          </cell>
          <cell r="E60" t="str">
            <v xml:space="preserve">UN </v>
          </cell>
        </row>
        <row r="61">
          <cell r="A61">
            <v>59</v>
          </cell>
          <cell r="B61" t="str">
            <v>SONDA DE SUCCION CERRADA N° 5 FR</v>
          </cell>
          <cell r="C61" t="str">
            <v>1 UNIDAD DE SONDA</v>
          </cell>
          <cell r="D61">
            <v>1</v>
          </cell>
          <cell r="E61" t="str">
            <v xml:space="preserve">UN </v>
          </cell>
        </row>
        <row r="62">
          <cell r="A62">
            <v>60</v>
          </cell>
          <cell r="B62" t="str">
            <v>SONDA DE SUCCION CERRADA NO 14 CON PUERTO PARA INHALADOR</v>
          </cell>
          <cell r="C62" t="str">
            <v>1 UNIDAD DE SONDA</v>
          </cell>
          <cell r="D62">
            <v>1</v>
          </cell>
          <cell r="E62" t="str">
            <v xml:space="preserve">UN </v>
          </cell>
        </row>
        <row r="63">
          <cell r="A63">
            <v>61</v>
          </cell>
          <cell r="B63" t="str">
            <v>VALVULA DE SUCCION DESECHABLE</v>
          </cell>
          <cell r="C63" t="str">
            <v>1 UNIDAD DE VALVULA DE SUCCION</v>
          </cell>
          <cell r="D63">
            <v>1</v>
          </cell>
          <cell r="E63" t="str">
            <v xml:space="preserve">UN </v>
          </cell>
        </row>
        <row r="64">
          <cell r="A64">
            <v>62</v>
          </cell>
          <cell r="B64" t="str">
            <v>BOLSA DE DRENAJE URINARIO ADULTO CON SISTEMA CERRRADO, SIN PUERTO PARA TOMA DE MUESTRA Y SIN VALVULA ANTIREFLUJO Y CONECTOR UNIVERSAL.</v>
          </cell>
          <cell r="C64" t="str">
            <v>1 UNIDAD DE BOLSA DRENAJE URINARIO</v>
          </cell>
          <cell r="D64">
            <v>1</v>
          </cell>
          <cell r="E64" t="str">
            <v xml:space="preserve">UN </v>
          </cell>
        </row>
        <row r="65">
          <cell r="A65">
            <v>63</v>
          </cell>
          <cell r="B65" t="str">
            <v>CANULA DE GUEDELL N. 0</v>
          </cell>
          <cell r="C65" t="str">
            <v>1 UNIDAD DE CANULA</v>
          </cell>
          <cell r="D65">
            <v>1</v>
          </cell>
          <cell r="E65" t="str">
            <v xml:space="preserve">UN </v>
          </cell>
          <cell r="F65">
            <v>841</v>
          </cell>
          <cell r="G65">
            <v>159.79</v>
          </cell>
        </row>
        <row r="66">
          <cell r="A66">
            <v>64</v>
          </cell>
          <cell r="B66" t="str">
            <v>CANULA DE GUEDELL N. 1</v>
          </cell>
          <cell r="C66" t="str">
            <v>1 UNIDAD DE CANULA</v>
          </cell>
          <cell r="D66">
            <v>1</v>
          </cell>
          <cell r="E66" t="str">
            <v xml:space="preserve">UN </v>
          </cell>
          <cell r="F66">
            <v>1496</v>
          </cell>
          <cell r="G66">
            <v>284.24</v>
          </cell>
        </row>
        <row r="67">
          <cell r="A67">
            <v>65</v>
          </cell>
          <cell r="B67" t="str">
            <v>CANULA DE GUEDELL N. 2</v>
          </cell>
          <cell r="C67" t="str">
            <v>1 UNIDAD DE CANULA</v>
          </cell>
          <cell r="D67">
            <v>1</v>
          </cell>
          <cell r="E67" t="str">
            <v xml:space="preserve">UN </v>
          </cell>
          <cell r="F67">
            <v>1151</v>
          </cell>
          <cell r="G67">
            <v>218.69</v>
          </cell>
        </row>
        <row r="68">
          <cell r="A68">
            <v>66</v>
          </cell>
          <cell r="B68" t="str">
            <v>CANULA DE GUEDELL N. 3</v>
          </cell>
          <cell r="C68" t="str">
            <v>1 UNIDAD DE CANULA</v>
          </cell>
          <cell r="D68">
            <v>1</v>
          </cell>
          <cell r="E68" t="str">
            <v xml:space="preserve">UN </v>
          </cell>
          <cell r="F68">
            <v>2049</v>
          </cell>
          <cell r="G68">
            <v>389.31</v>
          </cell>
        </row>
        <row r="69">
          <cell r="A69">
            <v>67</v>
          </cell>
          <cell r="B69" t="str">
            <v>CANULA DE GUEDELL N. 4</v>
          </cell>
          <cell r="C69" t="str">
            <v>1 UNIDAD DE CANULA</v>
          </cell>
          <cell r="D69">
            <v>1</v>
          </cell>
          <cell r="E69" t="str">
            <v xml:space="preserve">UN </v>
          </cell>
          <cell r="F69">
            <v>2049</v>
          </cell>
          <cell r="G69">
            <v>389.31</v>
          </cell>
        </row>
        <row r="70">
          <cell r="A70">
            <v>68</v>
          </cell>
          <cell r="B70" t="str">
            <v>CANULA DE GUEDELL N. 5</v>
          </cell>
          <cell r="C70" t="str">
            <v>1 UNIDAD DE CANULA</v>
          </cell>
          <cell r="D70">
            <v>1</v>
          </cell>
          <cell r="E70" t="str">
            <v xml:space="preserve">UN </v>
          </cell>
          <cell r="F70">
            <v>1574</v>
          </cell>
          <cell r="G70">
            <v>299.06</v>
          </cell>
        </row>
        <row r="71">
          <cell r="A71">
            <v>69</v>
          </cell>
          <cell r="B71" t="str">
            <v>CANULA DE TRAQUEOSTOMIA 5 CON BALON</v>
          </cell>
          <cell r="C71" t="str">
            <v>1 UNIDAD DE CANULA</v>
          </cell>
          <cell r="D71">
            <v>1</v>
          </cell>
          <cell r="E71" t="str">
            <v xml:space="preserve">UN </v>
          </cell>
        </row>
        <row r="72">
          <cell r="A72">
            <v>70</v>
          </cell>
          <cell r="B72" t="str">
            <v>CANULA DE TRAQUEOSTOMIA 5 SIN BALON</v>
          </cell>
          <cell r="C72" t="str">
            <v>1 UNIDAD DE CANULA</v>
          </cell>
          <cell r="D72">
            <v>1</v>
          </cell>
          <cell r="E72" t="str">
            <v xml:space="preserve">UN </v>
          </cell>
        </row>
        <row r="73">
          <cell r="A73">
            <v>71</v>
          </cell>
          <cell r="B73" t="str">
            <v>CANULA DE TRAQUEOSTOMIA 5.5 CON BALON</v>
          </cell>
          <cell r="C73" t="str">
            <v>1 UNIDAD DE CANULA</v>
          </cell>
          <cell r="D73">
            <v>1</v>
          </cell>
          <cell r="E73" t="str">
            <v xml:space="preserve">UN </v>
          </cell>
        </row>
        <row r="74">
          <cell r="A74">
            <v>72</v>
          </cell>
          <cell r="B74" t="str">
            <v>CANULA DE TRAQUEOSTOMIA 7 CON BALON</v>
          </cell>
          <cell r="C74" t="str">
            <v>1 UNIDAD DE CANULA</v>
          </cell>
          <cell r="D74">
            <v>1</v>
          </cell>
          <cell r="E74" t="str">
            <v xml:space="preserve">UN </v>
          </cell>
        </row>
        <row r="75">
          <cell r="A75">
            <v>73</v>
          </cell>
          <cell r="B75" t="str">
            <v>CANULA DE TRAQUEOSTOMIA 7.5 CON BALON</v>
          </cell>
          <cell r="C75" t="str">
            <v>1 UNIDAD DE CANULA</v>
          </cell>
          <cell r="D75">
            <v>1</v>
          </cell>
          <cell r="E75" t="str">
            <v xml:space="preserve">UN </v>
          </cell>
        </row>
        <row r="76">
          <cell r="A76">
            <v>74</v>
          </cell>
          <cell r="B76" t="str">
            <v>CANULA DE TRAQUEOSTOMIA 8 CON BALON</v>
          </cell>
          <cell r="C76" t="str">
            <v>1 UNIDAD DE CANULA</v>
          </cell>
          <cell r="D76">
            <v>1</v>
          </cell>
          <cell r="E76" t="str">
            <v xml:space="preserve">UN </v>
          </cell>
        </row>
        <row r="77">
          <cell r="A77">
            <v>75</v>
          </cell>
          <cell r="B77" t="str">
            <v>ELECTRODO PEDIATRICO CON GEL SOLIDO BASE MICROPOROSO SUAVE DURABLES, ADHESIVO HIPOALERGENIGO</v>
          </cell>
          <cell r="C77" t="str">
            <v>1 UNIDAD DE ELECTRODO</v>
          </cell>
          <cell r="D77">
            <v>1</v>
          </cell>
          <cell r="E77" t="str">
            <v xml:space="preserve">UN </v>
          </cell>
        </row>
        <row r="78">
          <cell r="A78">
            <v>76</v>
          </cell>
          <cell r="B78" t="str">
            <v>FILTRO BACTERIANO VIRICO ADULTO PARA VENTILADOR MECANICO</v>
          </cell>
          <cell r="C78" t="str">
            <v>1 UNIDAD DE FILTRO</v>
          </cell>
          <cell r="D78">
            <v>1</v>
          </cell>
          <cell r="E78" t="str">
            <v xml:space="preserve">UN </v>
          </cell>
        </row>
        <row r="79">
          <cell r="A79">
            <v>77</v>
          </cell>
          <cell r="B79" t="str">
            <v>FILTRO HIDROFOBICO DESECAHBLE para su uso en equipos respiratorios y concentradores de oxígeno</v>
          </cell>
          <cell r="C79" t="str">
            <v>1 UNIDAD DE FILTRO</v>
          </cell>
          <cell r="D79">
            <v>1</v>
          </cell>
          <cell r="E79" t="str">
            <v xml:space="preserve">UN </v>
          </cell>
        </row>
        <row r="80">
          <cell r="A80">
            <v>78</v>
          </cell>
          <cell r="B80" t="str">
            <v>FILTRO INTERCAMBIADOR DE CALOR Y HUMEDAD PEDIATRICO</v>
          </cell>
          <cell r="C80" t="str">
            <v>1 UNIDAD DE FILTRO</v>
          </cell>
          <cell r="D80">
            <v>1</v>
          </cell>
          <cell r="E80" t="str">
            <v xml:space="preserve">UN </v>
          </cell>
        </row>
        <row r="81">
          <cell r="A81">
            <v>79</v>
          </cell>
          <cell r="B81" t="str">
            <v>FILTROS HIDROFOBICOS PARA MAQUINAS DE ANESTESIA</v>
          </cell>
          <cell r="C81" t="str">
            <v>1 UNIDAD DE FILTRO</v>
          </cell>
          <cell r="D81">
            <v>1</v>
          </cell>
          <cell r="E81" t="str">
            <v xml:space="preserve">UN </v>
          </cell>
        </row>
        <row r="82">
          <cell r="A82">
            <v>80</v>
          </cell>
          <cell r="B82" t="str">
            <v>GUIA DE INTUBACION 10 FR PEDIATRICA DESECHABLE</v>
          </cell>
          <cell r="C82" t="str">
            <v>1 UNIDAD DE GUIA</v>
          </cell>
          <cell r="D82">
            <v>1</v>
          </cell>
          <cell r="E82" t="str">
            <v xml:space="preserve">UN </v>
          </cell>
        </row>
        <row r="83">
          <cell r="A83">
            <v>81</v>
          </cell>
          <cell r="B83" t="str">
            <v>GUIA DE INTUBACION 14 FR</v>
          </cell>
          <cell r="C83" t="str">
            <v>1 UNIDAD DE GUIA</v>
          </cell>
          <cell r="D83">
            <v>1</v>
          </cell>
          <cell r="E83" t="str">
            <v xml:space="preserve">UN </v>
          </cell>
        </row>
        <row r="84">
          <cell r="A84">
            <v>82</v>
          </cell>
          <cell r="B84" t="str">
            <v>GUIA DE INTUBACION 6 FR</v>
          </cell>
          <cell r="C84" t="str">
            <v>1 UNIDAD DE GUIA</v>
          </cell>
          <cell r="D84">
            <v>1</v>
          </cell>
          <cell r="E84" t="str">
            <v xml:space="preserve">UN </v>
          </cell>
        </row>
        <row r="85">
          <cell r="A85">
            <v>83</v>
          </cell>
          <cell r="B85" t="str">
            <v>LAPIZ PARA ELECTROBISTURI ESTERIL</v>
          </cell>
          <cell r="C85" t="str">
            <v>1 UNIDAD DE LAPIZ ELECTROBISTURI</v>
          </cell>
          <cell r="D85">
            <v>1</v>
          </cell>
          <cell r="E85" t="str">
            <v xml:space="preserve">UN </v>
          </cell>
          <cell r="F85">
            <v>5200</v>
          </cell>
          <cell r="G85">
            <v>988</v>
          </cell>
        </row>
        <row r="86">
          <cell r="A86">
            <v>84</v>
          </cell>
          <cell r="B86" t="str">
            <v>MALLA DE POLIPROPILENO DE ALTA DENSIDAD PESO DE 95 GR, MICROPOROSA PORO DE 0,75 X 0.75 A 0,8 MM NO ABSORBIBLE 15 X 15CM</v>
          </cell>
          <cell r="C86" t="str">
            <v>1 UNIDAD DE MALLA</v>
          </cell>
          <cell r="D86">
            <v>1</v>
          </cell>
          <cell r="E86" t="str">
            <v xml:space="preserve">UN </v>
          </cell>
        </row>
        <row r="87">
          <cell r="A87">
            <v>85</v>
          </cell>
          <cell r="B87" t="str">
            <v>MALLA DE POLIPROPILENO PARA LA REPARACION DE LA PARED ABDOMINAL 30CM X 30CM</v>
          </cell>
          <cell r="C87" t="str">
            <v>1 UNIDAD DE MALLA</v>
          </cell>
          <cell r="D87">
            <v>1</v>
          </cell>
          <cell r="E87" t="str">
            <v xml:space="preserve">UN </v>
          </cell>
        </row>
        <row r="88">
          <cell r="A88">
            <v>86</v>
          </cell>
          <cell r="B88" t="str">
            <v>MALLA DE POLIPROPILENO SUAVE DE MEDIANA DENSIDAD CON PESO DE 45 A 90G/M2, MACROPOROSA PORO DE 2,38 A 3.6 X 2,38 A 3.6 MM, NO ABSORBIBLE. 10CM A 8CM X 15CM</v>
          </cell>
          <cell r="C88" t="str">
            <v>1 UNIDAD DE MALLA</v>
          </cell>
          <cell r="D88">
            <v>1</v>
          </cell>
          <cell r="E88" t="str">
            <v xml:space="preserve">UN </v>
          </cell>
        </row>
        <row r="89">
          <cell r="A89">
            <v>87</v>
          </cell>
          <cell r="B89" t="str">
            <v>MALLA MACROPOROSA MONOFILAMENTO LIGERA ULTRAFINA PARA PROLAPSO DE CUPULA VAGINAL</v>
          </cell>
          <cell r="C89" t="str">
            <v>1 UNIDAD DE MALLA</v>
          </cell>
          <cell r="D89">
            <v>1</v>
          </cell>
          <cell r="E89" t="str">
            <v xml:space="preserve">UN </v>
          </cell>
        </row>
        <row r="90">
          <cell r="A90">
            <v>88</v>
          </cell>
          <cell r="B90" t="str">
            <v>MALLA QUIRURGICA DE ALTA DENSIDAD DE 15 X 15 CM - 20 X 20 CM</v>
          </cell>
          <cell r="C90" t="str">
            <v>1 UNIDAD DE MALLA</v>
          </cell>
          <cell r="D90">
            <v>1</v>
          </cell>
          <cell r="E90" t="str">
            <v xml:space="preserve">UN </v>
          </cell>
        </row>
        <row r="91">
          <cell r="A91">
            <v>89</v>
          </cell>
          <cell r="B91" t="str">
            <v>MALLA QUIRURGICA PARA REPARACION DE HERNIA VENTRAL/INCISIONAL CUANDO EXISTE LA NECESIDAD DE QUE LA MALLA ENTRE EN CONTACTO CON CON LOS ORGANOS DE LA CAVIDADABDOMINAL 18 A 20 X 30 A 35CM</v>
          </cell>
          <cell r="C91" t="str">
            <v>1 UNIDAD DE MALLA</v>
          </cell>
          <cell r="D91">
            <v>1</v>
          </cell>
          <cell r="E91" t="str">
            <v xml:space="preserve">UN </v>
          </cell>
        </row>
        <row r="92">
          <cell r="A92">
            <v>90</v>
          </cell>
          <cell r="B92" t="str">
            <v>MASCARA FACIAL 0 PARA ANESTESIA</v>
          </cell>
          <cell r="C92" t="str">
            <v>1 UNIDAD DE MASCARA</v>
          </cell>
          <cell r="D92">
            <v>1</v>
          </cell>
          <cell r="E92" t="str">
            <v xml:space="preserve">UN </v>
          </cell>
        </row>
        <row r="93">
          <cell r="A93">
            <v>91</v>
          </cell>
          <cell r="B93" t="str">
            <v>MASCARA FACIAL 1 PARA ANESTESIA</v>
          </cell>
          <cell r="C93" t="str">
            <v>1 UNIDAD DE MASCARA</v>
          </cell>
          <cell r="D93">
            <v>1</v>
          </cell>
          <cell r="E93" t="str">
            <v xml:space="preserve">UN </v>
          </cell>
        </row>
        <row r="94">
          <cell r="A94">
            <v>92</v>
          </cell>
          <cell r="B94" t="str">
            <v>MASCARA FACIAL 2 PARA ANESTESIA</v>
          </cell>
          <cell r="C94" t="str">
            <v>1 UNIDAD DE MASCARA</v>
          </cell>
          <cell r="D94">
            <v>1</v>
          </cell>
          <cell r="E94" t="str">
            <v xml:space="preserve">UN </v>
          </cell>
        </row>
        <row r="95">
          <cell r="A95">
            <v>93</v>
          </cell>
          <cell r="B95" t="str">
            <v>MASCARA FACIAL 3 PARA ANESTESIA</v>
          </cell>
          <cell r="C95" t="str">
            <v>1 UNIDAD DE MASCARA</v>
          </cell>
          <cell r="D95">
            <v>1</v>
          </cell>
          <cell r="E95" t="str">
            <v xml:space="preserve">UN </v>
          </cell>
        </row>
        <row r="96">
          <cell r="A96">
            <v>94</v>
          </cell>
          <cell r="B96" t="str">
            <v>MASCARA FACIAL 4 PARA ANESTESIA</v>
          </cell>
          <cell r="C96" t="str">
            <v>1 UNIDAD DE MASCARA</v>
          </cell>
          <cell r="D96">
            <v>1</v>
          </cell>
          <cell r="E96" t="str">
            <v xml:space="preserve">UN </v>
          </cell>
        </row>
        <row r="97">
          <cell r="A97">
            <v>95</v>
          </cell>
          <cell r="B97" t="str">
            <v>MASCARA FACIAL 5 PARA ANESTESIA</v>
          </cell>
          <cell r="C97" t="str">
            <v>1 UNIDAD DE MASCARA</v>
          </cell>
          <cell r="D97">
            <v>1</v>
          </cell>
          <cell r="E97" t="str">
            <v xml:space="preserve">UN </v>
          </cell>
        </row>
        <row r="98">
          <cell r="A98">
            <v>96</v>
          </cell>
          <cell r="B98" t="str">
            <v>MASCARA LARINGEA N° 1 - DESECHABLE</v>
          </cell>
          <cell r="C98" t="str">
            <v>1 UNIDAD DE MASCARA</v>
          </cell>
          <cell r="D98">
            <v>1</v>
          </cell>
          <cell r="E98" t="str">
            <v xml:space="preserve">UN </v>
          </cell>
        </row>
        <row r="99">
          <cell r="A99">
            <v>97</v>
          </cell>
          <cell r="B99" t="str">
            <v>MASCARA LARINGEA N° 1,5 - DESECHABLE</v>
          </cell>
          <cell r="C99" t="str">
            <v>1 UNIDAD DE MASCARA</v>
          </cell>
          <cell r="D99">
            <v>1</v>
          </cell>
          <cell r="E99" t="str">
            <v xml:space="preserve">UN </v>
          </cell>
        </row>
        <row r="100">
          <cell r="A100">
            <v>98</v>
          </cell>
          <cell r="B100" t="str">
            <v>MASCARA LARINGEA N° 2 - DESECHABLE</v>
          </cell>
          <cell r="C100" t="str">
            <v>1 UNIDAD DE MASCARA</v>
          </cell>
          <cell r="D100">
            <v>1</v>
          </cell>
          <cell r="E100" t="str">
            <v xml:space="preserve">UN </v>
          </cell>
        </row>
        <row r="101">
          <cell r="A101">
            <v>99</v>
          </cell>
          <cell r="B101" t="str">
            <v>MASCARA LARINGEA N° 2,5 - DESECHABLE</v>
          </cell>
          <cell r="C101" t="str">
            <v>1 UNIDAD DE MASCARA</v>
          </cell>
          <cell r="D101">
            <v>1</v>
          </cell>
          <cell r="E101" t="str">
            <v xml:space="preserve">UN </v>
          </cell>
        </row>
        <row r="102">
          <cell r="A102">
            <v>100</v>
          </cell>
          <cell r="B102" t="str">
            <v>MASCARA LARINGEA N° 3 - DESECHABLE</v>
          </cell>
          <cell r="C102" t="str">
            <v>1 UNIDAD DE MASCARA</v>
          </cell>
          <cell r="D102">
            <v>1</v>
          </cell>
          <cell r="E102" t="str">
            <v xml:space="preserve">UN </v>
          </cell>
        </row>
        <row r="103">
          <cell r="A103">
            <v>101</v>
          </cell>
          <cell r="B103" t="str">
            <v>MASCARA LARINGEA N° 4 - DESECHABLE</v>
          </cell>
          <cell r="C103" t="str">
            <v>1 UNIDAD DE MASCARA</v>
          </cell>
          <cell r="D103">
            <v>1</v>
          </cell>
          <cell r="E103" t="str">
            <v xml:space="preserve">UN </v>
          </cell>
        </row>
        <row r="104">
          <cell r="A104">
            <v>102</v>
          </cell>
          <cell r="B104" t="str">
            <v>MASCARA LARINGEA N° 5 - DESECHABLE</v>
          </cell>
          <cell r="C104" t="str">
            <v>1 UNIDAD DE MASCARA</v>
          </cell>
          <cell r="D104">
            <v>1</v>
          </cell>
          <cell r="E104" t="str">
            <v xml:space="preserve">UN </v>
          </cell>
        </row>
        <row r="105">
          <cell r="A105">
            <v>103</v>
          </cell>
          <cell r="B105" t="str">
            <v>PLACA ELECTROBISTURI BIPOLAR ADULTO DOBLE SIN CABLE</v>
          </cell>
          <cell r="C105" t="str">
            <v>1 UNIDAD DE PLACA</v>
          </cell>
          <cell r="D105">
            <v>1</v>
          </cell>
          <cell r="E105" t="str">
            <v xml:space="preserve">UN </v>
          </cell>
          <cell r="F105">
            <v>2248</v>
          </cell>
          <cell r="G105">
            <v>427.12</v>
          </cell>
        </row>
        <row r="106">
          <cell r="A106">
            <v>104</v>
          </cell>
          <cell r="B106" t="str">
            <v>PLACA PARA ELECTROBISTURI NEONATAL CON CABLE</v>
          </cell>
          <cell r="C106" t="str">
            <v>1 UNIDAD DE PLACA</v>
          </cell>
          <cell r="D106">
            <v>1</v>
          </cell>
          <cell r="E106" t="str">
            <v xml:space="preserve">UN </v>
          </cell>
        </row>
        <row r="107">
          <cell r="A107">
            <v>105</v>
          </cell>
          <cell r="B107" t="str">
            <v>PLACA PARA ELECTROBISTURY ADULTO CON CABLE ( ELECTRODO DISPERSIVO PLACA PACIENTE PARA ADULTO DOBLE CON CABLE.)</v>
          </cell>
          <cell r="C107" t="str">
            <v>1 UNIDAD DE PLACA</v>
          </cell>
          <cell r="D107">
            <v>1</v>
          </cell>
          <cell r="E107" t="str">
            <v xml:space="preserve">UN </v>
          </cell>
        </row>
        <row r="108">
          <cell r="A108">
            <v>106</v>
          </cell>
          <cell r="B108" t="str">
            <v>RESUCITADOR MANUAL DESECHABLE ADULTO QUE INCLUYA VALVULA DE PEEP, LINEA DE OXIGENO , RESERVORIO Y MASCARA EN EMPAQUE SELLADO</v>
          </cell>
          <cell r="C108" t="str">
            <v>1 UNIDAD DE RESUCITADOR. INCLUYE (TODOS LOS COMPONENTES RELACIONADOS EN LA DESCRIPCION DEL INSUMO)</v>
          </cell>
          <cell r="D108">
            <v>1</v>
          </cell>
          <cell r="E108" t="str">
            <v xml:space="preserve">UN </v>
          </cell>
        </row>
        <row r="109">
          <cell r="A109">
            <v>107</v>
          </cell>
          <cell r="B109" t="str">
            <v>RESUCITADOR MANUAL DESECHABLE PEDIATRICOS QUE INCLUYA VALVULA DE PEEP, LINEA DE OXIGENO , RESERVORIO Y MASCARA # 2 EN EMPAQUE SELLADO</v>
          </cell>
          <cell r="C109" t="str">
            <v>1 UNIDAD DE RESUCITADOR. INCLUYE (TODOS LOS COMPONENTES RELACIONADOS EN LA DESCRIPCION DEL INSUMO)</v>
          </cell>
          <cell r="D109">
            <v>1</v>
          </cell>
          <cell r="E109" t="str">
            <v xml:space="preserve">UN </v>
          </cell>
        </row>
        <row r="110">
          <cell r="A110">
            <v>108</v>
          </cell>
          <cell r="B110" t="str">
            <v>SONDA FOLEY SILICONADA 2 VIAS 18 FR</v>
          </cell>
          <cell r="C110" t="str">
            <v>1 UNIDAD DE SONDA</v>
          </cell>
          <cell r="D110">
            <v>1</v>
          </cell>
          <cell r="E110" t="str">
            <v xml:space="preserve">UN </v>
          </cell>
        </row>
        <row r="111">
          <cell r="A111">
            <v>109</v>
          </cell>
          <cell r="B111" t="str">
            <v>SONDA FOLEY SILICONADA 2 VIAS 20 FR</v>
          </cell>
          <cell r="C111" t="str">
            <v>1 UNIDAD DE SONDA</v>
          </cell>
          <cell r="D111">
            <v>1</v>
          </cell>
          <cell r="E111" t="str">
            <v xml:space="preserve">UN </v>
          </cell>
        </row>
        <row r="112">
          <cell r="A112">
            <v>110</v>
          </cell>
          <cell r="B112" t="str">
            <v>SONDA VESICAL (FOLEY) 2 VIAS 10FR LATEX</v>
          </cell>
          <cell r="C112" t="str">
            <v>1 UNIDAD DE SONDA</v>
          </cell>
          <cell r="D112">
            <v>1</v>
          </cell>
          <cell r="E112" t="str">
            <v xml:space="preserve">UN </v>
          </cell>
          <cell r="F112">
            <v>2521</v>
          </cell>
          <cell r="G112">
            <v>0</v>
          </cell>
        </row>
        <row r="113">
          <cell r="A113">
            <v>111</v>
          </cell>
          <cell r="B113" t="str">
            <v>SONDA VESICAL (FOLEY) 2 VIAS 12FR LATEX</v>
          </cell>
          <cell r="C113" t="str">
            <v>1 UNIDAD DE SONDA</v>
          </cell>
          <cell r="D113">
            <v>1</v>
          </cell>
          <cell r="E113" t="str">
            <v xml:space="preserve">UN </v>
          </cell>
          <cell r="F113">
            <v>2337</v>
          </cell>
          <cell r="G113">
            <v>0</v>
          </cell>
        </row>
        <row r="114">
          <cell r="A114">
            <v>112</v>
          </cell>
          <cell r="B114" t="str">
            <v>SONDA VESICAL (FOLEY) 2 VIAS 18FR LATEX</v>
          </cell>
          <cell r="C114" t="str">
            <v>1 UNIDAD DE SONDA</v>
          </cell>
          <cell r="D114">
            <v>1</v>
          </cell>
          <cell r="E114" t="str">
            <v xml:space="preserve">UN </v>
          </cell>
        </row>
        <row r="115">
          <cell r="A115">
            <v>113</v>
          </cell>
          <cell r="B115" t="str">
            <v>SONDA VESICAL (FOLEY) 2 VIAS 20FR LATEX</v>
          </cell>
          <cell r="C115" t="str">
            <v>1 UNIDAD DE SONDA</v>
          </cell>
          <cell r="D115">
            <v>1</v>
          </cell>
          <cell r="E115" t="str">
            <v xml:space="preserve">UN </v>
          </cell>
        </row>
        <row r="116">
          <cell r="A116">
            <v>114</v>
          </cell>
          <cell r="B116" t="str">
            <v>SONDA VESICAL (FOLEY) 2 VIAS 22FR LATEX</v>
          </cell>
          <cell r="C116" t="str">
            <v>1 UNIDAD DE SONDA</v>
          </cell>
          <cell r="D116">
            <v>1</v>
          </cell>
          <cell r="E116" t="str">
            <v xml:space="preserve">UN </v>
          </cell>
        </row>
        <row r="117">
          <cell r="A117">
            <v>115</v>
          </cell>
          <cell r="B117" t="str">
            <v>SONDA VESICAL (FOLEY) 2 VIAS 6FR LATEX</v>
          </cell>
          <cell r="C117" t="str">
            <v>1 UNIDAD DE SONDA</v>
          </cell>
          <cell r="D117">
            <v>1</v>
          </cell>
          <cell r="E117" t="str">
            <v xml:space="preserve">UN </v>
          </cell>
        </row>
        <row r="118">
          <cell r="A118">
            <v>116</v>
          </cell>
          <cell r="B118" t="str">
            <v>SONDA VESICAL (FOLEY) 2 VIAS 8FR LATEX</v>
          </cell>
          <cell r="C118" t="str">
            <v>1 UNIDAD DE SONDA</v>
          </cell>
          <cell r="D118">
            <v>1</v>
          </cell>
          <cell r="E118" t="str">
            <v xml:space="preserve">UN </v>
          </cell>
          <cell r="F118">
            <v>2521</v>
          </cell>
          <cell r="G118">
            <v>0</v>
          </cell>
        </row>
        <row r="119">
          <cell r="A119">
            <v>117</v>
          </cell>
          <cell r="B119" t="str">
            <v>TUBO ENDOTRAQUEAL N. 2.0 SIN BALON, APIROGENO, RADIOPACO Y ESTERIL</v>
          </cell>
          <cell r="C119" t="str">
            <v>1 UNIDAD DE TUBO ENDOTRAQUEAL</v>
          </cell>
          <cell r="D119">
            <v>1</v>
          </cell>
          <cell r="E119" t="str">
            <v xml:space="preserve">UN </v>
          </cell>
        </row>
        <row r="120">
          <cell r="A120">
            <v>118</v>
          </cell>
          <cell r="B120" t="str">
            <v>TUBO ENDOTRAQUEAL N. 2.5 SIN BALON, APIROGENO, RADIOPACO Y ESTERIL</v>
          </cell>
          <cell r="C120" t="str">
            <v>1 UNIDAD DE TUBO ENDOTRAQUEAL</v>
          </cell>
          <cell r="D120">
            <v>1</v>
          </cell>
          <cell r="E120" t="str">
            <v xml:space="preserve">UN </v>
          </cell>
        </row>
        <row r="121">
          <cell r="A121">
            <v>119</v>
          </cell>
          <cell r="B121" t="str">
            <v>TUBO ENDOTRAQUEAL N. 3.0 CON BALON, APIROGENO, RADIOPACO Y ESTERIL</v>
          </cell>
          <cell r="C121" t="str">
            <v>1 UNIDAD DE TUBO ENDOTRAQUEAL</v>
          </cell>
          <cell r="D121">
            <v>1</v>
          </cell>
          <cell r="E121" t="str">
            <v xml:space="preserve">UN </v>
          </cell>
        </row>
        <row r="122">
          <cell r="A122">
            <v>120</v>
          </cell>
          <cell r="B122" t="str">
            <v>TUBO ENDOTRAQUEAL N. 3.0 SIN BALON, APIROGENO, RADIOPACO Y ESTERIL</v>
          </cell>
          <cell r="C122" t="str">
            <v>1 UNIDAD DE TUBO ENDOTRAQUEAL</v>
          </cell>
          <cell r="D122">
            <v>1</v>
          </cell>
          <cell r="E122" t="str">
            <v xml:space="preserve">UN </v>
          </cell>
        </row>
        <row r="123">
          <cell r="A123">
            <v>121</v>
          </cell>
          <cell r="B123" t="str">
            <v>TUBO ENDOTRAQUEAL N. 3.5 CON BALON, APIROGENO, RADIOPACO Y ESTERIL</v>
          </cell>
          <cell r="C123" t="str">
            <v>1 UNIDAD DE TUBO ENDOTRAQUEAL</v>
          </cell>
          <cell r="D123">
            <v>1</v>
          </cell>
          <cell r="E123" t="str">
            <v xml:space="preserve">UN </v>
          </cell>
        </row>
        <row r="124">
          <cell r="A124">
            <v>122</v>
          </cell>
          <cell r="B124" t="str">
            <v>TUBO ENDOTRAQUEAL N. 3.5 SIN BALON, APIROGENO, RADIOPACO Y ESTERIL</v>
          </cell>
          <cell r="C124" t="str">
            <v>1 UNIDAD DE TUBO ENDOTRAQUEAL</v>
          </cell>
          <cell r="D124">
            <v>1</v>
          </cell>
          <cell r="E124" t="str">
            <v xml:space="preserve">UN </v>
          </cell>
        </row>
        <row r="125">
          <cell r="A125">
            <v>123</v>
          </cell>
          <cell r="B125" t="str">
            <v>TUBO ENDOTRAQUEAL N. 4.0 CON BALON, APIROGENO, RADIOPACO Y ESTERIL</v>
          </cell>
          <cell r="C125" t="str">
            <v>1 UNIDAD DE TUBO ENDOTRAQUEAL</v>
          </cell>
          <cell r="D125">
            <v>1</v>
          </cell>
          <cell r="E125" t="str">
            <v xml:space="preserve">UN </v>
          </cell>
        </row>
        <row r="126">
          <cell r="A126">
            <v>124</v>
          </cell>
          <cell r="B126" t="str">
            <v>TUBO ENDOTRAQUEAL N. 4.0 SIN BALON, APIROGENO, RADIOPACO Y ESTERIL</v>
          </cell>
          <cell r="C126" t="str">
            <v>1 UNIDAD DE TUBO ENDOTRAQUEAL</v>
          </cell>
          <cell r="D126">
            <v>1</v>
          </cell>
          <cell r="E126" t="str">
            <v xml:space="preserve">UN </v>
          </cell>
        </row>
        <row r="127">
          <cell r="A127">
            <v>125</v>
          </cell>
          <cell r="B127" t="str">
            <v>TUBO ENDOTRAQUEAL N. 4.5 CON BALON, APIROGENO, RADIOPACO Y ESTERIL</v>
          </cell>
          <cell r="C127" t="str">
            <v>1 UNIDAD DE TUBO ENDOTRAQUEAL</v>
          </cell>
          <cell r="D127">
            <v>1</v>
          </cell>
          <cell r="E127" t="str">
            <v xml:space="preserve">UN </v>
          </cell>
        </row>
        <row r="128">
          <cell r="A128">
            <v>126</v>
          </cell>
          <cell r="B128" t="str">
            <v>TUBO ENDOTRAQUEAL N. 4.5 SIN BALON, APIROGENO, RADIOPACO Y ESTERIL</v>
          </cell>
          <cell r="C128" t="str">
            <v>1 UNIDAD DE TUBO ENDOTRAQUEAL</v>
          </cell>
          <cell r="D128">
            <v>1</v>
          </cell>
          <cell r="E128" t="str">
            <v xml:space="preserve">UN </v>
          </cell>
        </row>
        <row r="129">
          <cell r="A129">
            <v>127</v>
          </cell>
          <cell r="B129" t="str">
            <v>TUBO ENDOTRAQUEAL N. 5.0 CON BALON, APIROGENO, RADIOPACO Y ESTERIL</v>
          </cell>
          <cell r="C129" t="str">
            <v>1 UNIDAD DE TUBO ENDOTRAQUEAL</v>
          </cell>
          <cell r="D129">
            <v>1</v>
          </cell>
          <cell r="E129" t="str">
            <v xml:space="preserve">UN </v>
          </cell>
        </row>
        <row r="130">
          <cell r="A130">
            <v>128</v>
          </cell>
          <cell r="B130" t="str">
            <v>TUBO ENDOTRAQUEAL N. 5.0 SIN BALON APIROGENO, RADIOPACO Y ESTERIL</v>
          </cell>
          <cell r="C130" t="str">
            <v>1 UNIDAD DE TUBO ENDOTRAQUEAL</v>
          </cell>
          <cell r="D130">
            <v>1</v>
          </cell>
          <cell r="E130" t="str">
            <v xml:space="preserve">UN </v>
          </cell>
        </row>
        <row r="131">
          <cell r="A131">
            <v>129</v>
          </cell>
          <cell r="B131" t="str">
            <v>TUBO ENDOTRAQUEAL N. 5.5 CON BALON, APIROGENO, RADIOPACO Y ESTERIL</v>
          </cell>
          <cell r="C131" t="str">
            <v>1 UNIDAD DE TUBO ENDOTRAQUEAL</v>
          </cell>
          <cell r="D131">
            <v>1</v>
          </cell>
          <cell r="E131" t="str">
            <v xml:space="preserve">UN </v>
          </cell>
        </row>
        <row r="132">
          <cell r="A132">
            <v>130</v>
          </cell>
          <cell r="B132" t="str">
            <v>TUBO ENDOTRAQUEAL N. 6.0 CON BALON, APIROGENO, RADIOPACO Y ESTERIL</v>
          </cell>
          <cell r="C132" t="str">
            <v>1 UNIDAD DE TUBO ENDOTRAQUEAL</v>
          </cell>
          <cell r="D132">
            <v>1</v>
          </cell>
          <cell r="E132" t="str">
            <v xml:space="preserve">UN </v>
          </cell>
        </row>
        <row r="133">
          <cell r="A133">
            <v>131</v>
          </cell>
          <cell r="B133" t="str">
            <v>TUBO ENDOTRAQUEAL N. 6.5 CON BALON, APIROGENO, RADIOPACO Y ESTERIL</v>
          </cell>
          <cell r="C133" t="str">
            <v>1 UNIDAD DE TUBO ENDOTRAQUEAL</v>
          </cell>
          <cell r="D133">
            <v>1</v>
          </cell>
          <cell r="E133" t="str">
            <v xml:space="preserve">UN </v>
          </cell>
        </row>
        <row r="134">
          <cell r="A134">
            <v>132</v>
          </cell>
          <cell r="B134" t="str">
            <v>TUBO ENDOTRAQUEAL N. 7.0 CON BALON, APIROGENO, RADIOPACO Y ESTERIL</v>
          </cell>
          <cell r="C134" t="str">
            <v>1 UNIDAD DE TUBO ENDOTRAQUEAL</v>
          </cell>
          <cell r="D134">
            <v>1</v>
          </cell>
          <cell r="E134" t="str">
            <v xml:space="preserve">UN </v>
          </cell>
        </row>
        <row r="135">
          <cell r="A135">
            <v>133</v>
          </cell>
          <cell r="B135" t="str">
            <v>TUBO ENDOTRAQUEAL N. 7.5 CON BALON, APIROGENO, RADIOPACO Y ESTERIL</v>
          </cell>
          <cell r="C135" t="str">
            <v>1 UNIDAD DE TUBO ENDOTRAQUEAL</v>
          </cell>
          <cell r="D135">
            <v>1</v>
          </cell>
          <cell r="E135" t="str">
            <v xml:space="preserve">UN </v>
          </cell>
        </row>
        <row r="136">
          <cell r="A136">
            <v>134</v>
          </cell>
          <cell r="B136" t="str">
            <v>TUBO ENDOTRAQUEAL N. 8.0 CON BALON, APIROGENO, RADIOPACO Y ESTERIL</v>
          </cell>
          <cell r="C136" t="str">
            <v>1 UNIDAD DE TUBO ENDOTRAQUEAL</v>
          </cell>
          <cell r="D136">
            <v>1</v>
          </cell>
          <cell r="E136" t="str">
            <v xml:space="preserve">UN </v>
          </cell>
        </row>
        <row r="137">
          <cell r="A137">
            <v>135</v>
          </cell>
          <cell r="B137" t="str">
            <v>TUBO ENDOTRAQUEAL N. 8.5 CON BALON, APIROGENO, RADIOPACO Y ESTERIL</v>
          </cell>
          <cell r="C137" t="str">
            <v>1 UNIDAD DE TUBO ENDOTRAQUEAL</v>
          </cell>
          <cell r="D137">
            <v>1</v>
          </cell>
          <cell r="E137" t="str">
            <v xml:space="preserve">UN </v>
          </cell>
        </row>
        <row r="138">
          <cell r="A138">
            <v>136</v>
          </cell>
          <cell r="B138" t="str">
            <v>TUBO ENDOTRAQUEAL N. 9.0 CON BALON, APIROGENO, RADIOPACO Y ESTERIL</v>
          </cell>
          <cell r="C138" t="str">
            <v>1 UNIDAD DE TUBO ENDOTRAQUEAL</v>
          </cell>
          <cell r="D138">
            <v>1</v>
          </cell>
          <cell r="E138" t="str">
            <v xml:space="preserve">UN </v>
          </cell>
        </row>
        <row r="139">
          <cell r="A139">
            <v>137</v>
          </cell>
          <cell r="B139" t="str">
            <v>TUBO ENDOTRAQUEAL REFORZADO 6,5 CON BALON</v>
          </cell>
          <cell r="C139" t="str">
            <v>1 UNIDAD DE TUBO ENDOTRAQUEAL</v>
          </cell>
          <cell r="D139">
            <v>1</v>
          </cell>
          <cell r="E139" t="str">
            <v xml:space="preserve">UN </v>
          </cell>
        </row>
        <row r="140">
          <cell r="A140">
            <v>138</v>
          </cell>
          <cell r="B140" t="str">
            <v>TUBO ENDOTRAQUEAL REFORZADO 8/0 CON BALON</v>
          </cell>
          <cell r="C140" t="str">
            <v>1 UNIDAD DE TUBO ENDOTRAQUEAL</v>
          </cell>
          <cell r="D140">
            <v>1</v>
          </cell>
          <cell r="E140" t="str">
            <v xml:space="preserve">UN </v>
          </cell>
        </row>
        <row r="141">
          <cell r="A141">
            <v>139</v>
          </cell>
          <cell r="B141" t="str">
            <v>TUBO ENDOTRAQUEAL REFORZADO METALICO CON BALON Nº 7.5</v>
          </cell>
          <cell r="C141" t="str">
            <v>1 UNIDAD DE TUBO ENDOTRAQUEAL</v>
          </cell>
          <cell r="D141">
            <v>1</v>
          </cell>
          <cell r="E141" t="str">
            <v xml:space="preserve">UN </v>
          </cell>
        </row>
        <row r="142">
          <cell r="A142">
            <v>140</v>
          </cell>
          <cell r="B142" t="str">
            <v>TUBO ENDOTRAQUEAL REFORZADO METALICO CON BALON Nº 6.0</v>
          </cell>
          <cell r="C142" t="str">
            <v>1 UNIDAD DE TUBO ENDOTRAQUEAL</v>
          </cell>
          <cell r="D142">
            <v>1</v>
          </cell>
          <cell r="E142" t="str">
            <v xml:space="preserve">UN </v>
          </cell>
        </row>
        <row r="143">
          <cell r="A143">
            <v>141</v>
          </cell>
          <cell r="B143" t="str">
            <v>TUBO ENDOTRAQUEAL REFORZADO METALICO CON BALON Nº 8.5</v>
          </cell>
          <cell r="C143" t="str">
            <v>1 UNIDAD DE TUBO ENDOTRAQUEAL</v>
          </cell>
          <cell r="D143">
            <v>1</v>
          </cell>
          <cell r="E143" t="str">
            <v xml:space="preserve">UN </v>
          </cell>
        </row>
        <row r="144">
          <cell r="A144">
            <v>142</v>
          </cell>
          <cell r="B144" t="str">
            <v>TUBO ENDOTRAQUEAL REFORZADO METALICO CON BALON Nº 7.0</v>
          </cell>
          <cell r="C144" t="str">
            <v>1 UNIDAD DE TUBO ENDOTRAQUEAL</v>
          </cell>
          <cell r="D144">
            <v>1</v>
          </cell>
          <cell r="E144" t="str">
            <v xml:space="preserve">UN </v>
          </cell>
        </row>
        <row r="145">
          <cell r="A145">
            <v>143</v>
          </cell>
          <cell r="B145" t="str">
            <v>AGUJA PUNCIÓN LUMBAR # 26</v>
          </cell>
          <cell r="C145" t="str">
            <v>1 UNIDAD DE AGUJA</v>
          </cell>
          <cell r="D145">
            <v>1</v>
          </cell>
          <cell r="E145" t="str">
            <v xml:space="preserve">UN </v>
          </cell>
        </row>
        <row r="146">
          <cell r="A146">
            <v>144</v>
          </cell>
          <cell r="B146" t="str">
            <v>AGUJA PUNCIÓN LUMBAR # 27</v>
          </cell>
          <cell r="C146" t="str">
            <v>1 UNIDAD DE AGUJA</v>
          </cell>
          <cell r="D146">
            <v>1</v>
          </cell>
          <cell r="E146" t="str">
            <v xml:space="preserve">UN </v>
          </cell>
        </row>
        <row r="147">
          <cell r="A147">
            <v>145</v>
          </cell>
          <cell r="B147" t="str">
            <v>CANULA NASAL DE ALTO FLUJO ADULTO TALLA M</v>
          </cell>
          <cell r="C147" t="str">
            <v>1 UNIDAD DE CANULA</v>
          </cell>
          <cell r="D147">
            <v>1</v>
          </cell>
          <cell r="E147" t="str">
            <v xml:space="preserve">UN </v>
          </cell>
        </row>
        <row r="148">
          <cell r="A148">
            <v>146</v>
          </cell>
          <cell r="B148" t="str">
            <v xml:space="preserve">CANULA NASAL DE ALTO FLUJO ADULTO TALLA S </v>
          </cell>
          <cell r="C148" t="str">
            <v>1 UNIDAD DE CANULA</v>
          </cell>
          <cell r="D148">
            <v>1</v>
          </cell>
          <cell r="E148" t="str">
            <v xml:space="preserve">UN </v>
          </cell>
        </row>
        <row r="149">
          <cell r="A149">
            <v>147</v>
          </cell>
          <cell r="B149" t="str">
            <v>CIRCUITO  RESPIRATORIO DESECHABLE ADULTO - PEDIATRICO PARA VENTILADOR OXILOG  3000 PLUS</v>
          </cell>
          <cell r="C149" t="str">
            <v>1 UNIDAD DE CIRCUITO</v>
          </cell>
          <cell r="D149">
            <v>1</v>
          </cell>
          <cell r="E149" t="str">
            <v xml:space="preserve">UN </v>
          </cell>
        </row>
        <row r="150">
          <cell r="A150">
            <v>148</v>
          </cell>
          <cell r="B150" t="str">
            <v>CIRCUITO ADULTO ALTO FLUJO CON CAMARA AJUSTABLE A VENTILADOR MECANICO</v>
          </cell>
          <cell r="C150" t="str">
            <v>1 UNIDAD DE CIRCUITO</v>
          </cell>
          <cell r="D150">
            <v>1</v>
          </cell>
          <cell r="E150" t="str">
            <v xml:space="preserve">UN </v>
          </cell>
        </row>
        <row r="151">
          <cell r="A151">
            <v>149</v>
          </cell>
          <cell r="B151" t="str">
            <v>FILTRO EXHALATORIO ANTIBACTERIAL VENTILADOR ALTA FRECUENCIA SLE5000</v>
          </cell>
          <cell r="C151" t="str">
            <v>1 UNIDAD DE FILTRO</v>
          </cell>
          <cell r="D151">
            <v>1</v>
          </cell>
          <cell r="E151" t="str">
            <v xml:space="preserve">UN </v>
          </cell>
        </row>
        <row r="152">
          <cell r="A152">
            <v>150</v>
          </cell>
          <cell r="B152" t="str">
            <v>KIT CPAP NASAL DESECHABLE TALLA L O MEDIDA DE PERIMETRO CEFALICO 29-36 (INCLUYE SISTEMA INTERFASE VENTILACION NO INVASIVA NEONATAL CPAP,  GORRO, MASCARA NEONATAL NO INVASIVA, PRONG TALLA L</v>
          </cell>
          <cell r="C152" t="str">
            <v>1 UNIDAD DE KIT CPAP NASAL. INCLUYE (TODOS LOS INSUMOS RELACIONADOS EN LA DESCRIPCION DEL INSUMO) PRESENTACION KIT</v>
          </cell>
          <cell r="D152">
            <v>1</v>
          </cell>
          <cell r="E152" t="str">
            <v xml:space="preserve">UN </v>
          </cell>
        </row>
        <row r="153">
          <cell r="A153">
            <v>151</v>
          </cell>
          <cell r="B153" t="str">
            <v>KIT CPAP NASAL DESECHABLE TALLA M O MEDIDA DE PERIMETRO CEFALICO 25-29  (INCLUYE SISTEMA INTERFASE VENTILACION NO INVASIVA NEONATAL CPAP,  GORRO, MASCARA NEONATAL NO INVASIVA, PRONG TALLA M</v>
          </cell>
          <cell r="C153" t="str">
            <v>1 UNIDAD DE KIT CPAP NASAL. INCLUYE (TODOS LOS INSUMOS RELACIONADOS EN LA DESCRIPCION DEL INSUMO) PRESENTACION KIT</v>
          </cell>
          <cell r="D153">
            <v>1</v>
          </cell>
          <cell r="E153" t="str">
            <v xml:space="preserve">UN </v>
          </cell>
        </row>
        <row r="154">
          <cell r="A154">
            <v>152</v>
          </cell>
          <cell r="B154" t="str">
            <v>KIT CPAP NASAL DESECHABLE TALLA S O MEDIDA DE PERIMETRO CEFALICO 22- 25 (INCLUYE SISTEMA INTERFASE VENTILACION NO INVASIVA NEONATAL CPAP,  GORRO, MASCARA NEONATAL NO INVASIVA, PRONG TALLA S</v>
          </cell>
          <cell r="C154" t="str">
            <v>1 UNIDAD DE KIT CPAP NASAL. INCLUYE (TODOS LOS INSUMOS RELACIONADOS EN LA DESCRIPCION DEL INSUMO) PRESENTACION KIT</v>
          </cell>
          <cell r="D154">
            <v>1</v>
          </cell>
          <cell r="E154" t="str">
            <v xml:space="preserve">UN </v>
          </cell>
        </row>
        <row r="155">
          <cell r="A155">
            <v>153</v>
          </cell>
          <cell r="B155" t="str">
            <v>KIT CPAP NASAL DESECHABLE TALLA XS O MEDIDA DE PERIMETRO CEFALICO 10-22 CMS (INCLUYE SISTEMA INTERFASE VENTILACION NO INVASIVA NEONATAL CPAP,  GORRO, MASCARA NEONATAL NO INVASIVA, PRONG)</v>
          </cell>
          <cell r="C155" t="str">
            <v>1 UNIDAD DE KIT CPAP NASAL. INCLUYE (TODOS LOS INSUMOS RELACIONADOS EN LA DESCRIPCION DEL INSUMO) PRESENTACION KIT</v>
          </cell>
          <cell r="D155">
            <v>1</v>
          </cell>
          <cell r="E155" t="str">
            <v xml:space="preserve">UN </v>
          </cell>
        </row>
        <row r="156">
          <cell r="A156">
            <v>154</v>
          </cell>
          <cell r="B156" t="str">
            <v>MASCARA DESECHABLE PARA VENTILACION MECANICA NO INVASIVA. FACIAL TOTAL. LARGE.</v>
          </cell>
          <cell r="C156" t="str">
            <v>1 UNIDAD DE MASCARA</v>
          </cell>
          <cell r="D156">
            <v>1</v>
          </cell>
          <cell r="E156" t="str">
            <v xml:space="preserve">UN </v>
          </cell>
        </row>
        <row r="157">
          <cell r="A157">
            <v>155</v>
          </cell>
          <cell r="B157" t="str">
            <v>MASCARA DESECHABLE PARA VENTILACION MECANICA NO INVASIVA. FACIAL TOTAL. MEDIUM.</v>
          </cell>
          <cell r="C157" t="str">
            <v>1 UNIDAD DE MASCARA</v>
          </cell>
          <cell r="D157">
            <v>1</v>
          </cell>
          <cell r="E157" t="str">
            <v xml:space="preserve">UN </v>
          </cell>
        </row>
        <row r="158">
          <cell r="A158">
            <v>156</v>
          </cell>
          <cell r="B158" t="str">
            <v>MASCARA DESECHABLE PARA VENTILACION MECANICA NO INVASIVA. FACIAL TOTAL. SMALL.</v>
          </cell>
          <cell r="C158" t="str">
            <v>1 UNIDAD DE MASCARA</v>
          </cell>
          <cell r="D158">
            <v>1</v>
          </cell>
          <cell r="E158" t="str">
            <v xml:space="preserve">UN </v>
          </cell>
        </row>
        <row r="159">
          <cell r="A159">
            <v>157</v>
          </cell>
          <cell r="B159" t="str">
            <v>SENSOR DE FLUJO SPIROLOG REF 840373510</v>
          </cell>
          <cell r="C159" t="str">
            <v xml:space="preserve">1 UNIDAD DE SENSOR </v>
          </cell>
          <cell r="D159">
            <v>1</v>
          </cell>
          <cell r="E159" t="str">
            <v xml:space="preserve">UN </v>
          </cell>
        </row>
        <row r="160">
          <cell r="A160">
            <v>158</v>
          </cell>
          <cell r="B160" t="str">
            <v>TRAMPA DE CAPNOGRAFIA PARA MONITOR MULTIPARAMETROS (CAPNOGRAFOR MARCA DRAEGER Y MAQUINA DATEX OHMEDA)</v>
          </cell>
          <cell r="C160" t="str">
            <v>1 UNIDAD DE TRAMPA CAPNOGRAFIA</v>
          </cell>
          <cell r="D160">
            <v>1</v>
          </cell>
          <cell r="E160" t="str">
            <v xml:space="preserve">UN </v>
          </cell>
        </row>
        <row r="161">
          <cell r="A161">
            <v>159</v>
          </cell>
          <cell r="B161" t="str">
            <v>ALGODON EN TORUNDA BOLSA X 500 GRS</v>
          </cell>
          <cell r="C161" t="str">
            <v>1 BOLSA DE ALGODÓN X 500 GRMS PRESENTACION BOLSA</v>
          </cell>
          <cell r="D161">
            <v>1</v>
          </cell>
          <cell r="E161" t="str">
            <v xml:space="preserve">UN </v>
          </cell>
        </row>
        <row r="162">
          <cell r="A162">
            <v>160</v>
          </cell>
          <cell r="B162" t="str">
            <v>APOSITO DE ALGINATO DE CALCIO 10 X 10  CM.</v>
          </cell>
          <cell r="C162" t="str">
            <v>1 UNIDAD DE APOSITO</v>
          </cell>
          <cell r="D162">
            <v>1</v>
          </cell>
          <cell r="E162" t="str">
            <v xml:space="preserve">UN </v>
          </cell>
        </row>
        <row r="163">
          <cell r="A163">
            <v>161</v>
          </cell>
          <cell r="B163" t="str">
            <v>BARRERA BLANDA y BOLSA COLOSTOMIA No 57</v>
          </cell>
          <cell r="C163" t="str">
            <v>1 KIT COMPUESTO DE 1 BARRERA Y 1 BOLSA COLOSTOMIA</v>
          </cell>
          <cell r="D163">
            <v>1</v>
          </cell>
          <cell r="E163" t="str">
            <v xml:space="preserve">UN </v>
          </cell>
        </row>
        <row r="164">
          <cell r="A164">
            <v>162</v>
          </cell>
          <cell r="B164" t="str">
            <v>BARRERA BLANDA Y BOLSA PARA COLOSTOMIA N° 70</v>
          </cell>
          <cell r="C164" t="str">
            <v>1 KIT COMPUESTO DE 1 BARRERA Y 1 BOLSA COLOSTOMIA</v>
          </cell>
          <cell r="D164">
            <v>1</v>
          </cell>
          <cell r="E164" t="str">
            <v xml:space="preserve">UN </v>
          </cell>
        </row>
        <row r="165">
          <cell r="A165">
            <v>163</v>
          </cell>
          <cell r="B165" t="str">
            <v>BARRERA CUTANEA NO IRRITANTE EN TOALLA</v>
          </cell>
          <cell r="C165" t="str">
            <v>1 UNIDAD DE BARRERA</v>
          </cell>
          <cell r="D165">
            <v>1</v>
          </cell>
          <cell r="E165" t="str">
            <v xml:space="preserve">UN </v>
          </cell>
        </row>
        <row r="166">
          <cell r="A166">
            <v>164</v>
          </cell>
          <cell r="B166" t="str">
            <v xml:space="preserve">BATA DE CIRUJANO ESTERIL DESCARTABLE: TELA NO TEJIDA DE 35 GRAMOS  AZUL QUIRURGICO DE 132 CM DE LARGO X 152 DE ANCHO CON 6  A 8 TIRAS DE AMARRE, PUÑOS RESORTADOS DE 8 A 6 CM DE LARGO  100% EN ALGODON </v>
          </cell>
          <cell r="C166" t="str">
            <v>1 UNIDAD DE BATA</v>
          </cell>
          <cell r="D166">
            <v>1</v>
          </cell>
          <cell r="E166" t="str">
            <v xml:space="preserve">UN </v>
          </cell>
          <cell r="F166">
            <v>6642</v>
          </cell>
          <cell r="G166">
            <v>1261.98</v>
          </cell>
        </row>
        <row r="167">
          <cell r="A167">
            <v>165</v>
          </cell>
          <cell r="B167" t="str">
            <v>BRAZALETE IDENTIFICACION ADULTOS  EN MATERIAL HIPOALERGENICO (PAPEL)</v>
          </cell>
          <cell r="C167" t="str">
            <v>1 UNIDAD DE BRAZALETE</v>
          </cell>
          <cell r="D167">
            <v>1</v>
          </cell>
          <cell r="E167" t="str">
            <v xml:space="preserve">UN </v>
          </cell>
        </row>
        <row r="168">
          <cell r="A168">
            <v>166</v>
          </cell>
          <cell r="B168" t="str">
            <v>CABLE MONOPOLAR PARA ELECTRODOS DE LAPAROSCOPIA CONEXION  PARA UNIDAD ELECTRO QUIRURGICA  REUSABLE</v>
          </cell>
          <cell r="C168" t="str">
            <v>1 UNIDAD DE CABLE MONOPOLAR</v>
          </cell>
          <cell r="D168">
            <v>1</v>
          </cell>
          <cell r="E168" t="str">
            <v xml:space="preserve">UN </v>
          </cell>
        </row>
        <row r="169">
          <cell r="A169">
            <v>167</v>
          </cell>
          <cell r="B169" t="str">
            <v>CAL SODADA PARA ANESTESIA CANECA POR 30 HASTA 40 LIBRAS</v>
          </cell>
          <cell r="C169" t="str">
            <v>1 UNIDAD DE CAL   PRESENTACION EN CANECA</v>
          </cell>
          <cell r="D169">
            <v>1</v>
          </cell>
          <cell r="E169" t="str">
            <v xml:space="preserve">UN </v>
          </cell>
        </row>
        <row r="170">
          <cell r="A170">
            <v>168</v>
          </cell>
          <cell r="B170" t="str">
            <v>CATETER DIALISIS PERITONEAL 39,25 CMS CURVO COLA DE CERDO</v>
          </cell>
          <cell r="C170" t="str">
            <v>1 UNIDAD DE CATETER</v>
          </cell>
          <cell r="D170">
            <v>1</v>
          </cell>
          <cell r="E170" t="str">
            <v xml:space="preserve">UN </v>
          </cell>
        </row>
        <row r="171">
          <cell r="A171">
            <v>169</v>
          </cell>
          <cell r="B171" t="str">
            <v>CATETER DIALISIS PERITONEAL NEONATAL 1 C</v>
          </cell>
          <cell r="C171" t="str">
            <v>1 UNIDAD DE CATETER</v>
          </cell>
          <cell r="D171">
            <v>1</v>
          </cell>
          <cell r="E171" t="str">
            <v xml:space="preserve">UN </v>
          </cell>
        </row>
        <row r="172">
          <cell r="A172">
            <v>170</v>
          </cell>
          <cell r="B172" t="str">
            <v>CATETER MAHURKAR 2 LUMEN PRECURVADO 8 FR X 12CM.</v>
          </cell>
          <cell r="C172" t="str">
            <v>1 UNIDAD DE CATETER</v>
          </cell>
          <cell r="D172">
            <v>1</v>
          </cell>
          <cell r="E172" t="str">
            <v xml:space="preserve">UN </v>
          </cell>
        </row>
        <row r="173">
          <cell r="A173">
            <v>171</v>
          </cell>
          <cell r="B173" t="str">
            <v>CATETER UMBILICAL 2.5</v>
          </cell>
          <cell r="C173" t="str">
            <v>1 UNIDAD DE CATETER</v>
          </cell>
          <cell r="D173">
            <v>1</v>
          </cell>
          <cell r="E173" t="str">
            <v xml:space="preserve">UN </v>
          </cell>
        </row>
        <row r="174">
          <cell r="A174">
            <v>172</v>
          </cell>
          <cell r="B174" t="str">
            <v>CAT GUT CROMADO CALIBRE 3/0 AGUJA CURVA REDONDA DE 24 A 27 MM DE MEDIO CIRCULO, HEBRA DE 70 CM O MAS</v>
          </cell>
          <cell r="C174" t="str">
            <v>1 UNIDAD DE SOBRE</v>
          </cell>
          <cell r="D174">
            <v>1</v>
          </cell>
          <cell r="E174" t="str">
            <v xml:space="preserve">UN </v>
          </cell>
        </row>
        <row r="175">
          <cell r="A175">
            <v>173</v>
          </cell>
          <cell r="B175" t="str">
            <v xml:space="preserve">CERA PARA HUESO 2.5GR                                                                                          </v>
          </cell>
          <cell r="C175" t="str">
            <v>1 UNIDAD DE SOBRE</v>
          </cell>
          <cell r="D175">
            <v>1</v>
          </cell>
          <cell r="E175" t="str">
            <v xml:space="preserve">UN </v>
          </cell>
        </row>
        <row r="176">
          <cell r="A176">
            <v>174</v>
          </cell>
          <cell r="B176" t="str">
            <v>CIRCUITO DE ANESTESIA ADULTO CON BALON 3 LITROS</v>
          </cell>
          <cell r="C176" t="str">
            <v>1 UNIDAD DE CIRCUITO</v>
          </cell>
          <cell r="D176">
            <v>1</v>
          </cell>
          <cell r="E176" t="str">
            <v xml:space="preserve">UN </v>
          </cell>
        </row>
        <row r="177">
          <cell r="A177">
            <v>175</v>
          </cell>
          <cell r="B177" t="str">
            <v>CONTENEDOR RIGIDO PARA EL DESCARTE DE RESIDUOS DE RIESGO BIOLOGICO DE ORIGEN CORTO PUNZANTE DE CAPACIDAD DE 44 A 50 LITROS</v>
          </cell>
          <cell r="C177" t="str">
            <v>1 UNIDAD DE CONTENEDOR</v>
          </cell>
          <cell r="D177">
            <v>1</v>
          </cell>
          <cell r="E177" t="str">
            <v xml:space="preserve">UN </v>
          </cell>
        </row>
        <row r="178">
          <cell r="A178">
            <v>176</v>
          </cell>
          <cell r="B178" t="str">
            <v>DISPOSITIVO INTRAOSEO AUTOMATICO ADULTO</v>
          </cell>
          <cell r="C178" t="str">
            <v>1 UNIDAD DE DISPOSITIVO INTRAOSEO</v>
          </cell>
          <cell r="D178">
            <v>1</v>
          </cell>
          <cell r="E178" t="str">
            <v xml:space="preserve">UN </v>
          </cell>
        </row>
        <row r="179">
          <cell r="A179">
            <v>177</v>
          </cell>
          <cell r="B179" t="str">
            <v>DISPOSITIVO INTRAOSEO AUTOMATICO PEDIATRICA</v>
          </cell>
          <cell r="C179" t="str">
            <v>1 UNIDAD DE DISPOSITIVO INTRAOSEO</v>
          </cell>
          <cell r="D179">
            <v>1</v>
          </cell>
          <cell r="E179" t="str">
            <v xml:space="preserve">UN </v>
          </cell>
        </row>
        <row r="180">
          <cell r="A180">
            <v>178</v>
          </cell>
          <cell r="B180" t="str">
            <v>DREN DE SILICONA PLANO ACANALADO  CON LINEA RADIOPACA  ESTERIL 4/4 PARTES PERFORADO DE  DE 4 X 7 X 20MM APROX</v>
          </cell>
          <cell r="C180" t="str">
            <v>1 UNIDAD DE DREN</v>
          </cell>
          <cell r="D180">
            <v>1</v>
          </cell>
          <cell r="E180" t="str">
            <v xml:space="preserve">UN </v>
          </cell>
          <cell r="F180">
            <v>38560</v>
          </cell>
          <cell r="G180">
            <v>0</v>
          </cell>
        </row>
        <row r="181">
          <cell r="A181">
            <v>179</v>
          </cell>
          <cell r="B181" t="str">
            <v>ESPONJA QUIRURGICA PARA TAPONAMIENTO NASAL DE 8 CM X 2.0 CM</v>
          </cell>
          <cell r="C181" t="str">
            <v>1 UNIDAD DE ESPONJA</v>
          </cell>
          <cell r="D181">
            <v>1</v>
          </cell>
          <cell r="E181" t="str">
            <v xml:space="preserve">UN </v>
          </cell>
        </row>
        <row r="182">
          <cell r="A182">
            <v>180</v>
          </cell>
          <cell r="B182" t="str">
            <v xml:space="preserve">FILTRO EXHALATORIO REUSABLE PARA PB 840     </v>
          </cell>
          <cell r="C182" t="str">
            <v>1 UNIDAD DE FILTRO</v>
          </cell>
          <cell r="D182">
            <v>1</v>
          </cell>
          <cell r="E182" t="str">
            <v xml:space="preserve">UN </v>
          </cell>
        </row>
        <row r="183">
          <cell r="A183">
            <v>181</v>
          </cell>
          <cell r="B183" t="str">
            <v>FILTRO INSPIRATORIO REUSABLE</v>
          </cell>
          <cell r="C183" t="str">
            <v>1 UNIDAD DE FILTRO</v>
          </cell>
          <cell r="D183">
            <v>1</v>
          </cell>
          <cell r="E183" t="str">
            <v xml:space="preserve">UN </v>
          </cell>
        </row>
        <row r="184">
          <cell r="A184">
            <v>182</v>
          </cell>
          <cell r="B184" t="str">
            <v>GANCHO DE HOOK COMPATIBLE CON ELCABLE MONOPOLAR</v>
          </cell>
          <cell r="C184" t="str">
            <v>1 UNIDAD DE GANCHO HOOK</v>
          </cell>
          <cell r="D184">
            <v>1</v>
          </cell>
          <cell r="E184" t="str">
            <v xml:space="preserve">UN </v>
          </cell>
        </row>
        <row r="185">
          <cell r="A185">
            <v>183</v>
          </cell>
          <cell r="B185" t="str">
            <v>GRAPADORA CIRCULAR CURV CORT 29MM</v>
          </cell>
          <cell r="C185" t="str">
            <v>1 UNIDAD DE GRAPADORA</v>
          </cell>
          <cell r="D185">
            <v>1</v>
          </cell>
          <cell r="E185" t="str">
            <v xml:space="preserve">UN </v>
          </cell>
        </row>
        <row r="186">
          <cell r="A186">
            <v>184</v>
          </cell>
          <cell r="B186" t="str">
            <v>KIT TRACCION CUTANEA PEDIATRICO</v>
          </cell>
          <cell r="C186" t="str">
            <v>1 UNIDAD DE KIT TRACCION CUTANEA PRESENTACION KIT</v>
          </cell>
          <cell r="D186">
            <v>1</v>
          </cell>
          <cell r="E186" t="str">
            <v xml:space="preserve">UN </v>
          </cell>
        </row>
        <row r="187">
          <cell r="A187">
            <v>185</v>
          </cell>
          <cell r="B187" t="str">
            <v xml:space="preserve">LUBRICANTE DE INSTRUMENTO E INHIBIDOR DE OXIDO   NO GRASOSO, NO TOXICO, SIN COMPONENTE DE SILICONA , COMPATIBLE EN PROCESOS DE VAPOR , GALON </v>
          </cell>
          <cell r="C187" t="str">
            <v>1 UNIDAD DE LUBRICANTE PRESENTACION EN GALON</v>
          </cell>
          <cell r="D187">
            <v>1</v>
          </cell>
          <cell r="E187" t="str">
            <v xml:space="preserve">UN </v>
          </cell>
        </row>
        <row r="188">
          <cell r="A188">
            <v>186</v>
          </cell>
          <cell r="B188" t="str">
            <v>MALLA DE POLIPROPILENO SUAVE DE MEDIANA DENSIDAD CON PESO DE 45 A 90G/M2, MACROPOROSA PORO DE 2,38 A 3.6 X 2,38 A 3.6 MM, NO ABSORBIBLE. 7CM A 8CM X 15CM</v>
          </cell>
          <cell r="C188" t="str">
            <v>1 UNIDAD DE MALLA</v>
          </cell>
          <cell r="D188">
            <v>1</v>
          </cell>
          <cell r="E188" t="str">
            <v xml:space="preserve">UN </v>
          </cell>
        </row>
        <row r="189">
          <cell r="A189">
            <v>187</v>
          </cell>
          <cell r="B189" t="str">
            <v>MALLA RECUBIERTA PROTECTORA EN U PARA HIATO 7 X 10 CMS</v>
          </cell>
          <cell r="C189" t="str">
            <v>1 UNIDAD DE MALLA</v>
          </cell>
          <cell r="D189">
            <v>1</v>
          </cell>
          <cell r="E189" t="str">
            <v xml:space="preserve">UN </v>
          </cell>
        </row>
        <row r="190">
          <cell r="A190">
            <v>188</v>
          </cell>
          <cell r="B190" t="str">
            <v>PAPEL DESFIBRILADOR INSTRAMED  CARDIO MAX  48 mm (anchura) x 30 m (longitud )</v>
          </cell>
          <cell r="C190" t="str">
            <v>1 UNIDAD DE PAPEL  PRESENTACION ROLLO</v>
          </cell>
          <cell r="D190">
            <v>1</v>
          </cell>
          <cell r="E190" t="str">
            <v xml:space="preserve">UN </v>
          </cell>
        </row>
        <row r="191">
          <cell r="A191">
            <v>189</v>
          </cell>
          <cell r="B191" t="str">
            <v>PAPEL PARA DESFIBRILADOR 50 MM X 30 MTS EN ROLLO</v>
          </cell>
          <cell r="C191" t="str">
            <v>1 UNIDAD DE PAPEL  PRESENTACION ROLLO</v>
          </cell>
          <cell r="D191">
            <v>1</v>
          </cell>
          <cell r="E191" t="str">
            <v xml:space="preserve">UN </v>
          </cell>
        </row>
        <row r="192">
          <cell r="A192">
            <v>190</v>
          </cell>
          <cell r="B192" t="str">
            <v>PAPEL PARA ELECTROCARDIOGRAFO 50 MM X 20 MTS EN ROLLO</v>
          </cell>
          <cell r="C192" t="str">
            <v>1 UNIDAD DE PAPEL  PRESENTACION ROLLO</v>
          </cell>
          <cell r="D192">
            <v>1</v>
          </cell>
          <cell r="E192" t="str">
            <v xml:space="preserve">UN </v>
          </cell>
        </row>
        <row r="193">
          <cell r="A193">
            <v>191</v>
          </cell>
          <cell r="B193" t="str">
            <v>PAPEL PARA ELECTROCARDIOGRAFO EDAN DANATECH  UNIDAD</v>
          </cell>
          <cell r="C193" t="str">
            <v>1 UNIDAD DE PAPEL</v>
          </cell>
          <cell r="D193">
            <v>1</v>
          </cell>
          <cell r="E193" t="str">
            <v xml:space="preserve">UN </v>
          </cell>
        </row>
        <row r="194">
          <cell r="A194">
            <v>192</v>
          </cell>
          <cell r="B194" t="str">
            <v>PAPEL PARA ELECTROCARDIOGRAFO MARCA COMEN UNIDAD  medidas: 110 MM * 140MM*15O HOJAS  REQUIERE GUIA LIBRETA</v>
          </cell>
          <cell r="C194" t="str">
            <v>1 UNIDAD DE PAPEL</v>
          </cell>
          <cell r="D194">
            <v>1</v>
          </cell>
          <cell r="E194" t="str">
            <v xml:space="preserve">UN </v>
          </cell>
        </row>
        <row r="195">
          <cell r="A195">
            <v>193</v>
          </cell>
          <cell r="B195" t="str">
            <v>PAPEL PARA ELECTROCARDIOGRAFO Y DESFIBRILADOR 50MM  X 30 EN ROLLO TERMOREACTIVO</v>
          </cell>
          <cell r="C195" t="str">
            <v>1 UNIDAD DE PAPEL  PRESENTACION ROLLO</v>
          </cell>
          <cell r="D195">
            <v>1</v>
          </cell>
          <cell r="E195" t="str">
            <v xml:space="preserve">UN </v>
          </cell>
        </row>
        <row r="196">
          <cell r="A196">
            <v>194</v>
          </cell>
          <cell r="B196" t="str">
            <v>PAPEL PARA MONITOR FETAL 112 MM X 100 MM X 200 RESMA</v>
          </cell>
          <cell r="C196" t="str">
            <v>1 UNIDAD DE PAPEL  PRESENTACION ROLLO</v>
          </cell>
          <cell r="D196">
            <v>1</v>
          </cell>
          <cell r="E196" t="str">
            <v xml:space="preserve">UN </v>
          </cell>
        </row>
        <row r="197">
          <cell r="A197">
            <v>195</v>
          </cell>
          <cell r="B197" t="str">
            <v>PAPEL TERMICO PARA MONITOR FETAL DE (112 X 90) MM X 150 HOJAS LINEA ROJA EN Z</v>
          </cell>
          <cell r="C197" t="str">
            <v>1 UNIDAD DE PAPEL</v>
          </cell>
          <cell r="D197">
            <v>1</v>
          </cell>
          <cell r="E197" t="str">
            <v xml:space="preserve">UN </v>
          </cell>
        </row>
        <row r="198">
          <cell r="A198">
            <v>196</v>
          </cell>
          <cell r="B198" t="str">
            <v>RESERVORIO PARA DREN DE SILICONA PLANO ACANALADO  CON CAPACIDAD DE 100ML</v>
          </cell>
          <cell r="C198" t="str">
            <v>1 UNIDAD DE RESERVORIO PARA DREN</v>
          </cell>
          <cell r="D198">
            <v>1</v>
          </cell>
          <cell r="E198" t="str">
            <v xml:space="preserve">UN </v>
          </cell>
          <cell r="F198">
            <v>46002</v>
          </cell>
          <cell r="G198">
            <v>8740.3799999999992</v>
          </cell>
        </row>
        <row r="199">
          <cell r="A199">
            <v>197</v>
          </cell>
          <cell r="B199" t="str">
            <v>RESERVORIO PARA DREN DE SILICONA REDONDO ACANALADO CON LINEA RADIOPACA  19FR CON CAPACIDAD DE 450 a 500ML</v>
          </cell>
          <cell r="C199" t="str">
            <v>1 UNIDAD DE RESERVORIO PARA DREN</v>
          </cell>
          <cell r="D199">
            <v>1</v>
          </cell>
          <cell r="E199" t="str">
            <v xml:space="preserve">UN </v>
          </cell>
          <cell r="F199">
            <v>100000</v>
          </cell>
          <cell r="G199">
            <v>19000</v>
          </cell>
        </row>
        <row r="200">
          <cell r="A200">
            <v>198</v>
          </cell>
          <cell r="B200" t="str">
            <v xml:space="preserve">RETRACTOR  DE 5-9  CM  </v>
          </cell>
          <cell r="C200" t="str">
            <v>1 UNIDAD DE RETRACTOR</v>
          </cell>
          <cell r="D200">
            <v>1</v>
          </cell>
          <cell r="E200" t="str">
            <v xml:space="preserve">UN </v>
          </cell>
        </row>
        <row r="201">
          <cell r="A201">
            <v>199</v>
          </cell>
          <cell r="B201" t="str">
            <v xml:space="preserve">RETRACTOR  RIGIDO DE 2.5-6 CM         </v>
          </cell>
          <cell r="C201" t="str">
            <v>1 UNIDAD DE RETRACTOR</v>
          </cell>
          <cell r="D201">
            <v>1</v>
          </cell>
          <cell r="E201" t="str">
            <v xml:space="preserve">UN </v>
          </cell>
        </row>
        <row r="202">
          <cell r="A202">
            <v>200</v>
          </cell>
          <cell r="B202" t="str">
            <v xml:space="preserve">RETRACTOR RIGIDO DE 9-14  CM         </v>
          </cell>
          <cell r="C202" t="str">
            <v>1 UNIDAD DE RETRACTOR</v>
          </cell>
          <cell r="D202">
            <v>1</v>
          </cell>
          <cell r="E202" t="str">
            <v xml:space="preserve">UN </v>
          </cell>
        </row>
        <row r="203">
          <cell r="A203">
            <v>201</v>
          </cell>
          <cell r="B203" t="str">
            <v>ROLLO DE TELA SMS 0,52*100METROS</v>
          </cell>
          <cell r="C203" t="str">
            <v>1 UNIDAD DE ROLLO DE TELA SMS. PRESENTACION ROLLO</v>
          </cell>
          <cell r="D203">
            <v>1</v>
          </cell>
          <cell r="E203" t="str">
            <v xml:space="preserve">UN </v>
          </cell>
        </row>
        <row r="204">
          <cell r="A204">
            <v>202</v>
          </cell>
          <cell r="B204" t="str">
            <v>SENSORES PARA MONITOREO BISPECTRAL BILATERAL</v>
          </cell>
          <cell r="C204" t="str">
            <v xml:space="preserve">1 UNIDAD DE SENSOR </v>
          </cell>
          <cell r="D204">
            <v>1</v>
          </cell>
          <cell r="E204" t="str">
            <v xml:space="preserve">UN </v>
          </cell>
        </row>
        <row r="205">
          <cell r="A205">
            <v>203</v>
          </cell>
          <cell r="B205" t="str">
            <v>SISTEMA DE DRENAJE TORAXICO SENCILLO (HUMEDO) CAPACIDAD DE 2.000 A 3.200 CC SALIDA PARA SUCCION</v>
          </cell>
          <cell r="C205" t="str">
            <v>1 UNIDAD DE SISTEMA DE DRENAJE TORAXICO</v>
          </cell>
          <cell r="D205">
            <v>1</v>
          </cell>
          <cell r="E205" t="str">
            <v xml:space="preserve">UN </v>
          </cell>
        </row>
        <row r="206">
          <cell r="A206">
            <v>204</v>
          </cell>
          <cell r="B206" t="str">
            <v>SONDA NASOENTERAL C/PUNTA DE TUNGSTENO N. 8 FR</v>
          </cell>
          <cell r="C206" t="str">
            <v>1 UNIDAD DE SONDA</v>
          </cell>
          <cell r="D206">
            <v>1</v>
          </cell>
          <cell r="E206" t="str">
            <v xml:space="preserve">UN </v>
          </cell>
        </row>
        <row r="207">
          <cell r="A207">
            <v>205</v>
          </cell>
          <cell r="B207" t="str">
            <v>SONDA NASOGASTRICA  12 FR CON PTA TUNGSTENO CON PUERTO Y ESTILETE</v>
          </cell>
          <cell r="C207" t="str">
            <v>1 UNIDAD DE SONDA</v>
          </cell>
          <cell r="D207">
            <v>1</v>
          </cell>
          <cell r="E207" t="str">
            <v xml:space="preserve">UN </v>
          </cell>
        </row>
        <row r="208">
          <cell r="A208">
            <v>206</v>
          </cell>
          <cell r="B208" t="str">
            <v xml:space="preserve">SONDA NASOGASTRICA S/PUNTA DE TUNGSTENO EN POLIURETANO N. 12 FR </v>
          </cell>
          <cell r="C208" t="str">
            <v>1 UNIDAD DE SONDA</v>
          </cell>
          <cell r="D208">
            <v>1</v>
          </cell>
          <cell r="E208" t="str">
            <v xml:space="preserve">UN </v>
          </cell>
        </row>
        <row r="209">
          <cell r="A209">
            <v>207</v>
          </cell>
          <cell r="B209" t="str">
            <v>SONDA NASOGASTRICA S/PUNTA DE TUNGSTENO EN POLIURETANO N. 5</v>
          </cell>
          <cell r="C209" t="str">
            <v>1 UNIDAD DE SONDA</v>
          </cell>
          <cell r="D209">
            <v>1</v>
          </cell>
          <cell r="E209" t="str">
            <v xml:space="preserve">UN </v>
          </cell>
        </row>
        <row r="210">
          <cell r="A210">
            <v>208</v>
          </cell>
          <cell r="B210" t="str">
            <v>SONDA NASOGASTRICA S/PUNTA DE TUNGSTENO EN POLIURETANO N. 8</v>
          </cell>
          <cell r="C210" t="str">
            <v>1 UNIDAD DE SONDA</v>
          </cell>
          <cell r="D210">
            <v>1</v>
          </cell>
          <cell r="E210" t="str">
            <v xml:space="preserve">UN </v>
          </cell>
        </row>
        <row r="211">
          <cell r="A211">
            <v>209</v>
          </cell>
          <cell r="B211" t="str">
            <v>SONDA NUTRICION ENTERAL 10 FR TUNGSTENO</v>
          </cell>
          <cell r="C211" t="str">
            <v>1 UNIDAD DE SONDA</v>
          </cell>
          <cell r="D211">
            <v>1</v>
          </cell>
          <cell r="E211" t="str">
            <v xml:space="preserve">UN </v>
          </cell>
        </row>
        <row r="212">
          <cell r="A212">
            <v>210</v>
          </cell>
          <cell r="B212" t="str">
            <v>SONDA NUTRICION ENTERAL 6 FR TUNGSTENO PEDIATRICA</v>
          </cell>
          <cell r="C212" t="str">
            <v>1 UNIDAD DE SONDA</v>
          </cell>
          <cell r="D212">
            <v>1</v>
          </cell>
          <cell r="E212" t="str">
            <v xml:space="preserve">UN </v>
          </cell>
        </row>
        <row r="213">
          <cell r="A213">
            <v>211</v>
          </cell>
          <cell r="B213" t="str">
            <v>SONDA PARA NUTRICION ENTERAL POR GASTROSTOMIA PEDIATRICO 12 FR VOLUMEN DE LLENADO (BALON)3-5CC</v>
          </cell>
          <cell r="C213" t="str">
            <v>1 UNIDAD DE SONDA</v>
          </cell>
          <cell r="D213">
            <v>1</v>
          </cell>
          <cell r="E213" t="str">
            <v xml:space="preserve">UN </v>
          </cell>
        </row>
        <row r="214">
          <cell r="A214">
            <v>212</v>
          </cell>
          <cell r="B214" t="str">
            <v xml:space="preserve">SONDA PUNTA TUNGSTENO NUTRI/ENTERAL  12 FR                                                           </v>
          </cell>
          <cell r="C214" t="str">
            <v>1 UNIDAD DE SONDA</v>
          </cell>
          <cell r="D214">
            <v>1</v>
          </cell>
          <cell r="E214" t="str">
            <v xml:space="preserve">UN </v>
          </cell>
        </row>
        <row r="215">
          <cell r="A215">
            <v>213</v>
          </cell>
          <cell r="B215" t="str">
            <v>SUJETADORES DE TUBO OROTRAQUEAL</v>
          </cell>
          <cell r="C215" t="str">
            <v>1 UNIDAD DE SUJETADOR DE TUBO</v>
          </cell>
          <cell r="D215">
            <v>1</v>
          </cell>
          <cell r="E215" t="str">
            <v xml:space="preserve">UN </v>
          </cell>
          <cell r="F215">
            <v>65000</v>
          </cell>
          <cell r="G215">
            <v>12350</v>
          </cell>
        </row>
        <row r="216">
          <cell r="A216">
            <v>214</v>
          </cell>
          <cell r="B216" t="str">
            <v>MONOFILAMENTO ABSORBIBLE DE POLIDIOXANONA, CALIBRE 4/0, AGUJADE 24 A 26 MM CURVA REDONDA, DE MEDIO CIRCULO, HEBRA DE 70 CM EN ADELANTE</v>
          </cell>
          <cell r="C216" t="str">
            <v>1 UNIDAD DE SOBRE</v>
          </cell>
          <cell r="D216">
            <v>1</v>
          </cell>
          <cell r="E216" t="str">
            <v xml:space="preserve">UN </v>
          </cell>
        </row>
        <row r="217">
          <cell r="A217">
            <v>215</v>
          </cell>
          <cell r="B217" t="str">
            <v>MULTIFILAMENTO NO ABSORBIBLE DE SEDA NEGRA CALIBRE 0 AGUJA CURVA REDONDA DE 34 A 37 MM 1/2 DE CIRCULO, HEBRA DE 70 CM O MAS</v>
          </cell>
          <cell r="C217" t="str">
            <v>1 UNIDAD DE SOBRE</v>
          </cell>
          <cell r="D217">
            <v>1</v>
          </cell>
          <cell r="E217" t="str">
            <v xml:space="preserve">UN </v>
          </cell>
        </row>
        <row r="218">
          <cell r="A218">
            <v>216</v>
          </cell>
          <cell r="B218" t="str">
            <v>MULTIFILAMENTO NO ABSORBIBLE DE SEDA NEGRA CALIBRE 0 AGUJA CURVA REDONDA DE 24 A 26 MM 1/2 DE CIRCULO, HEBRA DE 70 CM O MAS</v>
          </cell>
          <cell r="C218" t="str">
            <v>1 UNIDAD DE SOBRE</v>
          </cell>
          <cell r="D218">
            <v>1</v>
          </cell>
          <cell r="E218" t="str">
            <v xml:space="preserve">UN </v>
          </cell>
        </row>
        <row r="219">
          <cell r="A219">
            <v>217</v>
          </cell>
          <cell r="B219" t="str">
            <v>TUBO TRAMPA PARA SPECIMEN CON ADAPTADOR DESECHABLE  (TRAMPA DE LUKENS)</v>
          </cell>
          <cell r="C219" t="str">
            <v>1 UNIDAD DE TUBO TRAMPA</v>
          </cell>
          <cell r="D219">
            <v>1</v>
          </cell>
          <cell r="E219" t="str">
            <v xml:space="preserve">UN </v>
          </cell>
        </row>
        <row r="220">
          <cell r="A220">
            <v>218</v>
          </cell>
          <cell r="B220" t="str">
            <v>VENDAJE ELASTICO COMPRESIVO AUTOADHESIVO 3 X 5</v>
          </cell>
          <cell r="C220" t="str">
            <v>1 UNIDAD DE VENDAJE</v>
          </cell>
          <cell r="D220">
            <v>1</v>
          </cell>
          <cell r="E220" t="str">
            <v xml:space="preserve">UN </v>
          </cell>
          <cell r="F220">
            <v>9770</v>
          </cell>
          <cell r="G220">
            <v>0</v>
          </cell>
        </row>
        <row r="221">
          <cell r="A221">
            <v>219</v>
          </cell>
          <cell r="B221" t="str">
            <v>VENDAJE ELASTICO COMPRESIVO AUTOADHESIVO 4 X 5</v>
          </cell>
          <cell r="C221" t="str">
            <v>1 UNIDAD DE VENDAJE</v>
          </cell>
          <cell r="D221">
            <v>1</v>
          </cell>
          <cell r="E221" t="str">
            <v xml:space="preserve">UN </v>
          </cell>
          <cell r="F221">
            <v>15978</v>
          </cell>
          <cell r="G221">
            <v>0</v>
          </cell>
        </row>
        <row r="222">
          <cell r="A222">
            <v>220</v>
          </cell>
          <cell r="B222" t="str">
            <v>PARCHE DE DURAMADRE NO
SUTURABLE 7,5 CMX 7,5 CMS</v>
          </cell>
          <cell r="C222" t="str">
            <v>1 UNIDAD DE PARCHE</v>
          </cell>
          <cell r="D222">
            <v>1</v>
          </cell>
          <cell r="E222" t="str">
            <v xml:space="preserve">UN </v>
          </cell>
        </row>
        <row r="223">
          <cell r="A223">
            <v>221</v>
          </cell>
          <cell r="B223" t="str">
            <v>CATETER 7 FR X 100 CM. CATETER DE ABLACION DE VARICES POR RADIOFRECUENCIA VASCULAR</v>
          </cell>
          <cell r="C223" t="str">
            <v>1 UNIDAD DE CATETER</v>
          </cell>
          <cell r="D223">
            <v>1</v>
          </cell>
          <cell r="E223" t="str">
            <v xml:space="preserve">UN </v>
          </cell>
        </row>
        <row r="224">
          <cell r="A224">
            <v>222</v>
          </cell>
          <cell r="B224" t="str">
            <v>CATETER 7FR X 60CM. CATETER DE ABLACION POR RADIOFRECUENCIA VASCULAR</v>
          </cell>
          <cell r="C224" t="str">
            <v>1 UNIDAD DE CATETER</v>
          </cell>
          <cell r="D224">
            <v>1</v>
          </cell>
          <cell r="E224" t="str">
            <v xml:space="preserve">UN </v>
          </cell>
        </row>
        <row r="225">
          <cell r="A225">
            <v>223</v>
          </cell>
          <cell r="B225" t="str">
            <v>ANTMED 150 CM Y COILED TUBE DUAL CHECK VALVES P/N600104</v>
          </cell>
          <cell r="C225" t="str">
            <v>1 UNIDAD DE CONECTOR</v>
          </cell>
          <cell r="D225">
            <v>1</v>
          </cell>
          <cell r="E225" t="str">
            <v xml:space="preserve">UN </v>
          </cell>
        </row>
        <row r="226">
          <cell r="A226">
            <v>224</v>
          </cell>
          <cell r="B226" t="str">
            <v>KIT JERINGA ANTMED ACCUTRON CE DUAL P/400105+ANTMED 150 CM</v>
          </cell>
          <cell r="C226" t="str">
            <v>1 UNIDAD DE KIT DE
JERINGA</v>
          </cell>
          <cell r="D226">
            <v>1</v>
          </cell>
          <cell r="E226" t="str">
            <v xml:space="preserve">UN </v>
          </cell>
        </row>
        <row r="227">
          <cell r="A227">
            <v>225</v>
          </cell>
          <cell r="B227" t="str">
            <v>APOSITO ESTERIL TRASPARENTE 5 HASTA 6 CM X 5 HASTA 6 CM CON REFUERZO INCORPORADO, Y CON TIRILLAS DE FIJACION Y MARCACION. - USO NEONATAL</v>
          </cell>
          <cell r="C227" t="str">
            <v>1 UNIDAD DE APOSITO</v>
          </cell>
          <cell r="D227">
            <v>1</v>
          </cell>
          <cell r="E227" t="str">
            <v xml:space="preserve">UN </v>
          </cell>
        </row>
        <row r="228">
          <cell r="A228">
            <v>226</v>
          </cell>
          <cell r="B228" t="str">
            <v>BARRERA BLANDA Y  BOLSA COLOSTOMIA NO 32</v>
          </cell>
          <cell r="C228" t="str">
            <v>1 KIT COMPUESTO DE 1 BARRERA Y 1 BOLSA COLOSTOMIA</v>
          </cell>
          <cell r="D228">
            <v>1</v>
          </cell>
          <cell r="E228" t="str">
            <v xml:space="preserve">UN </v>
          </cell>
        </row>
        <row r="229">
          <cell r="A229">
            <v>227</v>
          </cell>
          <cell r="B229" t="str">
            <v>BARRERA CUTANEA NO IRRITANTE EN SPRAY </v>
          </cell>
          <cell r="C229" t="str">
            <v>1 UNIDAD DE BARRERA PRESENTACION EN SPRAY</v>
          </cell>
          <cell r="D229">
            <v>1</v>
          </cell>
          <cell r="E229" t="str">
            <v xml:space="preserve">UN </v>
          </cell>
        </row>
        <row r="230">
          <cell r="A230">
            <v>228</v>
          </cell>
          <cell r="B230" t="str">
            <v>BOLSA AUTOSELLABLE PARA ESTERILIZACION 70* 230-260 mm (CAJA * 200 UN)</v>
          </cell>
          <cell r="C230" t="str">
            <v>1 UNIDAD DE BOLSA PARA ESTERILIZAR</v>
          </cell>
          <cell r="D230">
            <v>1</v>
          </cell>
          <cell r="E230" t="str">
            <v xml:space="preserve">UN </v>
          </cell>
        </row>
        <row r="231">
          <cell r="A231">
            <v>229</v>
          </cell>
          <cell r="B231" t="str">
            <v>BOLSA AUTOSELLABLE PARA ESTERILIZACION DE 90 MM X 260 MM</v>
          </cell>
          <cell r="C231" t="str">
            <v>1 UNIDAD DE BOLSA PARA ESTERILIZAR</v>
          </cell>
          <cell r="D231">
            <v>1</v>
          </cell>
          <cell r="E231" t="str">
            <v xml:space="preserve">UN </v>
          </cell>
        </row>
        <row r="232">
          <cell r="A232">
            <v>230</v>
          </cell>
          <cell r="B232" t="str">
            <v>CANDADO CARRO DE PARO CON NUMERO CONSECUTIVO</v>
          </cell>
          <cell r="C232" t="str">
            <v>1 UNIDAD DE CANDADO</v>
          </cell>
          <cell r="D232">
            <v>1</v>
          </cell>
          <cell r="E232" t="str">
            <v xml:space="preserve">UN </v>
          </cell>
        </row>
        <row r="233">
          <cell r="A233">
            <v>231</v>
          </cell>
          <cell r="B233" t="str">
            <v>CANULA NASAL PARA OXIGENO ADULTO 1,5 mts</v>
          </cell>
          <cell r="C233" t="str">
            <v>1 UNIDAD DE CANULA</v>
          </cell>
          <cell r="D233">
            <v>1</v>
          </cell>
          <cell r="E233" t="str">
            <v xml:space="preserve">UN </v>
          </cell>
          <cell r="F233">
            <v>1695</v>
          </cell>
          <cell r="G233">
            <v>322.05</v>
          </cell>
        </row>
        <row r="234">
          <cell r="A234">
            <v>232</v>
          </cell>
          <cell r="B234" t="str">
            <v>CANULA NASAL PARA OXIGENO PEDIATRICA</v>
          </cell>
          <cell r="C234" t="str">
            <v>1 UNIDAD DE CANULA</v>
          </cell>
          <cell r="D234">
            <v>1</v>
          </cell>
          <cell r="E234" t="str">
            <v xml:space="preserve">UN </v>
          </cell>
          <cell r="F234">
            <v>1695</v>
          </cell>
          <cell r="G234">
            <v>322.05</v>
          </cell>
        </row>
        <row r="235">
          <cell r="A235">
            <v>233</v>
          </cell>
          <cell r="B235" t="str">
            <v>CATETER CABELLO DE ANGEL 28 FR</v>
          </cell>
          <cell r="C235" t="str">
            <v>1 UNIDAD DE CATETER</v>
          </cell>
          <cell r="D235">
            <v>1</v>
          </cell>
          <cell r="E235" t="str">
            <v xml:space="preserve">UN </v>
          </cell>
        </row>
        <row r="236">
          <cell r="A236">
            <v>234</v>
          </cell>
          <cell r="B236" t="str">
            <v>CATETER EPICUTANEO 2FR 24G MONOLUMEN</v>
          </cell>
          <cell r="C236" t="str">
            <v>1 UNIDAD DE CATETER</v>
          </cell>
          <cell r="D236">
            <v>1</v>
          </cell>
          <cell r="E236" t="str">
            <v xml:space="preserve">UN </v>
          </cell>
        </row>
        <row r="237">
          <cell r="A237">
            <v>235</v>
          </cell>
          <cell r="B237" t="str">
            <v>CIRCUITO ALTO FLUJO NEONATAL/ PEDIATRICO CON CAMARA</v>
          </cell>
          <cell r="C237" t="str">
            <v>1 UNIDAD DE CIRCUITO</v>
          </cell>
          <cell r="D237">
            <v>1</v>
          </cell>
          <cell r="E237" t="str">
            <v xml:space="preserve">UN </v>
          </cell>
        </row>
        <row r="238">
          <cell r="A238">
            <v>236</v>
          </cell>
          <cell r="B238" t="str">
            <v>CIRCUITO DE VENTILACION  MECANICA NEONATAL CON CAMARA+TRAMPA  DE AGUA EN LA VIA ESPIRATORIA</v>
          </cell>
          <cell r="C238" t="str">
            <v>1 UNIDAD DE CIRCUITO</v>
          </cell>
          <cell r="D238">
            <v>1</v>
          </cell>
          <cell r="E238" t="str">
            <v xml:space="preserve">UN </v>
          </cell>
        </row>
        <row r="239">
          <cell r="A239">
            <v>237</v>
          </cell>
          <cell r="B239" t="str">
            <v>CLAMP UMBILICAL</v>
          </cell>
          <cell r="C239" t="str">
            <v>1 UNIDAD DE CLAM</v>
          </cell>
          <cell r="D239">
            <v>1</v>
          </cell>
          <cell r="E239" t="str">
            <v xml:space="preserve">UN </v>
          </cell>
        </row>
        <row r="240">
          <cell r="A240">
            <v>238</v>
          </cell>
          <cell r="B240" t="str">
            <v>ESPARADRAPO DE TELA TIPO HOSPITALARIO TUBO + 5 ROLLOS</v>
          </cell>
          <cell r="C240" t="str">
            <v>1 UNIDAD DE ESPARADRAPO PRESENTACION TUBO</v>
          </cell>
          <cell r="D240">
            <v>1</v>
          </cell>
          <cell r="E240" t="str">
            <v xml:space="preserve">UN </v>
          </cell>
          <cell r="F240">
            <v>36777</v>
          </cell>
          <cell r="G240">
            <v>0</v>
          </cell>
        </row>
        <row r="241">
          <cell r="A241">
            <v>239</v>
          </cell>
          <cell r="B241" t="str">
            <v xml:space="preserve">ESPARADRAPO TELA SIN TEJER AUTOADHESIVO- 15 X 10 </v>
          </cell>
          <cell r="C241" t="str">
            <v>1 UNIDAD DE ESPARADRAPO</v>
          </cell>
          <cell r="D241">
            <v>1</v>
          </cell>
          <cell r="E241" t="str">
            <v xml:space="preserve">UN </v>
          </cell>
          <cell r="F241">
            <v>51325</v>
          </cell>
          <cell r="G241">
            <v>0</v>
          </cell>
        </row>
        <row r="242">
          <cell r="A242">
            <v>240</v>
          </cell>
          <cell r="B242" t="str">
            <v>ESPECULO VAGINAL DESECHABLE TALLA  S</v>
          </cell>
          <cell r="C242" t="str">
            <v>1 UNIDAD DE ESPECULO</v>
          </cell>
          <cell r="D242">
            <v>1</v>
          </cell>
          <cell r="E242" t="str">
            <v xml:space="preserve">UN </v>
          </cell>
        </row>
        <row r="243">
          <cell r="A243">
            <v>241</v>
          </cell>
          <cell r="B243" t="str">
            <v>FIJADOR PARA CITOLOGIA</v>
          </cell>
          <cell r="C243" t="str">
            <v>1 UNIDAD DE FIJADOR</v>
          </cell>
          <cell r="D243">
            <v>1</v>
          </cell>
          <cell r="E243" t="str">
            <v xml:space="preserve">UN </v>
          </cell>
        </row>
        <row r="244">
          <cell r="A244">
            <v>242</v>
          </cell>
          <cell r="B244" t="str">
            <v xml:space="preserve">FILTRO EXHALATORIO DESECHABLE NEONATAL PARA VENTILADOR PB 840 </v>
          </cell>
          <cell r="C244" t="str">
            <v>1 UNIDAD DE FILTRO</v>
          </cell>
          <cell r="D244">
            <v>1</v>
          </cell>
          <cell r="E244" t="str">
            <v xml:space="preserve">UN </v>
          </cell>
        </row>
        <row r="245">
          <cell r="A245">
            <v>243</v>
          </cell>
          <cell r="B245" t="str">
            <v>HOJA MACINTOSH MODELO M3D PARA VIDEOLARINGOSCOPICO MARCA MEDCAPTAIN NUMERO 3 PARA VIA RESPIRATORIA DIFICIL ESTERIL DE UN SOLO USO, LONGITUD 126 MM ALTITUD 38 MM</v>
          </cell>
          <cell r="C245" t="str">
            <v>1 UNIDAD DE HOJA MACINTOSH</v>
          </cell>
          <cell r="D245">
            <v>1</v>
          </cell>
          <cell r="E245" t="str">
            <v xml:space="preserve">UN </v>
          </cell>
        </row>
        <row r="246">
          <cell r="A246">
            <v>244</v>
          </cell>
          <cell r="B246" t="str">
            <v>HOJA MACINTOSH MODELO M3D PARA VIDEOLARINGOSCOPICO MARCA MEDCAPTAIN NUMERO 4 PARA VIA RESPIRATORIA DIFICIL ESTERIL DE UN SOLO USO, LONGITUD 140 MM ALTITUD 41 MM</v>
          </cell>
          <cell r="C246" t="str">
            <v>1 UNIDAD DE HOJA MACINTOSH</v>
          </cell>
          <cell r="D246">
            <v>1</v>
          </cell>
          <cell r="E246" t="str">
            <v xml:space="preserve">UN </v>
          </cell>
        </row>
        <row r="247">
          <cell r="A247">
            <v>245</v>
          </cell>
          <cell r="B247" t="str">
            <v>HOJA MACINTOSH MODELO M3D PARA VIDEOLARINGOSCOPICO MARCA MEDCAPTAIN NUMERO 5 PARA VIA RESPIRATORIA DIFICIL ESTERIL DE UN SOLO USO, LONGITUD 126 MM ALTITUD 42 MM</v>
          </cell>
          <cell r="C247" t="str">
            <v>1 UNIDAD DE HOJA MACINTOSH</v>
          </cell>
          <cell r="D247">
            <v>1</v>
          </cell>
          <cell r="E247" t="str">
            <v xml:space="preserve">UN </v>
          </cell>
        </row>
        <row r="248">
          <cell r="A248">
            <v>246</v>
          </cell>
          <cell r="B248" t="str">
            <v>INDICADOR BIOLOGICO A VAPOR DE LECTURA RAPIDA DE 24 MINUTOS</v>
          </cell>
          <cell r="C248" t="str">
            <v>1 UNIDAD DE INDICADOR</v>
          </cell>
          <cell r="D248">
            <v>1</v>
          </cell>
          <cell r="E248" t="str">
            <v xml:space="preserve">UN </v>
          </cell>
        </row>
        <row r="249">
          <cell r="A249">
            <v>247</v>
          </cell>
          <cell r="B249" t="str">
            <v xml:space="preserve">INDICADOR BIOLOGICO PARA PEROXIDO DE HIDROGENO LECTURA RAPIDA 30 MINUTOS </v>
          </cell>
          <cell r="C249" t="str">
            <v>1 UNIDAD DE INDICADOR</v>
          </cell>
          <cell r="D249">
            <v>1</v>
          </cell>
          <cell r="E249" t="str">
            <v xml:space="preserve">UN </v>
          </cell>
        </row>
        <row r="250">
          <cell r="A250">
            <v>248</v>
          </cell>
          <cell r="B250" t="str">
            <v xml:space="preserve">INDICADOR BIOLOGICO PARA VAPOR LECTURA RAPIDA  LECTURA DE   UNA HORA A 40 MINUTOS </v>
          </cell>
          <cell r="C250" t="str">
            <v>1 UNIDAD DE INDICADOR</v>
          </cell>
          <cell r="D250">
            <v>1</v>
          </cell>
          <cell r="E250" t="str">
            <v xml:space="preserve">UN </v>
          </cell>
        </row>
        <row r="251">
          <cell r="A251">
            <v>249</v>
          </cell>
          <cell r="B251" t="str">
            <v>INDICADOR CONTROL BIOLOGICO DE VAPOR  AMPOLLA LECTURA RAPIDA 30 MINUTOS PARA AUTOCLAVE GRAVITACIONAL</v>
          </cell>
          <cell r="C251" t="str">
            <v>1 UNIDAD DE INDICADOR</v>
          </cell>
          <cell r="D251">
            <v>1</v>
          </cell>
          <cell r="E251" t="str">
            <v xml:space="preserve">UN </v>
          </cell>
        </row>
        <row r="252">
          <cell r="A252">
            <v>250</v>
          </cell>
          <cell r="B252" t="str">
            <v>INMOVILIZADOR CERVICAL DE THOMAS TALLA M</v>
          </cell>
          <cell r="C252" t="str">
            <v>1 UNIDAD DE INMOVILIZADOR CERVICAL</v>
          </cell>
          <cell r="D252">
            <v>1</v>
          </cell>
          <cell r="E252" t="str">
            <v xml:space="preserve">UN </v>
          </cell>
          <cell r="F252">
            <v>12915</v>
          </cell>
          <cell r="G252">
            <v>0</v>
          </cell>
        </row>
        <row r="253">
          <cell r="A253">
            <v>251</v>
          </cell>
          <cell r="B253" t="str">
            <v>INMOVILIZADOR CERVICAL DE THOMAS TALLA S</v>
          </cell>
          <cell r="C253" t="str">
            <v>1 UNIDAD DE INMOVILIZADOR CERVICAL</v>
          </cell>
          <cell r="D253">
            <v>1</v>
          </cell>
          <cell r="E253" t="str">
            <v xml:space="preserve">UN </v>
          </cell>
          <cell r="F253">
            <v>12915</v>
          </cell>
          <cell r="G253">
            <v>0</v>
          </cell>
        </row>
        <row r="254">
          <cell r="A254">
            <v>252</v>
          </cell>
          <cell r="B254" t="str">
            <v>MASCARA PERILARINGEA NO 3.0</v>
          </cell>
          <cell r="C254" t="str">
            <v>1 UNIDAD DE MASCARA</v>
          </cell>
          <cell r="D254">
            <v>1</v>
          </cell>
          <cell r="E254" t="str">
            <v xml:space="preserve">UN </v>
          </cell>
        </row>
        <row r="255">
          <cell r="A255">
            <v>253</v>
          </cell>
          <cell r="B255" t="str">
            <v>MASCARA PERILARINGEA NO 4.0</v>
          </cell>
          <cell r="C255" t="str">
            <v>1 UNIDAD DE MASCARA</v>
          </cell>
          <cell r="D255">
            <v>1</v>
          </cell>
          <cell r="E255" t="str">
            <v xml:space="preserve">UN </v>
          </cell>
        </row>
        <row r="256">
          <cell r="A256">
            <v>254</v>
          </cell>
          <cell r="B256" t="str">
            <v xml:space="preserve">NEBULIZADOR JET CON SISTEMA VENTURY </v>
          </cell>
          <cell r="C256" t="str">
            <v>1 UNIDAD DE NEBULIZADOR</v>
          </cell>
          <cell r="D256">
            <v>1</v>
          </cell>
          <cell r="E256" t="str">
            <v xml:space="preserve">UN </v>
          </cell>
        </row>
        <row r="257">
          <cell r="A257">
            <v>255</v>
          </cell>
          <cell r="B257" t="str">
            <v>RECOLECTOR DE CORTOPUNZANTES 2.9L</v>
          </cell>
          <cell r="C257" t="str">
            <v>1 UNIDAD DE RECOLECTOR</v>
          </cell>
          <cell r="D257">
            <v>1</v>
          </cell>
          <cell r="E257" t="str">
            <v xml:space="preserve">UN </v>
          </cell>
        </row>
        <row r="258">
          <cell r="A258">
            <v>256</v>
          </cell>
          <cell r="B258" t="str">
            <v>SONDA DE GASTROSTOMIA DE RECAMBIO O QUIRURGICA CON BALON 14 F</v>
          </cell>
          <cell r="C258" t="str">
            <v>1 UNIDAD DE SONDA</v>
          </cell>
          <cell r="D258">
            <v>1</v>
          </cell>
          <cell r="E258" t="str">
            <v xml:space="preserve">UN </v>
          </cell>
        </row>
        <row r="259">
          <cell r="A259">
            <v>257</v>
          </cell>
          <cell r="B259" t="str">
            <v>SONDA DE GASTROSTOMIA DE RECAMBIO O QUIRURGICA CON BALON 16 F</v>
          </cell>
          <cell r="C259" t="str">
            <v>1 UNIDAD DE SONDA</v>
          </cell>
          <cell r="D259">
            <v>1</v>
          </cell>
          <cell r="E259" t="str">
            <v xml:space="preserve">UN </v>
          </cell>
        </row>
        <row r="260">
          <cell r="A260">
            <v>258</v>
          </cell>
          <cell r="B260" t="str">
            <v>SONDA DE GASTROSTOMIA DE RECAMBIO O QUIRURGICA CON BALON 18 F</v>
          </cell>
          <cell r="C260" t="str">
            <v>1 UNIDAD DE SONDA</v>
          </cell>
          <cell r="D260">
            <v>1</v>
          </cell>
          <cell r="E260" t="str">
            <v xml:space="preserve">UN </v>
          </cell>
        </row>
        <row r="261">
          <cell r="A261">
            <v>259</v>
          </cell>
          <cell r="B261" t="str">
            <v>SONDA DE GASTROSTOMIA DE RECAMBIO O QUIRURGICA CON BALON 20 F</v>
          </cell>
          <cell r="C261" t="str">
            <v>1 UNIDAD DE SONDA</v>
          </cell>
          <cell r="D261">
            <v>1</v>
          </cell>
          <cell r="E261" t="str">
            <v xml:space="preserve">UN </v>
          </cell>
        </row>
        <row r="262">
          <cell r="A262">
            <v>260</v>
          </cell>
          <cell r="B262" t="str">
            <v>SONDA DE GASTROSTOMIA DE RECAMBIO O QUIRURGICA CON BALON 22 F</v>
          </cell>
          <cell r="C262" t="str">
            <v>1 UNIDAD DE SONDA</v>
          </cell>
          <cell r="D262">
            <v>1</v>
          </cell>
          <cell r="E262" t="str">
            <v xml:space="preserve">UN </v>
          </cell>
        </row>
        <row r="263">
          <cell r="A263">
            <v>261</v>
          </cell>
          <cell r="B263" t="str">
            <v>SONDA DE GASTROSTOMIA DE RECAMBIO O QUIRURGICA CON BALON 24 F</v>
          </cell>
          <cell r="C263" t="str">
            <v>1 UNIDAD DE SONDA</v>
          </cell>
          <cell r="D263">
            <v>1</v>
          </cell>
          <cell r="E263" t="str">
            <v xml:space="preserve">UN </v>
          </cell>
        </row>
        <row r="264">
          <cell r="A264">
            <v>262</v>
          </cell>
          <cell r="B264" t="str">
            <v>SONDA NASOGASTRICA (LEVIN) 10 FR</v>
          </cell>
          <cell r="C264" t="str">
            <v>1 UNIDAD DE SONDA</v>
          </cell>
          <cell r="D264">
            <v>1</v>
          </cell>
          <cell r="E264" t="str">
            <v xml:space="preserve">UN </v>
          </cell>
        </row>
        <row r="265">
          <cell r="A265">
            <v>263</v>
          </cell>
          <cell r="B265" t="str">
            <v>TEST BOWIE &amp; DICK,   KIT DIARIO PRE-ENSAMBLADO PARA PRUEBA AUTOCLAVE DE PREVACIO</v>
          </cell>
          <cell r="C265" t="str">
            <v>1 UNIDAD DE TEST BOWIE &amp; DICK. PRESENTACION KIT PRE-ENSAMBLADO</v>
          </cell>
          <cell r="D265">
            <v>1</v>
          </cell>
          <cell r="E265" t="str">
            <v xml:space="preserve">UN </v>
          </cell>
        </row>
        <row r="266">
          <cell r="A266">
            <v>264</v>
          </cell>
          <cell r="B266" t="str">
            <v xml:space="preserve">TUBO ENDOTRAQUEAL N. 6.5 SIN BALON, APIROGENO, RADIOPACO Y ESTERIL </v>
          </cell>
          <cell r="C266" t="str">
            <v>1 UNIDAD DE TUBO ENDOTRAQUEAL</v>
          </cell>
          <cell r="D266">
            <v>1</v>
          </cell>
          <cell r="E266" t="str">
            <v xml:space="preserve">UN </v>
          </cell>
        </row>
        <row r="267">
          <cell r="A267">
            <v>265</v>
          </cell>
          <cell r="B267" t="str">
            <v>JERINGA DESECHABLE 1CC INSULINA C/AGUJA 27GX1/2</v>
          </cell>
          <cell r="C267" t="str">
            <v>1 UNIDAD DE JERINGA</v>
          </cell>
          <cell r="D267">
            <v>1</v>
          </cell>
          <cell r="E267" t="str">
            <v xml:space="preserve">UN </v>
          </cell>
        </row>
        <row r="268">
          <cell r="A268">
            <v>266</v>
          </cell>
          <cell r="B268" t="str">
            <v>JERINGA DESECHABLE DE 3 PARTES 20 ML</v>
          </cell>
          <cell r="C268" t="str">
            <v>1 UNIDAD DE JERINGA</v>
          </cell>
          <cell r="D268">
            <v>1</v>
          </cell>
          <cell r="E268" t="str">
            <v xml:space="preserve">UN </v>
          </cell>
        </row>
        <row r="269">
          <cell r="A269">
            <v>267</v>
          </cell>
          <cell r="B269" t="str">
            <v>JERINGA DESECHABLE DE 3 PARTES 50 ML</v>
          </cell>
          <cell r="C269" t="str">
            <v>1 UNIDAD DE JERINGA</v>
          </cell>
          <cell r="D269">
            <v>1</v>
          </cell>
          <cell r="E269" t="str">
            <v xml:space="preserve">UN </v>
          </cell>
        </row>
        <row r="270">
          <cell r="A270">
            <v>268</v>
          </cell>
          <cell r="B270" t="str">
            <v>JERINGA DESECHABLE DE 3 PARTES 10 ML</v>
          </cell>
          <cell r="C270" t="str">
            <v>1 UNIDAD DE JERINGA</v>
          </cell>
          <cell r="D270">
            <v>1</v>
          </cell>
          <cell r="E270" t="str">
            <v xml:space="preserve">UN </v>
          </cell>
        </row>
        <row r="271">
          <cell r="A271">
            <v>269</v>
          </cell>
          <cell r="B271" t="str">
            <v>JERINGA DESECHABLE DE 3 PARTES 5 ML</v>
          </cell>
          <cell r="C271" t="str">
            <v>1 UNIDAD DE JERINGA</v>
          </cell>
          <cell r="D271">
            <v>1</v>
          </cell>
          <cell r="E271" t="str">
            <v xml:space="preserve">UN </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A3">
            <v>1</v>
          </cell>
          <cell r="B3" t="str">
            <v>APOSITO "NO TEJIDO", CON ADHESIVO HIPOALERGÉNICO PARA HERIDAS POSOPERATORIAS 30 A 35 X 9 A 10CM.</v>
          </cell>
          <cell r="C3" t="str">
            <v>1 UNIDAD DE APOSITO</v>
          </cell>
          <cell r="D3">
            <v>1</v>
          </cell>
          <cell r="E3" t="str">
            <v xml:space="preserve">UN </v>
          </cell>
        </row>
        <row r="4">
          <cell r="A4">
            <v>2</v>
          </cell>
          <cell r="B4" t="str">
            <v>APOSITO 6 X 7 MAS O MENOS 2CM CON REFUERZO INCORPORADO, Y CON TIRILLAS DE FIJACIÓN Y MARCACIÓN-USO PEDIATRICO</v>
          </cell>
          <cell r="C4" t="str">
            <v>1 UNIDAD DE APOSITO</v>
          </cell>
          <cell r="D4">
            <v>1</v>
          </cell>
          <cell r="E4" t="str">
            <v xml:space="preserve">UN </v>
          </cell>
        </row>
        <row r="5">
          <cell r="A5">
            <v>3</v>
          </cell>
          <cell r="B5" t="str">
            <v>APOSITO DE CARBON TRILAMINADO 10*10</v>
          </cell>
          <cell r="C5" t="str">
            <v>1 UNIDAD DE APOSITO</v>
          </cell>
          <cell r="D5">
            <v>1</v>
          </cell>
          <cell r="E5" t="str">
            <v xml:space="preserve">UN </v>
          </cell>
        </row>
        <row r="6">
          <cell r="A6">
            <v>4</v>
          </cell>
          <cell r="B6" t="str">
            <v>APOSITO DE GASA 15X20 CON BASE DE PARAFINA BLANDA + CLORHEXIDINA 0.5%</v>
          </cell>
          <cell r="C6" t="str">
            <v>1 UNIDAD DE APOSITO</v>
          </cell>
          <cell r="D6">
            <v>1</v>
          </cell>
          <cell r="E6" t="str">
            <v xml:space="preserve">UN </v>
          </cell>
        </row>
        <row r="7">
          <cell r="A7">
            <v>5</v>
          </cell>
          <cell r="B7" t="str">
            <v>APOSITO ESTERIL TRANSPARENTE 7X9 MAS O MENOS 2 CM CON REFUERZO INCORPORADO, Y CON TIRILLAS DE FIJACIÓN Y MARCACIÓN - USO ADULTO</v>
          </cell>
          <cell r="C7" t="str">
            <v>1 UNIDAD DE APOSITO</v>
          </cell>
          <cell r="D7">
            <v>1</v>
          </cell>
          <cell r="E7" t="str">
            <v xml:space="preserve">UN </v>
          </cell>
        </row>
        <row r="8">
          <cell r="A8">
            <v>6</v>
          </cell>
          <cell r="B8" t="str">
            <v>APOSITO TRANSPARENTE 15 X 25 CM POSQUIRURGICO CON ALMOHADILLA ABSORBENTE</v>
          </cell>
          <cell r="C8" t="str">
            <v>1 UNIDAD DE APOSITO</v>
          </cell>
          <cell r="D8">
            <v>1</v>
          </cell>
          <cell r="E8" t="str">
            <v xml:space="preserve">UN </v>
          </cell>
        </row>
        <row r="9">
          <cell r="A9">
            <v>7</v>
          </cell>
          <cell r="B9" t="str">
            <v>APOSITO TRASPARENTE ESTERIL CON ALMOHADILLA ABSORVENTE 7 HASTA 9 X 5 HASTA 7 CM</v>
          </cell>
          <cell r="C9" t="str">
            <v>1 UNIDAD DE APOSITO</v>
          </cell>
          <cell r="D9">
            <v>1</v>
          </cell>
          <cell r="E9" t="str">
            <v xml:space="preserve">UN </v>
          </cell>
        </row>
        <row r="10">
          <cell r="A10">
            <v>8</v>
          </cell>
          <cell r="B10" t="str">
            <v>CREMA PROTECTORA CUTANEA CON OXIDO DE ZINC PARA PREVENCION LESIONES POR PRESION. 10%</v>
          </cell>
          <cell r="C10" t="str">
            <v>1 UNIDAD DE CREMA</v>
          </cell>
          <cell r="D10">
            <v>1</v>
          </cell>
          <cell r="E10" t="str">
            <v xml:space="preserve">UN </v>
          </cell>
        </row>
        <row r="11">
          <cell r="A11">
            <v>9</v>
          </cell>
          <cell r="B11" t="str">
            <v>DETERGENTE POLIENZIMATICO BIODEGRADABLE EN GEL O ESPUMA COMO PRETRATAMIENTO DE TRANSPORTE INSTRUMENTAL PARA LA DEGRADACION DE MATERIA ORGANICA</v>
          </cell>
          <cell r="C11" t="str">
            <v>1 UNIDAD DE DETERGENTE X 500 ML PRESENTACION FRASCO EN SPRAY</v>
          </cell>
          <cell r="D11">
            <v>1</v>
          </cell>
          <cell r="E11" t="str">
            <v xml:space="preserve">UN </v>
          </cell>
        </row>
        <row r="12">
          <cell r="A12">
            <v>10</v>
          </cell>
          <cell r="B12" t="str">
            <v>ESPARADRAPO TELA SIN TEJER AUTOADHESIVO-10 CM X 10 M</v>
          </cell>
          <cell r="C12" t="str">
            <v>1 UNIDAD DE ESPARADRAPO</v>
          </cell>
          <cell r="D12">
            <v>1</v>
          </cell>
          <cell r="E12" t="str">
            <v xml:space="preserve">UN </v>
          </cell>
        </row>
        <row r="13">
          <cell r="A13">
            <v>11</v>
          </cell>
          <cell r="B13" t="str">
            <v>PROTECTOR CUTANEO EMOLIENTE CON OXIDO DE ZINC CALAMINA Y ALANTOINA 30%(ULTRA)</v>
          </cell>
          <cell r="C13" t="str">
            <v>1 UNIDAD DE PROTECTOR CUTANEO</v>
          </cell>
          <cell r="D13">
            <v>1</v>
          </cell>
          <cell r="E13" t="str">
            <v xml:space="preserve">UN </v>
          </cell>
        </row>
        <row r="14">
          <cell r="A14">
            <v>12</v>
          </cell>
          <cell r="B14" t="str">
            <v>PROTECTOR EN ESPUMA PARA CODO Y TALON</v>
          </cell>
          <cell r="C14" t="str">
            <v>1 UNIDAD DE PROTECTOR EN ESPUMA</v>
          </cell>
          <cell r="D14">
            <v>1</v>
          </cell>
          <cell r="E14" t="str">
            <v xml:space="preserve">UN </v>
          </cell>
        </row>
        <row r="15">
          <cell r="A15">
            <v>13</v>
          </cell>
          <cell r="B15" t="str">
            <v>ROLLO DE GASA IMPREGNADA EN PARAFINA DE 1 METRO POR 15 CM DE ANCHO ESTERIL</v>
          </cell>
          <cell r="C15" t="str">
            <v>1 UNIDAD DE ROLLO DE GASA IMPREGNADA EN PARAFINA. PRESENTACION ROLLO</v>
          </cell>
          <cell r="D15">
            <v>1</v>
          </cell>
          <cell r="E15" t="str">
            <v xml:space="preserve">UN </v>
          </cell>
        </row>
        <row r="16">
          <cell r="A16">
            <v>14</v>
          </cell>
          <cell r="B16" t="str">
            <v>CONECTOR LIBRE DE AGUJA</v>
          </cell>
          <cell r="C16" t="str">
            <v>1 UNIDAD CONECTOR</v>
          </cell>
          <cell r="D16">
            <v>1</v>
          </cell>
          <cell r="E16" t="str">
            <v xml:space="preserve">UN </v>
          </cell>
        </row>
        <row r="17">
          <cell r="A17">
            <v>15</v>
          </cell>
          <cell r="B17" t="str">
            <v>ESPARADRAPO ANTIALERGICO 1 PULGADA</v>
          </cell>
          <cell r="C17" t="str">
            <v>1 ROLLO DE ESPARADRAPO</v>
          </cell>
          <cell r="D17">
            <v>1</v>
          </cell>
          <cell r="E17" t="str">
            <v xml:space="preserve">UN </v>
          </cell>
        </row>
        <row r="18">
          <cell r="A18">
            <v>16</v>
          </cell>
          <cell r="B18" t="str">
            <v>ESPARADRAPO DE RAYON MICROPOROSO HIPOALERGENICO 2 X 10 YARDAS</v>
          </cell>
          <cell r="C18" t="str">
            <v>1 ROLLO DE ESPARADRAPO</v>
          </cell>
          <cell r="D18">
            <v>1</v>
          </cell>
          <cell r="E18" t="str">
            <v xml:space="preserve">UN </v>
          </cell>
        </row>
        <row r="19">
          <cell r="A19">
            <v>17</v>
          </cell>
          <cell r="B19" t="str">
            <v>GASA 100% ALGODON TEJIDA 8 PLIEGUES ESTERIL SIN INDICADOR RADIOPACO 7.5 * 7.5 cm (SOBRE X 5)</v>
          </cell>
          <cell r="C19" t="str">
            <v>1 SOBRE DE 5 UNIDADES</v>
          </cell>
          <cell r="D19">
            <v>1</v>
          </cell>
          <cell r="E19" t="str">
            <v xml:space="preserve">UN </v>
          </cell>
        </row>
        <row r="20">
          <cell r="A20">
            <v>18</v>
          </cell>
          <cell r="B20" t="str">
            <v>JERINGA DE TRES PARTES DE 3 CM 23G X 1´´ 25 X 0.62 MM.</v>
          </cell>
          <cell r="C20" t="str">
            <v>1 UNIDAD DE JERINGA</v>
          </cell>
          <cell r="D20">
            <v>1</v>
          </cell>
          <cell r="E20" t="str">
            <v xml:space="preserve">UN </v>
          </cell>
        </row>
        <row r="21">
          <cell r="A21">
            <v>19</v>
          </cell>
          <cell r="B21" t="str">
            <v>PAÑO IMPREGNADO CON CLORHEXIDINA AL 2 % Y ALCOHOL ISOPROPILICO AL 70%</v>
          </cell>
          <cell r="C21" t="str">
            <v>1 UNIDAD DE PAÑO</v>
          </cell>
          <cell r="D21">
            <v>1</v>
          </cell>
          <cell r="E21" t="str">
            <v xml:space="preserve">UN </v>
          </cell>
        </row>
        <row r="22">
          <cell r="A22">
            <v>20</v>
          </cell>
          <cell r="B22" t="str">
            <v>COMPRESA TEJIDA EN GASA 100% ALGODON DE 4
PLIEGUES NO ESTERIL 45CM X 45CM CON INDICADOR
RADIOPACO LIBRE DE LATEX</v>
          </cell>
          <cell r="C22" t="str">
            <v>Una Unidad de compresa</v>
          </cell>
          <cell r="D22">
            <v>1</v>
          </cell>
          <cell r="E22" t="str">
            <v xml:space="preserve">UN </v>
          </cell>
        </row>
        <row r="23">
          <cell r="A23">
            <v>21</v>
          </cell>
          <cell r="B23" t="str">
            <v>JERINGA DESECHABLE DE 60 ML PUNTA DE CATETER TRESPAR</v>
          </cell>
          <cell r="C23" t="str">
            <v>1 UNIDAD DE JERINGA</v>
          </cell>
          <cell r="D23">
            <v>1</v>
          </cell>
          <cell r="E23" t="str">
            <v xml:space="preserve">UN </v>
          </cell>
        </row>
        <row r="24">
          <cell r="A24">
            <v>22</v>
          </cell>
          <cell r="B24" t="str">
            <v>GASA TEJIDA NO ESTERIL TIPO HOSPITALARIO ROLLO 0.90 X 90 MTRS ANCHO 45 CM</v>
          </cell>
          <cell r="C24" t="str">
            <v xml:space="preserve">1 UNIDAD DE
ROLLO DE GASA
</v>
          </cell>
          <cell r="D24">
            <v>1</v>
          </cell>
          <cell r="E24" t="str">
            <v xml:space="preserve">UN </v>
          </cell>
        </row>
        <row r="25">
          <cell r="A25">
            <v>23</v>
          </cell>
          <cell r="B25" t="str">
            <v>AGUJA BLOQUEO NERVIOSO 22X50MM</v>
          </cell>
          <cell r="C25" t="str">
            <v>1 UNIDAD DE AGUJA</v>
          </cell>
          <cell r="D25">
            <v>1</v>
          </cell>
          <cell r="E25" t="str">
            <v xml:space="preserve">UN </v>
          </cell>
        </row>
        <row r="26">
          <cell r="A26">
            <v>24</v>
          </cell>
          <cell r="B26" t="str">
            <v>AGUJA PARA BLOQUEO DE NERVIO 20 - 21 G X 120MM VISIBLES ECOGRÁFICAMENTE</v>
          </cell>
          <cell r="C26" t="str">
            <v>1 UNIDAD DE AGUJA</v>
          </cell>
          <cell r="D26">
            <v>1</v>
          </cell>
          <cell r="E26" t="str">
            <v xml:space="preserve">UN </v>
          </cell>
        </row>
        <row r="27">
          <cell r="A27">
            <v>25</v>
          </cell>
          <cell r="B27" t="str">
            <v>AGUJA PARA BLOQUEO DE NERVIO 21- 22 G X 50MM VISIBLES ECOGRÁFICAMENTE</v>
          </cell>
          <cell r="C27" t="str">
            <v>1 UNIDAD DE AGUJA</v>
          </cell>
          <cell r="D27">
            <v>1</v>
          </cell>
          <cell r="E27" t="str">
            <v xml:space="preserve">UN </v>
          </cell>
        </row>
        <row r="28">
          <cell r="A28">
            <v>26</v>
          </cell>
          <cell r="B28" t="str">
            <v>AGUJA PARA BLOQUEO DE NERVIO 21 G X 90-110MM</v>
          </cell>
          <cell r="C28" t="str">
            <v>1 UNIDAD DE AGUJA</v>
          </cell>
          <cell r="D28">
            <v>1</v>
          </cell>
          <cell r="E28" t="str">
            <v xml:space="preserve">UN </v>
          </cell>
        </row>
        <row r="29">
          <cell r="A29">
            <v>27</v>
          </cell>
          <cell r="B29" t="str">
            <v>AGUJA PARA BLOQUEO DE NERVIO NO. 20G X 150MM USO CON NEUROESTIMULADOR</v>
          </cell>
          <cell r="C29" t="str">
            <v>1 UNIDAD DE AGUJA</v>
          </cell>
          <cell r="D29">
            <v>1</v>
          </cell>
          <cell r="E29" t="str">
            <v xml:space="preserve">UN </v>
          </cell>
        </row>
        <row r="30">
          <cell r="A30">
            <v>28</v>
          </cell>
          <cell r="B30" t="str">
            <v>AGUJA PARA BLOQUEO DE NERVIO NO. 22G X 80MM USO CON NEUROESTIMULADOR</v>
          </cell>
          <cell r="C30" t="str">
            <v>1 UNIDAD DE AGUJA</v>
          </cell>
          <cell r="D30">
            <v>1</v>
          </cell>
          <cell r="E30" t="str">
            <v xml:space="preserve">UN </v>
          </cell>
        </row>
        <row r="31">
          <cell r="A31">
            <v>29</v>
          </cell>
          <cell r="B31" t="str">
            <v>AGUJA PARA BLOQUEO DE NERVIO NO. 24G X 25MM USO CON NEUROESTIMULADOR</v>
          </cell>
          <cell r="C31" t="str">
            <v>1 UNIDAD DE AGUJA</v>
          </cell>
          <cell r="D31">
            <v>1</v>
          </cell>
          <cell r="E31" t="str">
            <v xml:space="preserve">UN </v>
          </cell>
        </row>
        <row r="32">
          <cell r="A32">
            <v>30</v>
          </cell>
          <cell r="B32" t="str">
            <v>AGUJA PARA PUNCION LUMBAR N. 20</v>
          </cell>
          <cell r="C32" t="str">
            <v>1 UNIDAD DE AGUJA</v>
          </cell>
          <cell r="D32">
            <v>1</v>
          </cell>
          <cell r="E32" t="str">
            <v xml:space="preserve">UN </v>
          </cell>
        </row>
        <row r="33">
          <cell r="A33">
            <v>31</v>
          </cell>
          <cell r="B33" t="str">
            <v>AGUJA PARA PUNCION LUMBAR N. 22</v>
          </cell>
          <cell r="C33" t="str">
            <v>1 UNIDAD DE AGUJA</v>
          </cell>
          <cell r="D33">
            <v>1</v>
          </cell>
          <cell r="E33" t="str">
            <v xml:space="preserve">UN </v>
          </cell>
        </row>
        <row r="34">
          <cell r="A34">
            <v>32</v>
          </cell>
          <cell r="B34" t="str">
            <v>AGUJA PARA PUNCION LUMBAR NO. 25</v>
          </cell>
          <cell r="C34" t="str">
            <v>1 UNIDAD DE AGUJA</v>
          </cell>
          <cell r="D34">
            <v>1</v>
          </cell>
          <cell r="E34" t="str">
            <v xml:space="preserve">UN </v>
          </cell>
        </row>
        <row r="35">
          <cell r="A35">
            <v>33</v>
          </cell>
          <cell r="B35" t="str">
            <v>ASA POLIPECTOMIA OVALADA</v>
          </cell>
          <cell r="C35" t="str">
            <v>1 UNIDAD DE ASA</v>
          </cell>
          <cell r="D35">
            <v>1</v>
          </cell>
          <cell r="E35" t="str">
            <v xml:space="preserve">UN </v>
          </cell>
        </row>
        <row r="36">
          <cell r="A36">
            <v>34</v>
          </cell>
          <cell r="B36" t="str">
            <v>BOQUILLA PLASTICA PARA ENDOSCOPIA ADULTO REUSABLE</v>
          </cell>
          <cell r="C36" t="str">
            <v>1 UNIDAD DE BOQUILLA</v>
          </cell>
          <cell r="D36">
            <v>1</v>
          </cell>
          <cell r="E36" t="str">
            <v xml:space="preserve">UN </v>
          </cell>
          <cell r="F36">
            <v>24700</v>
          </cell>
          <cell r="G36">
            <v>4693</v>
          </cell>
        </row>
        <row r="37">
          <cell r="A37">
            <v>35</v>
          </cell>
          <cell r="B37" t="str">
            <v>BOQUILLA PLASTICA PARA ENDOSCOPIA PEDIATRICA REUSABLE</v>
          </cell>
          <cell r="C37" t="str">
            <v>1 UNIDAD DE BOQUILLA</v>
          </cell>
          <cell r="D37">
            <v>1</v>
          </cell>
          <cell r="E37" t="str">
            <v xml:space="preserve">UN </v>
          </cell>
          <cell r="F37">
            <v>37000</v>
          </cell>
          <cell r="G37">
            <v>7030</v>
          </cell>
        </row>
        <row r="38">
          <cell r="A38">
            <v>36</v>
          </cell>
          <cell r="B38" t="str">
            <v>BOQUILLAS DESECHABLES ADULTO 48 F BANDA DE CAUCHO INTERNA CON VELCRO</v>
          </cell>
          <cell r="C38" t="str">
            <v>1 UNIDAD DE BOQUILLA</v>
          </cell>
          <cell r="D38">
            <v>1</v>
          </cell>
          <cell r="E38" t="str">
            <v xml:space="preserve">UN </v>
          </cell>
          <cell r="F38">
            <v>28000</v>
          </cell>
          <cell r="G38">
            <v>5320</v>
          </cell>
        </row>
        <row r="39">
          <cell r="A39">
            <v>37</v>
          </cell>
          <cell r="B39" t="str">
            <v>CANULA DE TRAQUEOSTOMIA 2.5 SIN BALON TERMOSENSIBLE QUE PERMITA MAYOR ADAPTACION</v>
          </cell>
          <cell r="C39" t="str">
            <v>1 UNIDAD DE CANULA</v>
          </cell>
          <cell r="D39">
            <v>1</v>
          </cell>
          <cell r="E39" t="str">
            <v xml:space="preserve">UN </v>
          </cell>
        </row>
        <row r="40">
          <cell r="A40">
            <v>38</v>
          </cell>
          <cell r="B40" t="str">
            <v>CANULA DE TRAQUEOSTOMIA 5 FENESTRADA</v>
          </cell>
          <cell r="C40" t="str">
            <v>1 UNIDAD DE CANULA</v>
          </cell>
          <cell r="D40">
            <v>1</v>
          </cell>
          <cell r="E40" t="str">
            <v xml:space="preserve">UN </v>
          </cell>
        </row>
        <row r="41">
          <cell r="A41">
            <v>39</v>
          </cell>
          <cell r="B41" t="str">
            <v>CATETER VENOSO CENTRAL 1 LUMEN N 18 AD.</v>
          </cell>
          <cell r="C41" t="str">
            <v>1 UNIDAD DE CATETER</v>
          </cell>
          <cell r="D41">
            <v>1</v>
          </cell>
          <cell r="E41" t="str">
            <v xml:space="preserve">UN </v>
          </cell>
        </row>
        <row r="42">
          <cell r="A42">
            <v>40</v>
          </cell>
          <cell r="B42" t="str">
            <v>CEPILLO PARA LAVADO DE COLONOSCOPIA DESECHABLE</v>
          </cell>
          <cell r="C42" t="str">
            <v>1 UNIDAD DE CEPILLO</v>
          </cell>
          <cell r="D42">
            <v>1</v>
          </cell>
          <cell r="E42" t="str">
            <v xml:space="preserve">UN </v>
          </cell>
          <cell r="F42">
            <v>24672</v>
          </cell>
          <cell r="G42">
            <v>4687.68</v>
          </cell>
        </row>
        <row r="43">
          <cell r="A43">
            <v>41</v>
          </cell>
          <cell r="B43" t="str">
            <v>CEPILLO PARA LAVADO PARA GASTROSCOPIA DESECHABLE</v>
          </cell>
          <cell r="C43" t="str">
            <v>1 UNIDAD DE CEPILLO</v>
          </cell>
          <cell r="D43">
            <v>1</v>
          </cell>
          <cell r="E43" t="str">
            <v xml:space="preserve">UN </v>
          </cell>
          <cell r="F43">
            <v>29400</v>
          </cell>
          <cell r="G43">
            <v>5586</v>
          </cell>
        </row>
        <row r="44">
          <cell r="A44">
            <v>42</v>
          </cell>
          <cell r="B44" t="str">
            <v>CIRCUITO DESECHABLE PARA SISTEMA DE REANIMACIÓN NEONATAL QUE INCLUYE MANGUERA LISA PARA OXIGENO Y MASCARA DE (50MM)</v>
          </cell>
          <cell r="C44" t="str">
            <v>1 UNIDAD DE CIRCUITO INCLUYE MANGUERA Y MASCARA</v>
          </cell>
          <cell r="D44">
            <v>1</v>
          </cell>
          <cell r="E44" t="str">
            <v xml:space="preserve">UN </v>
          </cell>
        </row>
        <row r="45">
          <cell r="A45">
            <v>43</v>
          </cell>
          <cell r="B45" t="str">
            <v>CIRCUITO DESECHABLE PARA SISTEMA DE REANIMACIÓN NEONATAL QUE INCLUYE MANGUERA LISA PARA OXIGENO Y MASCARA DE (60MM)</v>
          </cell>
          <cell r="C45" t="str">
            <v>1 UNIDAD DE CIRCUITO INCLUYE MANGUERA Y MASCARA</v>
          </cell>
          <cell r="D45">
            <v>1</v>
          </cell>
          <cell r="E45" t="str">
            <v xml:space="preserve">UN </v>
          </cell>
        </row>
        <row r="46">
          <cell r="A46">
            <v>44</v>
          </cell>
          <cell r="B46" t="str">
            <v>CIRCUITO DESECHABLE PARA SISTEMA DE REANIMACIÓN NEONATAL QUE INCLUYE MANGUERA LISA PARA OXIGENO Y MASCARA DE (42MM)</v>
          </cell>
          <cell r="C46" t="str">
            <v>1 UNIDAD DE CIRCUITO INCLUYE MANGUERA Y MASCARA</v>
          </cell>
          <cell r="D46">
            <v>1</v>
          </cell>
          <cell r="E46" t="str">
            <v xml:space="preserve">UN </v>
          </cell>
        </row>
        <row r="47">
          <cell r="A47">
            <v>45</v>
          </cell>
          <cell r="B47" t="str">
            <v>DREN DE BLAKE NO. 7 CON RESERVORIO</v>
          </cell>
          <cell r="C47" t="str">
            <v>1 UNIDAD DE DREN</v>
          </cell>
          <cell r="D47">
            <v>1</v>
          </cell>
          <cell r="E47" t="str">
            <v xml:space="preserve">UN </v>
          </cell>
        </row>
        <row r="48">
          <cell r="A48">
            <v>46</v>
          </cell>
          <cell r="B48" t="str">
            <v>ELECTRODO LAPAROSCOPICO TIPO GANCHO DE HOOK ANGULACION 90 GRADOS (CAMISA E INSERTO ) REUSABLE PARA SISTEMA MONOPOLAR</v>
          </cell>
          <cell r="C48" t="str">
            <v>1 UNIDAD DE ELECTRODO</v>
          </cell>
          <cell r="D48">
            <v>1</v>
          </cell>
          <cell r="E48" t="str">
            <v xml:space="preserve">UN </v>
          </cell>
        </row>
        <row r="49">
          <cell r="A49">
            <v>47</v>
          </cell>
          <cell r="B49" t="str">
            <v>ELECTRODO LAPAROSCOPICO TIPO ESPATULA (CAMISA E INSERTO ) REUSABLE PARA SISTEMA MONOPOLAR</v>
          </cell>
          <cell r="C49" t="str">
            <v>1 UNIDAD DE ELECTRODO</v>
          </cell>
          <cell r="D49">
            <v>1</v>
          </cell>
          <cell r="E49" t="str">
            <v xml:space="preserve">UN </v>
          </cell>
        </row>
        <row r="50">
          <cell r="A50">
            <v>48</v>
          </cell>
          <cell r="B50" t="str">
            <v>INHALOCAMARA PARA VENTILACIÓN MECANICA ADULTO CON ADAPTACION A CIRCUITO UNIVERSAL</v>
          </cell>
          <cell r="C50" t="str">
            <v>1 UNIDAD DE INHALOCAMARA</v>
          </cell>
          <cell r="D50">
            <v>1</v>
          </cell>
          <cell r="E50" t="str">
            <v xml:space="preserve">UN </v>
          </cell>
        </row>
        <row r="51">
          <cell r="A51">
            <v>49</v>
          </cell>
          <cell r="B51" t="str">
            <v>JERINGA ASEPTO PLASTICA ESTERIL</v>
          </cell>
          <cell r="C51" t="str">
            <v>1 UNIDAD DE JERINGA</v>
          </cell>
          <cell r="D51">
            <v>1</v>
          </cell>
          <cell r="E51" t="str">
            <v xml:space="preserve">UN </v>
          </cell>
        </row>
        <row r="52">
          <cell r="A52">
            <v>50</v>
          </cell>
          <cell r="B52" t="str">
            <v>JUEGO PARA ADMINISTRACION DE LIQUIDOS PARA BOMBA DE DOLOR</v>
          </cell>
          <cell r="C52" t="str">
            <v>1 UNIDAD DE JUEGO ADMINISTRACION DE LIQUIDOS PARA BOMBA DE DOLOR</v>
          </cell>
          <cell r="D52">
            <v>1</v>
          </cell>
          <cell r="E52" t="str">
            <v xml:space="preserve">UN </v>
          </cell>
        </row>
        <row r="53">
          <cell r="A53">
            <v>51</v>
          </cell>
          <cell r="B53" t="str">
            <v>KIT DE TRAQUEOSTOMIA PERCUTANEO ( GUIA, AGUJA, CAMISA, BISTURY, JERINGA, CANULA DE PUNCION CON CASTETER DE TEFLON, DILATADOR CORTO 14, CATETER GUIA CON BLOQUEO DE SEGURIDAD, DILATADOR HIDROFILICO Y CANULA DE TRAQUEOSTOMIA N 7 )</v>
          </cell>
          <cell r="C53" t="str">
            <v>1 KIT DE TRAQUEOSTOMIA PRESENTACION KIT</v>
          </cell>
          <cell r="D53">
            <v>1</v>
          </cell>
          <cell r="E53" t="str">
            <v xml:space="preserve">UN </v>
          </cell>
        </row>
        <row r="54">
          <cell r="A54">
            <v>52</v>
          </cell>
          <cell r="B54" t="str">
            <v>KIT DE TRAQUEOSTOMIA PERCUTANEO ( GUIA, AGUJA, CAMISA, BISTURY, JERINGA, CANULA DE PUNCION CON CASTETER DE TEFLON, DILATADOR CORTO 14, CATETER GUIA CON BLOQUEO DE SEGURIDAD, DILATADOR HIDROFILICO Y CANULA DE TRAQUEOSTOMIA N 8 FENESTRADA)</v>
          </cell>
          <cell r="C54" t="str">
            <v>1 KIT DE TRAQUEOSTOMIA PRESENTACION KIT</v>
          </cell>
          <cell r="D54">
            <v>1</v>
          </cell>
          <cell r="E54" t="str">
            <v xml:space="preserve">UN </v>
          </cell>
        </row>
        <row r="55">
          <cell r="A55">
            <v>53</v>
          </cell>
          <cell r="B55" t="str">
            <v>PAPILOTOMO DE PUNTA O PRECORTE</v>
          </cell>
          <cell r="C55" t="str">
            <v>1 UNIDAD DE PAPILOTOMO</v>
          </cell>
          <cell r="D55">
            <v>1</v>
          </cell>
          <cell r="E55" t="str">
            <v xml:space="preserve">UN </v>
          </cell>
          <cell r="F55">
            <v>579000</v>
          </cell>
          <cell r="G55">
            <v>110010</v>
          </cell>
        </row>
        <row r="56">
          <cell r="A56">
            <v>54</v>
          </cell>
          <cell r="B56" t="str">
            <v>PINZA PARA EXTRACCION DE CUERPO EXTRAÑO REUSABLE PARA ENDOSCOPIA</v>
          </cell>
          <cell r="C56" t="str">
            <v>1 UNIDAD DE PINZA</v>
          </cell>
          <cell r="D56">
            <v>1</v>
          </cell>
          <cell r="E56" t="str">
            <v xml:space="preserve">UN </v>
          </cell>
          <cell r="F56">
            <v>1400000</v>
          </cell>
          <cell r="G56">
            <v>266000</v>
          </cell>
        </row>
        <row r="57">
          <cell r="A57">
            <v>55</v>
          </cell>
          <cell r="B57" t="str">
            <v>SET DE CATETER EPIDURAL CON AGUJA No.16</v>
          </cell>
          <cell r="C57" t="str">
            <v>1 UNIDAD DE KIT DE ANESTESIA. INCLUYE (TODOS LOS INSUMOS RELACIONADOS EN LA DESCRIPCION DEL INSUMO) PRESENTACION KIT</v>
          </cell>
          <cell r="D57">
            <v>1</v>
          </cell>
          <cell r="E57" t="str">
            <v xml:space="preserve">UN </v>
          </cell>
        </row>
        <row r="58">
          <cell r="A58">
            <v>56</v>
          </cell>
          <cell r="B58" t="str">
            <v>SET DE CATETER EPIDURAL CON AGUJA No.18</v>
          </cell>
          <cell r="C58" t="str">
            <v>1 UNIDAD DE SET DE CATETER</v>
          </cell>
          <cell r="D58">
            <v>1</v>
          </cell>
          <cell r="E58" t="str">
            <v xml:space="preserve">UN </v>
          </cell>
        </row>
        <row r="59">
          <cell r="A59">
            <v>57</v>
          </cell>
          <cell r="B59" t="str">
            <v>SISTEMA DE DRENAJE TORACICO PEDIATRICO</v>
          </cell>
          <cell r="C59" t="str">
            <v>1 UNIDAD DE SISTEMA DE DRENAJE TORAXICO</v>
          </cell>
          <cell r="D59">
            <v>1</v>
          </cell>
          <cell r="E59" t="str">
            <v xml:space="preserve">UN </v>
          </cell>
        </row>
        <row r="60">
          <cell r="A60">
            <v>58</v>
          </cell>
          <cell r="B60" t="str">
            <v>SONDA DE SUCCION CERRADA N° 12 FR</v>
          </cell>
          <cell r="C60" t="str">
            <v>1 UNIDAD DE SONDA</v>
          </cell>
          <cell r="D60">
            <v>1</v>
          </cell>
          <cell r="E60" t="str">
            <v xml:space="preserve">UN </v>
          </cell>
        </row>
        <row r="61">
          <cell r="A61">
            <v>59</v>
          </cell>
          <cell r="B61" t="str">
            <v>SONDA DE SUCCION CERRADA N° 5 FR</v>
          </cell>
          <cell r="C61" t="str">
            <v>1 UNIDAD DE SONDA</v>
          </cell>
          <cell r="D61">
            <v>1</v>
          </cell>
          <cell r="E61" t="str">
            <v xml:space="preserve">UN </v>
          </cell>
        </row>
        <row r="62">
          <cell r="A62">
            <v>60</v>
          </cell>
          <cell r="B62" t="str">
            <v>SONDA DE SUCCION CERRADA NO 14 CON PUERTO PARA INHALADOR</v>
          </cell>
          <cell r="C62" t="str">
            <v>1 UNIDAD DE SONDA</v>
          </cell>
          <cell r="D62">
            <v>1</v>
          </cell>
          <cell r="E62" t="str">
            <v xml:space="preserve">UN </v>
          </cell>
        </row>
        <row r="63">
          <cell r="A63">
            <v>61</v>
          </cell>
          <cell r="B63" t="str">
            <v>VALVULA DE SUCCION DESECHABLE</v>
          </cell>
          <cell r="C63" t="str">
            <v>1 UNIDAD DE VALVULA DE SUCCION</v>
          </cell>
          <cell r="D63">
            <v>1</v>
          </cell>
          <cell r="E63" t="str">
            <v xml:space="preserve">UN </v>
          </cell>
        </row>
        <row r="64">
          <cell r="A64">
            <v>62</v>
          </cell>
          <cell r="B64" t="str">
            <v>BOLSA DE DRENAJE URINARIO ADULTO CON SISTEMA CERRRADO, SIN PUERTO PARA TOMA DE MUESTRA Y SIN VALVULA ANTIREFLUJO Y CONECTOR UNIVERSAL.</v>
          </cell>
          <cell r="C64" t="str">
            <v>1 UNIDAD DE BOLSA DRENAJE URINARIO</v>
          </cell>
          <cell r="D64">
            <v>1</v>
          </cell>
          <cell r="E64" t="str">
            <v xml:space="preserve">UN </v>
          </cell>
        </row>
        <row r="65">
          <cell r="A65">
            <v>63</v>
          </cell>
          <cell r="B65" t="str">
            <v>CANULA DE GUEDELL N. 0</v>
          </cell>
          <cell r="C65" t="str">
            <v>1 UNIDAD DE CANULA</v>
          </cell>
          <cell r="D65">
            <v>1</v>
          </cell>
          <cell r="E65" t="str">
            <v xml:space="preserve">UN </v>
          </cell>
        </row>
        <row r="66">
          <cell r="A66">
            <v>64</v>
          </cell>
          <cell r="B66" t="str">
            <v>CANULA DE GUEDELL N. 1</v>
          </cell>
          <cell r="C66" t="str">
            <v>1 UNIDAD DE CANULA</v>
          </cell>
          <cell r="D66">
            <v>1</v>
          </cell>
          <cell r="E66" t="str">
            <v xml:space="preserve">UN </v>
          </cell>
        </row>
        <row r="67">
          <cell r="A67">
            <v>65</v>
          </cell>
          <cell r="B67" t="str">
            <v>CANULA DE GUEDELL N. 2</v>
          </cell>
          <cell r="C67" t="str">
            <v>1 UNIDAD DE CANULA</v>
          </cell>
          <cell r="D67">
            <v>1</v>
          </cell>
          <cell r="E67" t="str">
            <v xml:space="preserve">UN </v>
          </cell>
        </row>
        <row r="68">
          <cell r="A68">
            <v>66</v>
          </cell>
          <cell r="B68" t="str">
            <v>CANULA DE GUEDELL N. 3</v>
          </cell>
          <cell r="C68" t="str">
            <v>1 UNIDAD DE CANULA</v>
          </cell>
          <cell r="D68">
            <v>1</v>
          </cell>
          <cell r="E68" t="str">
            <v xml:space="preserve">UN </v>
          </cell>
        </row>
        <row r="69">
          <cell r="A69">
            <v>67</v>
          </cell>
          <cell r="B69" t="str">
            <v>CANULA DE GUEDELL N. 4</v>
          </cell>
          <cell r="C69" t="str">
            <v>1 UNIDAD DE CANULA</v>
          </cell>
          <cell r="D69">
            <v>1</v>
          </cell>
          <cell r="E69" t="str">
            <v xml:space="preserve">UN </v>
          </cell>
        </row>
        <row r="70">
          <cell r="A70">
            <v>68</v>
          </cell>
          <cell r="B70" t="str">
            <v>CANULA DE GUEDELL N. 5</v>
          </cell>
          <cell r="C70" t="str">
            <v>1 UNIDAD DE CANULA</v>
          </cell>
          <cell r="D70">
            <v>1</v>
          </cell>
          <cell r="E70" t="str">
            <v xml:space="preserve">UN </v>
          </cell>
        </row>
        <row r="71">
          <cell r="A71">
            <v>69</v>
          </cell>
          <cell r="B71" t="str">
            <v>CANULA DE TRAQUEOSTOMIA 5 CON BALON</v>
          </cell>
          <cell r="C71" t="str">
            <v>1 UNIDAD DE CANULA</v>
          </cell>
          <cell r="D71">
            <v>1</v>
          </cell>
          <cell r="E71" t="str">
            <v xml:space="preserve">UN </v>
          </cell>
        </row>
        <row r="72">
          <cell r="A72">
            <v>70</v>
          </cell>
          <cell r="B72" t="str">
            <v>CANULA DE TRAQUEOSTOMIA 5 SIN BALON</v>
          </cell>
          <cell r="C72" t="str">
            <v>1 UNIDAD DE CANULA</v>
          </cell>
          <cell r="D72">
            <v>1</v>
          </cell>
          <cell r="E72" t="str">
            <v xml:space="preserve">UN </v>
          </cell>
        </row>
        <row r="73">
          <cell r="A73">
            <v>71</v>
          </cell>
          <cell r="B73" t="str">
            <v>CANULA DE TRAQUEOSTOMIA 5.5 CON BALON</v>
          </cell>
          <cell r="C73" t="str">
            <v>1 UNIDAD DE CANULA</v>
          </cell>
          <cell r="D73">
            <v>1</v>
          </cell>
          <cell r="E73" t="str">
            <v xml:space="preserve">UN </v>
          </cell>
        </row>
        <row r="74">
          <cell r="A74">
            <v>72</v>
          </cell>
          <cell r="B74" t="str">
            <v>CANULA DE TRAQUEOSTOMIA 7 CON BALON</v>
          </cell>
          <cell r="C74" t="str">
            <v>1 UNIDAD DE CANULA</v>
          </cell>
          <cell r="D74">
            <v>1</v>
          </cell>
          <cell r="E74" t="str">
            <v xml:space="preserve">UN </v>
          </cell>
        </row>
        <row r="75">
          <cell r="A75">
            <v>73</v>
          </cell>
          <cell r="B75" t="str">
            <v>CANULA DE TRAQUEOSTOMIA 7.5 CON BALON</v>
          </cell>
          <cell r="C75" t="str">
            <v>1 UNIDAD DE CANULA</v>
          </cell>
          <cell r="D75">
            <v>1</v>
          </cell>
          <cell r="E75" t="str">
            <v xml:space="preserve">UN </v>
          </cell>
        </row>
        <row r="76">
          <cell r="A76">
            <v>74</v>
          </cell>
          <cell r="B76" t="str">
            <v>CANULA DE TRAQUEOSTOMIA 8 CON BALON</v>
          </cell>
          <cell r="C76" t="str">
            <v>1 UNIDAD DE CANULA</v>
          </cell>
          <cell r="D76">
            <v>1</v>
          </cell>
          <cell r="E76" t="str">
            <v xml:space="preserve">UN </v>
          </cell>
        </row>
        <row r="77">
          <cell r="A77">
            <v>75</v>
          </cell>
          <cell r="B77" t="str">
            <v>ELECTRODO PEDIATRICO CON GEL SOLIDO BASE MICROPOROSO SUAVE DURABLES, ADHESIVO HIPOALERGENIGO</v>
          </cell>
          <cell r="C77" t="str">
            <v>1 UNIDAD DE ELECTRODO</v>
          </cell>
          <cell r="D77">
            <v>1</v>
          </cell>
          <cell r="E77" t="str">
            <v xml:space="preserve">UN </v>
          </cell>
        </row>
        <row r="78">
          <cell r="A78">
            <v>76</v>
          </cell>
          <cell r="B78" t="str">
            <v>FILTRO BACTERIANO VIRICO ADULTO PARA VENTILADOR MECANICO</v>
          </cell>
          <cell r="C78" t="str">
            <v>1 UNIDAD DE FILTRO</v>
          </cell>
          <cell r="D78">
            <v>1</v>
          </cell>
          <cell r="E78" t="str">
            <v xml:space="preserve">UN </v>
          </cell>
        </row>
        <row r="79">
          <cell r="A79">
            <v>77</v>
          </cell>
          <cell r="B79" t="str">
            <v>FILTRO HIDROFOBICO DESECAHBLE para su uso en equipos respiratorios y concentradores de oxígeno</v>
          </cell>
          <cell r="C79" t="str">
            <v>1 UNIDAD DE FILTRO</v>
          </cell>
          <cell r="D79">
            <v>1</v>
          </cell>
          <cell r="E79" t="str">
            <v xml:space="preserve">UN </v>
          </cell>
        </row>
        <row r="80">
          <cell r="A80">
            <v>78</v>
          </cell>
          <cell r="B80" t="str">
            <v>FILTRO INTERCAMBIADOR DE CALOR Y HUMEDAD PEDIATRICO</v>
          </cell>
          <cell r="C80" t="str">
            <v>1 UNIDAD DE FILTRO</v>
          </cell>
          <cell r="D80">
            <v>1</v>
          </cell>
          <cell r="E80" t="str">
            <v xml:space="preserve">UN </v>
          </cell>
        </row>
        <row r="81">
          <cell r="A81">
            <v>79</v>
          </cell>
          <cell r="B81" t="str">
            <v>FILTROS HIDROFOBICOS PARA MAQUINAS DE ANESTESIA</v>
          </cell>
          <cell r="C81" t="str">
            <v>1 UNIDAD DE FILTRO</v>
          </cell>
          <cell r="D81">
            <v>1</v>
          </cell>
          <cell r="E81" t="str">
            <v xml:space="preserve">UN </v>
          </cell>
        </row>
        <row r="82">
          <cell r="A82">
            <v>80</v>
          </cell>
          <cell r="B82" t="str">
            <v>GUIA DE INTUBACION 10 FR PEDIATRICA DESECHABLE</v>
          </cell>
          <cell r="C82" t="str">
            <v>1 UNIDAD DE GUIA</v>
          </cell>
          <cell r="D82">
            <v>1</v>
          </cell>
          <cell r="E82" t="str">
            <v xml:space="preserve">UN </v>
          </cell>
        </row>
        <row r="83">
          <cell r="A83">
            <v>81</v>
          </cell>
          <cell r="B83" t="str">
            <v>GUIA DE INTUBACION 14 FR</v>
          </cell>
          <cell r="C83" t="str">
            <v>1 UNIDAD DE GUIA</v>
          </cell>
          <cell r="D83">
            <v>1</v>
          </cell>
          <cell r="E83" t="str">
            <v xml:space="preserve">UN </v>
          </cell>
        </row>
        <row r="84">
          <cell r="A84">
            <v>82</v>
          </cell>
          <cell r="B84" t="str">
            <v>GUIA DE INTUBACION 6 FR</v>
          </cell>
          <cell r="C84" t="str">
            <v>1 UNIDAD DE GUIA</v>
          </cell>
          <cell r="D84">
            <v>1</v>
          </cell>
          <cell r="E84" t="str">
            <v xml:space="preserve">UN </v>
          </cell>
        </row>
        <row r="85">
          <cell r="A85">
            <v>83</v>
          </cell>
          <cell r="B85" t="str">
            <v>LAPIZ PARA ELECTROBISTURI ESTERIL</v>
          </cell>
          <cell r="C85" t="str">
            <v>1 UNIDAD DE LAPIZ ELECTROBISTURI</v>
          </cell>
          <cell r="D85">
            <v>1</v>
          </cell>
          <cell r="E85" t="str">
            <v xml:space="preserve">UN </v>
          </cell>
        </row>
        <row r="86">
          <cell r="A86">
            <v>84</v>
          </cell>
          <cell r="B86" t="str">
            <v>MALLA DE POLIPROPILENO DE ALTA DENSIDAD PESO DE 95 GR, MICROPOROSA PORO DE 0,75 X 0.75 A 0,8 MM NO ABSORBIBLE 15 X 15CM</v>
          </cell>
          <cell r="C86" t="str">
            <v>1 UNIDAD DE MALLA</v>
          </cell>
          <cell r="D86">
            <v>1</v>
          </cell>
          <cell r="E86" t="str">
            <v xml:space="preserve">UN </v>
          </cell>
        </row>
        <row r="87">
          <cell r="A87">
            <v>85</v>
          </cell>
          <cell r="B87" t="str">
            <v>MALLA DE POLIPROPILENO PARA LA REPARACION DE LA PARED ABDOMINAL 30CM X 30CM</v>
          </cell>
          <cell r="C87" t="str">
            <v>1 UNIDAD DE MALLA</v>
          </cell>
          <cell r="D87">
            <v>1</v>
          </cell>
          <cell r="E87" t="str">
            <v xml:space="preserve">UN </v>
          </cell>
        </row>
        <row r="88">
          <cell r="A88">
            <v>86</v>
          </cell>
          <cell r="B88" t="str">
            <v>MALLA DE POLIPROPILENO SUAVE DE MEDIANA DENSIDAD CON PESO DE 45 A 90G/M2, MACROPOROSA PORO DE 2,38 A 3.6 X 2,38 A 3.6 MM, NO ABSORBIBLE. 10CM A 8CM X 15CM</v>
          </cell>
          <cell r="C88" t="str">
            <v>1 UNIDAD DE MALLA</v>
          </cell>
          <cell r="D88">
            <v>1</v>
          </cell>
          <cell r="E88" t="str">
            <v xml:space="preserve">UN </v>
          </cell>
        </row>
        <row r="89">
          <cell r="A89">
            <v>87</v>
          </cell>
          <cell r="B89" t="str">
            <v>MALLA MACROPOROSA MONOFILAMENTO LIGERA ULTRAFINA PARA PROLAPSO DE CUPULA VAGINAL</v>
          </cell>
          <cell r="C89" t="str">
            <v>1 UNIDAD DE MALLA</v>
          </cell>
          <cell r="D89">
            <v>1</v>
          </cell>
          <cell r="E89" t="str">
            <v xml:space="preserve">UN </v>
          </cell>
        </row>
        <row r="90">
          <cell r="A90">
            <v>88</v>
          </cell>
          <cell r="B90" t="str">
            <v>MALLA QUIRURGICA DE ALTA DENSIDAD DE 15 X 15 CM - 20 X 20 CM</v>
          </cell>
          <cell r="C90" t="str">
            <v>1 UNIDAD DE MALLA</v>
          </cell>
          <cell r="D90">
            <v>1</v>
          </cell>
          <cell r="E90" t="str">
            <v xml:space="preserve">UN </v>
          </cell>
        </row>
        <row r="91">
          <cell r="A91">
            <v>89</v>
          </cell>
          <cell r="B91" t="str">
            <v>MALLA QUIRURGICA PARA REPARACION DE HERNIA VENTRAL/INCISIONAL CUANDO EXISTE LA NECESIDAD DE QUE LA MALLA ENTRE EN CONTACTO CON CON LOS ORGANOS DE LA CAVIDADABDOMINAL 18 A 20 X 30 A 35CM</v>
          </cell>
          <cell r="C91" t="str">
            <v>1 UNIDAD DE MALLA</v>
          </cell>
          <cell r="D91">
            <v>1</v>
          </cell>
          <cell r="E91" t="str">
            <v xml:space="preserve">UN </v>
          </cell>
        </row>
        <row r="92">
          <cell r="A92">
            <v>90</v>
          </cell>
          <cell r="B92" t="str">
            <v>MASCARA FACIAL 0 PARA ANESTESIA</v>
          </cell>
          <cell r="C92" t="str">
            <v>1 UNIDAD DE MASCARA</v>
          </cell>
          <cell r="D92">
            <v>1</v>
          </cell>
          <cell r="E92" t="str">
            <v xml:space="preserve">UN </v>
          </cell>
        </row>
        <row r="93">
          <cell r="A93">
            <v>91</v>
          </cell>
          <cell r="B93" t="str">
            <v>MASCARA FACIAL 1 PARA ANESTESIA</v>
          </cell>
          <cell r="C93" t="str">
            <v>1 UNIDAD DE MASCARA</v>
          </cell>
          <cell r="D93">
            <v>1</v>
          </cell>
          <cell r="E93" t="str">
            <v xml:space="preserve">UN </v>
          </cell>
        </row>
        <row r="94">
          <cell r="A94">
            <v>92</v>
          </cell>
          <cell r="B94" t="str">
            <v>MASCARA FACIAL 2 PARA ANESTESIA</v>
          </cell>
          <cell r="C94" t="str">
            <v>1 UNIDAD DE MASCARA</v>
          </cell>
          <cell r="D94">
            <v>1</v>
          </cell>
          <cell r="E94" t="str">
            <v xml:space="preserve">UN </v>
          </cell>
        </row>
        <row r="95">
          <cell r="A95">
            <v>93</v>
          </cell>
          <cell r="B95" t="str">
            <v>MASCARA FACIAL 3 PARA ANESTESIA</v>
          </cell>
          <cell r="C95" t="str">
            <v>1 UNIDAD DE MASCARA</v>
          </cell>
          <cell r="D95">
            <v>1</v>
          </cell>
          <cell r="E95" t="str">
            <v xml:space="preserve">UN </v>
          </cell>
        </row>
        <row r="96">
          <cell r="A96">
            <v>94</v>
          </cell>
          <cell r="B96" t="str">
            <v>MASCARA FACIAL 4 PARA ANESTESIA</v>
          </cell>
          <cell r="C96" t="str">
            <v>1 UNIDAD DE MASCARA</v>
          </cell>
          <cell r="D96">
            <v>1</v>
          </cell>
          <cell r="E96" t="str">
            <v xml:space="preserve">UN </v>
          </cell>
        </row>
        <row r="97">
          <cell r="A97">
            <v>95</v>
          </cell>
          <cell r="B97" t="str">
            <v>MASCARA FACIAL 5 PARA ANESTESIA</v>
          </cell>
          <cell r="C97" t="str">
            <v>1 UNIDAD DE MASCARA</v>
          </cell>
          <cell r="D97">
            <v>1</v>
          </cell>
          <cell r="E97" t="str">
            <v xml:space="preserve">UN </v>
          </cell>
        </row>
        <row r="98">
          <cell r="A98">
            <v>96</v>
          </cell>
          <cell r="B98" t="str">
            <v>MASCARA LARINGEA N° 1 - DESECHABLE</v>
          </cell>
          <cell r="C98" t="str">
            <v>1 UNIDAD DE MASCARA</v>
          </cell>
          <cell r="D98">
            <v>1</v>
          </cell>
          <cell r="E98" t="str">
            <v xml:space="preserve">UN </v>
          </cell>
        </row>
        <row r="99">
          <cell r="A99">
            <v>97</v>
          </cell>
          <cell r="B99" t="str">
            <v>MASCARA LARINGEA N° 1,5 - DESECHABLE</v>
          </cell>
          <cell r="C99" t="str">
            <v>1 UNIDAD DE MASCARA</v>
          </cell>
          <cell r="D99">
            <v>1</v>
          </cell>
          <cell r="E99" t="str">
            <v xml:space="preserve">UN </v>
          </cell>
        </row>
        <row r="100">
          <cell r="A100">
            <v>98</v>
          </cell>
          <cell r="B100" t="str">
            <v>MASCARA LARINGEA N° 2 - DESECHABLE</v>
          </cell>
          <cell r="C100" t="str">
            <v>1 UNIDAD DE MASCARA</v>
          </cell>
          <cell r="D100">
            <v>1</v>
          </cell>
          <cell r="E100" t="str">
            <v xml:space="preserve">UN </v>
          </cell>
        </row>
        <row r="101">
          <cell r="A101">
            <v>99</v>
          </cell>
          <cell r="B101" t="str">
            <v>MASCARA LARINGEA N° 2,5 - DESECHABLE</v>
          </cell>
          <cell r="C101" t="str">
            <v>1 UNIDAD DE MASCARA</v>
          </cell>
          <cell r="D101">
            <v>1</v>
          </cell>
          <cell r="E101" t="str">
            <v xml:space="preserve">UN </v>
          </cell>
        </row>
        <row r="102">
          <cell r="A102">
            <v>100</v>
          </cell>
          <cell r="B102" t="str">
            <v>MASCARA LARINGEA N° 3 - DESECHABLE</v>
          </cell>
          <cell r="C102" t="str">
            <v>1 UNIDAD DE MASCARA</v>
          </cell>
          <cell r="D102">
            <v>1</v>
          </cell>
          <cell r="E102" t="str">
            <v xml:space="preserve">UN </v>
          </cell>
        </row>
        <row r="103">
          <cell r="A103">
            <v>101</v>
          </cell>
          <cell r="B103" t="str">
            <v>MASCARA LARINGEA N° 4 - DESECHABLE</v>
          </cell>
          <cell r="C103" t="str">
            <v>1 UNIDAD DE MASCARA</v>
          </cell>
          <cell r="D103">
            <v>1</v>
          </cell>
          <cell r="E103" t="str">
            <v xml:space="preserve">UN </v>
          </cell>
        </row>
        <row r="104">
          <cell r="A104">
            <v>102</v>
          </cell>
          <cell r="B104" t="str">
            <v>MASCARA LARINGEA N° 5 - DESECHABLE</v>
          </cell>
          <cell r="C104" t="str">
            <v>1 UNIDAD DE MASCARA</v>
          </cell>
          <cell r="D104">
            <v>1</v>
          </cell>
          <cell r="E104" t="str">
            <v xml:space="preserve">UN </v>
          </cell>
        </row>
        <row r="105">
          <cell r="A105">
            <v>103</v>
          </cell>
          <cell r="B105" t="str">
            <v>PLACA ELECTROBISTURI BIPOLAR ADULTO DOBLE SIN CABLE</v>
          </cell>
          <cell r="C105" t="str">
            <v>1 UNIDAD DE PLACA</v>
          </cell>
          <cell r="D105">
            <v>1</v>
          </cell>
          <cell r="E105" t="str">
            <v xml:space="preserve">UN </v>
          </cell>
        </row>
        <row r="106">
          <cell r="A106">
            <v>104</v>
          </cell>
          <cell r="B106" t="str">
            <v>PLACA PARA ELECTROBISTURI NEONATAL CON CABLE</v>
          </cell>
          <cell r="C106" t="str">
            <v>1 UNIDAD DE PLACA</v>
          </cell>
          <cell r="D106">
            <v>1</v>
          </cell>
          <cell r="E106" t="str">
            <v xml:space="preserve">UN </v>
          </cell>
        </row>
        <row r="107">
          <cell r="A107">
            <v>105</v>
          </cell>
          <cell r="B107" t="str">
            <v>PLACA PARA ELECTROBISTURY ADULTO CON CABLE ( ELECTRODO DISPERSIVO PLACA PACIENTE PARA ADULTO DOBLE CON CABLE.)</v>
          </cell>
          <cell r="C107" t="str">
            <v>1 UNIDAD DE PLACA</v>
          </cell>
          <cell r="D107">
            <v>1</v>
          </cell>
          <cell r="E107" t="str">
            <v xml:space="preserve">UN </v>
          </cell>
        </row>
        <row r="108">
          <cell r="A108">
            <v>106</v>
          </cell>
          <cell r="B108" t="str">
            <v>RESUCITADOR MANUAL DESECHABLE ADULTO QUE INCLUYA VALVULA DE PEEP, LINEA DE OXIGENO , RESERVORIO Y MASCARA EN EMPAQUE SELLADO</v>
          </cell>
          <cell r="C108" t="str">
            <v>1 UNIDAD DE RESUCITADOR. INCLUYE (TODOS LOS COMPONENTES RELACIONADOS EN LA DESCRIPCION DEL INSUMO)</v>
          </cell>
          <cell r="D108">
            <v>1</v>
          </cell>
          <cell r="E108" t="str">
            <v xml:space="preserve">UN </v>
          </cell>
        </row>
        <row r="109">
          <cell r="A109">
            <v>107</v>
          </cell>
          <cell r="B109" t="str">
            <v>RESUCITADOR MANUAL DESECHABLE PEDIATRICOS QUE INCLUYA VALVULA DE PEEP, LINEA DE OXIGENO , RESERVORIO Y MASCARA # 2 EN EMPAQUE SELLADO</v>
          </cell>
          <cell r="C109" t="str">
            <v>1 UNIDAD DE RESUCITADOR. INCLUYE (TODOS LOS COMPONENTES RELACIONADOS EN LA DESCRIPCION DEL INSUMO)</v>
          </cell>
          <cell r="D109">
            <v>1</v>
          </cell>
          <cell r="E109" t="str">
            <v xml:space="preserve">UN </v>
          </cell>
        </row>
        <row r="110">
          <cell r="A110">
            <v>108</v>
          </cell>
          <cell r="B110" t="str">
            <v>SONDA FOLEY SILICONADA 2 VIAS 18 FR</v>
          </cell>
          <cell r="C110" t="str">
            <v>1 UNIDAD DE SONDA</v>
          </cell>
          <cell r="D110">
            <v>1</v>
          </cell>
          <cell r="E110" t="str">
            <v xml:space="preserve">UN </v>
          </cell>
        </row>
        <row r="111">
          <cell r="A111">
            <v>109</v>
          </cell>
          <cell r="B111" t="str">
            <v>SONDA FOLEY SILICONADA 2 VIAS 20 FR</v>
          </cell>
          <cell r="C111" t="str">
            <v>1 UNIDAD DE SONDA</v>
          </cell>
          <cell r="D111">
            <v>1</v>
          </cell>
          <cell r="E111" t="str">
            <v xml:space="preserve">UN </v>
          </cell>
        </row>
        <row r="112">
          <cell r="A112">
            <v>110</v>
          </cell>
          <cell r="B112" t="str">
            <v>SONDA VESICAL (FOLEY) 2 VIAS 10FR LATEX</v>
          </cell>
          <cell r="C112" t="str">
            <v>1 UNIDAD DE SONDA</v>
          </cell>
          <cell r="D112">
            <v>1</v>
          </cell>
          <cell r="E112" t="str">
            <v xml:space="preserve">UN </v>
          </cell>
        </row>
        <row r="113">
          <cell r="A113">
            <v>111</v>
          </cell>
          <cell r="B113" t="str">
            <v>SONDA VESICAL (FOLEY) 2 VIAS 12FR LATEX</v>
          </cell>
          <cell r="C113" t="str">
            <v>1 UNIDAD DE SONDA</v>
          </cell>
          <cell r="D113">
            <v>1</v>
          </cell>
          <cell r="E113" t="str">
            <v xml:space="preserve">UN </v>
          </cell>
        </row>
        <row r="114">
          <cell r="A114">
            <v>112</v>
          </cell>
          <cell r="B114" t="str">
            <v>SONDA VESICAL (FOLEY) 2 VIAS 18FR LATEX</v>
          </cell>
          <cell r="C114" t="str">
            <v>1 UNIDAD DE SONDA</v>
          </cell>
          <cell r="D114">
            <v>1</v>
          </cell>
          <cell r="E114" t="str">
            <v xml:space="preserve">UN </v>
          </cell>
        </row>
        <row r="115">
          <cell r="A115">
            <v>113</v>
          </cell>
          <cell r="B115" t="str">
            <v>SONDA VESICAL (FOLEY) 2 VIAS 20FR LATEX</v>
          </cell>
          <cell r="C115" t="str">
            <v>1 UNIDAD DE SONDA</v>
          </cell>
          <cell r="D115">
            <v>1</v>
          </cell>
          <cell r="E115" t="str">
            <v xml:space="preserve">UN </v>
          </cell>
        </row>
        <row r="116">
          <cell r="A116">
            <v>114</v>
          </cell>
          <cell r="B116" t="str">
            <v>SONDA VESICAL (FOLEY) 2 VIAS 22FR LATEX</v>
          </cell>
          <cell r="C116" t="str">
            <v>1 UNIDAD DE SONDA</v>
          </cell>
          <cell r="D116">
            <v>1</v>
          </cell>
          <cell r="E116" t="str">
            <v xml:space="preserve">UN </v>
          </cell>
        </row>
        <row r="117">
          <cell r="A117">
            <v>115</v>
          </cell>
          <cell r="B117" t="str">
            <v>SONDA VESICAL (FOLEY) 2 VIAS 6FR LATEX</v>
          </cell>
          <cell r="C117" t="str">
            <v>1 UNIDAD DE SONDA</v>
          </cell>
          <cell r="D117">
            <v>1</v>
          </cell>
          <cell r="E117" t="str">
            <v xml:space="preserve">UN </v>
          </cell>
        </row>
        <row r="118">
          <cell r="A118">
            <v>116</v>
          </cell>
          <cell r="B118" t="str">
            <v>SONDA VESICAL (FOLEY) 2 VIAS 8FR LATEX</v>
          </cell>
          <cell r="C118" t="str">
            <v>1 UNIDAD DE SONDA</v>
          </cell>
          <cell r="D118">
            <v>1</v>
          </cell>
          <cell r="E118" t="str">
            <v xml:space="preserve">UN </v>
          </cell>
        </row>
        <row r="119">
          <cell r="A119">
            <v>117</v>
          </cell>
          <cell r="B119" t="str">
            <v>TUBO ENDOTRAQUEAL N. 2.0 SIN BALON, APIROGENO, RADIOPACO Y ESTERIL</v>
          </cell>
          <cell r="C119" t="str">
            <v>1 UNIDAD DE TUBO ENDOTRAQUEAL</v>
          </cell>
          <cell r="D119">
            <v>1</v>
          </cell>
          <cell r="E119" t="str">
            <v xml:space="preserve">UN </v>
          </cell>
        </row>
        <row r="120">
          <cell r="A120">
            <v>118</v>
          </cell>
          <cell r="B120" t="str">
            <v>TUBO ENDOTRAQUEAL N. 2.5 SIN BALON, APIROGENO, RADIOPACO Y ESTERIL</v>
          </cell>
          <cell r="C120" t="str">
            <v>1 UNIDAD DE TUBO ENDOTRAQUEAL</v>
          </cell>
          <cell r="D120">
            <v>1</v>
          </cell>
          <cell r="E120" t="str">
            <v xml:space="preserve">UN </v>
          </cell>
        </row>
        <row r="121">
          <cell r="A121">
            <v>119</v>
          </cell>
          <cell r="B121" t="str">
            <v>TUBO ENDOTRAQUEAL N. 3.0 CON BALON, APIROGENO, RADIOPACO Y ESTERIL</v>
          </cell>
          <cell r="C121" t="str">
            <v>1 UNIDAD DE TUBO ENDOTRAQUEAL</v>
          </cell>
          <cell r="D121">
            <v>1</v>
          </cell>
          <cell r="E121" t="str">
            <v xml:space="preserve">UN </v>
          </cell>
        </row>
        <row r="122">
          <cell r="A122">
            <v>120</v>
          </cell>
          <cell r="B122" t="str">
            <v>TUBO ENDOTRAQUEAL N. 3.0 SIN BALON, APIROGENO, RADIOPACO Y ESTERIL</v>
          </cell>
          <cell r="C122" t="str">
            <v>1 UNIDAD DE TUBO ENDOTRAQUEAL</v>
          </cell>
          <cell r="D122">
            <v>1</v>
          </cell>
          <cell r="E122" t="str">
            <v xml:space="preserve">UN </v>
          </cell>
        </row>
        <row r="123">
          <cell r="A123">
            <v>121</v>
          </cell>
          <cell r="B123" t="str">
            <v>TUBO ENDOTRAQUEAL N. 3.5 CON BALON, APIROGENO, RADIOPACO Y ESTERIL</v>
          </cell>
          <cell r="C123" t="str">
            <v>1 UNIDAD DE TUBO ENDOTRAQUEAL</v>
          </cell>
          <cell r="D123">
            <v>1</v>
          </cell>
          <cell r="E123" t="str">
            <v xml:space="preserve">UN </v>
          </cell>
        </row>
        <row r="124">
          <cell r="A124">
            <v>122</v>
          </cell>
          <cell r="B124" t="str">
            <v>TUBO ENDOTRAQUEAL N. 3.5 SIN BALON, APIROGENO, RADIOPACO Y ESTERIL</v>
          </cell>
          <cell r="C124" t="str">
            <v>1 UNIDAD DE TUBO ENDOTRAQUEAL</v>
          </cell>
          <cell r="D124">
            <v>1</v>
          </cell>
          <cell r="E124" t="str">
            <v xml:space="preserve">UN </v>
          </cell>
        </row>
        <row r="125">
          <cell r="A125">
            <v>123</v>
          </cell>
          <cell r="B125" t="str">
            <v>TUBO ENDOTRAQUEAL N. 4.0 CON BALON, APIROGENO, RADIOPACO Y ESTERIL</v>
          </cell>
          <cell r="C125" t="str">
            <v>1 UNIDAD DE TUBO ENDOTRAQUEAL</v>
          </cell>
          <cell r="D125">
            <v>1</v>
          </cell>
          <cell r="E125" t="str">
            <v xml:space="preserve">UN </v>
          </cell>
        </row>
        <row r="126">
          <cell r="A126">
            <v>124</v>
          </cell>
          <cell r="B126" t="str">
            <v>TUBO ENDOTRAQUEAL N. 4.0 SIN BALON, APIROGENO, RADIOPACO Y ESTERIL</v>
          </cell>
          <cell r="C126" t="str">
            <v>1 UNIDAD DE TUBO ENDOTRAQUEAL</v>
          </cell>
          <cell r="D126">
            <v>1</v>
          </cell>
          <cell r="E126" t="str">
            <v xml:space="preserve">UN </v>
          </cell>
        </row>
        <row r="127">
          <cell r="A127">
            <v>125</v>
          </cell>
          <cell r="B127" t="str">
            <v>TUBO ENDOTRAQUEAL N. 4.5 CON BALON, APIROGENO, RADIOPACO Y ESTERIL</v>
          </cell>
          <cell r="C127" t="str">
            <v>1 UNIDAD DE TUBO ENDOTRAQUEAL</v>
          </cell>
          <cell r="D127">
            <v>1</v>
          </cell>
          <cell r="E127" t="str">
            <v xml:space="preserve">UN </v>
          </cell>
        </row>
        <row r="128">
          <cell r="A128">
            <v>126</v>
          </cell>
          <cell r="B128" t="str">
            <v>TUBO ENDOTRAQUEAL N. 4.5 SIN BALON, APIROGENO, RADIOPACO Y ESTERIL</v>
          </cell>
          <cell r="C128" t="str">
            <v>1 UNIDAD DE TUBO ENDOTRAQUEAL</v>
          </cell>
          <cell r="D128">
            <v>1</v>
          </cell>
          <cell r="E128" t="str">
            <v xml:space="preserve">UN </v>
          </cell>
        </row>
        <row r="129">
          <cell r="A129">
            <v>127</v>
          </cell>
          <cell r="B129" t="str">
            <v>TUBO ENDOTRAQUEAL N. 5.0 CON BALON, APIROGENO, RADIOPACO Y ESTERIL</v>
          </cell>
          <cell r="C129" t="str">
            <v>1 UNIDAD DE TUBO ENDOTRAQUEAL</v>
          </cell>
          <cell r="D129">
            <v>1</v>
          </cell>
          <cell r="E129" t="str">
            <v xml:space="preserve">UN </v>
          </cell>
        </row>
        <row r="130">
          <cell r="A130">
            <v>128</v>
          </cell>
          <cell r="B130" t="str">
            <v>TUBO ENDOTRAQUEAL N. 5.0 SIN BALON APIROGENO, RADIOPACO Y ESTERIL</v>
          </cell>
          <cell r="C130" t="str">
            <v>1 UNIDAD DE TUBO ENDOTRAQUEAL</v>
          </cell>
          <cell r="D130">
            <v>1</v>
          </cell>
          <cell r="E130" t="str">
            <v xml:space="preserve">UN </v>
          </cell>
        </row>
        <row r="131">
          <cell r="A131">
            <v>129</v>
          </cell>
          <cell r="B131" t="str">
            <v>TUBO ENDOTRAQUEAL N. 5.5 CON BALON, APIROGENO, RADIOPACO Y ESTERIL</v>
          </cell>
          <cell r="C131" t="str">
            <v>1 UNIDAD DE TUBO ENDOTRAQUEAL</v>
          </cell>
          <cell r="D131">
            <v>1</v>
          </cell>
          <cell r="E131" t="str">
            <v xml:space="preserve">UN </v>
          </cell>
        </row>
        <row r="132">
          <cell r="A132">
            <v>130</v>
          </cell>
          <cell r="B132" t="str">
            <v>TUBO ENDOTRAQUEAL N. 6.0 CON BALON, APIROGENO, RADIOPACO Y ESTERIL</v>
          </cell>
          <cell r="C132" t="str">
            <v>1 UNIDAD DE TUBO ENDOTRAQUEAL</v>
          </cell>
          <cell r="D132">
            <v>1</v>
          </cell>
          <cell r="E132" t="str">
            <v xml:space="preserve">UN </v>
          </cell>
        </row>
        <row r="133">
          <cell r="A133">
            <v>131</v>
          </cell>
          <cell r="B133" t="str">
            <v>TUBO ENDOTRAQUEAL N. 6.5 CON BALON, APIROGENO, RADIOPACO Y ESTERIL</v>
          </cell>
          <cell r="C133" t="str">
            <v>1 UNIDAD DE TUBO ENDOTRAQUEAL</v>
          </cell>
          <cell r="D133">
            <v>1</v>
          </cell>
          <cell r="E133" t="str">
            <v xml:space="preserve">UN </v>
          </cell>
        </row>
        <row r="134">
          <cell r="A134">
            <v>132</v>
          </cell>
          <cell r="B134" t="str">
            <v>TUBO ENDOTRAQUEAL N. 7.0 CON BALON, APIROGENO, RADIOPACO Y ESTERIL</v>
          </cell>
          <cell r="C134" t="str">
            <v>1 UNIDAD DE TUBO ENDOTRAQUEAL</v>
          </cell>
          <cell r="D134">
            <v>1</v>
          </cell>
          <cell r="E134" t="str">
            <v xml:space="preserve">UN </v>
          </cell>
        </row>
        <row r="135">
          <cell r="A135">
            <v>133</v>
          </cell>
          <cell r="B135" t="str">
            <v>TUBO ENDOTRAQUEAL N. 7.5 CON BALON, APIROGENO, RADIOPACO Y ESTERIL</v>
          </cell>
          <cell r="C135" t="str">
            <v>1 UNIDAD DE TUBO ENDOTRAQUEAL</v>
          </cell>
          <cell r="D135">
            <v>1</v>
          </cell>
          <cell r="E135" t="str">
            <v xml:space="preserve">UN </v>
          </cell>
        </row>
        <row r="136">
          <cell r="A136">
            <v>134</v>
          </cell>
          <cell r="B136" t="str">
            <v>TUBO ENDOTRAQUEAL N. 8.0 CON BALON, APIROGENO, RADIOPACO Y ESTERIL</v>
          </cell>
          <cell r="C136" t="str">
            <v>1 UNIDAD DE TUBO ENDOTRAQUEAL</v>
          </cell>
          <cell r="D136">
            <v>1</v>
          </cell>
          <cell r="E136" t="str">
            <v xml:space="preserve">UN </v>
          </cell>
        </row>
        <row r="137">
          <cell r="A137">
            <v>135</v>
          </cell>
          <cell r="B137" t="str">
            <v>TUBO ENDOTRAQUEAL N. 8.5 CON BALON, APIROGENO, RADIOPACO Y ESTERIL</v>
          </cell>
          <cell r="C137" t="str">
            <v>1 UNIDAD DE TUBO ENDOTRAQUEAL</v>
          </cell>
          <cell r="D137">
            <v>1</v>
          </cell>
          <cell r="E137" t="str">
            <v xml:space="preserve">UN </v>
          </cell>
        </row>
        <row r="138">
          <cell r="A138">
            <v>136</v>
          </cell>
          <cell r="B138" t="str">
            <v>TUBO ENDOTRAQUEAL N. 9.0 CON BALON, APIROGENO, RADIOPACO Y ESTERIL</v>
          </cell>
          <cell r="C138" t="str">
            <v>1 UNIDAD DE TUBO ENDOTRAQUEAL</v>
          </cell>
          <cell r="D138">
            <v>1</v>
          </cell>
          <cell r="E138" t="str">
            <v xml:space="preserve">UN </v>
          </cell>
        </row>
        <row r="139">
          <cell r="A139">
            <v>137</v>
          </cell>
          <cell r="B139" t="str">
            <v>TUBO ENDOTRAQUEAL REFORZADO 6,5 CON BALON</v>
          </cell>
          <cell r="C139" t="str">
            <v>1 UNIDAD DE TUBO ENDOTRAQUEAL</v>
          </cell>
          <cell r="D139">
            <v>1</v>
          </cell>
          <cell r="E139" t="str">
            <v xml:space="preserve">UN </v>
          </cell>
        </row>
        <row r="140">
          <cell r="A140">
            <v>138</v>
          </cell>
          <cell r="B140" t="str">
            <v>TUBO ENDOTRAQUEAL REFORZADO 8/0 CON BALON</v>
          </cell>
          <cell r="C140" t="str">
            <v>1 UNIDAD DE TUBO ENDOTRAQUEAL</v>
          </cell>
          <cell r="D140">
            <v>1</v>
          </cell>
          <cell r="E140" t="str">
            <v xml:space="preserve">UN </v>
          </cell>
        </row>
        <row r="141">
          <cell r="A141">
            <v>139</v>
          </cell>
          <cell r="B141" t="str">
            <v>TUBO ENDOTRAQUEAL REFORZADO METALICO CON BALON Nº 7.5</v>
          </cell>
          <cell r="C141" t="str">
            <v>1 UNIDAD DE TUBO ENDOTRAQUEAL</v>
          </cell>
          <cell r="D141">
            <v>1</v>
          </cell>
          <cell r="E141" t="str">
            <v xml:space="preserve">UN </v>
          </cell>
        </row>
        <row r="142">
          <cell r="A142">
            <v>140</v>
          </cell>
          <cell r="B142" t="str">
            <v>TUBO ENDOTRAQUEAL REFORZADO METALICO CON BALON Nº 6.0</v>
          </cell>
          <cell r="C142" t="str">
            <v>1 UNIDAD DE TUBO ENDOTRAQUEAL</v>
          </cell>
          <cell r="D142">
            <v>1</v>
          </cell>
          <cell r="E142" t="str">
            <v xml:space="preserve">UN </v>
          </cell>
        </row>
        <row r="143">
          <cell r="A143">
            <v>141</v>
          </cell>
          <cell r="B143" t="str">
            <v>TUBO ENDOTRAQUEAL REFORZADO METALICO CON BALON Nº 8.5</v>
          </cell>
          <cell r="C143" t="str">
            <v>1 UNIDAD DE TUBO ENDOTRAQUEAL</v>
          </cell>
          <cell r="D143">
            <v>1</v>
          </cell>
          <cell r="E143" t="str">
            <v xml:space="preserve">UN </v>
          </cell>
        </row>
        <row r="144">
          <cell r="A144">
            <v>142</v>
          </cell>
          <cell r="B144" t="str">
            <v>TUBO ENDOTRAQUEAL REFORZADO METALICO CON BALON Nº 7.0</v>
          </cell>
          <cell r="C144" t="str">
            <v>1 UNIDAD DE TUBO ENDOTRAQUEAL</v>
          </cell>
          <cell r="D144">
            <v>1</v>
          </cell>
          <cell r="E144" t="str">
            <v xml:space="preserve">UN </v>
          </cell>
        </row>
        <row r="145">
          <cell r="A145">
            <v>143</v>
          </cell>
          <cell r="B145" t="str">
            <v>AGUJA PUNCIÓN LUMBAR # 26</v>
          </cell>
          <cell r="C145" t="str">
            <v>1 UNIDAD DE AGUJA</v>
          </cell>
          <cell r="D145">
            <v>1</v>
          </cell>
          <cell r="E145" t="str">
            <v xml:space="preserve">UN </v>
          </cell>
        </row>
        <row r="146">
          <cell r="A146">
            <v>144</v>
          </cell>
          <cell r="B146" t="str">
            <v>AGUJA PUNCIÓN LUMBAR # 27</v>
          </cell>
          <cell r="C146" t="str">
            <v>1 UNIDAD DE AGUJA</v>
          </cell>
          <cell r="D146">
            <v>1</v>
          </cell>
          <cell r="E146" t="str">
            <v xml:space="preserve">UN </v>
          </cell>
        </row>
        <row r="147">
          <cell r="A147">
            <v>145</v>
          </cell>
          <cell r="B147" t="str">
            <v>CANULA NASAL DE ALTO FLUJO ADULTO TALLA M</v>
          </cell>
          <cell r="C147" t="str">
            <v>1 UNIDAD DE CANULA</v>
          </cell>
          <cell r="D147">
            <v>1</v>
          </cell>
          <cell r="E147" t="str">
            <v xml:space="preserve">UN </v>
          </cell>
        </row>
        <row r="148">
          <cell r="A148">
            <v>146</v>
          </cell>
          <cell r="B148" t="str">
            <v xml:space="preserve">CANULA NASAL DE ALTO FLUJO ADULTO TALLA S </v>
          </cell>
          <cell r="C148" t="str">
            <v>1 UNIDAD DE CANULA</v>
          </cell>
          <cell r="D148">
            <v>1</v>
          </cell>
          <cell r="E148" t="str">
            <v xml:space="preserve">UN </v>
          </cell>
        </row>
        <row r="149">
          <cell r="A149">
            <v>147</v>
          </cell>
          <cell r="B149" t="str">
            <v>CIRCUITO  RESPIRATORIO DESECHABLE ADULTO - PEDIATRICO PARA VENTILADOR OXILOG  3000 PLUS</v>
          </cell>
          <cell r="C149" t="str">
            <v>1 UNIDAD DE CIRCUITO</v>
          </cell>
          <cell r="D149">
            <v>1</v>
          </cell>
          <cell r="E149" t="str">
            <v xml:space="preserve">UN </v>
          </cell>
        </row>
        <row r="150">
          <cell r="A150">
            <v>148</v>
          </cell>
          <cell r="B150" t="str">
            <v>CIRCUITO ADULTO ALTO FLUJO CON CAMARA AJUSTABLE A VENTILADOR MECANICO</v>
          </cell>
          <cell r="C150" t="str">
            <v>1 UNIDAD DE CIRCUITO</v>
          </cell>
          <cell r="D150">
            <v>1</v>
          </cell>
          <cell r="E150" t="str">
            <v xml:space="preserve">UN </v>
          </cell>
        </row>
        <row r="151">
          <cell r="A151">
            <v>149</v>
          </cell>
          <cell r="B151" t="str">
            <v>FILTRO EXHALATORIO ANTIBACTERIAL VENTILADOR ALTA FRECUENCIA SLE5000</v>
          </cell>
          <cell r="C151" t="str">
            <v>1 UNIDAD DE FILTRO</v>
          </cell>
          <cell r="D151">
            <v>1</v>
          </cell>
          <cell r="E151" t="str">
            <v xml:space="preserve">UN </v>
          </cell>
        </row>
        <row r="152">
          <cell r="A152">
            <v>150</v>
          </cell>
          <cell r="B152" t="str">
            <v>KIT CPAP NASAL DESECHABLE TALLA L O MEDIDA DE PERIMETRO CEFALICO 29-36 (INCLUYE SISTEMA INTERFASE VENTILACION NO INVASIVA NEONATAL CPAP,  GORRO, MASCARA NEONATAL NO INVASIVA, PRONG TALLA L</v>
          </cell>
          <cell r="C152" t="str">
            <v>1 UNIDAD DE KIT CPAP NASAL. INCLUYE (TODOS LOS INSUMOS RELACIONADOS EN LA DESCRIPCION DEL INSUMO) PRESENTACION KIT</v>
          </cell>
          <cell r="D152">
            <v>1</v>
          </cell>
          <cell r="E152" t="str">
            <v xml:space="preserve">UN </v>
          </cell>
        </row>
        <row r="153">
          <cell r="A153">
            <v>151</v>
          </cell>
          <cell r="B153" t="str">
            <v>KIT CPAP NASAL DESECHABLE TALLA M O MEDIDA DE PERIMETRO CEFALICO 25-29  (INCLUYE SISTEMA INTERFASE VENTILACION NO INVASIVA NEONATAL CPAP,  GORRO, MASCARA NEONATAL NO INVASIVA, PRONG TALLA M</v>
          </cell>
          <cell r="C153" t="str">
            <v>1 UNIDAD DE KIT CPAP NASAL. INCLUYE (TODOS LOS INSUMOS RELACIONADOS EN LA DESCRIPCION DEL INSUMO) PRESENTACION KIT</v>
          </cell>
          <cell r="D153">
            <v>1</v>
          </cell>
          <cell r="E153" t="str">
            <v xml:space="preserve">UN </v>
          </cell>
        </row>
        <row r="154">
          <cell r="A154">
            <v>152</v>
          </cell>
          <cell r="B154" t="str">
            <v>KIT CPAP NASAL DESECHABLE TALLA S O MEDIDA DE PERIMETRO CEFALICO 22- 25 (INCLUYE SISTEMA INTERFASE VENTILACION NO INVASIVA NEONATAL CPAP,  GORRO, MASCARA NEONATAL NO INVASIVA, PRONG TALLA S</v>
          </cell>
          <cell r="C154" t="str">
            <v>1 UNIDAD DE KIT CPAP NASAL. INCLUYE (TODOS LOS INSUMOS RELACIONADOS EN LA DESCRIPCION DEL INSUMO) PRESENTACION KIT</v>
          </cell>
          <cell r="D154">
            <v>1</v>
          </cell>
          <cell r="E154" t="str">
            <v xml:space="preserve">UN </v>
          </cell>
        </row>
        <row r="155">
          <cell r="A155">
            <v>153</v>
          </cell>
          <cell r="B155" t="str">
            <v>KIT CPAP NASAL DESECHABLE TALLA XS O MEDIDA DE PERIMETRO CEFALICO 10-22 CMS (INCLUYE SISTEMA INTERFASE VENTILACION NO INVASIVA NEONATAL CPAP,  GORRO, MASCARA NEONATAL NO INVASIVA, PRONG)</v>
          </cell>
          <cell r="C155" t="str">
            <v>1 UNIDAD DE KIT CPAP NASAL. INCLUYE (TODOS LOS INSUMOS RELACIONADOS EN LA DESCRIPCION DEL INSUMO) PRESENTACION KIT</v>
          </cell>
          <cell r="D155">
            <v>1</v>
          </cell>
          <cell r="E155" t="str">
            <v xml:space="preserve">UN </v>
          </cell>
        </row>
        <row r="156">
          <cell r="A156">
            <v>154</v>
          </cell>
          <cell r="B156" t="str">
            <v>MASCARA DESECHABLE PARA VENTILACION MECANICA NO INVASIVA. FACIAL TOTAL. LARGE.</v>
          </cell>
          <cell r="C156" t="str">
            <v>1 UNIDAD DE MASCARA</v>
          </cell>
          <cell r="D156">
            <v>1</v>
          </cell>
          <cell r="E156" t="str">
            <v xml:space="preserve">UN </v>
          </cell>
        </row>
        <row r="157">
          <cell r="A157">
            <v>155</v>
          </cell>
          <cell r="B157" t="str">
            <v>MASCARA DESECHABLE PARA VENTILACION MECANICA NO INVASIVA. FACIAL TOTAL. MEDIUM.</v>
          </cell>
          <cell r="C157" t="str">
            <v>1 UNIDAD DE MASCARA</v>
          </cell>
          <cell r="D157">
            <v>1</v>
          </cell>
          <cell r="E157" t="str">
            <v xml:space="preserve">UN </v>
          </cell>
        </row>
        <row r="158">
          <cell r="A158">
            <v>156</v>
          </cell>
          <cell r="B158" t="str">
            <v>MASCARA DESECHABLE PARA VENTILACION MECANICA NO INVASIVA. FACIAL TOTAL. SMALL.</v>
          </cell>
          <cell r="C158" t="str">
            <v>1 UNIDAD DE MASCARA</v>
          </cell>
          <cell r="D158">
            <v>1</v>
          </cell>
          <cell r="E158" t="str">
            <v xml:space="preserve">UN </v>
          </cell>
        </row>
        <row r="159">
          <cell r="A159">
            <v>157</v>
          </cell>
          <cell r="B159" t="str">
            <v>SENSOR DE FLUJO SPIROLOG REF 840373510</v>
          </cell>
          <cell r="C159" t="str">
            <v xml:space="preserve">1 UNIDAD DE SENSOR </v>
          </cell>
          <cell r="D159">
            <v>1</v>
          </cell>
          <cell r="E159" t="str">
            <v xml:space="preserve">UN </v>
          </cell>
        </row>
        <row r="160">
          <cell r="A160">
            <v>158</v>
          </cell>
          <cell r="B160" t="str">
            <v>TRAMPA DE CAPNOGRAFIA PARA MONITOR MULTIPARAMETROS (CAPNOGRAFOR MARCA DRAEGER Y MAQUINA DATEX OHMEDA)</v>
          </cell>
          <cell r="C160" t="str">
            <v>1 UNIDAD DE TRAMPA CAPNOGRAFIA</v>
          </cell>
          <cell r="D160">
            <v>1</v>
          </cell>
          <cell r="E160" t="str">
            <v xml:space="preserve">UN </v>
          </cell>
        </row>
        <row r="161">
          <cell r="A161">
            <v>159</v>
          </cell>
          <cell r="B161" t="str">
            <v>ALGODON EN TORUNDA BOLSA X 500 GRS</v>
          </cell>
          <cell r="C161" t="str">
            <v>1 BOLSA DE ALGODÓN X 500 GRMS PRESENTACION BOLSA</v>
          </cell>
          <cell r="D161">
            <v>1</v>
          </cell>
          <cell r="E161" t="str">
            <v xml:space="preserve">UN </v>
          </cell>
        </row>
        <row r="162">
          <cell r="A162">
            <v>160</v>
          </cell>
          <cell r="B162" t="str">
            <v>APOSITO DE ALGINATO DE CALCIO 10 X 10  CM.</v>
          </cell>
          <cell r="C162" t="str">
            <v>1 UNIDAD DE APOSITO</v>
          </cell>
          <cell r="D162">
            <v>1</v>
          </cell>
          <cell r="E162" t="str">
            <v xml:space="preserve">UN </v>
          </cell>
        </row>
        <row r="163">
          <cell r="A163">
            <v>161</v>
          </cell>
          <cell r="B163" t="str">
            <v>BARRERA BLANDA y BOLSA COLOSTOMIA No 57</v>
          </cell>
          <cell r="C163" t="str">
            <v>1 KIT COMPUESTO DE 1 BARRERA Y 1 BOLSA COLOSTOMIA</v>
          </cell>
          <cell r="D163">
            <v>1</v>
          </cell>
          <cell r="E163" t="str">
            <v xml:space="preserve">UN </v>
          </cell>
        </row>
        <row r="164">
          <cell r="A164">
            <v>162</v>
          </cell>
          <cell r="B164" t="str">
            <v>BARRERA BLANDA Y BOLSA PARA COLOSTOMIA N° 70</v>
          </cell>
          <cell r="C164" t="str">
            <v>1 KIT COMPUESTO DE 1 BARRERA Y 1 BOLSA COLOSTOMIA</v>
          </cell>
          <cell r="D164">
            <v>1</v>
          </cell>
          <cell r="E164" t="str">
            <v xml:space="preserve">UN </v>
          </cell>
        </row>
        <row r="165">
          <cell r="A165">
            <v>163</v>
          </cell>
          <cell r="B165" t="str">
            <v>BARRERA CUTANEA NO IRRITANTE EN TOALLA</v>
          </cell>
          <cell r="C165" t="str">
            <v>1 UNIDAD DE BARRERA</v>
          </cell>
          <cell r="D165">
            <v>1</v>
          </cell>
          <cell r="E165" t="str">
            <v xml:space="preserve">UN </v>
          </cell>
        </row>
        <row r="166">
          <cell r="A166">
            <v>164</v>
          </cell>
          <cell r="B166" t="str">
            <v xml:space="preserve">BATA DE CIRUJANO ESTERIL DESCARTABLE: TELA NO TEJIDA DE 35 GRAMOS  AZUL QUIRURGICO DE 132 CM DE LARGO X 152 DE ANCHO CON 6  A 8 TIRAS DE AMARRE, PUÑOS RESORTADOS DE 8 A 6 CM DE LARGO  100% EN ALGODON </v>
          </cell>
          <cell r="C166" t="str">
            <v>1 UNIDAD DE BATA</v>
          </cell>
          <cell r="D166">
            <v>1</v>
          </cell>
          <cell r="E166" t="str">
            <v xml:space="preserve">UN </v>
          </cell>
          <cell r="F166">
            <v>7900</v>
          </cell>
          <cell r="G166">
            <v>0</v>
          </cell>
        </row>
        <row r="167">
          <cell r="A167">
            <v>165</v>
          </cell>
          <cell r="B167" t="str">
            <v>BRAZALETE IDENTIFICACION ADULTOS  EN MATERIAL HIPOALERGENICO (PAPEL)</v>
          </cell>
          <cell r="C167" t="str">
            <v>1 UNIDAD DE BRAZALETE</v>
          </cell>
          <cell r="D167">
            <v>1</v>
          </cell>
          <cell r="E167" t="str">
            <v xml:space="preserve">UN </v>
          </cell>
        </row>
        <row r="168">
          <cell r="A168">
            <v>166</v>
          </cell>
          <cell r="B168" t="str">
            <v>CABLE MONOPOLAR PARA ELECTRODOS DE LAPAROSCOPIA CONEXION  PARA UNIDAD ELECTRO QUIRURGICA  REUSABLE</v>
          </cell>
          <cell r="C168" t="str">
            <v>1 UNIDAD DE CABLE MONOPOLAR</v>
          </cell>
          <cell r="D168">
            <v>1</v>
          </cell>
          <cell r="E168" t="str">
            <v xml:space="preserve">UN </v>
          </cell>
        </row>
        <row r="169">
          <cell r="A169">
            <v>167</v>
          </cell>
          <cell r="B169" t="str">
            <v>CAL SODADA PARA ANESTESIA CANECA POR 30 HASTA 40 LIBRAS</v>
          </cell>
          <cell r="C169" t="str">
            <v>1 UNIDAD DE CAL   PRESENTACION EN CANECA</v>
          </cell>
          <cell r="D169">
            <v>1</v>
          </cell>
          <cell r="E169" t="str">
            <v xml:space="preserve">UN </v>
          </cell>
        </row>
        <row r="170">
          <cell r="A170">
            <v>168</v>
          </cell>
          <cell r="B170" t="str">
            <v>CATETER DIALISIS PERITONEAL 39,25 CMS CURVO COLA DE CERDO</v>
          </cell>
          <cell r="C170" t="str">
            <v>1 UNIDAD DE CATETER</v>
          </cell>
          <cell r="D170">
            <v>1</v>
          </cell>
          <cell r="E170" t="str">
            <v xml:space="preserve">UN </v>
          </cell>
        </row>
        <row r="171">
          <cell r="A171">
            <v>169</v>
          </cell>
          <cell r="B171" t="str">
            <v>CATETER DIALISIS PERITONEAL NEONATAL 1 C</v>
          </cell>
          <cell r="C171" t="str">
            <v>1 UNIDAD DE CATETER</v>
          </cell>
          <cell r="D171">
            <v>1</v>
          </cell>
          <cell r="E171" t="str">
            <v xml:space="preserve">UN </v>
          </cell>
        </row>
        <row r="172">
          <cell r="A172">
            <v>170</v>
          </cell>
          <cell r="B172" t="str">
            <v>CATETER MAHURKAR 2 LUMEN PRECURVADO 8 FR X 12CM.</v>
          </cell>
          <cell r="C172" t="str">
            <v>1 UNIDAD DE CATETER</v>
          </cell>
          <cell r="D172">
            <v>1</v>
          </cell>
          <cell r="E172" t="str">
            <v xml:space="preserve">UN </v>
          </cell>
        </row>
        <row r="173">
          <cell r="A173">
            <v>171</v>
          </cell>
          <cell r="B173" t="str">
            <v>CATETER UMBILICAL 2.5</v>
          </cell>
          <cell r="C173" t="str">
            <v>1 UNIDAD DE CATETER</v>
          </cell>
          <cell r="D173">
            <v>1</v>
          </cell>
          <cell r="E173" t="str">
            <v xml:space="preserve">UN </v>
          </cell>
        </row>
        <row r="174">
          <cell r="A174">
            <v>172</v>
          </cell>
          <cell r="B174" t="str">
            <v>CAT GUT CROMADO CALIBRE 3/0 AGUJA CURVA REDONDA DE 24 A 27 MM DE MEDIO CIRCULO, HEBRA DE 70 CM O MAS</v>
          </cell>
          <cell r="C174" t="str">
            <v>1 UNIDAD DE SOBRE</v>
          </cell>
          <cell r="D174">
            <v>1</v>
          </cell>
          <cell r="E174" t="str">
            <v xml:space="preserve">UN </v>
          </cell>
        </row>
        <row r="175">
          <cell r="A175">
            <v>173</v>
          </cell>
          <cell r="B175" t="str">
            <v xml:space="preserve">CERA PARA HUESO 2.5GR                                                                                          </v>
          </cell>
          <cell r="C175" t="str">
            <v>1 UNIDAD DE SOBRE</v>
          </cell>
          <cell r="D175">
            <v>1</v>
          </cell>
          <cell r="E175" t="str">
            <v xml:space="preserve">UN </v>
          </cell>
        </row>
        <row r="176">
          <cell r="A176">
            <v>174</v>
          </cell>
          <cell r="B176" t="str">
            <v>CIRCUITO DE ANESTESIA ADULTO CON BALON 3 LITROS</v>
          </cell>
          <cell r="C176" t="str">
            <v>1 UNIDAD DE CIRCUITO</v>
          </cell>
          <cell r="D176">
            <v>1</v>
          </cell>
          <cell r="E176" t="str">
            <v xml:space="preserve">UN </v>
          </cell>
        </row>
        <row r="177">
          <cell r="A177">
            <v>175</v>
          </cell>
          <cell r="B177" t="str">
            <v>CONTENEDOR RIGIDO PARA EL DESCARTE DE RESIDUOS DE RIESGO BIOLOGICO DE ORIGEN CORTO PUNZANTE DE CAPACIDAD DE 44 A 50 LITROS</v>
          </cell>
          <cell r="C177" t="str">
            <v>1 UNIDAD DE CONTENEDOR</v>
          </cell>
          <cell r="D177">
            <v>1</v>
          </cell>
          <cell r="E177" t="str">
            <v xml:space="preserve">UN </v>
          </cell>
        </row>
        <row r="178">
          <cell r="A178">
            <v>176</v>
          </cell>
          <cell r="B178" t="str">
            <v>DISPOSITIVO INTRAOSEO AUTOMATICO ADULTO</v>
          </cell>
          <cell r="C178" t="str">
            <v>1 UNIDAD DE DISPOSITIVO INTRAOSEO</v>
          </cell>
          <cell r="D178">
            <v>1</v>
          </cell>
          <cell r="E178" t="str">
            <v xml:space="preserve">UN </v>
          </cell>
        </row>
        <row r="179">
          <cell r="A179">
            <v>177</v>
          </cell>
          <cell r="B179" t="str">
            <v>DISPOSITIVO INTRAOSEO AUTOMATICO PEDIATRICA</v>
          </cell>
          <cell r="C179" t="str">
            <v>1 UNIDAD DE DISPOSITIVO INTRAOSEO</v>
          </cell>
          <cell r="D179">
            <v>1</v>
          </cell>
          <cell r="E179" t="str">
            <v xml:space="preserve">UN </v>
          </cell>
        </row>
        <row r="180">
          <cell r="A180">
            <v>178</v>
          </cell>
          <cell r="B180" t="str">
            <v>DREN DE SILICONA PLANO ACANALADO  CON LINEA RADIOPACA  ESTERIL 4/4 PARTES PERFORADO DE  DE 4 X 7 X 20MM APROX</v>
          </cell>
          <cell r="C180" t="str">
            <v>1 UNIDAD DE DREN</v>
          </cell>
          <cell r="D180">
            <v>1</v>
          </cell>
          <cell r="E180" t="str">
            <v xml:space="preserve">UN </v>
          </cell>
        </row>
        <row r="181">
          <cell r="A181">
            <v>179</v>
          </cell>
          <cell r="B181" t="str">
            <v>ESPONJA QUIRURGICA PARA TAPONAMIENTO NASAL DE 8 CM X 2.0 CM</v>
          </cell>
          <cell r="C181" t="str">
            <v>1 UNIDAD DE ESPONJA</v>
          </cell>
          <cell r="D181">
            <v>1</v>
          </cell>
          <cell r="E181" t="str">
            <v xml:space="preserve">UN </v>
          </cell>
        </row>
        <row r="182">
          <cell r="A182">
            <v>180</v>
          </cell>
          <cell r="B182" t="str">
            <v xml:space="preserve">FILTRO EXHALATORIO REUSABLE PARA PB 840     </v>
          </cell>
          <cell r="C182" t="str">
            <v>1 UNIDAD DE FILTRO</v>
          </cell>
          <cell r="D182">
            <v>1</v>
          </cell>
          <cell r="E182" t="str">
            <v xml:space="preserve">UN </v>
          </cell>
        </row>
        <row r="183">
          <cell r="A183">
            <v>181</v>
          </cell>
          <cell r="B183" t="str">
            <v>FILTRO INSPIRATORIO REUSABLE</v>
          </cell>
          <cell r="C183" t="str">
            <v>1 UNIDAD DE FILTRO</v>
          </cell>
          <cell r="D183">
            <v>1</v>
          </cell>
          <cell r="E183" t="str">
            <v xml:space="preserve">UN </v>
          </cell>
        </row>
        <row r="184">
          <cell r="A184">
            <v>182</v>
          </cell>
          <cell r="B184" t="str">
            <v>GANCHO DE HOOK COMPATIBLE CON ELCABLE MONOPOLAR</v>
          </cell>
          <cell r="C184" t="str">
            <v>1 UNIDAD DE GANCHO HOOK</v>
          </cell>
          <cell r="D184">
            <v>1</v>
          </cell>
          <cell r="E184" t="str">
            <v xml:space="preserve">UN </v>
          </cell>
        </row>
        <row r="185">
          <cell r="A185">
            <v>183</v>
          </cell>
          <cell r="B185" t="str">
            <v>GRAPADORA CIRCULAR CURV CORT 29MM</v>
          </cell>
          <cell r="C185" t="str">
            <v>1 UNIDAD DE GRAPADORA</v>
          </cell>
          <cell r="D185">
            <v>1</v>
          </cell>
          <cell r="E185" t="str">
            <v xml:space="preserve">UN </v>
          </cell>
        </row>
        <row r="186">
          <cell r="A186">
            <v>184</v>
          </cell>
          <cell r="B186" t="str">
            <v>KIT TRACCION CUTANEA PEDIATRICO</v>
          </cell>
          <cell r="C186" t="str">
            <v>1 UNIDAD DE KIT TRACCION CUTANEA PRESENTACION KIT</v>
          </cell>
          <cell r="D186">
            <v>1</v>
          </cell>
          <cell r="E186" t="str">
            <v xml:space="preserve">UN </v>
          </cell>
        </row>
        <row r="187">
          <cell r="A187">
            <v>185</v>
          </cell>
          <cell r="B187" t="str">
            <v xml:space="preserve">LUBRICANTE DE INSTRUMENTO E INHIBIDOR DE OXIDO   NO GRASOSO, NO TOXICO, SIN COMPONENTE DE SILICONA , COMPATIBLE EN PROCESOS DE VAPOR , GALON </v>
          </cell>
          <cell r="C187" t="str">
            <v>1 UNIDAD DE LUBRICANTE PRESENTACION EN GALON</v>
          </cell>
          <cell r="D187">
            <v>1</v>
          </cell>
          <cell r="E187" t="str">
            <v xml:space="preserve">UN </v>
          </cell>
        </row>
        <row r="188">
          <cell r="A188">
            <v>186</v>
          </cell>
          <cell r="B188" t="str">
            <v>MALLA DE POLIPROPILENO SUAVE DE MEDIANA DENSIDAD CON PESO DE 45 A 90G/M2, MACROPOROSA PORO DE 2,38 A 3.6 X 2,38 A 3.6 MM, NO ABSORBIBLE. 7CM A 8CM X 15CM</v>
          </cell>
          <cell r="C188" t="str">
            <v>1 UNIDAD DE MALLA</v>
          </cell>
          <cell r="D188">
            <v>1</v>
          </cell>
          <cell r="E188" t="str">
            <v xml:space="preserve">UN </v>
          </cell>
        </row>
        <row r="189">
          <cell r="A189">
            <v>187</v>
          </cell>
          <cell r="B189" t="str">
            <v>MALLA RECUBIERTA PROTECTORA EN U PARA HIATO 7 X 10 CMS</v>
          </cell>
          <cell r="C189" t="str">
            <v>1 UNIDAD DE MALLA</v>
          </cell>
          <cell r="D189">
            <v>1</v>
          </cell>
          <cell r="E189" t="str">
            <v xml:space="preserve">UN </v>
          </cell>
        </row>
        <row r="190">
          <cell r="A190">
            <v>188</v>
          </cell>
          <cell r="B190" t="str">
            <v>PAPEL DESFIBRILADOR INSTRAMED  CARDIO MAX  48 mm (anchura) x 30 m (longitud )</v>
          </cell>
          <cell r="C190" t="str">
            <v>1 UNIDAD DE PAPEL  PRESENTACION ROLLO</v>
          </cell>
          <cell r="D190">
            <v>1</v>
          </cell>
          <cell r="E190" t="str">
            <v xml:space="preserve">UN </v>
          </cell>
        </row>
        <row r="191">
          <cell r="A191">
            <v>189</v>
          </cell>
          <cell r="B191" t="str">
            <v>PAPEL PARA DESFIBRILADOR 50 MM X 30 MTS EN ROLLO</v>
          </cell>
          <cell r="C191" t="str">
            <v>1 UNIDAD DE PAPEL  PRESENTACION ROLLO</v>
          </cell>
          <cell r="D191">
            <v>1</v>
          </cell>
          <cell r="E191" t="str">
            <v xml:space="preserve">UN </v>
          </cell>
        </row>
        <row r="192">
          <cell r="A192">
            <v>190</v>
          </cell>
          <cell r="B192" t="str">
            <v>PAPEL PARA ELECTROCARDIOGRAFO 50 MM X 20 MTS EN ROLLO</v>
          </cell>
          <cell r="C192" t="str">
            <v>1 UNIDAD DE PAPEL  PRESENTACION ROLLO</v>
          </cell>
          <cell r="D192">
            <v>1</v>
          </cell>
          <cell r="E192" t="str">
            <v xml:space="preserve">UN </v>
          </cell>
        </row>
        <row r="193">
          <cell r="A193">
            <v>191</v>
          </cell>
          <cell r="B193" t="str">
            <v>PAPEL PARA ELECTROCARDIOGRAFO EDAN DANATECH  UNIDAD</v>
          </cell>
          <cell r="C193" t="str">
            <v>1 UNIDAD DE PAPEL</v>
          </cell>
          <cell r="D193">
            <v>1</v>
          </cell>
          <cell r="E193" t="str">
            <v xml:space="preserve">UN </v>
          </cell>
        </row>
        <row r="194">
          <cell r="A194">
            <v>192</v>
          </cell>
          <cell r="B194" t="str">
            <v>PAPEL PARA ELECTROCARDIOGRAFO MARCA COMEN UNIDAD  medidas: 110 MM * 140MM*15O HOJAS  REQUIERE GUIA LIBRETA</v>
          </cell>
          <cell r="C194" t="str">
            <v>1 UNIDAD DE PAPEL</v>
          </cell>
          <cell r="D194">
            <v>1</v>
          </cell>
          <cell r="E194" t="str">
            <v xml:space="preserve">UN </v>
          </cell>
        </row>
        <row r="195">
          <cell r="A195">
            <v>193</v>
          </cell>
          <cell r="B195" t="str">
            <v>PAPEL PARA ELECTROCARDIOGRAFO Y DESFIBRILADOR 50MM  X 30 EN ROLLO TERMOREACTIVO</v>
          </cell>
          <cell r="C195" t="str">
            <v>1 UNIDAD DE PAPEL  PRESENTACION ROLLO</v>
          </cell>
          <cell r="D195">
            <v>1</v>
          </cell>
          <cell r="E195" t="str">
            <v xml:space="preserve">UN </v>
          </cell>
        </row>
        <row r="196">
          <cell r="A196">
            <v>194</v>
          </cell>
          <cell r="B196" t="str">
            <v>PAPEL PARA MONITOR FETAL 112 MM X 100 MM X 200 RESMA</v>
          </cell>
          <cell r="C196" t="str">
            <v>1 UNIDAD DE PAPEL  PRESENTACION ROLLO</v>
          </cell>
          <cell r="D196">
            <v>1</v>
          </cell>
          <cell r="E196" t="str">
            <v xml:space="preserve">UN </v>
          </cell>
        </row>
        <row r="197">
          <cell r="A197">
            <v>195</v>
          </cell>
          <cell r="B197" t="str">
            <v>PAPEL TERMICO PARA MONITOR FETAL DE (112 X 90) MM X 150 HOJAS LINEA ROJA EN Z</v>
          </cell>
          <cell r="C197" t="str">
            <v>1 UNIDAD DE PAPEL</v>
          </cell>
          <cell r="D197">
            <v>1</v>
          </cell>
          <cell r="E197" t="str">
            <v xml:space="preserve">UN </v>
          </cell>
        </row>
        <row r="198">
          <cell r="A198">
            <v>196</v>
          </cell>
          <cell r="B198" t="str">
            <v>RESERVORIO PARA DREN DE SILICONA PLANO ACANALADO  CON CAPACIDAD DE 100ML</v>
          </cell>
          <cell r="C198" t="str">
            <v>1 UNIDAD DE RESERVORIO PARA DREN</v>
          </cell>
          <cell r="D198">
            <v>1</v>
          </cell>
          <cell r="E198" t="str">
            <v xml:space="preserve">UN </v>
          </cell>
        </row>
        <row r="199">
          <cell r="A199">
            <v>197</v>
          </cell>
          <cell r="B199" t="str">
            <v>RESERVORIO PARA DREN DE SILICONA REDONDO ACANALADO CON LINEA RADIOPACA  19FR CON CAPACIDAD DE 450 a 500ML</v>
          </cell>
          <cell r="C199" t="str">
            <v>1 UNIDAD DE RESERVORIO PARA DREN</v>
          </cell>
          <cell r="D199">
            <v>1</v>
          </cell>
          <cell r="E199" t="str">
            <v xml:space="preserve">UN </v>
          </cell>
        </row>
        <row r="200">
          <cell r="A200">
            <v>198</v>
          </cell>
          <cell r="B200" t="str">
            <v xml:space="preserve">RETRACTOR  DE 5-9  CM  </v>
          </cell>
          <cell r="C200" t="str">
            <v>1 UNIDAD DE RETRACTOR</v>
          </cell>
          <cell r="D200">
            <v>1</v>
          </cell>
          <cell r="E200" t="str">
            <v xml:space="preserve">UN </v>
          </cell>
        </row>
        <row r="201">
          <cell r="A201">
            <v>199</v>
          </cell>
          <cell r="B201" t="str">
            <v xml:space="preserve">RETRACTOR  RIGIDO DE 2.5-6 CM         </v>
          </cell>
          <cell r="C201" t="str">
            <v>1 UNIDAD DE RETRACTOR</v>
          </cell>
          <cell r="D201">
            <v>1</v>
          </cell>
          <cell r="E201" t="str">
            <v xml:space="preserve">UN </v>
          </cell>
        </row>
        <row r="202">
          <cell r="A202">
            <v>200</v>
          </cell>
          <cell r="B202" t="str">
            <v xml:space="preserve">RETRACTOR RIGIDO DE 9-14  CM         </v>
          </cell>
          <cell r="C202" t="str">
            <v>1 UNIDAD DE RETRACTOR</v>
          </cell>
          <cell r="D202">
            <v>1</v>
          </cell>
          <cell r="E202" t="str">
            <v xml:space="preserve">UN </v>
          </cell>
        </row>
        <row r="203">
          <cell r="A203">
            <v>201</v>
          </cell>
          <cell r="B203" t="str">
            <v>ROLLO DE TELA SMS 0,52*100METROS</v>
          </cell>
          <cell r="C203" t="str">
            <v>1 UNIDAD DE ROLLO DE TELA SMS. PRESENTACION ROLLO</v>
          </cell>
          <cell r="D203">
            <v>1</v>
          </cell>
          <cell r="E203" t="str">
            <v xml:space="preserve">UN </v>
          </cell>
        </row>
        <row r="204">
          <cell r="A204">
            <v>202</v>
          </cell>
          <cell r="B204" t="str">
            <v>SENSORES PARA MONITOREO BISPECTRAL BILATERAL</v>
          </cell>
          <cell r="C204" t="str">
            <v xml:space="preserve">1 UNIDAD DE SENSOR </v>
          </cell>
          <cell r="D204">
            <v>1</v>
          </cell>
          <cell r="E204" t="str">
            <v xml:space="preserve">UN </v>
          </cell>
        </row>
        <row r="205">
          <cell r="A205">
            <v>203</v>
          </cell>
          <cell r="B205" t="str">
            <v>SISTEMA DE DRENAJE TORAXICO SENCILLO (HUMEDO) CAPACIDAD DE 2.000 A 3.200 CC SALIDA PARA SUCCION</v>
          </cell>
          <cell r="C205" t="str">
            <v>1 UNIDAD DE SISTEMA DE DRENAJE TORAXICO</v>
          </cell>
          <cell r="D205">
            <v>1</v>
          </cell>
          <cell r="E205" t="str">
            <v xml:space="preserve">UN </v>
          </cell>
        </row>
        <row r="206">
          <cell r="A206">
            <v>204</v>
          </cell>
          <cell r="B206" t="str">
            <v>SONDA NASOENTERAL C/PUNTA DE TUNGSTENO N. 8 FR</v>
          </cell>
          <cell r="C206" t="str">
            <v>1 UNIDAD DE SONDA</v>
          </cell>
          <cell r="D206">
            <v>1</v>
          </cell>
          <cell r="E206" t="str">
            <v xml:space="preserve">UN </v>
          </cell>
        </row>
        <row r="207">
          <cell r="A207">
            <v>205</v>
          </cell>
          <cell r="B207" t="str">
            <v>SONDA NASOGASTRICA  12 FR CON PTA TUNGSTENO CON PUERTO Y ESTILETE</v>
          </cell>
          <cell r="C207" t="str">
            <v>1 UNIDAD DE SONDA</v>
          </cell>
          <cell r="D207">
            <v>1</v>
          </cell>
          <cell r="E207" t="str">
            <v xml:space="preserve">UN </v>
          </cell>
        </row>
        <row r="208">
          <cell r="A208">
            <v>206</v>
          </cell>
          <cell r="B208" t="str">
            <v xml:space="preserve">SONDA NASOGASTRICA S/PUNTA DE TUNGSTENO EN POLIURETANO N. 12 FR </v>
          </cell>
          <cell r="C208" t="str">
            <v>1 UNIDAD DE SONDA</v>
          </cell>
          <cell r="D208">
            <v>1</v>
          </cell>
          <cell r="E208" t="str">
            <v xml:space="preserve">UN </v>
          </cell>
        </row>
        <row r="209">
          <cell r="A209">
            <v>207</v>
          </cell>
          <cell r="B209" t="str">
            <v>SONDA NASOGASTRICA S/PUNTA DE TUNGSTENO EN POLIURETANO N. 5</v>
          </cell>
          <cell r="C209" t="str">
            <v>1 UNIDAD DE SONDA</v>
          </cell>
          <cell r="D209">
            <v>1</v>
          </cell>
          <cell r="E209" t="str">
            <v xml:space="preserve">UN </v>
          </cell>
        </row>
        <row r="210">
          <cell r="A210">
            <v>208</v>
          </cell>
          <cell r="B210" t="str">
            <v>SONDA NASOGASTRICA S/PUNTA DE TUNGSTENO EN POLIURETANO N. 8</v>
          </cell>
          <cell r="C210" t="str">
            <v>1 UNIDAD DE SONDA</v>
          </cell>
          <cell r="D210">
            <v>1</v>
          </cell>
          <cell r="E210" t="str">
            <v xml:space="preserve">UN </v>
          </cell>
        </row>
        <row r="211">
          <cell r="A211">
            <v>209</v>
          </cell>
          <cell r="B211" t="str">
            <v>SONDA NUTRICION ENTERAL 10 FR TUNGSTENO</v>
          </cell>
          <cell r="C211" t="str">
            <v>1 UNIDAD DE SONDA</v>
          </cell>
          <cell r="D211">
            <v>1</v>
          </cell>
          <cell r="E211" t="str">
            <v xml:space="preserve">UN </v>
          </cell>
        </row>
        <row r="212">
          <cell r="A212">
            <v>210</v>
          </cell>
          <cell r="B212" t="str">
            <v>SONDA NUTRICION ENTERAL 6 FR TUNGSTENO PEDIATRICA</v>
          </cell>
          <cell r="C212" t="str">
            <v>1 UNIDAD DE SONDA</v>
          </cell>
          <cell r="D212">
            <v>1</v>
          </cell>
          <cell r="E212" t="str">
            <v xml:space="preserve">UN </v>
          </cell>
        </row>
        <row r="213">
          <cell r="A213">
            <v>211</v>
          </cell>
          <cell r="B213" t="str">
            <v>SONDA PARA NUTRICION ENTERAL POR GASTROSTOMIA PEDIATRICO 12 FR VOLUMEN DE LLENADO (BALON)3-5CC</v>
          </cell>
          <cell r="C213" t="str">
            <v>1 UNIDAD DE SONDA</v>
          </cell>
          <cell r="D213">
            <v>1</v>
          </cell>
          <cell r="E213" t="str">
            <v xml:space="preserve">UN </v>
          </cell>
        </row>
        <row r="214">
          <cell r="A214">
            <v>212</v>
          </cell>
          <cell r="B214" t="str">
            <v xml:space="preserve">SONDA PUNTA TUNGSTENO NUTRI/ENTERAL  12 FR                                                           </v>
          </cell>
          <cell r="C214" t="str">
            <v>1 UNIDAD DE SONDA</v>
          </cell>
          <cell r="D214">
            <v>1</v>
          </cell>
          <cell r="E214" t="str">
            <v xml:space="preserve">UN </v>
          </cell>
        </row>
        <row r="215">
          <cell r="A215">
            <v>213</v>
          </cell>
          <cell r="B215" t="str">
            <v>SUJETADORES DE TUBO OROTRAQUEAL</v>
          </cell>
          <cell r="C215" t="str">
            <v>1 UNIDAD DE SUJETADOR DE TUBO</v>
          </cell>
          <cell r="D215">
            <v>1</v>
          </cell>
          <cell r="E215" t="str">
            <v xml:space="preserve">UN </v>
          </cell>
        </row>
        <row r="216">
          <cell r="A216">
            <v>214</v>
          </cell>
          <cell r="B216" t="str">
            <v>MONOFILAMENTO ABSORBIBLE DE POLIDIOXANONA, CALIBRE 4/0, AGUJADE 24 A 26 MM CURVA REDONDA, DE MEDIO CIRCULO, HEBRA DE 70 CM EN ADELANTE</v>
          </cell>
          <cell r="C216" t="str">
            <v>1 UNIDAD DE SOBRE</v>
          </cell>
          <cell r="D216">
            <v>1</v>
          </cell>
          <cell r="E216" t="str">
            <v xml:space="preserve">UN </v>
          </cell>
        </row>
        <row r="217">
          <cell r="A217">
            <v>215</v>
          </cell>
          <cell r="B217" t="str">
            <v>MULTIFILAMENTO NO ABSORBIBLE DE SEDA NEGRA CALIBRE 0 AGUJA CURVA REDONDA DE 34 A 37 MM 1/2 DE CIRCULO, HEBRA DE 70 CM O MAS</v>
          </cell>
          <cell r="C217" t="str">
            <v>1 UNIDAD DE SOBRE</v>
          </cell>
          <cell r="D217">
            <v>1</v>
          </cell>
          <cell r="E217" t="str">
            <v xml:space="preserve">UN </v>
          </cell>
        </row>
        <row r="218">
          <cell r="A218">
            <v>216</v>
          </cell>
          <cell r="B218" t="str">
            <v>MULTIFILAMENTO NO ABSORBIBLE DE SEDA NEGRA CALIBRE 0 AGUJA CURVA REDONDA DE 24 A 26 MM 1/2 DE CIRCULO, HEBRA DE 70 CM O MAS</v>
          </cell>
          <cell r="C218" t="str">
            <v>1 UNIDAD DE SOBRE</v>
          </cell>
          <cell r="D218">
            <v>1</v>
          </cell>
          <cell r="E218" t="str">
            <v xml:space="preserve">UN </v>
          </cell>
        </row>
        <row r="219">
          <cell r="A219">
            <v>217</v>
          </cell>
          <cell r="B219" t="str">
            <v>TUBO TRAMPA PARA SPECIMEN CON ADAPTADOR DESECHABLE  (TRAMPA DE LUKENS)</v>
          </cell>
          <cell r="C219" t="str">
            <v>1 UNIDAD DE TUBO TRAMPA</v>
          </cell>
          <cell r="D219">
            <v>1</v>
          </cell>
          <cell r="E219" t="str">
            <v xml:space="preserve">UN </v>
          </cell>
        </row>
        <row r="220">
          <cell r="A220">
            <v>218</v>
          </cell>
          <cell r="B220" t="str">
            <v>VENDAJE ELASTICO COMPRESIVO AUTOADHESIVO 3 X 5</v>
          </cell>
          <cell r="C220" t="str">
            <v>1 UNIDAD DE VENDAJE</v>
          </cell>
          <cell r="D220">
            <v>1</v>
          </cell>
          <cell r="E220" t="str">
            <v xml:space="preserve">UN </v>
          </cell>
        </row>
        <row r="221">
          <cell r="A221">
            <v>219</v>
          </cell>
          <cell r="B221" t="str">
            <v>VENDAJE ELASTICO COMPRESIVO AUTOADHESIVO 4 X 5</v>
          </cell>
          <cell r="C221" t="str">
            <v>1 UNIDAD DE VENDAJE</v>
          </cell>
          <cell r="D221">
            <v>1</v>
          </cell>
          <cell r="E221" t="str">
            <v xml:space="preserve">UN </v>
          </cell>
        </row>
        <row r="222">
          <cell r="A222">
            <v>220</v>
          </cell>
          <cell r="B222" t="str">
            <v>PARCHE DE DURAMADRE NO
SUTURABLE 7,5 CMX 7,5 CMS</v>
          </cell>
          <cell r="C222" t="str">
            <v>1 UNIDAD DE PARCHE</v>
          </cell>
          <cell r="D222">
            <v>1</v>
          </cell>
          <cell r="E222" t="str">
            <v xml:space="preserve">UN </v>
          </cell>
        </row>
        <row r="223">
          <cell r="A223">
            <v>221</v>
          </cell>
          <cell r="B223" t="str">
            <v>CATETER 7 FR X 100 CM. CATETER DE ABLACION DE VARICES POR RADIOFRECUENCIA VASCULAR</v>
          </cell>
          <cell r="C223" t="str">
            <v>1 UNIDAD DE CATETER</v>
          </cell>
          <cell r="D223">
            <v>1</v>
          </cell>
          <cell r="E223" t="str">
            <v xml:space="preserve">UN </v>
          </cell>
        </row>
        <row r="224">
          <cell r="A224">
            <v>222</v>
          </cell>
          <cell r="B224" t="str">
            <v>CATETER 7FR X 60CM. CATETER DE ABLACION POR RADIOFRECUENCIA VASCULAR</v>
          </cell>
          <cell r="C224" t="str">
            <v>1 UNIDAD DE CATETER</v>
          </cell>
          <cell r="D224">
            <v>1</v>
          </cell>
          <cell r="E224" t="str">
            <v xml:space="preserve">UN </v>
          </cell>
        </row>
        <row r="225">
          <cell r="A225">
            <v>223</v>
          </cell>
          <cell r="B225" t="str">
            <v>ANTMED 150 CM Y COILED TUBE DUAL CHECK VALVES P/N600104</v>
          </cell>
          <cell r="C225" t="str">
            <v>1 UNIDAD DE CONECTOR</v>
          </cell>
          <cell r="D225">
            <v>1</v>
          </cell>
          <cell r="E225" t="str">
            <v xml:space="preserve">UN </v>
          </cell>
        </row>
        <row r="226">
          <cell r="A226">
            <v>224</v>
          </cell>
          <cell r="B226" t="str">
            <v>KIT JERINGA ANTMED ACCUTRON CE DUAL P/400105+ANTMED 150 CM</v>
          </cell>
          <cell r="C226" t="str">
            <v>1 UNIDAD DE KIT DE
JERINGA</v>
          </cell>
          <cell r="D226">
            <v>1</v>
          </cell>
          <cell r="E226" t="str">
            <v xml:space="preserve">UN </v>
          </cell>
        </row>
        <row r="227">
          <cell r="A227">
            <v>225</v>
          </cell>
          <cell r="B227" t="str">
            <v>APOSITO ESTERIL TRASPARENTE 5 HASTA 6 CM X 5 HASTA 6 CM CON REFUERZO INCORPORADO, Y CON TIRILLAS DE FIJACION Y MARCACION. - USO NEONATAL</v>
          </cell>
          <cell r="C227" t="str">
            <v>1 UNIDAD DE APOSITO</v>
          </cell>
          <cell r="D227">
            <v>1</v>
          </cell>
          <cell r="E227" t="str">
            <v xml:space="preserve">UN </v>
          </cell>
        </row>
        <row r="228">
          <cell r="A228">
            <v>226</v>
          </cell>
          <cell r="B228" t="str">
            <v>BARRERA BLANDA Y  BOLSA COLOSTOMIA NO 32</v>
          </cell>
          <cell r="C228" t="str">
            <v>1 KIT COMPUESTO DE 1 BARRERA Y 1 BOLSA COLOSTOMIA</v>
          </cell>
          <cell r="D228">
            <v>1</v>
          </cell>
          <cell r="E228" t="str">
            <v xml:space="preserve">UN </v>
          </cell>
        </row>
        <row r="229">
          <cell r="A229">
            <v>227</v>
          </cell>
          <cell r="B229" t="str">
            <v>BARRERA CUTANEA NO IRRITANTE EN SPRAY </v>
          </cell>
          <cell r="C229" t="str">
            <v>1 UNIDAD DE BARRERA PRESENTACION EN SPRAY</v>
          </cell>
          <cell r="D229">
            <v>1</v>
          </cell>
          <cell r="E229" t="str">
            <v xml:space="preserve">UN </v>
          </cell>
        </row>
        <row r="230">
          <cell r="A230">
            <v>228</v>
          </cell>
          <cell r="B230" t="str">
            <v>BOLSA AUTOSELLABLE PARA ESTERILIZACION 70* 230-260 mm (CAJA * 200 UN)</v>
          </cell>
          <cell r="C230" t="str">
            <v>1 UNIDAD DE BOLSA PARA ESTERILIZAR</v>
          </cell>
          <cell r="D230">
            <v>1</v>
          </cell>
          <cell r="E230" t="str">
            <v xml:space="preserve">UN </v>
          </cell>
          <cell r="F230">
            <v>72</v>
          </cell>
          <cell r="G230">
            <v>0</v>
          </cell>
        </row>
        <row r="231">
          <cell r="A231">
            <v>229</v>
          </cell>
          <cell r="B231" t="str">
            <v>BOLSA AUTOSELLABLE PARA ESTERILIZACION DE 90 MM X 260 MM</v>
          </cell>
          <cell r="C231" t="str">
            <v>1 UNIDAD DE BOLSA PARA ESTERILIZAR</v>
          </cell>
          <cell r="D231">
            <v>1</v>
          </cell>
          <cell r="E231" t="str">
            <v xml:space="preserve">UN </v>
          </cell>
          <cell r="F231">
            <v>107</v>
          </cell>
          <cell r="G231">
            <v>0</v>
          </cell>
        </row>
        <row r="232">
          <cell r="A232">
            <v>230</v>
          </cell>
          <cell r="B232" t="str">
            <v>CANDADO CARRO DE PARO CON NUMERO CONSECUTIVO</v>
          </cell>
          <cell r="C232" t="str">
            <v>1 UNIDAD DE CANDADO</v>
          </cell>
          <cell r="D232">
            <v>1</v>
          </cell>
          <cell r="E232" t="str">
            <v xml:space="preserve">UN </v>
          </cell>
        </row>
        <row r="233">
          <cell r="A233">
            <v>231</v>
          </cell>
          <cell r="B233" t="str">
            <v>CANULA NASAL PARA OXIGENO ADULTO 1,5 mts</v>
          </cell>
          <cell r="C233" t="str">
            <v>1 UNIDAD DE CANULA</v>
          </cell>
          <cell r="D233">
            <v>1</v>
          </cell>
          <cell r="E233" t="str">
            <v xml:space="preserve">UN </v>
          </cell>
        </row>
        <row r="234">
          <cell r="A234">
            <v>232</v>
          </cell>
          <cell r="B234" t="str">
            <v>CANULA NASAL PARA OXIGENO PEDIATRICA</v>
          </cell>
          <cell r="C234" t="str">
            <v>1 UNIDAD DE CANULA</v>
          </cell>
          <cell r="D234">
            <v>1</v>
          </cell>
          <cell r="E234" t="str">
            <v xml:space="preserve">UN </v>
          </cell>
        </row>
        <row r="235">
          <cell r="A235">
            <v>233</v>
          </cell>
          <cell r="B235" t="str">
            <v>CATETER CABELLO DE ANGEL 28 FR</v>
          </cell>
          <cell r="C235" t="str">
            <v>1 UNIDAD DE CATETER</v>
          </cell>
          <cell r="D235">
            <v>1</v>
          </cell>
          <cell r="E235" t="str">
            <v xml:space="preserve">UN </v>
          </cell>
        </row>
        <row r="236">
          <cell r="A236">
            <v>234</v>
          </cell>
          <cell r="B236" t="str">
            <v>CATETER EPICUTANEO 2FR 24G MONOLUMEN</v>
          </cell>
          <cell r="C236" t="str">
            <v>1 UNIDAD DE CATETER</v>
          </cell>
          <cell r="D236">
            <v>1</v>
          </cell>
          <cell r="E236" t="str">
            <v xml:space="preserve">UN </v>
          </cell>
        </row>
        <row r="237">
          <cell r="A237">
            <v>235</v>
          </cell>
          <cell r="B237" t="str">
            <v>CIRCUITO ALTO FLUJO NEONATAL/ PEDIATRICO CON CAMARA</v>
          </cell>
          <cell r="C237" t="str">
            <v>1 UNIDAD DE CIRCUITO</v>
          </cell>
          <cell r="D237">
            <v>1</v>
          </cell>
          <cell r="E237" t="str">
            <v xml:space="preserve">UN </v>
          </cell>
        </row>
        <row r="238">
          <cell r="A238">
            <v>236</v>
          </cell>
          <cell r="B238" t="str">
            <v>CIRCUITO DE VENTILACION  MECANICA NEONATAL CON CAMARA+TRAMPA  DE AGUA EN LA VIA ESPIRATORIA</v>
          </cell>
          <cell r="C238" t="str">
            <v>1 UNIDAD DE CIRCUITO</v>
          </cell>
          <cell r="D238">
            <v>1</v>
          </cell>
          <cell r="E238" t="str">
            <v xml:space="preserve">UN </v>
          </cell>
        </row>
        <row r="239">
          <cell r="A239">
            <v>237</v>
          </cell>
          <cell r="B239" t="str">
            <v>CLAMP UMBILICAL</v>
          </cell>
          <cell r="C239" t="str">
            <v>1 UNIDAD DE CLAM</v>
          </cell>
          <cell r="D239">
            <v>1</v>
          </cell>
          <cell r="E239" t="str">
            <v xml:space="preserve">UN </v>
          </cell>
        </row>
        <row r="240">
          <cell r="A240">
            <v>238</v>
          </cell>
          <cell r="B240" t="str">
            <v>ESPARADRAPO DE TELA TIPO HOSPITALARIO TUBO + 5 ROLLOS</v>
          </cell>
          <cell r="C240" t="str">
            <v>1 UNIDAD DE ESPARADRAPO PRESENTACION TUBO</v>
          </cell>
          <cell r="D240">
            <v>1</v>
          </cell>
          <cell r="E240" t="str">
            <v xml:space="preserve">UN </v>
          </cell>
        </row>
        <row r="241">
          <cell r="A241">
            <v>239</v>
          </cell>
          <cell r="B241" t="str">
            <v xml:space="preserve">ESPARADRAPO TELA SIN TEJER AUTOADHESIVO- 15 X 10 </v>
          </cell>
          <cell r="C241" t="str">
            <v>1 UNIDAD DE ESPARADRAPO</v>
          </cell>
          <cell r="D241">
            <v>1</v>
          </cell>
          <cell r="E241" t="str">
            <v xml:space="preserve">UN </v>
          </cell>
        </row>
        <row r="242">
          <cell r="A242">
            <v>240</v>
          </cell>
          <cell r="B242" t="str">
            <v>ESPECULO VAGINAL DESECHABLE TALLA  S</v>
          </cell>
          <cell r="C242" t="str">
            <v>1 UNIDAD DE ESPECULO</v>
          </cell>
          <cell r="D242">
            <v>1</v>
          </cell>
          <cell r="E242" t="str">
            <v xml:space="preserve">UN </v>
          </cell>
        </row>
        <row r="243">
          <cell r="A243">
            <v>241</v>
          </cell>
          <cell r="B243" t="str">
            <v>FIJADOR PARA CITOLOGIA</v>
          </cell>
          <cell r="C243" t="str">
            <v>1 UNIDAD DE FIJADOR</v>
          </cell>
          <cell r="D243">
            <v>1</v>
          </cell>
          <cell r="E243" t="str">
            <v xml:space="preserve">UN </v>
          </cell>
        </row>
        <row r="244">
          <cell r="A244">
            <v>242</v>
          </cell>
          <cell r="B244" t="str">
            <v xml:space="preserve">FILTRO EXHALATORIO DESECHABLE NEONATAL PARA VENTILADOR PB 840 </v>
          </cell>
          <cell r="C244" t="str">
            <v>1 UNIDAD DE FILTRO</v>
          </cell>
          <cell r="D244">
            <v>1</v>
          </cell>
          <cell r="E244" t="str">
            <v xml:space="preserve">UN </v>
          </cell>
        </row>
        <row r="245">
          <cell r="A245">
            <v>243</v>
          </cell>
          <cell r="B245" t="str">
            <v>HOJA MACINTOSH MODELO M3D PARA VIDEOLARINGOSCOPICO MARCA MEDCAPTAIN NUMERO 3 PARA VIA RESPIRATORIA DIFICIL ESTERIL DE UN SOLO USO, LONGITUD 126 MM ALTITUD 38 MM</v>
          </cell>
          <cell r="C245" t="str">
            <v>1 UNIDAD DE HOJA MACINTOSH</v>
          </cell>
          <cell r="D245">
            <v>1</v>
          </cell>
          <cell r="E245" t="str">
            <v xml:space="preserve">UN </v>
          </cell>
        </row>
        <row r="246">
          <cell r="A246">
            <v>244</v>
          </cell>
          <cell r="B246" t="str">
            <v>HOJA MACINTOSH MODELO M3D PARA VIDEOLARINGOSCOPICO MARCA MEDCAPTAIN NUMERO 4 PARA VIA RESPIRATORIA DIFICIL ESTERIL DE UN SOLO USO, LONGITUD 140 MM ALTITUD 41 MM</v>
          </cell>
          <cell r="C246" t="str">
            <v>1 UNIDAD DE HOJA MACINTOSH</v>
          </cell>
          <cell r="D246">
            <v>1</v>
          </cell>
          <cell r="E246" t="str">
            <v xml:space="preserve">UN </v>
          </cell>
        </row>
        <row r="247">
          <cell r="A247">
            <v>245</v>
          </cell>
          <cell r="B247" t="str">
            <v>HOJA MACINTOSH MODELO M3D PARA VIDEOLARINGOSCOPICO MARCA MEDCAPTAIN NUMERO 5 PARA VIA RESPIRATORIA DIFICIL ESTERIL DE UN SOLO USO, LONGITUD 126 MM ALTITUD 42 MM</v>
          </cell>
          <cell r="C247" t="str">
            <v>1 UNIDAD DE HOJA MACINTOSH</v>
          </cell>
          <cell r="D247">
            <v>1</v>
          </cell>
          <cell r="E247" t="str">
            <v xml:space="preserve">UN </v>
          </cell>
        </row>
        <row r="248">
          <cell r="A248">
            <v>246</v>
          </cell>
          <cell r="B248" t="str">
            <v>INDICADOR BIOLOGICO A VAPOR DE LECTURA RAPIDA DE 24 MINUTOS</v>
          </cell>
          <cell r="C248" t="str">
            <v>1 UNIDAD DE INDICADOR</v>
          </cell>
          <cell r="D248">
            <v>1</v>
          </cell>
          <cell r="E248" t="str">
            <v xml:space="preserve">UN </v>
          </cell>
          <cell r="F248">
            <v>20000</v>
          </cell>
          <cell r="G248">
            <v>0</v>
          </cell>
        </row>
        <row r="249">
          <cell r="A249">
            <v>247</v>
          </cell>
          <cell r="B249" t="str">
            <v xml:space="preserve">INDICADOR BIOLOGICO PARA PEROXIDO DE HIDROGENO LECTURA RAPIDA 30 MINUTOS </v>
          </cell>
          <cell r="C249" t="str">
            <v>1 UNIDAD DE INDICADOR</v>
          </cell>
          <cell r="D249">
            <v>1</v>
          </cell>
          <cell r="E249" t="str">
            <v xml:space="preserve">UN </v>
          </cell>
          <cell r="F249">
            <v>28000</v>
          </cell>
          <cell r="G249">
            <v>0</v>
          </cell>
        </row>
        <row r="250">
          <cell r="A250">
            <v>248</v>
          </cell>
          <cell r="B250" t="str">
            <v xml:space="preserve">INDICADOR BIOLOGICO PARA VAPOR LECTURA RAPIDA  LECTURA DE   UNA HORA A 40 MINUTOS </v>
          </cell>
          <cell r="C250" t="str">
            <v>1 UNIDAD DE INDICADOR</v>
          </cell>
          <cell r="D250">
            <v>1</v>
          </cell>
          <cell r="E250" t="str">
            <v xml:space="preserve">UN </v>
          </cell>
          <cell r="F250">
            <v>17000</v>
          </cell>
        </row>
        <row r="251">
          <cell r="A251">
            <v>249</v>
          </cell>
          <cell r="B251" t="str">
            <v>INDICADOR CONTROL BIOLOGICO DE VAPOR  AMPOLLA LECTURA RAPIDA 30 MINUTOS PARA AUTOCLAVE GRAVITACIONAL</v>
          </cell>
          <cell r="C251" t="str">
            <v>1 UNIDAD DE INDICADOR</v>
          </cell>
          <cell r="D251">
            <v>1</v>
          </cell>
          <cell r="E251" t="str">
            <v xml:space="preserve">UN </v>
          </cell>
          <cell r="F251">
            <v>20000</v>
          </cell>
        </row>
        <row r="252">
          <cell r="A252">
            <v>250</v>
          </cell>
          <cell r="B252" t="str">
            <v>INMOVILIZADOR CERVICAL DE THOMAS TALLA M</v>
          </cell>
          <cell r="C252" t="str">
            <v>1 UNIDAD DE INMOVILIZADOR CERVICAL</v>
          </cell>
          <cell r="D252">
            <v>1</v>
          </cell>
          <cell r="E252" t="str">
            <v xml:space="preserve">UN </v>
          </cell>
        </row>
        <row r="253">
          <cell r="A253">
            <v>251</v>
          </cell>
          <cell r="B253" t="str">
            <v>INMOVILIZADOR CERVICAL DE THOMAS TALLA S</v>
          </cell>
          <cell r="C253" t="str">
            <v>1 UNIDAD DE INMOVILIZADOR CERVICAL</v>
          </cell>
          <cell r="D253">
            <v>1</v>
          </cell>
          <cell r="E253" t="str">
            <v xml:space="preserve">UN </v>
          </cell>
        </row>
        <row r="254">
          <cell r="A254">
            <v>252</v>
          </cell>
          <cell r="B254" t="str">
            <v>MASCARA PERILARINGEA NO 3.0</v>
          </cell>
          <cell r="C254" t="str">
            <v>1 UNIDAD DE MASCARA</v>
          </cell>
          <cell r="D254">
            <v>1</v>
          </cell>
          <cell r="E254" t="str">
            <v xml:space="preserve">UN </v>
          </cell>
        </row>
        <row r="255">
          <cell r="A255">
            <v>253</v>
          </cell>
          <cell r="B255" t="str">
            <v>MASCARA PERILARINGEA NO 4.0</v>
          </cell>
          <cell r="C255" t="str">
            <v>1 UNIDAD DE MASCARA</v>
          </cell>
          <cell r="D255">
            <v>1</v>
          </cell>
          <cell r="E255" t="str">
            <v xml:space="preserve">UN </v>
          </cell>
        </row>
        <row r="256">
          <cell r="A256">
            <v>254</v>
          </cell>
          <cell r="B256" t="str">
            <v xml:space="preserve">NEBULIZADOR JET CON SISTEMA VENTURY </v>
          </cell>
          <cell r="C256" t="str">
            <v>1 UNIDAD DE NEBULIZADOR</v>
          </cell>
          <cell r="D256">
            <v>1</v>
          </cell>
          <cell r="E256" t="str">
            <v xml:space="preserve">UN </v>
          </cell>
        </row>
        <row r="257">
          <cell r="A257">
            <v>255</v>
          </cell>
          <cell r="B257" t="str">
            <v>RECOLECTOR DE CORTOPUNZANTES 2.9L</v>
          </cell>
          <cell r="C257" t="str">
            <v>1 UNIDAD DE RECOLECTOR</v>
          </cell>
          <cell r="D257">
            <v>1</v>
          </cell>
          <cell r="E257" t="str">
            <v xml:space="preserve">UN </v>
          </cell>
        </row>
        <row r="258">
          <cell r="A258">
            <v>256</v>
          </cell>
          <cell r="B258" t="str">
            <v>SONDA DE GASTROSTOMIA DE RECAMBIO O QUIRURGICA CON BALON 14 F</v>
          </cell>
          <cell r="C258" t="str">
            <v>1 UNIDAD DE SONDA</v>
          </cell>
          <cell r="D258">
            <v>1</v>
          </cell>
          <cell r="E258" t="str">
            <v xml:space="preserve">UN </v>
          </cell>
          <cell r="F258">
            <v>223000</v>
          </cell>
        </row>
        <row r="259">
          <cell r="A259">
            <v>257</v>
          </cell>
          <cell r="B259" t="str">
            <v>SONDA DE GASTROSTOMIA DE RECAMBIO O QUIRURGICA CON BALON 16 F</v>
          </cell>
          <cell r="C259" t="str">
            <v>1 UNIDAD DE SONDA</v>
          </cell>
          <cell r="D259">
            <v>1</v>
          </cell>
          <cell r="E259" t="str">
            <v xml:space="preserve">UN </v>
          </cell>
          <cell r="F259">
            <v>223000</v>
          </cell>
        </row>
        <row r="260">
          <cell r="A260">
            <v>258</v>
          </cell>
          <cell r="B260" t="str">
            <v>SONDA DE GASTROSTOMIA DE RECAMBIO O QUIRURGICA CON BALON 18 F</v>
          </cell>
          <cell r="C260" t="str">
            <v>1 UNIDAD DE SONDA</v>
          </cell>
          <cell r="D260">
            <v>1</v>
          </cell>
          <cell r="E260" t="str">
            <v xml:space="preserve">UN </v>
          </cell>
          <cell r="F260">
            <v>223000</v>
          </cell>
        </row>
        <row r="261">
          <cell r="A261">
            <v>259</v>
          </cell>
          <cell r="B261" t="str">
            <v>SONDA DE GASTROSTOMIA DE RECAMBIO O QUIRURGICA CON BALON 20 F</v>
          </cell>
          <cell r="C261" t="str">
            <v>1 UNIDAD DE SONDA</v>
          </cell>
          <cell r="D261">
            <v>1</v>
          </cell>
          <cell r="E261" t="str">
            <v xml:space="preserve">UN </v>
          </cell>
          <cell r="F261">
            <v>223000</v>
          </cell>
        </row>
        <row r="262">
          <cell r="A262">
            <v>260</v>
          </cell>
          <cell r="B262" t="str">
            <v>SONDA DE GASTROSTOMIA DE RECAMBIO O QUIRURGICA CON BALON 22 F</v>
          </cell>
          <cell r="C262" t="str">
            <v>1 UNIDAD DE SONDA</v>
          </cell>
          <cell r="D262">
            <v>1</v>
          </cell>
          <cell r="E262" t="str">
            <v xml:space="preserve">UN </v>
          </cell>
        </row>
        <row r="263">
          <cell r="A263">
            <v>261</v>
          </cell>
          <cell r="B263" t="str">
            <v>SONDA DE GASTROSTOMIA DE RECAMBIO O QUIRURGICA CON BALON 24 F</v>
          </cell>
          <cell r="C263" t="str">
            <v>1 UNIDAD DE SONDA</v>
          </cell>
          <cell r="D263">
            <v>1</v>
          </cell>
          <cell r="E263" t="str">
            <v xml:space="preserve">UN </v>
          </cell>
          <cell r="F263">
            <v>223000</v>
          </cell>
        </row>
        <row r="264">
          <cell r="A264">
            <v>262</v>
          </cell>
          <cell r="B264" t="str">
            <v>SONDA NASOGASTRICA (LEVIN) 10 FR</v>
          </cell>
          <cell r="C264" t="str">
            <v>1 UNIDAD DE SONDA</v>
          </cell>
          <cell r="D264">
            <v>1</v>
          </cell>
          <cell r="E264" t="str">
            <v xml:space="preserve">UN </v>
          </cell>
        </row>
        <row r="265">
          <cell r="A265">
            <v>263</v>
          </cell>
          <cell r="B265" t="str">
            <v>TEST BOWIE &amp; DICK,   KIT DIARIO PRE-ENSAMBLADO PARA PRUEBA AUTOCLAVE DE PREVACIO</v>
          </cell>
          <cell r="C265" t="str">
            <v>1 UNIDAD DE TEST BOWIE &amp; DICK. PRESENTACION KIT PRE-ENSAMBLADO</v>
          </cell>
          <cell r="D265">
            <v>1</v>
          </cell>
          <cell r="E265" t="str">
            <v xml:space="preserve">UN </v>
          </cell>
          <cell r="F265">
            <v>15760</v>
          </cell>
          <cell r="G265">
            <v>2994.4</v>
          </cell>
        </row>
        <row r="266">
          <cell r="A266">
            <v>264</v>
          </cell>
          <cell r="B266" t="str">
            <v xml:space="preserve">TUBO ENDOTRAQUEAL N. 6.5 SIN BALON, APIROGENO, RADIOPACO Y ESTERIL </v>
          </cell>
          <cell r="C266" t="str">
            <v>1 UNIDAD DE TUBO ENDOTRAQUEAL</v>
          </cell>
          <cell r="D266">
            <v>1</v>
          </cell>
          <cell r="E266" t="str">
            <v xml:space="preserve">UN </v>
          </cell>
        </row>
        <row r="267">
          <cell r="A267">
            <v>265</v>
          </cell>
          <cell r="B267" t="str">
            <v>JERINGA DESECHABLE 1CC INSULINA C/AGUJA 27GX1/2</v>
          </cell>
          <cell r="C267" t="str">
            <v>1 UNIDAD DE JERINGA</v>
          </cell>
          <cell r="D267">
            <v>1</v>
          </cell>
          <cell r="E267" t="str">
            <v xml:space="preserve">UN </v>
          </cell>
        </row>
        <row r="268">
          <cell r="A268">
            <v>266</v>
          </cell>
          <cell r="B268" t="str">
            <v>JERINGA DESECHABLE DE 3 PARTES 20 ML</v>
          </cell>
          <cell r="C268" t="str">
            <v>1 UNIDAD DE JERINGA</v>
          </cell>
          <cell r="D268">
            <v>1</v>
          </cell>
          <cell r="E268" t="str">
            <v xml:space="preserve">UN </v>
          </cell>
        </row>
        <row r="269">
          <cell r="A269">
            <v>267</v>
          </cell>
          <cell r="B269" t="str">
            <v>JERINGA DESECHABLE DE 3 PARTES 50 ML</v>
          </cell>
          <cell r="C269" t="str">
            <v>1 UNIDAD DE JERINGA</v>
          </cell>
          <cell r="D269">
            <v>1</v>
          </cell>
          <cell r="E269" t="str">
            <v xml:space="preserve">UN </v>
          </cell>
        </row>
        <row r="270">
          <cell r="A270">
            <v>268</v>
          </cell>
          <cell r="B270" t="str">
            <v>JERINGA DESECHABLE DE 3 PARTES 10 ML</v>
          </cell>
          <cell r="C270" t="str">
            <v>1 UNIDAD DE JERINGA</v>
          </cell>
          <cell r="D270">
            <v>1</v>
          </cell>
          <cell r="E270" t="str">
            <v xml:space="preserve">UN </v>
          </cell>
        </row>
        <row r="271">
          <cell r="A271">
            <v>269</v>
          </cell>
          <cell r="B271" t="str">
            <v>JERINGA DESECHABLE DE 3 PARTES 5 ML</v>
          </cell>
          <cell r="C271" t="str">
            <v>1 UNIDAD DE JERINGA</v>
          </cell>
          <cell r="D271">
            <v>1</v>
          </cell>
          <cell r="E271" t="str">
            <v xml:space="preserve">UN </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A3">
            <v>1</v>
          </cell>
          <cell r="B3" t="str">
            <v>DM124</v>
          </cell>
          <cell r="C3" t="str">
            <v>APOSITO "NO TEJIDO", CON ADHESIVO HIPOALERGÉNICO PARA HERIDAS POSOPERATORIAS 30 A 35 X 9 A 10CM.</v>
          </cell>
          <cell r="D3" t="str">
            <v>1 UNIDAD DE APOSITO</v>
          </cell>
          <cell r="E3" t="str">
            <v>ENFERMERIA CLINICA DE HERIDAS</v>
          </cell>
          <cell r="F3" t="str">
            <v>NO</v>
          </cell>
          <cell r="G3" t="str">
            <v>Se solicitará muestra física por requerimiento del evaluador</v>
          </cell>
        </row>
        <row r="4">
          <cell r="A4">
            <v>2</v>
          </cell>
          <cell r="B4" t="str">
            <v>DM1701</v>
          </cell>
          <cell r="C4" t="str">
            <v>APOSITO 6 X 7 MAS O MENOS 2CM CON REFUERZO INCORPORADO, Y CON TIRILLAS DE FIJACIÓN Y MARCACIÓN-USO PEDIATRICO</v>
          </cell>
          <cell r="D4" t="str">
            <v>1 UNIDAD DE APOSITO</v>
          </cell>
          <cell r="E4" t="str">
            <v>ENFERMERIA CLINICA DE HERIDAS</v>
          </cell>
          <cell r="F4" t="str">
            <v>NO</v>
          </cell>
          <cell r="G4" t="str">
            <v>Se solicitará muestra física por requerimiento del evaluador</v>
          </cell>
        </row>
        <row r="5">
          <cell r="A5">
            <v>3</v>
          </cell>
          <cell r="B5" t="str">
            <v>DM1686</v>
          </cell>
          <cell r="C5" t="str">
            <v>APOSITO DE CARBON TRILAMINADO 10*10</v>
          </cell>
          <cell r="D5" t="str">
            <v>1 UNIDAD DE APOSITO</v>
          </cell>
          <cell r="E5" t="str">
            <v>ENFERMERIA CLINICA DE HERIDAS</v>
          </cell>
          <cell r="F5" t="str">
            <v>NO</v>
          </cell>
          <cell r="G5" t="str">
            <v>Se solicitará muestra física por requerimiento del evaluador</v>
          </cell>
        </row>
        <row r="6">
          <cell r="A6">
            <v>4</v>
          </cell>
          <cell r="B6" t="str">
            <v>DM2021</v>
          </cell>
          <cell r="C6" t="str">
            <v>APOSITO DE GASA 15X20 CON BASE DE PARAFINA BLANDA + CLORHEXIDINA 0.5%</v>
          </cell>
          <cell r="D6" t="str">
            <v>1 UNIDAD DE APOSITO</v>
          </cell>
          <cell r="E6" t="str">
            <v>ENFERMERIA CLINICA DE HERIDAS</v>
          </cell>
          <cell r="F6" t="str">
            <v>NO</v>
          </cell>
          <cell r="G6" t="str">
            <v>Se solicitará muestra física por requerimiento del evaluador</v>
          </cell>
        </row>
        <row r="7">
          <cell r="A7">
            <v>5</v>
          </cell>
          <cell r="B7" t="str">
            <v>DM1656</v>
          </cell>
          <cell r="C7" t="str">
            <v>APOSITO ESTERIL TRANSPARENTE 7X9 MAS O MENOS 2 CM CON REFUERZO INCORPORADO, Y CON TIRILLAS DE FIJACIÓN Y MARCACIÓN - USO ADULTO</v>
          </cell>
          <cell r="D7" t="str">
            <v>1 UNIDAD DE APOSITO</v>
          </cell>
          <cell r="E7" t="str">
            <v>ENFERMERIA CLINICA DE HERIDAS</v>
          </cell>
          <cell r="F7" t="str">
            <v>NO</v>
          </cell>
          <cell r="G7" t="str">
            <v>Se solicitará muestra física por requerimiento del evaluador</v>
          </cell>
        </row>
        <row r="8">
          <cell r="A8">
            <v>6</v>
          </cell>
          <cell r="B8" t="str">
            <v>DM2339</v>
          </cell>
          <cell r="C8" t="str">
            <v>APOSITO TRANSPARENTE 15 X 25 CM POSQUIRURGICO CON ALMOHADILLA ABSORBENTE</v>
          </cell>
          <cell r="D8" t="str">
            <v>1 UNIDAD DE APOSITO</v>
          </cell>
          <cell r="E8" t="str">
            <v>ENFERMERIA</v>
          </cell>
          <cell r="F8" t="str">
            <v>NO</v>
          </cell>
          <cell r="G8" t="str">
            <v>Se solicitará muestra física por requerimiento del evaluador</v>
          </cell>
        </row>
        <row r="9">
          <cell r="A9">
            <v>7</v>
          </cell>
          <cell r="B9" t="str">
            <v>DM2340</v>
          </cell>
          <cell r="C9" t="str">
            <v>APOSITO TRASPARENTE ESTERIL CON ALMOHADILLA ABSORVENTE 7 HASTA 9 X 5 HASTA 7 CM</v>
          </cell>
          <cell r="D9" t="str">
            <v>1 UNIDAD DE APOSITO</v>
          </cell>
          <cell r="E9" t="str">
            <v>ENFERMERIA</v>
          </cell>
          <cell r="F9" t="str">
            <v>NO</v>
          </cell>
          <cell r="G9" t="str">
            <v>Se solicitará muestra física por requerimiento del evaluador</v>
          </cell>
        </row>
        <row r="10">
          <cell r="A10">
            <v>8</v>
          </cell>
          <cell r="B10" t="str">
            <v>DM2112</v>
          </cell>
          <cell r="C10" t="str">
            <v>CREMA PROTECTORA CUTANEA CON OXIDO DE ZINC PARA PREVENCION LESIONES POR PRESION. 10%</v>
          </cell>
          <cell r="D10" t="str">
            <v>1 UNIDAD DE CREMA</v>
          </cell>
          <cell r="E10" t="str">
            <v>ENFERMERIA CLINICA DE HERIDAS</v>
          </cell>
          <cell r="F10" t="str">
            <v>NO</v>
          </cell>
          <cell r="G10" t="str">
            <v>Se solicitará muestra física por requerimiento del evaluador</v>
          </cell>
        </row>
        <row r="11">
          <cell r="A11">
            <v>9</v>
          </cell>
          <cell r="B11" t="str">
            <v>DM1446</v>
          </cell>
          <cell r="C11" t="str">
            <v>DETERGENTE POLIENZIMATICO BIODEGRADABLE EN GEL O ESPUMA COMO PRETRATAMIENTO DE TRANSPORTE INSTRUMENTAL PARA LA DEGRADACION DE MATERIA ORGANICA</v>
          </cell>
          <cell r="D11" t="str">
            <v>1 UNIDAD DE DETERGENTE X 500 ML PRESENTACION FRASCO EN SPRAY</v>
          </cell>
          <cell r="E11" t="str">
            <v xml:space="preserve">ESTERILIZACION </v>
          </cell>
          <cell r="F11" t="str">
            <v>NO</v>
          </cell>
          <cell r="G11" t="str">
            <v>Se solicitará muestra física por requerimiento del evaluador</v>
          </cell>
        </row>
        <row r="12">
          <cell r="A12">
            <v>10</v>
          </cell>
          <cell r="B12" t="str">
            <v>DM1103</v>
          </cell>
          <cell r="C12" t="str">
            <v>ESPARADRAPO TELA SIN TEJER AUTOADHESIVO-10 CM X 10 M</v>
          </cell>
          <cell r="D12" t="str">
            <v>1 UNIDAD DE ESPARADRAPO</v>
          </cell>
          <cell r="E12" t="str">
            <v>ENFERMERIA</v>
          </cell>
          <cell r="F12" t="str">
            <v>NO</v>
          </cell>
          <cell r="G12" t="str">
            <v>Se solicitará muestra física por requerimiento del evaluador</v>
          </cell>
        </row>
        <row r="13">
          <cell r="A13">
            <v>11</v>
          </cell>
          <cell r="B13" t="str">
            <v>DM2049</v>
          </cell>
          <cell r="C13" t="str">
            <v>PROTECTOR CUTANEO EMOLIENTE CON OXIDO DE ZINC CALAMINA Y ALANTOINA 30%(ULTRA)</v>
          </cell>
          <cell r="D13" t="str">
            <v>1 UNIDAD DE PROTECTOR CUTANEO</v>
          </cell>
          <cell r="E13" t="str">
            <v>ENFERMERIA CLINICA DE HERIDAS</v>
          </cell>
          <cell r="F13" t="str">
            <v>NO</v>
          </cell>
          <cell r="G13" t="str">
            <v>Se solicitará muestra física por requerimiento del evaluador</v>
          </cell>
        </row>
        <row r="14">
          <cell r="A14">
            <v>12</v>
          </cell>
          <cell r="B14" t="str">
            <v>DM2475</v>
          </cell>
          <cell r="C14" t="str">
            <v>PROTECTOR EN ESPUMA PARA CODO Y TALON</v>
          </cell>
          <cell r="D14" t="str">
            <v>1 UNIDAD DE PROTECTOR EN ESPUMA</v>
          </cell>
          <cell r="E14" t="str">
            <v>ENFERMERIA CLINICA DE HERIDAS</v>
          </cell>
          <cell r="F14" t="str">
            <v>NO</v>
          </cell>
          <cell r="G14" t="str">
            <v>Se solicitará muestra física por requerimiento del evaluador</v>
          </cell>
        </row>
        <row r="15">
          <cell r="A15">
            <v>13</v>
          </cell>
          <cell r="B15" t="str">
            <v>DM2526</v>
          </cell>
          <cell r="C15" t="str">
            <v>ROLLO DE GASA IMPREGNADA EN PARAFINA DE 1 METRO POR 15 CM DE ANCHO ESTERIL</v>
          </cell>
          <cell r="D15" t="str">
            <v>1 UNIDAD DE ROLLO DE GASA IMPREGNADA EN PARAFINA. PRESENTACION ROLLO</v>
          </cell>
          <cell r="E15" t="str">
            <v>ENFERMERIA CLINICA DE HERIDAS</v>
          </cell>
          <cell r="F15" t="str">
            <v>NO</v>
          </cell>
          <cell r="G15" t="str">
            <v>Se solicitará muestra física por requerimiento del evaluador</v>
          </cell>
        </row>
        <row r="16">
          <cell r="A16">
            <v>14</v>
          </cell>
          <cell r="B16" t="str">
            <v>DM1097</v>
          </cell>
          <cell r="C16" t="str">
            <v>CONECTOR LIBRE DE AGUJA</v>
          </cell>
          <cell r="D16" t="str">
            <v>1 UNIDAD CONECTOR</v>
          </cell>
          <cell r="E16" t="str">
            <v>ENFERMERIA</v>
          </cell>
          <cell r="F16" t="str">
            <v>NO</v>
          </cell>
          <cell r="G16" t="str">
            <v>Se solicitará muestra física por requerimiento del evaluador</v>
          </cell>
        </row>
        <row r="17">
          <cell r="A17">
            <v>15</v>
          </cell>
          <cell r="B17" t="str">
            <v>DM471</v>
          </cell>
          <cell r="C17" t="str">
            <v>ESPARADRAPO ANTIALERGICO 1 PULGADA</v>
          </cell>
          <cell r="D17" t="str">
            <v>1 ROLLO DE ESPARADRAPO</v>
          </cell>
          <cell r="E17" t="str">
            <v>ENFERMERIA</v>
          </cell>
          <cell r="F17" t="str">
            <v>NO</v>
          </cell>
          <cell r="G17" t="str">
            <v>Se solicitará muestra física por requerimiento del evaluador</v>
          </cell>
        </row>
        <row r="18">
          <cell r="A18">
            <v>16</v>
          </cell>
          <cell r="B18" t="str">
            <v>DM472</v>
          </cell>
          <cell r="C18" t="str">
            <v>ESPARADRAPO DE RAYON MICROPOROSO HIPOALERGENICO 2 X 10 YARDAS</v>
          </cell>
          <cell r="D18" t="str">
            <v>1 ROLLO DE ESPARADRAPO</v>
          </cell>
          <cell r="E18" t="str">
            <v>ENFERMERIA</v>
          </cell>
          <cell r="F18" t="str">
            <v>NO</v>
          </cell>
          <cell r="G18" t="str">
            <v>Se solicitará muestra física por requerimiento del evaluador</v>
          </cell>
        </row>
        <row r="19">
          <cell r="A19">
            <v>17</v>
          </cell>
          <cell r="B19" t="str">
            <v>DM1921</v>
          </cell>
          <cell r="C19" t="str">
            <v>GASA 100% ALGODON TEJIDA 8 PLIEGUES ESTERIL SIN INDICADOR RADIOPACO 7.5 * 7.5 cm (SOBRE X 5)</v>
          </cell>
          <cell r="D19" t="str">
            <v>1 SOBRE DE 5 UNIDADES</v>
          </cell>
          <cell r="E19" t="str">
            <v xml:space="preserve">ESTERILIZACION </v>
          </cell>
          <cell r="F19" t="str">
            <v>NO</v>
          </cell>
          <cell r="G19" t="str">
            <v>Se solicitará muestra física por requerimiento del evaluador</v>
          </cell>
        </row>
        <row r="20">
          <cell r="A20">
            <v>18</v>
          </cell>
          <cell r="B20" t="str">
            <v>DM620</v>
          </cell>
          <cell r="C20" t="str">
            <v>JERINGA DE TRES PARTES DE 3 CM 23G X 1´´ 25 X 0.62 MM.</v>
          </cell>
          <cell r="D20" t="str">
            <v>1 UNIDAD DE JERINGA</v>
          </cell>
          <cell r="E20" t="str">
            <v>ENFERMERIA</v>
          </cell>
          <cell r="F20" t="str">
            <v>NO</v>
          </cell>
          <cell r="G20" t="str">
            <v>Se solicitará muestra física por requerimiento del evaluador</v>
          </cell>
          <cell r="H20" t="str">
            <v>2012DM-0008789</v>
          </cell>
          <cell r="I20">
            <v>44706</v>
          </cell>
          <cell r="J20" t="str">
            <v>NIPRO</v>
          </cell>
          <cell r="K20" t="str">
            <v>CAJA X 100</v>
          </cell>
          <cell r="L20">
            <v>168</v>
          </cell>
          <cell r="M20">
            <v>0</v>
          </cell>
        </row>
        <row r="21">
          <cell r="A21">
            <v>19</v>
          </cell>
          <cell r="B21" t="str">
            <v>DM400</v>
          </cell>
          <cell r="C21" t="str">
            <v>PAÑO IMPREGNADO CON CLORHEXIDINA AL 2 % Y ALCOHOL ISOPROPILICO AL 70%</v>
          </cell>
          <cell r="D21" t="str">
            <v>1 UNIDAD DE PAÑO</v>
          </cell>
          <cell r="E21" t="str">
            <v>ENFERMERIA</v>
          </cell>
          <cell r="F21" t="str">
            <v>NO</v>
          </cell>
          <cell r="G21" t="str">
            <v>Se solicitará muestra física por requerimiento del evaluador</v>
          </cell>
        </row>
        <row r="22">
          <cell r="A22">
            <v>20</v>
          </cell>
          <cell r="B22" t="str">
            <v>DM406</v>
          </cell>
          <cell r="C22" t="str">
            <v>COMPRESA TEJIDA EN GASA 100% ALGODON DE 4
PLIEGUES NO ESTERIL 45CM X 45CM CON INDICADOR
RADIOPACO LIBRE DE LATEX</v>
          </cell>
          <cell r="D22" t="str">
            <v>Una Unidad de compresa</v>
          </cell>
          <cell r="E22" t="str">
            <v xml:space="preserve">ESTERILIZACION </v>
          </cell>
          <cell r="F22" t="str">
            <v>NO</v>
          </cell>
          <cell r="G22" t="str">
            <v>Se solicitará muestra física por requerimiento del evaluador</v>
          </cell>
        </row>
        <row r="23">
          <cell r="A23">
            <v>21</v>
          </cell>
          <cell r="B23" t="str">
            <v>DM2029</v>
          </cell>
          <cell r="C23" t="str">
            <v>JERINGA DESECHABLE DE 60 ML PUNTA DE CATETER TRESPAR</v>
          </cell>
          <cell r="D23" t="str">
            <v>1 UNIDAD DE JERINGA</v>
          </cell>
          <cell r="E23" t="str">
            <v>ENFERMERIA</v>
          </cell>
          <cell r="F23" t="str">
            <v>NO</v>
          </cell>
          <cell r="G23" t="str">
            <v>Se solicitará muestra física por requerimiento del evaluador</v>
          </cell>
        </row>
        <row r="24">
          <cell r="A24">
            <v>22</v>
          </cell>
          <cell r="B24" t="str">
            <v>DM511</v>
          </cell>
          <cell r="C24" t="str">
            <v>GASA TEJIDA NO ESTERIL TIPO HOSPITALARIO ROLLO 0.90 X 90 MTRS ANCHO 45 CM</v>
          </cell>
          <cell r="D24" t="str">
            <v xml:space="preserve">1 UNIDAD DE
ROLLO DE GASA
</v>
          </cell>
          <cell r="E24" t="str">
            <v>ESTERILIZACION</v>
          </cell>
          <cell r="F24" t="str">
            <v>NO</v>
          </cell>
          <cell r="G24" t="str">
            <v>Se solicitará muestra física por requerimiento del evaluador</v>
          </cell>
        </row>
        <row r="25">
          <cell r="A25">
            <v>23</v>
          </cell>
          <cell r="B25" t="str">
            <v>DM074</v>
          </cell>
          <cell r="C25" t="str">
            <v>AGUJA BLOQUEO NERVIOSO 22X50MM</v>
          </cell>
          <cell r="D25" t="str">
            <v>1 UNIDAD DE AGUJA</v>
          </cell>
          <cell r="E25" t="str">
            <v>ANESTESIA-INGENIERIOA BIOMEDICA</v>
          </cell>
          <cell r="F25" t="str">
            <v>SI</v>
          </cell>
          <cell r="G25" t="str">
            <v>Se solicitará muestra física por requerimiento del evaluador</v>
          </cell>
        </row>
        <row r="26">
          <cell r="A26">
            <v>24</v>
          </cell>
          <cell r="B26" t="str">
            <v>DM1925</v>
          </cell>
          <cell r="C26" t="str">
            <v>AGUJA PARA BLOQUEO DE NERVIO 20 - 21 G X 120MM VISIBLES ECOGRÁFICAMENTE</v>
          </cell>
          <cell r="D26" t="str">
            <v>1 UNIDAD DE AGUJA</v>
          </cell>
          <cell r="E26" t="str">
            <v>ANESTESIA-INGENIERIOA BIOMEDICA</v>
          </cell>
          <cell r="F26" t="str">
            <v>SI</v>
          </cell>
          <cell r="G26" t="str">
            <v>Se solicitará muestra física por requerimiento del evaluador</v>
          </cell>
        </row>
        <row r="27">
          <cell r="A27">
            <v>25</v>
          </cell>
          <cell r="B27" t="str">
            <v>DM1949</v>
          </cell>
          <cell r="C27" t="str">
            <v>AGUJA PARA BLOQUEO DE NERVIO 21- 22 G X 50MM VISIBLES ECOGRÁFICAMENTE</v>
          </cell>
          <cell r="D27" t="str">
            <v>1 UNIDAD DE AGUJA</v>
          </cell>
          <cell r="E27" t="str">
            <v>ANESTESIA-INGENIERIOA BIOMEDICA</v>
          </cell>
          <cell r="F27" t="str">
            <v>SI</v>
          </cell>
          <cell r="G27" t="str">
            <v>Se solicitará muestra física por requerimiento del evaluador</v>
          </cell>
        </row>
        <row r="28">
          <cell r="A28">
            <v>26</v>
          </cell>
          <cell r="B28" t="str">
            <v>DM073</v>
          </cell>
          <cell r="C28" t="str">
            <v>AGUJA PARA BLOQUEO DE NERVIO 21 G X 90-110MM</v>
          </cell>
          <cell r="D28" t="str">
            <v>1 UNIDAD DE AGUJA</v>
          </cell>
          <cell r="E28" t="str">
            <v>ANESTESIA-INGENIERIOA BIOMEDICA</v>
          </cell>
          <cell r="F28" t="str">
            <v>SI</v>
          </cell>
          <cell r="G28" t="str">
            <v>Se solicitará muestra física por requerimiento del evaluador</v>
          </cell>
        </row>
        <row r="29">
          <cell r="A29">
            <v>27</v>
          </cell>
          <cell r="B29" t="str">
            <v>DM072</v>
          </cell>
          <cell r="C29" t="str">
            <v>AGUJA PARA BLOQUEO DE NERVIO NO. 20G X 150MM USO CON NEUROESTIMULADOR</v>
          </cell>
          <cell r="D29" t="str">
            <v>1 UNIDAD DE AGUJA</v>
          </cell>
          <cell r="E29" t="str">
            <v>ANESTESIA-INGENIERIOA BIOMEDICA</v>
          </cell>
          <cell r="F29" t="str">
            <v>SI</v>
          </cell>
          <cell r="G29" t="str">
            <v>Se solicitará muestra física por requerimiento del evaluador</v>
          </cell>
        </row>
        <row r="30">
          <cell r="A30">
            <v>28</v>
          </cell>
          <cell r="B30" t="str">
            <v>DM075</v>
          </cell>
          <cell r="C30" t="str">
            <v>AGUJA PARA BLOQUEO DE NERVIO NO. 22G X 80MM USO CON NEUROESTIMULADOR</v>
          </cell>
          <cell r="D30" t="str">
            <v>1 UNIDAD DE AGUJA</v>
          </cell>
          <cell r="E30" t="str">
            <v>ANESTESIA-INGENIERIOA BIOMEDICA</v>
          </cell>
          <cell r="F30" t="str">
            <v>SI</v>
          </cell>
          <cell r="G30" t="str">
            <v>Se solicitará muestra física por requerimiento del evaluador</v>
          </cell>
        </row>
        <row r="31">
          <cell r="A31">
            <v>29</v>
          </cell>
          <cell r="B31" t="str">
            <v>DM076</v>
          </cell>
          <cell r="C31" t="str">
            <v>AGUJA PARA BLOQUEO DE NERVIO NO. 24G X 25MM USO CON NEUROESTIMULADOR</v>
          </cell>
          <cell r="D31" t="str">
            <v>1 UNIDAD DE AGUJA</v>
          </cell>
          <cell r="E31" t="str">
            <v>ANESTESIA-INGENIERIOA BIOMEDICA</v>
          </cell>
          <cell r="F31" t="str">
            <v>SI</v>
          </cell>
          <cell r="G31" t="str">
            <v>Se solicitará muestra física por requerimiento del evaluador</v>
          </cell>
        </row>
        <row r="32">
          <cell r="A32">
            <v>30</v>
          </cell>
          <cell r="B32" t="str">
            <v>DM033</v>
          </cell>
          <cell r="C32" t="str">
            <v>AGUJA PARA PUNCION LUMBAR N. 20</v>
          </cell>
          <cell r="D32" t="str">
            <v>1 UNIDAD DE AGUJA</v>
          </cell>
          <cell r="E32" t="str">
            <v>NEUROLOGIA</v>
          </cell>
          <cell r="F32" t="str">
            <v>NO</v>
          </cell>
          <cell r="G32" t="str">
            <v>Se solicitará muestra física por requerimiento del evaluador</v>
          </cell>
        </row>
        <row r="33">
          <cell r="A33">
            <v>31</v>
          </cell>
          <cell r="B33" t="str">
            <v>DM035</v>
          </cell>
          <cell r="C33" t="str">
            <v>AGUJA PARA PUNCION LUMBAR N. 22</v>
          </cell>
          <cell r="D33" t="str">
            <v>1 UNIDAD DE AGUJA</v>
          </cell>
          <cell r="E33" t="str">
            <v>NEUROLOGIA</v>
          </cell>
          <cell r="F33" t="str">
            <v>NO</v>
          </cell>
          <cell r="G33" t="str">
            <v>Se solicitará muestra física por requerimiento del evaluador</v>
          </cell>
        </row>
        <row r="34">
          <cell r="A34">
            <v>32</v>
          </cell>
          <cell r="B34" t="str">
            <v>DM036</v>
          </cell>
          <cell r="C34" t="str">
            <v>AGUJA PARA PUNCION LUMBAR NO. 25</v>
          </cell>
          <cell r="D34" t="str">
            <v>1 UNIDAD DE AGUJA</v>
          </cell>
          <cell r="E34" t="str">
            <v>ANESTESIA</v>
          </cell>
          <cell r="F34" t="str">
            <v>NO</v>
          </cell>
          <cell r="G34" t="str">
            <v>Se solicitará muestra física por requerimiento del evaluador</v>
          </cell>
        </row>
        <row r="35">
          <cell r="A35">
            <v>33</v>
          </cell>
          <cell r="B35" t="str">
            <v>DM142</v>
          </cell>
          <cell r="C35" t="str">
            <v>ASA POLIPECTOMIA OVALADA</v>
          </cell>
          <cell r="D35" t="str">
            <v>1 UNIDAD DE ASA</v>
          </cell>
          <cell r="E35" t="str">
            <v>GASTROENTEROLOGIA</v>
          </cell>
          <cell r="F35" t="str">
            <v>NO</v>
          </cell>
          <cell r="G35" t="str">
            <v>Se solicitará muestra física por requerimiento del evaluador</v>
          </cell>
        </row>
        <row r="36">
          <cell r="A36">
            <v>34</v>
          </cell>
          <cell r="B36" t="str">
            <v>DM1830</v>
          </cell>
          <cell r="C36" t="str">
            <v>BOQUILLA PLASTICA PARA ENDOSCOPIA ADULTO REUSABLE</v>
          </cell>
          <cell r="D36" t="str">
            <v>1 UNIDAD DE BOQUILLA</v>
          </cell>
          <cell r="E36" t="str">
            <v>GASTROENTEROLOGIA</v>
          </cell>
          <cell r="F36" t="str">
            <v>NO</v>
          </cell>
          <cell r="G36" t="str">
            <v>Se solicitará muestra física por requerimiento del evaluador</v>
          </cell>
        </row>
        <row r="37">
          <cell r="A37">
            <v>35</v>
          </cell>
          <cell r="B37" t="str">
            <v>DM2353</v>
          </cell>
          <cell r="C37" t="str">
            <v>BOQUILLA PLASTICA PARA ENDOSCOPIA PEDIATRICA REUSABLE</v>
          </cell>
          <cell r="D37" t="str">
            <v>1 UNIDAD DE BOQUILLA</v>
          </cell>
          <cell r="E37" t="str">
            <v>GASTROENTEROLOGIA</v>
          </cell>
          <cell r="F37" t="str">
            <v>NO</v>
          </cell>
          <cell r="G37" t="str">
            <v>Se solicitará muestra física por requerimiento del evaluador</v>
          </cell>
        </row>
        <row r="38">
          <cell r="A38">
            <v>36</v>
          </cell>
          <cell r="B38" t="str">
            <v>DM1753</v>
          </cell>
          <cell r="C38" t="str">
            <v>BOQUILLAS DESECHABLES ADULTO 48 F BANDA DE CAUCHO INTERNA CON VELCRO</v>
          </cell>
          <cell r="D38" t="str">
            <v>1 UNIDAD DE BOQUILLA</v>
          </cell>
          <cell r="E38" t="str">
            <v>GASTROENTEROLOGIA</v>
          </cell>
          <cell r="F38" t="str">
            <v>NO</v>
          </cell>
          <cell r="G38" t="str">
            <v>Se solicitará muestra física por requerimiento del evaluador</v>
          </cell>
        </row>
        <row r="39">
          <cell r="A39">
            <v>37</v>
          </cell>
          <cell r="B39" t="str">
            <v>DM2364</v>
          </cell>
          <cell r="C39" t="str">
            <v>CANULA DE TRAQUEOSTOMIA 2.5 SIN BALON TERMOSENSIBLE QUE PERMITA MAYOR ADAPTACION</v>
          </cell>
          <cell r="D39" t="str">
            <v>1 UNIDAD DE CANULA</v>
          </cell>
          <cell r="E39" t="str">
            <v>UCI PEDIATRIA</v>
          </cell>
          <cell r="F39" t="str">
            <v>NO</v>
          </cell>
          <cell r="G39" t="str">
            <v>Se solicitará muestra física por requerimiento del evaluador</v>
          </cell>
        </row>
        <row r="40">
          <cell r="A40">
            <v>38</v>
          </cell>
          <cell r="B40" t="str">
            <v>DM232</v>
          </cell>
          <cell r="C40" t="str">
            <v>CANULA DE TRAQUEOSTOMIA 5 FENESTRADA</v>
          </cell>
          <cell r="D40" t="str">
            <v>1 UNIDAD DE CANULA</v>
          </cell>
          <cell r="E40" t="str">
            <v>UCI PEDIATRIA</v>
          </cell>
          <cell r="F40" t="str">
            <v>NO</v>
          </cell>
          <cell r="G40" t="str">
            <v>Se solicitará muestra física por requerimiento del evaluador</v>
          </cell>
        </row>
        <row r="41">
          <cell r="A41">
            <v>39</v>
          </cell>
          <cell r="B41" t="str">
            <v>DM349</v>
          </cell>
          <cell r="C41" t="str">
            <v>CATETER VENOSO CENTRAL 1 LUMEN N 18 AD.</v>
          </cell>
          <cell r="D41" t="str">
            <v>1 UNIDAD DE CATETER</v>
          </cell>
          <cell r="E41" t="str">
            <v>UCI ADULTO</v>
          </cell>
          <cell r="F41" t="str">
            <v>NO</v>
          </cell>
          <cell r="G41" t="str">
            <v>Se solicitará muestra física por requerimiento del evaluador</v>
          </cell>
        </row>
        <row r="42">
          <cell r="A42">
            <v>40</v>
          </cell>
          <cell r="B42" t="str">
            <v>DM1603</v>
          </cell>
          <cell r="C42" t="str">
            <v>CEPILLO PARA LAVADO DE COLONOSCOPIA DESECHABLE</v>
          </cell>
          <cell r="D42" t="str">
            <v>1 UNIDAD DE CEPILLO</v>
          </cell>
          <cell r="E42" t="str">
            <v>GASTROENTEROLOGIA</v>
          </cell>
          <cell r="F42" t="str">
            <v>NO</v>
          </cell>
          <cell r="G42" t="str">
            <v>Se solicitará muestra física por requerimiento del evaluador</v>
          </cell>
        </row>
        <row r="43">
          <cell r="A43">
            <v>41</v>
          </cell>
          <cell r="B43" t="str">
            <v>DM2065</v>
          </cell>
          <cell r="C43" t="str">
            <v>CEPILLO PARA LAVADO PARA GASTROSCOPIA DESECHABLE</v>
          </cell>
          <cell r="D43" t="str">
            <v>1 UNIDAD DE CEPILLO</v>
          </cell>
          <cell r="E43" t="str">
            <v>GASTROENTEROLOGIA</v>
          </cell>
          <cell r="F43" t="str">
            <v>NO</v>
          </cell>
          <cell r="G43" t="str">
            <v>Se solicitará muestra física por requerimiento del evaluador</v>
          </cell>
        </row>
        <row r="44">
          <cell r="A44">
            <v>42</v>
          </cell>
          <cell r="B44" t="str">
            <v>DM1723</v>
          </cell>
          <cell r="C44" t="str">
            <v>CIRCUITO DESECHABLE PARA SISTEMA DE REANIMACIÓN NEONATAL QUE INCLUYE MANGUERA LISA PARA OXIGENO Y MASCARA DE (50MM)</v>
          </cell>
          <cell r="D44" t="str">
            <v>1 UNIDAD DE CIRCUITO INCLUYE MANGUERA Y MASCARA</v>
          </cell>
          <cell r="E44" t="str">
            <v>ENFERMERIA SALA DE PARTOS</v>
          </cell>
          <cell r="F44" t="str">
            <v>NO</v>
          </cell>
          <cell r="G44" t="str">
            <v>Se solicitará muestra física por requerimiento del evaluador</v>
          </cell>
        </row>
        <row r="45">
          <cell r="A45">
            <v>43</v>
          </cell>
          <cell r="B45" t="str">
            <v>DM2254</v>
          </cell>
          <cell r="C45" t="str">
            <v>CIRCUITO DESECHABLE PARA SISTEMA DE REANIMACIÓN NEONATAL QUE INCLUYE MANGUERA LISA PARA OXIGENO Y MASCARA DE (60MM)</v>
          </cell>
          <cell r="D45" t="str">
            <v>1 UNIDAD DE CIRCUITO INCLUYE MANGUERA Y MASCARA</v>
          </cell>
          <cell r="E45" t="str">
            <v>ENFERMERIA SALA DE PARTOS</v>
          </cell>
          <cell r="F45" t="str">
            <v>NO</v>
          </cell>
          <cell r="G45" t="str">
            <v>Se solicitará muestra física por requerimiento del evaluador</v>
          </cell>
        </row>
        <row r="46">
          <cell r="A46">
            <v>44</v>
          </cell>
          <cell r="B46" t="str">
            <v>DM2405</v>
          </cell>
          <cell r="C46" t="str">
            <v>CIRCUITO DESECHABLE PARA SISTEMA DE REANIMACIÓN NEONATAL QUE INCLUYE MANGUERA LISA PARA OXIGENO Y MASCARA DE (42MM)</v>
          </cell>
          <cell r="D46" t="str">
            <v>1 UNIDAD DE CIRCUITO INCLUYE MANGUERA Y MASCARA</v>
          </cell>
          <cell r="E46" t="str">
            <v>ENFERMERIA SALA DE PARTOS</v>
          </cell>
          <cell r="F46" t="str">
            <v>NO</v>
          </cell>
          <cell r="G46" t="str">
            <v>Se solicitará muestra física por requerimiento del evaluador</v>
          </cell>
        </row>
        <row r="47">
          <cell r="A47">
            <v>45</v>
          </cell>
          <cell r="B47" t="str">
            <v>DM429</v>
          </cell>
          <cell r="C47" t="str">
            <v>DREN DE BLAKE NO. 7 CON RESERVORIO</v>
          </cell>
          <cell r="D47" t="str">
            <v>1 UNIDAD DE DREN</v>
          </cell>
          <cell r="E47" t="str">
            <v>CIRUGIA GENERAL</v>
          </cell>
          <cell r="F47" t="str">
            <v>NO</v>
          </cell>
          <cell r="G47" t="str">
            <v>Se solicitará muestra física por requerimiento del evaluador</v>
          </cell>
        </row>
        <row r="48">
          <cell r="A48">
            <v>46</v>
          </cell>
          <cell r="B48" t="str">
            <v>DM1942</v>
          </cell>
          <cell r="C48" t="str">
            <v>ELECTRODO LAPAROSCOPICO TIPO GANCHO DE HOOK ANGULACION 90 GRADOS (CAMISA E INSERTO ) REUSABLE PARA SISTEMA MONOPOLAR</v>
          </cell>
          <cell r="D48" t="str">
            <v>1 UNIDAD DE ELECTRODO</v>
          </cell>
          <cell r="E48" t="str">
            <v xml:space="preserve">INSTRUMENTACION </v>
          </cell>
          <cell r="F48" t="str">
            <v>NO</v>
          </cell>
          <cell r="G48" t="str">
            <v>Se solicitará muestra física por requerimiento del evaluador</v>
          </cell>
        </row>
        <row r="49">
          <cell r="A49">
            <v>47</v>
          </cell>
          <cell r="B49" t="str">
            <v>DM1586</v>
          </cell>
          <cell r="C49" t="str">
            <v>ELECTRODO LAPAROSCOPICO TIPO ESPATULA (CAMISA E INSERTO ) REUSABLE PARA SISTEMA MONOPOLAR</v>
          </cell>
          <cell r="D49" t="str">
            <v>1 UNIDAD DE ELECTRODO</v>
          </cell>
          <cell r="E49" t="str">
            <v xml:space="preserve">INSTRUMENTACION </v>
          </cell>
          <cell r="F49" t="str">
            <v>NO</v>
          </cell>
          <cell r="G49" t="str">
            <v>Se solicitará muestra física por requerimiento del evaluador</v>
          </cell>
        </row>
        <row r="50">
          <cell r="A50">
            <v>48</v>
          </cell>
          <cell r="B50" t="str">
            <v>DM583</v>
          </cell>
          <cell r="C50" t="str">
            <v>INHALOCAMARA PARA VENTILACIÓN MECANICA ADULTO CON ADAPTACION A CIRCUITO UNIVERSAL</v>
          </cell>
          <cell r="D50" t="str">
            <v>1 UNIDAD DE INHALOCAMARA</v>
          </cell>
          <cell r="E50" t="str">
            <v>TERAPIA RESPIRATORIA</v>
          </cell>
          <cell r="F50" t="str">
            <v>NO</v>
          </cell>
          <cell r="G50" t="str">
            <v>Se solicitará muestra física por requerimiento del evaluador</v>
          </cell>
        </row>
        <row r="51">
          <cell r="A51">
            <v>49</v>
          </cell>
          <cell r="B51" t="str">
            <v>DM2697</v>
          </cell>
          <cell r="C51" t="str">
            <v>JERINGA ASEPTO PLASTICA ESTERIL</v>
          </cell>
          <cell r="D51" t="str">
            <v>1 UNIDAD DE JERINGA</v>
          </cell>
          <cell r="E51" t="str">
            <v xml:space="preserve">ESTERILIZACION </v>
          </cell>
          <cell r="F51" t="str">
            <v>NO</v>
          </cell>
          <cell r="G51" t="str">
            <v>Se solicitará muestra física por requerimiento del evaluador</v>
          </cell>
        </row>
        <row r="52">
          <cell r="A52">
            <v>50</v>
          </cell>
          <cell r="B52" t="str">
            <v>DM626</v>
          </cell>
          <cell r="C52" t="str">
            <v>JUEGO PARA ADMINISTRACION DE LIQUIDOS PARA BOMBA DE DOLOR</v>
          </cell>
          <cell r="D52" t="str">
            <v>1 UNIDAD DE JUEGO ADMINISTRACION DE LIQUIDOS PARA BOMBA DE DOLOR</v>
          </cell>
          <cell r="E52" t="str">
            <v>UCI ADULTO</v>
          </cell>
          <cell r="F52" t="str">
            <v>NO</v>
          </cell>
          <cell r="G52" t="str">
            <v>Se solicitará muestra física por requerimiento del evaluador</v>
          </cell>
        </row>
        <row r="53">
          <cell r="A53">
            <v>51</v>
          </cell>
          <cell r="B53" t="str">
            <v>DM653</v>
          </cell>
          <cell r="C53" t="str">
            <v>KIT DE TRAQUEOSTOMIA PERCUTANEO ( GUIA, AGUJA, CAMISA, BISTURY, JERINGA, CANULA DE PUNCION CON CASTETER DE TEFLON, DILATADOR CORTO 14, CATETER GUIA CON BLOQUEO DE SEGURIDAD, DILATADOR HIDROFILICO Y CANULA DE TRAQUEOSTOMIA N 7 )</v>
          </cell>
          <cell r="D53" t="str">
            <v>1 KIT DE TRAQUEOSTOMIA PRESENTACION KIT</v>
          </cell>
          <cell r="E53" t="str">
            <v>CIRUGIA GENERAL</v>
          </cell>
          <cell r="F53" t="str">
            <v>NO</v>
          </cell>
          <cell r="G53" t="str">
            <v>Se solicitará muestra física por requerimiento del evaluador</v>
          </cell>
        </row>
        <row r="54">
          <cell r="A54">
            <v>52</v>
          </cell>
          <cell r="B54" t="str">
            <v>DM1931</v>
          </cell>
          <cell r="C54" t="str">
            <v>KIT DE TRAQUEOSTOMIA PERCUTANEO ( GUIA, AGUJA, CAMISA, BISTURY, JERINGA, CANULA DE PUNCION CON CASTETER DE TEFLON, DILATADOR CORTO 14, CATETER GUIA CON BLOQUEO DE SEGURIDAD, DILATADOR HIDROFILICO Y CANULA DE TRAQUEOSTOMIA N 8 FENESTRADA)</v>
          </cell>
          <cell r="D54" t="str">
            <v>1 KIT DE TRAQUEOSTOMIA PRESENTACION KIT</v>
          </cell>
          <cell r="E54" t="str">
            <v>CIRUGIA GENERAL</v>
          </cell>
          <cell r="F54" t="str">
            <v>NO</v>
          </cell>
          <cell r="G54" t="str">
            <v>Se solicitará muestra física por requerimiento del evaluador</v>
          </cell>
        </row>
        <row r="55">
          <cell r="A55">
            <v>53</v>
          </cell>
          <cell r="B55" t="str">
            <v>DM844</v>
          </cell>
          <cell r="C55" t="str">
            <v>PAPILOTOMO DE PUNTA O PRECORTE</v>
          </cell>
          <cell r="D55" t="str">
            <v>1 UNIDAD DE PAPILOTOMO</v>
          </cell>
          <cell r="E55" t="str">
            <v>GASTROENTEROLOGIA</v>
          </cell>
          <cell r="F55" t="str">
            <v>NO</v>
          </cell>
          <cell r="G55" t="str">
            <v>Se solicitará muestra física por requerimiento del evaluador</v>
          </cell>
        </row>
        <row r="56">
          <cell r="A56">
            <v>54</v>
          </cell>
          <cell r="B56" t="str">
            <v>DM2459</v>
          </cell>
          <cell r="C56" t="str">
            <v>PINZA PARA EXTRACCION DE CUERPO EXTRAÑO REUSABLE PARA ENDOSCOPIA</v>
          </cell>
          <cell r="D56" t="str">
            <v>1 UNIDAD DE PINZA</v>
          </cell>
          <cell r="E56" t="str">
            <v>GASTROENTEROLOGIA</v>
          </cell>
          <cell r="F56" t="str">
            <v>NO</v>
          </cell>
          <cell r="G56" t="str">
            <v>Se solicitará muestra física por requerimiento del evaluador</v>
          </cell>
        </row>
        <row r="57">
          <cell r="A57">
            <v>55</v>
          </cell>
          <cell r="B57" t="str">
            <v>DM2541</v>
          </cell>
          <cell r="C57" t="str">
            <v>SET DE CATETER EPIDURAL CON AGUJA No.16</v>
          </cell>
          <cell r="D57" t="str">
            <v>1 UNIDAD DE KIT DE ANESTESIA. INCLUYE (TODOS LOS INSUMOS RELACIONADOS EN LA DESCRIPCION DEL INSUMO) PRESENTACION KIT</v>
          </cell>
          <cell r="E57" t="str">
            <v>ANESTESIA</v>
          </cell>
          <cell r="F57" t="str">
            <v>NO</v>
          </cell>
          <cell r="G57" t="str">
            <v>Se solicitará muestra física por requerimiento del evaluador</v>
          </cell>
        </row>
        <row r="58">
          <cell r="A58">
            <v>56</v>
          </cell>
          <cell r="B58" t="str">
            <v>DM283</v>
          </cell>
          <cell r="C58" t="str">
            <v>SET DE CATETER EPIDURAL CON AGUJA No.18</v>
          </cell>
          <cell r="D58" t="str">
            <v>1 UNIDAD DE SET DE CATETER</v>
          </cell>
          <cell r="E58" t="str">
            <v>ANESTESIA</v>
          </cell>
          <cell r="F58" t="str">
            <v>NO</v>
          </cell>
          <cell r="G58" t="str">
            <v>Se solicitará muestra física por requerimiento del evaluador</v>
          </cell>
        </row>
        <row r="59">
          <cell r="A59">
            <v>57</v>
          </cell>
          <cell r="B59" t="str">
            <v>DM2548</v>
          </cell>
          <cell r="C59" t="str">
            <v>SISTEMA DE DRENAJE TORACICO PEDIATRICO</v>
          </cell>
          <cell r="D59" t="str">
            <v>1 UNIDAD DE SISTEMA DE DRENAJE TORAXICO</v>
          </cell>
          <cell r="E59" t="str">
            <v>UCI PEDIATRIA</v>
          </cell>
          <cell r="F59" t="str">
            <v>NO</v>
          </cell>
          <cell r="G59" t="str">
            <v>Se solicitará muestra física por requerimiento del evaluador</v>
          </cell>
        </row>
        <row r="60">
          <cell r="A60">
            <v>58</v>
          </cell>
          <cell r="B60" t="str">
            <v>DM1059</v>
          </cell>
          <cell r="C60" t="str">
            <v>SONDA DE SUCCION CERRADA N° 12 FR</v>
          </cell>
          <cell r="D60" t="str">
            <v>1 UNIDAD DE SONDA</v>
          </cell>
          <cell r="E60" t="str">
            <v>TERAPIA RESPIRATORIA</v>
          </cell>
          <cell r="F60" t="str">
            <v>NO</v>
          </cell>
          <cell r="G60" t="str">
            <v>Se solicitará muestra física por requerimiento del evaluador</v>
          </cell>
        </row>
        <row r="61">
          <cell r="A61">
            <v>59</v>
          </cell>
          <cell r="B61" t="str">
            <v>DM1062</v>
          </cell>
          <cell r="C61" t="str">
            <v>SONDA DE SUCCION CERRADA N° 5 FR</v>
          </cell>
          <cell r="D61" t="str">
            <v>1 UNIDAD DE SONDA</v>
          </cell>
          <cell r="E61" t="str">
            <v>TERAPIA RESPIRATORIA</v>
          </cell>
          <cell r="F61" t="str">
            <v>NO</v>
          </cell>
          <cell r="G61" t="str">
            <v>Se solicitará muestra física por requerimiento del evaluador</v>
          </cell>
        </row>
        <row r="62">
          <cell r="A62">
            <v>60</v>
          </cell>
          <cell r="B62" t="str">
            <v>DM1060</v>
          </cell>
          <cell r="C62" t="str">
            <v>SONDA DE SUCCION CERRADA NO 14 CON PUERTO PARA INHALADOR</v>
          </cell>
          <cell r="D62" t="str">
            <v>1 UNIDAD DE SONDA</v>
          </cell>
          <cell r="E62" t="str">
            <v>TERAPIA RESPIRATORIA</v>
          </cell>
          <cell r="F62" t="str">
            <v>NO</v>
          </cell>
          <cell r="G62" t="str">
            <v>Se solicitará muestra física por requerimiento del evaluador</v>
          </cell>
        </row>
        <row r="63">
          <cell r="A63">
            <v>61</v>
          </cell>
          <cell r="B63" t="str">
            <v>DM1194</v>
          </cell>
          <cell r="C63" t="str">
            <v>VALVULA DE SUCCION DESECHABLE</v>
          </cell>
          <cell r="D63" t="str">
            <v>1 UNIDAD DE VALVULA DE SUCCION</v>
          </cell>
          <cell r="E63" t="str">
            <v>NEUMOLOGIA - INGENIERIA BIOMEDICA</v>
          </cell>
          <cell r="F63" t="str">
            <v>NO</v>
          </cell>
          <cell r="G63" t="str">
            <v>Se solicitará muestra física por requerimiento del evaluador</v>
          </cell>
        </row>
        <row r="64">
          <cell r="A64">
            <v>62</v>
          </cell>
          <cell r="B64" t="str">
            <v>DM172</v>
          </cell>
          <cell r="C64" t="str">
            <v>BOLSA DE DRENAJE URINARIO ADULTO CON SISTEMA CERRRADO, SIN PUERTO PARA TOMA DE MUESTRA Y SIN VALVULA ANTIREFLUJO Y CONECTOR UNIVERSAL.</v>
          </cell>
          <cell r="D64" t="str">
            <v>1 UNIDAD DE BOLSA DRENAJE URINARIO</v>
          </cell>
          <cell r="E64" t="str">
            <v>ENFERMERIA</v>
          </cell>
          <cell r="F64" t="str">
            <v>NO</v>
          </cell>
          <cell r="G64" t="str">
            <v>Se solicitará muestra física por requerimiento del evaluador</v>
          </cell>
        </row>
        <row r="65">
          <cell r="A65">
            <v>63</v>
          </cell>
          <cell r="B65" t="str">
            <v>DM212</v>
          </cell>
          <cell r="C65" t="str">
            <v>CANULA DE GUEDELL N. 0</v>
          </cell>
          <cell r="D65" t="str">
            <v>1 UNIDAD DE CANULA</v>
          </cell>
          <cell r="E65" t="str">
            <v>ANESTESIA</v>
          </cell>
          <cell r="F65" t="str">
            <v>NO</v>
          </cell>
          <cell r="G65" t="str">
            <v>Se solicitará muestra física por requerimiento del evaluador</v>
          </cell>
        </row>
        <row r="66">
          <cell r="A66">
            <v>64</v>
          </cell>
          <cell r="B66" t="str">
            <v>DM1238</v>
          </cell>
          <cell r="C66" t="str">
            <v>CANULA DE GUEDELL N. 1</v>
          </cell>
          <cell r="D66" t="str">
            <v>1 UNIDAD DE CANULA</v>
          </cell>
          <cell r="E66" t="str">
            <v>ANESTESIA</v>
          </cell>
          <cell r="F66" t="str">
            <v>NO</v>
          </cell>
          <cell r="G66" t="str">
            <v>Se solicitará muestra física por requerimiento del evaluador</v>
          </cell>
        </row>
        <row r="67">
          <cell r="A67">
            <v>65</v>
          </cell>
          <cell r="B67" t="str">
            <v>DM215</v>
          </cell>
          <cell r="C67" t="str">
            <v>CANULA DE GUEDELL N. 2</v>
          </cell>
          <cell r="D67" t="str">
            <v>1 UNIDAD DE CANULA</v>
          </cell>
          <cell r="E67" t="str">
            <v>ANESTESIA</v>
          </cell>
          <cell r="F67" t="str">
            <v>NO</v>
          </cell>
          <cell r="G67" t="str">
            <v>Se solicitará muestra física por requerimiento del evaluador</v>
          </cell>
        </row>
        <row r="68">
          <cell r="A68">
            <v>66</v>
          </cell>
          <cell r="B68" t="str">
            <v>DM216</v>
          </cell>
          <cell r="C68" t="str">
            <v>CANULA DE GUEDELL N. 3</v>
          </cell>
          <cell r="D68" t="str">
            <v>1 UNIDAD DE CANULA</v>
          </cell>
          <cell r="E68" t="str">
            <v>ANESTESIA</v>
          </cell>
          <cell r="F68" t="str">
            <v>NO</v>
          </cell>
          <cell r="G68" t="str">
            <v>Se solicitará muestra física por requerimiento del evaluador</v>
          </cell>
        </row>
        <row r="69">
          <cell r="A69">
            <v>67</v>
          </cell>
          <cell r="B69" t="str">
            <v>DM217</v>
          </cell>
          <cell r="C69" t="str">
            <v>CANULA DE GUEDELL N. 4</v>
          </cell>
          <cell r="D69" t="str">
            <v>1 UNIDAD DE CANULA</v>
          </cell>
          <cell r="E69" t="str">
            <v>ANESTESIA</v>
          </cell>
          <cell r="F69" t="str">
            <v>NO</v>
          </cell>
          <cell r="G69" t="str">
            <v>Se solicitará muestra física por requerimiento del evaluador</v>
          </cell>
        </row>
        <row r="70">
          <cell r="A70">
            <v>68</v>
          </cell>
          <cell r="B70" t="str">
            <v>DM218</v>
          </cell>
          <cell r="C70" t="str">
            <v>CANULA DE GUEDELL N. 5</v>
          </cell>
          <cell r="D70" t="str">
            <v>1 UNIDAD DE CANULA</v>
          </cell>
          <cell r="E70" t="str">
            <v>ANESTESIA</v>
          </cell>
          <cell r="F70" t="str">
            <v>NO</v>
          </cell>
          <cell r="G70" t="str">
            <v>Se solicitará muestra física por requerimiento del evaluador</v>
          </cell>
        </row>
        <row r="71">
          <cell r="A71">
            <v>69</v>
          </cell>
          <cell r="B71" t="str">
            <v>DM230</v>
          </cell>
          <cell r="C71" t="str">
            <v>CANULA DE TRAQUEOSTOMIA 5 CON BALON</v>
          </cell>
          <cell r="D71" t="str">
            <v>1 UNIDAD DE CANULA</v>
          </cell>
          <cell r="E71" t="str">
            <v>UCI PEDIATRIA</v>
          </cell>
          <cell r="F71" t="str">
            <v>NO</v>
          </cell>
          <cell r="G71" t="str">
            <v>Se solicitará muestra física por requerimiento del evaluador</v>
          </cell>
        </row>
        <row r="72">
          <cell r="A72">
            <v>70</v>
          </cell>
          <cell r="B72" t="str">
            <v>DM2369</v>
          </cell>
          <cell r="C72" t="str">
            <v>CANULA DE TRAQUEOSTOMIA 5 SIN BALON</v>
          </cell>
          <cell r="D72" t="str">
            <v>1 UNIDAD DE CANULA</v>
          </cell>
          <cell r="E72" t="str">
            <v>UCI PEDIATRIA</v>
          </cell>
          <cell r="F72" t="str">
            <v>NO</v>
          </cell>
          <cell r="G72" t="str">
            <v>Se solicitará muestra física por requerimiento del evaluador</v>
          </cell>
        </row>
        <row r="73">
          <cell r="A73">
            <v>71</v>
          </cell>
          <cell r="B73" t="str">
            <v>DM234</v>
          </cell>
          <cell r="C73" t="str">
            <v>CANULA DE TRAQUEOSTOMIA 5.5 CON BALON</v>
          </cell>
          <cell r="D73" t="str">
            <v>1 UNIDAD DE CANULA</v>
          </cell>
          <cell r="E73" t="str">
            <v>UCI PEDIATRIA</v>
          </cell>
          <cell r="F73" t="str">
            <v>NO</v>
          </cell>
          <cell r="G73" t="str">
            <v>Se solicitará muestra física por requerimiento del evaluador</v>
          </cell>
        </row>
        <row r="74">
          <cell r="A74">
            <v>72</v>
          </cell>
          <cell r="B74" t="str">
            <v>DM240</v>
          </cell>
          <cell r="C74" t="str">
            <v>CANULA DE TRAQUEOSTOMIA 7 CON BALON</v>
          </cell>
          <cell r="D74" t="str">
            <v>1 UNIDAD DE CANULA</v>
          </cell>
          <cell r="E74" t="str">
            <v>CIRUGIA GENERAL</v>
          </cell>
          <cell r="F74" t="str">
            <v>NO</v>
          </cell>
          <cell r="G74" t="str">
            <v>Se solicitará muestra física por requerimiento del evaluador</v>
          </cell>
        </row>
        <row r="75">
          <cell r="A75">
            <v>73</v>
          </cell>
          <cell r="B75" t="str">
            <v>DM239</v>
          </cell>
          <cell r="C75" t="str">
            <v>CANULA DE TRAQUEOSTOMIA 7.5 CON BALON</v>
          </cell>
          <cell r="D75" t="str">
            <v>1 UNIDAD DE CANULA</v>
          </cell>
          <cell r="E75" t="str">
            <v>CIRUGIA GENERAL</v>
          </cell>
          <cell r="F75" t="str">
            <v>NO</v>
          </cell>
          <cell r="G75" t="str">
            <v>Se solicitará muestra física por requerimiento del evaluador</v>
          </cell>
        </row>
        <row r="76">
          <cell r="A76">
            <v>74</v>
          </cell>
          <cell r="B76" t="str">
            <v>DM243</v>
          </cell>
          <cell r="C76" t="str">
            <v>CANULA DE TRAQUEOSTOMIA 8 CON BALON</v>
          </cell>
          <cell r="D76" t="str">
            <v>1 UNIDAD DE CANULA</v>
          </cell>
          <cell r="E76" t="str">
            <v>CIRUGIA GENERAL</v>
          </cell>
          <cell r="F76" t="str">
            <v>NO</v>
          </cell>
          <cell r="G76" t="str">
            <v>Se solicitará muestra física por requerimiento del evaluador</v>
          </cell>
        </row>
        <row r="77">
          <cell r="A77">
            <v>75</v>
          </cell>
          <cell r="B77" t="str">
            <v>DM435</v>
          </cell>
          <cell r="C77" t="str">
            <v>ELECTRODO PEDIATRICO CON GEL SOLIDO BASE MICROPOROSO SUAVE DURABLES, ADHESIVO HIPOALERGENIGO</v>
          </cell>
          <cell r="D77" t="str">
            <v>1 UNIDAD DE ELECTRODO</v>
          </cell>
          <cell r="E77" t="str">
            <v>ENFERMERIA</v>
          </cell>
          <cell r="F77" t="str">
            <v>NO</v>
          </cell>
          <cell r="G77" t="str">
            <v>Se solicitará muestra física por requerimiento del evaluador</v>
          </cell>
        </row>
        <row r="78">
          <cell r="A78">
            <v>76</v>
          </cell>
          <cell r="B78" t="str">
            <v>DM494</v>
          </cell>
          <cell r="C78" t="str">
            <v>FILTRO BACTERIANO VIRICO ADULTO PARA VENTILADOR MECANICO</v>
          </cell>
          <cell r="D78" t="str">
            <v>1 UNIDAD DE FILTRO</v>
          </cell>
          <cell r="E78" t="str">
            <v>INGENIERIA BIOMEDICA</v>
          </cell>
          <cell r="F78" t="str">
            <v>NO</v>
          </cell>
          <cell r="G78" t="str">
            <v>Se solicitará muestra física por requerimiento del evaluador</v>
          </cell>
        </row>
        <row r="79">
          <cell r="A79">
            <v>77</v>
          </cell>
          <cell r="B79" t="str">
            <v>DM2642</v>
          </cell>
          <cell r="C79" t="str">
            <v>FILTRO HIDROFOBICO DESECAHBLE para su uso en equipos respiratorios y concentradores de oxígeno</v>
          </cell>
          <cell r="D79" t="str">
            <v>1 UNIDAD DE FILTRO</v>
          </cell>
          <cell r="E79" t="str">
            <v>INGENIERIA BIOMEDICA</v>
          </cell>
          <cell r="F79" t="str">
            <v>NO</v>
          </cell>
          <cell r="G79" t="str">
            <v>Se solicitará muestra física por requerimiento del evaluador</v>
          </cell>
        </row>
        <row r="80">
          <cell r="A80">
            <v>78</v>
          </cell>
          <cell r="B80" t="str">
            <v>DM502</v>
          </cell>
          <cell r="C80" t="str">
            <v>FILTRO INTERCAMBIADOR DE CALOR Y HUMEDAD PEDIATRICO</v>
          </cell>
          <cell r="D80" t="str">
            <v>1 UNIDAD DE FILTRO</v>
          </cell>
          <cell r="E80" t="str">
            <v>TERAPIA RESPIRATORIA</v>
          </cell>
          <cell r="F80" t="str">
            <v>NO</v>
          </cell>
          <cell r="G80" t="str">
            <v>Se solicitará muestra física por requerimiento del evaluador</v>
          </cell>
        </row>
        <row r="81">
          <cell r="A81">
            <v>79</v>
          </cell>
          <cell r="B81" t="str">
            <v>DM498</v>
          </cell>
          <cell r="C81" t="str">
            <v>FILTROS HIDROFOBICOS PARA MAQUINAS DE ANESTESIA</v>
          </cell>
          <cell r="D81" t="str">
            <v>1 UNIDAD DE FILTRO</v>
          </cell>
          <cell r="E81" t="str">
            <v>INGENIERIA BIOMEDICA</v>
          </cell>
          <cell r="F81" t="str">
            <v>NO</v>
          </cell>
          <cell r="G81" t="str">
            <v>Se solicitará muestra física por requerimiento del evaluador</v>
          </cell>
        </row>
        <row r="82">
          <cell r="A82">
            <v>80</v>
          </cell>
          <cell r="B82" t="str">
            <v>DM1498</v>
          </cell>
          <cell r="C82" t="str">
            <v>GUIA DE INTUBACION 10 FR PEDIATRICA DESECHABLE</v>
          </cell>
          <cell r="D82" t="str">
            <v>1 UNIDAD DE GUIA</v>
          </cell>
          <cell r="E82" t="str">
            <v>UCI PEDIATRIA</v>
          </cell>
          <cell r="F82" t="str">
            <v>NO</v>
          </cell>
          <cell r="G82" t="str">
            <v>Se solicitará muestra física por requerimiento del evaluador</v>
          </cell>
        </row>
        <row r="83">
          <cell r="A83">
            <v>81</v>
          </cell>
          <cell r="B83" t="str">
            <v>DM546</v>
          </cell>
          <cell r="C83" t="str">
            <v>GUIA DE INTUBACION 14 FR</v>
          </cell>
          <cell r="D83" t="str">
            <v>1 UNIDAD DE GUIA</v>
          </cell>
          <cell r="E83" t="str">
            <v>ANESTESIA</v>
          </cell>
          <cell r="F83" t="str">
            <v>NO</v>
          </cell>
          <cell r="G83" t="str">
            <v>Se solicitará muestra física por requerimiento del evaluador</v>
          </cell>
        </row>
        <row r="84">
          <cell r="A84">
            <v>82</v>
          </cell>
          <cell r="B84" t="str">
            <v>DM1497</v>
          </cell>
          <cell r="C84" t="str">
            <v>GUIA DE INTUBACION 6 FR</v>
          </cell>
          <cell r="D84" t="str">
            <v>1 UNIDAD DE GUIA</v>
          </cell>
          <cell r="E84" t="str">
            <v>UCI PEDIATRIA</v>
          </cell>
          <cell r="F84" t="str">
            <v>NO</v>
          </cell>
          <cell r="G84" t="str">
            <v>Se solicitará muestra física por requerimiento del evaluador</v>
          </cell>
        </row>
        <row r="85">
          <cell r="A85">
            <v>83</v>
          </cell>
          <cell r="B85" t="str">
            <v>DM657</v>
          </cell>
          <cell r="C85" t="str">
            <v>LAPIZ PARA ELECTROBISTURI ESTERIL</v>
          </cell>
          <cell r="D85" t="str">
            <v>1 UNIDAD DE LAPIZ ELECTROBISTURI</v>
          </cell>
          <cell r="E85" t="str">
            <v xml:space="preserve">INSTRUMENTACION - INGENIERIA BIOMEDICA </v>
          </cell>
          <cell r="F85" t="str">
            <v>NO</v>
          </cell>
          <cell r="G85" t="str">
            <v>Se solicitará muestra física por requerimiento del evaluador</v>
          </cell>
        </row>
        <row r="86">
          <cell r="A86">
            <v>84</v>
          </cell>
          <cell r="B86" t="str">
            <v>DM1245</v>
          </cell>
          <cell r="C86" t="str">
            <v>MALLA DE POLIPROPILENO DE ALTA DENSIDAD PESO DE 95 GR, MICROPOROSA PORO DE 0,75 X 0.75 A 0,8 MM NO ABSORBIBLE 15 X 15CM</v>
          </cell>
          <cell r="D86" t="str">
            <v>1 UNIDAD DE MALLA</v>
          </cell>
          <cell r="E86" t="str">
            <v>CIRUGIA GENERAL</v>
          </cell>
          <cell r="F86" t="str">
            <v>NO</v>
          </cell>
          <cell r="G86" t="str">
            <v>Se solicitará muestra física por requerimiento del evaluador</v>
          </cell>
        </row>
        <row r="87">
          <cell r="A87">
            <v>85</v>
          </cell>
          <cell r="B87" t="str">
            <v>DM681</v>
          </cell>
          <cell r="C87" t="str">
            <v>MALLA DE POLIPROPILENO PARA LA REPARACION DE LA PARED ABDOMINAL 30CM X 30CM</v>
          </cell>
          <cell r="D87" t="str">
            <v>1 UNIDAD DE MALLA</v>
          </cell>
          <cell r="E87" t="str">
            <v>CIRUGIA GENERAL</v>
          </cell>
          <cell r="F87" t="str">
            <v>NO</v>
          </cell>
          <cell r="G87" t="str">
            <v>Se solicitará muestra física por requerimiento del evaluador</v>
          </cell>
        </row>
        <row r="88">
          <cell r="A88">
            <v>86</v>
          </cell>
          <cell r="B88" t="str">
            <v>DM2716</v>
          </cell>
          <cell r="C88" t="str">
            <v>MALLA DE POLIPROPILENO SUAVE DE MEDIANA DENSIDAD CON PESO DE 45 A 90G/M2, MACROPOROSA PORO DE 2,38 A 3.6 X 2,38 A 3.6 MM, NO ABSORBIBLE. 10CM A 8CM X 15CM</v>
          </cell>
          <cell r="D88" t="str">
            <v>1 UNIDAD DE MALLA</v>
          </cell>
          <cell r="E88" t="str">
            <v>CIRUGIA GENERAL</v>
          </cell>
          <cell r="F88" t="str">
            <v>NO</v>
          </cell>
          <cell r="G88" t="str">
            <v>Se solicitará muestra física por requerimiento del evaluador</v>
          </cell>
        </row>
        <row r="89">
          <cell r="A89">
            <v>87</v>
          </cell>
          <cell r="B89" t="str">
            <v>DM2003</v>
          </cell>
          <cell r="C89" t="str">
            <v>MALLA MACROPOROSA MONOFILAMENTO LIGERA ULTRAFINA PARA PROLAPSO DE CUPULA VAGINAL</v>
          </cell>
          <cell r="D89" t="str">
            <v>1 UNIDAD DE MALLA</v>
          </cell>
          <cell r="E89" t="str">
            <v>GINECOLOGIA</v>
          </cell>
          <cell r="F89" t="str">
            <v>NO</v>
          </cell>
          <cell r="G89" t="str">
            <v>Se solicitará muestra física por requerimiento del evaluador</v>
          </cell>
        </row>
        <row r="90">
          <cell r="A90">
            <v>88</v>
          </cell>
          <cell r="B90" t="str">
            <v>DM1470</v>
          </cell>
          <cell r="C90" t="str">
            <v>MALLA QUIRURGICA DE ALTA DENSIDAD DE 15 X 15 CM - 20 X 20 CM</v>
          </cell>
          <cell r="D90" t="str">
            <v>1 UNIDAD DE MALLA</v>
          </cell>
          <cell r="E90" t="str">
            <v>CIRUGIA GENERAL</v>
          </cell>
          <cell r="F90" t="str">
            <v>NO</v>
          </cell>
          <cell r="G90" t="str">
            <v>Se solicitará muestra física por requerimiento del evaluador</v>
          </cell>
        </row>
        <row r="91">
          <cell r="A91">
            <v>89</v>
          </cell>
          <cell r="B91" t="str">
            <v>DM2718</v>
          </cell>
          <cell r="C91" t="str">
            <v>MALLA QUIRURGICA PARA REPARACION DE HERNIA VENTRAL/INCISIONAL CUANDO EXISTE LA NECESIDAD DE QUE LA MALLA ENTRE EN CONTACTO CON CON LOS ORGANOS DE LA CAVIDADABDOMINAL 18 A 20 X 30 A 35CM</v>
          </cell>
          <cell r="D91" t="str">
            <v>1 UNIDAD DE MALLA</v>
          </cell>
          <cell r="E91" t="str">
            <v>CIRUGIA GENERAL</v>
          </cell>
          <cell r="F91" t="str">
            <v>NO</v>
          </cell>
          <cell r="G91" t="str">
            <v>Se solicitará muestra física por requerimiento del evaluador</v>
          </cell>
        </row>
        <row r="92">
          <cell r="A92">
            <v>90</v>
          </cell>
          <cell r="B92" t="str">
            <v>DM705</v>
          </cell>
          <cell r="C92" t="str">
            <v>MASCARA FACIAL 0 PARA ANESTESIA</v>
          </cell>
          <cell r="D92" t="str">
            <v>1 UNIDAD DE MASCARA</v>
          </cell>
          <cell r="E92" t="str">
            <v>ANESTESIA</v>
          </cell>
          <cell r="F92" t="str">
            <v>NO</v>
          </cell>
          <cell r="G92" t="str">
            <v>Se solicitará muestra física por requerimiento del evaluador</v>
          </cell>
        </row>
        <row r="93">
          <cell r="A93">
            <v>91</v>
          </cell>
          <cell r="B93" t="str">
            <v>DM706</v>
          </cell>
          <cell r="C93" t="str">
            <v>MASCARA FACIAL 1 PARA ANESTESIA</v>
          </cell>
          <cell r="D93" t="str">
            <v>1 UNIDAD DE MASCARA</v>
          </cell>
          <cell r="E93" t="str">
            <v>ANESTESIA</v>
          </cell>
          <cell r="F93" t="str">
            <v>NO</v>
          </cell>
          <cell r="G93" t="str">
            <v>Se solicitará muestra física por requerimiento del evaluador</v>
          </cell>
        </row>
        <row r="94">
          <cell r="A94">
            <v>92</v>
          </cell>
          <cell r="B94" t="str">
            <v>DM707</v>
          </cell>
          <cell r="C94" t="str">
            <v>MASCARA FACIAL 2 PARA ANESTESIA</v>
          </cell>
          <cell r="D94" t="str">
            <v>1 UNIDAD DE MASCARA</v>
          </cell>
          <cell r="E94" t="str">
            <v>ANESTESIA</v>
          </cell>
          <cell r="F94" t="str">
            <v>NO</v>
          </cell>
          <cell r="G94" t="str">
            <v>Se solicitará muestra física por requerimiento del evaluador</v>
          </cell>
        </row>
        <row r="95">
          <cell r="A95">
            <v>93</v>
          </cell>
          <cell r="B95" t="str">
            <v>DM708</v>
          </cell>
          <cell r="C95" t="str">
            <v>MASCARA FACIAL 3 PARA ANESTESIA</v>
          </cell>
          <cell r="D95" t="str">
            <v>1 UNIDAD DE MASCARA</v>
          </cell>
          <cell r="E95" t="str">
            <v>ANESTESIA</v>
          </cell>
          <cell r="F95" t="str">
            <v>NO</v>
          </cell>
          <cell r="G95" t="str">
            <v>Se solicitará muestra física por requerimiento del evaluador</v>
          </cell>
        </row>
        <row r="96">
          <cell r="A96">
            <v>94</v>
          </cell>
          <cell r="B96" t="str">
            <v>DM709</v>
          </cell>
          <cell r="C96" t="str">
            <v>MASCARA FACIAL 4 PARA ANESTESIA</v>
          </cell>
          <cell r="D96" t="str">
            <v>1 UNIDAD DE MASCARA</v>
          </cell>
          <cell r="E96" t="str">
            <v>ANESTESIA</v>
          </cell>
          <cell r="F96" t="str">
            <v>NO</v>
          </cell>
          <cell r="G96" t="str">
            <v>Se solicitará muestra física por requerimiento del evaluador</v>
          </cell>
        </row>
        <row r="97">
          <cell r="A97">
            <v>95</v>
          </cell>
          <cell r="B97" t="str">
            <v>DM710</v>
          </cell>
          <cell r="C97" t="str">
            <v>MASCARA FACIAL 5 PARA ANESTESIA</v>
          </cell>
          <cell r="D97" t="str">
            <v>1 UNIDAD DE MASCARA</v>
          </cell>
          <cell r="E97" t="str">
            <v>ANESTESIA</v>
          </cell>
          <cell r="F97" t="str">
            <v>NO</v>
          </cell>
          <cell r="G97" t="str">
            <v>Se solicitará muestra física por requerimiento del evaluador</v>
          </cell>
        </row>
        <row r="98">
          <cell r="A98">
            <v>96</v>
          </cell>
          <cell r="B98" t="str">
            <v>DM719</v>
          </cell>
          <cell r="C98" t="str">
            <v>MASCARA LARINGEA N° 1 - DESECHABLE</v>
          </cell>
          <cell r="D98" t="str">
            <v>1 UNIDAD DE MASCARA</v>
          </cell>
          <cell r="E98" t="str">
            <v>UCI PEDIATRIA</v>
          </cell>
          <cell r="F98" t="str">
            <v>NO</v>
          </cell>
          <cell r="G98" t="str">
            <v>Se solicitará muestra física por requerimiento del evaluador</v>
          </cell>
        </row>
        <row r="99">
          <cell r="A99">
            <v>97</v>
          </cell>
          <cell r="B99" t="str">
            <v>DM1783</v>
          </cell>
          <cell r="C99" t="str">
            <v>MASCARA LARINGEA N° 1,5 - DESECHABLE</v>
          </cell>
          <cell r="D99" t="str">
            <v>1 UNIDAD DE MASCARA</v>
          </cell>
          <cell r="E99" t="str">
            <v>UCI PEDIATRIA</v>
          </cell>
          <cell r="F99" t="str">
            <v>NO</v>
          </cell>
          <cell r="G99" t="str">
            <v>Se solicitará muestra física por requerimiento del evaluador</v>
          </cell>
        </row>
        <row r="100">
          <cell r="A100">
            <v>98</v>
          </cell>
          <cell r="B100" t="str">
            <v>DM721</v>
          </cell>
          <cell r="C100" t="str">
            <v>MASCARA LARINGEA N° 2 - DESECHABLE</v>
          </cell>
          <cell r="D100" t="str">
            <v>1 UNIDAD DE MASCARA</v>
          </cell>
          <cell r="E100" t="str">
            <v>UCI PEDIATRIA</v>
          </cell>
          <cell r="F100" t="str">
            <v>NO</v>
          </cell>
          <cell r="G100" t="str">
            <v>Se solicitará muestra física por requerimiento del evaluador</v>
          </cell>
        </row>
        <row r="101">
          <cell r="A101">
            <v>99</v>
          </cell>
          <cell r="B101" t="str">
            <v>DM723</v>
          </cell>
          <cell r="C101" t="str">
            <v>MASCARA LARINGEA N° 2,5 - DESECHABLE</v>
          </cell>
          <cell r="D101" t="str">
            <v>1 UNIDAD DE MASCARA</v>
          </cell>
          <cell r="E101" t="str">
            <v>UCI PEDIATRIA</v>
          </cell>
          <cell r="F101" t="str">
            <v>NO</v>
          </cell>
          <cell r="G101" t="str">
            <v>Se solicitará muestra física por requerimiento del evaluador</v>
          </cell>
        </row>
        <row r="102">
          <cell r="A102">
            <v>100</v>
          </cell>
          <cell r="B102" t="str">
            <v>DM725</v>
          </cell>
          <cell r="C102" t="str">
            <v>MASCARA LARINGEA N° 3 - DESECHABLE</v>
          </cell>
          <cell r="D102" t="str">
            <v>1 UNIDAD DE MASCARA</v>
          </cell>
          <cell r="E102" t="str">
            <v>ANESTESIA</v>
          </cell>
          <cell r="F102" t="str">
            <v>NO</v>
          </cell>
          <cell r="G102" t="str">
            <v>Se solicitará muestra física por requerimiento del evaluador</v>
          </cell>
        </row>
        <row r="103">
          <cell r="A103">
            <v>101</v>
          </cell>
          <cell r="B103" t="str">
            <v>DM727</v>
          </cell>
          <cell r="C103" t="str">
            <v>MASCARA LARINGEA N° 4 - DESECHABLE</v>
          </cell>
          <cell r="D103" t="str">
            <v>1 UNIDAD DE MASCARA</v>
          </cell>
          <cell r="E103" t="str">
            <v>ANESTESIA</v>
          </cell>
          <cell r="F103" t="str">
            <v>NO</v>
          </cell>
          <cell r="G103" t="str">
            <v>Se solicitará muestra física por requerimiento del evaluador</v>
          </cell>
        </row>
        <row r="104">
          <cell r="A104">
            <v>102</v>
          </cell>
          <cell r="B104" t="str">
            <v>DM729</v>
          </cell>
          <cell r="C104" t="str">
            <v>MASCARA LARINGEA N° 5 - DESECHABLE</v>
          </cell>
          <cell r="D104" t="str">
            <v>1 UNIDAD DE MASCARA</v>
          </cell>
          <cell r="E104" t="str">
            <v>ANESTESIA</v>
          </cell>
          <cell r="F104" t="str">
            <v>NO</v>
          </cell>
          <cell r="G104" t="str">
            <v>Se solicitará muestra física por requerimiento del evaluador</v>
          </cell>
        </row>
        <row r="105">
          <cell r="A105">
            <v>103</v>
          </cell>
          <cell r="B105" t="str">
            <v>DM2466</v>
          </cell>
          <cell r="C105" t="str">
            <v>PLACA ELECTROBISTURI BIPOLAR ADULTO DOBLE SIN CABLE</v>
          </cell>
          <cell r="D105" t="str">
            <v>1 UNIDAD DE PLACA</v>
          </cell>
          <cell r="E105" t="str">
            <v>ENFERMERIA SALA DE CIRUGIA</v>
          </cell>
          <cell r="F105" t="str">
            <v>NO</v>
          </cell>
          <cell r="G105" t="str">
            <v>Se solicitará muestra física por requerimiento del evaluador</v>
          </cell>
        </row>
        <row r="106">
          <cell r="A106">
            <v>104</v>
          </cell>
          <cell r="B106" t="str">
            <v>DM1918</v>
          </cell>
          <cell r="C106" t="str">
            <v>PLACA PARA ELECTROBISTURI NEONATAL CON CABLE</v>
          </cell>
          <cell r="D106" t="str">
            <v>1 UNIDAD DE PLACA</v>
          </cell>
          <cell r="E106" t="str">
            <v>ENFERMERIA SALA DE CIRUGIA</v>
          </cell>
          <cell r="F106" t="str">
            <v>NO</v>
          </cell>
          <cell r="G106" t="str">
            <v>Se solicitará muestra física por requerimiento del evaluador</v>
          </cell>
        </row>
        <row r="107">
          <cell r="A107">
            <v>105</v>
          </cell>
          <cell r="B107" t="str">
            <v>DM874</v>
          </cell>
          <cell r="C107" t="str">
            <v>PLACA PARA ELECTROBISTURY ADULTO CON CABLE ( ELECTRODO DISPERSIVO PLACA PACIENTE PARA ADULTO DOBLE CON CABLE.)</v>
          </cell>
          <cell r="D107" t="str">
            <v>1 UNIDAD DE PLACA</v>
          </cell>
          <cell r="E107" t="str">
            <v>ENFERMERIA SALA DE CIRUGIA</v>
          </cell>
          <cell r="F107" t="str">
            <v>NO</v>
          </cell>
          <cell r="G107" t="str">
            <v>Se solicitará muestra física por requerimiento del evaluador</v>
          </cell>
        </row>
        <row r="108">
          <cell r="A108">
            <v>106</v>
          </cell>
          <cell r="B108" t="str">
            <v>DM954</v>
          </cell>
          <cell r="C108" t="str">
            <v>RESUCITADOR MANUAL DESECHABLE ADULTO QUE INCLUYA VALVULA DE PEEP, LINEA DE OXIGENO , RESERVORIO Y MASCARA EN EMPAQUE SELLADO</v>
          </cell>
          <cell r="D108" t="str">
            <v>1 UNIDAD DE RESUCITADOR. INCLUYE (TODOS LOS COMPONENTES RELACIONADOS EN LA DESCRIPCION DEL INSUMO)</v>
          </cell>
          <cell r="E108" t="str">
            <v>TERAPIA RESPIRATORIA</v>
          </cell>
          <cell r="F108" t="str">
            <v>NO</v>
          </cell>
          <cell r="G108" t="str">
            <v>Se solicitará muestra física por requerimiento del evaluador</v>
          </cell>
        </row>
        <row r="109">
          <cell r="A109">
            <v>107</v>
          </cell>
          <cell r="B109" t="str">
            <v>DM956</v>
          </cell>
          <cell r="C109" t="str">
            <v>RESUCITADOR MANUAL DESECHABLE PEDIATRICOS QUE INCLUYA VALVULA DE PEEP, LINEA DE OXIGENO , RESERVORIO Y MASCARA # 2 EN EMPAQUE SELLADO</v>
          </cell>
          <cell r="D109" t="str">
            <v>1 UNIDAD DE RESUCITADOR. INCLUYE (TODOS LOS COMPONENTES RELACIONADOS EN LA DESCRIPCION DEL INSUMO)</v>
          </cell>
          <cell r="E109" t="str">
            <v>TERAPIA RESPIRATORIA</v>
          </cell>
          <cell r="F109" t="str">
            <v>NO</v>
          </cell>
          <cell r="G109" t="str">
            <v>Se solicitará muestra física por requerimiento del evaluador</v>
          </cell>
        </row>
        <row r="110">
          <cell r="A110">
            <v>108</v>
          </cell>
          <cell r="B110" t="str">
            <v>DM2121</v>
          </cell>
          <cell r="C110" t="str">
            <v>SONDA FOLEY SILICONADA 2 VIAS 18 FR</v>
          </cell>
          <cell r="D110" t="str">
            <v>1 UNIDAD DE SONDA</v>
          </cell>
          <cell r="E110" t="str">
            <v>ENFERMERIA</v>
          </cell>
          <cell r="F110" t="str">
            <v>NO</v>
          </cell>
          <cell r="G110" t="str">
            <v>Se solicitará muestra física por requerimiento del evaluador</v>
          </cell>
        </row>
        <row r="111">
          <cell r="A111">
            <v>109</v>
          </cell>
          <cell r="B111" t="str">
            <v>DM2184</v>
          </cell>
          <cell r="C111" t="str">
            <v>SONDA FOLEY SILICONADA 2 VIAS 20 FR</v>
          </cell>
          <cell r="D111" t="str">
            <v>1 UNIDAD DE SONDA</v>
          </cell>
          <cell r="E111" t="str">
            <v>ENFERMERIA</v>
          </cell>
          <cell r="F111" t="str">
            <v>NO</v>
          </cell>
          <cell r="G111" t="str">
            <v>Se solicitará muestra física por requerimiento del evaluador</v>
          </cell>
        </row>
        <row r="112">
          <cell r="A112">
            <v>110</v>
          </cell>
          <cell r="B112" t="str">
            <v>DM1021</v>
          </cell>
          <cell r="C112" t="str">
            <v>SONDA VESICAL (FOLEY) 2 VIAS 10FR LATEX</v>
          </cell>
          <cell r="D112" t="str">
            <v>1 UNIDAD DE SONDA</v>
          </cell>
          <cell r="E112" t="str">
            <v>ENFERMERIA</v>
          </cell>
          <cell r="F112" t="str">
            <v>NO</v>
          </cell>
          <cell r="G112" t="str">
            <v>Se solicitará muestra física por requerimiento del evaluador</v>
          </cell>
        </row>
        <row r="113">
          <cell r="A113">
            <v>111</v>
          </cell>
          <cell r="B113" t="str">
            <v>DM1022</v>
          </cell>
          <cell r="C113" t="str">
            <v>SONDA VESICAL (FOLEY) 2 VIAS 12FR LATEX</v>
          </cell>
          <cell r="D113" t="str">
            <v>1 UNIDAD DE SONDA</v>
          </cell>
          <cell r="E113" t="str">
            <v>ENFERMERIA</v>
          </cell>
          <cell r="F113" t="str">
            <v>NO</v>
          </cell>
          <cell r="G113" t="str">
            <v>Se solicitará muestra física por requerimiento del evaluador</v>
          </cell>
        </row>
        <row r="114">
          <cell r="A114">
            <v>112</v>
          </cell>
          <cell r="B114" t="str">
            <v>DM1025</v>
          </cell>
          <cell r="C114" t="str">
            <v>SONDA VESICAL (FOLEY) 2 VIAS 18FR LATEX</v>
          </cell>
          <cell r="D114" t="str">
            <v>1 UNIDAD DE SONDA</v>
          </cell>
          <cell r="E114" t="str">
            <v>ENFERMERIA</v>
          </cell>
          <cell r="F114" t="str">
            <v>NO</v>
          </cell>
          <cell r="G114" t="str">
            <v>Se solicitará muestra física por requerimiento del evaluador</v>
          </cell>
        </row>
        <row r="115">
          <cell r="A115">
            <v>113</v>
          </cell>
          <cell r="B115" t="str">
            <v>DM1028</v>
          </cell>
          <cell r="C115" t="str">
            <v>SONDA VESICAL (FOLEY) 2 VIAS 20FR LATEX</v>
          </cell>
          <cell r="D115" t="str">
            <v>1 UNIDAD DE SONDA</v>
          </cell>
          <cell r="E115" t="str">
            <v>ENFERMERIA</v>
          </cell>
          <cell r="F115" t="str">
            <v>NO</v>
          </cell>
          <cell r="G115" t="str">
            <v>Se solicitará muestra física por requerimiento del evaluador</v>
          </cell>
        </row>
        <row r="116">
          <cell r="A116">
            <v>114</v>
          </cell>
          <cell r="B116" t="str">
            <v>DM1029</v>
          </cell>
          <cell r="C116" t="str">
            <v>SONDA VESICAL (FOLEY) 2 VIAS 22FR LATEX</v>
          </cell>
          <cell r="D116" t="str">
            <v>1 UNIDAD DE SONDA</v>
          </cell>
          <cell r="E116" t="str">
            <v>ENFERMERIA</v>
          </cell>
          <cell r="F116" t="str">
            <v>NO</v>
          </cell>
          <cell r="G116" t="str">
            <v>Se solicitará muestra física por requerimiento del evaluador</v>
          </cell>
        </row>
        <row r="117">
          <cell r="A117">
            <v>115</v>
          </cell>
          <cell r="B117" t="str">
            <v>DM1032</v>
          </cell>
          <cell r="C117" t="str">
            <v>SONDA VESICAL (FOLEY) 2 VIAS 6FR LATEX</v>
          </cell>
          <cell r="D117" t="str">
            <v>1 UNIDAD DE SONDA</v>
          </cell>
          <cell r="E117" t="str">
            <v>ENFERMERIA</v>
          </cell>
          <cell r="F117" t="str">
            <v>NO</v>
          </cell>
          <cell r="G117" t="str">
            <v>Se solicitará muestra física por requerimiento del evaluador</v>
          </cell>
        </row>
        <row r="118">
          <cell r="A118">
            <v>116</v>
          </cell>
          <cell r="B118" t="str">
            <v>DM1033</v>
          </cell>
          <cell r="C118" t="str">
            <v>SONDA VESICAL (FOLEY) 2 VIAS 8FR LATEX</v>
          </cell>
          <cell r="D118" t="str">
            <v>1 UNIDAD DE SONDA</v>
          </cell>
          <cell r="E118" t="str">
            <v>ENFERMERIA</v>
          </cell>
          <cell r="F118" t="str">
            <v>NO</v>
          </cell>
          <cell r="G118" t="str">
            <v>Se solicitará muestra física por requerimiento del evaluador</v>
          </cell>
        </row>
        <row r="119">
          <cell r="A119">
            <v>117</v>
          </cell>
          <cell r="B119" t="str">
            <v>DM1149</v>
          </cell>
          <cell r="C119" t="str">
            <v>TUBO ENDOTRAQUEAL N. 2.0 SIN BALON, APIROGENO, RADIOPACO Y ESTERIL</v>
          </cell>
          <cell r="D119" t="str">
            <v>1 UNIDAD DE TUBO ENDOTRAQUEAL</v>
          </cell>
          <cell r="E119" t="str">
            <v>ANESTESIA</v>
          </cell>
          <cell r="F119" t="str">
            <v>NO</v>
          </cell>
          <cell r="G119" t="str">
            <v>Se solicitará muestra física por requerimiento del evaluador</v>
          </cell>
        </row>
        <row r="120">
          <cell r="A120">
            <v>118</v>
          </cell>
          <cell r="B120" t="str">
            <v>DM1150</v>
          </cell>
          <cell r="C120" t="str">
            <v>TUBO ENDOTRAQUEAL N. 2.5 SIN BALON, APIROGENO, RADIOPACO Y ESTERIL</v>
          </cell>
          <cell r="D120" t="str">
            <v>1 UNIDAD DE TUBO ENDOTRAQUEAL</v>
          </cell>
          <cell r="E120" t="str">
            <v>ANESTESIA</v>
          </cell>
          <cell r="F120" t="str">
            <v>NO</v>
          </cell>
          <cell r="G120" t="str">
            <v>Se solicitará muestra física por requerimiento del evaluador</v>
          </cell>
        </row>
        <row r="121">
          <cell r="A121">
            <v>119</v>
          </cell>
          <cell r="B121" t="str">
            <v>DM1151</v>
          </cell>
          <cell r="C121" t="str">
            <v>TUBO ENDOTRAQUEAL N. 3.0 CON BALON, APIROGENO, RADIOPACO Y ESTERIL</v>
          </cell>
          <cell r="D121" t="str">
            <v>1 UNIDAD DE TUBO ENDOTRAQUEAL</v>
          </cell>
          <cell r="E121" t="str">
            <v>ANESTESIA</v>
          </cell>
          <cell r="F121" t="str">
            <v>NO</v>
          </cell>
          <cell r="G121" t="str">
            <v>Se solicitará muestra física por requerimiento del evaluador</v>
          </cell>
        </row>
        <row r="122">
          <cell r="A122">
            <v>120</v>
          </cell>
          <cell r="B122" t="str">
            <v>DM1152</v>
          </cell>
          <cell r="C122" t="str">
            <v>TUBO ENDOTRAQUEAL N. 3.0 SIN BALON, APIROGENO, RADIOPACO Y ESTERIL</v>
          </cell>
          <cell r="D122" t="str">
            <v>1 UNIDAD DE TUBO ENDOTRAQUEAL</v>
          </cell>
          <cell r="E122" t="str">
            <v>ANESTESIA</v>
          </cell>
          <cell r="F122" t="str">
            <v>NO</v>
          </cell>
          <cell r="G122" t="str">
            <v>Se solicitará muestra física por requerimiento del evaluador</v>
          </cell>
        </row>
        <row r="123">
          <cell r="A123">
            <v>121</v>
          </cell>
          <cell r="B123" t="str">
            <v>DM1153</v>
          </cell>
          <cell r="C123" t="str">
            <v>TUBO ENDOTRAQUEAL N. 3.5 CON BALON, APIROGENO, RADIOPACO Y ESTERIL</v>
          </cell>
          <cell r="D123" t="str">
            <v>1 UNIDAD DE TUBO ENDOTRAQUEAL</v>
          </cell>
          <cell r="E123" t="str">
            <v>ANESTESIA</v>
          </cell>
          <cell r="F123" t="str">
            <v>NO</v>
          </cell>
          <cell r="G123" t="str">
            <v>Se solicitará muestra física por requerimiento del evaluador</v>
          </cell>
        </row>
        <row r="124">
          <cell r="A124">
            <v>122</v>
          </cell>
          <cell r="B124" t="str">
            <v>DM1154</v>
          </cell>
          <cell r="C124" t="str">
            <v>TUBO ENDOTRAQUEAL N. 3.5 SIN BALON, APIROGENO, RADIOPACO Y ESTERIL</v>
          </cell>
          <cell r="D124" t="str">
            <v>1 UNIDAD DE TUBO ENDOTRAQUEAL</v>
          </cell>
          <cell r="E124" t="str">
            <v>ANESTESIA</v>
          </cell>
          <cell r="F124" t="str">
            <v>NO</v>
          </cell>
          <cell r="G124" t="str">
            <v>Se solicitará muestra física por requerimiento del evaluador</v>
          </cell>
        </row>
        <row r="125">
          <cell r="A125">
            <v>123</v>
          </cell>
          <cell r="B125" t="str">
            <v>DM1155</v>
          </cell>
          <cell r="C125" t="str">
            <v>TUBO ENDOTRAQUEAL N. 4.0 CON BALON, APIROGENO, RADIOPACO Y ESTERIL</v>
          </cell>
          <cell r="D125" t="str">
            <v>1 UNIDAD DE TUBO ENDOTRAQUEAL</v>
          </cell>
          <cell r="E125" t="str">
            <v>ANESTESIA</v>
          </cell>
          <cell r="F125" t="str">
            <v>NO</v>
          </cell>
          <cell r="G125" t="str">
            <v>Se solicitará muestra física por requerimiento del evaluador</v>
          </cell>
        </row>
        <row r="126">
          <cell r="A126">
            <v>124</v>
          </cell>
          <cell r="B126" t="str">
            <v>DM1156</v>
          </cell>
          <cell r="C126" t="str">
            <v>TUBO ENDOTRAQUEAL N. 4.0 SIN BALON, APIROGENO, RADIOPACO Y ESTERIL</v>
          </cell>
          <cell r="D126" t="str">
            <v>1 UNIDAD DE TUBO ENDOTRAQUEAL</v>
          </cell>
          <cell r="E126" t="str">
            <v>ANESTESIA</v>
          </cell>
          <cell r="F126" t="str">
            <v>NO</v>
          </cell>
          <cell r="G126" t="str">
            <v>Se solicitará muestra física por requerimiento del evaluador</v>
          </cell>
        </row>
        <row r="127">
          <cell r="A127">
            <v>125</v>
          </cell>
          <cell r="B127" t="str">
            <v>DM1157</v>
          </cell>
          <cell r="C127" t="str">
            <v>TUBO ENDOTRAQUEAL N. 4.5 CON BALON, APIROGENO, RADIOPACO Y ESTERIL</v>
          </cell>
          <cell r="D127" t="str">
            <v>1 UNIDAD DE TUBO ENDOTRAQUEAL</v>
          </cell>
          <cell r="E127" t="str">
            <v>ANESTESIA</v>
          </cell>
          <cell r="F127" t="str">
            <v>NO</v>
          </cell>
          <cell r="G127" t="str">
            <v>Se solicitará muestra física por requerimiento del evaluador</v>
          </cell>
        </row>
        <row r="128">
          <cell r="A128">
            <v>126</v>
          </cell>
          <cell r="B128" t="str">
            <v>DM1158</v>
          </cell>
          <cell r="C128" t="str">
            <v>TUBO ENDOTRAQUEAL N. 4.5 SIN BALON, APIROGENO, RADIOPACO Y ESTERIL</v>
          </cell>
          <cell r="D128" t="str">
            <v>1 UNIDAD DE TUBO ENDOTRAQUEAL</v>
          </cell>
          <cell r="E128" t="str">
            <v>ANESTESIA</v>
          </cell>
          <cell r="F128" t="str">
            <v>NO</v>
          </cell>
          <cell r="G128" t="str">
            <v>Se solicitará muestra física por requerimiento del evaluador</v>
          </cell>
        </row>
        <row r="129">
          <cell r="A129">
            <v>127</v>
          </cell>
          <cell r="B129" t="str">
            <v>DM1159</v>
          </cell>
          <cell r="C129" t="str">
            <v>TUBO ENDOTRAQUEAL N. 5.0 CON BALON, APIROGENO, RADIOPACO Y ESTERIL</v>
          </cell>
          <cell r="D129" t="str">
            <v>1 UNIDAD DE TUBO ENDOTRAQUEAL</v>
          </cell>
          <cell r="E129" t="str">
            <v>ANESTESIA</v>
          </cell>
          <cell r="F129" t="str">
            <v>NO</v>
          </cell>
          <cell r="G129" t="str">
            <v>Se solicitará muestra física por requerimiento del evaluador</v>
          </cell>
        </row>
        <row r="130">
          <cell r="A130">
            <v>128</v>
          </cell>
          <cell r="B130" t="str">
            <v>DM1160</v>
          </cell>
          <cell r="C130" t="str">
            <v>TUBO ENDOTRAQUEAL N. 5.0 SIN BALON APIROGENO, RADIOPACO Y ESTERIL</v>
          </cell>
          <cell r="D130" t="str">
            <v>1 UNIDAD DE TUBO ENDOTRAQUEAL</v>
          </cell>
          <cell r="E130" t="str">
            <v>ANESTESIA</v>
          </cell>
          <cell r="F130" t="str">
            <v>NO</v>
          </cell>
          <cell r="G130" t="str">
            <v>Se solicitará muestra física por requerimiento del evaluador</v>
          </cell>
        </row>
        <row r="131">
          <cell r="A131">
            <v>129</v>
          </cell>
          <cell r="B131" t="str">
            <v>DM1161</v>
          </cell>
          <cell r="C131" t="str">
            <v>TUBO ENDOTRAQUEAL N. 5.5 CON BALON, APIROGENO, RADIOPACO Y ESTERIL</v>
          </cell>
          <cell r="D131" t="str">
            <v>1 UNIDAD DE TUBO ENDOTRAQUEAL</v>
          </cell>
          <cell r="E131" t="str">
            <v>ANESTESIA</v>
          </cell>
          <cell r="F131" t="str">
            <v>NO</v>
          </cell>
          <cell r="G131" t="str">
            <v>Se solicitará muestra física por requerimiento del evaluador</v>
          </cell>
        </row>
        <row r="132">
          <cell r="A132">
            <v>130</v>
          </cell>
          <cell r="B132" t="str">
            <v>DM1163</v>
          </cell>
          <cell r="C132" t="str">
            <v>TUBO ENDOTRAQUEAL N. 6.0 CON BALON, APIROGENO, RADIOPACO Y ESTERIL</v>
          </cell>
          <cell r="D132" t="str">
            <v>1 UNIDAD DE TUBO ENDOTRAQUEAL</v>
          </cell>
          <cell r="E132" t="str">
            <v>ANESTESIA</v>
          </cell>
          <cell r="F132" t="str">
            <v>NO</v>
          </cell>
          <cell r="G132" t="str">
            <v>Se solicitará muestra física por requerimiento del evaluador</v>
          </cell>
        </row>
        <row r="133">
          <cell r="A133">
            <v>131</v>
          </cell>
          <cell r="B133" t="str">
            <v>DM1164</v>
          </cell>
          <cell r="C133" t="str">
            <v>TUBO ENDOTRAQUEAL N. 6.5 CON BALON, APIROGENO, RADIOPACO Y ESTERIL</v>
          </cell>
          <cell r="D133" t="str">
            <v>1 UNIDAD DE TUBO ENDOTRAQUEAL</v>
          </cell>
          <cell r="E133" t="str">
            <v>ANESTESIA</v>
          </cell>
          <cell r="F133" t="str">
            <v>NO</v>
          </cell>
          <cell r="G133" t="str">
            <v>Se solicitará muestra física por requerimiento del evaluador</v>
          </cell>
        </row>
        <row r="134">
          <cell r="A134">
            <v>132</v>
          </cell>
          <cell r="B134" t="str">
            <v>DM1165</v>
          </cell>
          <cell r="C134" t="str">
            <v>TUBO ENDOTRAQUEAL N. 7.0 CON BALON, APIROGENO, RADIOPACO Y ESTERIL</v>
          </cell>
          <cell r="D134" t="str">
            <v>1 UNIDAD DE TUBO ENDOTRAQUEAL</v>
          </cell>
          <cell r="E134" t="str">
            <v>ANESTESIA</v>
          </cell>
          <cell r="F134" t="str">
            <v>NO</v>
          </cell>
          <cell r="G134" t="str">
            <v>Se solicitará muestra física por requerimiento del evaluador</v>
          </cell>
        </row>
        <row r="135">
          <cell r="A135">
            <v>133</v>
          </cell>
          <cell r="B135" t="str">
            <v>DM1166</v>
          </cell>
          <cell r="C135" t="str">
            <v>TUBO ENDOTRAQUEAL N. 7.5 CON BALON, APIROGENO, RADIOPACO Y ESTERIL</v>
          </cell>
          <cell r="D135" t="str">
            <v>1 UNIDAD DE TUBO ENDOTRAQUEAL</v>
          </cell>
          <cell r="E135" t="str">
            <v>ANESTESIA</v>
          </cell>
          <cell r="F135" t="str">
            <v>NO</v>
          </cell>
          <cell r="G135" t="str">
            <v>Se solicitará muestra física por requerimiento del evaluador</v>
          </cell>
        </row>
        <row r="136">
          <cell r="A136">
            <v>134</v>
          </cell>
          <cell r="B136" t="str">
            <v>DM1167</v>
          </cell>
          <cell r="C136" t="str">
            <v>TUBO ENDOTRAQUEAL N. 8.0 CON BALON, APIROGENO, RADIOPACO Y ESTERIL</v>
          </cell>
          <cell r="D136" t="str">
            <v>1 UNIDAD DE TUBO ENDOTRAQUEAL</v>
          </cell>
          <cell r="E136" t="str">
            <v>ANESTESIA</v>
          </cell>
          <cell r="F136" t="str">
            <v>NO</v>
          </cell>
          <cell r="G136" t="str">
            <v>Se solicitará muestra física por requerimiento del evaluador</v>
          </cell>
        </row>
        <row r="137">
          <cell r="A137">
            <v>135</v>
          </cell>
          <cell r="B137" t="str">
            <v>DM1168</v>
          </cell>
          <cell r="C137" t="str">
            <v>TUBO ENDOTRAQUEAL N. 8.5 CON BALON, APIROGENO, RADIOPACO Y ESTERIL</v>
          </cell>
          <cell r="D137" t="str">
            <v>1 UNIDAD DE TUBO ENDOTRAQUEAL</v>
          </cell>
          <cell r="E137" t="str">
            <v>ANESTESIA</v>
          </cell>
          <cell r="F137" t="str">
            <v>NO</v>
          </cell>
          <cell r="G137" t="str">
            <v>Se solicitará muestra física por requerimiento del evaluador</v>
          </cell>
        </row>
        <row r="138">
          <cell r="A138">
            <v>136</v>
          </cell>
          <cell r="B138" t="str">
            <v>DM2607</v>
          </cell>
          <cell r="C138" t="str">
            <v>TUBO ENDOTRAQUEAL N. 9.0 CON BALON, APIROGENO, RADIOPACO Y ESTERIL</v>
          </cell>
          <cell r="D138" t="str">
            <v>1 UNIDAD DE TUBO ENDOTRAQUEAL</v>
          </cell>
          <cell r="E138" t="str">
            <v>ANESTESIA</v>
          </cell>
          <cell r="F138" t="str">
            <v>NO</v>
          </cell>
          <cell r="G138" t="str">
            <v>Se solicitará muestra física por requerimiento del evaluador</v>
          </cell>
        </row>
        <row r="139">
          <cell r="A139">
            <v>137</v>
          </cell>
          <cell r="B139" t="str">
            <v>DM1170</v>
          </cell>
          <cell r="C139" t="str">
            <v>TUBO ENDOTRAQUEAL REFORZADO 6,5 CON BALON</v>
          </cell>
          <cell r="D139" t="str">
            <v>1 UNIDAD DE TUBO ENDOTRAQUEAL</v>
          </cell>
          <cell r="E139" t="str">
            <v>ANESTESIA</v>
          </cell>
          <cell r="F139" t="str">
            <v>NO</v>
          </cell>
          <cell r="G139" t="str">
            <v>Se solicitará muestra física por requerimiento del evaluador</v>
          </cell>
        </row>
        <row r="140">
          <cell r="A140">
            <v>138</v>
          </cell>
          <cell r="B140" t="str">
            <v>DM1173</v>
          </cell>
          <cell r="C140" t="str">
            <v>TUBO ENDOTRAQUEAL REFORZADO 8/0 CON BALON</v>
          </cell>
          <cell r="D140" t="str">
            <v>1 UNIDAD DE TUBO ENDOTRAQUEAL</v>
          </cell>
          <cell r="E140" t="str">
            <v>ANESTESIA</v>
          </cell>
          <cell r="F140" t="str">
            <v>NO</v>
          </cell>
          <cell r="G140" t="str">
            <v>Se solicitará muestra física por requerimiento del evaluador</v>
          </cell>
        </row>
        <row r="141">
          <cell r="A141">
            <v>139</v>
          </cell>
          <cell r="B141" t="str">
            <v>DM1172</v>
          </cell>
          <cell r="C141" t="str">
            <v>TUBO ENDOTRAQUEAL REFORZADO METALICO CON BALON Nº 7.5</v>
          </cell>
          <cell r="D141" t="str">
            <v>1 UNIDAD DE TUBO ENDOTRAQUEAL</v>
          </cell>
          <cell r="E141" t="str">
            <v>ANESTESIA</v>
          </cell>
          <cell r="F141" t="str">
            <v>NO</v>
          </cell>
          <cell r="G141" t="str">
            <v>Se solicitará muestra física por requerimiento del evaluador</v>
          </cell>
        </row>
        <row r="142">
          <cell r="A142">
            <v>140</v>
          </cell>
          <cell r="B142" t="str">
            <v>DM1169</v>
          </cell>
          <cell r="C142" t="str">
            <v>TUBO ENDOTRAQUEAL REFORZADO METALICO CON BALON Nº 6.0</v>
          </cell>
          <cell r="D142" t="str">
            <v>1 UNIDAD DE TUBO ENDOTRAQUEAL</v>
          </cell>
          <cell r="E142" t="str">
            <v>ANESTESIA</v>
          </cell>
          <cell r="F142" t="str">
            <v>NO</v>
          </cell>
          <cell r="G142" t="str">
            <v>Se solicitará muestra física por requerimiento del evaluador</v>
          </cell>
        </row>
        <row r="143">
          <cell r="A143">
            <v>141</v>
          </cell>
          <cell r="B143" t="str">
            <v>DM1333</v>
          </cell>
          <cell r="C143" t="str">
            <v>TUBO ENDOTRAQUEAL REFORZADO METALICO CON BALON Nº 8.5</v>
          </cell>
          <cell r="D143" t="str">
            <v>1 UNIDAD DE TUBO ENDOTRAQUEAL</v>
          </cell>
          <cell r="E143" t="str">
            <v>ANESTESIA</v>
          </cell>
          <cell r="F143" t="str">
            <v>NO</v>
          </cell>
          <cell r="G143" t="str">
            <v>Se solicitará muestra física por requerimiento del evaluador</v>
          </cell>
        </row>
        <row r="144">
          <cell r="A144">
            <v>142</v>
          </cell>
          <cell r="B144" t="str">
            <v>DM1171</v>
          </cell>
          <cell r="C144" t="str">
            <v>TUBO ENDOTRAQUEAL REFORZADO METALICO CON BALON Nº 7.0</v>
          </cell>
          <cell r="D144" t="str">
            <v>1 UNIDAD DE TUBO ENDOTRAQUEAL</v>
          </cell>
          <cell r="E144" t="str">
            <v>ANESTESIA</v>
          </cell>
          <cell r="F144" t="str">
            <v>NO</v>
          </cell>
          <cell r="G144" t="str">
            <v>Se solicitará muestra física por requerimiento del evaluador</v>
          </cell>
        </row>
        <row r="145">
          <cell r="A145">
            <v>143</v>
          </cell>
          <cell r="B145" t="str">
            <v>DM037</v>
          </cell>
          <cell r="C145" t="str">
            <v>AGUJA PUNCIÓN LUMBAR # 26</v>
          </cell>
          <cell r="D145" t="str">
            <v>1 UNIDAD DE AGUJA</v>
          </cell>
          <cell r="E145" t="str">
            <v>ANESTESIA</v>
          </cell>
          <cell r="F145" t="str">
            <v>NO</v>
          </cell>
          <cell r="G145" t="str">
            <v>Se solicitará muestra física por requerimiento del evaluador</v>
          </cell>
        </row>
        <row r="146">
          <cell r="A146">
            <v>144</v>
          </cell>
          <cell r="B146" t="str">
            <v>DM038</v>
          </cell>
          <cell r="C146" t="str">
            <v>AGUJA PUNCIÓN LUMBAR # 27</v>
          </cell>
          <cell r="D146" t="str">
            <v>1 UNIDAD DE AGUJA</v>
          </cell>
          <cell r="E146" t="str">
            <v>ANESTESIA</v>
          </cell>
          <cell r="F146" t="str">
            <v>NO</v>
          </cell>
          <cell r="G146" t="str">
            <v>Se solicitará muestra física por requerimiento del evaluador</v>
          </cell>
        </row>
        <row r="147">
          <cell r="A147">
            <v>145</v>
          </cell>
          <cell r="B147" t="str">
            <v>DM2300</v>
          </cell>
          <cell r="C147" t="str">
            <v>CANULA NASAL DE ALTO FLUJO ADULTO TALLA M</v>
          </cell>
          <cell r="D147" t="str">
            <v>1 UNIDAD DE CANULA</v>
          </cell>
          <cell r="E147" t="str">
            <v>TERAPIA RESPIRATORIA</v>
          </cell>
          <cell r="F147" t="str">
            <v>NO</v>
          </cell>
          <cell r="G147" t="str">
            <v>Se solicitará muestra física por requerimiento del evaluador</v>
          </cell>
        </row>
        <row r="148">
          <cell r="A148">
            <v>146</v>
          </cell>
          <cell r="B148" t="str">
            <v>DM2301</v>
          </cell>
          <cell r="C148" t="str">
            <v xml:space="preserve">CANULA NASAL DE ALTO FLUJO ADULTO TALLA S </v>
          </cell>
          <cell r="D148" t="str">
            <v>1 UNIDAD DE CANULA</v>
          </cell>
          <cell r="E148" t="str">
            <v>TERAPIA RESPIRATORIA</v>
          </cell>
          <cell r="F148" t="str">
            <v>NO</v>
          </cell>
          <cell r="G148" t="str">
            <v>Se solicitará muestra física por requerimiento del evaluador</v>
          </cell>
        </row>
        <row r="149">
          <cell r="A149">
            <v>147</v>
          </cell>
          <cell r="B149" t="str">
            <v>DM380</v>
          </cell>
          <cell r="C149" t="str">
            <v>CIRCUITO  RESPIRATORIO DESECHABLE ADULTO - PEDIATRICO PARA VENTILADOR OXILOG  3000 PLUS</v>
          </cell>
          <cell r="D149" t="str">
            <v>1 UNIDAD DE CIRCUITO</v>
          </cell>
          <cell r="E149" t="str">
            <v xml:space="preserve">TERAPIA RESPIRATORIA </v>
          </cell>
          <cell r="F149" t="str">
            <v>NO</v>
          </cell>
          <cell r="G149" t="str">
            <v>Se solicitará muestra física por requerimiento del evaluador</v>
          </cell>
        </row>
        <row r="150">
          <cell r="A150">
            <v>148</v>
          </cell>
          <cell r="B150" t="str">
            <v>DM2302</v>
          </cell>
          <cell r="C150" t="str">
            <v>CIRCUITO ADULTO ALTO FLUJO CON CAMARA AJUSTABLE A VENTILADOR MECANICO</v>
          </cell>
          <cell r="D150" t="str">
            <v>1 UNIDAD DE CIRCUITO</v>
          </cell>
          <cell r="E150" t="str">
            <v xml:space="preserve">TERAPIA RESPIRATORIA </v>
          </cell>
          <cell r="F150" t="str">
            <v>NO</v>
          </cell>
          <cell r="G150" t="str">
            <v>Se solicitará muestra física por requerimiento del evaluador</v>
          </cell>
        </row>
        <row r="151">
          <cell r="A151">
            <v>149</v>
          </cell>
          <cell r="B151" t="str">
            <v>DM1392</v>
          </cell>
          <cell r="C151" t="str">
            <v>FILTRO EXHALATORIO ANTIBACTERIAL VENTILADOR ALTA FRECUENCIA SLE5000</v>
          </cell>
          <cell r="D151" t="str">
            <v>1 UNIDAD DE FILTRO</v>
          </cell>
          <cell r="E151" t="str">
            <v>INGENIERIA BIOMEDICA</v>
          </cell>
          <cell r="F151" t="str">
            <v>NO</v>
          </cell>
          <cell r="G151" t="str">
            <v>Se solicitará muestra física por requerimiento del evaluador</v>
          </cell>
        </row>
        <row r="152">
          <cell r="A152">
            <v>150</v>
          </cell>
          <cell r="B152" t="str">
            <v>DM1394</v>
          </cell>
          <cell r="C152" t="str">
            <v>KIT CPAP NASAL DESECHABLE TALLA L O MEDIDA DE PERIMETRO CEFALICO 29-36 (INCLUYE SISTEMA INTERFASE VENTILACION NO INVASIVA NEONATAL CPAP,  GORRO, MASCARA NEONATAL NO INVASIVA, PRONG TALLA L</v>
          </cell>
          <cell r="D152" t="str">
            <v>1 UNIDAD DE KIT CPAP NASAL. INCLUYE (TODOS LOS INSUMOS RELACIONADOS EN LA DESCRIPCION DEL INSUMO) PRESENTACION KIT</v>
          </cell>
          <cell r="E152" t="str">
            <v>TERAPIA RESPIRATORIA</v>
          </cell>
          <cell r="F152" t="str">
            <v>NO</v>
          </cell>
          <cell r="G152" t="str">
            <v>Se solicitará muestra física por requerimiento del evaluador</v>
          </cell>
        </row>
        <row r="153">
          <cell r="A153">
            <v>151</v>
          </cell>
          <cell r="B153" t="str">
            <v>DM645</v>
          </cell>
          <cell r="C153" t="str">
            <v>KIT CPAP NASAL DESECHABLE TALLA M O MEDIDA DE PERIMETRO CEFALICO 25-29  (INCLUYE SISTEMA INTERFASE VENTILACION NO INVASIVA NEONATAL CPAP,  GORRO, MASCARA NEONATAL NO INVASIVA, PRONG TALLA M</v>
          </cell>
          <cell r="D153" t="str">
            <v>1 UNIDAD DE KIT CPAP NASAL. INCLUYE (TODOS LOS INSUMOS RELACIONADOS EN LA DESCRIPCION DEL INSUMO) PRESENTACION KIT</v>
          </cell>
          <cell r="E153" t="str">
            <v>TERAPIA RESPIRATORIA</v>
          </cell>
          <cell r="F153" t="str">
            <v>NO</v>
          </cell>
          <cell r="G153" t="str">
            <v>Se solicitará muestra física por requerimiento del evaluador</v>
          </cell>
        </row>
        <row r="154">
          <cell r="A154">
            <v>152</v>
          </cell>
          <cell r="B154" t="str">
            <v>DM646</v>
          </cell>
          <cell r="C154" t="str">
            <v>KIT CPAP NASAL DESECHABLE TALLA S O MEDIDA DE PERIMETRO CEFALICO 22- 25 (INCLUYE SISTEMA INTERFASE VENTILACION NO INVASIVA NEONATAL CPAP,  GORRO, MASCARA NEONATAL NO INVASIVA, PRONG TALLA S</v>
          </cell>
          <cell r="D154" t="str">
            <v>1 UNIDAD DE KIT CPAP NASAL. INCLUYE (TODOS LOS INSUMOS RELACIONADOS EN LA DESCRIPCION DEL INSUMO) PRESENTACION KIT</v>
          </cell>
          <cell r="E154" t="str">
            <v>TERAPIA RESPIRATORIA</v>
          </cell>
          <cell r="F154" t="str">
            <v>NO</v>
          </cell>
          <cell r="G154" t="str">
            <v>Se solicitará muestra física por requerimiento del evaluador</v>
          </cell>
        </row>
        <row r="155">
          <cell r="A155">
            <v>153</v>
          </cell>
          <cell r="B155" t="str">
            <v>DM1960</v>
          </cell>
          <cell r="C155" t="str">
            <v>KIT CPAP NASAL DESECHABLE TALLA XS O MEDIDA DE PERIMETRO CEFALICO 10-22 CMS (INCLUYE SISTEMA INTERFASE VENTILACION NO INVASIVA NEONATAL CPAP,  GORRO, MASCARA NEONATAL NO INVASIVA, PRONG)</v>
          </cell>
          <cell r="D155" t="str">
            <v>1 UNIDAD DE KIT CPAP NASAL. INCLUYE (TODOS LOS INSUMOS RELACIONADOS EN LA DESCRIPCION DEL INSUMO) PRESENTACION KIT</v>
          </cell>
          <cell r="E155" t="str">
            <v>TERAPIA RESPIRATORIA</v>
          </cell>
          <cell r="F155" t="str">
            <v>NO</v>
          </cell>
          <cell r="G155" t="str">
            <v>Se solicitará muestra física por requerimiento del evaluador</v>
          </cell>
        </row>
        <row r="156">
          <cell r="A156">
            <v>154</v>
          </cell>
          <cell r="B156" t="str">
            <v>DM639</v>
          </cell>
          <cell r="C156" t="str">
            <v>MASCARA DESECHABLE PARA VENTILACION MECANICA NO INVASIVA. FACIAL TOTAL. LARGE.</v>
          </cell>
          <cell r="D156" t="str">
            <v>1 UNIDAD DE MASCARA</v>
          </cell>
          <cell r="E156" t="str">
            <v>TERAPIA RESPIRATORIA</v>
          </cell>
          <cell r="F156" t="str">
            <v>NO</v>
          </cell>
          <cell r="G156" t="str">
            <v>Se solicitará muestra física por requerimiento del evaluador</v>
          </cell>
        </row>
        <row r="157">
          <cell r="A157">
            <v>155</v>
          </cell>
          <cell r="B157" t="str">
            <v>DM1243</v>
          </cell>
          <cell r="C157" t="str">
            <v>MASCARA DESECHABLE PARA VENTILACION MECANICA NO INVASIVA. FACIAL TOTAL. MEDIUM.</v>
          </cell>
          <cell r="D157" t="str">
            <v>1 UNIDAD DE MASCARA</v>
          </cell>
          <cell r="E157" t="str">
            <v>TERAPIA RESPIRATORIA</v>
          </cell>
          <cell r="F157" t="str">
            <v>NO</v>
          </cell>
          <cell r="G157" t="str">
            <v>Se solicitará muestra física por requerimiento del evaluador</v>
          </cell>
        </row>
        <row r="158">
          <cell r="A158">
            <v>156</v>
          </cell>
          <cell r="B158" t="str">
            <v>DM640</v>
          </cell>
          <cell r="C158" t="str">
            <v>MASCARA DESECHABLE PARA VENTILACION MECANICA NO INVASIVA. FACIAL TOTAL. SMALL.</v>
          </cell>
          <cell r="D158" t="str">
            <v>1 UNIDAD DE MASCARA</v>
          </cell>
          <cell r="E158" t="str">
            <v>TERAPIA RESPIRATORIA</v>
          </cell>
          <cell r="F158" t="str">
            <v>NO</v>
          </cell>
          <cell r="G158" t="str">
            <v>Se solicitará muestra física por requerimiento del evaluador</v>
          </cell>
        </row>
        <row r="159">
          <cell r="A159">
            <v>157</v>
          </cell>
          <cell r="B159" t="str">
            <v>DM1953</v>
          </cell>
          <cell r="C159" t="str">
            <v>SENSOR DE FLUJO SPIROLOG REF 840373510</v>
          </cell>
          <cell r="D159" t="str">
            <v xml:space="preserve">1 UNIDAD DE SENSOR </v>
          </cell>
          <cell r="E159" t="str">
            <v>INGENIERIA BIOMEDICA</v>
          </cell>
          <cell r="F159" t="str">
            <v>NO</v>
          </cell>
          <cell r="G159" t="str">
            <v>Se solicitará muestra física por requerimiento del evaluador</v>
          </cell>
        </row>
        <row r="160">
          <cell r="A160">
            <v>158</v>
          </cell>
          <cell r="B160" t="str">
            <v>DM2584</v>
          </cell>
          <cell r="C160" t="str">
            <v>TRAMPA DE CAPNOGRAFIA PARA MONITOR MULTIPARAMETROS (CAPNOGRAFOR MARCA DRAEGER Y MAQUINA DATEX OHMEDA)</v>
          </cell>
          <cell r="D160" t="str">
            <v>1 UNIDAD DE TRAMPA CAPNOGRAFIA</v>
          </cell>
          <cell r="E160" t="str">
            <v>INGENIERIA BIOMEDICA</v>
          </cell>
          <cell r="F160" t="str">
            <v>NO</v>
          </cell>
          <cell r="G160" t="str">
            <v>Se solicitará muestra física por requerimiento del evaluador</v>
          </cell>
        </row>
        <row r="161">
          <cell r="A161">
            <v>159</v>
          </cell>
          <cell r="B161" t="str">
            <v>DM094</v>
          </cell>
          <cell r="C161" t="str">
            <v>ALGODON EN TORUNDA BOLSA X 500 GRS</v>
          </cell>
          <cell r="D161" t="str">
            <v>1 BOLSA DE ALGODÓN X 500 GRMS PRESENTACION BOLSA</v>
          </cell>
          <cell r="E161" t="str">
            <v xml:space="preserve">ESTERILIZACION </v>
          </cell>
          <cell r="F161" t="str">
            <v>NO</v>
          </cell>
          <cell r="G161" t="str">
            <v>Se solicitará muestra física por requerimiento del evaluador</v>
          </cell>
        </row>
        <row r="162">
          <cell r="A162">
            <v>160</v>
          </cell>
          <cell r="B162" t="str">
            <v>DM107</v>
          </cell>
          <cell r="C162" t="str">
            <v>APOSITO DE ALGINATO DE CALCIO 10 X 10  CM.</v>
          </cell>
          <cell r="D162" t="str">
            <v>1 UNIDAD DE APOSITO</v>
          </cell>
          <cell r="E162" t="str">
            <v>ENFERMERIA CLINICA DE HERIDAS</v>
          </cell>
          <cell r="F162" t="str">
            <v>NO</v>
          </cell>
          <cell r="G162" t="str">
            <v>Se solicitará muestra física por requerimiento del evaluador</v>
          </cell>
        </row>
        <row r="163">
          <cell r="A163">
            <v>161</v>
          </cell>
          <cell r="B163" t="str">
            <v>DM158</v>
          </cell>
          <cell r="C163" t="str">
            <v>BARRERA BLANDA y BOLSA COLOSTOMIA No 57</v>
          </cell>
          <cell r="D163" t="str">
            <v>1 KIT COMPUESTO DE 1 BARRERA Y 1 BOLSA COLOSTOMIA</v>
          </cell>
          <cell r="E163" t="str">
            <v>ENFERMERIA CLINICA DE HERIDAS</v>
          </cell>
          <cell r="F163" t="str">
            <v>NO</v>
          </cell>
          <cell r="G163" t="str">
            <v>Se solicitará muestra física por requerimiento del evaluador</v>
          </cell>
        </row>
        <row r="164">
          <cell r="A164">
            <v>162</v>
          </cell>
          <cell r="B164" t="str">
            <v>DM171</v>
          </cell>
          <cell r="C164" t="str">
            <v>BARRERA BLANDA Y BOLSA PARA COLOSTOMIA N° 70</v>
          </cell>
          <cell r="D164" t="str">
            <v>1 KIT COMPUESTO DE 1 BARRERA Y 1 BOLSA COLOSTOMIA</v>
          </cell>
          <cell r="E164" t="str">
            <v>ENFERMERIA CLINICA DE HERIDAS</v>
          </cell>
          <cell r="F164" t="str">
            <v>NO</v>
          </cell>
          <cell r="G164" t="str">
            <v>Se solicitará muestra física por requerimiento del evaluador</v>
          </cell>
        </row>
        <row r="165">
          <cell r="A165">
            <v>163</v>
          </cell>
          <cell r="B165" t="str">
            <v>DM1977</v>
          </cell>
          <cell r="C165" t="str">
            <v>BARRERA CUTANEA NO IRRITANTE EN TOALLA</v>
          </cell>
          <cell r="D165" t="str">
            <v>1 UNIDAD DE BARRERA</v>
          </cell>
          <cell r="E165" t="str">
            <v>ENFERMERIA</v>
          </cell>
          <cell r="F165" t="str">
            <v>NO</v>
          </cell>
          <cell r="G165" t="str">
            <v>Se solicitará muestra física por requerimiento del evaluador</v>
          </cell>
        </row>
        <row r="166">
          <cell r="A166">
            <v>164</v>
          </cell>
          <cell r="B166" t="str">
            <v>DM1961</v>
          </cell>
          <cell r="C166" t="str">
            <v xml:space="preserve">BATA DE CIRUJANO ESTERIL DESCARTABLE: TELA NO TEJIDA DE 35 GRAMOS  AZUL QUIRURGICO DE 132 CM DE LARGO X 152 DE ANCHO CON 6  A 8 TIRAS DE AMARRE, PUÑOS RESORTADOS DE 8 A 6 CM DE LARGO  100% EN ALGODON </v>
          </cell>
          <cell r="D166" t="str">
            <v>1 UNIDAD DE BATA</v>
          </cell>
          <cell r="E166" t="str">
            <v>ESTERILIZACION</v>
          </cell>
          <cell r="F166" t="str">
            <v>NO</v>
          </cell>
          <cell r="G166" t="str">
            <v>Se solicitará muestra física por requerimiento del evaluador</v>
          </cell>
        </row>
        <row r="167">
          <cell r="A167">
            <v>165</v>
          </cell>
          <cell r="B167" t="str">
            <v>DM195</v>
          </cell>
          <cell r="C167" t="str">
            <v>BRAZALETE IDENTIFICACION ADULTOS  EN MATERIAL HIPOALERGENICO (PAPEL)</v>
          </cell>
          <cell r="D167" t="str">
            <v>1 UNIDAD DE BRAZALETE</v>
          </cell>
          <cell r="E167" t="str">
            <v>ENFERMERIA</v>
          </cell>
          <cell r="F167" t="str">
            <v>NO</v>
          </cell>
          <cell r="G167" t="str">
            <v>Se solicitará muestra física por requerimiento del evaluador</v>
          </cell>
        </row>
        <row r="168">
          <cell r="A168">
            <v>166</v>
          </cell>
          <cell r="B168" t="str">
            <v>DM1443</v>
          </cell>
          <cell r="C168" t="str">
            <v>CABLE MONOPOLAR PARA ELECTRODOS DE LAPAROSCOPIA CONEXION  PARA UNIDAD ELECTRO QUIRURGICA  REUSABLE</v>
          </cell>
          <cell r="D168" t="str">
            <v>1 UNIDAD DE CABLE MONOPOLAR</v>
          </cell>
          <cell r="E168" t="str">
            <v>INSTRUMENTACION</v>
          </cell>
          <cell r="F168" t="str">
            <v>NO</v>
          </cell>
          <cell r="G168" t="str">
            <v>Se solicitará muestra física por requerimiento del evaluador</v>
          </cell>
        </row>
        <row r="169">
          <cell r="A169">
            <v>167</v>
          </cell>
          <cell r="B169" t="str">
            <v>DM202</v>
          </cell>
          <cell r="C169" t="str">
            <v>CAL SODADA PARA ANESTESIA CANECA POR 30 HASTA 40 LIBRAS</v>
          </cell>
          <cell r="D169" t="str">
            <v>1 UNIDAD DE CAL   PRESENTACION EN CANECA</v>
          </cell>
          <cell r="E169" t="str">
            <v>INGENIERIA BIOMEDICA</v>
          </cell>
          <cell r="F169" t="str">
            <v>NO</v>
          </cell>
          <cell r="G169" t="str">
            <v>Se solicitará muestra física por requerimiento del evaluador</v>
          </cell>
        </row>
        <row r="170">
          <cell r="A170">
            <v>168</v>
          </cell>
          <cell r="B170" t="str">
            <v>DM1826</v>
          </cell>
          <cell r="C170" t="str">
            <v>CATETER DIALISIS PERITONEAL 39,25 CMS CURVO COLA DE CERDO</v>
          </cell>
          <cell r="D170" t="str">
            <v>1 UNIDAD DE CATETER</v>
          </cell>
          <cell r="E170" t="str">
            <v>NEFROLOGIA PEDRIATICO</v>
          </cell>
          <cell r="F170" t="str">
            <v>NO</v>
          </cell>
          <cell r="G170" t="str">
            <v>Se solicitará muestra física por requerimiento del evaluador</v>
          </cell>
        </row>
        <row r="171">
          <cell r="A171">
            <v>169</v>
          </cell>
          <cell r="B171" t="str">
            <v>DM270</v>
          </cell>
          <cell r="C171" t="str">
            <v>CATETER DIALISIS PERITONEAL NEONATAL 1 C</v>
          </cell>
          <cell r="D171" t="str">
            <v>1 UNIDAD DE CATETER</v>
          </cell>
          <cell r="E171" t="str">
            <v>NEFROLOGIA PEDRIATICO</v>
          </cell>
          <cell r="F171" t="str">
            <v>NO</v>
          </cell>
          <cell r="G171" t="str">
            <v>Se solicitará muestra física por requerimiento del evaluador</v>
          </cell>
        </row>
        <row r="172">
          <cell r="A172">
            <v>170</v>
          </cell>
          <cell r="B172" t="str">
            <v>DM260</v>
          </cell>
          <cell r="C172" t="str">
            <v>CATETER MAHURKAR 2 LUMEN PRECURVADO 8 FR X 12CM.</v>
          </cell>
          <cell r="D172" t="str">
            <v>1 UNIDAD DE CATETER</v>
          </cell>
          <cell r="E172" t="str">
            <v>NEFROLOGIA PEDRIATICO</v>
          </cell>
          <cell r="F172" t="str">
            <v>NO</v>
          </cell>
          <cell r="G172" t="str">
            <v>Se solicitará muestra física por requerimiento del evaluador</v>
          </cell>
        </row>
        <row r="173">
          <cell r="A173">
            <v>171</v>
          </cell>
          <cell r="B173" t="str">
            <v>DM343</v>
          </cell>
          <cell r="C173" t="str">
            <v>CATETER UMBILICAL 2.5</v>
          </cell>
          <cell r="D173" t="str">
            <v>1 UNIDAD DE CATETER</v>
          </cell>
          <cell r="E173" t="str">
            <v>ENFERMERIA NEONATAL</v>
          </cell>
          <cell r="F173" t="str">
            <v>NO</v>
          </cell>
          <cell r="G173" t="str">
            <v>Se solicitará muestra física por requerimiento del evaluador</v>
          </cell>
        </row>
        <row r="174">
          <cell r="A174">
            <v>172</v>
          </cell>
          <cell r="B174" t="str">
            <v>DM1126</v>
          </cell>
          <cell r="C174" t="str">
            <v>CAT GUT CROMADO CALIBRE 3/0 AGUJA CURVA REDONDA DE 24 A 27 MM DE MEDIO CIRCULO, HEBRA DE 70 CM O MAS</v>
          </cell>
          <cell r="D174" t="str">
            <v>1 UNIDAD DE SOBRE</v>
          </cell>
          <cell r="E174" t="str">
            <v>INSTRUMENTACION</v>
          </cell>
          <cell r="F174" t="str">
            <v>NO</v>
          </cell>
          <cell r="G174" t="str">
            <v>Se solicitará muestra física por requerimiento del evaluador</v>
          </cell>
        </row>
        <row r="175">
          <cell r="A175">
            <v>173</v>
          </cell>
          <cell r="B175" t="str">
            <v>DM370</v>
          </cell>
          <cell r="C175" t="str">
            <v xml:space="preserve">CERA PARA HUESO 2.5GR                                                                                          </v>
          </cell>
          <cell r="D175" t="str">
            <v>1 UNIDAD DE SOBRE</v>
          </cell>
          <cell r="E175" t="str">
            <v>INSTRUMENTACION</v>
          </cell>
          <cell r="F175" t="str">
            <v>NO</v>
          </cell>
          <cell r="G175" t="str">
            <v>Se solicitará muestra física por requerimiento del evaluador</v>
          </cell>
        </row>
        <row r="176">
          <cell r="A176">
            <v>174</v>
          </cell>
          <cell r="B176" t="str">
            <v>DM377</v>
          </cell>
          <cell r="C176" t="str">
            <v>CIRCUITO DE ANESTESIA ADULTO CON BALON 3 LITROS</v>
          </cell>
          <cell r="D176" t="str">
            <v>1 UNIDAD DE CIRCUITO</v>
          </cell>
          <cell r="E176" t="str">
            <v>ANESTESIA</v>
          </cell>
          <cell r="F176" t="str">
            <v>NO</v>
          </cell>
          <cell r="G176" t="str">
            <v>Se solicitará muestra física por requerimiento del evaluador</v>
          </cell>
        </row>
        <row r="177">
          <cell r="A177">
            <v>175</v>
          </cell>
          <cell r="B177" t="str">
            <v>DM2409</v>
          </cell>
          <cell r="C177" t="str">
            <v>CONTENEDOR RIGIDO PARA EL DESCARTE DE RESIDUOS DE RIESGO BIOLOGICO DE ORIGEN CORTO PUNZANTE DE CAPACIDAD DE 44 A 50 LITROS</v>
          </cell>
          <cell r="D177" t="str">
            <v>1 UNIDAD DE CONTENEDOR</v>
          </cell>
          <cell r="E177" t="str">
            <v>INGENIERIA AMBIENTAL</v>
          </cell>
          <cell r="F177" t="str">
            <v>NO</v>
          </cell>
          <cell r="G177" t="str">
            <v>Se solicitará muestra física por requerimiento del evaluador</v>
          </cell>
        </row>
        <row r="178">
          <cell r="A178">
            <v>176</v>
          </cell>
          <cell r="B178" t="str">
            <v>DM426</v>
          </cell>
          <cell r="C178" t="str">
            <v>DISPOSITIVO INTRAOSEO AUTOMATICO ADULTO</v>
          </cell>
          <cell r="D178" t="str">
            <v>1 UNIDAD DE DISPOSITIVO INTRAOSEO</v>
          </cell>
          <cell r="E178" t="str">
            <v>ENFERMERIA URGENCIAS</v>
          </cell>
          <cell r="F178" t="str">
            <v>NO</v>
          </cell>
          <cell r="G178" t="str">
            <v>Se solicitará muestra física por requerimiento del evaluador</v>
          </cell>
        </row>
        <row r="179">
          <cell r="A179">
            <v>177</v>
          </cell>
          <cell r="B179" t="str">
            <v>DM427</v>
          </cell>
          <cell r="C179" t="str">
            <v>DISPOSITIVO INTRAOSEO AUTOMATICO PEDIATRICA</v>
          </cell>
          <cell r="D179" t="str">
            <v>1 UNIDAD DE DISPOSITIVO INTRAOSEO</v>
          </cell>
          <cell r="E179" t="str">
            <v>ENFERMERIA URGENCIAS</v>
          </cell>
          <cell r="F179" t="str">
            <v>NO</v>
          </cell>
          <cell r="G179" t="str">
            <v>Se solicitará muestra física por requerimiento del evaluador</v>
          </cell>
        </row>
        <row r="180">
          <cell r="A180">
            <v>178</v>
          </cell>
          <cell r="B180" t="str">
            <v>DM1545</v>
          </cell>
          <cell r="C180" t="str">
            <v>DREN DE SILICONA PLANO ACANALADO  CON LINEA RADIOPACA  ESTERIL 4/4 PARTES PERFORADO DE  DE 4 X 7 X 20MM APROX</v>
          </cell>
          <cell r="D180" t="str">
            <v>1 UNIDAD DE DREN</v>
          </cell>
          <cell r="E180" t="str">
            <v>CIRUGIA GENERAL - INGENIERIA BIOMEDICA</v>
          </cell>
          <cell r="F180" t="str">
            <v>NO</v>
          </cell>
          <cell r="G180" t="str">
            <v>Se solicitará muestra física por requerimiento del evaluador</v>
          </cell>
        </row>
        <row r="181">
          <cell r="A181">
            <v>179</v>
          </cell>
          <cell r="B181" t="str">
            <v>DM2639</v>
          </cell>
          <cell r="C181" t="str">
            <v>ESPONJA QUIRURGICA PARA TAPONAMIENTO NASAL DE 8 CM X 2.0 CM</v>
          </cell>
          <cell r="D181" t="str">
            <v>1 UNIDAD DE ESPONJA</v>
          </cell>
          <cell r="E181" t="str">
            <v>OTORRINOLARINGOLOGIA</v>
          </cell>
          <cell r="F181" t="str">
            <v>NO</v>
          </cell>
          <cell r="G181" t="str">
            <v>Se solicitará muestra física por requerimiento del evaluador</v>
          </cell>
        </row>
        <row r="182">
          <cell r="A182">
            <v>180</v>
          </cell>
          <cell r="B182" t="str">
            <v>DM497</v>
          </cell>
          <cell r="C182" t="str">
            <v xml:space="preserve">FILTRO EXHALATORIO REUSABLE PARA PB 840     </v>
          </cell>
          <cell r="D182" t="str">
            <v>1 UNIDAD DE FILTRO</v>
          </cell>
          <cell r="E182" t="str">
            <v>INGENIERIA BIOMEDICA</v>
          </cell>
          <cell r="F182" t="str">
            <v>NO</v>
          </cell>
          <cell r="G182" t="str">
            <v>Se solicitará muestra física por requerimiento del evaluador</v>
          </cell>
        </row>
        <row r="183">
          <cell r="A183">
            <v>181</v>
          </cell>
          <cell r="B183" t="str">
            <v>DM499</v>
          </cell>
          <cell r="C183" t="str">
            <v>FILTRO INSPIRATORIO REUSABLE</v>
          </cell>
          <cell r="D183" t="str">
            <v>1 UNIDAD DE FILTRO</v>
          </cell>
          <cell r="E183" t="str">
            <v>INGENIERIA BIOMEDICA</v>
          </cell>
          <cell r="F183" t="str">
            <v>NO</v>
          </cell>
          <cell r="G183" t="str">
            <v>Se solicitará muestra física por requerimiento del evaluador</v>
          </cell>
        </row>
        <row r="184">
          <cell r="A184">
            <v>182</v>
          </cell>
          <cell r="B184" t="str">
            <v>DM509</v>
          </cell>
          <cell r="C184" t="str">
            <v>GANCHO DE HOOK COMPATIBLE CON ELCABLE MONOPOLAR</v>
          </cell>
          <cell r="D184" t="str">
            <v>1 UNIDAD DE GANCHO HOOK</v>
          </cell>
          <cell r="E184" t="str">
            <v xml:space="preserve">INSTRUMENTACION - INGENIERIA BIOMEDICA </v>
          </cell>
          <cell r="F184" t="str">
            <v>NO</v>
          </cell>
          <cell r="G184" t="str">
            <v>Se solicitará muestra física por requerimiento del evaluador</v>
          </cell>
        </row>
        <row r="185">
          <cell r="A185">
            <v>183</v>
          </cell>
          <cell r="B185" t="str">
            <v>DM520</v>
          </cell>
          <cell r="C185" t="str">
            <v>GRAPADORA CIRCULAR CURV CORT 29MM</v>
          </cell>
          <cell r="D185" t="str">
            <v>1 UNIDAD DE GRAPADORA</v>
          </cell>
          <cell r="E185" t="str">
            <v>CIRUGIA GENERAL</v>
          </cell>
          <cell r="F185" t="str">
            <v>NO</v>
          </cell>
          <cell r="G185" t="str">
            <v>Se solicitará muestra física por requerimiento del evaluador</v>
          </cell>
        </row>
        <row r="186">
          <cell r="A186">
            <v>184</v>
          </cell>
          <cell r="B186" t="str">
            <v>DM652</v>
          </cell>
          <cell r="C186" t="str">
            <v>KIT TRACCION CUTANEA PEDIATRICO</v>
          </cell>
          <cell r="D186" t="str">
            <v>1 UNIDAD DE KIT TRACCION CUTANEA PRESENTACION KIT</v>
          </cell>
          <cell r="E186" t="str">
            <v>ORTOPEDIA</v>
          </cell>
          <cell r="F186" t="str">
            <v>NO</v>
          </cell>
          <cell r="G186" t="str">
            <v>Se solicitará muestra física por requerimiento del evaluador</v>
          </cell>
        </row>
        <row r="187">
          <cell r="A187">
            <v>185</v>
          </cell>
          <cell r="B187" t="str">
            <v>DM1828</v>
          </cell>
          <cell r="C187" t="str">
            <v xml:space="preserve">LUBRICANTE DE INSTRUMENTO E INHIBIDOR DE OXIDO   NO GRASOSO, NO TOXICO, SIN COMPONENTE DE SILICONA , COMPATIBLE EN PROCESOS DE VAPOR , GALON </v>
          </cell>
          <cell r="D187" t="str">
            <v>1 UNIDAD DE LUBRICANTE PRESENTACION EN GALON</v>
          </cell>
          <cell r="E187" t="str">
            <v xml:space="preserve">ESTERILIZACION </v>
          </cell>
          <cell r="F187" t="str">
            <v>NO</v>
          </cell>
          <cell r="G187" t="str">
            <v>Se solicitará muestra física por requerimiento del evaluador</v>
          </cell>
        </row>
        <row r="188">
          <cell r="A188">
            <v>186</v>
          </cell>
          <cell r="B188" t="str">
            <v>DM2076</v>
          </cell>
          <cell r="C188" t="str">
            <v>MALLA DE POLIPROPILENO SUAVE DE MEDIANA DENSIDAD CON PESO DE 45 A 90G/M2, MACROPOROSA PORO DE 2,38 A 3.6 X 2,38 A 3.6 MM, NO ABSORBIBLE. 7CM A 8CM X 15CM</v>
          </cell>
          <cell r="D188" t="str">
            <v>1 UNIDAD DE MALLA</v>
          </cell>
          <cell r="E188" t="str">
            <v>CIRUGIA GENERAL</v>
          </cell>
          <cell r="F188" t="str">
            <v>NO</v>
          </cell>
          <cell r="G188" t="str">
            <v>Se solicitará muestra física por requerimiento del evaluador</v>
          </cell>
        </row>
        <row r="189">
          <cell r="A189">
            <v>187</v>
          </cell>
          <cell r="B189" t="str">
            <v>DM2719</v>
          </cell>
          <cell r="C189" t="str">
            <v>MALLA RECUBIERTA PROTECTORA EN U PARA HIATO 7 X 10 CMS</v>
          </cell>
          <cell r="D189" t="str">
            <v>1 UNIDAD DE MALLA</v>
          </cell>
          <cell r="E189" t="str">
            <v>CIRUGIA GENERAL</v>
          </cell>
          <cell r="F189" t="str">
            <v>NO</v>
          </cell>
          <cell r="G189" t="str">
            <v>Se solicitará muestra física por requerimiento del evaluador</v>
          </cell>
        </row>
        <row r="190">
          <cell r="A190">
            <v>188</v>
          </cell>
          <cell r="B190" t="str">
            <v>DM2435</v>
          </cell>
          <cell r="C190" t="str">
            <v>PAPEL DESFIBRILADOR INSTRAMED  CARDIO MAX  48 mm (anchura) x 30 m (longitud )</v>
          </cell>
          <cell r="D190" t="str">
            <v>1 UNIDAD DE PAPEL  PRESENTACION ROLLO</v>
          </cell>
          <cell r="E190" t="str">
            <v>INGENIERIA BIOMEDICA</v>
          </cell>
          <cell r="F190" t="str">
            <v>NO</v>
          </cell>
          <cell r="G190" t="str">
            <v>Se solicitará muestra física por requerimiento del evaluador</v>
          </cell>
        </row>
        <row r="191">
          <cell r="A191">
            <v>189</v>
          </cell>
          <cell r="B191" t="str">
            <v>DM2171</v>
          </cell>
          <cell r="C191" t="str">
            <v>PAPEL PARA DESFIBRILADOR 50 MM X 30 MTS EN ROLLO</v>
          </cell>
          <cell r="D191" t="str">
            <v>1 UNIDAD DE PAPEL  PRESENTACION ROLLO</v>
          </cell>
          <cell r="E191" t="str">
            <v>INGENIERIA BIOMEDICA</v>
          </cell>
          <cell r="F191" t="str">
            <v>NO</v>
          </cell>
          <cell r="G191" t="str">
            <v>Se solicitará muestra física por requerimiento del evaluador</v>
          </cell>
        </row>
        <row r="192">
          <cell r="A192">
            <v>190</v>
          </cell>
          <cell r="B192" t="str">
            <v>DM1458</v>
          </cell>
          <cell r="C192" t="str">
            <v>PAPEL PARA ELECTROCARDIOGRAFO 50 MM X 20 MTS EN ROLLO</v>
          </cell>
          <cell r="D192" t="str">
            <v>1 UNIDAD DE PAPEL  PRESENTACION ROLLO</v>
          </cell>
          <cell r="E192" t="str">
            <v>INGENIERIA BIOMEDICA</v>
          </cell>
          <cell r="F192" t="str">
            <v>NO</v>
          </cell>
          <cell r="G192" t="str">
            <v>Se solicitará muestra física por requerimiento del evaluador</v>
          </cell>
        </row>
        <row r="193">
          <cell r="A193">
            <v>191</v>
          </cell>
          <cell r="B193" t="str">
            <v>DM809</v>
          </cell>
          <cell r="C193" t="str">
            <v>PAPEL PARA ELECTROCARDIOGRAFO EDAN DANATECH  UNIDAD</v>
          </cell>
          <cell r="D193" t="str">
            <v>1 UNIDAD DE PAPEL</v>
          </cell>
          <cell r="E193" t="str">
            <v>INGENIERIA BIOMEDICA</v>
          </cell>
          <cell r="F193" t="str">
            <v>NO</v>
          </cell>
          <cell r="G193" t="str">
            <v>Se solicitará muestra física por requerimiento del evaluador</v>
          </cell>
        </row>
        <row r="194">
          <cell r="A194">
            <v>192</v>
          </cell>
          <cell r="B194" t="str">
            <v>DM2442</v>
          </cell>
          <cell r="C194" t="str">
            <v>PAPEL PARA ELECTROCARDIOGRAFO MARCA COMEN UNIDAD  medidas: 110 MM * 140MM*15O HOJAS  REQUIERE GUIA LIBRETA</v>
          </cell>
          <cell r="D194" t="str">
            <v>1 UNIDAD DE PAPEL</v>
          </cell>
          <cell r="E194" t="str">
            <v>INGENIERIA BIOMEDICA</v>
          </cell>
          <cell r="F194" t="str">
            <v>NO</v>
          </cell>
          <cell r="G194" t="str">
            <v>Se solicitará muestra física por requerimiento del evaluador</v>
          </cell>
        </row>
        <row r="195">
          <cell r="A195">
            <v>193</v>
          </cell>
          <cell r="B195" t="str">
            <v>DM787</v>
          </cell>
          <cell r="C195" t="str">
            <v>PAPEL PARA ELECTROCARDIOGRAFO Y DESFIBRILADOR 50MM  X 30 EN ROLLO TERMOREACTIVO</v>
          </cell>
          <cell r="D195" t="str">
            <v>1 UNIDAD DE PAPEL  PRESENTACION ROLLO</v>
          </cell>
          <cell r="E195" t="str">
            <v>INGENIERIA BIOMEDICA</v>
          </cell>
          <cell r="F195" t="str">
            <v>NO</v>
          </cell>
          <cell r="G195" t="str">
            <v>Se solicitará muestra física por requerimiento del evaluador</v>
          </cell>
        </row>
        <row r="196">
          <cell r="A196">
            <v>194</v>
          </cell>
          <cell r="B196" t="str">
            <v>DM2443</v>
          </cell>
          <cell r="C196" t="str">
            <v>PAPEL PARA MONITOR FETAL 112 MM X 100 MM X 200 RESMA</v>
          </cell>
          <cell r="D196" t="str">
            <v>1 UNIDAD DE PAPEL  PRESENTACION ROLLO</v>
          </cell>
          <cell r="E196" t="str">
            <v>INGENIERIA BIOMEDICA</v>
          </cell>
          <cell r="F196" t="str">
            <v>NO</v>
          </cell>
          <cell r="G196" t="str">
            <v>Se solicitará muestra física por requerimiento del evaluador</v>
          </cell>
        </row>
        <row r="197">
          <cell r="A197">
            <v>195</v>
          </cell>
          <cell r="B197" t="str">
            <v>DM2103</v>
          </cell>
          <cell r="C197" t="str">
            <v>PAPEL TERMICO PARA MONITOR FETAL DE (112 X 90) MM X 150 HOJAS LINEA ROJA EN Z</v>
          </cell>
          <cell r="D197" t="str">
            <v>1 UNIDAD DE PAPEL</v>
          </cell>
          <cell r="E197" t="str">
            <v>INGENIERIA BIOMEDICA</v>
          </cell>
          <cell r="F197" t="str">
            <v>NO</v>
          </cell>
          <cell r="G197" t="str">
            <v>Se solicitará muestra física por requerimiento del evaluador</v>
          </cell>
        </row>
        <row r="198">
          <cell r="A198">
            <v>196</v>
          </cell>
          <cell r="B198" t="str">
            <v>DM949</v>
          </cell>
          <cell r="C198" t="str">
            <v>RESERVORIO PARA DREN DE SILICONA PLANO ACANALADO  CON CAPACIDAD DE 100ML</v>
          </cell>
          <cell r="D198" t="str">
            <v>1 UNIDAD DE RESERVORIO PARA DREN</v>
          </cell>
          <cell r="E198" t="str">
            <v>CIRUGIA GENERAL</v>
          </cell>
          <cell r="F198" t="str">
            <v>NO</v>
          </cell>
          <cell r="G198" t="str">
            <v>Se solicitará muestra física por requerimiento del evaluador</v>
          </cell>
        </row>
        <row r="199">
          <cell r="A199">
            <v>197</v>
          </cell>
          <cell r="B199" t="str">
            <v>DM1378</v>
          </cell>
          <cell r="C199" t="str">
            <v>RESERVORIO PARA DREN DE SILICONA REDONDO ACANALADO CON LINEA RADIOPACA  19FR CON CAPACIDAD DE 450 a 500ML</v>
          </cell>
          <cell r="D199" t="str">
            <v>1 UNIDAD DE RESERVORIO PARA DREN</v>
          </cell>
          <cell r="E199" t="str">
            <v>CIRUGIA GENERAL</v>
          </cell>
          <cell r="F199" t="str">
            <v>NO</v>
          </cell>
          <cell r="G199" t="str">
            <v>Se solicitará muestra física por requerimiento del evaluador</v>
          </cell>
        </row>
        <row r="200">
          <cell r="A200">
            <v>198</v>
          </cell>
          <cell r="B200" t="str">
            <v>DM1978</v>
          </cell>
          <cell r="C200" t="str">
            <v xml:space="preserve">RETRACTOR  DE 5-9  CM  </v>
          </cell>
          <cell r="D200" t="str">
            <v>1 UNIDAD DE RETRACTOR</v>
          </cell>
          <cell r="E200" t="str">
            <v xml:space="preserve">INSTRUMENTACION </v>
          </cell>
          <cell r="F200" t="str">
            <v>NO</v>
          </cell>
          <cell r="G200" t="str">
            <v>Se solicitará muestra física por requerimiento del evaluador</v>
          </cell>
        </row>
        <row r="201">
          <cell r="A201">
            <v>199</v>
          </cell>
          <cell r="B201" t="str">
            <v>DM957</v>
          </cell>
          <cell r="C201" t="str">
            <v xml:space="preserve">RETRACTOR  RIGIDO DE 2.5-6 CM         </v>
          </cell>
          <cell r="D201" t="str">
            <v>1 UNIDAD DE RETRACTOR</v>
          </cell>
          <cell r="E201" t="str">
            <v xml:space="preserve">INSTRUMENTACION </v>
          </cell>
          <cell r="F201" t="str">
            <v>NO</v>
          </cell>
          <cell r="G201" t="str">
            <v>Se solicitará muestra física por requerimiento del evaluador</v>
          </cell>
        </row>
        <row r="202">
          <cell r="A202">
            <v>200</v>
          </cell>
          <cell r="B202" t="str">
            <v>DM2525</v>
          </cell>
          <cell r="C202" t="str">
            <v xml:space="preserve">RETRACTOR RIGIDO DE 9-14  CM         </v>
          </cell>
          <cell r="D202" t="str">
            <v>1 UNIDAD DE RETRACTOR</v>
          </cell>
          <cell r="E202" t="str">
            <v xml:space="preserve">INSTRUMENTACION </v>
          </cell>
          <cell r="F202" t="str">
            <v>NO</v>
          </cell>
          <cell r="G202" t="str">
            <v>Se solicitará muestra física por requerimiento del evaluador</v>
          </cell>
        </row>
        <row r="203">
          <cell r="A203">
            <v>201</v>
          </cell>
          <cell r="B203" t="str">
            <v>DM959</v>
          </cell>
          <cell r="C203" t="str">
            <v>ROLLO DE TELA SMS 0,52*100METROS</v>
          </cell>
          <cell r="D203" t="str">
            <v>1 UNIDAD DE ROLLO DE TELA SMS. PRESENTACION ROLLO</v>
          </cell>
          <cell r="E203" t="str">
            <v xml:space="preserve">ESTERILIZACION </v>
          </cell>
          <cell r="F203" t="str">
            <v>NO</v>
          </cell>
          <cell r="G203" t="str">
            <v>Se solicitará muestra física por requerimiento del evaluador</v>
          </cell>
        </row>
        <row r="204">
          <cell r="A204">
            <v>202</v>
          </cell>
          <cell r="B204" t="str">
            <v>DM1709</v>
          </cell>
          <cell r="C204" t="str">
            <v>SENSORES PARA MONITOREO BISPECTRAL BILATERAL</v>
          </cell>
          <cell r="D204" t="str">
            <v xml:space="preserve">1 UNIDAD DE SENSOR </v>
          </cell>
          <cell r="E204" t="str">
            <v>ANESTESIA - INGENIERIA BIOMEDICA</v>
          </cell>
          <cell r="F204" t="str">
            <v>NO</v>
          </cell>
          <cell r="G204" t="str">
            <v>Se solicitará muestra física por requerimiento del evaluador</v>
          </cell>
        </row>
        <row r="205">
          <cell r="A205">
            <v>203</v>
          </cell>
          <cell r="B205" t="str">
            <v>DM1011</v>
          </cell>
          <cell r="C205" t="str">
            <v>SISTEMA DE DRENAJE TORAXICO SENCILLO (HUMEDO) CAPACIDAD DE 2.000 A 3.200 CC SALIDA PARA SUCCION</v>
          </cell>
          <cell r="D205" t="str">
            <v>1 UNIDAD DE SISTEMA DE DRENAJE TORAXICO</v>
          </cell>
          <cell r="E205" t="str">
            <v>CIRUGIA GENERAL</v>
          </cell>
          <cell r="F205" t="str">
            <v>NO</v>
          </cell>
          <cell r="G205" t="str">
            <v>Se solicitará muestra física por requerimiento del evaluador</v>
          </cell>
        </row>
        <row r="206">
          <cell r="A206">
            <v>204</v>
          </cell>
          <cell r="B206" t="str">
            <v>DM2551</v>
          </cell>
          <cell r="C206" t="str">
            <v>SONDA NASOENTERAL C/PUNTA DE TUNGSTENO N. 8 FR</v>
          </cell>
          <cell r="D206" t="str">
            <v>1 UNIDAD DE SONDA</v>
          </cell>
          <cell r="E206" t="str">
            <v>GASTROENTEROLOGIA</v>
          </cell>
          <cell r="F206" t="str">
            <v>NO</v>
          </cell>
          <cell r="G206" t="str">
            <v>Se solicitará muestra física por requerimiento del evaluador</v>
          </cell>
        </row>
        <row r="207">
          <cell r="A207">
            <v>205</v>
          </cell>
          <cell r="B207" t="str">
            <v>DM2552</v>
          </cell>
          <cell r="C207" t="str">
            <v>SONDA NASOGASTRICA  12 FR CON PTA TUNGSTENO CON PUERTO Y ESTILETE</v>
          </cell>
          <cell r="D207" t="str">
            <v>1 UNIDAD DE SONDA</v>
          </cell>
          <cell r="E207" t="str">
            <v>CIRUGIA GENERAL</v>
          </cell>
          <cell r="F207" t="str">
            <v>NO</v>
          </cell>
          <cell r="G207" t="str">
            <v>Se solicitará muestra física por requerimiento del evaluador</v>
          </cell>
        </row>
        <row r="208">
          <cell r="A208">
            <v>206</v>
          </cell>
          <cell r="B208" t="str">
            <v>DM2553</v>
          </cell>
          <cell r="C208" t="str">
            <v xml:space="preserve">SONDA NASOGASTRICA S/PUNTA DE TUNGSTENO EN POLIURETANO N. 12 FR </v>
          </cell>
          <cell r="D208" t="str">
            <v>1 UNIDAD DE SONDA</v>
          </cell>
          <cell r="E208" t="str">
            <v>GASTROENTEROLOGIA</v>
          </cell>
          <cell r="F208" t="str">
            <v>NO</v>
          </cell>
          <cell r="G208" t="str">
            <v>Se solicitará muestra física por requerimiento del evaluador</v>
          </cell>
        </row>
        <row r="209">
          <cell r="A209">
            <v>207</v>
          </cell>
          <cell r="B209" t="str">
            <v>DM2554</v>
          </cell>
          <cell r="C209" t="str">
            <v>SONDA NASOGASTRICA S/PUNTA DE TUNGSTENO EN POLIURETANO N. 5</v>
          </cell>
          <cell r="D209" t="str">
            <v>1 UNIDAD DE SONDA</v>
          </cell>
          <cell r="E209" t="str">
            <v>GASTROENTEROLOGIA</v>
          </cell>
          <cell r="F209" t="str">
            <v>NO</v>
          </cell>
          <cell r="G209" t="str">
            <v>Se solicitará muestra física por requerimiento del evaluador</v>
          </cell>
        </row>
        <row r="210">
          <cell r="A210">
            <v>208</v>
          </cell>
          <cell r="B210" t="str">
            <v>DM2555</v>
          </cell>
          <cell r="C210" t="str">
            <v>SONDA NASOGASTRICA S/PUNTA DE TUNGSTENO EN POLIURETANO N. 8</v>
          </cell>
          <cell r="D210" t="str">
            <v>1 UNIDAD DE SONDA</v>
          </cell>
          <cell r="E210" t="str">
            <v>GASTROENTEROLOGIA</v>
          </cell>
          <cell r="F210" t="str">
            <v>NO</v>
          </cell>
          <cell r="G210" t="str">
            <v>Se solicitará muestra física por requerimiento del evaluador</v>
          </cell>
        </row>
        <row r="211">
          <cell r="A211">
            <v>209</v>
          </cell>
          <cell r="B211" t="str">
            <v>DM1053</v>
          </cell>
          <cell r="C211" t="str">
            <v>SONDA NUTRICION ENTERAL 10 FR TUNGSTENO</v>
          </cell>
          <cell r="D211" t="str">
            <v>1 UNIDAD DE SONDA</v>
          </cell>
          <cell r="E211" t="str">
            <v>GASTROENTEROLOGIA</v>
          </cell>
          <cell r="F211" t="str">
            <v>NO</v>
          </cell>
          <cell r="G211" t="str">
            <v>Se solicitará muestra física por requerimiento del evaluador</v>
          </cell>
        </row>
        <row r="212">
          <cell r="A212">
            <v>210</v>
          </cell>
          <cell r="B212" t="str">
            <v>DM1055</v>
          </cell>
          <cell r="C212" t="str">
            <v>SONDA NUTRICION ENTERAL 6 FR TUNGSTENO PEDIATRICA</v>
          </cell>
          <cell r="D212" t="str">
            <v>1 UNIDAD DE SONDA</v>
          </cell>
          <cell r="E212" t="str">
            <v>GASTROENTEROLOGIA</v>
          </cell>
          <cell r="F212" t="str">
            <v>NO</v>
          </cell>
          <cell r="G212" t="str">
            <v>Se solicitará muestra física por requerimiento del evaluador</v>
          </cell>
        </row>
        <row r="213">
          <cell r="A213">
            <v>211</v>
          </cell>
          <cell r="B213" t="str">
            <v>DM2556</v>
          </cell>
          <cell r="C213" t="str">
            <v>SONDA PARA NUTRICION ENTERAL POR GASTROSTOMIA PEDIATRICO 12 FR VOLUMEN DE LLENADO (BALON)3-5CC</v>
          </cell>
          <cell r="D213" t="str">
            <v>1 UNIDAD DE SONDA</v>
          </cell>
          <cell r="E213" t="str">
            <v>GASTROENTEROLOGIA</v>
          </cell>
          <cell r="F213" t="str">
            <v>NO</v>
          </cell>
          <cell r="G213" t="str">
            <v>Se solicitará muestra física por requerimiento del evaluador</v>
          </cell>
        </row>
        <row r="214">
          <cell r="A214">
            <v>212</v>
          </cell>
          <cell r="B214" t="str">
            <v>DM1057</v>
          </cell>
          <cell r="C214" t="str">
            <v xml:space="preserve">SONDA PUNTA TUNGSTENO NUTRI/ENTERAL  12 FR                                                           </v>
          </cell>
          <cell r="D214" t="str">
            <v>1 UNIDAD DE SONDA</v>
          </cell>
          <cell r="E214" t="str">
            <v>GASTROENTEROLOGIA</v>
          </cell>
          <cell r="F214" t="str">
            <v>NO</v>
          </cell>
          <cell r="G214" t="str">
            <v>Se solicitará muestra física por requerimiento del evaluador</v>
          </cell>
        </row>
        <row r="215">
          <cell r="A215">
            <v>213</v>
          </cell>
          <cell r="B215" t="str">
            <v>DM490</v>
          </cell>
          <cell r="C215" t="str">
            <v>SUJETADORES DE TUBO OROTRAQUEAL</v>
          </cell>
          <cell r="D215" t="str">
            <v>1 UNIDAD DE SUJETADOR DE TUBO</v>
          </cell>
          <cell r="E215" t="str">
            <v>TERAPIA RESPIRATORIA</v>
          </cell>
          <cell r="F215" t="str">
            <v>NO</v>
          </cell>
          <cell r="G215" t="str">
            <v>Se solicitará muestra física por requerimiento del evaluador</v>
          </cell>
        </row>
        <row r="216">
          <cell r="A216">
            <v>214</v>
          </cell>
          <cell r="B216" t="str">
            <v>DM770</v>
          </cell>
          <cell r="C216" t="str">
            <v>MONOFILAMENTO ABSORBIBLE DE POLIDIOXANONA, CALIBRE 4/0, AGUJADE 24 A 26 MM CURVA REDONDA, DE MEDIO CIRCULO, HEBRA DE 70 CM EN ADELANTE</v>
          </cell>
          <cell r="D216" t="str">
            <v>1 UNIDAD DE SOBRE</v>
          </cell>
          <cell r="E216" t="str">
            <v>INSTRUMENTACION</v>
          </cell>
          <cell r="F216" t="str">
            <v>NO</v>
          </cell>
          <cell r="G216" t="str">
            <v>Se solicitará muestra física por requerimiento del evaluador</v>
          </cell>
        </row>
        <row r="217">
          <cell r="A217">
            <v>215</v>
          </cell>
          <cell r="B217" t="str">
            <v>DM964</v>
          </cell>
          <cell r="C217" t="str">
            <v>MULTIFILAMENTO NO ABSORBIBLE DE SEDA NEGRA CALIBRE 0 AGUJA CURVA REDONDA DE 34 A 37 MM 1/2 DE CIRCULO, HEBRA DE 70 CM O MAS</v>
          </cell>
          <cell r="D217" t="str">
            <v>1 UNIDAD DE SOBRE</v>
          </cell>
          <cell r="E217" t="str">
            <v>INSTRUMENTACION</v>
          </cell>
          <cell r="F217" t="str">
            <v>NO</v>
          </cell>
          <cell r="G217" t="str">
            <v>Se solicitará muestra física por requerimiento del evaluador</v>
          </cell>
        </row>
        <row r="218">
          <cell r="A218">
            <v>216</v>
          </cell>
          <cell r="B218" t="str">
            <v>DM965</v>
          </cell>
          <cell r="C218" t="str">
            <v>MULTIFILAMENTO NO ABSORBIBLE DE SEDA NEGRA CALIBRE 0 AGUJA CURVA REDONDA DE 24 A 26 MM 1/2 DE CIRCULO, HEBRA DE 70 CM O MAS</v>
          </cell>
          <cell r="D218" t="str">
            <v>1 UNIDAD DE SOBRE</v>
          </cell>
          <cell r="E218" t="str">
            <v>INSTRUMENTACION</v>
          </cell>
          <cell r="F218" t="str">
            <v>NO</v>
          </cell>
          <cell r="G218" t="str">
            <v>Se solicitará muestra física por requerimiento del evaluador</v>
          </cell>
        </row>
        <row r="219">
          <cell r="A219">
            <v>217</v>
          </cell>
          <cell r="B219" t="str">
            <v>DM1188</v>
          </cell>
          <cell r="C219" t="str">
            <v>TUBO TRAMPA PARA SPECIMEN CON ADAPTADOR DESECHABLE  (TRAMPA DE LUKENS)</v>
          </cell>
          <cell r="D219" t="str">
            <v>1 UNIDAD DE TUBO TRAMPA</v>
          </cell>
          <cell r="E219" t="str">
            <v>TERAPIA RESPIRATORIA</v>
          </cell>
          <cell r="F219" t="str">
            <v>NO</v>
          </cell>
          <cell r="G219" t="str">
            <v>Se solicitará muestra física por requerimiento del evaluador</v>
          </cell>
        </row>
        <row r="220">
          <cell r="A220">
            <v>218</v>
          </cell>
          <cell r="B220" t="str">
            <v>DM2618</v>
          </cell>
          <cell r="C220" t="str">
            <v>VENDAJE ELASTICO COMPRESIVO AUTOADHESIVO 3 X 5</v>
          </cell>
          <cell r="D220" t="str">
            <v>1 UNIDAD DE VENDAJE</v>
          </cell>
          <cell r="E220" t="str">
            <v>ORTOPEDIA</v>
          </cell>
          <cell r="F220" t="str">
            <v>NO</v>
          </cell>
          <cell r="G220" t="str">
            <v>Se solicitará muestra física por requerimiento del evaluador</v>
          </cell>
        </row>
        <row r="221">
          <cell r="A221">
            <v>219</v>
          </cell>
          <cell r="B221" t="str">
            <v>DM2619</v>
          </cell>
          <cell r="C221" t="str">
            <v>VENDAJE ELASTICO COMPRESIVO AUTOADHESIVO 4 X 5</v>
          </cell>
          <cell r="D221" t="str">
            <v>1 UNIDAD DE VENDAJE</v>
          </cell>
          <cell r="E221" t="str">
            <v>ORTOPEDIA</v>
          </cell>
          <cell r="F221" t="str">
            <v>NO</v>
          </cell>
          <cell r="G221" t="str">
            <v>Se solicitará muestra física por requerimiento del evaluador</v>
          </cell>
        </row>
        <row r="222">
          <cell r="A222">
            <v>220</v>
          </cell>
          <cell r="B222" t="str">
            <v>DM852</v>
          </cell>
          <cell r="C222" t="str">
            <v>PARCHE DE DURAMADRE NO
SUTURABLE 7,5 CMX 7,5 CMS</v>
          </cell>
          <cell r="D222" t="str">
            <v>1 UNIDAD DE PARCHE</v>
          </cell>
          <cell r="E222" t="str">
            <v>NEUROCIRUGIA</v>
          </cell>
          <cell r="F222" t="str">
            <v>NO</v>
          </cell>
          <cell r="G222" t="str">
            <v>Se solicitará muestra física por requerimiento del evaluador</v>
          </cell>
        </row>
        <row r="223">
          <cell r="A223">
            <v>221</v>
          </cell>
          <cell r="B223" t="str">
            <v>DM264</v>
          </cell>
          <cell r="C223" t="str">
            <v>CATETER 7 FR X 100 CM. CATETER DE ABLACION DE VARICES POR RADIOFRECUENCIA VASCULAR</v>
          </cell>
          <cell r="D223" t="str">
            <v>1 UNIDAD DE CATETER</v>
          </cell>
          <cell r="E223" t="str">
            <v>CIRUGIA VASCULAR - INGENIERIA BIOMEDICA</v>
          </cell>
          <cell r="F223" t="str">
            <v>NO</v>
          </cell>
          <cell r="G223" t="str">
            <v>Se solicitará muestra física por requerimiento del evaluador</v>
          </cell>
        </row>
        <row r="224">
          <cell r="A224">
            <v>222</v>
          </cell>
          <cell r="B224" t="str">
            <v>DM265</v>
          </cell>
          <cell r="C224" t="str">
            <v>CATETER 7FR X 60CM. CATETER DE ABLACION POR RADIOFRECUENCIA VASCULAR</v>
          </cell>
          <cell r="D224" t="str">
            <v>1 UNIDAD DE CATETER</v>
          </cell>
          <cell r="E224" t="str">
            <v>CIRUGIA VASCULAR - INGENIERIA BIOMEDICA</v>
          </cell>
          <cell r="F224" t="str">
            <v>NO</v>
          </cell>
          <cell r="G224" t="str">
            <v>Se solicitará muestra física por requerimiento del evaluador</v>
          </cell>
        </row>
        <row r="225">
          <cell r="A225">
            <v>223</v>
          </cell>
          <cell r="B225" t="str">
            <v>DM1962</v>
          </cell>
          <cell r="C225" t="str">
            <v>ANTMED 150 CM Y COILED TUBE DUAL CHECK VALVES P/N600104</v>
          </cell>
          <cell r="D225" t="str">
            <v>1 UNIDAD DE CONECTOR</v>
          </cell>
          <cell r="E225" t="str">
            <v>RADIOLOGIA</v>
          </cell>
          <cell r="F225" t="str">
            <v>NO</v>
          </cell>
          <cell r="G225" t="str">
            <v>Se solicitará muestra física por requerimiento del evaluador</v>
          </cell>
        </row>
        <row r="226">
          <cell r="A226">
            <v>224</v>
          </cell>
          <cell r="C226" t="str">
            <v>KIT JERINGA ANTMED ACCUTRON CE DUAL P/400105+ANTMED 150 CM</v>
          </cell>
          <cell r="D226" t="str">
            <v>1 UNIDAD DE KIT DE
JERINGA</v>
          </cell>
          <cell r="E226" t="str">
            <v>RADIOLOGIA</v>
          </cell>
          <cell r="F226" t="str">
            <v>NO</v>
          </cell>
          <cell r="G226" t="str">
            <v>Se solicitará muestra física por requerimiento del evaluador</v>
          </cell>
        </row>
        <row r="227">
          <cell r="A227">
            <v>225</v>
          </cell>
          <cell r="B227" t="str">
            <v>DM122</v>
          </cell>
          <cell r="C227" t="str">
            <v>APOSITO ESTERIL TRASPARENTE 5 HASTA 6 CM X 5 HASTA 6 CM CON REFUERZO INCORPORADO, Y CON TIRILLAS DE FIJACION Y MARCACION. - USO NEONATAL</v>
          </cell>
          <cell r="D227" t="str">
            <v>1 UNIDAD DE APOSITO</v>
          </cell>
          <cell r="E227" t="str">
            <v>ENFERMERIA - UCI ADULTO</v>
          </cell>
          <cell r="F227" t="str">
            <v>NO</v>
          </cell>
          <cell r="G227" t="str">
            <v>Se solicitará muestra física por requerimiento del evaluador</v>
          </cell>
        </row>
        <row r="228">
          <cell r="A228">
            <v>226</v>
          </cell>
          <cell r="B228" t="str">
            <v>DM154</v>
          </cell>
          <cell r="C228" t="str">
            <v>BARRERA BLANDA Y  BOLSA COLOSTOMIA NO 32</v>
          </cell>
          <cell r="D228" t="str">
            <v>1 KIT COMPUESTO DE 1 BARRERA Y 1 BOLSA COLOSTOMIA</v>
          </cell>
          <cell r="E228" t="str">
            <v>ENFERMERIA NEONATAL</v>
          </cell>
          <cell r="F228" t="str">
            <v>NO</v>
          </cell>
          <cell r="G228" t="str">
            <v>Se solicitará muestra física por requerimiento del evaluador</v>
          </cell>
        </row>
        <row r="229">
          <cell r="A229">
            <v>227</v>
          </cell>
          <cell r="B229" t="str">
            <v>DM2346</v>
          </cell>
          <cell r="C229" t="str">
            <v>BARRERA CUTANEA NO IRRITANTE EN SPRAY </v>
          </cell>
          <cell r="D229" t="str">
            <v>1 UNIDAD DE BARRERA PRESENTACION EN SPRAY</v>
          </cell>
          <cell r="E229" t="str">
            <v>ENFERMERIA CLINICA DE HERIDAS</v>
          </cell>
          <cell r="F229" t="str">
            <v>NO</v>
          </cell>
          <cell r="G229" t="str">
            <v>Se solicitará muestra física por requerimiento del evaluador</v>
          </cell>
        </row>
        <row r="230">
          <cell r="A230">
            <v>228</v>
          </cell>
          <cell r="B230" t="str">
            <v>DM2351</v>
          </cell>
          <cell r="C230" t="str">
            <v>BOLSA AUTOSELLABLE PARA ESTERILIZACION 70* 230-260 mm (CAJA * 200 UN)</v>
          </cell>
          <cell r="D230" t="str">
            <v>1 UNIDAD DE BOLSA PARA ESTERILIZAR</v>
          </cell>
          <cell r="E230" t="str">
            <v xml:space="preserve">ESTERILIZACION </v>
          </cell>
          <cell r="F230" t="str">
            <v>NO</v>
          </cell>
          <cell r="G230" t="str">
            <v>Se solicitará muestra física por requerimiento del evaluador</v>
          </cell>
        </row>
        <row r="231">
          <cell r="A231">
            <v>229</v>
          </cell>
          <cell r="B231" t="str">
            <v>DM1492</v>
          </cell>
          <cell r="C231" t="str">
            <v>BOLSA AUTOSELLABLE PARA ESTERILIZACION DE 90 MM X 260 MM</v>
          </cell>
          <cell r="D231" t="str">
            <v>1 UNIDAD DE BOLSA PARA ESTERILIZAR</v>
          </cell>
          <cell r="E231" t="str">
            <v xml:space="preserve">ESTERILIZACION </v>
          </cell>
          <cell r="F231" t="str">
            <v>NO</v>
          </cell>
          <cell r="G231" t="str">
            <v>Se solicitará muestra física por requerimiento del evaluador</v>
          </cell>
        </row>
        <row r="232">
          <cell r="A232">
            <v>230</v>
          </cell>
          <cell r="B232" t="str">
            <v>DM206</v>
          </cell>
          <cell r="C232" t="str">
            <v>CANDADO CARRO DE PARO CON NUMERO CONSECUTIVO</v>
          </cell>
          <cell r="D232" t="str">
            <v>1 UNIDAD DE CANDADO</v>
          </cell>
          <cell r="E232" t="str">
            <v>ENFERMERIA</v>
          </cell>
          <cell r="F232" t="str">
            <v>NO</v>
          </cell>
          <cell r="G232" t="str">
            <v>Se solicitará muestra física por requerimiento del evaluador</v>
          </cell>
        </row>
        <row r="233">
          <cell r="A233">
            <v>231</v>
          </cell>
          <cell r="B233" t="str">
            <v>DM220</v>
          </cell>
          <cell r="C233" t="str">
            <v>CANULA NASAL PARA OXIGENO ADULTO 1,5 mts</v>
          </cell>
          <cell r="D233" t="str">
            <v>1 UNIDAD DE CANULA</v>
          </cell>
          <cell r="E233" t="str">
            <v>TERAPIA RESPIRATORIA</v>
          </cell>
          <cell r="F233" t="str">
            <v>NO</v>
          </cell>
          <cell r="G233" t="str">
            <v>Se solicitará muestra física por requerimiento del evaluador</v>
          </cell>
        </row>
        <row r="234">
          <cell r="A234">
            <v>232</v>
          </cell>
          <cell r="B234" t="str">
            <v>DM222</v>
          </cell>
          <cell r="C234" t="str">
            <v>CANULA NASAL PARA OXIGENO PEDIATRICA</v>
          </cell>
          <cell r="D234" t="str">
            <v>1 UNIDAD DE CANULA</v>
          </cell>
          <cell r="E234" t="str">
            <v>TERAPIA RESPIRATORIA</v>
          </cell>
          <cell r="F234" t="str">
            <v>NO</v>
          </cell>
          <cell r="G234" t="str">
            <v>Se solicitará muestra física por requerimiento del evaluador</v>
          </cell>
        </row>
        <row r="235">
          <cell r="A235">
            <v>233</v>
          </cell>
          <cell r="B235" t="str">
            <v>DM1908</v>
          </cell>
          <cell r="C235" t="str">
            <v>CATETER CABELLO DE ANGEL 28 FR</v>
          </cell>
          <cell r="D235" t="str">
            <v>1 UNIDAD DE CATETER</v>
          </cell>
          <cell r="E235" t="str">
            <v>ENFERMERIA NEONATAL</v>
          </cell>
          <cell r="F235" t="str">
            <v>NO</v>
          </cell>
          <cell r="G235" t="str">
            <v>Se solicitará muestra física por requerimiento del evaluador</v>
          </cell>
        </row>
        <row r="236">
          <cell r="A236">
            <v>234</v>
          </cell>
          <cell r="B236" t="str">
            <v>DM2378</v>
          </cell>
          <cell r="C236" t="str">
            <v>CATETER EPICUTANEO 2FR 24G MONOLUMEN</v>
          </cell>
          <cell r="D236" t="str">
            <v>1 UNIDAD DE CATETER</v>
          </cell>
          <cell r="E236" t="str">
            <v>ENFERMERIA NEONATAL</v>
          </cell>
          <cell r="F236" t="str">
            <v>NO</v>
          </cell>
          <cell r="G236" t="str">
            <v>Se solicitará muestra física por requerimiento del evaluador</v>
          </cell>
        </row>
        <row r="237">
          <cell r="A237">
            <v>235</v>
          </cell>
          <cell r="B237" t="str">
            <v>DM2403</v>
          </cell>
          <cell r="C237" t="str">
            <v>CIRCUITO ALTO FLUJO NEONATAL/ PEDIATRICO CON CAMARA</v>
          </cell>
          <cell r="D237" t="str">
            <v>1 UNIDAD DE CIRCUITO</v>
          </cell>
          <cell r="E237" t="str">
            <v>TERAPIA RESPIRATORIA - INGENIERIA BIOMEDICA</v>
          </cell>
          <cell r="F237" t="str">
            <v>NO</v>
          </cell>
          <cell r="G237" t="str">
            <v>Se solicitará muestra física por requerimiento del evaluador</v>
          </cell>
        </row>
        <row r="238">
          <cell r="A238">
            <v>236</v>
          </cell>
          <cell r="B238" t="str">
            <v>DM2130</v>
          </cell>
          <cell r="C238" t="str">
            <v>CIRCUITO DE VENTILACION  MECANICA NEONATAL CON CAMARA+TRAMPA  DE AGUA EN LA VIA ESPIRATORIA</v>
          </cell>
          <cell r="D238" t="str">
            <v>1 UNIDAD DE CIRCUITO</v>
          </cell>
          <cell r="E238" t="str">
            <v>TERAPIA RESPIRATORIA</v>
          </cell>
          <cell r="F238" t="str">
            <v>NO</v>
          </cell>
          <cell r="G238" t="str">
            <v>Se solicitará muestra física por requerimiento del evaluador</v>
          </cell>
        </row>
        <row r="239">
          <cell r="A239">
            <v>237</v>
          </cell>
          <cell r="B239" t="str">
            <v>DM398</v>
          </cell>
          <cell r="C239" t="str">
            <v>CLAMP UMBILICAL</v>
          </cell>
          <cell r="D239" t="str">
            <v>1 UNIDAD DE CLAM</v>
          </cell>
          <cell r="E239" t="str">
            <v>ENFERMERIA SALA DE PARTOS</v>
          </cell>
          <cell r="F239" t="str">
            <v>NO</v>
          </cell>
          <cell r="G239" t="str">
            <v>Se solicitará muestra física por requerimiento del evaluador</v>
          </cell>
        </row>
        <row r="240">
          <cell r="A240">
            <v>238</v>
          </cell>
          <cell r="B240" t="str">
            <v>DM475</v>
          </cell>
          <cell r="C240" t="str">
            <v>ESPARADRAPO DE TELA TIPO HOSPITALARIO TUBO + 5 ROLLOS</v>
          </cell>
          <cell r="D240" t="str">
            <v>1 UNIDAD DE ESPARADRAPO PRESENTACION TUBO</v>
          </cell>
          <cell r="E240" t="str">
            <v>ENFERMERIA</v>
          </cell>
          <cell r="F240" t="str">
            <v>NO</v>
          </cell>
          <cell r="G240" t="str">
            <v>Se solicitará muestra física por requerimiento del evaluador</v>
          </cell>
        </row>
        <row r="241">
          <cell r="A241">
            <v>239</v>
          </cell>
          <cell r="B241" t="str">
            <v>DM1102</v>
          </cell>
          <cell r="C241" t="str">
            <v xml:space="preserve">ESPARADRAPO TELA SIN TEJER AUTOADHESIVO- 15 X 10 </v>
          </cell>
          <cell r="D241" t="str">
            <v>1 UNIDAD DE ESPARADRAPO</v>
          </cell>
          <cell r="E241" t="str">
            <v>ENFERMERIA</v>
          </cell>
          <cell r="F241" t="str">
            <v>NO</v>
          </cell>
          <cell r="G241" t="str">
            <v>Se solicitará muestra física por requerimiento del evaluador</v>
          </cell>
        </row>
        <row r="242">
          <cell r="A242">
            <v>240</v>
          </cell>
          <cell r="B242" t="str">
            <v>DM477</v>
          </cell>
          <cell r="C242" t="str">
            <v>ESPECULO VAGINAL DESECHABLE TALLA  S</v>
          </cell>
          <cell r="D242" t="str">
            <v>1 UNIDAD DE ESPECULO</v>
          </cell>
          <cell r="E242" t="str">
            <v>ENFERMERIA</v>
          </cell>
          <cell r="F242" t="str">
            <v>NO</v>
          </cell>
          <cell r="G242" t="str">
            <v>Se solicitará muestra física por requerimiento del evaluador</v>
          </cell>
        </row>
        <row r="243">
          <cell r="A243">
            <v>241</v>
          </cell>
          <cell r="B243" t="str">
            <v>DM491</v>
          </cell>
          <cell r="C243" t="str">
            <v>FIJADOR PARA CITOLOGIA</v>
          </cell>
          <cell r="D243" t="str">
            <v>1 UNIDAD DE FIJADOR</v>
          </cell>
          <cell r="E243" t="str">
            <v>ENFERMERIA</v>
          </cell>
          <cell r="F243" t="str">
            <v>NO</v>
          </cell>
          <cell r="G243" t="str">
            <v>Se solicitará muestra física por requerimiento del evaluador</v>
          </cell>
        </row>
        <row r="244">
          <cell r="A244">
            <v>242</v>
          </cell>
          <cell r="B244" t="str">
            <v>DM1393</v>
          </cell>
          <cell r="C244" t="str">
            <v xml:space="preserve">FILTRO EXHALATORIO DESECHABLE NEONATAL PARA VENTILADOR PB 840 </v>
          </cell>
          <cell r="D244" t="str">
            <v>1 UNIDAD DE FILTRO</v>
          </cell>
          <cell r="E244" t="str">
            <v>INGENIERIA BIOMEDICA</v>
          </cell>
          <cell r="F244" t="str">
            <v>NO</v>
          </cell>
          <cell r="G244" t="str">
            <v>Se solicitará muestra física por requerimiento del evaluador</v>
          </cell>
        </row>
        <row r="245">
          <cell r="A245">
            <v>243</v>
          </cell>
          <cell r="B245" t="str">
            <v>DM1887</v>
          </cell>
          <cell r="C245" t="str">
            <v>HOJA MACINTOSH MODELO M3D PARA VIDEOLARINGOSCOPICO MARCA MEDCAPTAIN NUMERO 3 PARA VIA RESPIRATORIA DIFICIL ESTERIL DE UN SOLO USO, LONGITUD 126 MM ALTITUD 38 MM</v>
          </cell>
          <cell r="D245" t="str">
            <v>1 UNIDAD DE HOJA MACINTOSH</v>
          </cell>
          <cell r="E245" t="str">
            <v>UCI ADULTO - INGENIERIA BIOMEDICA</v>
          </cell>
          <cell r="F245" t="str">
            <v>NO</v>
          </cell>
          <cell r="G245" t="str">
            <v>Se solicitará muestra física por requerimiento del evaluador</v>
          </cell>
        </row>
        <row r="246">
          <cell r="A246">
            <v>244</v>
          </cell>
          <cell r="B246" t="str">
            <v>DM1888</v>
          </cell>
          <cell r="C246" t="str">
            <v>HOJA MACINTOSH MODELO M3D PARA VIDEOLARINGOSCOPICO MARCA MEDCAPTAIN NUMERO 4 PARA VIA RESPIRATORIA DIFICIL ESTERIL DE UN SOLO USO, LONGITUD 140 MM ALTITUD 41 MM</v>
          </cell>
          <cell r="D246" t="str">
            <v>1 UNIDAD DE HOJA MACINTOSH</v>
          </cell>
          <cell r="E246" t="str">
            <v>UCI ADULTO - INGENIERIA BIOMEDICA</v>
          </cell>
          <cell r="F246" t="str">
            <v>NO</v>
          </cell>
          <cell r="G246" t="str">
            <v>Se solicitará muestra física por requerimiento del evaluador</v>
          </cell>
        </row>
        <row r="247">
          <cell r="A247">
            <v>245</v>
          </cell>
          <cell r="B247" t="str">
            <v>DM1889</v>
          </cell>
          <cell r="C247" t="str">
            <v>HOJA MACINTOSH MODELO M3D PARA VIDEOLARINGOSCOPICO MARCA MEDCAPTAIN NUMERO 5 PARA VIA RESPIRATORIA DIFICIL ESTERIL DE UN SOLO USO, LONGITUD 126 MM ALTITUD 42 MM</v>
          </cell>
          <cell r="D247" t="str">
            <v>1 UNIDAD DE HOJA MACINTOSH</v>
          </cell>
          <cell r="E247" t="str">
            <v>UCI ADULTO - INGENIERIA BIOMEDICA</v>
          </cell>
          <cell r="F247" t="str">
            <v>NO</v>
          </cell>
          <cell r="G247" t="str">
            <v>Se solicitará muestra física por requerimiento del evaluador</v>
          </cell>
        </row>
        <row r="248">
          <cell r="A248">
            <v>246</v>
          </cell>
          <cell r="B248" t="str">
            <v>DM143</v>
          </cell>
          <cell r="C248" t="str">
            <v>INDICADOR BIOLOGICO A VAPOR DE LECTURA RAPIDA DE 24 MINUTOS</v>
          </cell>
          <cell r="D248" t="str">
            <v>1 UNIDAD DE INDICADOR</v>
          </cell>
          <cell r="E248" t="str">
            <v>INSTRUMENTACION</v>
          </cell>
          <cell r="F248" t="str">
            <v>NO</v>
          </cell>
          <cell r="G248" t="str">
            <v>Se solicitará muestra física por requerimiento del evaluador</v>
          </cell>
        </row>
        <row r="249">
          <cell r="A249">
            <v>247</v>
          </cell>
          <cell r="B249" t="str">
            <v>DM567</v>
          </cell>
          <cell r="C249" t="str">
            <v xml:space="preserve">INDICADOR BIOLOGICO PARA PEROXIDO DE HIDROGENO LECTURA RAPIDA 30 MINUTOS </v>
          </cell>
          <cell r="D249" t="str">
            <v>1 UNIDAD DE INDICADOR</v>
          </cell>
          <cell r="E249" t="str">
            <v xml:space="preserve">ESTERILIZACION - INGENIERIA BIOMEDICA </v>
          </cell>
          <cell r="F249" t="str">
            <v>NO</v>
          </cell>
          <cell r="G249" t="str">
            <v>Se solicitará muestra física por requerimiento del evaluador</v>
          </cell>
        </row>
        <row r="250">
          <cell r="A250">
            <v>248</v>
          </cell>
          <cell r="B250" t="str">
            <v>DM566</v>
          </cell>
          <cell r="C250" t="str">
            <v xml:space="preserve">INDICADOR BIOLOGICO PARA VAPOR LECTURA RAPIDA  LECTURA DE   UNA HORA A 40 MINUTOS </v>
          </cell>
          <cell r="D250" t="str">
            <v>1 UNIDAD DE INDICADOR</v>
          </cell>
          <cell r="E250" t="str">
            <v>INSTRUMENTACION</v>
          </cell>
          <cell r="F250" t="str">
            <v>NO</v>
          </cell>
          <cell r="G250" t="str">
            <v>Se solicitará muestra física por requerimiento del evaluador</v>
          </cell>
        </row>
        <row r="251">
          <cell r="A251">
            <v>249</v>
          </cell>
          <cell r="B251" t="str">
            <v>DM1973</v>
          </cell>
          <cell r="C251" t="str">
            <v>INDICADOR CONTROL BIOLOGICO DE VAPOR  AMPOLLA LECTURA RAPIDA 30 MINUTOS PARA AUTOCLAVE GRAVITACIONAL</v>
          </cell>
          <cell r="D251" t="str">
            <v>1 UNIDAD DE INDICADOR</v>
          </cell>
          <cell r="E251" t="str">
            <v xml:space="preserve">ESTERILIZACION - INGENIERIA BIOMEDICA </v>
          </cell>
          <cell r="F251" t="str">
            <v>NO</v>
          </cell>
          <cell r="G251" t="str">
            <v>Se solicitará muestra física por requerimiento del evaluador</v>
          </cell>
        </row>
        <row r="252">
          <cell r="A252">
            <v>250</v>
          </cell>
          <cell r="B252" t="str">
            <v>DM2690</v>
          </cell>
          <cell r="C252" t="str">
            <v>INMOVILIZADOR CERVICAL DE THOMAS TALLA M</v>
          </cell>
          <cell r="D252" t="str">
            <v>1 UNIDAD DE INMOVILIZADOR CERVICAL</v>
          </cell>
          <cell r="E252" t="str">
            <v>ORTOPEDIA</v>
          </cell>
          <cell r="F252" t="str">
            <v>NO</v>
          </cell>
          <cell r="G252" t="str">
            <v>Se solicitará muestra física por requerimiento del evaluador</v>
          </cell>
        </row>
        <row r="253">
          <cell r="A253">
            <v>251</v>
          </cell>
          <cell r="B253" t="str">
            <v>DM2691</v>
          </cell>
          <cell r="C253" t="str">
            <v>INMOVILIZADOR CERVICAL DE THOMAS TALLA S</v>
          </cell>
          <cell r="D253" t="str">
            <v>1 UNIDAD DE INMOVILIZADOR CERVICAL</v>
          </cell>
          <cell r="E253" t="str">
            <v>ORTOPEDIA</v>
          </cell>
          <cell r="F253" t="str">
            <v>NO</v>
          </cell>
          <cell r="G253" t="str">
            <v>Se solicitará muestra física por requerimiento del evaluador</v>
          </cell>
        </row>
        <row r="254">
          <cell r="A254">
            <v>252</v>
          </cell>
          <cell r="B254" t="str">
            <v>DM735</v>
          </cell>
          <cell r="C254" t="str">
            <v>MASCARA PERILARINGEA NO 3.0</v>
          </cell>
          <cell r="D254" t="str">
            <v>1 UNIDAD DE MASCARA</v>
          </cell>
          <cell r="E254" t="str">
            <v>UCI PEDIATRIA</v>
          </cell>
          <cell r="F254" t="str">
            <v>NO</v>
          </cell>
          <cell r="G254" t="str">
            <v>Se solicitará muestra física por requerimiento del evaluador</v>
          </cell>
        </row>
        <row r="255">
          <cell r="A255">
            <v>253</v>
          </cell>
          <cell r="B255" t="str">
            <v>DM736</v>
          </cell>
          <cell r="C255" t="str">
            <v>MASCARA PERILARINGEA NO 4.0</v>
          </cell>
          <cell r="D255" t="str">
            <v>1 UNIDAD DE MASCARA</v>
          </cell>
          <cell r="E255" t="str">
            <v>UCI PEDIATRIA</v>
          </cell>
          <cell r="F255" t="str">
            <v>NO</v>
          </cell>
          <cell r="G255" t="str">
            <v>Se solicitará muestra física por requerimiento del evaluador</v>
          </cell>
        </row>
        <row r="256">
          <cell r="A256">
            <v>254</v>
          </cell>
          <cell r="B256" t="str">
            <v>DM775</v>
          </cell>
          <cell r="C256" t="str">
            <v xml:space="preserve">NEBULIZADOR JET CON SISTEMA VENTURY </v>
          </cell>
          <cell r="D256" t="str">
            <v>1 UNIDAD DE NEBULIZADOR</v>
          </cell>
          <cell r="E256" t="str">
            <v>TERAPIA RESPIRATORIA</v>
          </cell>
          <cell r="F256" t="str">
            <v>NO</v>
          </cell>
          <cell r="G256" t="str">
            <v>Se solicitará muestra física por requerimiento del evaluador</v>
          </cell>
        </row>
        <row r="257">
          <cell r="A257">
            <v>255</v>
          </cell>
          <cell r="B257" t="str">
            <v>DM948</v>
          </cell>
          <cell r="C257" t="str">
            <v>RECOLECTOR DE CORTOPUNZANTES 2.9L</v>
          </cell>
          <cell r="D257" t="str">
            <v>1 UNIDAD DE RECOLECTOR</v>
          </cell>
          <cell r="E257" t="str">
            <v>INGENIERIA AMBIENTAL</v>
          </cell>
          <cell r="F257" t="str">
            <v>NO</v>
          </cell>
          <cell r="G257" t="str">
            <v>Se solicitará muestra física por requerimiento del evaluador</v>
          </cell>
        </row>
        <row r="258">
          <cell r="A258">
            <v>256</v>
          </cell>
          <cell r="B258" t="str">
            <v>DM1175</v>
          </cell>
          <cell r="C258" t="str">
            <v>SONDA DE GASTROSTOMIA DE RECAMBIO O QUIRURGICA CON BALON 14 F</v>
          </cell>
          <cell r="D258" t="str">
            <v>1 UNIDAD DE SONDA</v>
          </cell>
          <cell r="E258" t="str">
            <v>GASTROENTEROLOGIA</v>
          </cell>
          <cell r="F258" t="str">
            <v>NO</v>
          </cell>
          <cell r="G258" t="str">
            <v>Se solicitará muestra física por requerimiento del evaluador</v>
          </cell>
        </row>
        <row r="259">
          <cell r="A259">
            <v>257</v>
          </cell>
          <cell r="B259" t="str">
            <v>DM1176</v>
          </cell>
          <cell r="C259" t="str">
            <v>SONDA DE GASTROSTOMIA DE RECAMBIO O QUIRURGICA CON BALON 16 F</v>
          </cell>
          <cell r="D259" t="str">
            <v>1 UNIDAD DE SONDA</v>
          </cell>
          <cell r="E259" t="str">
            <v>GASTROENTEROLOGIA</v>
          </cell>
          <cell r="F259" t="str">
            <v>NO</v>
          </cell>
          <cell r="G259" t="str">
            <v>Se solicitará muestra física por requerimiento del evaluador</v>
          </cell>
        </row>
        <row r="260">
          <cell r="A260">
            <v>258</v>
          </cell>
          <cell r="B260" t="str">
            <v>DM1177</v>
          </cell>
          <cell r="C260" t="str">
            <v>SONDA DE GASTROSTOMIA DE RECAMBIO O QUIRURGICA CON BALON 18 F</v>
          </cell>
          <cell r="D260" t="str">
            <v>1 UNIDAD DE SONDA</v>
          </cell>
          <cell r="E260" t="str">
            <v>GASTROENTEROLOGIA</v>
          </cell>
          <cell r="F260" t="str">
            <v>NO</v>
          </cell>
          <cell r="G260" t="str">
            <v>Se solicitará muestra física por requerimiento del evaluador</v>
          </cell>
        </row>
        <row r="261">
          <cell r="A261">
            <v>259</v>
          </cell>
          <cell r="B261" t="str">
            <v>DM2726</v>
          </cell>
          <cell r="C261" t="str">
            <v>SONDA DE GASTROSTOMIA DE RECAMBIO O QUIRURGICA CON BALON 20 F</v>
          </cell>
          <cell r="D261" t="str">
            <v>1 UNIDAD DE SONDA</v>
          </cell>
          <cell r="E261" t="str">
            <v>GASTROENTEROLOGIA</v>
          </cell>
          <cell r="F261" t="str">
            <v>NO</v>
          </cell>
          <cell r="G261" t="str">
            <v>Se solicitará muestra física por requerimiento del evaluador</v>
          </cell>
        </row>
        <row r="262">
          <cell r="A262">
            <v>260</v>
          </cell>
          <cell r="B262" t="str">
            <v>DM1179</v>
          </cell>
          <cell r="C262" t="str">
            <v>SONDA DE GASTROSTOMIA DE RECAMBIO O QUIRURGICA CON BALON 22 F</v>
          </cell>
          <cell r="D262" t="str">
            <v>1 UNIDAD DE SONDA</v>
          </cell>
          <cell r="E262" t="str">
            <v>GASTROENTEROLOGIA</v>
          </cell>
          <cell r="F262" t="str">
            <v>NO</v>
          </cell>
          <cell r="G262" t="str">
            <v>Se solicitará muestra física por requerimiento del evaluador</v>
          </cell>
        </row>
        <row r="263">
          <cell r="A263">
            <v>261</v>
          </cell>
          <cell r="B263" t="str">
            <v>DM2131</v>
          </cell>
          <cell r="C263" t="str">
            <v>SONDA DE GASTROSTOMIA DE RECAMBIO O QUIRURGICA CON BALON 24 F</v>
          </cell>
          <cell r="D263" t="str">
            <v>1 UNIDAD DE SONDA</v>
          </cell>
          <cell r="E263" t="str">
            <v>GASTROENTEROLOGIA</v>
          </cell>
          <cell r="F263" t="str">
            <v>NO</v>
          </cell>
          <cell r="G263" t="str">
            <v>Se solicitará muestra física por requerimiento del evaluador</v>
          </cell>
        </row>
        <row r="264">
          <cell r="A264">
            <v>262</v>
          </cell>
          <cell r="B264" t="str">
            <v>DM1034</v>
          </cell>
          <cell r="C264" t="str">
            <v>SONDA NASOGASTRICA (LEVIN) 10 FR</v>
          </cell>
          <cell r="D264" t="str">
            <v>1 UNIDAD DE SONDA</v>
          </cell>
          <cell r="E264" t="str">
            <v>ENFERMERIA</v>
          </cell>
          <cell r="F264" t="str">
            <v>NO</v>
          </cell>
          <cell r="G264" t="str">
            <v>Se solicitará muestra física por requerimiento del evaluador</v>
          </cell>
        </row>
        <row r="265">
          <cell r="A265">
            <v>263</v>
          </cell>
          <cell r="B265" t="str">
            <v>DM1959</v>
          </cell>
          <cell r="C265" t="str">
            <v>TEST BOWIE &amp; DICK,   KIT DIARIO PRE-ENSAMBLADO PARA PRUEBA AUTOCLAVE DE PREVACIO</v>
          </cell>
          <cell r="D265" t="str">
            <v>1 UNIDAD DE TEST BOWIE &amp; DICK. PRESENTACION KIT PRE-ENSAMBLADO</v>
          </cell>
          <cell r="E265" t="str">
            <v xml:space="preserve">ESTERILIZACION </v>
          </cell>
          <cell r="F265" t="str">
            <v>NO</v>
          </cell>
          <cell r="G265" t="str">
            <v>Se solicitará muestra física por requerimiento del evaluador</v>
          </cell>
        </row>
        <row r="266">
          <cell r="A266">
            <v>264</v>
          </cell>
          <cell r="B266" t="str">
            <v>DM2602</v>
          </cell>
          <cell r="C266" t="str">
            <v xml:space="preserve">TUBO ENDOTRAQUEAL N. 6.5 SIN BALON, APIROGENO, RADIOPACO Y ESTERIL </v>
          </cell>
          <cell r="D266" t="str">
            <v>1 UNIDAD DE TUBO ENDOTRAQUEAL</v>
          </cell>
          <cell r="E266" t="str">
            <v>ANESTESIA</v>
          </cell>
          <cell r="F266" t="str">
            <v>NO</v>
          </cell>
          <cell r="G266" t="str">
            <v>Se solicitará muestra física por requerimiento del evaluador</v>
          </cell>
        </row>
        <row r="267">
          <cell r="A267">
            <v>265</v>
          </cell>
          <cell r="B267" t="str">
            <v>DM1464</v>
          </cell>
          <cell r="C267" t="str">
            <v>JERINGA DESECHABLE 1CC INSULINA C/AGUJA 27GX1/2</v>
          </cell>
          <cell r="D267" t="str">
            <v>1 UNIDAD DE JERINGA</v>
          </cell>
          <cell r="E267" t="str">
            <v>ENFERMERIA</v>
          </cell>
          <cell r="F267" t="str">
            <v>NO</v>
          </cell>
          <cell r="G267" t="str">
            <v>Se solicitará muestra física por requerimiento del evaluador</v>
          </cell>
          <cell r="H267" t="str">
            <v>2012DM-0008789</v>
          </cell>
          <cell r="I267">
            <v>44706</v>
          </cell>
          <cell r="J267" t="str">
            <v>NIPRO</v>
          </cell>
          <cell r="K267" t="str">
            <v>CAJA X 100</v>
          </cell>
          <cell r="L267">
            <v>207</v>
          </cell>
          <cell r="M267">
            <v>0</v>
          </cell>
        </row>
        <row r="268">
          <cell r="A268">
            <v>266</v>
          </cell>
          <cell r="B268" t="str">
            <v>DM619</v>
          </cell>
          <cell r="C268" t="str">
            <v>JERINGA DESECHABLE DE 3 PARTES 20 ML</v>
          </cell>
          <cell r="D268" t="str">
            <v>1 UNIDAD DE JERINGA</v>
          </cell>
          <cell r="E268" t="str">
            <v>ENFERMERIA</v>
          </cell>
          <cell r="F268" t="str">
            <v>NO</v>
          </cell>
          <cell r="G268" t="str">
            <v>Se solicitará muestra física por requerimiento del evaluador</v>
          </cell>
          <cell r="H268" t="str">
            <v>2012DM-0008789</v>
          </cell>
          <cell r="I268">
            <v>44706</v>
          </cell>
          <cell r="J268" t="str">
            <v>NIPRO</v>
          </cell>
          <cell r="K268" t="str">
            <v>CAJA X 50</v>
          </cell>
          <cell r="L268">
            <v>276</v>
          </cell>
          <cell r="M268">
            <v>0</v>
          </cell>
        </row>
        <row r="269">
          <cell r="A269">
            <v>267</v>
          </cell>
          <cell r="B269" t="str">
            <v>DM622</v>
          </cell>
          <cell r="C269" t="str">
            <v>JERINGA DESECHABLE DE 3 PARTES 50 ML</v>
          </cell>
          <cell r="D269" t="str">
            <v>1 UNIDAD DE JERINGA</v>
          </cell>
          <cell r="E269" t="str">
            <v>ENFERMERIA</v>
          </cell>
          <cell r="F269" t="str">
            <v>NO</v>
          </cell>
          <cell r="G269" t="str">
            <v>Se solicitará muestra física por requerimiento del evaluador</v>
          </cell>
        </row>
        <row r="270">
          <cell r="A270">
            <v>268</v>
          </cell>
          <cell r="B270" t="str">
            <v>DM618</v>
          </cell>
          <cell r="C270" t="str">
            <v>JERINGA DESECHABLE DE 3 PARTES 10 ML</v>
          </cell>
          <cell r="D270" t="str">
            <v>1 UNIDAD DE JERINGA</v>
          </cell>
          <cell r="E270" t="str">
            <v>ENFERMERIA</v>
          </cell>
          <cell r="F270" t="str">
            <v>NO</v>
          </cell>
          <cell r="G270" t="str">
            <v>Se solicitará muestra física por requerimiento del evaluador</v>
          </cell>
          <cell r="H270" t="str">
            <v>2012DM-0008789</v>
          </cell>
          <cell r="I270">
            <v>44706</v>
          </cell>
          <cell r="J270" t="str">
            <v>NIPRO</v>
          </cell>
          <cell r="K270" t="str">
            <v>CAJA X 100</v>
          </cell>
          <cell r="L270">
            <v>172</v>
          </cell>
          <cell r="M270">
            <v>0</v>
          </cell>
        </row>
        <row r="271">
          <cell r="A271">
            <v>269</v>
          </cell>
          <cell r="B271" t="str">
            <v>DM621</v>
          </cell>
          <cell r="C271" t="str">
            <v>JERINGA DESECHABLE DE 3 PARTES 5 ML</v>
          </cell>
          <cell r="D271" t="str">
            <v>1 UNIDAD DE JERINGA</v>
          </cell>
          <cell r="E271" t="str">
            <v>ENFERMERIA</v>
          </cell>
          <cell r="F271" t="str">
            <v>NO</v>
          </cell>
          <cell r="G271" t="str">
            <v>Se solicitará muestra física por requerimiento del evaluador</v>
          </cell>
          <cell r="H271" t="str">
            <v>2012DM-0008789</v>
          </cell>
          <cell r="I271">
            <v>44706</v>
          </cell>
          <cell r="J271" t="str">
            <v>NIPRO</v>
          </cell>
          <cell r="K271" t="str">
            <v>CAJA X 100</v>
          </cell>
          <cell r="L271">
            <v>162</v>
          </cell>
          <cell r="M271">
            <v>0</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A3">
            <v>1</v>
          </cell>
          <cell r="B3" t="str">
            <v>APOSITO "NO TEJIDO", CON ADHESIVO HIPOALERGÉNICO PARA HERIDAS POSOPERATORIAS 30 A 35 X 9 A 10CM.</v>
          </cell>
          <cell r="C3" t="str">
            <v>1 UNIDAD DE APOSITO</v>
          </cell>
          <cell r="D3">
            <v>1</v>
          </cell>
          <cell r="E3" t="str">
            <v xml:space="preserve">UN </v>
          </cell>
        </row>
        <row r="4">
          <cell r="A4">
            <v>2</v>
          </cell>
          <cell r="B4" t="str">
            <v>APOSITO 6 X 7 MAS O MENOS 2CM CON REFUERZO INCORPORADO, Y CON TIRILLAS DE FIJACIÓN Y MARCACIÓN-USO PEDIATRICO</v>
          </cell>
          <cell r="C4" t="str">
            <v>1 UNIDAD DE APOSITO</v>
          </cell>
          <cell r="D4">
            <v>1</v>
          </cell>
          <cell r="E4" t="str">
            <v xml:space="preserve">UN </v>
          </cell>
        </row>
        <row r="5">
          <cell r="A5">
            <v>3</v>
          </cell>
          <cell r="B5" t="str">
            <v>APOSITO DE CARBON TRILAMINADO 10*10</v>
          </cell>
          <cell r="C5" t="str">
            <v>1 UNIDAD DE APOSITO</v>
          </cell>
          <cell r="D5">
            <v>1</v>
          </cell>
          <cell r="E5" t="str">
            <v xml:space="preserve">UN </v>
          </cell>
        </row>
        <row r="6">
          <cell r="A6">
            <v>4</v>
          </cell>
          <cell r="B6" t="str">
            <v>APOSITO DE GASA 15X20 CON BASE DE PARAFINA BLANDA + CLORHEXIDINA 0.5%</v>
          </cell>
          <cell r="C6" t="str">
            <v>1 UNIDAD DE APOSITO</v>
          </cell>
          <cell r="D6">
            <v>1</v>
          </cell>
          <cell r="E6" t="str">
            <v xml:space="preserve">UN </v>
          </cell>
        </row>
        <row r="7">
          <cell r="A7">
            <v>5</v>
          </cell>
          <cell r="B7" t="str">
            <v>APOSITO ESTERIL TRANSPARENTE 7X9 MAS O MENOS 2 CM CON REFUERZO INCORPORADO, Y CON TIRILLAS DE FIJACIÓN Y MARCACIÓN - USO ADULTO</v>
          </cell>
          <cell r="C7" t="str">
            <v>1 UNIDAD DE APOSITO</v>
          </cell>
          <cell r="D7">
            <v>1</v>
          </cell>
          <cell r="E7" t="str">
            <v xml:space="preserve">UN </v>
          </cell>
        </row>
        <row r="8">
          <cell r="A8">
            <v>6</v>
          </cell>
          <cell r="B8" t="str">
            <v>APOSITO TRANSPARENTE 15 X 25 CM POSQUIRURGICO CON ALMOHADILLA ABSORBENTE</v>
          </cell>
          <cell r="C8" t="str">
            <v>1 UNIDAD DE APOSITO</v>
          </cell>
          <cell r="D8">
            <v>1</v>
          </cell>
          <cell r="E8" t="str">
            <v xml:space="preserve">UN </v>
          </cell>
        </row>
        <row r="9">
          <cell r="A9">
            <v>7</v>
          </cell>
          <cell r="B9" t="str">
            <v>APOSITO TRASPARENTE ESTERIL CON ALMOHADILLA ABSORVENTE 7 HASTA 9 X 5 HASTA 7 CM</v>
          </cell>
          <cell r="C9" t="str">
            <v>1 UNIDAD DE APOSITO</v>
          </cell>
          <cell r="D9">
            <v>1</v>
          </cell>
          <cell r="E9" t="str">
            <v xml:space="preserve">UN </v>
          </cell>
        </row>
        <row r="10">
          <cell r="A10">
            <v>8</v>
          </cell>
          <cell r="B10" t="str">
            <v>CREMA PROTECTORA CUTANEA CON OXIDO DE ZINC PARA PREVENCION LESIONES POR PRESION. 10%</v>
          </cell>
          <cell r="C10" t="str">
            <v>1 UNIDAD DE CREMA</v>
          </cell>
          <cell r="D10">
            <v>1</v>
          </cell>
          <cell r="E10" t="str">
            <v xml:space="preserve">UN </v>
          </cell>
        </row>
        <row r="11">
          <cell r="A11">
            <v>9</v>
          </cell>
          <cell r="B11" t="str">
            <v>DETERGENTE POLIENZIMATICO BIODEGRADABLE EN GEL O ESPUMA COMO PRETRATAMIENTO DE TRANSPORTE INSTRUMENTAL PARA LA DEGRADACION DE MATERIA ORGANICA</v>
          </cell>
          <cell r="C11" t="str">
            <v>1 UNIDAD DE DETERGENTE X 500 ML PRESENTACION FRASCO EN SPRAY</v>
          </cell>
          <cell r="D11">
            <v>1</v>
          </cell>
          <cell r="E11" t="str">
            <v xml:space="preserve">UN </v>
          </cell>
        </row>
        <row r="12">
          <cell r="A12">
            <v>10</v>
          </cell>
          <cell r="B12" t="str">
            <v>ESPARADRAPO TELA SIN TEJER AUTOADHESIVO-10 CM X 10 M</v>
          </cell>
          <cell r="C12" t="str">
            <v>1 UNIDAD DE ESPARADRAPO</v>
          </cell>
          <cell r="D12">
            <v>1</v>
          </cell>
          <cell r="E12" t="str">
            <v xml:space="preserve">UN </v>
          </cell>
        </row>
        <row r="13">
          <cell r="A13">
            <v>11</v>
          </cell>
          <cell r="B13" t="str">
            <v>PROTECTOR CUTANEO EMOLIENTE CON OXIDO DE ZINC CALAMINA Y ALANTOINA 30%(ULTRA)</v>
          </cell>
          <cell r="C13" t="str">
            <v>1 UNIDAD DE PROTECTOR CUTANEO</v>
          </cell>
          <cell r="D13">
            <v>1</v>
          </cell>
          <cell r="E13" t="str">
            <v xml:space="preserve">UN </v>
          </cell>
        </row>
        <row r="14">
          <cell r="A14">
            <v>12</v>
          </cell>
          <cell r="B14" t="str">
            <v>PROTECTOR EN ESPUMA PARA CODO Y TALON</v>
          </cell>
          <cell r="C14" t="str">
            <v>1 UNIDAD DE PROTECTOR EN ESPUMA</v>
          </cell>
          <cell r="D14">
            <v>1</v>
          </cell>
          <cell r="E14" t="str">
            <v xml:space="preserve">UN </v>
          </cell>
        </row>
        <row r="15">
          <cell r="A15">
            <v>13</v>
          </cell>
          <cell r="B15" t="str">
            <v>ROLLO DE GASA IMPREGNADA EN PARAFINA DE 1 METRO POR 15 CM DE ANCHO ESTERIL</v>
          </cell>
          <cell r="C15" t="str">
            <v>1 UNIDAD DE ROLLO DE GASA IMPREGNADA EN PARAFINA. PRESENTACION ROLLO</v>
          </cell>
          <cell r="D15">
            <v>1</v>
          </cell>
          <cell r="E15" t="str">
            <v xml:space="preserve">UN </v>
          </cell>
        </row>
        <row r="16">
          <cell r="A16">
            <v>14</v>
          </cell>
          <cell r="B16" t="str">
            <v>CONECTOR LIBRE DE AGUJA</v>
          </cell>
          <cell r="C16" t="str">
            <v>1 UNIDAD CONECTOR</v>
          </cell>
          <cell r="D16">
            <v>1</v>
          </cell>
          <cell r="E16" t="str">
            <v xml:space="preserve">UN </v>
          </cell>
        </row>
        <row r="17">
          <cell r="A17">
            <v>15</v>
          </cell>
          <cell r="B17" t="str">
            <v>ESPARADRAPO ANTIALERGICO 1 PULGADA</v>
          </cell>
          <cell r="C17" t="str">
            <v>1 ROLLO DE ESPARADRAPO</v>
          </cell>
          <cell r="D17">
            <v>1</v>
          </cell>
          <cell r="E17" t="str">
            <v xml:space="preserve">UN </v>
          </cell>
        </row>
        <row r="18">
          <cell r="A18">
            <v>16</v>
          </cell>
          <cell r="B18" t="str">
            <v>ESPARADRAPO DE RAYON MICROPOROSO HIPOALERGENICO 2 X 10 YARDAS</v>
          </cell>
          <cell r="C18" t="str">
            <v>1 ROLLO DE ESPARADRAPO</v>
          </cell>
          <cell r="D18">
            <v>1</v>
          </cell>
          <cell r="E18" t="str">
            <v xml:space="preserve">UN </v>
          </cell>
        </row>
        <row r="19">
          <cell r="A19">
            <v>17</v>
          </cell>
          <cell r="B19" t="str">
            <v>GASA 100% ALGODON TEJIDA 8 PLIEGUES ESTERIL SIN INDICADOR RADIOPACO 7.5 * 7.5 cm (SOBRE X 5)</v>
          </cell>
          <cell r="C19" t="str">
            <v>1 SOBRE DE 5 UNIDADES</v>
          </cell>
          <cell r="D19">
            <v>1</v>
          </cell>
          <cell r="E19" t="str">
            <v xml:space="preserve">UN </v>
          </cell>
        </row>
        <row r="20">
          <cell r="A20">
            <v>18</v>
          </cell>
          <cell r="B20" t="str">
            <v>JERINGA DE TRES PARTES DE 3 CM 23G X 1´´ 25 X 0.62 MM.</v>
          </cell>
          <cell r="C20" t="str">
            <v>1 UNIDAD DE JERINGA</v>
          </cell>
          <cell r="D20">
            <v>1</v>
          </cell>
          <cell r="E20" t="str">
            <v xml:space="preserve">UN </v>
          </cell>
        </row>
        <row r="21">
          <cell r="A21">
            <v>19</v>
          </cell>
          <cell r="B21" t="str">
            <v>PAÑO IMPREGNADO CON CLORHEXIDINA AL 2 % Y ALCOHOL ISOPROPILICO AL 70%</v>
          </cell>
          <cell r="C21" t="str">
            <v>1 UNIDAD DE PAÑO</v>
          </cell>
          <cell r="D21">
            <v>1</v>
          </cell>
          <cell r="E21" t="str">
            <v xml:space="preserve">UN </v>
          </cell>
        </row>
        <row r="22">
          <cell r="A22">
            <v>20</v>
          </cell>
          <cell r="B22" t="str">
            <v>COMPRESA TEJIDA EN GASA 100% ALGODON DE 4
PLIEGUES NO ESTERIL 45CM X 45CM CON INDICADOR
RADIOPACO LIBRE DE LATEX</v>
          </cell>
          <cell r="C22" t="str">
            <v>Una Unidad de compresa</v>
          </cell>
          <cell r="D22">
            <v>1</v>
          </cell>
          <cell r="E22" t="str">
            <v xml:space="preserve">UN </v>
          </cell>
        </row>
        <row r="23">
          <cell r="A23">
            <v>21</v>
          </cell>
          <cell r="B23" t="str">
            <v>JERINGA DESECHABLE DE 60 ML PUNTA DE CATETER TRESPAR</v>
          </cell>
          <cell r="C23" t="str">
            <v>1 UNIDAD DE JERINGA</v>
          </cell>
          <cell r="D23">
            <v>1</v>
          </cell>
          <cell r="E23" t="str">
            <v xml:space="preserve">UN </v>
          </cell>
        </row>
        <row r="24">
          <cell r="A24">
            <v>22</v>
          </cell>
          <cell r="B24" t="str">
            <v>GASA TEJIDA NO ESTERIL TIPO HOSPITALARIO ROLLO 0.90 X 90 MTRS ANCHO 45 CM</v>
          </cell>
          <cell r="C24" t="str">
            <v xml:space="preserve">1 UNIDAD DE
ROLLO DE GASA
</v>
          </cell>
          <cell r="D24">
            <v>1</v>
          </cell>
          <cell r="E24" t="str">
            <v xml:space="preserve">UN </v>
          </cell>
        </row>
        <row r="25">
          <cell r="A25">
            <v>23</v>
          </cell>
          <cell r="B25" t="str">
            <v>AGUJA BLOQUEO NERVIOSO 22X50MM</v>
          </cell>
          <cell r="C25" t="str">
            <v>1 UNIDAD DE AGUJA</v>
          </cell>
          <cell r="D25">
            <v>1</v>
          </cell>
          <cell r="E25" t="str">
            <v xml:space="preserve">UN </v>
          </cell>
        </row>
        <row r="26">
          <cell r="A26">
            <v>24</v>
          </cell>
          <cell r="B26" t="str">
            <v>AGUJA PARA BLOQUEO DE NERVIO 20 - 21 G X 120MM VISIBLES ECOGRÁFICAMENTE</v>
          </cell>
          <cell r="C26" t="str">
            <v>1 UNIDAD DE AGUJA</v>
          </cell>
          <cell r="D26">
            <v>1</v>
          </cell>
          <cell r="E26" t="str">
            <v xml:space="preserve">UN </v>
          </cell>
        </row>
        <row r="27">
          <cell r="A27">
            <v>25</v>
          </cell>
          <cell r="B27" t="str">
            <v>AGUJA PARA BLOQUEO DE NERVIO 21- 22 G X 50MM VISIBLES ECOGRÁFICAMENTE</v>
          </cell>
          <cell r="C27" t="str">
            <v>1 UNIDAD DE AGUJA</v>
          </cell>
          <cell r="D27">
            <v>1</v>
          </cell>
          <cell r="E27" t="str">
            <v xml:space="preserve">UN </v>
          </cell>
        </row>
        <row r="28">
          <cell r="A28">
            <v>26</v>
          </cell>
          <cell r="B28" t="str">
            <v>AGUJA PARA BLOQUEO DE NERVIO 21 G X 90-110MM</v>
          </cell>
          <cell r="C28" t="str">
            <v>1 UNIDAD DE AGUJA</v>
          </cell>
          <cell r="D28">
            <v>1</v>
          </cell>
          <cell r="E28" t="str">
            <v xml:space="preserve">UN </v>
          </cell>
        </row>
        <row r="29">
          <cell r="A29">
            <v>27</v>
          </cell>
          <cell r="B29" t="str">
            <v>AGUJA PARA BLOQUEO DE NERVIO NO. 20G X 150MM USO CON NEUROESTIMULADOR</v>
          </cell>
          <cell r="C29" t="str">
            <v>1 UNIDAD DE AGUJA</v>
          </cell>
          <cell r="D29">
            <v>1</v>
          </cell>
          <cell r="E29" t="str">
            <v xml:space="preserve">UN </v>
          </cell>
        </row>
        <row r="30">
          <cell r="A30">
            <v>28</v>
          </cell>
          <cell r="B30" t="str">
            <v>AGUJA PARA BLOQUEO DE NERVIO NO. 22G X 80MM USO CON NEUROESTIMULADOR</v>
          </cell>
          <cell r="C30" t="str">
            <v>1 UNIDAD DE AGUJA</v>
          </cell>
          <cell r="D30">
            <v>1</v>
          </cell>
          <cell r="E30" t="str">
            <v xml:space="preserve">UN </v>
          </cell>
        </row>
        <row r="31">
          <cell r="A31">
            <v>29</v>
          </cell>
          <cell r="B31" t="str">
            <v>AGUJA PARA BLOQUEO DE NERVIO NO. 24G X 25MM USO CON NEUROESTIMULADOR</v>
          </cell>
          <cell r="C31" t="str">
            <v>1 UNIDAD DE AGUJA</v>
          </cell>
          <cell r="D31">
            <v>1</v>
          </cell>
          <cell r="E31" t="str">
            <v xml:space="preserve">UN </v>
          </cell>
        </row>
        <row r="32">
          <cell r="A32">
            <v>30</v>
          </cell>
          <cell r="B32" t="str">
            <v>AGUJA PARA PUNCION LUMBAR N. 20</v>
          </cell>
          <cell r="C32" t="str">
            <v>1 UNIDAD DE AGUJA</v>
          </cell>
          <cell r="D32">
            <v>1</v>
          </cell>
          <cell r="E32" t="str">
            <v xml:space="preserve">UN </v>
          </cell>
          <cell r="F32">
            <v>4610</v>
          </cell>
        </row>
        <row r="33">
          <cell r="A33">
            <v>31</v>
          </cell>
          <cell r="B33" t="str">
            <v>AGUJA PARA PUNCION LUMBAR N. 22</v>
          </cell>
          <cell r="C33" t="str">
            <v>1 UNIDAD DE AGUJA</v>
          </cell>
          <cell r="D33">
            <v>1</v>
          </cell>
          <cell r="E33" t="str">
            <v xml:space="preserve">UN </v>
          </cell>
          <cell r="F33">
            <v>4610</v>
          </cell>
        </row>
        <row r="34">
          <cell r="A34">
            <v>32</v>
          </cell>
          <cell r="B34" t="str">
            <v>AGUJA PARA PUNCION LUMBAR NO. 25</v>
          </cell>
          <cell r="C34" t="str">
            <v>1 UNIDAD DE AGUJA</v>
          </cell>
          <cell r="D34">
            <v>1</v>
          </cell>
          <cell r="E34" t="str">
            <v xml:space="preserve">UN </v>
          </cell>
          <cell r="F34">
            <v>4610</v>
          </cell>
        </row>
        <row r="35">
          <cell r="A35">
            <v>33</v>
          </cell>
          <cell r="B35" t="str">
            <v>ASA POLIPECTOMIA OVALADA</v>
          </cell>
          <cell r="C35" t="str">
            <v>1 UNIDAD DE ASA</v>
          </cell>
          <cell r="D35">
            <v>1</v>
          </cell>
          <cell r="E35" t="str">
            <v xml:space="preserve">UN </v>
          </cell>
        </row>
        <row r="36">
          <cell r="A36">
            <v>34</v>
          </cell>
          <cell r="B36" t="str">
            <v>BOQUILLA PLASTICA PARA ENDOSCOPIA ADULTO REUSABLE</v>
          </cell>
          <cell r="C36" t="str">
            <v>1 UNIDAD DE BOQUILLA</v>
          </cell>
          <cell r="D36">
            <v>1</v>
          </cell>
          <cell r="E36" t="str">
            <v xml:space="preserve">UN </v>
          </cell>
        </row>
        <row r="37">
          <cell r="A37">
            <v>35</v>
          </cell>
          <cell r="B37" t="str">
            <v>BOQUILLA PLASTICA PARA ENDOSCOPIA PEDIATRICA REUSABLE</v>
          </cell>
          <cell r="C37" t="str">
            <v>1 UNIDAD DE BOQUILLA</v>
          </cell>
          <cell r="D37">
            <v>1</v>
          </cell>
          <cell r="E37" t="str">
            <v xml:space="preserve">UN </v>
          </cell>
        </row>
        <row r="38">
          <cell r="A38">
            <v>36</v>
          </cell>
          <cell r="B38" t="str">
            <v>BOQUILLAS DESECHABLES ADULTO 48 F BANDA DE CAUCHO INTERNA CON VELCRO</v>
          </cell>
          <cell r="C38" t="str">
            <v>1 UNIDAD DE BOQUILLA</v>
          </cell>
          <cell r="D38">
            <v>1</v>
          </cell>
          <cell r="E38" t="str">
            <v xml:space="preserve">UN </v>
          </cell>
        </row>
        <row r="39">
          <cell r="A39">
            <v>37</v>
          </cell>
          <cell r="B39" t="str">
            <v>CANULA DE TRAQUEOSTOMIA 2.5 SIN BALON TERMOSENSIBLE QUE PERMITA MAYOR ADAPTACION</v>
          </cell>
          <cell r="C39" t="str">
            <v>1 UNIDAD DE CANULA</v>
          </cell>
          <cell r="D39">
            <v>1</v>
          </cell>
          <cell r="E39" t="str">
            <v xml:space="preserve">UN </v>
          </cell>
        </row>
        <row r="40">
          <cell r="A40">
            <v>38</v>
          </cell>
          <cell r="B40" t="str">
            <v>CANULA DE TRAQUEOSTOMIA 5 FENESTRADA</v>
          </cell>
          <cell r="C40" t="str">
            <v>1 UNIDAD DE CANULA</v>
          </cell>
          <cell r="D40">
            <v>1</v>
          </cell>
          <cell r="E40" t="str">
            <v xml:space="preserve">UN </v>
          </cell>
        </row>
        <row r="41">
          <cell r="A41">
            <v>39</v>
          </cell>
          <cell r="B41" t="str">
            <v>CATETER VENOSO CENTRAL 1 LUMEN N 18 AD.</v>
          </cell>
          <cell r="C41" t="str">
            <v>1 UNIDAD DE CATETER</v>
          </cell>
          <cell r="D41">
            <v>1</v>
          </cell>
          <cell r="E41" t="str">
            <v xml:space="preserve">UN </v>
          </cell>
        </row>
        <row r="42">
          <cell r="A42">
            <v>40</v>
          </cell>
          <cell r="B42" t="str">
            <v>CEPILLO PARA LAVADO DE COLONOSCOPIA DESECHABLE</v>
          </cell>
          <cell r="C42" t="str">
            <v>1 UNIDAD DE CEPILLO</v>
          </cell>
          <cell r="D42">
            <v>1</v>
          </cell>
          <cell r="E42" t="str">
            <v xml:space="preserve">UN </v>
          </cell>
        </row>
        <row r="43">
          <cell r="A43">
            <v>41</v>
          </cell>
          <cell r="B43" t="str">
            <v>CEPILLO PARA LAVADO PARA GASTROSCOPIA DESECHABLE</v>
          </cell>
          <cell r="C43" t="str">
            <v>1 UNIDAD DE CEPILLO</v>
          </cell>
          <cell r="D43">
            <v>1</v>
          </cell>
          <cell r="E43" t="str">
            <v xml:space="preserve">UN </v>
          </cell>
        </row>
        <row r="44">
          <cell r="A44">
            <v>42</v>
          </cell>
          <cell r="B44" t="str">
            <v>CIRCUITO DESECHABLE PARA SISTEMA DE REANIMACIÓN NEONATAL QUE INCLUYE MANGUERA LISA PARA OXIGENO Y MASCARA DE (50MM)</v>
          </cell>
          <cell r="C44" t="str">
            <v>1 UNIDAD DE CIRCUITO INCLUYE MANGUERA Y MASCARA</v>
          </cell>
          <cell r="D44">
            <v>1</v>
          </cell>
          <cell r="E44" t="str">
            <v xml:space="preserve">UN </v>
          </cell>
        </row>
        <row r="45">
          <cell r="A45">
            <v>43</v>
          </cell>
          <cell r="B45" t="str">
            <v>CIRCUITO DESECHABLE PARA SISTEMA DE REANIMACIÓN NEONATAL QUE INCLUYE MANGUERA LISA PARA OXIGENO Y MASCARA DE (60MM)</v>
          </cell>
          <cell r="C45" t="str">
            <v>1 UNIDAD DE CIRCUITO INCLUYE MANGUERA Y MASCARA</v>
          </cell>
          <cell r="D45">
            <v>1</v>
          </cell>
          <cell r="E45" t="str">
            <v xml:space="preserve">UN </v>
          </cell>
        </row>
        <row r="46">
          <cell r="A46">
            <v>44</v>
          </cell>
          <cell r="B46" t="str">
            <v>CIRCUITO DESECHABLE PARA SISTEMA DE REANIMACIÓN NEONATAL QUE INCLUYE MANGUERA LISA PARA OXIGENO Y MASCARA DE (42MM)</v>
          </cell>
          <cell r="C46" t="str">
            <v>1 UNIDAD DE CIRCUITO INCLUYE MANGUERA Y MASCARA</v>
          </cell>
          <cell r="D46">
            <v>1</v>
          </cell>
          <cell r="E46" t="str">
            <v xml:space="preserve">UN </v>
          </cell>
        </row>
        <row r="47">
          <cell r="A47">
            <v>45</v>
          </cell>
          <cell r="B47" t="str">
            <v>DREN DE BLAKE NO. 7 CON RESERVORIO</v>
          </cell>
          <cell r="C47" t="str">
            <v>1 UNIDAD DE DREN</v>
          </cell>
          <cell r="D47">
            <v>1</v>
          </cell>
          <cell r="E47" t="str">
            <v xml:space="preserve">UN </v>
          </cell>
        </row>
        <row r="48">
          <cell r="A48">
            <v>46</v>
          </cell>
          <cell r="B48" t="str">
            <v>ELECTRODO LAPAROSCOPICO TIPO GANCHO DE HOOK ANGULACION 90 GRADOS (CAMISA E INSERTO ) REUSABLE PARA SISTEMA MONOPOLAR</v>
          </cell>
          <cell r="C48" t="str">
            <v>1 UNIDAD DE ELECTRODO</v>
          </cell>
          <cell r="D48">
            <v>1</v>
          </cell>
          <cell r="E48" t="str">
            <v xml:space="preserve">UN </v>
          </cell>
        </row>
        <row r="49">
          <cell r="A49">
            <v>47</v>
          </cell>
          <cell r="B49" t="str">
            <v>ELECTRODO LAPAROSCOPICO TIPO ESPATULA (CAMISA E INSERTO ) REUSABLE PARA SISTEMA MONOPOLAR</v>
          </cell>
          <cell r="C49" t="str">
            <v>1 UNIDAD DE ELECTRODO</v>
          </cell>
          <cell r="D49">
            <v>1</v>
          </cell>
          <cell r="E49" t="str">
            <v xml:space="preserve">UN </v>
          </cell>
        </row>
        <row r="50">
          <cell r="A50">
            <v>48</v>
          </cell>
          <cell r="B50" t="str">
            <v>INHALOCAMARA PARA VENTILACIÓN MECANICA ADULTO CON ADAPTACION A CIRCUITO UNIVERSAL</v>
          </cell>
          <cell r="C50" t="str">
            <v>1 UNIDAD DE INHALOCAMARA</v>
          </cell>
          <cell r="D50">
            <v>1</v>
          </cell>
          <cell r="E50" t="str">
            <v xml:space="preserve">UN </v>
          </cell>
        </row>
        <row r="51">
          <cell r="A51">
            <v>49</v>
          </cell>
          <cell r="B51" t="str">
            <v>JERINGA ASEPTO PLASTICA ESTERIL</v>
          </cell>
          <cell r="C51" t="str">
            <v>1 UNIDAD DE JERINGA</v>
          </cell>
          <cell r="D51">
            <v>1</v>
          </cell>
          <cell r="E51" t="str">
            <v xml:space="preserve">UN </v>
          </cell>
        </row>
        <row r="52">
          <cell r="A52">
            <v>50</v>
          </cell>
          <cell r="B52" t="str">
            <v>JUEGO PARA ADMINISTRACION DE LIQUIDOS PARA BOMBA DE DOLOR</v>
          </cell>
          <cell r="C52" t="str">
            <v>1 UNIDAD DE JUEGO ADMINISTRACION DE LIQUIDOS PARA BOMBA DE DOLOR</v>
          </cell>
          <cell r="D52">
            <v>1</v>
          </cell>
          <cell r="E52" t="str">
            <v xml:space="preserve">UN </v>
          </cell>
        </row>
        <row r="53">
          <cell r="A53">
            <v>51</v>
          </cell>
          <cell r="B53" t="str">
            <v>KIT DE TRAQUEOSTOMIA PERCUTANEO ( GUIA, AGUJA, CAMISA, BISTURY, JERINGA, CANULA DE PUNCION CON CASTETER DE TEFLON, DILATADOR CORTO 14, CATETER GUIA CON BLOQUEO DE SEGURIDAD, DILATADOR HIDROFILICO Y CANULA DE TRAQUEOSTOMIA N 7 )</v>
          </cell>
          <cell r="C53" t="str">
            <v>1 KIT DE TRAQUEOSTOMIA PRESENTACION KIT</v>
          </cell>
          <cell r="D53">
            <v>1</v>
          </cell>
          <cell r="E53" t="str">
            <v xml:space="preserve">UN </v>
          </cell>
        </row>
        <row r="54">
          <cell r="A54">
            <v>52</v>
          </cell>
          <cell r="B54" t="str">
            <v>KIT DE TRAQUEOSTOMIA PERCUTANEO ( GUIA, AGUJA, CAMISA, BISTURY, JERINGA, CANULA DE PUNCION CON CASTETER DE TEFLON, DILATADOR CORTO 14, CATETER GUIA CON BLOQUEO DE SEGURIDAD, DILATADOR HIDROFILICO Y CANULA DE TRAQUEOSTOMIA N 8 FENESTRADA)</v>
          </cell>
          <cell r="C54" t="str">
            <v>1 KIT DE TRAQUEOSTOMIA PRESENTACION KIT</v>
          </cell>
          <cell r="D54">
            <v>1</v>
          </cell>
          <cell r="E54" t="str">
            <v xml:space="preserve">UN </v>
          </cell>
        </row>
        <row r="55">
          <cell r="A55">
            <v>53</v>
          </cell>
          <cell r="B55" t="str">
            <v>PAPILOTOMO DE PUNTA O PRECORTE</v>
          </cell>
          <cell r="C55" t="str">
            <v>1 UNIDAD DE PAPILOTOMO</v>
          </cell>
          <cell r="D55">
            <v>1</v>
          </cell>
          <cell r="E55" t="str">
            <v xml:space="preserve">UN </v>
          </cell>
        </row>
        <row r="56">
          <cell r="A56">
            <v>54</v>
          </cell>
          <cell r="B56" t="str">
            <v>PINZA PARA EXTRACCION DE CUERPO EXTRAÑO REUSABLE PARA ENDOSCOPIA</v>
          </cell>
          <cell r="C56" t="str">
            <v>1 UNIDAD DE PINZA</v>
          </cell>
          <cell r="D56">
            <v>1</v>
          </cell>
          <cell r="E56" t="str">
            <v xml:space="preserve">UN </v>
          </cell>
        </row>
        <row r="57">
          <cell r="A57">
            <v>55</v>
          </cell>
          <cell r="B57" t="str">
            <v>SET DE CATETER EPIDURAL CON AGUJA No.16</v>
          </cell>
          <cell r="C57" t="str">
            <v>1 UNIDAD DE KIT DE ANESTESIA. INCLUYE (TODOS LOS INSUMOS RELACIONADOS EN LA DESCRIPCION DEL INSUMO) PRESENTACION KIT</v>
          </cell>
          <cell r="D57">
            <v>1</v>
          </cell>
          <cell r="E57" t="str">
            <v xml:space="preserve">UN </v>
          </cell>
        </row>
        <row r="58">
          <cell r="A58">
            <v>56</v>
          </cell>
          <cell r="B58" t="str">
            <v>SET DE CATETER EPIDURAL CON AGUJA No.18</v>
          </cell>
          <cell r="C58" t="str">
            <v>1 UNIDAD DE SET DE CATETER</v>
          </cell>
          <cell r="D58">
            <v>1</v>
          </cell>
          <cell r="E58" t="str">
            <v xml:space="preserve">UN </v>
          </cell>
        </row>
        <row r="59">
          <cell r="A59">
            <v>57</v>
          </cell>
          <cell r="B59" t="str">
            <v>SISTEMA DE DRENAJE TORACICO PEDIATRICO</v>
          </cell>
          <cell r="C59" t="str">
            <v>1 UNIDAD DE SISTEMA DE DRENAJE TORAXICO</v>
          </cell>
          <cell r="D59">
            <v>1</v>
          </cell>
          <cell r="E59" t="str">
            <v xml:space="preserve">UN </v>
          </cell>
        </row>
        <row r="60">
          <cell r="A60">
            <v>58</v>
          </cell>
          <cell r="B60" t="str">
            <v>SONDA DE SUCCION CERRADA N° 12 FR</v>
          </cell>
          <cell r="C60" t="str">
            <v>1 UNIDAD DE SONDA</v>
          </cell>
          <cell r="D60">
            <v>1</v>
          </cell>
          <cell r="E60" t="str">
            <v xml:space="preserve">UN </v>
          </cell>
        </row>
        <row r="61">
          <cell r="A61">
            <v>59</v>
          </cell>
          <cell r="B61" t="str">
            <v>SONDA DE SUCCION CERRADA N° 5 FR</v>
          </cell>
          <cell r="C61" t="str">
            <v>1 UNIDAD DE SONDA</v>
          </cell>
          <cell r="D61">
            <v>1</v>
          </cell>
          <cell r="E61" t="str">
            <v xml:space="preserve">UN </v>
          </cell>
        </row>
        <row r="62">
          <cell r="A62">
            <v>60</v>
          </cell>
          <cell r="B62" t="str">
            <v>SONDA DE SUCCION CERRADA NO 14 CON PUERTO PARA INHALADOR</v>
          </cell>
          <cell r="C62" t="str">
            <v>1 UNIDAD DE SONDA</v>
          </cell>
          <cell r="D62">
            <v>1</v>
          </cell>
          <cell r="E62" t="str">
            <v xml:space="preserve">UN </v>
          </cell>
        </row>
        <row r="63">
          <cell r="A63">
            <v>61</v>
          </cell>
          <cell r="B63" t="str">
            <v>VALVULA DE SUCCION DESECHABLE</v>
          </cell>
          <cell r="C63" t="str">
            <v>1 UNIDAD DE VALVULA DE SUCCION</v>
          </cell>
          <cell r="D63">
            <v>1</v>
          </cell>
          <cell r="E63" t="str">
            <v xml:space="preserve">UN </v>
          </cell>
        </row>
        <row r="64">
          <cell r="A64">
            <v>62</v>
          </cell>
          <cell r="B64" t="str">
            <v>BOLSA DE DRENAJE URINARIO ADULTO CON SISTEMA CERRRADO, SIN PUERTO PARA TOMA DE MUESTRA Y SIN VALVULA ANTIREFLUJO Y CONECTOR UNIVERSAL.</v>
          </cell>
          <cell r="C64" t="str">
            <v>1 UNIDAD DE BOLSA DRENAJE URINARIO</v>
          </cell>
          <cell r="D64">
            <v>1</v>
          </cell>
          <cell r="E64" t="str">
            <v xml:space="preserve">UN </v>
          </cell>
          <cell r="F64">
            <v>4620</v>
          </cell>
        </row>
        <row r="65">
          <cell r="A65">
            <v>63</v>
          </cell>
          <cell r="B65" t="str">
            <v>CANULA DE GUEDELL N. 0</v>
          </cell>
          <cell r="C65" t="str">
            <v>1 UNIDAD DE CANULA</v>
          </cell>
          <cell r="D65">
            <v>1</v>
          </cell>
          <cell r="E65" t="str">
            <v xml:space="preserve">UN </v>
          </cell>
          <cell r="F65">
            <v>850</v>
          </cell>
        </row>
        <row r="66">
          <cell r="A66">
            <v>64</v>
          </cell>
          <cell r="B66" t="str">
            <v>CANULA DE GUEDELL N. 1</v>
          </cell>
          <cell r="C66" t="str">
            <v>1 UNIDAD DE CANULA</v>
          </cell>
          <cell r="D66">
            <v>1</v>
          </cell>
          <cell r="E66" t="str">
            <v xml:space="preserve">UN </v>
          </cell>
          <cell r="F66">
            <v>850</v>
          </cell>
        </row>
        <row r="67">
          <cell r="A67">
            <v>65</v>
          </cell>
          <cell r="B67" t="str">
            <v>CANULA DE GUEDELL N. 2</v>
          </cell>
          <cell r="C67" t="str">
            <v>1 UNIDAD DE CANULA</v>
          </cell>
          <cell r="D67">
            <v>1</v>
          </cell>
          <cell r="E67" t="str">
            <v xml:space="preserve">UN </v>
          </cell>
          <cell r="F67">
            <v>850</v>
          </cell>
        </row>
        <row r="68">
          <cell r="A68">
            <v>66</v>
          </cell>
          <cell r="B68" t="str">
            <v>CANULA DE GUEDELL N. 3</v>
          </cell>
          <cell r="C68" t="str">
            <v>1 UNIDAD DE CANULA</v>
          </cell>
          <cell r="D68">
            <v>1</v>
          </cell>
          <cell r="E68" t="str">
            <v xml:space="preserve">UN </v>
          </cell>
          <cell r="F68">
            <v>850</v>
          </cell>
        </row>
        <row r="69">
          <cell r="A69">
            <v>67</v>
          </cell>
          <cell r="B69" t="str">
            <v>CANULA DE GUEDELL N. 4</v>
          </cell>
          <cell r="C69" t="str">
            <v>1 UNIDAD DE CANULA</v>
          </cell>
          <cell r="D69">
            <v>1</v>
          </cell>
          <cell r="E69" t="str">
            <v xml:space="preserve">UN </v>
          </cell>
          <cell r="F69">
            <v>850</v>
          </cell>
        </row>
        <row r="70">
          <cell r="A70">
            <v>68</v>
          </cell>
          <cell r="B70" t="str">
            <v>CANULA DE GUEDELL N. 5</v>
          </cell>
          <cell r="C70" t="str">
            <v>1 UNIDAD DE CANULA</v>
          </cell>
          <cell r="D70">
            <v>1</v>
          </cell>
          <cell r="E70" t="str">
            <v xml:space="preserve">UN </v>
          </cell>
          <cell r="F70">
            <v>850</v>
          </cell>
        </row>
        <row r="71">
          <cell r="A71">
            <v>69</v>
          </cell>
          <cell r="B71" t="str">
            <v>CANULA DE TRAQUEOSTOMIA 5 CON BALON</v>
          </cell>
          <cell r="C71" t="str">
            <v>1 UNIDAD DE CANULA</v>
          </cell>
          <cell r="D71">
            <v>1</v>
          </cell>
          <cell r="E71" t="str">
            <v xml:space="preserve">UN </v>
          </cell>
          <cell r="F71">
            <v>13750</v>
          </cell>
        </row>
        <row r="72">
          <cell r="A72">
            <v>70</v>
          </cell>
          <cell r="B72" t="str">
            <v>CANULA DE TRAQUEOSTOMIA 5 SIN BALON</v>
          </cell>
          <cell r="C72" t="str">
            <v>1 UNIDAD DE CANULA</v>
          </cell>
          <cell r="D72">
            <v>1</v>
          </cell>
          <cell r="E72" t="str">
            <v xml:space="preserve">UN </v>
          </cell>
          <cell r="F72">
            <v>9020</v>
          </cell>
        </row>
        <row r="73">
          <cell r="A73">
            <v>71</v>
          </cell>
          <cell r="B73" t="str">
            <v>CANULA DE TRAQUEOSTOMIA 5.5 CON BALON</v>
          </cell>
          <cell r="C73" t="str">
            <v>1 UNIDAD DE CANULA</v>
          </cell>
          <cell r="D73">
            <v>1</v>
          </cell>
          <cell r="E73" t="str">
            <v xml:space="preserve">UN </v>
          </cell>
          <cell r="F73">
            <v>13750</v>
          </cell>
        </row>
        <row r="74">
          <cell r="A74">
            <v>72</v>
          </cell>
          <cell r="B74" t="str">
            <v>CANULA DE TRAQUEOSTOMIA 7 CON BALON</v>
          </cell>
          <cell r="C74" t="str">
            <v>1 UNIDAD DE CANULA</v>
          </cell>
          <cell r="D74">
            <v>1</v>
          </cell>
          <cell r="E74" t="str">
            <v xml:space="preserve">UN </v>
          </cell>
          <cell r="F74">
            <v>13750</v>
          </cell>
        </row>
        <row r="75">
          <cell r="A75">
            <v>73</v>
          </cell>
          <cell r="B75" t="str">
            <v>CANULA DE TRAQUEOSTOMIA 7.5 CON BALON</v>
          </cell>
          <cell r="C75" t="str">
            <v>1 UNIDAD DE CANULA</v>
          </cell>
          <cell r="D75">
            <v>1</v>
          </cell>
          <cell r="E75" t="str">
            <v xml:space="preserve">UN </v>
          </cell>
          <cell r="F75">
            <v>13750</v>
          </cell>
        </row>
        <row r="76">
          <cell r="A76">
            <v>74</v>
          </cell>
          <cell r="B76" t="str">
            <v>CANULA DE TRAQUEOSTOMIA 8 CON BALON</v>
          </cell>
          <cell r="C76" t="str">
            <v>1 UNIDAD DE CANULA</v>
          </cell>
          <cell r="D76">
            <v>1</v>
          </cell>
          <cell r="E76" t="str">
            <v xml:space="preserve">UN </v>
          </cell>
          <cell r="F76">
            <v>13750</v>
          </cell>
        </row>
        <row r="77">
          <cell r="A77">
            <v>75</v>
          </cell>
          <cell r="B77" t="str">
            <v>ELECTRODO PEDIATRICO CON GEL SOLIDO BASE MICROPOROSO SUAVE DURABLES, ADHESIVO HIPOALERGENIGO</v>
          </cell>
          <cell r="C77" t="str">
            <v>1 UNIDAD DE ELECTRODO</v>
          </cell>
          <cell r="D77">
            <v>1</v>
          </cell>
          <cell r="E77" t="str">
            <v xml:space="preserve">UN </v>
          </cell>
          <cell r="F77">
            <v>238</v>
          </cell>
        </row>
        <row r="78">
          <cell r="A78">
            <v>76</v>
          </cell>
          <cell r="B78" t="str">
            <v>FILTRO BACTERIANO VIRICO ADULTO PARA VENTILADOR MECANICO</v>
          </cell>
          <cell r="C78" t="str">
            <v>1 UNIDAD DE FILTRO</v>
          </cell>
          <cell r="D78">
            <v>1</v>
          </cell>
          <cell r="E78" t="str">
            <v xml:space="preserve">UN </v>
          </cell>
          <cell r="F78">
            <v>2980</v>
          </cell>
        </row>
        <row r="79">
          <cell r="A79">
            <v>77</v>
          </cell>
          <cell r="B79" t="str">
            <v>FILTRO HIDROFOBICO DESECAHBLE para su uso en equipos respiratorios y concentradores de oxígeno</v>
          </cell>
          <cell r="C79" t="str">
            <v>1 UNIDAD DE FILTRO</v>
          </cell>
          <cell r="D79">
            <v>1</v>
          </cell>
          <cell r="E79" t="str">
            <v xml:space="preserve">UN </v>
          </cell>
        </row>
        <row r="80">
          <cell r="A80">
            <v>78</v>
          </cell>
          <cell r="B80" t="str">
            <v>FILTRO INTERCAMBIADOR DE CALOR Y HUMEDAD PEDIATRICO</v>
          </cell>
          <cell r="C80" t="str">
            <v>1 UNIDAD DE FILTRO</v>
          </cell>
          <cell r="D80">
            <v>1</v>
          </cell>
          <cell r="E80" t="str">
            <v xml:space="preserve">UN </v>
          </cell>
          <cell r="F80">
            <v>7710</v>
          </cell>
        </row>
        <row r="81">
          <cell r="A81">
            <v>79</v>
          </cell>
          <cell r="B81" t="str">
            <v>FILTROS HIDROFOBICOS PARA MAQUINAS DE ANESTESIA</v>
          </cell>
          <cell r="C81" t="str">
            <v>1 UNIDAD DE FILTRO</v>
          </cell>
          <cell r="D81">
            <v>1</v>
          </cell>
          <cell r="E81" t="str">
            <v xml:space="preserve">UN </v>
          </cell>
          <cell r="F81">
            <v>4870</v>
          </cell>
        </row>
        <row r="82">
          <cell r="A82">
            <v>80</v>
          </cell>
          <cell r="B82" t="str">
            <v>GUIA DE INTUBACION 10 FR PEDIATRICA DESECHABLE</v>
          </cell>
          <cell r="C82" t="str">
            <v>1 UNIDAD DE GUIA</v>
          </cell>
          <cell r="D82">
            <v>1</v>
          </cell>
          <cell r="E82" t="str">
            <v xml:space="preserve">UN </v>
          </cell>
          <cell r="F82">
            <v>4160</v>
          </cell>
        </row>
        <row r="83">
          <cell r="A83">
            <v>81</v>
          </cell>
          <cell r="B83" t="str">
            <v>GUIA DE INTUBACION 14 FR</v>
          </cell>
          <cell r="C83" t="str">
            <v>1 UNIDAD DE GUIA</v>
          </cell>
          <cell r="D83">
            <v>1</v>
          </cell>
          <cell r="E83" t="str">
            <v xml:space="preserve">UN </v>
          </cell>
          <cell r="F83">
            <v>4160</v>
          </cell>
        </row>
        <row r="84">
          <cell r="A84">
            <v>82</v>
          </cell>
          <cell r="B84" t="str">
            <v>GUIA DE INTUBACION 6 FR</v>
          </cell>
          <cell r="C84" t="str">
            <v>1 UNIDAD DE GUIA</v>
          </cell>
          <cell r="D84">
            <v>1</v>
          </cell>
          <cell r="E84" t="str">
            <v xml:space="preserve">UN </v>
          </cell>
          <cell r="F84">
            <v>4160</v>
          </cell>
        </row>
        <row r="85">
          <cell r="A85">
            <v>83</v>
          </cell>
          <cell r="B85" t="str">
            <v>LAPIZ PARA ELECTROBISTURI ESTERIL</v>
          </cell>
          <cell r="C85" t="str">
            <v>1 UNIDAD DE LAPIZ ELECTROBISTURI</v>
          </cell>
          <cell r="D85">
            <v>1</v>
          </cell>
          <cell r="E85" t="str">
            <v xml:space="preserve">UN </v>
          </cell>
          <cell r="F85">
            <v>5540</v>
          </cell>
        </row>
        <row r="86">
          <cell r="A86">
            <v>84</v>
          </cell>
          <cell r="B86" t="str">
            <v>MALLA DE POLIPROPILENO DE ALTA DENSIDAD PESO DE 95 GR, MICROPOROSA PORO DE 0,75 X 0.75 A 0,8 MM NO ABSORBIBLE 15 X 15CM</v>
          </cell>
          <cell r="C86" t="str">
            <v>1 UNIDAD DE MALLA</v>
          </cell>
          <cell r="D86">
            <v>1</v>
          </cell>
          <cell r="E86" t="str">
            <v xml:space="preserve">UN </v>
          </cell>
          <cell r="F86">
            <v>74870</v>
          </cell>
        </row>
        <row r="87">
          <cell r="A87">
            <v>85</v>
          </cell>
          <cell r="B87" t="str">
            <v>MALLA DE POLIPROPILENO PARA LA REPARACION DE LA PARED ABDOMINAL 30CM X 30CM</v>
          </cell>
          <cell r="C87" t="str">
            <v>1 UNIDAD DE MALLA</v>
          </cell>
          <cell r="D87">
            <v>1</v>
          </cell>
          <cell r="E87" t="str">
            <v xml:space="preserve">UN </v>
          </cell>
          <cell r="F87">
            <v>111630</v>
          </cell>
        </row>
        <row r="88">
          <cell r="A88">
            <v>86</v>
          </cell>
          <cell r="B88" t="str">
            <v>MALLA DE POLIPROPILENO SUAVE DE MEDIANA DENSIDAD CON PESO DE 45 A 90G/M2, MACROPOROSA PORO DE 2,38 A 3.6 X 2,38 A 3.6 MM, NO ABSORBIBLE. 10CM A 8CM X 15CM</v>
          </cell>
          <cell r="C88" t="str">
            <v>1 UNIDAD DE MALLA</v>
          </cell>
          <cell r="D88">
            <v>1</v>
          </cell>
          <cell r="E88" t="str">
            <v xml:space="preserve">UN </v>
          </cell>
          <cell r="F88">
            <v>74870</v>
          </cell>
        </row>
        <row r="89">
          <cell r="A89">
            <v>87</v>
          </cell>
          <cell r="B89" t="str">
            <v>MALLA MACROPOROSA MONOFILAMENTO LIGERA ULTRAFINA PARA PROLAPSO DE CUPULA VAGINAL</v>
          </cell>
          <cell r="C89" t="str">
            <v>1 UNIDAD DE MALLA</v>
          </cell>
          <cell r="D89">
            <v>1</v>
          </cell>
          <cell r="E89" t="str">
            <v xml:space="preserve">UN </v>
          </cell>
          <cell r="F89">
            <v>2073100</v>
          </cell>
        </row>
        <row r="90">
          <cell r="A90">
            <v>88</v>
          </cell>
          <cell r="B90" t="str">
            <v>MALLA QUIRURGICA DE ALTA DENSIDAD DE 15 X 15 CM - 20 X 20 CM</v>
          </cell>
          <cell r="C90" t="str">
            <v>1 UNIDAD DE MALLA</v>
          </cell>
          <cell r="D90">
            <v>1</v>
          </cell>
          <cell r="E90" t="str">
            <v xml:space="preserve">UN </v>
          </cell>
          <cell r="F90">
            <v>74870</v>
          </cell>
        </row>
        <row r="91">
          <cell r="A91">
            <v>89</v>
          </cell>
          <cell r="B91" t="str">
            <v>MALLA QUIRURGICA PARA REPARACION DE HERNIA VENTRAL/INCISIONAL CUANDO EXISTE LA NECESIDAD DE QUE LA MALLA ENTRE EN CONTACTO CON CON LOS ORGANOS DE LA CAVIDADABDOMINAL 18 A 20 X 30 A 35CM</v>
          </cell>
          <cell r="C91" t="str">
            <v>1 UNIDAD DE MALLA</v>
          </cell>
          <cell r="D91">
            <v>1</v>
          </cell>
          <cell r="E91" t="str">
            <v xml:space="preserve">UN </v>
          </cell>
          <cell r="F91">
            <v>2883490</v>
          </cell>
        </row>
        <row r="92">
          <cell r="A92">
            <v>90</v>
          </cell>
          <cell r="B92" t="str">
            <v>MASCARA FACIAL 0 PARA ANESTESIA</v>
          </cell>
          <cell r="C92" t="str">
            <v>1 UNIDAD DE MASCARA</v>
          </cell>
          <cell r="D92">
            <v>1</v>
          </cell>
          <cell r="E92" t="str">
            <v xml:space="preserve">UN </v>
          </cell>
          <cell r="F92">
            <v>3380</v>
          </cell>
        </row>
        <row r="93">
          <cell r="A93">
            <v>91</v>
          </cell>
          <cell r="B93" t="str">
            <v>MASCARA FACIAL 1 PARA ANESTESIA</v>
          </cell>
          <cell r="C93" t="str">
            <v>1 UNIDAD DE MASCARA</v>
          </cell>
          <cell r="D93">
            <v>1</v>
          </cell>
          <cell r="E93" t="str">
            <v xml:space="preserve">UN </v>
          </cell>
          <cell r="F93">
            <v>3380</v>
          </cell>
        </row>
        <row r="94">
          <cell r="A94">
            <v>92</v>
          </cell>
          <cell r="B94" t="str">
            <v>MASCARA FACIAL 2 PARA ANESTESIA</v>
          </cell>
          <cell r="C94" t="str">
            <v>1 UNIDAD DE MASCARA</v>
          </cell>
          <cell r="D94">
            <v>1</v>
          </cell>
          <cell r="E94" t="str">
            <v xml:space="preserve">UN </v>
          </cell>
          <cell r="F94">
            <v>3380</v>
          </cell>
        </row>
        <row r="95">
          <cell r="A95">
            <v>93</v>
          </cell>
          <cell r="B95" t="str">
            <v>MASCARA FACIAL 3 PARA ANESTESIA</v>
          </cell>
          <cell r="C95" t="str">
            <v>1 UNIDAD DE MASCARA</v>
          </cell>
          <cell r="D95">
            <v>1</v>
          </cell>
          <cell r="E95" t="str">
            <v xml:space="preserve">UN </v>
          </cell>
          <cell r="F95">
            <v>3660</v>
          </cell>
        </row>
        <row r="96">
          <cell r="A96">
            <v>94</v>
          </cell>
          <cell r="B96" t="str">
            <v>MASCARA FACIAL 4 PARA ANESTESIA</v>
          </cell>
          <cell r="C96" t="str">
            <v>1 UNIDAD DE MASCARA</v>
          </cell>
          <cell r="D96">
            <v>1</v>
          </cell>
          <cell r="E96" t="str">
            <v xml:space="preserve">UN </v>
          </cell>
          <cell r="F96">
            <v>3660</v>
          </cell>
        </row>
        <row r="97">
          <cell r="A97">
            <v>95</v>
          </cell>
          <cell r="B97" t="str">
            <v>MASCARA FACIAL 5 PARA ANESTESIA</v>
          </cell>
          <cell r="C97" t="str">
            <v>1 UNIDAD DE MASCARA</v>
          </cell>
          <cell r="D97">
            <v>1</v>
          </cell>
          <cell r="E97" t="str">
            <v xml:space="preserve">UN </v>
          </cell>
          <cell r="F97">
            <v>3660</v>
          </cell>
        </row>
        <row r="98">
          <cell r="A98">
            <v>96</v>
          </cell>
          <cell r="B98" t="str">
            <v>MASCARA LARINGEA N° 1 - DESECHABLE</v>
          </cell>
          <cell r="C98" t="str">
            <v>1 UNIDAD DE MASCARA</v>
          </cell>
          <cell r="D98">
            <v>1</v>
          </cell>
          <cell r="E98" t="str">
            <v xml:space="preserve">UN </v>
          </cell>
          <cell r="F98">
            <v>24730</v>
          </cell>
        </row>
        <row r="99">
          <cell r="A99">
            <v>97</v>
          </cell>
          <cell r="B99" t="str">
            <v>MASCARA LARINGEA N° 1,5 - DESECHABLE</v>
          </cell>
          <cell r="C99" t="str">
            <v>1 UNIDAD DE MASCARA</v>
          </cell>
          <cell r="D99">
            <v>1</v>
          </cell>
          <cell r="E99" t="str">
            <v xml:space="preserve">UN </v>
          </cell>
          <cell r="F99">
            <v>24730</v>
          </cell>
        </row>
        <row r="100">
          <cell r="A100">
            <v>98</v>
          </cell>
          <cell r="B100" t="str">
            <v>MASCARA LARINGEA N° 2 - DESECHABLE</v>
          </cell>
          <cell r="C100" t="str">
            <v>1 UNIDAD DE MASCARA</v>
          </cell>
          <cell r="D100">
            <v>1</v>
          </cell>
          <cell r="E100" t="str">
            <v xml:space="preserve">UN </v>
          </cell>
          <cell r="F100">
            <v>24730</v>
          </cell>
        </row>
        <row r="101">
          <cell r="A101">
            <v>99</v>
          </cell>
          <cell r="B101" t="str">
            <v>MASCARA LARINGEA N° 2,5 - DESECHABLE</v>
          </cell>
          <cell r="C101" t="str">
            <v>1 UNIDAD DE MASCARA</v>
          </cell>
          <cell r="D101">
            <v>1</v>
          </cell>
          <cell r="E101" t="str">
            <v xml:space="preserve">UN </v>
          </cell>
          <cell r="F101">
            <v>24730</v>
          </cell>
        </row>
        <row r="102">
          <cell r="A102">
            <v>100</v>
          </cell>
          <cell r="B102" t="str">
            <v>MASCARA LARINGEA N° 3 - DESECHABLE</v>
          </cell>
          <cell r="C102" t="str">
            <v>1 UNIDAD DE MASCARA</v>
          </cell>
          <cell r="D102">
            <v>1</v>
          </cell>
          <cell r="E102" t="str">
            <v xml:space="preserve">UN </v>
          </cell>
          <cell r="F102">
            <v>24730</v>
          </cell>
        </row>
        <row r="103">
          <cell r="A103">
            <v>101</v>
          </cell>
          <cell r="B103" t="str">
            <v>MASCARA LARINGEA N° 4 - DESECHABLE</v>
          </cell>
          <cell r="C103" t="str">
            <v>1 UNIDAD DE MASCARA</v>
          </cell>
          <cell r="D103">
            <v>1</v>
          </cell>
          <cell r="E103" t="str">
            <v xml:space="preserve">UN </v>
          </cell>
          <cell r="F103">
            <v>24730</v>
          </cell>
        </row>
        <row r="104">
          <cell r="A104">
            <v>102</v>
          </cell>
          <cell r="B104" t="str">
            <v>MASCARA LARINGEA N° 5 - DESECHABLE</v>
          </cell>
          <cell r="C104" t="str">
            <v>1 UNIDAD DE MASCARA</v>
          </cell>
          <cell r="D104">
            <v>1</v>
          </cell>
          <cell r="E104" t="str">
            <v xml:space="preserve">UN </v>
          </cell>
          <cell r="F104">
            <v>24730</v>
          </cell>
        </row>
        <row r="105">
          <cell r="A105">
            <v>103</v>
          </cell>
          <cell r="B105" t="str">
            <v>PLACA ELECTROBISTURI BIPOLAR ADULTO DOBLE SIN CABLE</v>
          </cell>
          <cell r="C105" t="str">
            <v>1 UNIDAD DE PLACA</v>
          </cell>
          <cell r="D105">
            <v>1</v>
          </cell>
          <cell r="E105" t="str">
            <v xml:space="preserve">UN </v>
          </cell>
          <cell r="F105">
            <v>2820</v>
          </cell>
        </row>
        <row r="106">
          <cell r="A106">
            <v>104</v>
          </cell>
          <cell r="B106" t="str">
            <v>PLACA PARA ELECTROBISTURI NEONATAL CON CABLE</v>
          </cell>
          <cell r="C106" t="str">
            <v>1 UNIDAD DE PLACA</v>
          </cell>
          <cell r="D106">
            <v>1</v>
          </cell>
          <cell r="E106" t="str">
            <v xml:space="preserve">UN </v>
          </cell>
          <cell r="F106">
            <v>7090</v>
          </cell>
        </row>
        <row r="107">
          <cell r="A107">
            <v>105</v>
          </cell>
          <cell r="B107" t="str">
            <v>PLACA PARA ELECTROBISTURY ADULTO CON CABLE ( ELECTRODO DISPERSIVO PLACA PACIENTE PARA ADULTO DOBLE CON CABLE.)</v>
          </cell>
          <cell r="C107" t="str">
            <v>1 UNIDAD DE PLACA</v>
          </cell>
          <cell r="D107">
            <v>1</v>
          </cell>
          <cell r="E107" t="str">
            <v xml:space="preserve">UN </v>
          </cell>
          <cell r="F107">
            <v>7090</v>
          </cell>
        </row>
        <row r="108">
          <cell r="A108">
            <v>106</v>
          </cell>
          <cell r="B108" t="str">
            <v>RESUCITADOR MANUAL DESECHABLE ADULTO QUE INCLUYA VALVULA DE PEEP, LINEA DE OXIGENO , RESERVORIO Y MASCARA EN EMPAQUE SELLADO</v>
          </cell>
          <cell r="C108" t="str">
            <v>1 UNIDAD DE RESUCITADOR. INCLUYE (TODOS LOS COMPONENTES RELACIONADOS EN LA DESCRIPCION DEL INSUMO)</v>
          </cell>
          <cell r="D108">
            <v>1</v>
          </cell>
          <cell r="E108" t="str">
            <v xml:space="preserve">UN </v>
          </cell>
          <cell r="F108">
            <v>49480</v>
          </cell>
        </row>
        <row r="109">
          <cell r="A109">
            <v>107</v>
          </cell>
          <cell r="B109" t="str">
            <v>RESUCITADOR MANUAL DESECHABLE PEDIATRICOS QUE INCLUYA VALVULA DE PEEP, LINEA DE OXIGENO , RESERVORIO Y MASCARA # 2 EN EMPAQUE SELLADO</v>
          </cell>
          <cell r="C109" t="str">
            <v>1 UNIDAD DE RESUCITADOR. INCLUYE (TODOS LOS COMPONENTES RELACIONADOS EN LA DESCRIPCION DEL INSUMO)</v>
          </cell>
          <cell r="D109">
            <v>1</v>
          </cell>
          <cell r="E109" t="str">
            <v xml:space="preserve">UN </v>
          </cell>
        </row>
        <row r="110">
          <cell r="A110">
            <v>108</v>
          </cell>
          <cell r="B110" t="str">
            <v>SONDA FOLEY SILICONADA 2 VIAS 18 FR</v>
          </cell>
          <cell r="C110" t="str">
            <v>1 UNIDAD DE SONDA</v>
          </cell>
          <cell r="D110">
            <v>1</v>
          </cell>
          <cell r="E110" t="str">
            <v xml:space="preserve">UN </v>
          </cell>
          <cell r="F110">
            <v>7330</v>
          </cell>
        </row>
        <row r="111">
          <cell r="A111">
            <v>109</v>
          </cell>
          <cell r="B111" t="str">
            <v>SONDA FOLEY SILICONADA 2 VIAS 20 FR</v>
          </cell>
          <cell r="C111" t="str">
            <v>1 UNIDAD DE SONDA</v>
          </cell>
          <cell r="D111">
            <v>1</v>
          </cell>
          <cell r="E111" t="str">
            <v xml:space="preserve">UN </v>
          </cell>
          <cell r="F111">
            <v>7330</v>
          </cell>
        </row>
        <row r="112">
          <cell r="A112">
            <v>110</v>
          </cell>
          <cell r="B112" t="str">
            <v>SONDA VESICAL (FOLEY) 2 VIAS 10FR LATEX</v>
          </cell>
          <cell r="C112" t="str">
            <v>1 UNIDAD DE SONDA</v>
          </cell>
          <cell r="D112">
            <v>1</v>
          </cell>
          <cell r="E112" t="str">
            <v xml:space="preserve">UN </v>
          </cell>
          <cell r="F112">
            <v>2790</v>
          </cell>
        </row>
        <row r="113">
          <cell r="A113">
            <v>111</v>
          </cell>
          <cell r="B113" t="str">
            <v>SONDA VESICAL (FOLEY) 2 VIAS 12FR LATEX</v>
          </cell>
          <cell r="C113" t="str">
            <v>1 UNIDAD DE SONDA</v>
          </cell>
          <cell r="D113">
            <v>1</v>
          </cell>
          <cell r="E113" t="str">
            <v xml:space="preserve">UN </v>
          </cell>
          <cell r="F113">
            <v>2490</v>
          </cell>
        </row>
        <row r="114">
          <cell r="A114">
            <v>112</v>
          </cell>
          <cell r="B114" t="str">
            <v>SONDA VESICAL (FOLEY) 2 VIAS 18FR LATEX</v>
          </cell>
          <cell r="C114" t="str">
            <v>1 UNIDAD DE SONDA</v>
          </cell>
          <cell r="D114">
            <v>1</v>
          </cell>
          <cell r="E114" t="str">
            <v xml:space="preserve">UN </v>
          </cell>
          <cell r="F114">
            <v>2490</v>
          </cell>
        </row>
        <row r="115">
          <cell r="A115">
            <v>113</v>
          </cell>
          <cell r="B115" t="str">
            <v>SONDA VESICAL (FOLEY) 2 VIAS 20FR LATEX</v>
          </cell>
          <cell r="C115" t="str">
            <v>1 UNIDAD DE SONDA</v>
          </cell>
          <cell r="D115">
            <v>1</v>
          </cell>
          <cell r="E115" t="str">
            <v xml:space="preserve">UN </v>
          </cell>
          <cell r="F115">
            <v>2490</v>
          </cell>
        </row>
        <row r="116">
          <cell r="A116">
            <v>114</v>
          </cell>
          <cell r="B116" t="str">
            <v>SONDA VESICAL (FOLEY) 2 VIAS 22FR LATEX</v>
          </cell>
          <cell r="C116" t="str">
            <v>1 UNIDAD DE SONDA</v>
          </cell>
          <cell r="D116">
            <v>1</v>
          </cell>
          <cell r="E116" t="str">
            <v xml:space="preserve">UN </v>
          </cell>
          <cell r="F116">
            <v>2490</v>
          </cell>
        </row>
        <row r="117">
          <cell r="A117">
            <v>115</v>
          </cell>
          <cell r="B117" t="str">
            <v>SONDA VESICAL (FOLEY) 2 VIAS 6FR LATEX</v>
          </cell>
          <cell r="C117" t="str">
            <v>1 UNIDAD DE SONDA</v>
          </cell>
          <cell r="D117">
            <v>1</v>
          </cell>
          <cell r="E117" t="str">
            <v xml:space="preserve">UN </v>
          </cell>
          <cell r="F117">
            <v>2790</v>
          </cell>
        </row>
        <row r="118">
          <cell r="A118">
            <v>116</v>
          </cell>
          <cell r="B118" t="str">
            <v>SONDA VESICAL (FOLEY) 2 VIAS 8FR LATEX</v>
          </cell>
          <cell r="C118" t="str">
            <v>1 UNIDAD DE SONDA</v>
          </cell>
          <cell r="D118">
            <v>1</v>
          </cell>
          <cell r="E118" t="str">
            <v xml:space="preserve">UN </v>
          </cell>
          <cell r="F118">
            <v>2790</v>
          </cell>
        </row>
        <row r="119">
          <cell r="A119">
            <v>117</v>
          </cell>
          <cell r="B119" t="str">
            <v>TUBO ENDOTRAQUEAL N. 2.0 SIN BALON, APIROGENO, RADIOPACO Y ESTERIL</v>
          </cell>
          <cell r="C119" t="str">
            <v>1 UNIDAD DE TUBO ENDOTRAQUEAL</v>
          </cell>
          <cell r="D119">
            <v>1</v>
          </cell>
          <cell r="E119" t="str">
            <v xml:space="preserve">UN </v>
          </cell>
          <cell r="F119">
            <v>2030</v>
          </cell>
        </row>
        <row r="120">
          <cell r="A120">
            <v>118</v>
          </cell>
          <cell r="B120" t="str">
            <v>TUBO ENDOTRAQUEAL N. 2.5 SIN BALON, APIROGENO, RADIOPACO Y ESTERIL</v>
          </cell>
          <cell r="C120" t="str">
            <v>1 UNIDAD DE TUBO ENDOTRAQUEAL</v>
          </cell>
          <cell r="D120">
            <v>1</v>
          </cell>
          <cell r="E120" t="str">
            <v xml:space="preserve">UN </v>
          </cell>
          <cell r="F120">
            <v>2030</v>
          </cell>
        </row>
        <row r="121">
          <cell r="A121">
            <v>119</v>
          </cell>
          <cell r="B121" t="str">
            <v>TUBO ENDOTRAQUEAL N. 3.0 CON BALON, APIROGENO, RADIOPACO Y ESTERIL</v>
          </cell>
          <cell r="C121" t="str">
            <v>1 UNIDAD DE TUBO ENDOTRAQUEAL</v>
          </cell>
          <cell r="D121">
            <v>1</v>
          </cell>
          <cell r="E121" t="str">
            <v xml:space="preserve">UN </v>
          </cell>
          <cell r="F121">
            <v>3040</v>
          </cell>
        </row>
        <row r="122">
          <cell r="A122">
            <v>120</v>
          </cell>
          <cell r="B122" t="str">
            <v>TUBO ENDOTRAQUEAL N. 3.0 SIN BALON, APIROGENO, RADIOPACO Y ESTERIL</v>
          </cell>
          <cell r="C122" t="str">
            <v>1 UNIDAD DE TUBO ENDOTRAQUEAL</v>
          </cell>
          <cell r="D122">
            <v>1</v>
          </cell>
          <cell r="E122" t="str">
            <v xml:space="preserve">UN </v>
          </cell>
          <cell r="F122">
            <v>2030</v>
          </cell>
        </row>
        <row r="123">
          <cell r="A123">
            <v>121</v>
          </cell>
          <cell r="B123" t="str">
            <v>TUBO ENDOTRAQUEAL N. 3.5 CON BALON, APIROGENO, RADIOPACO Y ESTERIL</v>
          </cell>
          <cell r="C123" t="str">
            <v>1 UNIDAD DE TUBO ENDOTRAQUEAL</v>
          </cell>
          <cell r="D123">
            <v>1</v>
          </cell>
          <cell r="E123" t="str">
            <v xml:space="preserve">UN </v>
          </cell>
          <cell r="F123">
            <v>3040</v>
          </cell>
        </row>
        <row r="124">
          <cell r="A124">
            <v>122</v>
          </cell>
          <cell r="B124" t="str">
            <v>TUBO ENDOTRAQUEAL N. 3.5 SIN BALON, APIROGENO, RADIOPACO Y ESTERIL</v>
          </cell>
          <cell r="C124" t="str">
            <v>1 UNIDAD DE TUBO ENDOTRAQUEAL</v>
          </cell>
          <cell r="D124">
            <v>1</v>
          </cell>
          <cell r="E124" t="str">
            <v xml:space="preserve">UN </v>
          </cell>
          <cell r="F124">
            <v>2030</v>
          </cell>
        </row>
        <row r="125">
          <cell r="A125">
            <v>123</v>
          </cell>
          <cell r="B125" t="str">
            <v>TUBO ENDOTRAQUEAL N. 4.0 CON BALON, APIROGENO, RADIOPACO Y ESTERIL</v>
          </cell>
          <cell r="C125" t="str">
            <v>1 UNIDAD DE TUBO ENDOTRAQUEAL</v>
          </cell>
          <cell r="D125">
            <v>1</v>
          </cell>
          <cell r="E125" t="str">
            <v xml:space="preserve">UN </v>
          </cell>
          <cell r="F125">
            <v>3040</v>
          </cell>
        </row>
        <row r="126">
          <cell r="A126">
            <v>124</v>
          </cell>
          <cell r="B126" t="str">
            <v>TUBO ENDOTRAQUEAL N. 4.0 SIN BALON, APIROGENO, RADIOPACO Y ESTERIL</v>
          </cell>
          <cell r="C126" t="str">
            <v>1 UNIDAD DE TUBO ENDOTRAQUEAL</v>
          </cell>
          <cell r="D126">
            <v>1</v>
          </cell>
          <cell r="E126" t="str">
            <v xml:space="preserve">UN </v>
          </cell>
          <cell r="F126">
            <v>2030</v>
          </cell>
        </row>
        <row r="127">
          <cell r="A127">
            <v>125</v>
          </cell>
          <cell r="B127" t="str">
            <v>TUBO ENDOTRAQUEAL N. 4.5 CON BALON, APIROGENO, RADIOPACO Y ESTERIL</v>
          </cell>
          <cell r="C127" t="str">
            <v>1 UNIDAD DE TUBO ENDOTRAQUEAL</v>
          </cell>
          <cell r="D127">
            <v>1</v>
          </cell>
          <cell r="E127" t="str">
            <v xml:space="preserve">UN </v>
          </cell>
          <cell r="F127">
            <v>3040</v>
          </cell>
        </row>
        <row r="128">
          <cell r="A128">
            <v>126</v>
          </cell>
          <cell r="B128" t="str">
            <v>TUBO ENDOTRAQUEAL N. 4.5 SIN BALON, APIROGENO, RADIOPACO Y ESTERIL</v>
          </cell>
          <cell r="C128" t="str">
            <v>1 UNIDAD DE TUBO ENDOTRAQUEAL</v>
          </cell>
          <cell r="D128">
            <v>1</v>
          </cell>
          <cell r="E128" t="str">
            <v xml:space="preserve">UN </v>
          </cell>
          <cell r="F128">
            <v>2030</v>
          </cell>
        </row>
        <row r="129">
          <cell r="A129">
            <v>127</v>
          </cell>
          <cell r="B129" t="str">
            <v>TUBO ENDOTRAQUEAL N. 5.0 CON BALON, APIROGENO, RADIOPACO Y ESTERIL</v>
          </cell>
          <cell r="C129" t="str">
            <v>1 UNIDAD DE TUBO ENDOTRAQUEAL</v>
          </cell>
          <cell r="D129">
            <v>1</v>
          </cell>
          <cell r="E129" t="str">
            <v xml:space="preserve">UN </v>
          </cell>
          <cell r="F129">
            <v>3040</v>
          </cell>
        </row>
        <row r="130">
          <cell r="A130">
            <v>128</v>
          </cell>
          <cell r="B130" t="str">
            <v>TUBO ENDOTRAQUEAL N. 5.0 SIN BALON APIROGENO, RADIOPACO Y ESTERIL</v>
          </cell>
          <cell r="C130" t="str">
            <v>1 UNIDAD DE TUBO ENDOTRAQUEAL</v>
          </cell>
          <cell r="D130">
            <v>1</v>
          </cell>
          <cell r="E130" t="str">
            <v xml:space="preserve">UN </v>
          </cell>
          <cell r="F130">
            <v>2030</v>
          </cell>
        </row>
        <row r="131">
          <cell r="A131">
            <v>129</v>
          </cell>
          <cell r="B131" t="str">
            <v>TUBO ENDOTRAQUEAL N. 5.5 CON BALON, APIROGENO, RADIOPACO Y ESTERIL</v>
          </cell>
          <cell r="C131" t="str">
            <v>1 UNIDAD DE TUBO ENDOTRAQUEAL</v>
          </cell>
          <cell r="D131">
            <v>1</v>
          </cell>
          <cell r="E131" t="str">
            <v xml:space="preserve">UN </v>
          </cell>
          <cell r="F131">
            <v>3040</v>
          </cell>
        </row>
        <row r="132">
          <cell r="A132">
            <v>130</v>
          </cell>
          <cell r="B132" t="str">
            <v>TUBO ENDOTRAQUEAL N. 6.0 CON BALON, APIROGENO, RADIOPACO Y ESTERIL</v>
          </cell>
          <cell r="C132" t="str">
            <v>1 UNIDAD DE TUBO ENDOTRAQUEAL</v>
          </cell>
          <cell r="D132">
            <v>1</v>
          </cell>
          <cell r="E132" t="str">
            <v xml:space="preserve">UN </v>
          </cell>
          <cell r="F132">
            <v>3040</v>
          </cell>
        </row>
        <row r="133">
          <cell r="A133">
            <v>131</v>
          </cell>
          <cell r="B133" t="str">
            <v>TUBO ENDOTRAQUEAL N. 6.5 CON BALON, APIROGENO, RADIOPACO Y ESTERIL</v>
          </cell>
          <cell r="C133" t="str">
            <v>1 UNIDAD DE TUBO ENDOTRAQUEAL</v>
          </cell>
          <cell r="D133">
            <v>1</v>
          </cell>
          <cell r="E133" t="str">
            <v xml:space="preserve">UN </v>
          </cell>
          <cell r="F133">
            <v>3040</v>
          </cell>
        </row>
        <row r="134">
          <cell r="A134">
            <v>132</v>
          </cell>
          <cell r="B134" t="str">
            <v>TUBO ENDOTRAQUEAL N. 7.0 CON BALON, APIROGENO, RADIOPACO Y ESTERIL</v>
          </cell>
          <cell r="C134" t="str">
            <v>1 UNIDAD DE TUBO ENDOTRAQUEAL</v>
          </cell>
          <cell r="D134">
            <v>1</v>
          </cell>
          <cell r="E134" t="str">
            <v xml:space="preserve">UN </v>
          </cell>
          <cell r="F134">
            <v>3040</v>
          </cell>
        </row>
        <row r="135">
          <cell r="A135">
            <v>133</v>
          </cell>
          <cell r="B135" t="str">
            <v>TUBO ENDOTRAQUEAL N. 7.5 CON BALON, APIROGENO, RADIOPACO Y ESTERIL</v>
          </cell>
          <cell r="C135" t="str">
            <v>1 UNIDAD DE TUBO ENDOTRAQUEAL</v>
          </cell>
          <cell r="D135">
            <v>1</v>
          </cell>
          <cell r="E135" t="str">
            <v xml:space="preserve">UN </v>
          </cell>
          <cell r="F135">
            <v>3040</v>
          </cell>
        </row>
        <row r="136">
          <cell r="A136">
            <v>134</v>
          </cell>
          <cell r="B136" t="str">
            <v>TUBO ENDOTRAQUEAL N. 8.0 CON BALON, APIROGENO, RADIOPACO Y ESTERIL</v>
          </cell>
          <cell r="C136" t="str">
            <v>1 UNIDAD DE TUBO ENDOTRAQUEAL</v>
          </cell>
          <cell r="D136">
            <v>1</v>
          </cell>
          <cell r="E136" t="str">
            <v xml:space="preserve">UN </v>
          </cell>
          <cell r="F136">
            <v>3040</v>
          </cell>
        </row>
        <row r="137">
          <cell r="A137">
            <v>135</v>
          </cell>
          <cell r="B137" t="str">
            <v>TUBO ENDOTRAQUEAL N. 8.5 CON BALON, APIROGENO, RADIOPACO Y ESTERIL</v>
          </cell>
          <cell r="C137" t="str">
            <v>1 UNIDAD DE TUBO ENDOTRAQUEAL</v>
          </cell>
          <cell r="D137">
            <v>1</v>
          </cell>
          <cell r="E137" t="str">
            <v xml:space="preserve">UN </v>
          </cell>
          <cell r="F137">
            <v>3040</v>
          </cell>
        </row>
        <row r="138">
          <cell r="A138">
            <v>136</v>
          </cell>
          <cell r="B138" t="str">
            <v>TUBO ENDOTRAQUEAL N. 9.0 CON BALON, APIROGENO, RADIOPACO Y ESTERIL</v>
          </cell>
          <cell r="C138" t="str">
            <v>1 UNIDAD DE TUBO ENDOTRAQUEAL</v>
          </cell>
          <cell r="D138">
            <v>1</v>
          </cell>
          <cell r="E138" t="str">
            <v xml:space="preserve">UN </v>
          </cell>
          <cell r="F138">
            <v>3040</v>
          </cell>
        </row>
        <row r="139">
          <cell r="A139">
            <v>137</v>
          </cell>
          <cell r="B139" t="str">
            <v>TUBO ENDOTRAQUEAL REFORZADO 6,5 CON BALON</v>
          </cell>
          <cell r="C139" t="str">
            <v>1 UNIDAD DE TUBO ENDOTRAQUEAL</v>
          </cell>
          <cell r="D139">
            <v>1</v>
          </cell>
          <cell r="E139" t="str">
            <v xml:space="preserve">UN </v>
          </cell>
          <cell r="F139">
            <v>15860</v>
          </cell>
        </row>
        <row r="140">
          <cell r="A140">
            <v>138</v>
          </cell>
          <cell r="B140" t="str">
            <v>TUBO ENDOTRAQUEAL REFORZADO 8/0 CON BALON</v>
          </cell>
          <cell r="C140" t="str">
            <v>1 UNIDAD DE TUBO ENDOTRAQUEAL</v>
          </cell>
          <cell r="D140">
            <v>1</v>
          </cell>
          <cell r="E140" t="str">
            <v xml:space="preserve">UN </v>
          </cell>
          <cell r="F140">
            <v>15860</v>
          </cell>
        </row>
        <row r="141">
          <cell r="A141">
            <v>139</v>
          </cell>
          <cell r="B141" t="str">
            <v>TUBO ENDOTRAQUEAL REFORZADO METALICO CON BALON Nº 7.5</v>
          </cell>
          <cell r="C141" t="str">
            <v>1 UNIDAD DE TUBO ENDOTRAQUEAL</v>
          </cell>
          <cell r="D141">
            <v>1</v>
          </cell>
          <cell r="E141" t="str">
            <v xml:space="preserve">UN </v>
          </cell>
          <cell r="F141">
            <v>15860</v>
          </cell>
        </row>
        <row r="142">
          <cell r="A142">
            <v>140</v>
          </cell>
          <cell r="B142" t="str">
            <v>TUBO ENDOTRAQUEAL REFORZADO METALICO CON BALON Nº 6.0</v>
          </cell>
          <cell r="C142" t="str">
            <v>1 UNIDAD DE TUBO ENDOTRAQUEAL</v>
          </cell>
          <cell r="D142">
            <v>1</v>
          </cell>
          <cell r="E142" t="str">
            <v xml:space="preserve">UN </v>
          </cell>
          <cell r="F142">
            <v>15860</v>
          </cell>
        </row>
        <row r="143">
          <cell r="A143">
            <v>141</v>
          </cell>
          <cell r="B143" t="str">
            <v>TUBO ENDOTRAQUEAL REFORZADO METALICO CON BALON Nº 8.5</v>
          </cell>
          <cell r="C143" t="str">
            <v>1 UNIDAD DE TUBO ENDOTRAQUEAL</v>
          </cell>
          <cell r="D143">
            <v>1</v>
          </cell>
          <cell r="E143" t="str">
            <v xml:space="preserve">UN </v>
          </cell>
          <cell r="F143">
            <v>15860</v>
          </cell>
        </row>
        <row r="144">
          <cell r="A144">
            <v>142</v>
          </cell>
          <cell r="B144" t="str">
            <v>TUBO ENDOTRAQUEAL REFORZADO METALICO CON BALON Nº 7.0</v>
          </cell>
          <cell r="C144" t="str">
            <v>1 UNIDAD DE TUBO ENDOTRAQUEAL</v>
          </cell>
          <cell r="D144">
            <v>1</v>
          </cell>
          <cell r="E144" t="str">
            <v xml:space="preserve">UN </v>
          </cell>
          <cell r="F144">
            <v>15860</v>
          </cell>
        </row>
        <row r="145">
          <cell r="A145">
            <v>143</v>
          </cell>
          <cell r="B145" t="str">
            <v>AGUJA PUNCIÓN LUMBAR # 26</v>
          </cell>
          <cell r="C145" t="str">
            <v>1 UNIDAD DE AGUJA</v>
          </cell>
          <cell r="D145">
            <v>1</v>
          </cell>
          <cell r="E145" t="str">
            <v xml:space="preserve">UN </v>
          </cell>
          <cell r="F145">
            <v>4780</v>
          </cell>
        </row>
        <row r="146">
          <cell r="A146">
            <v>144</v>
          </cell>
          <cell r="B146" t="str">
            <v>AGUJA PUNCIÓN LUMBAR # 27</v>
          </cell>
          <cell r="C146" t="str">
            <v>1 UNIDAD DE AGUJA</v>
          </cell>
          <cell r="D146">
            <v>1</v>
          </cell>
          <cell r="E146" t="str">
            <v xml:space="preserve">UN </v>
          </cell>
          <cell r="F146">
            <v>4780</v>
          </cell>
        </row>
        <row r="147">
          <cell r="A147">
            <v>145</v>
          </cell>
          <cell r="B147" t="str">
            <v>CANULA NASAL DE ALTO FLUJO ADULTO TALLA M</v>
          </cell>
          <cell r="C147" t="str">
            <v>1 UNIDAD DE CANULA</v>
          </cell>
          <cell r="D147">
            <v>1</v>
          </cell>
          <cell r="E147" t="str">
            <v xml:space="preserve">UN </v>
          </cell>
        </row>
        <row r="148">
          <cell r="A148">
            <v>146</v>
          </cell>
          <cell r="B148" t="str">
            <v xml:space="preserve">CANULA NASAL DE ALTO FLUJO ADULTO TALLA S </v>
          </cell>
          <cell r="C148" t="str">
            <v>1 UNIDAD DE CANULA</v>
          </cell>
          <cell r="D148">
            <v>1</v>
          </cell>
          <cell r="E148" t="str">
            <v xml:space="preserve">UN </v>
          </cell>
        </row>
        <row r="149">
          <cell r="A149">
            <v>147</v>
          </cell>
          <cell r="B149" t="str">
            <v>CIRCUITO  RESPIRATORIO DESECHABLE ADULTO - PEDIATRICO PARA VENTILADOR OXILOG  3000 PLUS</v>
          </cell>
          <cell r="C149" t="str">
            <v>1 UNIDAD DE CIRCUITO</v>
          </cell>
          <cell r="D149">
            <v>1</v>
          </cell>
          <cell r="E149" t="str">
            <v xml:space="preserve">UN </v>
          </cell>
        </row>
        <row r="150">
          <cell r="A150">
            <v>148</v>
          </cell>
          <cell r="B150" t="str">
            <v>CIRCUITO ADULTO ALTO FLUJO CON CAMARA AJUSTABLE A VENTILADOR MECANICO</v>
          </cell>
          <cell r="C150" t="str">
            <v>1 UNIDAD DE CIRCUITO</v>
          </cell>
          <cell r="D150">
            <v>1</v>
          </cell>
          <cell r="E150" t="str">
            <v xml:space="preserve">UN </v>
          </cell>
        </row>
        <row r="151">
          <cell r="A151">
            <v>149</v>
          </cell>
          <cell r="B151" t="str">
            <v>FILTRO EXHALATORIO ANTIBACTERIAL VENTILADOR ALTA FRECUENCIA SLE5000</v>
          </cell>
          <cell r="C151" t="str">
            <v>1 UNIDAD DE FILTRO</v>
          </cell>
          <cell r="D151">
            <v>1</v>
          </cell>
          <cell r="E151" t="str">
            <v xml:space="preserve">UN </v>
          </cell>
        </row>
        <row r="152">
          <cell r="A152">
            <v>150</v>
          </cell>
          <cell r="B152" t="str">
            <v>KIT CPAP NASAL DESECHABLE TALLA L O MEDIDA DE PERIMETRO CEFALICO 29-36 (INCLUYE SISTEMA INTERFASE VENTILACION NO INVASIVA NEONATAL CPAP,  GORRO, MASCARA NEONATAL NO INVASIVA, PRONG TALLA L</v>
          </cell>
          <cell r="C152" t="str">
            <v>1 UNIDAD DE KIT CPAP NASAL. INCLUYE (TODOS LOS INSUMOS RELACIONADOS EN LA DESCRIPCION DEL INSUMO) PRESENTACION KIT</v>
          </cell>
          <cell r="D152">
            <v>1</v>
          </cell>
          <cell r="E152" t="str">
            <v xml:space="preserve">UN </v>
          </cell>
        </row>
        <row r="153">
          <cell r="A153">
            <v>151</v>
          </cell>
          <cell r="B153" t="str">
            <v>KIT CPAP NASAL DESECHABLE TALLA M O MEDIDA DE PERIMETRO CEFALICO 25-29  (INCLUYE SISTEMA INTERFASE VENTILACION NO INVASIVA NEONATAL CPAP,  GORRO, MASCARA NEONATAL NO INVASIVA, PRONG TALLA M</v>
          </cell>
          <cell r="C153" t="str">
            <v>1 UNIDAD DE KIT CPAP NASAL. INCLUYE (TODOS LOS INSUMOS RELACIONADOS EN LA DESCRIPCION DEL INSUMO) PRESENTACION KIT</v>
          </cell>
          <cell r="D153">
            <v>1</v>
          </cell>
          <cell r="E153" t="str">
            <v xml:space="preserve">UN </v>
          </cell>
        </row>
        <row r="154">
          <cell r="A154">
            <v>152</v>
          </cell>
          <cell r="B154" t="str">
            <v>KIT CPAP NASAL DESECHABLE TALLA S O MEDIDA DE PERIMETRO CEFALICO 22- 25 (INCLUYE SISTEMA INTERFASE VENTILACION NO INVASIVA NEONATAL CPAP,  GORRO, MASCARA NEONATAL NO INVASIVA, PRONG TALLA S</v>
          </cell>
          <cell r="C154" t="str">
            <v>1 UNIDAD DE KIT CPAP NASAL. INCLUYE (TODOS LOS INSUMOS RELACIONADOS EN LA DESCRIPCION DEL INSUMO) PRESENTACION KIT</v>
          </cell>
          <cell r="D154">
            <v>1</v>
          </cell>
          <cell r="E154" t="str">
            <v xml:space="preserve">UN </v>
          </cell>
        </row>
        <row r="155">
          <cell r="A155">
            <v>153</v>
          </cell>
          <cell r="B155" t="str">
            <v>KIT CPAP NASAL DESECHABLE TALLA XS O MEDIDA DE PERIMETRO CEFALICO 10-22 CMS (INCLUYE SISTEMA INTERFASE VENTILACION NO INVASIVA NEONATAL CPAP,  GORRO, MASCARA NEONATAL NO INVASIVA, PRONG)</v>
          </cell>
          <cell r="C155" t="str">
            <v>1 UNIDAD DE KIT CPAP NASAL. INCLUYE (TODOS LOS INSUMOS RELACIONADOS EN LA DESCRIPCION DEL INSUMO) PRESENTACION KIT</v>
          </cell>
          <cell r="D155">
            <v>1</v>
          </cell>
          <cell r="E155" t="str">
            <v xml:space="preserve">UN </v>
          </cell>
        </row>
        <row r="156">
          <cell r="A156">
            <v>154</v>
          </cell>
          <cell r="B156" t="str">
            <v>MASCARA DESECHABLE PARA VENTILACION MECANICA NO INVASIVA. FACIAL TOTAL. LARGE.</v>
          </cell>
          <cell r="C156" t="str">
            <v>1 UNIDAD DE MASCARA</v>
          </cell>
          <cell r="D156">
            <v>1</v>
          </cell>
          <cell r="E156" t="str">
            <v xml:space="preserve">UN </v>
          </cell>
        </row>
        <row r="157">
          <cell r="A157">
            <v>155</v>
          </cell>
          <cell r="B157" t="str">
            <v>MASCARA DESECHABLE PARA VENTILACION MECANICA NO INVASIVA. FACIAL TOTAL. MEDIUM.</v>
          </cell>
          <cell r="C157" t="str">
            <v>1 UNIDAD DE MASCARA</v>
          </cell>
          <cell r="D157">
            <v>1</v>
          </cell>
          <cell r="E157" t="str">
            <v xml:space="preserve">UN </v>
          </cell>
        </row>
        <row r="158">
          <cell r="A158">
            <v>156</v>
          </cell>
          <cell r="B158" t="str">
            <v>MASCARA DESECHABLE PARA VENTILACION MECANICA NO INVASIVA. FACIAL TOTAL. SMALL.</v>
          </cell>
          <cell r="C158" t="str">
            <v>1 UNIDAD DE MASCARA</v>
          </cell>
          <cell r="D158">
            <v>1</v>
          </cell>
          <cell r="E158" t="str">
            <v xml:space="preserve">UN </v>
          </cell>
        </row>
        <row r="159">
          <cell r="A159">
            <v>157</v>
          </cell>
          <cell r="B159" t="str">
            <v>SENSOR DE FLUJO SPIROLOG REF 840373510</v>
          </cell>
          <cell r="C159" t="str">
            <v xml:space="preserve">1 UNIDAD DE SENSOR </v>
          </cell>
          <cell r="D159">
            <v>1</v>
          </cell>
          <cell r="E159" t="str">
            <v xml:space="preserve">UN </v>
          </cell>
        </row>
        <row r="160">
          <cell r="A160">
            <v>158</v>
          </cell>
          <cell r="B160" t="str">
            <v>TRAMPA DE CAPNOGRAFIA PARA MONITOR MULTIPARAMETROS (CAPNOGRAFOR MARCA DRAEGER Y MAQUINA DATEX OHMEDA)</v>
          </cell>
          <cell r="C160" t="str">
            <v>1 UNIDAD DE TRAMPA CAPNOGRAFIA</v>
          </cell>
          <cell r="D160">
            <v>1</v>
          </cell>
          <cell r="E160" t="str">
            <v xml:space="preserve">UN </v>
          </cell>
        </row>
        <row r="161">
          <cell r="A161">
            <v>159</v>
          </cell>
          <cell r="B161" t="str">
            <v>ALGODON EN TORUNDA BOLSA X 500 GRS</v>
          </cell>
          <cell r="C161" t="str">
            <v>1 BOLSA DE ALGODÓN X 500 GRMS PRESENTACION BOLSA</v>
          </cell>
          <cell r="D161">
            <v>1</v>
          </cell>
          <cell r="E161" t="str">
            <v xml:space="preserve">UN </v>
          </cell>
        </row>
        <row r="162">
          <cell r="A162">
            <v>160</v>
          </cell>
          <cell r="B162" t="str">
            <v>APOSITO DE ALGINATO DE CALCIO 10 X 10  CM.</v>
          </cell>
          <cell r="C162" t="str">
            <v>1 UNIDAD DE APOSITO</v>
          </cell>
          <cell r="D162">
            <v>1</v>
          </cell>
          <cell r="E162" t="str">
            <v xml:space="preserve">UN </v>
          </cell>
        </row>
        <row r="163">
          <cell r="A163">
            <v>161</v>
          </cell>
          <cell r="B163" t="str">
            <v>BARRERA BLANDA y BOLSA COLOSTOMIA No 57</v>
          </cell>
          <cell r="C163" t="str">
            <v>1 KIT COMPUESTO DE 1 BARRERA Y 1 BOLSA COLOSTOMIA</v>
          </cell>
          <cell r="D163">
            <v>1</v>
          </cell>
          <cell r="E163" t="str">
            <v xml:space="preserve">UN </v>
          </cell>
        </row>
        <row r="164">
          <cell r="A164">
            <v>162</v>
          </cell>
          <cell r="B164" t="str">
            <v>BARRERA BLANDA Y BOLSA PARA COLOSTOMIA N° 70</v>
          </cell>
          <cell r="C164" t="str">
            <v>1 KIT COMPUESTO DE 1 BARRERA Y 1 BOLSA COLOSTOMIA</v>
          </cell>
          <cell r="D164">
            <v>1</v>
          </cell>
          <cell r="E164" t="str">
            <v xml:space="preserve">UN </v>
          </cell>
        </row>
        <row r="165">
          <cell r="A165">
            <v>163</v>
          </cell>
          <cell r="B165" t="str">
            <v>BARRERA CUTANEA NO IRRITANTE EN TOALLA</v>
          </cell>
          <cell r="C165" t="str">
            <v>1 UNIDAD DE BARRERA</v>
          </cell>
          <cell r="D165">
            <v>1</v>
          </cell>
          <cell r="E165" t="str">
            <v xml:space="preserve">UN </v>
          </cell>
        </row>
        <row r="166">
          <cell r="A166">
            <v>164</v>
          </cell>
          <cell r="B166" t="str">
            <v xml:space="preserve">BATA DE CIRUJANO ESTERIL DESCARTABLE: TELA NO TEJIDA DE 35 GRAMOS  AZUL QUIRURGICO DE 132 CM DE LARGO X 152 DE ANCHO CON 6  A 8 TIRAS DE AMARRE, PUÑOS RESORTADOS DE 8 A 6 CM DE LARGO  100% EN ALGODON </v>
          </cell>
          <cell r="C166" t="str">
            <v>1 UNIDAD DE BATA</v>
          </cell>
          <cell r="D166">
            <v>1</v>
          </cell>
          <cell r="E166" t="str">
            <v xml:space="preserve">UN </v>
          </cell>
        </row>
        <row r="167">
          <cell r="A167">
            <v>165</v>
          </cell>
          <cell r="B167" t="str">
            <v>BRAZALETE IDENTIFICACION ADULTOS  EN MATERIAL HIPOALERGENICO (PAPEL)</v>
          </cell>
          <cell r="C167" t="str">
            <v>1 UNIDAD DE BRAZALETE</v>
          </cell>
          <cell r="D167">
            <v>1</v>
          </cell>
          <cell r="E167" t="str">
            <v xml:space="preserve">UN </v>
          </cell>
        </row>
        <row r="168">
          <cell r="A168">
            <v>166</v>
          </cell>
          <cell r="B168" t="str">
            <v>CABLE MONOPOLAR PARA ELECTRODOS DE LAPAROSCOPIA CONEXION  PARA UNIDAD ELECTRO QUIRURGICA  REUSABLE</v>
          </cell>
          <cell r="C168" t="str">
            <v>1 UNIDAD DE CABLE MONOPOLAR</v>
          </cell>
          <cell r="D168">
            <v>1</v>
          </cell>
          <cell r="E168" t="str">
            <v xml:space="preserve">UN </v>
          </cell>
        </row>
        <row r="169">
          <cell r="A169">
            <v>167</v>
          </cell>
          <cell r="B169" t="str">
            <v>CAL SODADA PARA ANESTESIA CANECA POR 30 HASTA 40 LIBRAS</v>
          </cell>
          <cell r="C169" t="str">
            <v>1 UNIDAD DE CAL   PRESENTACION EN CANECA</v>
          </cell>
          <cell r="D169">
            <v>1</v>
          </cell>
          <cell r="E169" t="str">
            <v xml:space="preserve">UN </v>
          </cell>
        </row>
        <row r="170">
          <cell r="A170">
            <v>168</v>
          </cell>
          <cell r="B170" t="str">
            <v>CATETER DIALISIS PERITONEAL 39,25 CMS CURVO COLA DE CERDO</v>
          </cell>
          <cell r="C170" t="str">
            <v>1 UNIDAD DE CATETER</v>
          </cell>
          <cell r="D170">
            <v>1</v>
          </cell>
          <cell r="E170" t="str">
            <v xml:space="preserve">UN </v>
          </cell>
        </row>
        <row r="171">
          <cell r="A171">
            <v>169</v>
          </cell>
          <cell r="B171" t="str">
            <v>CATETER DIALISIS PERITONEAL NEONATAL 1 C</v>
          </cell>
          <cell r="C171" t="str">
            <v>1 UNIDAD DE CATETER</v>
          </cell>
          <cell r="D171">
            <v>1</v>
          </cell>
          <cell r="E171" t="str">
            <v xml:space="preserve">UN </v>
          </cell>
        </row>
        <row r="172">
          <cell r="A172">
            <v>170</v>
          </cell>
          <cell r="B172" t="str">
            <v>CATETER MAHURKAR 2 LUMEN PRECURVADO 8 FR X 12CM.</v>
          </cell>
          <cell r="C172" t="str">
            <v>1 UNIDAD DE CATETER</v>
          </cell>
          <cell r="D172">
            <v>1</v>
          </cell>
          <cell r="E172" t="str">
            <v xml:space="preserve">UN </v>
          </cell>
        </row>
        <row r="173">
          <cell r="A173">
            <v>171</v>
          </cell>
          <cell r="B173" t="str">
            <v>CATETER UMBILICAL 2.5</v>
          </cell>
          <cell r="C173" t="str">
            <v>1 UNIDAD DE CATETER</v>
          </cell>
          <cell r="D173">
            <v>1</v>
          </cell>
          <cell r="E173" t="str">
            <v xml:space="preserve">UN </v>
          </cell>
        </row>
        <row r="174">
          <cell r="A174">
            <v>172</v>
          </cell>
          <cell r="B174" t="str">
            <v>CAT GUT CROMADO CALIBRE 3/0 AGUJA CURVA REDONDA DE 24 A 27 MM DE MEDIO CIRCULO, HEBRA DE 70 CM O MAS</v>
          </cell>
          <cell r="C174" t="str">
            <v>1 UNIDAD DE SOBRE</v>
          </cell>
          <cell r="D174">
            <v>1</v>
          </cell>
          <cell r="E174" t="str">
            <v xml:space="preserve">UN </v>
          </cell>
        </row>
        <row r="175">
          <cell r="A175">
            <v>173</v>
          </cell>
          <cell r="B175" t="str">
            <v xml:space="preserve">CERA PARA HUESO 2.5GR                                                                                          </v>
          </cell>
          <cell r="C175" t="str">
            <v>1 UNIDAD DE SOBRE</v>
          </cell>
          <cell r="D175">
            <v>1</v>
          </cell>
          <cell r="E175" t="str">
            <v xml:space="preserve">UN </v>
          </cell>
        </row>
        <row r="176">
          <cell r="A176">
            <v>174</v>
          </cell>
          <cell r="B176" t="str">
            <v>CIRCUITO DE ANESTESIA ADULTO CON BALON 3 LITROS</v>
          </cell>
          <cell r="C176" t="str">
            <v>1 UNIDAD DE CIRCUITO</v>
          </cell>
          <cell r="D176">
            <v>1</v>
          </cell>
          <cell r="E176" t="str">
            <v xml:space="preserve">UN </v>
          </cell>
          <cell r="F176">
            <v>19520</v>
          </cell>
        </row>
        <row r="177">
          <cell r="A177">
            <v>175</v>
          </cell>
          <cell r="B177" t="str">
            <v>CONTENEDOR RIGIDO PARA EL DESCARTE DE RESIDUOS DE RIESGO BIOLOGICO DE ORIGEN CORTO PUNZANTE DE CAPACIDAD DE 44 A 50 LITROS</v>
          </cell>
          <cell r="C177" t="str">
            <v>1 UNIDAD DE CONTENEDOR</v>
          </cell>
          <cell r="D177">
            <v>1</v>
          </cell>
          <cell r="E177" t="str">
            <v xml:space="preserve">UN </v>
          </cell>
        </row>
        <row r="178">
          <cell r="A178">
            <v>176</v>
          </cell>
          <cell r="B178" t="str">
            <v>DISPOSITIVO INTRAOSEO AUTOMATICO ADULTO</v>
          </cell>
          <cell r="C178" t="str">
            <v>1 UNIDAD DE DISPOSITIVO INTRAOSEO</v>
          </cell>
          <cell r="D178">
            <v>1</v>
          </cell>
          <cell r="E178" t="str">
            <v xml:space="preserve">UN </v>
          </cell>
        </row>
        <row r="179">
          <cell r="A179">
            <v>177</v>
          </cell>
          <cell r="B179" t="str">
            <v>DISPOSITIVO INTRAOSEO AUTOMATICO PEDIATRICA</v>
          </cell>
          <cell r="C179" t="str">
            <v>1 UNIDAD DE DISPOSITIVO INTRAOSEO</v>
          </cell>
          <cell r="D179">
            <v>1</v>
          </cell>
          <cell r="E179" t="str">
            <v xml:space="preserve">UN </v>
          </cell>
        </row>
        <row r="180">
          <cell r="A180">
            <v>178</v>
          </cell>
          <cell r="B180" t="str">
            <v>DREN DE SILICONA PLANO ACANALADO  CON LINEA RADIOPACA  ESTERIL 4/4 PARTES PERFORADO DE  DE 4 X 7 X 20MM APROX</v>
          </cell>
          <cell r="C180" t="str">
            <v>1 UNIDAD DE DREN</v>
          </cell>
          <cell r="D180">
            <v>1</v>
          </cell>
          <cell r="E180" t="str">
            <v xml:space="preserve">UN </v>
          </cell>
        </row>
        <row r="181">
          <cell r="A181">
            <v>179</v>
          </cell>
          <cell r="B181" t="str">
            <v>ESPONJA QUIRURGICA PARA TAPONAMIENTO NASAL DE 8 CM X 2.0 CM</v>
          </cell>
          <cell r="C181" t="str">
            <v>1 UNIDAD DE ESPONJA</v>
          </cell>
          <cell r="D181">
            <v>1</v>
          </cell>
          <cell r="E181" t="str">
            <v xml:space="preserve">UN </v>
          </cell>
        </row>
        <row r="182">
          <cell r="A182">
            <v>180</v>
          </cell>
          <cell r="B182" t="str">
            <v xml:space="preserve">FILTRO EXHALATORIO REUSABLE PARA PB 840     </v>
          </cell>
          <cell r="C182" t="str">
            <v>1 UNIDAD DE FILTRO</v>
          </cell>
          <cell r="D182">
            <v>1</v>
          </cell>
          <cell r="E182" t="str">
            <v xml:space="preserve">UN </v>
          </cell>
        </row>
        <row r="183">
          <cell r="A183">
            <v>181</v>
          </cell>
          <cell r="B183" t="str">
            <v>FILTRO INSPIRATORIO REUSABLE</v>
          </cell>
          <cell r="C183" t="str">
            <v>1 UNIDAD DE FILTRO</v>
          </cell>
          <cell r="D183">
            <v>1</v>
          </cell>
          <cell r="E183" t="str">
            <v xml:space="preserve">UN </v>
          </cell>
        </row>
        <row r="184">
          <cell r="A184">
            <v>182</v>
          </cell>
          <cell r="B184" t="str">
            <v>GANCHO DE HOOK COMPATIBLE CON ELCABLE MONOPOLAR</v>
          </cell>
          <cell r="C184" t="str">
            <v>1 UNIDAD DE GANCHO HOOK</v>
          </cell>
          <cell r="D184">
            <v>1</v>
          </cell>
          <cell r="E184" t="str">
            <v xml:space="preserve">UN </v>
          </cell>
        </row>
        <row r="185">
          <cell r="A185">
            <v>183</v>
          </cell>
          <cell r="B185" t="str">
            <v>GRAPADORA CIRCULAR CURV CORT 29MM</v>
          </cell>
          <cell r="C185" t="str">
            <v>1 UNIDAD DE GRAPADORA</v>
          </cell>
          <cell r="D185">
            <v>1</v>
          </cell>
          <cell r="E185" t="str">
            <v xml:space="preserve">UN </v>
          </cell>
        </row>
        <row r="186">
          <cell r="A186">
            <v>184</v>
          </cell>
          <cell r="B186" t="str">
            <v>KIT TRACCION CUTANEA PEDIATRICO</v>
          </cell>
          <cell r="C186" t="str">
            <v>1 UNIDAD DE KIT TRACCION CUTANEA PRESENTACION KIT</v>
          </cell>
          <cell r="D186">
            <v>1</v>
          </cell>
          <cell r="E186" t="str">
            <v xml:space="preserve">UN </v>
          </cell>
        </row>
        <row r="187">
          <cell r="A187">
            <v>185</v>
          </cell>
          <cell r="B187" t="str">
            <v xml:space="preserve">LUBRICANTE DE INSTRUMENTO E INHIBIDOR DE OXIDO   NO GRASOSO, NO TOXICO, SIN COMPONENTE DE SILICONA , COMPATIBLE EN PROCESOS DE VAPOR , GALON </v>
          </cell>
          <cell r="C187" t="str">
            <v>1 UNIDAD DE LUBRICANTE PRESENTACION EN GALON</v>
          </cell>
          <cell r="D187">
            <v>1</v>
          </cell>
          <cell r="E187" t="str">
            <v xml:space="preserve">UN </v>
          </cell>
        </row>
        <row r="188">
          <cell r="A188">
            <v>186</v>
          </cell>
          <cell r="B188" t="str">
            <v>MALLA DE POLIPROPILENO SUAVE DE MEDIANA DENSIDAD CON PESO DE 45 A 90G/M2, MACROPOROSA PORO DE 2,38 A 3.6 X 2,38 A 3.6 MM, NO ABSORBIBLE. 7CM A 8CM X 15CM</v>
          </cell>
          <cell r="C188" t="str">
            <v>1 UNIDAD DE MALLA</v>
          </cell>
          <cell r="D188">
            <v>1</v>
          </cell>
          <cell r="E188" t="str">
            <v xml:space="preserve">UN </v>
          </cell>
          <cell r="F188">
            <v>74870</v>
          </cell>
        </row>
        <row r="189">
          <cell r="A189">
            <v>187</v>
          </cell>
          <cell r="B189" t="str">
            <v>MALLA RECUBIERTA PROTECTORA EN U PARA HIATO 7 X 10 CMS</v>
          </cell>
          <cell r="C189" t="str">
            <v>1 UNIDAD DE MALLA</v>
          </cell>
          <cell r="D189">
            <v>1</v>
          </cell>
          <cell r="E189" t="str">
            <v xml:space="preserve">UN </v>
          </cell>
        </row>
        <row r="190">
          <cell r="A190">
            <v>188</v>
          </cell>
          <cell r="B190" t="str">
            <v>PAPEL DESFIBRILADOR INSTRAMED  CARDIO MAX  48 mm (anchura) x 30 m (longitud )</v>
          </cell>
          <cell r="C190" t="str">
            <v>1 UNIDAD DE PAPEL  PRESENTACION ROLLO</v>
          </cell>
          <cell r="D190">
            <v>1</v>
          </cell>
          <cell r="E190" t="str">
            <v xml:space="preserve">UN </v>
          </cell>
        </row>
        <row r="191">
          <cell r="A191">
            <v>189</v>
          </cell>
          <cell r="B191" t="str">
            <v>PAPEL PARA DESFIBRILADOR 50 MM X 30 MTS EN ROLLO</v>
          </cell>
          <cell r="C191" t="str">
            <v>1 UNIDAD DE PAPEL  PRESENTACION ROLLO</v>
          </cell>
          <cell r="D191">
            <v>1</v>
          </cell>
          <cell r="E191" t="str">
            <v xml:space="preserve">UN </v>
          </cell>
        </row>
        <row r="192">
          <cell r="A192">
            <v>190</v>
          </cell>
          <cell r="B192" t="str">
            <v>PAPEL PARA ELECTROCARDIOGRAFO 50 MM X 20 MTS EN ROLLO</v>
          </cell>
          <cell r="C192" t="str">
            <v>1 UNIDAD DE PAPEL  PRESENTACION ROLLO</v>
          </cell>
          <cell r="D192">
            <v>1</v>
          </cell>
          <cell r="E192" t="str">
            <v xml:space="preserve">UN </v>
          </cell>
        </row>
        <row r="193">
          <cell r="A193">
            <v>191</v>
          </cell>
          <cell r="B193" t="str">
            <v>PAPEL PARA ELECTROCARDIOGRAFO EDAN DANATECH  UNIDAD</v>
          </cell>
          <cell r="C193" t="str">
            <v>1 UNIDAD DE PAPEL</v>
          </cell>
          <cell r="D193">
            <v>1</v>
          </cell>
          <cell r="E193" t="str">
            <v xml:space="preserve">UN </v>
          </cell>
        </row>
        <row r="194">
          <cell r="A194">
            <v>192</v>
          </cell>
          <cell r="B194" t="str">
            <v>PAPEL PARA ELECTROCARDIOGRAFO MARCA COMEN UNIDAD  medidas: 110 MM * 140MM*15O HOJAS  REQUIERE GUIA LIBRETA</v>
          </cell>
          <cell r="C194" t="str">
            <v>1 UNIDAD DE PAPEL</v>
          </cell>
          <cell r="D194">
            <v>1</v>
          </cell>
          <cell r="E194" t="str">
            <v xml:space="preserve">UN </v>
          </cell>
        </row>
        <row r="195">
          <cell r="A195">
            <v>193</v>
          </cell>
          <cell r="B195" t="str">
            <v>PAPEL PARA ELECTROCARDIOGRAFO Y DESFIBRILADOR 50MM  X 30 EN ROLLO TERMOREACTIVO</v>
          </cell>
          <cell r="C195" t="str">
            <v>1 UNIDAD DE PAPEL  PRESENTACION ROLLO</v>
          </cell>
          <cell r="D195">
            <v>1</v>
          </cell>
          <cell r="E195" t="str">
            <v xml:space="preserve">UN </v>
          </cell>
        </row>
        <row r="196">
          <cell r="A196">
            <v>194</v>
          </cell>
          <cell r="B196" t="str">
            <v>PAPEL PARA MONITOR FETAL 112 MM X 100 MM X 200 RESMA</v>
          </cell>
          <cell r="C196" t="str">
            <v>1 UNIDAD DE PAPEL  PRESENTACION ROLLO</v>
          </cell>
          <cell r="D196">
            <v>1</v>
          </cell>
          <cell r="E196" t="str">
            <v xml:space="preserve">UN </v>
          </cell>
        </row>
        <row r="197">
          <cell r="A197">
            <v>195</v>
          </cell>
          <cell r="B197" t="str">
            <v>PAPEL TERMICO PARA MONITOR FETAL DE (112 X 90) MM X 150 HOJAS LINEA ROJA EN Z</v>
          </cell>
          <cell r="C197" t="str">
            <v>1 UNIDAD DE PAPEL</v>
          </cell>
          <cell r="D197">
            <v>1</v>
          </cell>
          <cell r="E197" t="str">
            <v xml:space="preserve">UN </v>
          </cell>
        </row>
        <row r="198">
          <cell r="A198">
            <v>196</v>
          </cell>
          <cell r="B198" t="str">
            <v>RESERVORIO PARA DREN DE SILICONA PLANO ACANALADO  CON CAPACIDAD DE 100ML</v>
          </cell>
          <cell r="C198" t="str">
            <v>1 UNIDAD DE RESERVORIO PARA DREN</v>
          </cell>
          <cell r="D198">
            <v>1</v>
          </cell>
          <cell r="E198" t="str">
            <v xml:space="preserve">UN </v>
          </cell>
        </row>
        <row r="199">
          <cell r="A199">
            <v>197</v>
          </cell>
          <cell r="B199" t="str">
            <v>RESERVORIO PARA DREN DE SILICONA REDONDO ACANALADO CON LINEA RADIOPACA  19FR CON CAPACIDAD DE 450 a 500ML</v>
          </cell>
          <cell r="C199" t="str">
            <v>1 UNIDAD DE RESERVORIO PARA DREN</v>
          </cell>
          <cell r="D199">
            <v>1</v>
          </cell>
          <cell r="E199" t="str">
            <v xml:space="preserve">UN </v>
          </cell>
        </row>
        <row r="200">
          <cell r="A200">
            <v>198</v>
          </cell>
          <cell r="B200" t="str">
            <v xml:space="preserve">RETRACTOR  DE 5-9  CM  </v>
          </cell>
          <cell r="C200" t="str">
            <v>1 UNIDAD DE RETRACTOR</v>
          </cell>
          <cell r="D200">
            <v>1</v>
          </cell>
          <cell r="E200" t="str">
            <v xml:space="preserve">UN </v>
          </cell>
        </row>
        <row r="201">
          <cell r="A201">
            <v>199</v>
          </cell>
          <cell r="B201" t="str">
            <v xml:space="preserve">RETRACTOR  RIGIDO DE 2.5-6 CM         </v>
          </cell>
          <cell r="C201" t="str">
            <v>1 UNIDAD DE RETRACTOR</v>
          </cell>
          <cell r="D201">
            <v>1</v>
          </cell>
          <cell r="E201" t="str">
            <v xml:space="preserve">UN </v>
          </cell>
        </row>
        <row r="202">
          <cell r="A202">
            <v>200</v>
          </cell>
          <cell r="B202" t="str">
            <v xml:space="preserve">RETRACTOR RIGIDO DE 9-14  CM         </v>
          </cell>
          <cell r="C202" t="str">
            <v>1 UNIDAD DE RETRACTOR</v>
          </cell>
          <cell r="D202">
            <v>1</v>
          </cell>
          <cell r="E202" t="str">
            <v xml:space="preserve">UN </v>
          </cell>
        </row>
        <row r="203">
          <cell r="A203">
            <v>201</v>
          </cell>
          <cell r="B203" t="str">
            <v>ROLLO DE TELA SMS 0,52*100METROS</v>
          </cell>
          <cell r="C203" t="str">
            <v>1 UNIDAD DE ROLLO DE TELA SMS. PRESENTACION ROLLO</v>
          </cell>
          <cell r="D203">
            <v>1</v>
          </cell>
          <cell r="E203" t="str">
            <v xml:space="preserve">UN </v>
          </cell>
        </row>
        <row r="204">
          <cell r="A204">
            <v>202</v>
          </cell>
          <cell r="B204" t="str">
            <v>SENSORES PARA MONITOREO BISPECTRAL BILATERAL</v>
          </cell>
          <cell r="C204" t="str">
            <v xml:space="preserve">1 UNIDAD DE SENSOR </v>
          </cell>
          <cell r="D204">
            <v>1</v>
          </cell>
          <cell r="E204" t="str">
            <v xml:space="preserve">UN </v>
          </cell>
        </row>
        <row r="205">
          <cell r="A205">
            <v>203</v>
          </cell>
          <cell r="B205" t="str">
            <v>SISTEMA DE DRENAJE TORAXICO SENCILLO (HUMEDO) CAPACIDAD DE 2.000 A 3.200 CC SALIDA PARA SUCCION</v>
          </cell>
          <cell r="C205" t="str">
            <v>1 UNIDAD DE SISTEMA DE DRENAJE TORAXICO</v>
          </cell>
          <cell r="D205">
            <v>1</v>
          </cell>
          <cell r="E205" t="str">
            <v xml:space="preserve">UN </v>
          </cell>
        </row>
        <row r="206">
          <cell r="A206">
            <v>204</v>
          </cell>
          <cell r="B206" t="str">
            <v>SONDA NASOENTERAL C/PUNTA DE TUNGSTENO N. 8 FR</v>
          </cell>
          <cell r="C206" t="str">
            <v>1 UNIDAD DE SONDA</v>
          </cell>
          <cell r="D206">
            <v>1</v>
          </cell>
          <cell r="E206" t="str">
            <v xml:space="preserve">UN </v>
          </cell>
        </row>
        <row r="207">
          <cell r="A207">
            <v>205</v>
          </cell>
          <cell r="B207" t="str">
            <v>SONDA NASOGASTRICA  12 FR CON PTA TUNGSTENO CON PUERTO Y ESTILETE</v>
          </cell>
          <cell r="C207" t="str">
            <v>1 UNIDAD DE SONDA</v>
          </cell>
          <cell r="D207">
            <v>1</v>
          </cell>
          <cell r="E207" t="str">
            <v xml:space="preserve">UN </v>
          </cell>
        </row>
        <row r="208">
          <cell r="A208">
            <v>206</v>
          </cell>
          <cell r="B208" t="str">
            <v xml:space="preserve">SONDA NASOGASTRICA S/PUNTA DE TUNGSTENO EN POLIURETANO N. 12 FR </v>
          </cell>
          <cell r="C208" t="str">
            <v>1 UNIDAD DE SONDA</v>
          </cell>
          <cell r="D208">
            <v>1</v>
          </cell>
          <cell r="E208" t="str">
            <v xml:space="preserve">UN </v>
          </cell>
        </row>
        <row r="209">
          <cell r="A209">
            <v>207</v>
          </cell>
          <cell r="B209" t="str">
            <v>SONDA NASOGASTRICA S/PUNTA DE TUNGSTENO EN POLIURETANO N. 5</v>
          </cell>
          <cell r="C209" t="str">
            <v>1 UNIDAD DE SONDA</v>
          </cell>
          <cell r="D209">
            <v>1</v>
          </cell>
          <cell r="E209" t="str">
            <v xml:space="preserve">UN </v>
          </cell>
        </row>
        <row r="210">
          <cell r="A210">
            <v>208</v>
          </cell>
          <cell r="B210" t="str">
            <v>SONDA NASOGASTRICA S/PUNTA DE TUNGSTENO EN POLIURETANO N. 8</v>
          </cell>
          <cell r="C210" t="str">
            <v>1 UNIDAD DE SONDA</v>
          </cell>
          <cell r="D210">
            <v>1</v>
          </cell>
          <cell r="E210" t="str">
            <v xml:space="preserve">UN </v>
          </cell>
        </row>
        <row r="211">
          <cell r="A211">
            <v>209</v>
          </cell>
          <cell r="B211" t="str">
            <v>SONDA NUTRICION ENTERAL 10 FR TUNGSTENO</v>
          </cell>
          <cell r="C211" t="str">
            <v>1 UNIDAD DE SONDA</v>
          </cell>
          <cell r="D211">
            <v>1</v>
          </cell>
          <cell r="E211" t="str">
            <v xml:space="preserve">UN </v>
          </cell>
        </row>
        <row r="212">
          <cell r="A212">
            <v>210</v>
          </cell>
          <cell r="B212" t="str">
            <v>SONDA NUTRICION ENTERAL 6 FR TUNGSTENO PEDIATRICA</v>
          </cell>
          <cell r="C212" t="str">
            <v>1 UNIDAD DE SONDA</v>
          </cell>
          <cell r="D212">
            <v>1</v>
          </cell>
          <cell r="E212" t="str">
            <v xml:space="preserve">UN </v>
          </cell>
        </row>
        <row r="213">
          <cell r="A213">
            <v>211</v>
          </cell>
          <cell r="B213" t="str">
            <v>SONDA PARA NUTRICION ENTERAL POR GASTROSTOMIA PEDIATRICO 12 FR VOLUMEN DE LLENADO (BALON)3-5CC</v>
          </cell>
          <cell r="C213" t="str">
            <v>1 UNIDAD DE SONDA</v>
          </cell>
          <cell r="D213">
            <v>1</v>
          </cell>
          <cell r="E213" t="str">
            <v xml:space="preserve">UN </v>
          </cell>
        </row>
        <row r="214">
          <cell r="A214">
            <v>212</v>
          </cell>
          <cell r="B214" t="str">
            <v xml:space="preserve">SONDA PUNTA TUNGSTENO NUTRI/ENTERAL  12 FR                                                           </v>
          </cell>
          <cell r="C214" t="str">
            <v>1 UNIDAD DE SONDA</v>
          </cell>
          <cell r="D214">
            <v>1</v>
          </cell>
          <cell r="E214" t="str">
            <v xml:space="preserve">UN </v>
          </cell>
        </row>
        <row r="215">
          <cell r="A215">
            <v>213</v>
          </cell>
          <cell r="B215" t="str">
            <v>SUJETADORES DE TUBO OROTRAQUEAL</v>
          </cell>
          <cell r="C215" t="str">
            <v>1 UNIDAD DE SUJETADOR DE TUBO</v>
          </cell>
          <cell r="D215">
            <v>1</v>
          </cell>
          <cell r="E215" t="str">
            <v xml:space="preserve">UN </v>
          </cell>
        </row>
        <row r="216">
          <cell r="A216">
            <v>214</v>
          </cell>
          <cell r="B216" t="str">
            <v>MONOFILAMENTO ABSORBIBLE DE POLIDIOXANONA, CALIBRE 4/0, AGUJADE 24 A 26 MM CURVA REDONDA, DE MEDIO CIRCULO, HEBRA DE 70 CM EN ADELANTE</v>
          </cell>
          <cell r="C216" t="str">
            <v>1 UNIDAD DE SOBRE</v>
          </cell>
          <cell r="D216">
            <v>1</v>
          </cell>
          <cell r="E216" t="str">
            <v xml:space="preserve">UN </v>
          </cell>
        </row>
        <row r="217">
          <cell r="A217">
            <v>215</v>
          </cell>
          <cell r="B217" t="str">
            <v>MULTIFILAMENTO NO ABSORBIBLE DE SEDA NEGRA CALIBRE 0 AGUJA CURVA REDONDA DE 34 A 37 MM 1/2 DE CIRCULO, HEBRA DE 70 CM O MAS</v>
          </cell>
          <cell r="C217" t="str">
            <v>1 UNIDAD DE SOBRE</v>
          </cell>
          <cell r="D217">
            <v>1</v>
          </cell>
          <cell r="E217" t="str">
            <v xml:space="preserve">UN </v>
          </cell>
        </row>
        <row r="218">
          <cell r="A218">
            <v>216</v>
          </cell>
          <cell r="B218" t="str">
            <v>MULTIFILAMENTO NO ABSORBIBLE DE SEDA NEGRA CALIBRE 0 AGUJA CURVA REDONDA DE 24 A 26 MM 1/2 DE CIRCULO, HEBRA DE 70 CM O MAS</v>
          </cell>
          <cell r="C218" t="str">
            <v>1 UNIDAD DE SOBRE</v>
          </cell>
          <cell r="D218">
            <v>1</v>
          </cell>
          <cell r="E218" t="str">
            <v xml:space="preserve">UN </v>
          </cell>
        </row>
        <row r="219">
          <cell r="A219">
            <v>217</v>
          </cell>
          <cell r="B219" t="str">
            <v>TUBO TRAMPA PARA SPECIMEN CON ADAPTADOR DESECHABLE  (TRAMPA DE LUKENS)</v>
          </cell>
          <cell r="C219" t="str">
            <v>1 UNIDAD DE TUBO TRAMPA</v>
          </cell>
          <cell r="D219">
            <v>1</v>
          </cell>
          <cell r="E219" t="str">
            <v xml:space="preserve">UN </v>
          </cell>
        </row>
        <row r="220">
          <cell r="A220">
            <v>218</v>
          </cell>
          <cell r="B220" t="str">
            <v>VENDAJE ELASTICO COMPRESIVO AUTOADHESIVO 3 X 5</v>
          </cell>
          <cell r="C220" t="str">
            <v>1 UNIDAD DE VENDAJE</v>
          </cell>
          <cell r="D220">
            <v>1</v>
          </cell>
          <cell r="E220" t="str">
            <v xml:space="preserve">UN </v>
          </cell>
        </row>
        <row r="221">
          <cell r="A221">
            <v>219</v>
          </cell>
          <cell r="B221" t="str">
            <v>VENDAJE ELASTICO COMPRESIVO AUTOADHESIVO 4 X 5</v>
          </cell>
          <cell r="C221" t="str">
            <v>1 UNIDAD DE VENDAJE</v>
          </cell>
          <cell r="D221">
            <v>1</v>
          </cell>
          <cell r="E221" t="str">
            <v xml:space="preserve">UN </v>
          </cell>
        </row>
        <row r="222">
          <cell r="A222">
            <v>220</v>
          </cell>
          <cell r="B222" t="str">
            <v>PARCHE DE DURAMADRE NO
SUTURABLE 7,5 CMX 7,5 CMS</v>
          </cell>
          <cell r="C222" t="str">
            <v>1 UNIDAD DE PARCHE</v>
          </cell>
          <cell r="D222">
            <v>1</v>
          </cell>
          <cell r="E222" t="str">
            <v xml:space="preserve">UN </v>
          </cell>
        </row>
        <row r="223">
          <cell r="A223">
            <v>221</v>
          </cell>
          <cell r="B223" t="str">
            <v>CATETER 7 FR X 100 CM. CATETER DE ABLACION DE VARICES POR RADIOFRECUENCIA VASCULAR</v>
          </cell>
          <cell r="C223" t="str">
            <v>1 UNIDAD DE CATETER</v>
          </cell>
          <cell r="D223">
            <v>1</v>
          </cell>
          <cell r="E223" t="str">
            <v xml:space="preserve">UN </v>
          </cell>
        </row>
        <row r="224">
          <cell r="A224">
            <v>222</v>
          </cell>
          <cell r="B224" t="str">
            <v>CATETER 7FR X 60CM. CATETER DE ABLACION POR RADIOFRECUENCIA VASCULAR</v>
          </cell>
          <cell r="C224" t="str">
            <v>1 UNIDAD DE CATETER</v>
          </cell>
          <cell r="D224">
            <v>1</v>
          </cell>
          <cell r="E224" t="str">
            <v xml:space="preserve">UN </v>
          </cell>
        </row>
        <row r="225">
          <cell r="A225">
            <v>223</v>
          </cell>
          <cell r="B225" t="str">
            <v>ANTMED 150 CM Y COILED TUBE DUAL CHECK VALVES P/N600104</v>
          </cell>
          <cell r="C225" t="str">
            <v>1 UNIDAD DE CONECTOR</v>
          </cell>
          <cell r="D225">
            <v>1</v>
          </cell>
          <cell r="E225" t="str">
            <v xml:space="preserve">UN </v>
          </cell>
        </row>
        <row r="226">
          <cell r="A226">
            <v>224</v>
          </cell>
          <cell r="B226" t="str">
            <v>KIT JERINGA ANTMED ACCUTRON CE DUAL P/400105+ANTMED 150 CM</v>
          </cell>
          <cell r="C226" t="str">
            <v>1 UNIDAD DE KIT DE
JERINGA</v>
          </cell>
          <cell r="D226">
            <v>1</v>
          </cell>
          <cell r="E226" t="str">
            <v xml:space="preserve">UN </v>
          </cell>
        </row>
        <row r="227">
          <cell r="A227">
            <v>225</v>
          </cell>
          <cell r="B227" t="str">
            <v>APOSITO ESTERIL TRASPARENTE 5 HASTA 6 CM X 5 HASTA 6 CM CON REFUERZO INCORPORADO, Y CON TIRILLAS DE FIJACION Y MARCACION. - USO NEONATAL</v>
          </cell>
          <cell r="C227" t="str">
            <v>1 UNIDAD DE APOSITO</v>
          </cell>
          <cell r="D227">
            <v>1</v>
          </cell>
          <cell r="E227" t="str">
            <v xml:space="preserve">UN </v>
          </cell>
        </row>
        <row r="228">
          <cell r="A228">
            <v>226</v>
          </cell>
          <cell r="B228" t="str">
            <v>BARRERA BLANDA Y  BOLSA COLOSTOMIA NO 32</v>
          </cell>
          <cell r="C228" t="str">
            <v>1 KIT COMPUESTO DE 1 BARRERA Y 1 BOLSA COLOSTOMIA</v>
          </cell>
          <cell r="D228">
            <v>1</v>
          </cell>
          <cell r="E228" t="str">
            <v xml:space="preserve">UN </v>
          </cell>
        </row>
        <row r="229">
          <cell r="A229">
            <v>227</v>
          </cell>
          <cell r="B229" t="str">
            <v>BARRERA CUTANEA NO IRRITANTE EN SPRAY </v>
          </cell>
          <cell r="C229" t="str">
            <v>1 UNIDAD DE BARRERA PRESENTACION EN SPRAY</v>
          </cell>
          <cell r="D229">
            <v>1</v>
          </cell>
          <cell r="E229" t="str">
            <v xml:space="preserve">UN </v>
          </cell>
        </row>
        <row r="230">
          <cell r="A230">
            <v>228</v>
          </cell>
          <cell r="B230" t="str">
            <v>BOLSA AUTOSELLABLE PARA ESTERILIZACION 70* 230-260 mm (CAJA * 200 UN)</v>
          </cell>
          <cell r="C230" t="str">
            <v>1 UNIDAD DE BOLSA PARA ESTERILIZAR</v>
          </cell>
          <cell r="D230">
            <v>1</v>
          </cell>
          <cell r="E230" t="str">
            <v xml:space="preserve">UN </v>
          </cell>
        </row>
        <row r="231">
          <cell r="A231">
            <v>229</v>
          </cell>
          <cell r="B231" t="str">
            <v>BOLSA AUTOSELLABLE PARA ESTERILIZACION DE 90 MM X 260 MM</v>
          </cell>
          <cell r="C231" t="str">
            <v>1 UNIDAD DE BOLSA PARA ESTERILIZAR</v>
          </cell>
          <cell r="D231">
            <v>1</v>
          </cell>
          <cell r="E231" t="str">
            <v xml:space="preserve">UN </v>
          </cell>
        </row>
        <row r="232">
          <cell r="A232">
            <v>230</v>
          </cell>
          <cell r="B232" t="str">
            <v>CANDADO CARRO DE PARO CON NUMERO CONSECUTIVO</v>
          </cell>
          <cell r="C232" t="str">
            <v>1 UNIDAD DE CANDADO</v>
          </cell>
          <cell r="D232">
            <v>1</v>
          </cell>
          <cell r="E232" t="str">
            <v xml:space="preserve">UN </v>
          </cell>
        </row>
        <row r="233">
          <cell r="A233">
            <v>231</v>
          </cell>
          <cell r="B233" t="str">
            <v>CANULA NASAL PARA OXIGENO ADULTO 1,5 mts</v>
          </cell>
          <cell r="C233" t="str">
            <v>1 UNIDAD DE CANULA</v>
          </cell>
          <cell r="D233">
            <v>1</v>
          </cell>
          <cell r="E233" t="str">
            <v xml:space="preserve">UN </v>
          </cell>
        </row>
        <row r="234">
          <cell r="A234">
            <v>232</v>
          </cell>
          <cell r="B234" t="str">
            <v>CANULA NASAL PARA OXIGENO PEDIATRICA</v>
          </cell>
          <cell r="C234" t="str">
            <v>1 UNIDAD DE CANULA</v>
          </cell>
          <cell r="D234">
            <v>1</v>
          </cell>
          <cell r="E234" t="str">
            <v xml:space="preserve">UN </v>
          </cell>
        </row>
        <row r="235">
          <cell r="A235">
            <v>233</v>
          </cell>
          <cell r="B235" t="str">
            <v>CATETER CABELLO DE ANGEL 28 FR</v>
          </cell>
          <cell r="C235" t="str">
            <v>1 UNIDAD DE CATETER</v>
          </cell>
          <cell r="D235">
            <v>1</v>
          </cell>
          <cell r="E235" t="str">
            <v xml:space="preserve">UN </v>
          </cell>
        </row>
        <row r="236">
          <cell r="A236">
            <v>234</v>
          </cell>
          <cell r="B236" t="str">
            <v>CATETER EPICUTANEO 2FR 24G MONOLUMEN</v>
          </cell>
          <cell r="C236" t="str">
            <v>1 UNIDAD DE CATETER</v>
          </cell>
          <cell r="D236">
            <v>1</v>
          </cell>
          <cell r="E236" t="str">
            <v xml:space="preserve">UN </v>
          </cell>
        </row>
        <row r="237">
          <cell r="A237">
            <v>235</v>
          </cell>
          <cell r="B237" t="str">
            <v>CIRCUITO ALTO FLUJO NEONATAL/ PEDIATRICO CON CAMARA</v>
          </cell>
          <cell r="C237" t="str">
            <v>1 UNIDAD DE CIRCUITO</v>
          </cell>
          <cell r="D237">
            <v>1</v>
          </cell>
          <cell r="E237" t="str">
            <v xml:space="preserve">UN </v>
          </cell>
        </row>
        <row r="238">
          <cell r="A238">
            <v>236</v>
          </cell>
          <cell r="B238" t="str">
            <v>CIRCUITO DE VENTILACION  MECANICA NEONATAL CON CAMARA+TRAMPA  DE AGUA EN LA VIA ESPIRATORIA</v>
          </cell>
          <cell r="C238" t="str">
            <v>1 UNIDAD DE CIRCUITO</v>
          </cell>
          <cell r="D238">
            <v>1</v>
          </cell>
          <cell r="E238" t="str">
            <v xml:space="preserve">UN </v>
          </cell>
        </row>
        <row r="239">
          <cell r="A239">
            <v>237</v>
          </cell>
          <cell r="B239" t="str">
            <v>CLAMP UMBILICAL</v>
          </cell>
          <cell r="C239" t="str">
            <v>1 UNIDAD DE CLAM</v>
          </cell>
          <cell r="D239">
            <v>1</v>
          </cell>
          <cell r="E239" t="str">
            <v xml:space="preserve">UN </v>
          </cell>
        </row>
        <row r="240">
          <cell r="A240">
            <v>238</v>
          </cell>
          <cell r="B240" t="str">
            <v>ESPARADRAPO DE TELA TIPO HOSPITALARIO TUBO + 5 ROLLOS</v>
          </cell>
          <cell r="C240" t="str">
            <v>1 UNIDAD DE ESPARADRAPO PRESENTACION TUBO</v>
          </cell>
          <cell r="D240">
            <v>1</v>
          </cell>
          <cell r="E240" t="str">
            <v xml:space="preserve">UN </v>
          </cell>
        </row>
        <row r="241">
          <cell r="A241">
            <v>239</v>
          </cell>
          <cell r="B241" t="str">
            <v xml:space="preserve">ESPARADRAPO TELA SIN TEJER AUTOADHESIVO- 15 X 10 </v>
          </cell>
          <cell r="C241" t="str">
            <v>1 UNIDAD DE ESPARADRAPO</v>
          </cell>
          <cell r="D241">
            <v>1</v>
          </cell>
          <cell r="E241" t="str">
            <v xml:space="preserve">UN </v>
          </cell>
        </row>
        <row r="242">
          <cell r="A242">
            <v>240</v>
          </cell>
          <cell r="B242" t="str">
            <v>ESPECULO VAGINAL DESECHABLE TALLA  S</v>
          </cell>
          <cell r="C242" t="str">
            <v>1 UNIDAD DE ESPECULO</v>
          </cell>
          <cell r="D242">
            <v>1</v>
          </cell>
          <cell r="E242" t="str">
            <v xml:space="preserve">UN </v>
          </cell>
        </row>
        <row r="243">
          <cell r="A243">
            <v>241</v>
          </cell>
          <cell r="B243" t="str">
            <v>FIJADOR PARA CITOLOGIA</v>
          </cell>
          <cell r="C243" t="str">
            <v>1 UNIDAD DE FIJADOR</v>
          </cell>
          <cell r="D243">
            <v>1</v>
          </cell>
          <cell r="E243" t="str">
            <v xml:space="preserve">UN </v>
          </cell>
        </row>
        <row r="244">
          <cell r="A244">
            <v>242</v>
          </cell>
          <cell r="B244" t="str">
            <v xml:space="preserve">FILTRO EXHALATORIO DESECHABLE NEONATAL PARA VENTILADOR PB 840 </v>
          </cell>
          <cell r="C244" t="str">
            <v>1 UNIDAD DE FILTRO</v>
          </cell>
          <cell r="D244">
            <v>1</v>
          </cell>
          <cell r="E244" t="str">
            <v xml:space="preserve">UN </v>
          </cell>
        </row>
        <row r="245">
          <cell r="A245">
            <v>243</v>
          </cell>
          <cell r="B245" t="str">
            <v>HOJA MACINTOSH MODELO M3D PARA VIDEOLARINGOSCOPICO MARCA MEDCAPTAIN NUMERO 3 PARA VIA RESPIRATORIA DIFICIL ESTERIL DE UN SOLO USO, LONGITUD 126 MM ALTITUD 38 MM</v>
          </cell>
          <cell r="C245" t="str">
            <v>1 UNIDAD DE HOJA MACINTOSH</v>
          </cell>
          <cell r="D245">
            <v>1</v>
          </cell>
          <cell r="E245" t="str">
            <v xml:space="preserve">UN </v>
          </cell>
        </row>
        <row r="246">
          <cell r="A246">
            <v>244</v>
          </cell>
          <cell r="B246" t="str">
            <v>HOJA MACINTOSH MODELO M3D PARA VIDEOLARINGOSCOPICO MARCA MEDCAPTAIN NUMERO 4 PARA VIA RESPIRATORIA DIFICIL ESTERIL DE UN SOLO USO, LONGITUD 140 MM ALTITUD 41 MM</v>
          </cell>
          <cell r="C246" t="str">
            <v>1 UNIDAD DE HOJA MACINTOSH</v>
          </cell>
          <cell r="D246">
            <v>1</v>
          </cell>
          <cell r="E246" t="str">
            <v xml:space="preserve">UN </v>
          </cell>
        </row>
        <row r="247">
          <cell r="A247">
            <v>245</v>
          </cell>
          <cell r="B247" t="str">
            <v>HOJA MACINTOSH MODELO M3D PARA VIDEOLARINGOSCOPICO MARCA MEDCAPTAIN NUMERO 5 PARA VIA RESPIRATORIA DIFICIL ESTERIL DE UN SOLO USO, LONGITUD 126 MM ALTITUD 42 MM</v>
          </cell>
          <cell r="C247" t="str">
            <v>1 UNIDAD DE HOJA MACINTOSH</v>
          </cell>
          <cell r="D247">
            <v>1</v>
          </cell>
          <cell r="E247" t="str">
            <v xml:space="preserve">UN </v>
          </cell>
        </row>
        <row r="248">
          <cell r="A248">
            <v>246</v>
          </cell>
          <cell r="B248" t="str">
            <v>INDICADOR BIOLOGICO A VAPOR DE LECTURA RAPIDA DE 24 MINUTOS</v>
          </cell>
          <cell r="C248" t="str">
            <v>1 UNIDAD DE INDICADOR</v>
          </cell>
          <cell r="D248">
            <v>1</v>
          </cell>
          <cell r="E248" t="str">
            <v xml:space="preserve">UN </v>
          </cell>
        </row>
        <row r="249">
          <cell r="A249">
            <v>247</v>
          </cell>
          <cell r="B249" t="str">
            <v xml:space="preserve">INDICADOR BIOLOGICO PARA PEROXIDO DE HIDROGENO LECTURA RAPIDA 30 MINUTOS </v>
          </cell>
          <cell r="C249" t="str">
            <v>1 UNIDAD DE INDICADOR</v>
          </cell>
          <cell r="D249">
            <v>1</v>
          </cell>
          <cell r="E249" t="str">
            <v xml:space="preserve">UN </v>
          </cell>
        </row>
        <row r="250">
          <cell r="A250">
            <v>248</v>
          </cell>
          <cell r="B250" t="str">
            <v xml:space="preserve">INDICADOR BIOLOGICO PARA VAPOR LECTURA RAPIDA  LECTURA DE   UNA HORA A 40 MINUTOS </v>
          </cell>
          <cell r="C250" t="str">
            <v>1 UNIDAD DE INDICADOR</v>
          </cell>
          <cell r="D250">
            <v>1</v>
          </cell>
          <cell r="E250" t="str">
            <v xml:space="preserve">UN </v>
          </cell>
        </row>
        <row r="251">
          <cell r="A251">
            <v>249</v>
          </cell>
          <cell r="B251" t="str">
            <v>INDICADOR CONTROL BIOLOGICO DE VAPOR  AMPOLLA LECTURA RAPIDA 30 MINUTOS PARA AUTOCLAVE GRAVITACIONAL</v>
          </cell>
          <cell r="C251" t="str">
            <v>1 UNIDAD DE INDICADOR</v>
          </cell>
          <cell r="D251">
            <v>1</v>
          </cell>
          <cell r="E251" t="str">
            <v xml:space="preserve">UN </v>
          </cell>
        </row>
        <row r="252">
          <cell r="A252">
            <v>250</v>
          </cell>
          <cell r="B252" t="str">
            <v>INMOVILIZADOR CERVICAL DE THOMAS TALLA M</v>
          </cell>
          <cell r="C252" t="str">
            <v>1 UNIDAD DE INMOVILIZADOR CERVICAL</v>
          </cell>
          <cell r="D252">
            <v>1</v>
          </cell>
          <cell r="E252" t="str">
            <v xml:space="preserve">UN </v>
          </cell>
        </row>
        <row r="253">
          <cell r="A253">
            <v>251</v>
          </cell>
          <cell r="B253" t="str">
            <v>INMOVILIZADOR CERVICAL DE THOMAS TALLA S</v>
          </cell>
          <cell r="C253" t="str">
            <v>1 UNIDAD DE INMOVILIZADOR CERVICAL</v>
          </cell>
          <cell r="D253">
            <v>1</v>
          </cell>
          <cell r="E253" t="str">
            <v xml:space="preserve">UN </v>
          </cell>
        </row>
        <row r="254">
          <cell r="A254">
            <v>252</v>
          </cell>
          <cell r="B254" t="str">
            <v>MASCARA PERILARINGEA NO 3.0</v>
          </cell>
          <cell r="C254" t="str">
            <v>1 UNIDAD DE MASCARA</v>
          </cell>
          <cell r="D254">
            <v>1</v>
          </cell>
          <cell r="E254" t="str">
            <v xml:space="preserve">UN </v>
          </cell>
        </row>
        <row r="255">
          <cell r="A255">
            <v>253</v>
          </cell>
          <cell r="B255" t="str">
            <v>MASCARA PERILARINGEA NO 4.0</v>
          </cell>
          <cell r="C255" t="str">
            <v>1 UNIDAD DE MASCARA</v>
          </cell>
          <cell r="D255">
            <v>1</v>
          </cell>
          <cell r="E255" t="str">
            <v xml:space="preserve">UN </v>
          </cell>
        </row>
        <row r="256">
          <cell r="A256">
            <v>254</v>
          </cell>
          <cell r="B256" t="str">
            <v xml:space="preserve">NEBULIZADOR JET CON SISTEMA VENTURY </v>
          </cell>
          <cell r="C256" t="str">
            <v>1 UNIDAD DE NEBULIZADOR</v>
          </cell>
          <cell r="D256">
            <v>1</v>
          </cell>
          <cell r="E256" t="str">
            <v xml:space="preserve">UN </v>
          </cell>
        </row>
        <row r="257">
          <cell r="A257">
            <v>255</v>
          </cell>
          <cell r="B257" t="str">
            <v>RECOLECTOR DE CORTOPUNZANTES 2.9L</v>
          </cell>
          <cell r="C257" t="str">
            <v>1 UNIDAD DE RECOLECTOR</v>
          </cell>
          <cell r="D257">
            <v>1</v>
          </cell>
          <cell r="E257" t="str">
            <v xml:space="preserve">UN </v>
          </cell>
        </row>
        <row r="258">
          <cell r="A258">
            <v>256</v>
          </cell>
          <cell r="B258" t="str">
            <v>SONDA DE GASTROSTOMIA DE RECAMBIO O QUIRURGICA CON BALON 14 F</v>
          </cell>
          <cell r="C258" t="str">
            <v>1 UNIDAD DE SONDA</v>
          </cell>
          <cell r="D258">
            <v>1</v>
          </cell>
          <cell r="E258" t="str">
            <v xml:space="preserve">UN </v>
          </cell>
        </row>
        <row r="259">
          <cell r="A259">
            <v>257</v>
          </cell>
          <cell r="B259" t="str">
            <v>SONDA DE GASTROSTOMIA DE RECAMBIO O QUIRURGICA CON BALON 16 F</v>
          </cell>
          <cell r="C259" t="str">
            <v>1 UNIDAD DE SONDA</v>
          </cell>
          <cell r="D259">
            <v>1</v>
          </cell>
          <cell r="E259" t="str">
            <v xml:space="preserve">UN </v>
          </cell>
        </row>
        <row r="260">
          <cell r="A260">
            <v>258</v>
          </cell>
          <cell r="B260" t="str">
            <v>SONDA DE GASTROSTOMIA DE RECAMBIO O QUIRURGICA CON BALON 18 F</v>
          </cell>
          <cell r="C260" t="str">
            <v>1 UNIDAD DE SONDA</v>
          </cell>
          <cell r="D260">
            <v>1</v>
          </cell>
          <cell r="E260" t="str">
            <v xml:space="preserve">UN </v>
          </cell>
        </row>
        <row r="261">
          <cell r="A261">
            <v>259</v>
          </cell>
          <cell r="B261" t="str">
            <v>SONDA DE GASTROSTOMIA DE RECAMBIO O QUIRURGICA CON BALON 20 F</v>
          </cell>
          <cell r="C261" t="str">
            <v>1 UNIDAD DE SONDA</v>
          </cell>
          <cell r="D261">
            <v>1</v>
          </cell>
          <cell r="E261" t="str">
            <v xml:space="preserve">UN </v>
          </cell>
        </row>
        <row r="262">
          <cell r="A262">
            <v>260</v>
          </cell>
          <cell r="B262" t="str">
            <v>SONDA DE GASTROSTOMIA DE RECAMBIO O QUIRURGICA CON BALON 22 F</v>
          </cell>
          <cell r="C262" t="str">
            <v>1 UNIDAD DE SONDA</v>
          </cell>
          <cell r="D262">
            <v>1</v>
          </cell>
          <cell r="E262" t="str">
            <v xml:space="preserve">UN </v>
          </cell>
        </row>
        <row r="263">
          <cell r="A263">
            <v>261</v>
          </cell>
          <cell r="B263" t="str">
            <v>SONDA DE GASTROSTOMIA DE RECAMBIO O QUIRURGICA CON BALON 24 F</v>
          </cell>
          <cell r="C263" t="str">
            <v>1 UNIDAD DE SONDA</v>
          </cell>
          <cell r="D263">
            <v>1</v>
          </cell>
          <cell r="E263" t="str">
            <v xml:space="preserve">UN </v>
          </cell>
        </row>
        <row r="264">
          <cell r="A264">
            <v>262</v>
          </cell>
          <cell r="B264" t="str">
            <v>SONDA NASOGASTRICA (LEVIN) 10 FR</v>
          </cell>
          <cell r="C264" t="str">
            <v>1 UNIDAD DE SONDA</v>
          </cell>
          <cell r="D264">
            <v>1</v>
          </cell>
          <cell r="E264" t="str">
            <v xml:space="preserve">UN </v>
          </cell>
        </row>
        <row r="265">
          <cell r="A265">
            <v>263</v>
          </cell>
          <cell r="B265" t="str">
            <v>TEST BOWIE &amp; DICK,   KIT DIARIO PRE-ENSAMBLADO PARA PRUEBA AUTOCLAVE DE PREVACIO</v>
          </cell>
          <cell r="C265" t="str">
            <v>1 UNIDAD DE TEST BOWIE &amp; DICK. PRESENTACION KIT PRE-ENSAMBLADO</v>
          </cell>
          <cell r="D265">
            <v>1</v>
          </cell>
          <cell r="E265" t="str">
            <v xml:space="preserve">UN </v>
          </cell>
        </row>
        <row r="266">
          <cell r="A266">
            <v>264</v>
          </cell>
          <cell r="B266" t="str">
            <v xml:space="preserve">TUBO ENDOTRAQUEAL N. 6.5 SIN BALON, APIROGENO, RADIOPACO Y ESTERIL </v>
          </cell>
          <cell r="C266" t="str">
            <v>1 UNIDAD DE TUBO ENDOTRAQUEAL</v>
          </cell>
          <cell r="D266">
            <v>1</v>
          </cell>
          <cell r="E266" t="str">
            <v xml:space="preserve">UN </v>
          </cell>
        </row>
        <row r="267">
          <cell r="A267">
            <v>265</v>
          </cell>
          <cell r="B267" t="str">
            <v>JERINGA DESECHABLE 1CC INSULINA C/AGUJA 27GX1/2</v>
          </cell>
          <cell r="C267" t="str">
            <v>1 UNIDAD DE JERINGA</v>
          </cell>
          <cell r="D267">
            <v>1</v>
          </cell>
          <cell r="E267" t="str">
            <v xml:space="preserve">UN </v>
          </cell>
        </row>
        <row r="268">
          <cell r="A268">
            <v>266</v>
          </cell>
          <cell r="B268" t="str">
            <v>JERINGA DESECHABLE DE 3 PARTES 20 ML</v>
          </cell>
          <cell r="C268" t="str">
            <v>1 UNIDAD DE JERINGA</v>
          </cell>
          <cell r="D268">
            <v>1</v>
          </cell>
          <cell r="E268" t="str">
            <v xml:space="preserve">UN </v>
          </cell>
        </row>
        <row r="269">
          <cell r="A269">
            <v>267</v>
          </cell>
          <cell r="B269" t="str">
            <v>JERINGA DESECHABLE DE 3 PARTES 50 ML</v>
          </cell>
          <cell r="C269" t="str">
            <v>1 UNIDAD DE JERINGA</v>
          </cell>
          <cell r="D269">
            <v>1</v>
          </cell>
          <cell r="E269" t="str">
            <v xml:space="preserve">UN </v>
          </cell>
        </row>
        <row r="270">
          <cell r="A270">
            <v>268</v>
          </cell>
          <cell r="B270" t="str">
            <v>JERINGA DESECHABLE DE 3 PARTES 10 ML</v>
          </cell>
          <cell r="C270" t="str">
            <v>1 UNIDAD DE JERINGA</v>
          </cell>
          <cell r="D270">
            <v>1</v>
          </cell>
          <cell r="E270" t="str">
            <v xml:space="preserve">UN </v>
          </cell>
        </row>
        <row r="271">
          <cell r="A271">
            <v>269</v>
          </cell>
          <cell r="B271" t="str">
            <v>JERINGA DESECHABLE DE 3 PARTES 5 ML</v>
          </cell>
          <cell r="C271" t="str">
            <v>1 UNIDAD DE JERINGA</v>
          </cell>
          <cell r="D271">
            <v>1</v>
          </cell>
          <cell r="E271" t="str">
            <v xml:space="preserve">UN </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5">
          <cell r="A5">
            <v>1</v>
          </cell>
          <cell r="B5" t="str">
            <v>APOSITO "NO TEJIDO", CON ADHESIVO HIPOALERGÉNICO PARA HERIDAS POSOPERATORIAS 30 A 35 X 9 A 10CM.</v>
          </cell>
          <cell r="C5" t="str">
            <v>1 UNIDAD DE APOSITO</v>
          </cell>
          <cell r="D5">
            <v>1</v>
          </cell>
          <cell r="E5" t="str">
            <v xml:space="preserve">UN </v>
          </cell>
          <cell r="F5">
            <v>104682</v>
          </cell>
          <cell r="G5">
            <v>0</v>
          </cell>
        </row>
        <row r="6">
          <cell r="A6">
            <v>2</v>
          </cell>
          <cell r="B6" t="str">
            <v>APOSITO 6 X 7 MAS O MENOS 2CM CON REFUERZO INCORPORADO, Y CON TIRILLAS DE FIJACIÓN Y MARCACIÓN-USO PEDIATRICO</v>
          </cell>
          <cell r="C6" t="str">
            <v>1 UNIDAD DE APOSITO</v>
          </cell>
          <cell r="D6">
            <v>1</v>
          </cell>
          <cell r="E6" t="str">
            <v xml:space="preserve">UN </v>
          </cell>
          <cell r="F6">
            <v>1364</v>
          </cell>
          <cell r="G6">
            <v>0</v>
          </cell>
        </row>
        <row r="7">
          <cell r="A7">
            <v>3</v>
          </cell>
          <cell r="B7" t="str">
            <v>APOSITO DE CARBON TRILAMINADO 10*10</v>
          </cell>
          <cell r="C7" t="str">
            <v>1 UNIDAD DE APOSITO</v>
          </cell>
          <cell r="D7">
            <v>1</v>
          </cell>
          <cell r="E7" t="str">
            <v xml:space="preserve">UN </v>
          </cell>
          <cell r="F7">
            <v>29989</v>
          </cell>
          <cell r="G7">
            <v>0</v>
          </cell>
        </row>
        <row r="8">
          <cell r="A8">
            <v>4</v>
          </cell>
          <cell r="B8" t="str">
            <v>APOSITO DE GASA 15X20 CON BASE DE PARAFINA BLANDA + CLORHEXIDINA 0.5%</v>
          </cell>
          <cell r="C8" t="str">
            <v>1 UNIDAD DE APOSITO</v>
          </cell>
          <cell r="D8">
            <v>1</v>
          </cell>
          <cell r="E8" t="str">
            <v xml:space="preserve">UN </v>
          </cell>
          <cell r="F8">
            <v>6349</v>
          </cell>
          <cell r="G8">
            <v>0</v>
          </cell>
        </row>
        <row r="9">
          <cell r="A9">
            <v>5</v>
          </cell>
          <cell r="B9" t="str">
            <v>APOSITO ESTERIL TRANSPARENTE 7X9 MAS O MENOS 2 CM CON REFUERZO INCORPORADO, Y CON TIRILLAS DE FIJACIÓN Y MARCACIÓN - USO ADULTO</v>
          </cell>
          <cell r="C9" t="str">
            <v>1 UNIDAD DE APOSITO</v>
          </cell>
          <cell r="D9">
            <v>1</v>
          </cell>
          <cell r="E9" t="str">
            <v xml:space="preserve">UN </v>
          </cell>
          <cell r="F9">
            <v>1477</v>
          </cell>
          <cell r="G9">
            <v>0</v>
          </cell>
        </row>
        <row r="10">
          <cell r="A10">
            <v>6</v>
          </cell>
          <cell r="B10" t="str">
            <v>APOSITO TRANSPARENTE 15 X 25 CM POSQUIRURGICO CON ALMOHADILLA ABSORBENTE</v>
          </cell>
          <cell r="C10" t="str">
            <v>1 UNIDAD DE APOSITO</v>
          </cell>
          <cell r="D10">
            <v>1</v>
          </cell>
          <cell r="E10" t="str">
            <v xml:space="preserve">UN </v>
          </cell>
          <cell r="F10">
            <v>11295</v>
          </cell>
          <cell r="G10">
            <v>0</v>
          </cell>
        </row>
        <row r="11">
          <cell r="A11">
            <v>7</v>
          </cell>
          <cell r="B11" t="str">
            <v>APOSITO TRASPARENTE ESTERIL CON ALMOHADILLA ABSORVENTE 7 HASTA 9 X 5 HASTA 7 CM</v>
          </cell>
          <cell r="C11" t="str">
            <v>1 UNIDAD DE APOSITO</v>
          </cell>
          <cell r="D11">
            <v>1</v>
          </cell>
          <cell r="E11" t="str">
            <v xml:space="preserve">UN </v>
          </cell>
          <cell r="F11">
            <v>1932</v>
          </cell>
          <cell r="G11">
            <v>0</v>
          </cell>
        </row>
        <row r="12">
          <cell r="A12">
            <v>8</v>
          </cell>
          <cell r="B12" t="str">
            <v>CREMA PROTECTORA CUTANEA CON OXIDO DE ZINC PARA PREVENCION LESIONES POR PRESION. 10%</v>
          </cell>
          <cell r="C12" t="str">
            <v>1 UNIDAD DE CREMA</v>
          </cell>
          <cell r="D12">
            <v>1</v>
          </cell>
          <cell r="E12" t="str">
            <v xml:space="preserve">UN </v>
          </cell>
        </row>
        <row r="13">
          <cell r="A13">
            <v>9</v>
          </cell>
          <cell r="B13" t="str">
            <v>DETERGENTE POLIENZIMATICO BIODEGRADABLE EN GEL O ESPUMA COMO PRETRATAMIENTO DE TRANSPORTE INSTRUMENTAL PARA LA DEGRADACION DE MATERIA ORGANICA</v>
          </cell>
          <cell r="C13" t="str">
            <v>1 UNIDAD DE DETERGENTE X 500 ML PRESENTACION FRASCO EN SPRAY</v>
          </cell>
          <cell r="D13">
            <v>1</v>
          </cell>
          <cell r="E13" t="str">
            <v xml:space="preserve">UN </v>
          </cell>
        </row>
        <row r="14">
          <cell r="A14">
            <v>10</v>
          </cell>
          <cell r="B14" t="str">
            <v>ESPARADRAPO TELA SIN TEJER AUTOADHESIVO-10 CM X 10 M</v>
          </cell>
          <cell r="C14" t="str">
            <v>1 UNIDAD DE ESPARADRAPO</v>
          </cell>
          <cell r="D14">
            <v>1</v>
          </cell>
          <cell r="E14" t="str">
            <v xml:space="preserve">UN </v>
          </cell>
          <cell r="F14">
            <v>17045</v>
          </cell>
          <cell r="G14">
            <v>0</v>
          </cell>
        </row>
        <row r="15">
          <cell r="A15">
            <v>11</v>
          </cell>
          <cell r="B15" t="str">
            <v>PROTECTOR CUTANEO EMOLIENTE CON OXIDO DE ZINC CALAMINA Y ALANTOINA 30%(ULTRA)</v>
          </cell>
          <cell r="C15" t="str">
            <v>1 UNIDAD DE PROTECTOR CUTANEO</v>
          </cell>
          <cell r="D15">
            <v>1</v>
          </cell>
          <cell r="E15" t="str">
            <v xml:space="preserve">UN </v>
          </cell>
          <cell r="F15">
            <v>47773</v>
          </cell>
          <cell r="G15">
            <v>0</v>
          </cell>
        </row>
        <row r="16">
          <cell r="A16">
            <v>12</v>
          </cell>
          <cell r="B16" t="str">
            <v>PROTECTOR EN ESPUMA PARA CODO Y TALON</v>
          </cell>
          <cell r="C16" t="str">
            <v>1 UNIDAD DE PROTECTOR EN ESPUMA</v>
          </cell>
          <cell r="D16">
            <v>1</v>
          </cell>
          <cell r="E16" t="str">
            <v xml:space="preserve">UN </v>
          </cell>
          <cell r="F16">
            <v>54420</v>
          </cell>
          <cell r="G16">
            <v>0</v>
          </cell>
        </row>
        <row r="17">
          <cell r="A17">
            <v>13</v>
          </cell>
          <cell r="B17" t="str">
            <v>ROLLO DE GASA IMPREGNADA EN PARAFINA DE 1 METRO POR 15 CM DE ANCHO ESTERIL</v>
          </cell>
          <cell r="C17" t="str">
            <v>1 UNIDAD DE ROLLO DE GASA IMPREGNADA EN PARAFINA. PRESENTACION ROLLO</v>
          </cell>
          <cell r="D17">
            <v>1</v>
          </cell>
          <cell r="E17" t="str">
            <v xml:space="preserve">UN </v>
          </cell>
          <cell r="F17">
            <v>48194</v>
          </cell>
          <cell r="G17">
            <v>0</v>
          </cell>
        </row>
        <row r="18">
          <cell r="A18">
            <v>14</v>
          </cell>
          <cell r="B18" t="str">
            <v>CONECTOR LIBRE DE AGUJA</v>
          </cell>
          <cell r="C18" t="str">
            <v>1 UNIDAD CONECTOR</v>
          </cell>
          <cell r="D18">
            <v>1</v>
          </cell>
          <cell r="E18" t="str">
            <v xml:space="preserve">UN </v>
          </cell>
          <cell r="F18">
            <v>1250</v>
          </cell>
          <cell r="G18">
            <v>0</v>
          </cell>
        </row>
        <row r="19">
          <cell r="A19">
            <v>15</v>
          </cell>
          <cell r="B19" t="str">
            <v>ESPARADRAPO ANTIALERGICO 1 PULGADA</v>
          </cell>
          <cell r="C19" t="str">
            <v>1 ROLLO DE ESPARADRAPO</v>
          </cell>
          <cell r="D19">
            <v>1</v>
          </cell>
          <cell r="E19" t="str">
            <v xml:space="preserve">UN </v>
          </cell>
          <cell r="F19">
            <v>1373</v>
          </cell>
          <cell r="G19">
            <v>0</v>
          </cell>
        </row>
        <row r="20">
          <cell r="A20">
            <v>16</v>
          </cell>
          <cell r="B20" t="str">
            <v>ESPARADRAPO DE RAYON MICROPOROSO HIPOALERGENICO 2 X 10 YARDAS</v>
          </cell>
          <cell r="C20" t="str">
            <v>1 ROLLO DE ESPARADRAPO</v>
          </cell>
          <cell r="D20">
            <v>1</v>
          </cell>
          <cell r="E20" t="str">
            <v xml:space="preserve">UN </v>
          </cell>
          <cell r="F20">
            <v>2745</v>
          </cell>
          <cell r="G20">
            <v>0</v>
          </cell>
        </row>
        <row r="21">
          <cell r="A21">
            <v>17</v>
          </cell>
          <cell r="B21" t="str">
            <v>GASA 100% ALGODON TEJIDA 8 PLIEGUES ESTERIL SIN INDICADOR RADIOPACO 7.5 * 7.5 cm (SOBRE X 5)</v>
          </cell>
          <cell r="C21" t="str">
            <v>1 SOBRE DE 5 UNIDADES</v>
          </cell>
          <cell r="D21">
            <v>1</v>
          </cell>
          <cell r="E21" t="str">
            <v xml:space="preserve">UN </v>
          </cell>
        </row>
        <row r="22">
          <cell r="A22">
            <v>18</v>
          </cell>
          <cell r="B22" t="str">
            <v>JERINGA DE TRES PARTES DE 3 CM 23G X 1´´ 25 X 0.62 MM.</v>
          </cell>
          <cell r="C22" t="str">
            <v>1 UNIDAD DE JERINGA</v>
          </cell>
          <cell r="D22">
            <v>1</v>
          </cell>
          <cell r="E22" t="str">
            <v xml:space="preserve">UN </v>
          </cell>
        </row>
        <row r="23">
          <cell r="A23">
            <v>19</v>
          </cell>
          <cell r="B23" t="str">
            <v>PAÑO IMPREGNADO CON CLORHEXIDINA AL 2 % Y ALCOHOL ISOPROPILICO AL 70%</v>
          </cell>
          <cell r="C23" t="str">
            <v>1 UNIDAD DE PAÑO</v>
          </cell>
          <cell r="D23">
            <v>1</v>
          </cell>
          <cell r="E23" t="str">
            <v xml:space="preserve">UN </v>
          </cell>
          <cell r="F23">
            <v>55</v>
          </cell>
          <cell r="G23">
            <v>0</v>
          </cell>
        </row>
        <row r="24">
          <cell r="A24">
            <v>20</v>
          </cell>
          <cell r="B24" t="str">
            <v>COMPRESA TEJIDA EN GASA 100% ALGODON DE 4
PLIEGUES NO ESTERIL 45CM X 45CM CON INDICADOR
RADIOPACO LIBRE DE LATEX</v>
          </cell>
          <cell r="C24" t="str">
            <v>Una Unidad de compresa</v>
          </cell>
          <cell r="D24">
            <v>1</v>
          </cell>
          <cell r="E24" t="str">
            <v xml:space="preserve">UN </v>
          </cell>
        </row>
        <row r="25">
          <cell r="A25">
            <v>21</v>
          </cell>
          <cell r="B25" t="str">
            <v>JERINGA DESECHABLE DE 60 ML PUNTA DE CATETER TRESPAR</v>
          </cell>
          <cell r="C25" t="str">
            <v>1 UNIDAD DE JERINGA</v>
          </cell>
          <cell r="D25">
            <v>1</v>
          </cell>
          <cell r="E25" t="str">
            <v xml:space="preserve">UN </v>
          </cell>
        </row>
        <row r="26">
          <cell r="A26">
            <v>22</v>
          </cell>
          <cell r="B26" t="str">
            <v>GASA TEJIDA NO ESTERIL TIPO HOSPITALARIO ROLLO 0.90 X 90 MTRS ANCHO 45 CM</v>
          </cell>
          <cell r="C26" t="str">
            <v xml:space="preserve">1 UNIDAD DE
ROLLO DE GASA
</v>
          </cell>
          <cell r="D26">
            <v>1</v>
          </cell>
          <cell r="E26" t="str">
            <v xml:space="preserve">UN </v>
          </cell>
          <cell r="F26">
            <v>45455</v>
          </cell>
          <cell r="G26">
            <v>0</v>
          </cell>
        </row>
        <row r="27">
          <cell r="A27">
            <v>23</v>
          </cell>
          <cell r="B27" t="str">
            <v>AGUJA BLOQUEO NERVIOSO 22X50MM</v>
          </cell>
          <cell r="C27" t="str">
            <v>1 UNIDAD DE AGUJA</v>
          </cell>
          <cell r="D27">
            <v>1</v>
          </cell>
          <cell r="E27" t="str">
            <v xml:space="preserve">UN </v>
          </cell>
        </row>
        <row r="28">
          <cell r="A28">
            <v>24</v>
          </cell>
          <cell r="B28" t="str">
            <v>AGUJA PARA BLOQUEO DE NERVIO 20 - 21 G X 120MM VISIBLES ECOGRÁFICAMENTE</v>
          </cell>
          <cell r="C28" t="str">
            <v>1 UNIDAD DE AGUJA</v>
          </cell>
          <cell r="D28">
            <v>1</v>
          </cell>
          <cell r="E28" t="str">
            <v xml:space="preserve">UN </v>
          </cell>
        </row>
        <row r="29">
          <cell r="A29">
            <v>25</v>
          </cell>
          <cell r="B29" t="str">
            <v>AGUJA PARA BLOQUEO DE NERVIO 21- 22 G X 50MM VISIBLES ECOGRÁFICAMENTE</v>
          </cell>
          <cell r="C29" t="str">
            <v>1 UNIDAD DE AGUJA</v>
          </cell>
          <cell r="D29">
            <v>1</v>
          </cell>
          <cell r="E29" t="str">
            <v xml:space="preserve">UN </v>
          </cell>
        </row>
        <row r="30">
          <cell r="A30">
            <v>26</v>
          </cell>
          <cell r="B30" t="str">
            <v>AGUJA PARA BLOQUEO DE NERVIO 21 G X 90-110MM</v>
          </cell>
          <cell r="C30" t="str">
            <v>1 UNIDAD DE AGUJA</v>
          </cell>
          <cell r="D30">
            <v>1</v>
          </cell>
          <cell r="E30" t="str">
            <v xml:space="preserve">UN </v>
          </cell>
        </row>
        <row r="31">
          <cell r="A31">
            <v>27</v>
          </cell>
          <cell r="B31" t="str">
            <v>AGUJA PARA BLOQUEO DE NERVIO NO. 20G X 150MM USO CON NEUROESTIMULADOR</v>
          </cell>
          <cell r="C31" t="str">
            <v>1 UNIDAD DE AGUJA</v>
          </cell>
          <cell r="D31">
            <v>1</v>
          </cell>
          <cell r="E31" t="str">
            <v xml:space="preserve">UN </v>
          </cell>
        </row>
        <row r="32">
          <cell r="A32">
            <v>28</v>
          </cell>
          <cell r="B32" t="str">
            <v>AGUJA PARA BLOQUEO DE NERVIO NO. 22G X 80MM USO CON NEUROESTIMULADOR</v>
          </cell>
          <cell r="C32" t="str">
            <v>1 UNIDAD DE AGUJA</v>
          </cell>
          <cell r="D32">
            <v>1</v>
          </cell>
          <cell r="E32" t="str">
            <v xml:space="preserve">UN </v>
          </cell>
        </row>
        <row r="33">
          <cell r="A33">
            <v>29</v>
          </cell>
          <cell r="B33" t="str">
            <v>AGUJA PARA BLOQUEO DE NERVIO NO. 24G X 25MM USO CON NEUROESTIMULADOR</v>
          </cell>
          <cell r="C33" t="str">
            <v>1 UNIDAD DE AGUJA</v>
          </cell>
          <cell r="D33">
            <v>1</v>
          </cell>
          <cell r="E33" t="str">
            <v xml:space="preserve">UN </v>
          </cell>
        </row>
        <row r="34">
          <cell r="A34">
            <v>30</v>
          </cell>
          <cell r="B34" t="str">
            <v>AGUJA PARA PUNCION LUMBAR N. 20</v>
          </cell>
          <cell r="C34" t="str">
            <v>1 UNIDAD DE AGUJA</v>
          </cell>
          <cell r="D34">
            <v>1</v>
          </cell>
          <cell r="E34" t="str">
            <v xml:space="preserve">UN </v>
          </cell>
          <cell r="F34">
            <v>10989</v>
          </cell>
          <cell r="G34">
            <v>0</v>
          </cell>
        </row>
        <row r="35">
          <cell r="A35">
            <v>31</v>
          </cell>
          <cell r="B35" t="str">
            <v>AGUJA PARA PUNCION LUMBAR N. 22</v>
          </cell>
          <cell r="C35" t="str">
            <v>1 UNIDAD DE AGUJA</v>
          </cell>
          <cell r="D35">
            <v>1</v>
          </cell>
          <cell r="E35" t="str">
            <v xml:space="preserve">UN </v>
          </cell>
          <cell r="F35">
            <v>10989</v>
          </cell>
          <cell r="G35">
            <v>0</v>
          </cell>
        </row>
        <row r="36">
          <cell r="A36">
            <v>32</v>
          </cell>
          <cell r="B36" t="str">
            <v>AGUJA PARA PUNCION LUMBAR NO. 25</v>
          </cell>
          <cell r="C36" t="str">
            <v>1 UNIDAD DE AGUJA</v>
          </cell>
          <cell r="D36">
            <v>1</v>
          </cell>
          <cell r="E36" t="str">
            <v xml:space="preserve">UN </v>
          </cell>
          <cell r="F36">
            <v>9227</v>
          </cell>
          <cell r="G36">
            <v>0</v>
          </cell>
        </row>
        <row r="37">
          <cell r="A37">
            <v>33</v>
          </cell>
          <cell r="B37" t="str">
            <v>ASA POLIPECTOMIA OVALADA</v>
          </cell>
          <cell r="C37" t="str">
            <v>1 UNIDAD DE ASA</v>
          </cell>
          <cell r="D37">
            <v>1</v>
          </cell>
          <cell r="E37" t="str">
            <v xml:space="preserve">UN </v>
          </cell>
        </row>
        <row r="38">
          <cell r="A38">
            <v>34</v>
          </cell>
          <cell r="B38" t="str">
            <v>BOQUILLA PLASTICA PARA ENDOSCOPIA ADULTO REUSABLE</v>
          </cell>
          <cell r="C38" t="str">
            <v>1 UNIDAD DE BOQUILLA</v>
          </cell>
          <cell r="D38">
            <v>1</v>
          </cell>
          <cell r="E38" t="str">
            <v xml:space="preserve">UN </v>
          </cell>
        </row>
        <row r="39">
          <cell r="A39">
            <v>35</v>
          </cell>
          <cell r="B39" t="str">
            <v>BOQUILLA PLASTICA PARA ENDOSCOPIA PEDIATRICA REUSABLE</v>
          </cell>
          <cell r="C39" t="str">
            <v>1 UNIDAD DE BOQUILLA</v>
          </cell>
          <cell r="D39">
            <v>1</v>
          </cell>
          <cell r="E39" t="str">
            <v xml:space="preserve">UN </v>
          </cell>
        </row>
        <row r="40">
          <cell r="A40">
            <v>36</v>
          </cell>
          <cell r="B40" t="str">
            <v>BOQUILLAS DESECHABLES ADULTO 48 F BANDA DE CAUCHO INTERNA CON VELCRO</v>
          </cell>
          <cell r="C40" t="str">
            <v>1 UNIDAD DE BOQUILLA</v>
          </cell>
          <cell r="D40">
            <v>1</v>
          </cell>
          <cell r="E40" t="str">
            <v xml:space="preserve">UN </v>
          </cell>
        </row>
        <row r="41">
          <cell r="A41">
            <v>37</v>
          </cell>
          <cell r="B41" t="str">
            <v>CANULA DE TRAQUEOSTOMIA 2.5 SIN BALON TERMOSENSIBLE QUE PERMITA MAYOR ADAPTACION</v>
          </cell>
          <cell r="C41" t="str">
            <v>1 UNIDAD DE CANULA</v>
          </cell>
          <cell r="D41">
            <v>1</v>
          </cell>
          <cell r="E41" t="str">
            <v xml:space="preserve">UN </v>
          </cell>
        </row>
        <row r="42">
          <cell r="A42">
            <v>38</v>
          </cell>
          <cell r="B42" t="str">
            <v>CANULA DE TRAQUEOSTOMIA 5 FENESTRADA</v>
          </cell>
          <cell r="C42" t="str">
            <v>1 UNIDAD DE CANULA</v>
          </cell>
          <cell r="D42">
            <v>1</v>
          </cell>
          <cell r="E42" t="str">
            <v xml:space="preserve">UN </v>
          </cell>
        </row>
        <row r="43">
          <cell r="A43">
            <v>39</v>
          </cell>
          <cell r="B43" t="str">
            <v>CATETER VENOSO CENTRAL 1 LUMEN N 18 AD.</v>
          </cell>
          <cell r="C43" t="str">
            <v>1 UNIDAD DE CATETER</v>
          </cell>
          <cell r="D43">
            <v>1</v>
          </cell>
          <cell r="E43" t="str">
            <v xml:space="preserve">UN </v>
          </cell>
        </row>
        <row r="44">
          <cell r="A44">
            <v>40</v>
          </cell>
          <cell r="B44" t="str">
            <v>CEPILLO PARA LAVADO DE COLONOSCOPIA DESECHABLE</v>
          </cell>
          <cell r="C44" t="str">
            <v>1 UNIDAD DE CEPILLO</v>
          </cell>
          <cell r="D44">
            <v>1</v>
          </cell>
          <cell r="E44" t="str">
            <v xml:space="preserve">UN </v>
          </cell>
        </row>
        <row r="45">
          <cell r="A45">
            <v>41</v>
          </cell>
          <cell r="B45" t="str">
            <v>CEPILLO PARA LAVADO PARA GASTROSCOPIA DESECHABLE</v>
          </cell>
          <cell r="C45" t="str">
            <v>1 UNIDAD DE CEPILLO</v>
          </cell>
          <cell r="D45">
            <v>1</v>
          </cell>
          <cell r="E45" t="str">
            <v xml:space="preserve">UN </v>
          </cell>
        </row>
        <row r="46">
          <cell r="A46">
            <v>42</v>
          </cell>
          <cell r="B46" t="str">
            <v>CIRCUITO DESECHABLE PARA SISTEMA DE REANIMACIÓN NEONATAL QUE INCLUYE MANGUERA LISA PARA OXIGENO Y MASCARA DE (50MM)</v>
          </cell>
          <cell r="C46" t="str">
            <v>1 UNIDAD DE CIRCUITO INCLUYE MANGUERA Y MASCARA</v>
          </cell>
          <cell r="D46">
            <v>1</v>
          </cell>
          <cell r="E46" t="str">
            <v xml:space="preserve">UN </v>
          </cell>
          <cell r="F46">
            <v>108936</v>
          </cell>
          <cell r="G46">
            <v>0</v>
          </cell>
        </row>
        <row r="47">
          <cell r="A47">
            <v>43</v>
          </cell>
          <cell r="B47" t="str">
            <v>CIRCUITO DESECHABLE PARA SISTEMA DE REANIMACIÓN NEONATAL QUE INCLUYE MANGUERA LISA PARA OXIGENO Y MASCARA DE (60MM)</v>
          </cell>
          <cell r="C47" t="str">
            <v>1 UNIDAD DE CIRCUITO INCLUYE MANGUERA Y MASCARA</v>
          </cell>
          <cell r="D47">
            <v>1</v>
          </cell>
          <cell r="E47" t="str">
            <v xml:space="preserve">UN </v>
          </cell>
          <cell r="F47">
            <v>114833</v>
          </cell>
          <cell r="G47">
            <v>0</v>
          </cell>
        </row>
        <row r="48">
          <cell r="A48">
            <v>44</v>
          </cell>
          <cell r="B48" t="str">
            <v>CIRCUITO DESECHABLE PARA SISTEMA DE REANIMACIÓN NEONATAL QUE INCLUYE MANGUERA LISA PARA OXIGENO Y MASCARA DE (42MM)</v>
          </cell>
          <cell r="C48" t="str">
            <v>1 UNIDAD DE CIRCUITO INCLUYE MANGUERA Y MASCARA</v>
          </cell>
          <cell r="D48">
            <v>1</v>
          </cell>
          <cell r="E48" t="str">
            <v xml:space="preserve">UN </v>
          </cell>
          <cell r="F48">
            <v>108936</v>
          </cell>
          <cell r="G48">
            <v>0</v>
          </cell>
        </row>
        <row r="49">
          <cell r="A49">
            <v>45</v>
          </cell>
          <cell r="B49" t="str">
            <v>DREN DE BLAKE NO. 7 CON RESERVORIO</v>
          </cell>
          <cell r="C49" t="str">
            <v>1 UNIDAD DE DREN</v>
          </cell>
          <cell r="D49">
            <v>1</v>
          </cell>
          <cell r="E49" t="str">
            <v xml:space="preserve">UN </v>
          </cell>
        </row>
        <row r="50">
          <cell r="A50">
            <v>46</v>
          </cell>
          <cell r="B50" t="str">
            <v>ELECTRODO LAPAROSCOPICO TIPO GANCHO DE HOOK ANGULACION 90 GRADOS (CAMISA E INSERTO ) REUSABLE PARA SISTEMA MONOPOLAR</v>
          </cell>
          <cell r="C50" t="str">
            <v>1 UNIDAD DE ELECTRODO</v>
          </cell>
          <cell r="D50">
            <v>1</v>
          </cell>
          <cell r="E50" t="str">
            <v xml:space="preserve">UN </v>
          </cell>
        </row>
        <row r="51">
          <cell r="A51">
            <v>47</v>
          </cell>
          <cell r="B51" t="str">
            <v>ELECTRODO LAPAROSCOPICO TIPO ESPATULA (CAMISA E INSERTO ) REUSABLE PARA SISTEMA MONOPOLAR</v>
          </cell>
          <cell r="C51" t="str">
            <v>1 UNIDAD DE ELECTRODO</v>
          </cell>
          <cell r="D51">
            <v>1</v>
          </cell>
          <cell r="E51" t="str">
            <v xml:space="preserve">UN </v>
          </cell>
        </row>
        <row r="52">
          <cell r="A52">
            <v>48</v>
          </cell>
          <cell r="B52" t="str">
            <v>INHALOCAMARA PARA VENTILACIÓN MECANICA ADULTO CON ADAPTACION A CIRCUITO UNIVERSAL</v>
          </cell>
          <cell r="C52" t="str">
            <v>1 UNIDAD DE INHALOCAMARA</v>
          </cell>
          <cell r="D52">
            <v>1</v>
          </cell>
          <cell r="E52" t="str">
            <v xml:space="preserve">UN </v>
          </cell>
        </row>
        <row r="53">
          <cell r="A53">
            <v>49</v>
          </cell>
          <cell r="B53" t="str">
            <v>JERINGA ASEPTO PLASTICA ESTERIL</v>
          </cell>
          <cell r="C53" t="str">
            <v>1 UNIDAD DE JERINGA</v>
          </cell>
          <cell r="D53">
            <v>1</v>
          </cell>
          <cell r="E53" t="str">
            <v xml:space="preserve">UN </v>
          </cell>
        </row>
        <row r="54">
          <cell r="A54">
            <v>50</v>
          </cell>
          <cell r="B54" t="str">
            <v>JUEGO PARA ADMINISTRACION DE LIQUIDOS PARA BOMBA DE DOLOR</v>
          </cell>
          <cell r="C54" t="str">
            <v>1 UNIDAD DE JUEGO ADMINISTRACION DE LIQUIDOS PARA BOMBA DE DOLOR</v>
          </cell>
          <cell r="D54">
            <v>1</v>
          </cell>
          <cell r="E54" t="str">
            <v xml:space="preserve">UN </v>
          </cell>
        </row>
        <row r="55">
          <cell r="A55">
            <v>51</v>
          </cell>
          <cell r="B55" t="str">
            <v>KIT DE TRAQUEOSTOMIA PERCUTANEO ( GUIA, AGUJA, CAMISA, BISTURY, JERINGA, CANULA DE PUNCION CON CASTETER DE TEFLON, DILATADOR CORTO 14, CATETER GUIA CON BLOQUEO DE SEGURIDAD, DILATADOR HIDROFILICO Y CANULA DE TRAQUEOSTOMIA N 7 )</v>
          </cell>
          <cell r="C55" t="str">
            <v>1 KIT DE TRAQUEOSTOMIA PRESENTACION KIT</v>
          </cell>
          <cell r="D55">
            <v>1</v>
          </cell>
          <cell r="E55" t="str">
            <v xml:space="preserve">UN </v>
          </cell>
        </row>
        <row r="56">
          <cell r="A56">
            <v>52</v>
          </cell>
          <cell r="B56" t="str">
            <v>KIT DE TRAQUEOSTOMIA PERCUTANEO ( GUIA, AGUJA, CAMISA, BISTURY, JERINGA, CANULA DE PUNCION CON CASTETER DE TEFLON, DILATADOR CORTO 14, CATETER GUIA CON BLOQUEO DE SEGURIDAD, DILATADOR HIDROFILICO Y CANULA DE TRAQUEOSTOMIA N 8 FENESTRADA)</v>
          </cell>
          <cell r="C56" t="str">
            <v>1 KIT DE TRAQUEOSTOMIA PRESENTACION KIT</v>
          </cell>
          <cell r="D56">
            <v>1</v>
          </cell>
          <cell r="E56" t="str">
            <v xml:space="preserve">UN </v>
          </cell>
        </row>
        <row r="57">
          <cell r="A57">
            <v>53</v>
          </cell>
          <cell r="B57" t="str">
            <v>PAPILOTOMO DE PUNTA O PRECORTE</v>
          </cell>
          <cell r="C57" t="str">
            <v>1 UNIDAD DE PAPILOTOMO</v>
          </cell>
          <cell r="D57">
            <v>1</v>
          </cell>
          <cell r="E57" t="str">
            <v xml:space="preserve">UN </v>
          </cell>
        </row>
        <row r="58">
          <cell r="A58">
            <v>54</v>
          </cell>
          <cell r="B58" t="str">
            <v>PINZA PARA EXTRACCION DE CUERPO EXTRAÑO REUSABLE PARA ENDOSCOPIA</v>
          </cell>
          <cell r="C58" t="str">
            <v>1 UNIDAD DE PINZA</v>
          </cell>
          <cell r="D58">
            <v>1</v>
          </cell>
          <cell r="E58" t="str">
            <v xml:space="preserve">UN </v>
          </cell>
        </row>
        <row r="59">
          <cell r="A59">
            <v>55</v>
          </cell>
          <cell r="B59" t="str">
            <v>SET DE CATETER EPIDURAL CON AGUJA No.16</v>
          </cell>
          <cell r="C59" t="str">
            <v>1 UNIDAD DE KIT DE ANESTESIA. INCLUYE (TODOS LOS INSUMOS RELACIONADOS EN LA DESCRIPCION DEL INSUMO) PRESENTACION KIT</v>
          </cell>
          <cell r="D59">
            <v>1</v>
          </cell>
          <cell r="E59" t="str">
            <v xml:space="preserve">UN </v>
          </cell>
        </row>
        <row r="60">
          <cell r="A60">
            <v>56</v>
          </cell>
          <cell r="B60" t="str">
            <v>SET DE CATETER EPIDURAL CON AGUJA No.18</v>
          </cell>
          <cell r="C60" t="str">
            <v>1 UNIDAD DE SET DE CATETER</v>
          </cell>
          <cell r="D60">
            <v>1</v>
          </cell>
          <cell r="E60" t="str">
            <v xml:space="preserve">UN </v>
          </cell>
        </row>
        <row r="61">
          <cell r="A61">
            <v>57</v>
          </cell>
          <cell r="B61" t="str">
            <v>SISTEMA DE DRENAJE TORACICO PEDIATRICO</v>
          </cell>
          <cell r="C61" t="str">
            <v>1 UNIDAD DE SISTEMA DE DRENAJE TORAXICO</v>
          </cell>
          <cell r="D61">
            <v>1</v>
          </cell>
          <cell r="E61" t="str">
            <v xml:space="preserve">UN </v>
          </cell>
        </row>
        <row r="62">
          <cell r="A62">
            <v>58</v>
          </cell>
          <cell r="B62" t="str">
            <v>SONDA DE SUCCION CERRADA N° 12 FR</v>
          </cell>
          <cell r="C62" t="str">
            <v>1 UNIDAD DE SONDA</v>
          </cell>
          <cell r="D62">
            <v>1</v>
          </cell>
          <cell r="E62" t="str">
            <v xml:space="preserve">UN </v>
          </cell>
        </row>
        <row r="63">
          <cell r="A63">
            <v>59</v>
          </cell>
          <cell r="B63" t="str">
            <v>SONDA DE SUCCION CERRADA N° 5 FR</v>
          </cell>
          <cell r="C63" t="str">
            <v>1 UNIDAD DE SONDA</v>
          </cell>
          <cell r="D63">
            <v>1</v>
          </cell>
          <cell r="E63" t="str">
            <v xml:space="preserve">UN </v>
          </cell>
        </row>
        <row r="64">
          <cell r="A64">
            <v>60</v>
          </cell>
          <cell r="B64" t="str">
            <v>SONDA DE SUCCION CERRADA NO 14 CON PUERTO PARA INHALADOR</v>
          </cell>
          <cell r="C64" t="str">
            <v>1 UNIDAD DE SONDA</v>
          </cell>
          <cell r="D64">
            <v>1</v>
          </cell>
          <cell r="E64" t="str">
            <v xml:space="preserve">UN </v>
          </cell>
        </row>
        <row r="65">
          <cell r="A65">
            <v>61</v>
          </cell>
          <cell r="B65" t="str">
            <v>VALVULA DE SUCCION DESECHABLE</v>
          </cell>
          <cell r="C65" t="str">
            <v>1 UNIDAD DE VALVULA DE SUCCION</v>
          </cell>
          <cell r="D65">
            <v>1</v>
          </cell>
          <cell r="E65" t="str">
            <v xml:space="preserve">UN </v>
          </cell>
        </row>
        <row r="66">
          <cell r="A66">
            <v>62</v>
          </cell>
          <cell r="B66" t="str">
            <v>BOLSA DE DRENAJE URINARIO ADULTO CON SISTEMA CERRRADO, SIN PUERTO PARA TOMA DE MUESTRA Y SIN VALVULA ANTIREFLUJO Y CONECTOR UNIVERSAL.</v>
          </cell>
          <cell r="C66" t="str">
            <v>1 UNIDAD DE BOLSA DRENAJE URINARIO</v>
          </cell>
          <cell r="D66">
            <v>1</v>
          </cell>
          <cell r="E66" t="str">
            <v xml:space="preserve">UN </v>
          </cell>
          <cell r="F66">
            <v>3347</v>
          </cell>
          <cell r="G66">
            <v>0</v>
          </cell>
        </row>
        <row r="67">
          <cell r="A67">
            <v>63</v>
          </cell>
          <cell r="B67" t="str">
            <v>CANULA DE GUEDELL N. 0</v>
          </cell>
          <cell r="C67" t="str">
            <v>1 UNIDAD DE CANULA</v>
          </cell>
          <cell r="D67">
            <v>1</v>
          </cell>
          <cell r="E67" t="str">
            <v xml:space="preserve">UN </v>
          </cell>
          <cell r="F67">
            <v>759</v>
          </cell>
          <cell r="G67">
            <v>0</v>
          </cell>
        </row>
        <row r="68">
          <cell r="A68">
            <v>64</v>
          </cell>
          <cell r="B68" t="str">
            <v>CANULA DE GUEDELL N. 1</v>
          </cell>
          <cell r="C68" t="str">
            <v>1 UNIDAD DE CANULA</v>
          </cell>
          <cell r="D68">
            <v>1</v>
          </cell>
          <cell r="E68" t="str">
            <v xml:space="preserve">UN </v>
          </cell>
          <cell r="F68">
            <v>759</v>
          </cell>
          <cell r="G68">
            <v>0</v>
          </cell>
        </row>
        <row r="69">
          <cell r="A69">
            <v>65</v>
          </cell>
          <cell r="B69" t="str">
            <v>CANULA DE GUEDELL N. 2</v>
          </cell>
          <cell r="C69" t="str">
            <v>1 UNIDAD DE CANULA</v>
          </cell>
          <cell r="D69">
            <v>1</v>
          </cell>
          <cell r="E69" t="str">
            <v xml:space="preserve">UN </v>
          </cell>
          <cell r="F69">
            <v>759</v>
          </cell>
          <cell r="G69">
            <v>0</v>
          </cell>
        </row>
        <row r="70">
          <cell r="A70">
            <v>66</v>
          </cell>
          <cell r="B70" t="str">
            <v>CANULA DE GUEDELL N. 3</v>
          </cell>
          <cell r="C70" t="str">
            <v>1 UNIDAD DE CANULA</v>
          </cell>
          <cell r="D70">
            <v>1</v>
          </cell>
          <cell r="E70" t="str">
            <v xml:space="preserve">UN </v>
          </cell>
          <cell r="F70">
            <v>759</v>
          </cell>
          <cell r="G70">
            <v>0</v>
          </cell>
        </row>
        <row r="71">
          <cell r="A71">
            <v>67</v>
          </cell>
          <cell r="B71" t="str">
            <v>CANULA DE GUEDELL N. 4</v>
          </cell>
          <cell r="C71" t="str">
            <v>1 UNIDAD DE CANULA</v>
          </cell>
          <cell r="D71">
            <v>1</v>
          </cell>
          <cell r="E71" t="str">
            <v xml:space="preserve">UN </v>
          </cell>
          <cell r="F71">
            <v>759</v>
          </cell>
          <cell r="G71">
            <v>0</v>
          </cell>
        </row>
        <row r="72">
          <cell r="A72">
            <v>68</v>
          </cell>
          <cell r="B72" t="str">
            <v>CANULA DE GUEDELL N. 5</v>
          </cell>
          <cell r="C72" t="str">
            <v>1 UNIDAD DE CANULA</v>
          </cell>
          <cell r="D72">
            <v>1</v>
          </cell>
          <cell r="E72" t="str">
            <v xml:space="preserve">UN </v>
          </cell>
          <cell r="F72">
            <v>759</v>
          </cell>
          <cell r="G72">
            <v>0</v>
          </cell>
        </row>
        <row r="73">
          <cell r="A73">
            <v>69</v>
          </cell>
          <cell r="B73" t="str">
            <v>CANULA DE TRAQUEOSTOMIA 5 CON BALON</v>
          </cell>
          <cell r="C73" t="str">
            <v>1 UNIDAD DE CANULA</v>
          </cell>
          <cell r="D73">
            <v>1</v>
          </cell>
          <cell r="E73" t="str">
            <v xml:space="preserve">UN </v>
          </cell>
        </row>
        <row r="74">
          <cell r="A74">
            <v>70</v>
          </cell>
          <cell r="B74" t="str">
            <v>CANULA DE TRAQUEOSTOMIA 5 SIN BALON</v>
          </cell>
          <cell r="C74" t="str">
            <v>1 UNIDAD DE CANULA</v>
          </cell>
          <cell r="D74">
            <v>1</v>
          </cell>
          <cell r="E74" t="str">
            <v xml:space="preserve">UN </v>
          </cell>
        </row>
        <row r="75">
          <cell r="A75">
            <v>71</v>
          </cell>
          <cell r="B75" t="str">
            <v>CANULA DE TRAQUEOSTOMIA 5.5 CON BALON</v>
          </cell>
          <cell r="C75" t="str">
            <v>1 UNIDAD DE CANULA</v>
          </cell>
          <cell r="D75">
            <v>1</v>
          </cell>
          <cell r="E75" t="str">
            <v xml:space="preserve">UN </v>
          </cell>
        </row>
        <row r="76">
          <cell r="A76">
            <v>72</v>
          </cell>
          <cell r="B76" t="str">
            <v>CANULA DE TRAQUEOSTOMIA 7 CON BALON</v>
          </cell>
          <cell r="C76" t="str">
            <v>1 UNIDAD DE CANULA</v>
          </cell>
          <cell r="D76">
            <v>1</v>
          </cell>
          <cell r="E76" t="str">
            <v xml:space="preserve">UN </v>
          </cell>
          <cell r="F76">
            <v>16443</v>
          </cell>
          <cell r="G76">
            <v>0</v>
          </cell>
        </row>
        <row r="77">
          <cell r="A77">
            <v>73</v>
          </cell>
          <cell r="B77" t="str">
            <v>CANULA DE TRAQUEOSTOMIA 7.5 CON BALON</v>
          </cell>
          <cell r="C77" t="str">
            <v>1 UNIDAD DE CANULA</v>
          </cell>
          <cell r="D77">
            <v>1</v>
          </cell>
          <cell r="E77" t="str">
            <v xml:space="preserve">UN </v>
          </cell>
          <cell r="F77">
            <v>16443</v>
          </cell>
          <cell r="G77">
            <v>0</v>
          </cell>
        </row>
        <row r="78">
          <cell r="A78">
            <v>74</v>
          </cell>
          <cell r="B78" t="str">
            <v>CANULA DE TRAQUEOSTOMIA 8 CON BALON</v>
          </cell>
          <cell r="C78" t="str">
            <v>1 UNIDAD DE CANULA</v>
          </cell>
          <cell r="D78">
            <v>1</v>
          </cell>
          <cell r="E78" t="str">
            <v xml:space="preserve">UN </v>
          </cell>
          <cell r="F78">
            <v>16443</v>
          </cell>
          <cell r="G78">
            <v>0</v>
          </cell>
        </row>
        <row r="79">
          <cell r="A79">
            <v>75</v>
          </cell>
          <cell r="B79" t="str">
            <v>ELECTRODO PEDIATRICO CON GEL SOLIDO BASE MICROPOROSO SUAVE DURABLES, ADHESIVO HIPOALERGENIGO</v>
          </cell>
          <cell r="C79" t="str">
            <v>1 UNIDAD DE ELECTRODO</v>
          </cell>
          <cell r="D79">
            <v>1</v>
          </cell>
          <cell r="E79" t="str">
            <v xml:space="preserve">UN </v>
          </cell>
        </row>
        <row r="80">
          <cell r="A80">
            <v>76</v>
          </cell>
          <cell r="B80" t="str">
            <v>FILTRO BACTERIANO VIRICO ADULTO PARA VENTILADOR MECANICO</v>
          </cell>
          <cell r="C80" t="str">
            <v>1 UNIDAD DE FILTRO</v>
          </cell>
          <cell r="D80">
            <v>1</v>
          </cell>
          <cell r="E80" t="str">
            <v xml:space="preserve">UN </v>
          </cell>
          <cell r="F80">
            <v>4378</v>
          </cell>
          <cell r="G80">
            <v>0</v>
          </cell>
        </row>
        <row r="81">
          <cell r="A81">
            <v>77</v>
          </cell>
          <cell r="B81" t="str">
            <v>FILTRO HIDROFOBICO DESECAHBLE para su uso en equipos respiratorios y concentradores de oxígeno</v>
          </cell>
          <cell r="C81" t="str">
            <v>1 UNIDAD DE FILTRO</v>
          </cell>
          <cell r="D81">
            <v>1</v>
          </cell>
          <cell r="E81" t="str">
            <v xml:space="preserve">UN </v>
          </cell>
          <cell r="F81">
            <v>16086</v>
          </cell>
          <cell r="G81">
            <v>0</v>
          </cell>
        </row>
        <row r="82">
          <cell r="A82">
            <v>78</v>
          </cell>
          <cell r="B82" t="str">
            <v>FILTRO INTERCAMBIADOR DE CALOR Y HUMEDAD PEDIATRICO</v>
          </cell>
          <cell r="C82" t="str">
            <v>1 UNIDAD DE FILTRO</v>
          </cell>
          <cell r="D82">
            <v>1</v>
          </cell>
          <cell r="E82" t="str">
            <v xml:space="preserve">UN </v>
          </cell>
          <cell r="F82">
            <v>6727</v>
          </cell>
          <cell r="G82">
            <v>0</v>
          </cell>
        </row>
        <row r="83">
          <cell r="A83">
            <v>79</v>
          </cell>
          <cell r="B83" t="str">
            <v>FILTROS HIDROFOBICOS PARA MAQUINAS DE ANESTESIA</v>
          </cell>
          <cell r="C83" t="str">
            <v>1 UNIDAD DE FILTRO</v>
          </cell>
          <cell r="D83">
            <v>1</v>
          </cell>
          <cell r="E83" t="str">
            <v xml:space="preserve">UN </v>
          </cell>
          <cell r="F83">
            <v>16086</v>
          </cell>
          <cell r="G83">
            <v>0</v>
          </cell>
        </row>
        <row r="84">
          <cell r="A84">
            <v>80</v>
          </cell>
          <cell r="B84" t="str">
            <v>GUIA DE INTUBACION 10 FR PEDIATRICA DESECHABLE</v>
          </cell>
          <cell r="C84" t="str">
            <v>1 UNIDAD DE GUIA</v>
          </cell>
          <cell r="D84">
            <v>1</v>
          </cell>
          <cell r="E84" t="str">
            <v xml:space="preserve">UN </v>
          </cell>
          <cell r="F84">
            <v>4284</v>
          </cell>
          <cell r="G84">
            <v>0</v>
          </cell>
        </row>
        <row r="85">
          <cell r="A85">
            <v>81</v>
          </cell>
          <cell r="B85" t="str">
            <v>GUIA DE INTUBACION 14 FR</v>
          </cell>
          <cell r="C85" t="str">
            <v>1 UNIDAD DE GUIA</v>
          </cell>
          <cell r="D85">
            <v>1</v>
          </cell>
          <cell r="E85" t="str">
            <v xml:space="preserve">UN </v>
          </cell>
          <cell r="F85">
            <v>4284</v>
          </cell>
          <cell r="G85">
            <v>0</v>
          </cell>
        </row>
        <row r="86">
          <cell r="A86">
            <v>82</v>
          </cell>
          <cell r="B86" t="str">
            <v>GUIA DE INTUBACION 6 FR</v>
          </cell>
          <cell r="C86" t="str">
            <v>1 UNIDAD DE GUIA</v>
          </cell>
          <cell r="D86">
            <v>1</v>
          </cell>
          <cell r="E86" t="str">
            <v xml:space="preserve">UN </v>
          </cell>
          <cell r="F86">
            <v>4284</v>
          </cell>
          <cell r="G86">
            <v>0</v>
          </cell>
        </row>
        <row r="87">
          <cell r="A87">
            <v>83</v>
          </cell>
          <cell r="B87" t="str">
            <v>LAPIZ PARA ELECTROBISTURI ESTERIL</v>
          </cell>
          <cell r="C87" t="str">
            <v>1 UNIDAD DE LAPIZ ELECTROBISTURI</v>
          </cell>
          <cell r="D87">
            <v>1</v>
          </cell>
          <cell r="E87" t="str">
            <v xml:space="preserve">UN </v>
          </cell>
        </row>
        <row r="88">
          <cell r="A88">
            <v>84</v>
          </cell>
          <cell r="B88" t="str">
            <v>MALLA DE POLIPROPILENO DE ALTA DENSIDAD PESO DE 95 GR, MICROPOROSA PORO DE 0,75 X 0.75 A 0,8 MM NO ABSORBIBLE 15 X 15CM</v>
          </cell>
          <cell r="C88" t="str">
            <v>1 UNIDAD DE MALLA</v>
          </cell>
          <cell r="D88">
            <v>1</v>
          </cell>
          <cell r="E88" t="str">
            <v xml:space="preserve">UN </v>
          </cell>
        </row>
        <row r="89">
          <cell r="A89">
            <v>85</v>
          </cell>
          <cell r="B89" t="str">
            <v>MALLA DE POLIPROPILENO PARA LA REPARACION DE LA PARED ABDOMINAL 30CM X 30CM</v>
          </cell>
          <cell r="C89" t="str">
            <v>1 UNIDAD DE MALLA</v>
          </cell>
          <cell r="D89">
            <v>1</v>
          </cell>
          <cell r="E89" t="str">
            <v xml:space="preserve">UN </v>
          </cell>
        </row>
        <row r="90">
          <cell r="A90">
            <v>86</v>
          </cell>
          <cell r="B90" t="str">
            <v>MALLA DE POLIPROPILENO SUAVE DE MEDIANA DENSIDAD CON PESO DE 45 A 90G/M2, MACROPOROSA PORO DE 2,38 A 3.6 X 2,38 A 3.6 MM, NO ABSORBIBLE. 10CM A 8CM X 15CM</v>
          </cell>
          <cell r="C90" t="str">
            <v>1 UNIDAD DE MALLA</v>
          </cell>
          <cell r="D90">
            <v>1</v>
          </cell>
          <cell r="E90" t="str">
            <v xml:space="preserve">UN </v>
          </cell>
        </row>
        <row r="91">
          <cell r="A91">
            <v>87</v>
          </cell>
          <cell r="B91" t="str">
            <v>MALLA MACROPOROSA MONOFILAMENTO LIGERA ULTRAFINA PARA PROLAPSO DE CUPULA VAGINAL</v>
          </cell>
          <cell r="C91" t="str">
            <v>1 UNIDAD DE MALLA</v>
          </cell>
          <cell r="D91">
            <v>1</v>
          </cell>
          <cell r="E91" t="str">
            <v xml:space="preserve">UN </v>
          </cell>
        </row>
        <row r="92">
          <cell r="A92">
            <v>88</v>
          </cell>
          <cell r="B92" t="str">
            <v>MALLA QUIRURGICA DE ALTA DENSIDAD DE 15 X 15 CM - 20 X 20 CM</v>
          </cell>
          <cell r="C92" t="str">
            <v>1 UNIDAD DE MALLA</v>
          </cell>
          <cell r="D92">
            <v>1</v>
          </cell>
          <cell r="E92" t="str">
            <v xml:space="preserve">UN </v>
          </cell>
        </row>
        <row r="93">
          <cell r="A93">
            <v>89</v>
          </cell>
          <cell r="B93" t="str">
            <v>MALLA QUIRURGICA PARA REPARACION DE HERNIA VENTRAL/INCISIONAL CUANDO EXISTE LA NECESIDAD DE QUE LA MALLA ENTRE EN CONTACTO CON CON LOS ORGANOS DE LA CAVIDADABDOMINAL 18 A 20 X 30 A 35CM</v>
          </cell>
          <cell r="C93" t="str">
            <v>1 UNIDAD DE MALLA</v>
          </cell>
          <cell r="D93">
            <v>1</v>
          </cell>
          <cell r="E93" t="str">
            <v xml:space="preserve">UN </v>
          </cell>
        </row>
        <row r="94">
          <cell r="A94">
            <v>90</v>
          </cell>
          <cell r="B94" t="str">
            <v>MASCARA FACIAL 0 PARA ANESTESIA</v>
          </cell>
          <cell r="C94" t="str">
            <v>1 UNIDAD DE MASCARA</v>
          </cell>
          <cell r="D94">
            <v>1</v>
          </cell>
          <cell r="E94" t="str">
            <v xml:space="preserve">UN </v>
          </cell>
          <cell r="F94">
            <v>4261</v>
          </cell>
          <cell r="G94">
            <v>0</v>
          </cell>
        </row>
        <row r="95">
          <cell r="A95">
            <v>91</v>
          </cell>
          <cell r="B95" t="str">
            <v>MASCARA FACIAL 1 PARA ANESTESIA</v>
          </cell>
          <cell r="C95" t="str">
            <v>1 UNIDAD DE MASCARA</v>
          </cell>
          <cell r="D95">
            <v>1</v>
          </cell>
          <cell r="E95" t="str">
            <v xml:space="preserve">UN </v>
          </cell>
          <cell r="F95">
            <v>4261</v>
          </cell>
          <cell r="G95">
            <v>0</v>
          </cell>
        </row>
        <row r="96">
          <cell r="A96">
            <v>92</v>
          </cell>
          <cell r="B96" t="str">
            <v>MASCARA FACIAL 2 PARA ANESTESIA</v>
          </cell>
          <cell r="C96" t="str">
            <v>1 UNIDAD DE MASCARA</v>
          </cell>
          <cell r="D96">
            <v>1</v>
          </cell>
          <cell r="E96" t="str">
            <v xml:space="preserve">UN </v>
          </cell>
          <cell r="F96">
            <v>5166</v>
          </cell>
          <cell r="G96">
            <v>0</v>
          </cell>
        </row>
        <row r="97">
          <cell r="A97">
            <v>93</v>
          </cell>
          <cell r="B97" t="str">
            <v>MASCARA FACIAL 3 PARA ANESTESIA</v>
          </cell>
          <cell r="C97" t="str">
            <v>1 UNIDAD DE MASCARA</v>
          </cell>
          <cell r="D97">
            <v>1</v>
          </cell>
          <cell r="E97" t="str">
            <v xml:space="preserve">UN </v>
          </cell>
          <cell r="F97">
            <v>5166</v>
          </cell>
          <cell r="G97">
            <v>0</v>
          </cell>
        </row>
        <row r="98">
          <cell r="A98">
            <v>94</v>
          </cell>
          <cell r="B98" t="str">
            <v>MASCARA FACIAL 4 PARA ANESTESIA</v>
          </cell>
          <cell r="C98" t="str">
            <v>1 UNIDAD DE MASCARA</v>
          </cell>
          <cell r="D98">
            <v>1</v>
          </cell>
          <cell r="E98" t="str">
            <v xml:space="preserve">UN </v>
          </cell>
          <cell r="F98">
            <v>5166</v>
          </cell>
          <cell r="G98">
            <v>0</v>
          </cell>
        </row>
        <row r="99">
          <cell r="A99">
            <v>95</v>
          </cell>
          <cell r="B99" t="str">
            <v>MASCARA FACIAL 5 PARA ANESTESIA</v>
          </cell>
          <cell r="C99" t="str">
            <v>1 UNIDAD DE MASCARA</v>
          </cell>
          <cell r="D99">
            <v>1</v>
          </cell>
          <cell r="E99" t="str">
            <v xml:space="preserve">UN </v>
          </cell>
          <cell r="F99">
            <v>5166</v>
          </cell>
          <cell r="G99">
            <v>0</v>
          </cell>
        </row>
        <row r="100">
          <cell r="A100">
            <v>96</v>
          </cell>
          <cell r="B100" t="str">
            <v>MASCARA LARINGEA N° 1 - DESECHABLE</v>
          </cell>
          <cell r="C100" t="str">
            <v>1 UNIDAD DE MASCARA</v>
          </cell>
          <cell r="D100">
            <v>1</v>
          </cell>
          <cell r="E100" t="str">
            <v xml:space="preserve">UN </v>
          </cell>
          <cell r="F100">
            <v>19744</v>
          </cell>
          <cell r="G100">
            <v>0</v>
          </cell>
        </row>
        <row r="101">
          <cell r="A101">
            <v>97</v>
          </cell>
          <cell r="B101" t="str">
            <v>MASCARA LARINGEA N° 1,5 - DESECHABLE</v>
          </cell>
          <cell r="C101" t="str">
            <v>1 UNIDAD DE MASCARA</v>
          </cell>
          <cell r="D101">
            <v>1</v>
          </cell>
          <cell r="E101" t="str">
            <v xml:space="preserve">UN </v>
          </cell>
          <cell r="F101">
            <v>19744</v>
          </cell>
          <cell r="G101">
            <v>0</v>
          </cell>
        </row>
        <row r="102">
          <cell r="A102">
            <v>98</v>
          </cell>
          <cell r="B102" t="str">
            <v>MASCARA LARINGEA N° 2 - DESECHABLE</v>
          </cell>
          <cell r="C102" t="str">
            <v>1 UNIDAD DE MASCARA</v>
          </cell>
          <cell r="D102">
            <v>1</v>
          </cell>
          <cell r="E102" t="str">
            <v xml:space="preserve">UN </v>
          </cell>
          <cell r="F102">
            <v>19744</v>
          </cell>
          <cell r="G102">
            <v>0</v>
          </cell>
        </row>
        <row r="103">
          <cell r="A103">
            <v>99</v>
          </cell>
          <cell r="B103" t="str">
            <v>MASCARA LARINGEA N° 2,5 - DESECHABLE</v>
          </cell>
          <cell r="C103" t="str">
            <v>1 UNIDAD DE MASCARA</v>
          </cell>
          <cell r="D103">
            <v>1</v>
          </cell>
          <cell r="E103" t="str">
            <v xml:space="preserve">UN </v>
          </cell>
          <cell r="F103">
            <v>19744</v>
          </cell>
          <cell r="G103">
            <v>0</v>
          </cell>
        </row>
        <row r="104">
          <cell r="A104">
            <v>100</v>
          </cell>
          <cell r="B104" t="str">
            <v>MASCARA LARINGEA N° 3 - DESECHABLE</v>
          </cell>
          <cell r="C104" t="str">
            <v>1 UNIDAD DE MASCARA</v>
          </cell>
          <cell r="D104">
            <v>1</v>
          </cell>
          <cell r="E104" t="str">
            <v xml:space="preserve">UN </v>
          </cell>
          <cell r="F104">
            <v>19744</v>
          </cell>
          <cell r="G104">
            <v>0</v>
          </cell>
        </row>
        <row r="105">
          <cell r="A105">
            <v>101</v>
          </cell>
          <cell r="B105" t="str">
            <v>MASCARA LARINGEA N° 4 - DESECHABLE</v>
          </cell>
          <cell r="C105" t="str">
            <v>1 UNIDAD DE MASCARA</v>
          </cell>
          <cell r="D105">
            <v>1</v>
          </cell>
          <cell r="E105" t="str">
            <v xml:space="preserve">UN </v>
          </cell>
          <cell r="F105">
            <v>19744</v>
          </cell>
          <cell r="G105">
            <v>0</v>
          </cell>
        </row>
        <row r="106">
          <cell r="A106">
            <v>102</v>
          </cell>
          <cell r="B106" t="str">
            <v>MASCARA LARINGEA N° 5 - DESECHABLE</v>
          </cell>
          <cell r="C106" t="str">
            <v>1 UNIDAD DE MASCARA</v>
          </cell>
          <cell r="D106">
            <v>1</v>
          </cell>
          <cell r="E106" t="str">
            <v xml:space="preserve">UN </v>
          </cell>
          <cell r="F106">
            <v>19744</v>
          </cell>
          <cell r="G106">
            <v>0</v>
          </cell>
        </row>
        <row r="107">
          <cell r="A107">
            <v>103</v>
          </cell>
          <cell r="B107" t="str">
            <v>PLACA ELECTROBISTURI BIPOLAR ADULTO DOBLE SIN CABLE</v>
          </cell>
          <cell r="C107" t="str">
            <v>1 UNIDAD DE PLACA</v>
          </cell>
          <cell r="D107">
            <v>1</v>
          </cell>
          <cell r="E107" t="str">
            <v xml:space="preserve">UN </v>
          </cell>
        </row>
        <row r="108">
          <cell r="A108">
            <v>104</v>
          </cell>
          <cell r="B108" t="str">
            <v>PLACA PARA ELECTROBISTURI NEONATAL CON CABLE</v>
          </cell>
          <cell r="C108" t="str">
            <v>1 UNIDAD DE PLACA</v>
          </cell>
          <cell r="D108">
            <v>1</v>
          </cell>
          <cell r="E108" t="str">
            <v xml:space="preserve">UN </v>
          </cell>
        </row>
        <row r="109">
          <cell r="A109">
            <v>105</v>
          </cell>
          <cell r="B109" t="str">
            <v>PLACA PARA ELECTROBISTURY ADULTO CON CABLE ( ELECTRODO DISPERSIVO PLACA PACIENTE PARA ADULTO DOBLE CON CABLE.)</v>
          </cell>
          <cell r="C109" t="str">
            <v>1 UNIDAD DE PLACA</v>
          </cell>
          <cell r="D109">
            <v>1</v>
          </cell>
          <cell r="E109" t="str">
            <v xml:space="preserve">UN </v>
          </cell>
        </row>
        <row r="110">
          <cell r="A110">
            <v>106</v>
          </cell>
          <cell r="B110" t="str">
            <v>RESUCITADOR MANUAL DESECHABLE ADULTO QUE INCLUYA VALVULA DE PEEP, LINEA DE OXIGENO , RESERVORIO Y MASCARA EN EMPAQUE SELLADO</v>
          </cell>
          <cell r="C110" t="str">
            <v>1 UNIDAD DE RESUCITADOR. INCLUYE (TODOS LOS COMPONENTES RELACIONADOS EN LA DESCRIPCION DEL INSUMO)</v>
          </cell>
          <cell r="D110">
            <v>1</v>
          </cell>
          <cell r="E110" t="str">
            <v xml:space="preserve">UN </v>
          </cell>
          <cell r="F110">
            <v>47494</v>
          </cell>
          <cell r="G110">
            <v>0</v>
          </cell>
        </row>
        <row r="111">
          <cell r="A111">
            <v>107</v>
          </cell>
          <cell r="B111" t="str">
            <v>RESUCITADOR MANUAL DESECHABLE PEDIATRICOS QUE INCLUYA VALVULA DE PEEP, LINEA DE OXIGENO , RESERVORIO Y MASCARA # 2 EN EMPAQUE SELLADO</v>
          </cell>
          <cell r="C111" t="str">
            <v>1 UNIDAD DE RESUCITADOR. INCLUYE (TODOS LOS COMPONENTES RELACIONADOS EN LA DESCRIPCION DEL INSUMO)</v>
          </cell>
          <cell r="D111">
            <v>1</v>
          </cell>
          <cell r="E111" t="str">
            <v xml:space="preserve">UN </v>
          </cell>
          <cell r="F111">
            <v>47494</v>
          </cell>
          <cell r="G111">
            <v>0</v>
          </cell>
        </row>
        <row r="112">
          <cell r="A112">
            <v>108</v>
          </cell>
          <cell r="B112" t="str">
            <v>SONDA FOLEY SILICONADA 2 VIAS 18 FR</v>
          </cell>
          <cell r="C112" t="str">
            <v>1 UNIDAD DE SONDA</v>
          </cell>
          <cell r="D112">
            <v>1</v>
          </cell>
          <cell r="E112" t="str">
            <v xml:space="preserve">UN </v>
          </cell>
          <cell r="F112">
            <v>8994</v>
          </cell>
          <cell r="G112">
            <v>0</v>
          </cell>
        </row>
        <row r="113">
          <cell r="A113">
            <v>109</v>
          </cell>
          <cell r="B113" t="str">
            <v>SONDA FOLEY SILICONADA 2 VIAS 20 FR</v>
          </cell>
          <cell r="C113" t="str">
            <v>1 UNIDAD DE SONDA</v>
          </cell>
          <cell r="D113">
            <v>1</v>
          </cell>
          <cell r="E113" t="str">
            <v xml:space="preserve">UN </v>
          </cell>
          <cell r="F113">
            <v>8994</v>
          </cell>
          <cell r="G113">
            <v>0</v>
          </cell>
        </row>
        <row r="114">
          <cell r="A114">
            <v>110</v>
          </cell>
          <cell r="B114" t="str">
            <v>SONDA VESICAL (FOLEY) 2 VIAS 10FR LATEX</v>
          </cell>
          <cell r="C114" t="str">
            <v>1 UNIDAD DE SONDA</v>
          </cell>
          <cell r="D114">
            <v>1</v>
          </cell>
          <cell r="E114" t="str">
            <v xml:space="preserve">UN </v>
          </cell>
          <cell r="F114">
            <v>2614</v>
          </cell>
          <cell r="G114">
            <v>0</v>
          </cell>
        </row>
        <row r="115">
          <cell r="A115">
            <v>111</v>
          </cell>
          <cell r="B115" t="str">
            <v>SONDA VESICAL (FOLEY) 2 VIAS 12FR LATEX</v>
          </cell>
          <cell r="C115" t="str">
            <v>1 UNIDAD DE SONDA</v>
          </cell>
          <cell r="D115">
            <v>1</v>
          </cell>
          <cell r="E115" t="str">
            <v xml:space="preserve">UN </v>
          </cell>
          <cell r="F115">
            <v>2216</v>
          </cell>
          <cell r="G115">
            <v>0</v>
          </cell>
        </row>
        <row r="116">
          <cell r="A116">
            <v>112</v>
          </cell>
          <cell r="B116" t="str">
            <v>SONDA VESICAL (FOLEY) 2 VIAS 18FR LATEX</v>
          </cell>
          <cell r="C116" t="str">
            <v>1 UNIDAD DE SONDA</v>
          </cell>
          <cell r="D116">
            <v>1</v>
          </cell>
          <cell r="E116" t="str">
            <v xml:space="preserve">UN </v>
          </cell>
          <cell r="F116">
            <v>2216</v>
          </cell>
          <cell r="G116">
            <v>0</v>
          </cell>
        </row>
        <row r="117">
          <cell r="A117">
            <v>113</v>
          </cell>
          <cell r="B117" t="str">
            <v>SONDA VESICAL (FOLEY) 2 VIAS 20FR LATEX</v>
          </cell>
          <cell r="C117" t="str">
            <v>1 UNIDAD DE SONDA</v>
          </cell>
          <cell r="D117">
            <v>1</v>
          </cell>
          <cell r="E117" t="str">
            <v xml:space="preserve">UN </v>
          </cell>
          <cell r="F117">
            <v>2500</v>
          </cell>
          <cell r="G117">
            <v>0</v>
          </cell>
        </row>
        <row r="118">
          <cell r="A118">
            <v>114</v>
          </cell>
          <cell r="B118" t="str">
            <v>SONDA VESICAL (FOLEY) 2 VIAS 22FR LATEX</v>
          </cell>
          <cell r="C118" t="str">
            <v>1 UNIDAD DE SONDA</v>
          </cell>
          <cell r="D118">
            <v>1</v>
          </cell>
          <cell r="E118" t="str">
            <v xml:space="preserve">UN </v>
          </cell>
          <cell r="F118">
            <v>2216</v>
          </cell>
          <cell r="G118">
            <v>0</v>
          </cell>
        </row>
        <row r="119">
          <cell r="A119">
            <v>115</v>
          </cell>
          <cell r="B119" t="str">
            <v>SONDA VESICAL (FOLEY) 2 VIAS 6FR LATEX</v>
          </cell>
          <cell r="C119" t="str">
            <v>1 UNIDAD DE SONDA</v>
          </cell>
          <cell r="D119">
            <v>1</v>
          </cell>
          <cell r="E119" t="str">
            <v xml:space="preserve">UN </v>
          </cell>
          <cell r="F119">
            <v>3716</v>
          </cell>
          <cell r="G119">
            <v>0</v>
          </cell>
        </row>
        <row r="120">
          <cell r="A120">
            <v>116</v>
          </cell>
          <cell r="B120" t="str">
            <v>SONDA VESICAL (FOLEY) 2 VIAS 8FR LATEX</v>
          </cell>
          <cell r="C120" t="str">
            <v>1 UNIDAD DE SONDA</v>
          </cell>
          <cell r="D120">
            <v>1</v>
          </cell>
          <cell r="E120" t="str">
            <v xml:space="preserve">UN </v>
          </cell>
          <cell r="F120">
            <v>3182</v>
          </cell>
          <cell r="G120">
            <v>0</v>
          </cell>
        </row>
        <row r="121">
          <cell r="A121">
            <v>117</v>
          </cell>
          <cell r="B121" t="str">
            <v>TUBO ENDOTRAQUEAL N. 2.0 SIN BALON, APIROGENO, RADIOPACO Y ESTERIL</v>
          </cell>
          <cell r="C121" t="str">
            <v>1 UNIDAD DE TUBO ENDOTRAQUEAL</v>
          </cell>
          <cell r="D121">
            <v>1</v>
          </cell>
          <cell r="E121" t="str">
            <v xml:space="preserve">UN </v>
          </cell>
        </row>
        <row r="122">
          <cell r="A122">
            <v>118</v>
          </cell>
          <cell r="B122" t="str">
            <v>TUBO ENDOTRAQUEAL N. 2.5 SIN BALON, APIROGENO, RADIOPACO Y ESTERIL</v>
          </cell>
          <cell r="C122" t="str">
            <v>1 UNIDAD DE TUBO ENDOTRAQUEAL</v>
          </cell>
          <cell r="D122">
            <v>1</v>
          </cell>
          <cell r="E122" t="str">
            <v xml:space="preserve">UN </v>
          </cell>
          <cell r="F122">
            <v>1705</v>
          </cell>
          <cell r="G122">
            <v>0</v>
          </cell>
        </row>
        <row r="123">
          <cell r="A123">
            <v>119</v>
          </cell>
          <cell r="B123" t="str">
            <v>TUBO ENDOTRAQUEAL N. 3.0 CON BALON, APIROGENO, RADIOPACO Y ESTERIL</v>
          </cell>
          <cell r="C123" t="str">
            <v>1 UNIDAD DE TUBO ENDOTRAQUEAL</v>
          </cell>
          <cell r="D123">
            <v>1</v>
          </cell>
          <cell r="E123" t="str">
            <v xml:space="preserve">UN </v>
          </cell>
          <cell r="F123">
            <v>2500</v>
          </cell>
          <cell r="G123">
            <v>0</v>
          </cell>
        </row>
        <row r="124">
          <cell r="A124">
            <v>120</v>
          </cell>
          <cell r="B124" t="str">
            <v>TUBO ENDOTRAQUEAL N. 3.0 SIN BALON, APIROGENO, RADIOPACO Y ESTERIL</v>
          </cell>
          <cell r="C124" t="str">
            <v>1 UNIDAD DE TUBO ENDOTRAQUEAL</v>
          </cell>
          <cell r="D124">
            <v>1</v>
          </cell>
          <cell r="E124" t="str">
            <v xml:space="preserve">UN </v>
          </cell>
          <cell r="F124">
            <v>1705</v>
          </cell>
          <cell r="G124">
            <v>0</v>
          </cell>
        </row>
        <row r="125">
          <cell r="A125">
            <v>121</v>
          </cell>
          <cell r="B125" t="str">
            <v>TUBO ENDOTRAQUEAL N. 3.5 CON BALON, APIROGENO, RADIOPACO Y ESTERIL</v>
          </cell>
          <cell r="C125" t="str">
            <v>1 UNIDAD DE TUBO ENDOTRAQUEAL</v>
          </cell>
          <cell r="D125">
            <v>1</v>
          </cell>
          <cell r="E125" t="str">
            <v xml:space="preserve">UN </v>
          </cell>
          <cell r="F125">
            <v>2500</v>
          </cell>
          <cell r="G125">
            <v>0</v>
          </cell>
        </row>
        <row r="126">
          <cell r="A126">
            <v>122</v>
          </cell>
          <cell r="B126" t="str">
            <v>TUBO ENDOTRAQUEAL N. 3.5 SIN BALON, APIROGENO, RADIOPACO Y ESTERIL</v>
          </cell>
          <cell r="C126" t="str">
            <v>1 UNIDAD DE TUBO ENDOTRAQUEAL</v>
          </cell>
          <cell r="D126">
            <v>1</v>
          </cell>
          <cell r="E126" t="str">
            <v xml:space="preserve">UN </v>
          </cell>
          <cell r="F126">
            <v>1705</v>
          </cell>
          <cell r="G126">
            <v>0</v>
          </cell>
        </row>
        <row r="127">
          <cell r="A127">
            <v>123</v>
          </cell>
          <cell r="B127" t="str">
            <v>TUBO ENDOTRAQUEAL N. 4.0 CON BALON, APIROGENO, RADIOPACO Y ESTERIL</v>
          </cell>
          <cell r="C127" t="str">
            <v>1 UNIDAD DE TUBO ENDOTRAQUEAL</v>
          </cell>
          <cell r="D127">
            <v>1</v>
          </cell>
          <cell r="E127" t="str">
            <v xml:space="preserve">UN </v>
          </cell>
          <cell r="F127">
            <v>2500</v>
          </cell>
          <cell r="G127">
            <v>0</v>
          </cell>
        </row>
        <row r="128">
          <cell r="A128">
            <v>124</v>
          </cell>
          <cell r="B128" t="str">
            <v>TUBO ENDOTRAQUEAL N. 4.0 SIN BALON, APIROGENO, RADIOPACO Y ESTERIL</v>
          </cell>
          <cell r="C128" t="str">
            <v>1 UNIDAD DE TUBO ENDOTRAQUEAL</v>
          </cell>
          <cell r="D128">
            <v>1</v>
          </cell>
          <cell r="E128" t="str">
            <v xml:space="preserve">UN </v>
          </cell>
          <cell r="F128">
            <v>1705</v>
          </cell>
          <cell r="G128">
            <v>0</v>
          </cell>
        </row>
        <row r="129">
          <cell r="A129">
            <v>125</v>
          </cell>
          <cell r="B129" t="str">
            <v>TUBO ENDOTRAQUEAL N. 4.5 CON BALON, APIROGENO, RADIOPACO Y ESTERIL</v>
          </cell>
          <cell r="C129" t="str">
            <v>1 UNIDAD DE TUBO ENDOTRAQUEAL</v>
          </cell>
          <cell r="D129">
            <v>1</v>
          </cell>
          <cell r="E129" t="str">
            <v xml:space="preserve">UN </v>
          </cell>
          <cell r="F129">
            <v>2500</v>
          </cell>
          <cell r="G129">
            <v>0</v>
          </cell>
        </row>
        <row r="130">
          <cell r="A130">
            <v>126</v>
          </cell>
          <cell r="B130" t="str">
            <v>TUBO ENDOTRAQUEAL N. 4.5 SIN BALON, APIROGENO, RADIOPACO Y ESTERIL</v>
          </cell>
          <cell r="C130" t="str">
            <v>1 UNIDAD DE TUBO ENDOTRAQUEAL</v>
          </cell>
          <cell r="D130">
            <v>1</v>
          </cell>
          <cell r="E130" t="str">
            <v xml:space="preserve">UN </v>
          </cell>
          <cell r="F130">
            <v>1705</v>
          </cell>
          <cell r="G130">
            <v>0</v>
          </cell>
        </row>
        <row r="131">
          <cell r="A131">
            <v>127</v>
          </cell>
          <cell r="B131" t="str">
            <v>TUBO ENDOTRAQUEAL N. 5.0 CON BALON, APIROGENO, RADIOPACO Y ESTERIL</v>
          </cell>
          <cell r="C131" t="str">
            <v>1 UNIDAD DE TUBO ENDOTRAQUEAL</v>
          </cell>
          <cell r="D131">
            <v>1</v>
          </cell>
          <cell r="E131" t="str">
            <v xml:space="preserve">UN </v>
          </cell>
          <cell r="F131">
            <v>2500</v>
          </cell>
          <cell r="G131">
            <v>0</v>
          </cell>
        </row>
        <row r="132">
          <cell r="A132">
            <v>128</v>
          </cell>
          <cell r="B132" t="str">
            <v>TUBO ENDOTRAQUEAL N. 5.0 SIN BALON APIROGENO, RADIOPACO Y ESTERIL</v>
          </cell>
          <cell r="C132" t="str">
            <v>1 UNIDAD DE TUBO ENDOTRAQUEAL</v>
          </cell>
          <cell r="D132">
            <v>1</v>
          </cell>
          <cell r="E132" t="str">
            <v xml:space="preserve">UN </v>
          </cell>
          <cell r="F132">
            <v>1705</v>
          </cell>
          <cell r="G132">
            <v>0</v>
          </cell>
        </row>
        <row r="133">
          <cell r="A133">
            <v>129</v>
          </cell>
          <cell r="B133" t="str">
            <v>TUBO ENDOTRAQUEAL N. 5.5 CON BALON, APIROGENO, RADIOPACO Y ESTERIL</v>
          </cell>
          <cell r="C133" t="str">
            <v>1 UNIDAD DE TUBO ENDOTRAQUEAL</v>
          </cell>
          <cell r="D133">
            <v>1</v>
          </cell>
          <cell r="E133" t="str">
            <v xml:space="preserve">UN </v>
          </cell>
          <cell r="F133">
            <v>2500</v>
          </cell>
          <cell r="G133">
            <v>0</v>
          </cell>
        </row>
        <row r="134">
          <cell r="A134">
            <v>130</v>
          </cell>
          <cell r="B134" t="str">
            <v>TUBO ENDOTRAQUEAL N. 6.0 CON BALON, APIROGENO, RADIOPACO Y ESTERIL</v>
          </cell>
          <cell r="C134" t="str">
            <v>1 UNIDAD DE TUBO ENDOTRAQUEAL</v>
          </cell>
          <cell r="D134">
            <v>1</v>
          </cell>
          <cell r="E134" t="str">
            <v xml:space="preserve">UN </v>
          </cell>
          <cell r="F134">
            <v>2500</v>
          </cell>
          <cell r="G134">
            <v>0</v>
          </cell>
        </row>
        <row r="135">
          <cell r="A135">
            <v>131</v>
          </cell>
          <cell r="B135" t="str">
            <v>TUBO ENDOTRAQUEAL N. 6.5 CON BALON, APIROGENO, RADIOPACO Y ESTERIL</v>
          </cell>
          <cell r="C135" t="str">
            <v>1 UNIDAD DE TUBO ENDOTRAQUEAL</v>
          </cell>
          <cell r="D135">
            <v>1</v>
          </cell>
          <cell r="E135" t="str">
            <v xml:space="preserve">UN </v>
          </cell>
          <cell r="F135">
            <v>2500</v>
          </cell>
          <cell r="G135">
            <v>0</v>
          </cell>
        </row>
        <row r="136">
          <cell r="A136">
            <v>132</v>
          </cell>
          <cell r="B136" t="str">
            <v>TUBO ENDOTRAQUEAL N. 7.0 CON BALON, APIROGENO, RADIOPACO Y ESTERIL</v>
          </cell>
          <cell r="C136" t="str">
            <v>1 UNIDAD DE TUBO ENDOTRAQUEAL</v>
          </cell>
          <cell r="D136">
            <v>1</v>
          </cell>
          <cell r="E136" t="str">
            <v xml:space="preserve">UN </v>
          </cell>
          <cell r="F136">
            <v>2500</v>
          </cell>
          <cell r="G136">
            <v>0</v>
          </cell>
        </row>
        <row r="137">
          <cell r="A137">
            <v>133</v>
          </cell>
          <cell r="B137" t="str">
            <v>TUBO ENDOTRAQUEAL N. 7.5 CON BALON, APIROGENO, RADIOPACO Y ESTERIL</v>
          </cell>
          <cell r="C137" t="str">
            <v>1 UNIDAD DE TUBO ENDOTRAQUEAL</v>
          </cell>
          <cell r="D137">
            <v>1</v>
          </cell>
          <cell r="E137" t="str">
            <v xml:space="preserve">UN </v>
          </cell>
        </row>
        <row r="138">
          <cell r="A138">
            <v>134</v>
          </cell>
          <cell r="B138" t="str">
            <v>TUBO ENDOTRAQUEAL N. 8.0 CON BALON, APIROGENO, RADIOPACO Y ESTERIL</v>
          </cell>
          <cell r="C138" t="str">
            <v>1 UNIDAD DE TUBO ENDOTRAQUEAL</v>
          </cell>
          <cell r="D138">
            <v>1</v>
          </cell>
          <cell r="E138" t="str">
            <v xml:space="preserve">UN </v>
          </cell>
        </row>
        <row r="139">
          <cell r="A139">
            <v>135</v>
          </cell>
          <cell r="B139" t="str">
            <v>TUBO ENDOTRAQUEAL N. 8.5 CON BALON, APIROGENO, RADIOPACO Y ESTERIL</v>
          </cell>
          <cell r="C139" t="str">
            <v>1 UNIDAD DE TUBO ENDOTRAQUEAL</v>
          </cell>
          <cell r="D139">
            <v>1</v>
          </cell>
          <cell r="E139" t="str">
            <v xml:space="preserve">UN </v>
          </cell>
          <cell r="F139">
            <v>2500</v>
          </cell>
          <cell r="G139">
            <v>0</v>
          </cell>
        </row>
        <row r="140">
          <cell r="A140">
            <v>136</v>
          </cell>
          <cell r="B140" t="str">
            <v>TUBO ENDOTRAQUEAL N. 9.0 CON BALON, APIROGENO, RADIOPACO Y ESTERIL</v>
          </cell>
          <cell r="C140" t="str">
            <v>1 UNIDAD DE TUBO ENDOTRAQUEAL</v>
          </cell>
          <cell r="D140">
            <v>1</v>
          </cell>
          <cell r="E140" t="str">
            <v xml:space="preserve">UN </v>
          </cell>
          <cell r="F140">
            <v>2500</v>
          </cell>
          <cell r="G140">
            <v>0</v>
          </cell>
        </row>
        <row r="141">
          <cell r="A141">
            <v>137</v>
          </cell>
          <cell r="B141" t="str">
            <v>TUBO ENDOTRAQUEAL REFORZADO 6,5 CON BALON</v>
          </cell>
          <cell r="C141" t="str">
            <v>1 UNIDAD DE TUBO ENDOTRAQUEAL</v>
          </cell>
          <cell r="D141">
            <v>1</v>
          </cell>
          <cell r="E141" t="str">
            <v xml:space="preserve">UN </v>
          </cell>
          <cell r="F141">
            <v>24875</v>
          </cell>
          <cell r="G141">
            <v>0</v>
          </cell>
        </row>
        <row r="142">
          <cell r="A142">
            <v>138</v>
          </cell>
          <cell r="B142" t="str">
            <v>TUBO ENDOTRAQUEAL REFORZADO 8/0 CON BALON</v>
          </cell>
          <cell r="C142" t="str">
            <v>1 UNIDAD DE TUBO ENDOTRAQUEAL</v>
          </cell>
          <cell r="D142">
            <v>1</v>
          </cell>
          <cell r="E142" t="str">
            <v xml:space="preserve">UN </v>
          </cell>
          <cell r="F142">
            <v>24875</v>
          </cell>
          <cell r="G142">
            <v>0</v>
          </cell>
        </row>
        <row r="143">
          <cell r="A143">
            <v>139</v>
          </cell>
          <cell r="B143" t="str">
            <v>TUBO ENDOTRAQUEAL REFORZADO METALICO CON BALON Nº 7.5</v>
          </cell>
          <cell r="C143" t="str">
            <v>1 UNIDAD DE TUBO ENDOTRAQUEAL</v>
          </cell>
          <cell r="D143">
            <v>1</v>
          </cell>
          <cell r="E143" t="str">
            <v xml:space="preserve">UN </v>
          </cell>
          <cell r="F143">
            <v>24875</v>
          </cell>
          <cell r="G143">
            <v>0</v>
          </cell>
        </row>
        <row r="144">
          <cell r="A144">
            <v>140</v>
          </cell>
          <cell r="B144" t="str">
            <v>TUBO ENDOTRAQUEAL REFORZADO METALICO CON BALON Nº 6.0</v>
          </cell>
          <cell r="C144" t="str">
            <v>1 UNIDAD DE TUBO ENDOTRAQUEAL</v>
          </cell>
          <cell r="D144">
            <v>1</v>
          </cell>
          <cell r="E144" t="str">
            <v xml:space="preserve">UN </v>
          </cell>
          <cell r="F144">
            <v>24875</v>
          </cell>
          <cell r="G144">
            <v>0</v>
          </cell>
        </row>
        <row r="145">
          <cell r="A145">
            <v>141</v>
          </cell>
          <cell r="B145" t="str">
            <v>TUBO ENDOTRAQUEAL REFORZADO METALICO CON BALON Nº 8.5</v>
          </cell>
          <cell r="C145" t="str">
            <v>1 UNIDAD DE TUBO ENDOTRAQUEAL</v>
          </cell>
          <cell r="D145">
            <v>1</v>
          </cell>
          <cell r="E145" t="str">
            <v xml:space="preserve">UN </v>
          </cell>
          <cell r="F145">
            <v>24875</v>
          </cell>
          <cell r="G145">
            <v>0</v>
          </cell>
        </row>
        <row r="146">
          <cell r="A146">
            <v>142</v>
          </cell>
          <cell r="B146" t="str">
            <v>TUBO ENDOTRAQUEAL REFORZADO METALICO CON BALON Nº 7.0</v>
          </cell>
          <cell r="C146" t="str">
            <v>1 UNIDAD DE TUBO ENDOTRAQUEAL</v>
          </cell>
          <cell r="D146">
            <v>1</v>
          </cell>
          <cell r="E146" t="str">
            <v xml:space="preserve">UN </v>
          </cell>
          <cell r="F146">
            <v>24875</v>
          </cell>
          <cell r="G146">
            <v>0</v>
          </cell>
        </row>
        <row r="147">
          <cell r="A147">
            <v>143</v>
          </cell>
          <cell r="B147" t="str">
            <v>AGUJA PUNCIÓN LUMBAR # 26</v>
          </cell>
          <cell r="C147" t="str">
            <v>1 UNIDAD DE AGUJA</v>
          </cell>
          <cell r="D147">
            <v>1</v>
          </cell>
          <cell r="E147" t="str">
            <v xml:space="preserve">UN </v>
          </cell>
          <cell r="F147">
            <v>9227</v>
          </cell>
          <cell r="G147">
            <v>0</v>
          </cell>
        </row>
        <row r="148">
          <cell r="A148">
            <v>144</v>
          </cell>
          <cell r="B148" t="str">
            <v>AGUJA PUNCIÓN LUMBAR # 27</v>
          </cell>
          <cell r="C148" t="str">
            <v>1 UNIDAD DE AGUJA</v>
          </cell>
          <cell r="D148">
            <v>1</v>
          </cell>
          <cell r="E148" t="str">
            <v xml:space="preserve">UN </v>
          </cell>
          <cell r="F148">
            <v>9227</v>
          </cell>
          <cell r="G148">
            <v>0</v>
          </cell>
        </row>
        <row r="149">
          <cell r="A149">
            <v>145</v>
          </cell>
          <cell r="B149" t="str">
            <v>CANULA NASAL DE ALTO FLUJO ADULTO TALLA M</v>
          </cell>
          <cell r="C149" t="str">
            <v>1 UNIDAD DE CANULA</v>
          </cell>
          <cell r="D149">
            <v>1</v>
          </cell>
          <cell r="E149" t="str">
            <v xml:space="preserve">UN </v>
          </cell>
          <cell r="F149">
            <v>128278</v>
          </cell>
          <cell r="G149">
            <v>0</v>
          </cell>
        </row>
        <row r="150">
          <cell r="A150">
            <v>146</v>
          </cell>
          <cell r="B150" t="str">
            <v xml:space="preserve">CANULA NASAL DE ALTO FLUJO ADULTO TALLA S </v>
          </cell>
          <cell r="C150" t="str">
            <v>1 UNIDAD DE CANULA</v>
          </cell>
          <cell r="D150">
            <v>1</v>
          </cell>
          <cell r="E150" t="str">
            <v xml:space="preserve">UN </v>
          </cell>
          <cell r="F150">
            <v>128278</v>
          </cell>
          <cell r="G150">
            <v>0</v>
          </cell>
        </row>
        <row r="151">
          <cell r="A151">
            <v>147</v>
          </cell>
          <cell r="B151" t="str">
            <v>CIRCUITO  RESPIRATORIO DESECHABLE ADULTO - PEDIATRICO PARA VENTILADOR OXILOG  3000 PLUS</v>
          </cell>
          <cell r="C151" t="str">
            <v>1 UNIDAD DE CIRCUITO</v>
          </cell>
          <cell r="D151">
            <v>1</v>
          </cell>
          <cell r="E151" t="str">
            <v xml:space="preserve">UN </v>
          </cell>
        </row>
        <row r="152">
          <cell r="A152">
            <v>148</v>
          </cell>
          <cell r="B152" t="str">
            <v>CIRCUITO ADULTO ALTO FLUJO CON CAMARA AJUSTABLE A VENTILADOR MECANICO</v>
          </cell>
          <cell r="C152" t="str">
            <v>1 UNIDAD DE CIRCUITO</v>
          </cell>
          <cell r="D152">
            <v>1</v>
          </cell>
          <cell r="E152" t="str">
            <v xml:space="preserve">UN </v>
          </cell>
          <cell r="F152">
            <v>140727</v>
          </cell>
          <cell r="G152">
            <v>0</v>
          </cell>
        </row>
        <row r="153">
          <cell r="A153">
            <v>149</v>
          </cell>
          <cell r="B153" t="str">
            <v>FILTRO EXHALATORIO ANTIBACTERIAL VENTILADOR ALTA FRECUENCIA SLE5000</v>
          </cell>
          <cell r="C153" t="str">
            <v>1 UNIDAD DE FILTRO</v>
          </cell>
          <cell r="D153">
            <v>1</v>
          </cell>
          <cell r="E153" t="str">
            <v xml:space="preserve">UN </v>
          </cell>
          <cell r="F153">
            <v>10897</v>
          </cell>
          <cell r="G153">
            <v>0</v>
          </cell>
        </row>
        <row r="154">
          <cell r="A154">
            <v>150</v>
          </cell>
          <cell r="B154" t="str">
            <v>KIT CPAP NASAL DESECHABLE TALLA L O MEDIDA DE PERIMETRO CEFALICO 29-36 (INCLUYE SISTEMA INTERFASE VENTILACION NO INVASIVA NEONATAL CPAP,  GORRO, MASCARA NEONATAL NO INVASIVA, PRONG TALLA L</v>
          </cell>
          <cell r="C154" t="str">
            <v>1 UNIDAD DE KIT CPAP NASAL. INCLUYE (TODOS LOS INSUMOS RELACIONADOS EN LA DESCRIPCION DEL INSUMO) PRESENTACION KIT</v>
          </cell>
          <cell r="D154">
            <v>1</v>
          </cell>
          <cell r="E154" t="str">
            <v xml:space="preserve">UN </v>
          </cell>
          <cell r="F154">
            <v>241222</v>
          </cell>
          <cell r="G154">
            <v>0</v>
          </cell>
        </row>
        <row r="155">
          <cell r="A155">
            <v>151</v>
          </cell>
          <cell r="B155" t="str">
            <v>KIT CPAP NASAL DESECHABLE TALLA M O MEDIDA DE PERIMETRO CEFALICO 25-29  (INCLUYE SISTEMA INTERFASE VENTILACION NO INVASIVA NEONATAL CPAP,  GORRO, MASCARA NEONATAL NO INVASIVA, PRONG TALLA M</v>
          </cell>
          <cell r="C155" t="str">
            <v>1 UNIDAD DE KIT CPAP NASAL. INCLUYE (TODOS LOS INSUMOS RELACIONADOS EN LA DESCRIPCION DEL INSUMO) PRESENTACION KIT</v>
          </cell>
          <cell r="D155">
            <v>1</v>
          </cell>
          <cell r="E155" t="str">
            <v xml:space="preserve">UN </v>
          </cell>
          <cell r="F155">
            <v>241222</v>
          </cell>
          <cell r="G155">
            <v>0</v>
          </cell>
        </row>
        <row r="156">
          <cell r="A156">
            <v>152</v>
          </cell>
          <cell r="B156" t="str">
            <v>KIT CPAP NASAL DESECHABLE TALLA S O MEDIDA DE PERIMETRO CEFALICO 22- 25 (INCLUYE SISTEMA INTERFASE VENTILACION NO INVASIVA NEONATAL CPAP,  GORRO, MASCARA NEONATAL NO INVASIVA, PRONG TALLA S</v>
          </cell>
          <cell r="C156" t="str">
            <v>1 UNIDAD DE KIT CPAP NASAL. INCLUYE (TODOS LOS INSUMOS RELACIONADOS EN LA DESCRIPCION DEL INSUMO) PRESENTACION KIT</v>
          </cell>
          <cell r="D156">
            <v>1</v>
          </cell>
          <cell r="E156" t="str">
            <v xml:space="preserve">UN </v>
          </cell>
          <cell r="F156">
            <v>241222</v>
          </cell>
          <cell r="G156">
            <v>0</v>
          </cell>
        </row>
        <row r="157">
          <cell r="A157">
            <v>153</v>
          </cell>
          <cell r="B157" t="str">
            <v>KIT CPAP NASAL DESECHABLE TALLA XS O MEDIDA DE PERIMETRO CEFALICO 10-22 CMS (INCLUYE SISTEMA INTERFASE VENTILACION NO INVASIVA NEONATAL CPAP,  GORRO, MASCARA NEONATAL NO INVASIVA, PRONG)</v>
          </cell>
          <cell r="C157" t="str">
            <v>1 UNIDAD DE KIT CPAP NASAL. INCLUYE (TODOS LOS INSUMOS RELACIONADOS EN LA DESCRIPCION DEL INSUMO) PRESENTACION KIT</v>
          </cell>
          <cell r="D157">
            <v>1</v>
          </cell>
          <cell r="E157" t="str">
            <v xml:space="preserve">UN </v>
          </cell>
          <cell r="F157">
            <v>241222</v>
          </cell>
          <cell r="G157">
            <v>0</v>
          </cell>
        </row>
        <row r="158">
          <cell r="A158">
            <v>154</v>
          </cell>
          <cell r="B158" t="str">
            <v>MASCARA DESECHABLE PARA VENTILACION MECANICA NO INVASIVA. FACIAL TOTAL. LARGE.</v>
          </cell>
          <cell r="C158" t="str">
            <v>1 UNIDAD DE MASCARA</v>
          </cell>
          <cell r="D158">
            <v>1</v>
          </cell>
          <cell r="E158" t="str">
            <v xml:space="preserve">UN </v>
          </cell>
        </row>
        <row r="159">
          <cell r="A159">
            <v>155</v>
          </cell>
          <cell r="B159" t="str">
            <v>MASCARA DESECHABLE PARA VENTILACION MECANICA NO INVASIVA. FACIAL TOTAL. MEDIUM.</v>
          </cell>
          <cell r="C159" t="str">
            <v>1 UNIDAD DE MASCARA</v>
          </cell>
          <cell r="D159">
            <v>1</v>
          </cell>
          <cell r="E159" t="str">
            <v xml:space="preserve">UN </v>
          </cell>
        </row>
        <row r="160">
          <cell r="A160">
            <v>156</v>
          </cell>
          <cell r="B160" t="str">
            <v>MASCARA DESECHABLE PARA VENTILACION MECANICA NO INVASIVA. FACIAL TOTAL. SMALL.</v>
          </cell>
          <cell r="C160" t="str">
            <v>1 UNIDAD DE MASCARA</v>
          </cell>
          <cell r="D160">
            <v>1</v>
          </cell>
          <cell r="E160" t="str">
            <v xml:space="preserve">UN </v>
          </cell>
        </row>
        <row r="161">
          <cell r="A161">
            <v>157</v>
          </cell>
          <cell r="B161" t="str">
            <v>SENSOR DE FLUJO SPIROLOG REF 840373510</v>
          </cell>
          <cell r="C161" t="str">
            <v xml:space="preserve">1 UNIDAD DE SENSOR </v>
          </cell>
          <cell r="D161">
            <v>1</v>
          </cell>
          <cell r="E161" t="str">
            <v xml:space="preserve">UN </v>
          </cell>
        </row>
        <row r="162">
          <cell r="A162">
            <v>158</v>
          </cell>
          <cell r="B162" t="str">
            <v>TRAMPA DE CAPNOGRAFIA PARA MONITOR MULTIPARAMETROS (CAPNOGRAFOR MARCA DRAEGER Y MAQUINA DATEX OHMEDA)</v>
          </cell>
          <cell r="C162" t="str">
            <v>1 UNIDAD DE TRAMPA CAPNOGRAFIA</v>
          </cell>
          <cell r="D162">
            <v>1</v>
          </cell>
          <cell r="E162" t="str">
            <v xml:space="preserve">UN </v>
          </cell>
        </row>
        <row r="163">
          <cell r="A163">
            <v>159</v>
          </cell>
          <cell r="B163" t="str">
            <v>ALGODON EN TORUNDA BOLSA X 500 GRS</v>
          </cell>
          <cell r="C163" t="str">
            <v>1 BOLSA DE ALGODÓN X 500 GRMS PRESENTACION BOLSA</v>
          </cell>
          <cell r="D163">
            <v>1</v>
          </cell>
          <cell r="E163" t="str">
            <v xml:space="preserve">UN </v>
          </cell>
          <cell r="F163">
            <v>11247</v>
          </cell>
          <cell r="G163">
            <v>0</v>
          </cell>
        </row>
        <row r="164">
          <cell r="A164">
            <v>160</v>
          </cell>
          <cell r="B164" t="str">
            <v>APOSITO DE ALGINATO DE CALCIO 10 X 10  CM.</v>
          </cell>
          <cell r="C164" t="str">
            <v>1 UNIDAD DE APOSITO</v>
          </cell>
          <cell r="D164">
            <v>1</v>
          </cell>
          <cell r="E164" t="str">
            <v xml:space="preserve">UN </v>
          </cell>
        </row>
        <row r="165">
          <cell r="A165">
            <v>161</v>
          </cell>
          <cell r="B165" t="str">
            <v>BARRERA BLANDA y BOLSA COLOSTOMIA No 57</v>
          </cell>
          <cell r="C165" t="str">
            <v>1 KIT COMPUESTO DE 1 BARRERA Y 1 BOLSA COLOSTOMIA</v>
          </cell>
          <cell r="D165">
            <v>1</v>
          </cell>
          <cell r="E165" t="str">
            <v xml:space="preserve">UN </v>
          </cell>
          <cell r="F165">
            <v>30557</v>
          </cell>
          <cell r="G165">
            <v>0</v>
          </cell>
        </row>
        <row r="166">
          <cell r="A166">
            <v>162</v>
          </cell>
          <cell r="B166" t="str">
            <v>BARRERA BLANDA Y BOLSA PARA COLOSTOMIA N° 70</v>
          </cell>
          <cell r="C166" t="str">
            <v>1 KIT COMPUESTO DE 1 BARRERA Y 1 BOLSA COLOSTOMIA</v>
          </cell>
          <cell r="D166">
            <v>1</v>
          </cell>
          <cell r="E166" t="str">
            <v xml:space="preserve">UN </v>
          </cell>
          <cell r="F166">
            <v>30557</v>
          </cell>
          <cell r="G166">
            <v>0</v>
          </cell>
        </row>
        <row r="167">
          <cell r="A167">
            <v>163</v>
          </cell>
          <cell r="B167" t="str">
            <v>BARRERA CUTANEA NO IRRITANTE EN TOALLA</v>
          </cell>
          <cell r="C167" t="str">
            <v>1 UNIDAD DE BARRERA</v>
          </cell>
          <cell r="D167">
            <v>1</v>
          </cell>
          <cell r="E167" t="str">
            <v xml:space="preserve">UN </v>
          </cell>
          <cell r="F167">
            <v>1798</v>
          </cell>
          <cell r="G167">
            <v>0</v>
          </cell>
        </row>
        <row r="168">
          <cell r="A168">
            <v>164</v>
          </cell>
          <cell r="B168" t="str">
            <v xml:space="preserve">BATA DE CIRUJANO ESTERIL DESCARTABLE: TELA NO TEJIDA DE 35 GRAMOS  AZUL QUIRURGICO DE 132 CM DE LARGO X 152 DE ANCHO CON 6  A 8 TIRAS DE AMARRE, PUÑOS RESORTADOS DE 8 A 6 CM DE LARGO  100% EN ALGODON </v>
          </cell>
          <cell r="C168" t="str">
            <v>1 UNIDAD DE BATA</v>
          </cell>
          <cell r="D168">
            <v>1</v>
          </cell>
          <cell r="E168" t="str">
            <v xml:space="preserve">UN </v>
          </cell>
        </row>
        <row r="169">
          <cell r="A169">
            <v>165</v>
          </cell>
          <cell r="B169" t="str">
            <v>BRAZALETE IDENTIFICACION ADULTOS  EN MATERIAL HIPOALERGENICO (PAPEL)</v>
          </cell>
          <cell r="C169" t="str">
            <v>1 UNIDAD DE BRAZALETE</v>
          </cell>
          <cell r="D169">
            <v>1</v>
          </cell>
          <cell r="E169" t="str">
            <v xml:space="preserve">UN </v>
          </cell>
        </row>
        <row r="170">
          <cell r="A170">
            <v>166</v>
          </cell>
          <cell r="B170" t="str">
            <v>CABLE MONOPOLAR PARA ELECTRODOS DE LAPAROSCOPIA CONEXION  PARA UNIDAD ELECTRO QUIRURGICA  REUSABLE</v>
          </cell>
          <cell r="C170" t="str">
            <v>1 UNIDAD DE CABLE MONOPOLAR</v>
          </cell>
          <cell r="D170">
            <v>1</v>
          </cell>
          <cell r="E170" t="str">
            <v xml:space="preserve">UN </v>
          </cell>
        </row>
        <row r="171">
          <cell r="A171">
            <v>167</v>
          </cell>
          <cell r="B171" t="str">
            <v>CAL SODADA PARA ANESTESIA CANECA POR 30 HASTA 40 LIBRAS</v>
          </cell>
          <cell r="C171" t="str">
            <v>1 UNIDAD DE CAL   PRESENTACION EN CANECA</v>
          </cell>
          <cell r="D171">
            <v>1</v>
          </cell>
          <cell r="E171" t="str">
            <v xml:space="preserve">UN </v>
          </cell>
        </row>
        <row r="172">
          <cell r="A172">
            <v>168</v>
          </cell>
          <cell r="B172" t="str">
            <v>CATETER DIALISIS PERITONEAL 39,25 CMS CURVO COLA DE CERDO</v>
          </cell>
          <cell r="C172" t="str">
            <v>1 UNIDAD DE CATETER</v>
          </cell>
          <cell r="D172">
            <v>1</v>
          </cell>
          <cell r="E172" t="str">
            <v xml:space="preserve">UN </v>
          </cell>
        </row>
        <row r="173">
          <cell r="A173">
            <v>169</v>
          </cell>
          <cell r="B173" t="str">
            <v>CATETER DIALISIS PERITONEAL NEONATAL 1 C</v>
          </cell>
          <cell r="C173" t="str">
            <v>1 UNIDAD DE CATETER</v>
          </cell>
          <cell r="D173">
            <v>1</v>
          </cell>
          <cell r="E173" t="str">
            <v xml:space="preserve">UN </v>
          </cell>
        </row>
        <row r="174">
          <cell r="A174">
            <v>170</v>
          </cell>
          <cell r="B174" t="str">
            <v>CATETER MAHURKAR 2 LUMEN PRECURVADO 8 FR X 12CM.</v>
          </cell>
          <cell r="C174" t="str">
            <v>1 UNIDAD DE CATETER</v>
          </cell>
          <cell r="D174">
            <v>1</v>
          </cell>
          <cell r="E174" t="str">
            <v xml:space="preserve">UN </v>
          </cell>
        </row>
        <row r="175">
          <cell r="A175">
            <v>171</v>
          </cell>
          <cell r="B175" t="str">
            <v>CATETER UMBILICAL 2.5</v>
          </cell>
          <cell r="C175" t="str">
            <v>1 UNIDAD DE CATETER</v>
          </cell>
          <cell r="D175">
            <v>1</v>
          </cell>
          <cell r="E175" t="str">
            <v xml:space="preserve">UN </v>
          </cell>
          <cell r="F175">
            <v>32500</v>
          </cell>
          <cell r="G175">
            <v>0</v>
          </cell>
        </row>
        <row r="176">
          <cell r="A176">
            <v>172</v>
          </cell>
          <cell r="B176" t="str">
            <v>CAT GUT CROMADO CALIBRE 3/0 AGUJA CURVA REDONDA DE 24 A 27 MM DE MEDIO CIRCULO, HEBRA DE 70 CM O MAS</v>
          </cell>
          <cell r="C176" t="str">
            <v>1 UNIDAD DE SOBRE</v>
          </cell>
          <cell r="D176">
            <v>1</v>
          </cell>
          <cell r="E176" t="str">
            <v xml:space="preserve">UN </v>
          </cell>
        </row>
        <row r="177">
          <cell r="A177">
            <v>173</v>
          </cell>
          <cell r="B177" t="str">
            <v xml:space="preserve">CERA PARA HUESO 2.5GR                                                                                          </v>
          </cell>
          <cell r="C177" t="str">
            <v>1 UNIDAD DE SOBRE</v>
          </cell>
          <cell r="D177">
            <v>1</v>
          </cell>
          <cell r="E177" t="str">
            <v xml:space="preserve">UN </v>
          </cell>
        </row>
        <row r="178">
          <cell r="A178">
            <v>174</v>
          </cell>
          <cell r="B178" t="str">
            <v>CIRCUITO DE ANESTESIA ADULTO CON BALON 3 LITROS</v>
          </cell>
          <cell r="C178" t="str">
            <v>1 UNIDAD DE CIRCUITO</v>
          </cell>
          <cell r="D178">
            <v>1</v>
          </cell>
          <cell r="E178" t="str">
            <v xml:space="preserve">UN </v>
          </cell>
          <cell r="F178">
            <v>16348</v>
          </cell>
          <cell r="G178">
            <v>0</v>
          </cell>
        </row>
        <row r="179">
          <cell r="A179">
            <v>175</v>
          </cell>
          <cell r="B179" t="str">
            <v>CONTENEDOR RIGIDO PARA EL DESCARTE DE RESIDUOS DE RIESGO BIOLOGICO DE ORIGEN CORTO PUNZANTE DE CAPACIDAD DE 44 A 50 LITROS</v>
          </cell>
          <cell r="C179" t="str">
            <v>1 UNIDAD DE CONTENEDOR</v>
          </cell>
          <cell r="D179">
            <v>1</v>
          </cell>
          <cell r="E179" t="str">
            <v xml:space="preserve">UN </v>
          </cell>
        </row>
        <row r="180">
          <cell r="A180">
            <v>176</v>
          </cell>
          <cell r="B180" t="str">
            <v>DISPOSITIVO INTRAOSEO AUTOMATICO ADULTO</v>
          </cell>
          <cell r="C180" t="str">
            <v>1 UNIDAD DE DISPOSITIVO INTRAOSEO</v>
          </cell>
          <cell r="D180">
            <v>1</v>
          </cell>
          <cell r="E180" t="str">
            <v xml:space="preserve">UN </v>
          </cell>
        </row>
        <row r="181">
          <cell r="A181">
            <v>177</v>
          </cell>
          <cell r="B181" t="str">
            <v>DISPOSITIVO INTRAOSEO AUTOMATICO PEDIATRICA</v>
          </cell>
          <cell r="C181" t="str">
            <v>1 UNIDAD DE DISPOSITIVO INTRAOSEO</v>
          </cell>
          <cell r="D181">
            <v>1</v>
          </cell>
          <cell r="E181" t="str">
            <v xml:space="preserve">UN </v>
          </cell>
        </row>
        <row r="182">
          <cell r="A182">
            <v>178</v>
          </cell>
          <cell r="B182" t="str">
            <v>DREN DE SILICONA PLANO ACANALADO  CON LINEA RADIOPACA  ESTERIL 4/4 PARTES PERFORADO DE  DE 4 X 7 X 20MM APROX</v>
          </cell>
          <cell r="C182" t="str">
            <v>1 UNIDAD DE DREN</v>
          </cell>
          <cell r="D182">
            <v>1</v>
          </cell>
          <cell r="E182" t="str">
            <v xml:space="preserve">UN </v>
          </cell>
        </row>
        <row r="183">
          <cell r="A183">
            <v>179</v>
          </cell>
          <cell r="B183" t="str">
            <v>ESPONJA QUIRURGICA PARA TAPONAMIENTO NASAL DE 8 CM X 2.0 CM</v>
          </cell>
          <cell r="C183" t="str">
            <v>1 UNIDAD DE ESPONJA</v>
          </cell>
          <cell r="D183">
            <v>1</v>
          </cell>
          <cell r="E183" t="str">
            <v xml:space="preserve">UN </v>
          </cell>
        </row>
        <row r="184">
          <cell r="A184">
            <v>180</v>
          </cell>
          <cell r="B184" t="str">
            <v xml:space="preserve">FILTRO EXHALATORIO REUSABLE PARA PB 840     </v>
          </cell>
          <cell r="C184" t="str">
            <v>1 UNIDAD DE FILTRO</v>
          </cell>
          <cell r="D184">
            <v>1</v>
          </cell>
          <cell r="E184" t="str">
            <v xml:space="preserve">UN </v>
          </cell>
        </row>
        <row r="185">
          <cell r="A185">
            <v>181</v>
          </cell>
          <cell r="B185" t="str">
            <v>FILTRO INSPIRATORIO REUSABLE</v>
          </cell>
          <cell r="C185" t="str">
            <v>1 UNIDAD DE FILTRO</v>
          </cell>
          <cell r="D185">
            <v>1</v>
          </cell>
          <cell r="E185" t="str">
            <v xml:space="preserve">UN </v>
          </cell>
        </row>
        <row r="186">
          <cell r="A186">
            <v>182</v>
          </cell>
          <cell r="B186" t="str">
            <v>GANCHO DE HOOK COMPATIBLE CON ELCABLE MONOPOLAR</v>
          </cell>
          <cell r="C186" t="str">
            <v>1 UNIDAD DE GANCHO HOOK</v>
          </cell>
          <cell r="D186">
            <v>1</v>
          </cell>
          <cell r="E186" t="str">
            <v xml:space="preserve">UN </v>
          </cell>
        </row>
        <row r="187">
          <cell r="A187">
            <v>183</v>
          </cell>
          <cell r="B187" t="str">
            <v>GRAPADORA CIRCULAR CURV CORT 29MM</v>
          </cell>
          <cell r="C187" t="str">
            <v>1 UNIDAD DE GRAPADORA</v>
          </cell>
          <cell r="D187">
            <v>1</v>
          </cell>
          <cell r="E187" t="str">
            <v xml:space="preserve">UN </v>
          </cell>
        </row>
        <row r="188">
          <cell r="A188">
            <v>184</v>
          </cell>
          <cell r="B188" t="str">
            <v>KIT TRACCION CUTANEA PEDIATRICO</v>
          </cell>
          <cell r="C188" t="str">
            <v>1 UNIDAD DE KIT TRACCION CUTANEA PRESENTACION KIT</v>
          </cell>
          <cell r="D188">
            <v>1</v>
          </cell>
          <cell r="E188" t="str">
            <v xml:space="preserve">UN </v>
          </cell>
        </row>
        <row r="189">
          <cell r="A189">
            <v>185</v>
          </cell>
          <cell r="B189" t="str">
            <v xml:space="preserve">LUBRICANTE DE INSTRUMENTO E INHIBIDOR DE OXIDO   NO GRASOSO, NO TOXICO, SIN COMPONENTE DE SILICONA , COMPATIBLE EN PROCESOS DE VAPOR , GALON </v>
          </cell>
          <cell r="C189" t="str">
            <v>1 UNIDAD DE LUBRICANTE PRESENTACION EN GALON</v>
          </cell>
          <cell r="D189">
            <v>1</v>
          </cell>
          <cell r="E189" t="str">
            <v xml:space="preserve">UN </v>
          </cell>
        </row>
        <row r="190">
          <cell r="A190">
            <v>186</v>
          </cell>
          <cell r="B190" t="str">
            <v>MALLA DE POLIPROPILENO SUAVE DE MEDIANA DENSIDAD CON PESO DE 45 A 90G/M2, MACROPOROSA PORO DE 2,38 A 3.6 X 2,38 A 3.6 MM, NO ABSORBIBLE. 7CM A 8CM X 15CM</v>
          </cell>
          <cell r="C190" t="str">
            <v>1 UNIDAD DE MALLA</v>
          </cell>
          <cell r="D190">
            <v>1</v>
          </cell>
          <cell r="E190" t="str">
            <v xml:space="preserve">UN </v>
          </cell>
        </row>
        <row r="191">
          <cell r="A191">
            <v>187</v>
          </cell>
          <cell r="B191" t="str">
            <v>MALLA RECUBIERTA PROTECTORA EN U PARA HIATO 7 X 10 CMS</v>
          </cell>
          <cell r="C191" t="str">
            <v>1 UNIDAD DE MALLA</v>
          </cell>
          <cell r="D191">
            <v>1</v>
          </cell>
          <cell r="E191" t="str">
            <v xml:space="preserve">UN </v>
          </cell>
        </row>
        <row r="192">
          <cell r="A192">
            <v>188</v>
          </cell>
          <cell r="B192" t="str">
            <v>PAPEL DESFIBRILADOR INSTRAMED  CARDIO MAX  48 mm (anchura) x 30 m (longitud )</v>
          </cell>
          <cell r="C192" t="str">
            <v>1 UNIDAD DE PAPEL  PRESENTACION ROLLO</v>
          </cell>
          <cell r="D192">
            <v>1</v>
          </cell>
          <cell r="E192" t="str">
            <v xml:space="preserve">UN </v>
          </cell>
        </row>
        <row r="193">
          <cell r="A193">
            <v>189</v>
          </cell>
          <cell r="B193" t="str">
            <v>PAPEL PARA DESFIBRILADOR 50 MM X 30 MTS EN ROLLO</v>
          </cell>
          <cell r="C193" t="str">
            <v>1 UNIDAD DE PAPEL  PRESENTACION ROLLO</v>
          </cell>
          <cell r="D193">
            <v>1</v>
          </cell>
          <cell r="E193" t="str">
            <v xml:space="preserve">UN </v>
          </cell>
        </row>
        <row r="194">
          <cell r="A194">
            <v>190</v>
          </cell>
          <cell r="B194" t="str">
            <v>PAPEL PARA ELECTROCARDIOGRAFO 50 MM X 20 MTS EN ROLLO</v>
          </cell>
          <cell r="C194" t="str">
            <v>1 UNIDAD DE PAPEL  PRESENTACION ROLLO</v>
          </cell>
          <cell r="D194">
            <v>1</v>
          </cell>
          <cell r="E194" t="str">
            <v xml:space="preserve">UN </v>
          </cell>
        </row>
        <row r="195">
          <cell r="A195">
            <v>191</v>
          </cell>
          <cell r="B195" t="str">
            <v>PAPEL PARA ELECTROCARDIOGRAFO EDAN DANATECH  UNIDAD</v>
          </cell>
          <cell r="C195" t="str">
            <v>1 UNIDAD DE PAPEL</v>
          </cell>
          <cell r="D195">
            <v>1</v>
          </cell>
          <cell r="E195" t="str">
            <v xml:space="preserve">UN </v>
          </cell>
        </row>
        <row r="196">
          <cell r="A196">
            <v>192</v>
          </cell>
          <cell r="B196" t="str">
            <v>PAPEL PARA ELECTROCARDIOGRAFO MARCA COMEN UNIDAD  medidas: 110 MM * 140MM*15O HOJAS  REQUIERE GUIA LIBRETA</v>
          </cell>
          <cell r="C196" t="str">
            <v>1 UNIDAD DE PAPEL</v>
          </cell>
          <cell r="D196">
            <v>1</v>
          </cell>
          <cell r="E196" t="str">
            <v xml:space="preserve">UN </v>
          </cell>
        </row>
        <row r="197">
          <cell r="A197">
            <v>193</v>
          </cell>
          <cell r="B197" t="str">
            <v>PAPEL PARA ELECTROCARDIOGRAFO Y DESFIBRILADOR 50MM  X 30 EN ROLLO TERMOREACTIVO</v>
          </cell>
          <cell r="C197" t="str">
            <v>1 UNIDAD DE PAPEL  PRESENTACION ROLLO</v>
          </cell>
          <cell r="D197">
            <v>1</v>
          </cell>
          <cell r="E197" t="str">
            <v xml:space="preserve">UN </v>
          </cell>
        </row>
        <row r="198">
          <cell r="A198">
            <v>194</v>
          </cell>
          <cell r="B198" t="str">
            <v>PAPEL PARA MONITOR FETAL 112 MM X 100 MM X 200 RESMA</v>
          </cell>
          <cell r="C198" t="str">
            <v>1 UNIDAD DE PAPEL  PRESENTACION ROLLO</v>
          </cell>
          <cell r="D198">
            <v>1</v>
          </cell>
          <cell r="E198" t="str">
            <v xml:space="preserve">UN </v>
          </cell>
        </row>
        <row r="199">
          <cell r="A199">
            <v>195</v>
          </cell>
          <cell r="B199" t="str">
            <v>PAPEL TERMICO PARA MONITOR FETAL DE (112 X 90) MM X 150 HOJAS LINEA ROJA EN Z</v>
          </cell>
          <cell r="C199" t="str">
            <v>1 UNIDAD DE PAPEL</v>
          </cell>
          <cell r="D199">
            <v>1</v>
          </cell>
          <cell r="E199" t="str">
            <v xml:space="preserve">UN </v>
          </cell>
        </row>
        <row r="200">
          <cell r="A200">
            <v>196</v>
          </cell>
          <cell r="B200" t="str">
            <v>RESERVORIO PARA DREN DE SILICONA PLANO ACANALADO  CON CAPACIDAD DE 100ML</v>
          </cell>
          <cell r="C200" t="str">
            <v>1 UNIDAD DE RESERVORIO PARA DREN</v>
          </cell>
          <cell r="D200">
            <v>1</v>
          </cell>
          <cell r="E200" t="str">
            <v xml:space="preserve">UN </v>
          </cell>
        </row>
        <row r="201">
          <cell r="A201">
            <v>197</v>
          </cell>
          <cell r="B201" t="str">
            <v>RESERVORIO PARA DREN DE SILICONA REDONDO ACANALADO CON LINEA RADIOPACA  19FR CON CAPACIDAD DE 450 a 500ML</v>
          </cell>
          <cell r="C201" t="str">
            <v>1 UNIDAD DE RESERVORIO PARA DREN</v>
          </cell>
          <cell r="D201">
            <v>1</v>
          </cell>
          <cell r="E201" t="str">
            <v xml:space="preserve">UN </v>
          </cell>
        </row>
        <row r="202">
          <cell r="A202">
            <v>198</v>
          </cell>
          <cell r="B202" t="str">
            <v xml:space="preserve">RETRACTOR  DE 5-9  CM  </v>
          </cell>
          <cell r="C202" t="str">
            <v>1 UNIDAD DE RETRACTOR</v>
          </cell>
          <cell r="D202">
            <v>1</v>
          </cell>
          <cell r="E202" t="str">
            <v xml:space="preserve">UN </v>
          </cell>
        </row>
        <row r="203">
          <cell r="A203">
            <v>199</v>
          </cell>
          <cell r="B203" t="str">
            <v xml:space="preserve">RETRACTOR  RIGIDO DE 2.5-6 CM         </v>
          </cell>
          <cell r="C203" t="str">
            <v>1 UNIDAD DE RETRACTOR</v>
          </cell>
          <cell r="D203">
            <v>1</v>
          </cell>
          <cell r="E203" t="str">
            <v xml:space="preserve">UN </v>
          </cell>
        </row>
        <row r="204">
          <cell r="A204">
            <v>200</v>
          </cell>
          <cell r="B204" t="str">
            <v xml:space="preserve">RETRACTOR RIGIDO DE 9-14  CM         </v>
          </cell>
          <cell r="C204" t="str">
            <v>1 UNIDAD DE RETRACTOR</v>
          </cell>
          <cell r="D204">
            <v>1</v>
          </cell>
          <cell r="E204" t="str">
            <v xml:space="preserve">UN </v>
          </cell>
        </row>
        <row r="205">
          <cell r="A205">
            <v>201</v>
          </cell>
          <cell r="B205" t="str">
            <v>ROLLO DE TELA SMS 0,52*100METROS</v>
          </cell>
          <cell r="C205" t="str">
            <v>1 UNIDAD DE ROLLO DE TELA SMS. PRESENTACION ROLLO</v>
          </cell>
          <cell r="D205">
            <v>1</v>
          </cell>
          <cell r="E205" t="str">
            <v xml:space="preserve">UN </v>
          </cell>
        </row>
        <row r="206">
          <cell r="A206">
            <v>202</v>
          </cell>
          <cell r="B206" t="str">
            <v>SENSORES PARA MONITOREO BISPECTRAL BILATERAL</v>
          </cell>
          <cell r="C206" t="str">
            <v xml:space="preserve">1 UNIDAD DE SENSOR </v>
          </cell>
          <cell r="D206">
            <v>1</v>
          </cell>
          <cell r="E206" t="str">
            <v xml:space="preserve">UN </v>
          </cell>
        </row>
        <row r="207">
          <cell r="A207">
            <v>203</v>
          </cell>
          <cell r="B207" t="str">
            <v>SISTEMA DE DRENAJE TORAXICO SENCILLO (HUMEDO) CAPACIDAD DE 2.000 A 3.200 CC SALIDA PARA SUCCION</v>
          </cell>
          <cell r="C207" t="str">
            <v>1 UNIDAD DE SISTEMA DE DRENAJE TORAXICO</v>
          </cell>
          <cell r="D207">
            <v>1</v>
          </cell>
          <cell r="E207" t="str">
            <v xml:space="preserve">UN </v>
          </cell>
        </row>
        <row r="208">
          <cell r="A208">
            <v>204</v>
          </cell>
          <cell r="B208" t="str">
            <v>SONDA NASOENTERAL C/PUNTA DE TUNGSTENO N. 8 FR</v>
          </cell>
          <cell r="C208" t="str">
            <v>1 UNIDAD DE SONDA</v>
          </cell>
          <cell r="D208">
            <v>1</v>
          </cell>
          <cell r="E208" t="str">
            <v xml:space="preserve">UN </v>
          </cell>
        </row>
        <row r="209">
          <cell r="A209">
            <v>205</v>
          </cell>
          <cell r="B209" t="str">
            <v>SONDA NASOGASTRICA  12 FR CON PTA TUNGSTENO CON PUERTO Y ESTILETE</v>
          </cell>
          <cell r="C209" t="str">
            <v>1 UNIDAD DE SONDA</v>
          </cell>
          <cell r="D209">
            <v>1</v>
          </cell>
          <cell r="E209" t="str">
            <v xml:space="preserve">UN </v>
          </cell>
        </row>
        <row r="210">
          <cell r="A210">
            <v>206</v>
          </cell>
          <cell r="B210" t="str">
            <v xml:space="preserve">SONDA NASOGASTRICA S/PUNTA DE TUNGSTENO EN POLIURETANO N. 12 FR </v>
          </cell>
          <cell r="C210" t="str">
            <v>1 UNIDAD DE SONDA</v>
          </cell>
          <cell r="D210">
            <v>1</v>
          </cell>
          <cell r="E210" t="str">
            <v xml:space="preserve">UN </v>
          </cell>
        </row>
        <row r="211">
          <cell r="A211">
            <v>207</v>
          </cell>
          <cell r="B211" t="str">
            <v>SONDA NASOGASTRICA S/PUNTA DE TUNGSTENO EN POLIURETANO N. 5</v>
          </cell>
          <cell r="C211" t="str">
            <v>1 UNIDAD DE SONDA</v>
          </cell>
          <cell r="D211">
            <v>1</v>
          </cell>
          <cell r="E211" t="str">
            <v xml:space="preserve">UN </v>
          </cell>
        </row>
        <row r="212">
          <cell r="A212">
            <v>208</v>
          </cell>
          <cell r="B212" t="str">
            <v>SONDA NASOGASTRICA S/PUNTA DE TUNGSTENO EN POLIURETANO N. 8</v>
          </cell>
          <cell r="C212" t="str">
            <v>1 UNIDAD DE SONDA</v>
          </cell>
          <cell r="D212">
            <v>1</v>
          </cell>
          <cell r="E212" t="str">
            <v xml:space="preserve">UN </v>
          </cell>
        </row>
        <row r="213">
          <cell r="A213">
            <v>209</v>
          </cell>
          <cell r="B213" t="str">
            <v>SONDA NUTRICION ENTERAL 10 FR TUNGSTENO</v>
          </cell>
          <cell r="C213" t="str">
            <v>1 UNIDAD DE SONDA</v>
          </cell>
          <cell r="D213">
            <v>1</v>
          </cell>
          <cell r="E213" t="str">
            <v xml:space="preserve">UN </v>
          </cell>
        </row>
        <row r="214">
          <cell r="A214">
            <v>210</v>
          </cell>
          <cell r="B214" t="str">
            <v>SONDA NUTRICION ENTERAL 6 FR TUNGSTENO PEDIATRICA</v>
          </cell>
          <cell r="C214" t="str">
            <v>1 UNIDAD DE SONDA</v>
          </cell>
          <cell r="D214">
            <v>1</v>
          </cell>
          <cell r="E214" t="str">
            <v xml:space="preserve">UN </v>
          </cell>
        </row>
        <row r="215">
          <cell r="A215">
            <v>211</v>
          </cell>
          <cell r="B215" t="str">
            <v>SONDA PARA NUTRICION ENTERAL POR GASTROSTOMIA PEDIATRICO 12 FR VOLUMEN DE LLENADO (BALON)3-5CC</v>
          </cell>
          <cell r="C215" t="str">
            <v>1 UNIDAD DE SONDA</v>
          </cell>
          <cell r="D215">
            <v>1</v>
          </cell>
          <cell r="E215" t="str">
            <v xml:space="preserve">UN </v>
          </cell>
        </row>
        <row r="216">
          <cell r="A216">
            <v>212</v>
          </cell>
          <cell r="B216" t="str">
            <v xml:space="preserve">SONDA PUNTA TUNGSTENO NUTRI/ENTERAL  12 FR                                                           </v>
          </cell>
          <cell r="C216" t="str">
            <v>1 UNIDAD DE SONDA</v>
          </cell>
          <cell r="D216">
            <v>1</v>
          </cell>
          <cell r="E216" t="str">
            <v xml:space="preserve">UN </v>
          </cell>
        </row>
        <row r="217">
          <cell r="A217">
            <v>213</v>
          </cell>
          <cell r="B217" t="str">
            <v>SUJETADORES DE TUBO OROTRAQUEAL</v>
          </cell>
          <cell r="C217" t="str">
            <v>1 UNIDAD DE SUJETADOR DE TUBO</v>
          </cell>
          <cell r="D217">
            <v>1</v>
          </cell>
          <cell r="E217" t="str">
            <v xml:space="preserve">UN </v>
          </cell>
        </row>
        <row r="218">
          <cell r="A218">
            <v>214</v>
          </cell>
          <cell r="B218" t="str">
            <v>MONOFILAMENTO ABSORBIBLE DE POLIDIOXANONA, CALIBRE 4/0, AGUJADE 24 A 26 MM CURVA REDONDA, DE MEDIO CIRCULO, HEBRA DE 70 CM EN ADELANTE</v>
          </cell>
          <cell r="C218" t="str">
            <v>1 UNIDAD DE SOBRE</v>
          </cell>
          <cell r="D218">
            <v>1</v>
          </cell>
          <cell r="E218" t="str">
            <v xml:space="preserve">UN </v>
          </cell>
        </row>
        <row r="219">
          <cell r="A219">
            <v>215</v>
          </cell>
          <cell r="B219" t="str">
            <v>MULTIFILAMENTO NO ABSORBIBLE DE SEDA NEGRA CALIBRE 0 AGUJA CURVA REDONDA DE 34 A 37 MM 1/2 DE CIRCULO, HEBRA DE 70 CM O MAS</v>
          </cell>
          <cell r="C219" t="str">
            <v>1 UNIDAD DE SOBRE</v>
          </cell>
          <cell r="D219">
            <v>1</v>
          </cell>
          <cell r="E219" t="str">
            <v xml:space="preserve">UN </v>
          </cell>
        </row>
        <row r="220">
          <cell r="A220">
            <v>216</v>
          </cell>
          <cell r="B220" t="str">
            <v>MULTIFILAMENTO NO ABSORBIBLE DE SEDA NEGRA CALIBRE 0 AGUJA CURVA REDONDA DE 24 A 26 MM 1/2 DE CIRCULO, HEBRA DE 70 CM O MAS</v>
          </cell>
          <cell r="C220" t="str">
            <v>1 UNIDAD DE SOBRE</v>
          </cell>
          <cell r="D220">
            <v>1</v>
          </cell>
          <cell r="E220" t="str">
            <v xml:space="preserve">UN </v>
          </cell>
        </row>
        <row r="221">
          <cell r="A221">
            <v>217</v>
          </cell>
          <cell r="B221" t="str">
            <v>TUBO TRAMPA PARA SPECIMEN CON ADAPTADOR DESECHABLE  (TRAMPA DE LUKENS)</v>
          </cell>
          <cell r="C221" t="str">
            <v>1 UNIDAD DE TUBO TRAMPA</v>
          </cell>
          <cell r="D221">
            <v>1</v>
          </cell>
          <cell r="E221" t="str">
            <v xml:space="preserve">UN </v>
          </cell>
        </row>
        <row r="222">
          <cell r="A222">
            <v>218</v>
          </cell>
          <cell r="B222" t="str">
            <v>VENDAJE ELASTICO COMPRESIVO AUTOADHESIVO 3 X 5</v>
          </cell>
          <cell r="C222" t="str">
            <v>1 UNIDAD DE VENDAJE</v>
          </cell>
          <cell r="D222">
            <v>1</v>
          </cell>
          <cell r="E222" t="str">
            <v xml:space="preserve">UN </v>
          </cell>
        </row>
        <row r="223">
          <cell r="A223">
            <v>219</v>
          </cell>
          <cell r="B223" t="str">
            <v>VENDAJE ELASTICO COMPRESIVO AUTOADHESIVO 4 X 5</v>
          </cell>
          <cell r="C223" t="str">
            <v>1 UNIDAD DE VENDAJE</v>
          </cell>
          <cell r="D223">
            <v>1</v>
          </cell>
          <cell r="E223" t="str">
            <v xml:space="preserve">UN </v>
          </cell>
        </row>
        <row r="224">
          <cell r="A224">
            <v>220</v>
          </cell>
          <cell r="B224" t="str">
            <v>PARCHE DE DURAMADRE NO
SUTURABLE 7,5 CMX 7,5 CMS</v>
          </cell>
          <cell r="C224" t="str">
            <v>1 UNIDAD DE PARCHE</v>
          </cell>
          <cell r="D224">
            <v>1</v>
          </cell>
          <cell r="E224" t="str">
            <v xml:space="preserve">UN </v>
          </cell>
        </row>
        <row r="225">
          <cell r="A225">
            <v>221</v>
          </cell>
          <cell r="B225" t="str">
            <v>CATETER 7 FR X 100 CM. CATETER DE ABLACION DE VARICES POR RADIOFRECUENCIA VASCULAR</v>
          </cell>
          <cell r="C225" t="str">
            <v>1 UNIDAD DE CATETER</v>
          </cell>
          <cell r="D225">
            <v>1</v>
          </cell>
          <cell r="E225" t="str">
            <v xml:space="preserve">UN </v>
          </cell>
        </row>
        <row r="226">
          <cell r="A226">
            <v>222</v>
          </cell>
          <cell r="B226" t="str">
            <v>CATETER 7FR X 60CM. CATETER DE ABLACION POR RADIOFRECUENCIA VASCULAR</v>
          </cell>
          <cell r="C226" t="str">
            <v>1 UNIDAD DE CATETER</v>
          </cell>
          <cell r="D226">
            <v>1</v>
          </cell>
          <cell r="E226" t="str">
            <v xml:space="preserve">UN </v>
          </cell>
        </row>
        <row r="227">
          <cell r="A227">
            <v>223</v>
          </cell>
          <cell r="B227" t="str">
            <v>ANTMED 150 CM Y COILED TUBE DUAL CHECK VALVES P/N600104</v>
          </cell>
          <cell r="C227" t="str">
            <v>1 UNIDAD DE CONECTOR</v>
          </cell>
          <cell r="D227">
            <v>1</v>
          </cell>
          <cell r="E227" t="str">
            <v xml:space="preserve">UN </v>
          </cell>
          <cell r="F227">
            <v>17103</v>
          </cell>
          <cell r="G227">
            <v>3249.57</v>
          </cell>
        </row>
        <row r="228">
          <cell r="A228">
            <v>224</v>
          </cell>
          <cell r="B228" t="str">
            <v>KIT JERINGA ANTMED ACCUTRON CE DUAL P/400105+ANTMED 150 CM</v>
          </cell>
          <cell r="C228" t="str">
            <v>1 UNIDAD DE KIT DE
JERINGA</v>
          </cell>
          <cell r="D228">
            <v>1</v>
          </cell>
          <cell r="E228" t="str">
            <v xml:space="preserve">UN </v>
          </cell>
          <cell r="F228">
            <v>105522</v>
          </cell>
          <cell r="G228">
            <v>0</v>
          </cell>
        </row>
        <row r="229">
          <cell r="A229">
            <v>225</v>
          </cell>
          <cell r="B229" t="str">
            <v>APOSITO ESTERIL TRASPARENTE 5 HASTA 6 CM X 5 HASTA 6 CM CON REFUERZO INCORPORADO, Y CON TIRILLAS DE FIJACION Y MARCACION. - USO NEONATAL</v>
          </cell>
          <cell r="C229" t="str">
            <v>1 UNIDAD DE APOSITO</v>
          </cell>
          <cell r="D229">
            <v>1</v>
          </cell>
          <cell r="E229" t="str">
            <v xml:space="preserve">UN </v>
          </cell>
          <cell r="F229">
            <v>1364</v>
          </cell>
          <cell r="G229">
            <v>0</v>
          </cell>
        </row>
        <row r="230">
          <cell r="A230">
            <v>226</v>
          </cell>
          <cell r="B230" t="str">
            <v>BARRERA BLANDA Y  BOLSA COLOSTOMIA NO 32</v>
          </cell>
          <cell r="C230" t="str">
            <v>1 KIT COMPUESTO DE 1 BARRERA Y 1 BOLSA COLOSTOMIA</v>
          </cell>
          <cell r="D230">
            <v>1</v>
          </cell>
          <cell r="E230" t="str">
            <v xml:space="preserve">UN </v>
          </cell>
          <cell r="F230">
            <v>27295</v>
          </cell>
          <cell r="G230">
            <v>0</v>
          </cell>
        </row>
        <row r="231">
          <cell r="A231">
            <v>227</v>
          </cell>
          <cell r="B231" t="str">
            <v>BARRERA CUTANEA NO IRRITANTE EN SPRAY </v>
          </cell>
          <cell r="C231" t="str">
            <v>1 UNIDAD DE BARRERA PRESENTACION EN SPRAY</v>
          </cell>
          <cell r="D231">
            <v>1</v>
          </cell>
          <cell r="E231" t="str">
            <v xml:space="preserve">UN </v>
          </cell>
          <cell r="F231">
            <v>24847</v>
          </cell>
          <cell r="G231">
            <v>0</v>
          </cell>
        </row>
        <row r="232">
          <cell r="A232">
            <v>228</v>
          </cell>
          <cell r="B232" t="str">
            <v>BOLSA AUTOSELLABLE PARA ESTERILIZACION 70* 230-260 mm (CAJA * 200 UN)</v>
          </cell>
          <cell r="C232" t="str">
            <v>1 UNIDAD DE BOLSA PARA ESTERILIZAR</v>
          </cell>
          <cell r="D232">
            <v>1</v>
          </cell>
          <cell r="E232" t="str">
            <v xml:space="preserve">UN </v>
          </cell>
          <cell r="F232">
            <v>16023</v>
          </cell>
          <cell r="G232">
            <v>0</v>
          </cell>
        </row>
        <row r="233">
          <cell r="A233">
            <v>229</v>
          </cell>
          <cell r="B233" t="str">
            <v>BOLSA AUTOSELLABLE PARA ESTERILIZACION DE 90 MM X 260 MM</v>
          </cell>
          <cell r="C233" t="str">
            <v>1 UNIDAD DE BOLSA PARA ESTERILIZAR</v>
          </cell>
          <cell r="D233">
            <v>1</v>
          </cell>
          <cell r="E233" t="str">
            <v xml:space="preserve">UN </v>
          </cell>
        </row>
        <row r="234">
          <cell r="A234">
            <v>230</v>
          </cell>
          <cell r="B234" t="str">
            <v>CANDADO CARRO DE PARO CON NUMERO CONSECUTIVO</v>
          </cell>
          <cell r="C234" t="str">
            <v>1 UNIDAD DE CANDADO</v>
          </cell>
          <cell r="D234">
            <v>1</v>
          </cell>
          <cell r="E234" t="str">
            <v xml:space="preserve">UN </v>
          </cell>
          <cell r="F234">
            <v>369</v>
          </cell>
          <cell r="G234">
            <v>70.11</v>
          </cell>
        </row>
        <row r="235">
          <cell r="A235">
            <v>231</v>
          </cell>
          <cell r="B235" t="str">
            <v>CANULA NASAL PARA OXIGENO ADULTO 1,5 mts</v>
          </cell>
          <cell r="C235" t="str">
            <v>1 UNIDAD DE CANULA</v>
          </cell>
          <cell r="D235">
            <v>1</v>
          </cell>
          <cell r="E235" t="str">
            <v xml:space="preserve">UN </v>
          </cell>
          <cell r="F235">
            <v>919</v>
          </cell>
          <cell r="G235">
            <v>0</v>
          </cell>
        </row>
        <row r="236">
          <cell r="A236">
            <v>232</v>
          </cell>
          <cell r="B236" t="str">
            <v>CANULA NASAL PARA OXIGENO PEDIATRICA</v>
          </cell>
          <cell r="C236" t="str">
            <v>1 UNIDAD DE CANULA</v>
          </cell>
          <cell r="D236">
            <v>1</v>
          </cell>
          <cell r="E236" t="str">
            <v xml:space="preserve">UN </v>
          </cell>
          <cell r="F236">
            <v>919</v>
          </cell>
          <cell r="G236">
            <v>0</v>
          </cell>
        </row>
        <row r="237">
          <cell r="A237">
            <v>233</v>
          </cell>
          <cell r="B237" t="str">
            <v>CATETER CABELLO DE ANGEL 28 FR</v>
          </cell>
          <cell r="C237" t="str">
            <v>1 UNIDAD DE CATETER</v>
          </cell>
          <cell r="D237">
            <v>1</v>
          </cell>
          <cell r="E237" t="str">
            <v xml:space="preserve">UN </v>
          </cell>
          <cell r="F237">
            <v>329545</v>
          </cell>
          <cell r="G237">
            <v>0</v>
          </cell>
        </row>
        <row r="238">
          <cell r="A238">
            <v>234</v>
          </cell>
          <cell r="B238" t="str">
            <v>CATETER EPICUTANEO 2FR 24G MONOLUMEN</v>
          </cell>
          <cell r="C238" t="str">
            <v>1 UNIDAD DE CATETER</v>
          </cell>
          <cell r="D238">
            <v>1</v>
          </cell>
          <cell r="E238" t="str">
            <v xml:space="preserve">UN </v>
          </cell>
          <cell r="F238">
            <v>257955</v>
          </cell>
          <cell r="G238">
            <v>0</v>
          </cell>
        </row>
        <row r="239">
          <cell r="A239">
            <v>235</v>
          </cell>
          <cell r="B239" t="str">
            <v>CIRCUITO ALTO FLUJO NEONATAL/ PEDIATRICO CON CAMARA</v>
          </cell>
          <cell r="C239" t="str">
            <v>1 UNIDAD DE CIRCUITO</v>
          </cell>
          <cell r="D239">
            <v>1</v>
          </cell>
          <cell r="E239" t="str">
            <v xml:space="preserve">UN </v>
          </cell>
          <cell r="F239">
            <v>263472</v>
          </cell>
          <cell r="G239">
            <v>0</v>
          </cell>
        </row>
        <row r="240">
          <cell r="A240">
            <v>236</v>
          </cell>
          <cell r="B240" t="str">
            <v>CIRCUITO DE VENTILACION  MECANICA NEONATAL CON CAMARA+TRAMPA  DE AGUA EN LA VIA ESPIRATORIA</v>
          </cell>
          <cell r="C240" t="str">
            <v>1 UNIDAD DE CIRCUITO</v>
          </cell>
          <cell r="D240">
            <v>1</v>
          </cell>
          <cell r="E240" t="str">
            <v xml:space="preserve">UN </v>
          </cell>
          <cell r="F240">
            <v>125725</v>
          </cell>
          <cell r="G240">
            <v>0</v>
          </cell>
        </row>
        <row r="241">
          <cell r="A241">
            <v>237</v>
          </cell>
          <cell r="B241" t="str">
            <v>CLAMP UMBILICAL</v>
          </cell>
          <cell r="C241" t="str">
            <v>1 UNIDAD DE CLAM</v>
          </cell>
          <cell r="D241">
            <v>1</v>
          </cell>
          <cell r="E241" t="str">
            <v xml:space="preserve">UN </v>
          </cell>
          <cell r="F241">
            <v>293</v>
          </cell>
          <cell r="G241">
            <v>55.67</v>
          </cell>
        </row>
        <row r="242">
          <cell r="A242">
            <v>238</v>
          </cell>
          <cell r="B242" t="str">
            <v>ESPARADRAPO DE TELA TIPO HOSPITALARIO TUBO + 5 ROLLOS</v>
          </cell>
          <cell r="C242" t="str">
            <v>1 UNIDAD DE ESPARADRAPO PRESENTACION TUBO</v>
          </cell>
          <cell r="D242">
            <v>1</v>
          </cell>
          <cell r="E242" t="str">
            <v xml:space="preserve">UN </v>
          </cell>
          <cell r="F242">
            <v>33977</v>
          </cell>
          <cell r="G242">
            <v>0</v>
          </cell>
        </row>
        <row r="243">
          <cell r="A243">
            <v>239</v>
          </cell>
          <cell r="B243" t="str">
            <v xml:space="preserve">ESPARADRAPO TELA SIN TEJER AUTOADHESIVO- 15 X 10 </v>
          </cell>
          <cell r="C243" t="str">
            <v>1 UNIDAD DE ESPARADRAPO</v>
          </cell>
          <cell r="D243">
            <v>1</v>
          </cell>
          <cell r="E243" t="str">
            <v xml:space="preserve">UN </v>
          </cell>
          <cell r="F243">
            <v>19659</v>
          </cell>
          <cell r="G243">
            <v>0</v>
          </cell>
        </row>
        <row r="244">
          <cell r="A244">
            <v>240</v>
          </cell>
          <cell r="B244" t="str">
            <v>ESPECULO VAGINAL DESECHABLE TALLA  S</v>
          </cell>
          <cell r="C244" t="str">
            <v>1 UNIDAD DE ESPECULO</v>
          </cell>
          <cell r="D244">
            <v>1</v>
          </cell>
          <cell r="E244" t="str">
            <v xml:space="preserve">UN </v>
          </cell>
          <cell r="F244">
            <v>841</v>
          </cell>
          <cell r="G244">
            <v>159.79</v>
          </cell>
        </row>
        <row r="245">
          <cell r="A245">
            <v>241</v>
          </cell>
          <cell r="B245" t="str">
            <v>FIJADOR PARA CITOLOGIA</v>
          </cell>
          <cell r="C245" t="str">
            <v>1 UNIDAD DE FIJADOR</v>
          </cell>
          <cell r="D245">
            <v>1</v>
          </cell>
          <cell r="E245" t="str">
            <v xml:space="preserve">UN </v>
          </cell>
          <cell r="F245">
            <v>8426</v>
          </cell>
          <cell r="G245">
            <v>1600.94</v>
          </cell>
        </row>
        <row r="246">
          <cell r="A246">
            <v>242</v>
          </cell>
          <cell r="B246" t="str">
            <v xml:space="preserve">FILTRO EXHALATORIO DESECHABLE NEONATAL PARA VENTILADOR PB 840 </v>
          </cell>
          <cell r="C246" t="str">
            <v>1 UNIDAD DE FILTRO</v>
          </cell>
          <cell r="D246">
            <v>1</v>
          </cell>
          <cell r="E246" t="str">
            <v xml:space="preserve">UN </v>
          </cell>
          <cell r="F246">
            <v>16086</v>
          </cell>
          <cell r="G246">
            <v>0</v>
          </cell>
        </row>
        <row r="247">
          <cell r="A247">
            <v>243</v>
          </cell>
          <cell r="B247" t="str">
            <v>HOJA MACINTOSH MODELO M3D PARA VIDEOLARINGOSCOPICO MARCA MEDCAPTAIN NUMERO 3 PARA VIA RESPIRATORIA DIFICIL ESTERIL DE UN SOLO USO, LONGITUD 126 MM ALTITUD 38 MM</v>
          </cell>
          <cell r="C247" t="str">
            <v>1 UNIDAD DE HOJA MACINTOSH</v>
          </cell>
          <cell r="D247">
            <v>1</v>
          </cell>
          <cell r="E247" t="str">
            <v xml:space="preserve">UN </v>
          </cell>
          <cell r="F247">
            <v>44318</v>
          </cell>
          <cell r="G247">
            <v>0</v>
          </cell>
        </row>
        <row r="248">
          <cell r="A248">
            <v>244</v>
          </cell>
          <cell r="B248" t="str">
            <v>HOJA MACINTOSH MODELO M3D PARA VIDEOLARINGOSCOPICO MARCA MEDCAPTAIN NUMERO 4 PARA VIA RESPIRATORIA DIFICIL ESTERIL DE UN SOLO USO, LONGITUD 140 MM ALTITUD 41 MM</v>
          </cell>
          <cell r="C248" t="str">
            <v>1 UNIDAD DE HOJA MACINTOSH</v>
          </cell>
          <cell r="D248">
            <v>1</v>
          </cell>
          <cell r="E248" t="str">
            <v xml:space="preserve">UN </v>
          </cell>
          <cell r="F248">
            <v>44318</v>
          </cell>
          <cell r="G248">
            <v>0</v>
          </cell>
        </row>
        <row r="249">
          <cell r="A249">
            <v>245</v>
          </cell>
          <cell r="B249" t="str">
            <v>HOJA MACINTOSH MODELO M3D PARA VIDEOLARINGOSCOPICO MARCA MEDCAPTAIN NUMERO 5 PARA VIA RESPIRATORIA DIFICIL ESTERIL DE UN SOLO USO, LONGITUD 126 MM ALTITUD 42 MM</v>
          </cell>
          <cell r="C249" t="str">
            <v>1 UNIDAD DE HOJA MACINTOSH</v>
          </cell>
          <cell r="D249">
            <v>1</v>
          </cell>
          <cell r="E249" t="str">
            <v xml:space="preserve">UN </v>
          </cell>
          <cell r="F249">
            <v>44318</v>
          </cell>
          <cell r="G249">
            <v>0</v>
          </cell>
        </row>
        <row r="250">
          <cell r="A250">
            <v>246</v>
          </cell>
          <cell r="B250" t="str">
            <v>INDICADOR BIOLOGICO A VAPOR DE LECTURA RAPIDA DE 24 MINUTOS</v>
          </cell>
          <cell r="C250" t="str">
            <v>1 UNIDAD DE INDICADOR</v>
          </cell>
          <cell r="D250">
            <v>1</v>
          </cell>
          <cell r="E250" t="str">
            <v xml:space="preserve">UN </v>
          </cell>
          <cell r="F250">
            <v>15227</v>
          </cell>
          <cell r="G250">
            <v>0</v>
          </cell>
        </row>
        <row r="251">
          <cell r="A251">
            <v>247</v>
          </cell>
          <cell r="B251" t="str">
            <v xml:space="preserve">INDICADOR BIOLOGICO PARA PEROXIDO DE HIDROGENO LECTURA RAPIDA 30 MINUTOS </v>
          </cell>
          <cell r="C251" t="str">
            <v>1 UNIDAD DE INDICADOR</v>
          </cell>
          <cell r="D251">
            <v>1</v>
          </cell>
          <cell r="E251" t="str">
            <v xml:space="preserve">UN </v>
          </cell>
          <cell r="F251">
            <v>31244</v>
          </cell>
          <cell r="G251">
            <v>0</v>
          </cell>
        </row>
        <row r="252">
          <cell r="A252">
            <v>248</v>
          </cell>
          <cell r="B252" t="str">
            <v xml:space="preserve">INDICADOR BIOLOGICO PARA VAPOR LECTURA RAPIDA  LECTURA DE   UNA HORA A 40 MINUTOS </v>
          </cell>
          <cell r="C252" t="str">
            <v>1 UNIDAD DE INDICADOR</v>
          </cell>
          <cell r="D252">
            <v>1</v>
          </cell>
          <cell r="E252" t="str">
            <v xml:space="preserve">UN </v>
          </cell>
          <cell r="F252">
            <v>15227</v>
          </cell>
          <cell r="G252">
            <v>0</v>
          </cell>
        </row>
        <row r="253">
          <cell r="A253">
            <v>249</v>
          </cell>
          <cell r="B253" t="str">
            <v>INDICADOR CONTROL BIOLOGICO DE VAPOR  AMPOLLA LECTURA RAPIDA 30 MINUTOS PARA AUTOCLAVE GRAVITACIONAL</v>
          </cell>
          <cell r="C253" t="str">
            <v>1 UNIDAD DE INDICADOR</v>
          </cell>
          <cell r="D253">
            <v>1</v>
          </cell>
          <cell r="E253" t="str">
            <v xml:space="preserve">UN </v>
          </cell>
          <cell r="F253">
            <v>15227</v>
          </cell>
          <cell r="G253">
            <v>0</v>
          </cell>
        </row>
        <row r="254">
          <cell r="A254">
            <v>250</v>
          </cell>
          <cell r="B254" t="str">
            <v>INMOVILIZADOR CERVICAL DE THOMAS TALLA M</v>
          </cell>
          <cell r="C254" t="str">
            <v>1 UNIDAD DE INMOVILIZADOR CERVICAL</v>
          </cell>
          <cell r="D254">
            <v>1</v>
          </cell>
          <cell r="E254" t="str">
            <v xml:space="preserve">UN </v>
          </cell>
          <cell r="F254">
            <v>12003</v>
          </cell>
          <cell r="G254">
            <v>0</v>
          </cell>
        </row>
        <row r="255">
          <cell r="A255">
            <v>251</v>
          </cell>
          <cell r="B255" t="str">
            <v>INMOVILIZADOR CERVICAL DE THOMAS TALLA S</v>
          </cell>
          <cell r="C255" t="str">
            <v>1 UNIDAD DE INMOVILIZADOR CERVICAL</v>
          </cell>
          <cell r="D255">
            <v>1</v>
          </cell>
          <cell r="E255" t="str">
            <v xml:space="preserve">UN </v>
          </cell>
          <cell r="F255">
            <v>12003</v>
          </cell>
          <cell r="G255">
            <v>0</v>
          </cell>
        </row>
        <row r="256">
          <cell r="A256">
            <v>252</v>
          </cell>
          <cell r="B256" t="str">
            <v>MASCARA PERILARINGEA NO 3.0</v>
          </cell>
          <cell r="C256" t="str">
            <v>1 UNIDAD DE MASCARA</v>
          </cell>
          <cell r="D256">
            <v>1</v>
          </cell>
          <cell r="E256" t="str">
            <v xml:space="preserve">UN </v>
          </cell>
          <cell r="F256">
            <v>60131</v>
          </cell>
          <cell r="G256">
            <v>0</v>
          </cell>
        </row>
        <row r="257">
          <cell r="A257">
            <v>253</v>
          </cell>
          <cell r="B257" t="str">
            <v>MASCARA PERILARINGEA NO 4.0</v>
          </cell>
          <cell r="C257" t="str">
            <v>1 UNIDAD DE MASCARA</v>
          </cell>
          <cell r="D257">
            <v>1</v>
          </cell>
          <cell r="E257" t="str">
            <v xml:space="preserve">UN </v>
          </cell>
          <cell r="F257">
            <v>60131</v>
          </cell>
          <cell r="G257">
            <v>0</v>
          </cell>
        </row>
        <row r="258">
          <cell r="A258">
            <v>254</v>
          </cell>
          <cell r="B258" t="str">
            <v xml:space="preserve">NEBULIZADOR JET CON SISTEMA VENTURY </v>
          </cell>
          <cell r="C258" t="str">
            <v>1 UNIDAD DE NEBULIZADOR</v>
          </cell>
          <cell r="D258">
            <v>1</v>
          </cell>
          <cell r="E258" t="str">
            <v xml:space="preserve">UN </v>
          </cell>
          <cell r="F258">
            <v>4727</v>
          </cell>
          <cell r="G258">
            <v>0</v>
          </cell>
        </row>
        <row r="259">
          <cell r="A259">
            <v>255</v>
          </cell>
          <cell r="B259" t="str">
            <v>RECOLECTOR DE CORTOPUNZANTES 2.9L</v>
          </cell>
          <cell r="C259" t="str">
            <v>1 UNIDAD DE RECOLECTOR</v>
          </cell>
          <cell r="D259">
            <v>1</v>
          </cell>
          <cell r="E259" t="str">
            <v xml:space="preserve">UN </v>
          </cell>
          <cell r="F259">
            <v>3085</v>
          </cell>
          <cell r="G259">
            <v>0</v>
          </cell>
        </row>
        <row r="260">
          <cell r="A260">
            <v>256</v>
          </cell>
          <cell r="B260" t="str">
            <v>SONDA DE GASTROSTOMIA DE RECAMBIO O QUIRURGICA CON BALON 14 F</v>
          </cell>
          <cell r="C260" t="str">
            <v>1 UNIDAD DE SONDA</v>
          </cell>
          <cell r="D260">
            <v>1</v>
          </cell>
          <cell r="E260" t="str">
            <v xml:space="preserve">UN </v>
          </cell>
        </row>
        <row r="261">
          <cell r="A261">
            <v>257</v>
          </cell>
          <cell r="B261" t="str">
            <v>SONDA DE GASTROSTOMIA DE RECAMBIO O QUIRURGICA CON BALON 16 F</v>
          </cell>
          <cell r="C261" t="str">
            <v>1 UNIDAD DE SONDA</v>
          </cell>
          <cell r="D261">
            <v>1</v>
          </cell>
          <cell r="E261" t="str">
            <v xml:space="preserve">UN </v>
          </cell>
        </row>
        <row r="262">
          <cell r="A262">
            <v>258</v>
          </cell>
          <cell r="B262" t="str">
            <v>SONDA DE GASTROSTOMIA DE RECAMBIO O QUIRURGICA CON BALON 18 F</v>
          </cell>
          <cell r="C262" t="str">
            <v>1 UNIDAD DE SONDA</v>
          </cell>
          <cell r="D262">
            <v>1</v>
          </cell>
          <cell r="E262" t="str">
            <v xml:space="preserve">UN </v>
          </cell>
        </row>
        <row r="263">
          <cell r="A263">
            <v>259</v>
          </cell>
          <cell r="B263" t="str">
            <v>SONDA DE GASTROSTOMIA DE RECAMBIO O QUIRURGICA CON BALON 20 F</v>
          </cell>
          <cell r="C263" t="str">
            <v>1 UNIDAD DE SONDA</v>
          </cell>
          <cell r="D263">
            <v>1</v>
          </cell>
          <cell r="E263" t="str">
            <v xml:space="preserve">UN </v>
          </cell>
        </row>
        <row r="264">
          <cell r="A264">
            <v>260</v>
          </cell>
          <cell r="B264" t="str">
            <v>SONDA DE GASTROSTOMIA DE RECAMBIO O QUIRURGICA CON BALON 22 F</v>
          </cell>
          <cell r="C264" t="str">
            <v>1 UNIDAD DE SONDA</v>
          </cell>
          <cell r="D264">
            <v>1</v>
          </cell>
          <cell r="E264" t="str">
            <v xml:space="preserve">UN </v>
          </cell>
        </row>
        <row r="265">
          <cell r="A265">
            <v>261</v>
          </cell>
          <cell r="B265" t="str">
            <v>SONDA DE GASTROSTOMIA DE RECAMBIO O QUIRURGICA CON BALON 24 F</v>
          </cell>
          <cell r="C265" t="str">
            <v>1 UNIDAD DE SONDA</v>
          </cell>
          <cell r="D265">
            <v>1</v>
          </cell>
          <cell r="E265" t="str">
            <v xml:space="preserve">UN </v>
          </cell>
        </row>
        <row r="266">
          <cell r="A266">
            <v>262</v>
          </cell>
          <cell r="B266" t="str">
            <v>SONDA NASOGASTRICA (LEVIN) 10 FR</v>
          </cell>
          <cell r="C266" t="str">
            <v>1 UNIDAD DE SONDA</v>
          </cell>
          <cell r="D266">
            <v>1</v>
          </cell>
          <cell r="E266" t="str">
            <v xml:space="preserve">UN </v>
          </cell>
          <cell r="F266">
            <v>580</v>
          </cell>
          <cell r="G266">
            <v>0</v>
          </cell>
        </row>
        <row r="267">
          <cell r="A267">
            <v>263</v>
          </cell>
          <cell r="B267" t="str">
            <v>TEST BOWIE &amp; DICK,   KIT DIARIO PRE-ENSAMBLADO PARA PRUEBA AUTOCLAVE DE PREVACIO</v>
          </cell>
          <cell r="C267" t="str">
            <v>1 UNIDAD DE TEST BOWIE &amp; DICK. PRESENTACION KIT PRE-ENSAMBLADO</v>
          </cell>
          <cell r="D267">
            <v>1</v>
          </cell>
          <cell r="E267" t="str">
            <v xml:space="preserve">UN </v>
          </cell>
          <cell r="F267">
            <v>7197</v>
          </cell>
          <cell r="G267">
            <v>0</v>
          </cell>
        </row>
        <row r="268">
          <cell r="A268">
            <v>264</v>
          </cell>
          <cell r="B268" t="str">
            <v xml:space="preserve">TUBO ENDOTRAQUEAL N. 6.5 SIN BALON, APIROGENO, RADIOPACO Y ESTERIL </v>
          </cell>
          <cell r="C268" t="str">
            <v>1 UNIDAD DE TUBO ENDOTRAQUEAL</v>
          </cell>
          <cell r="D268">
            <v>1</v>
          </cell>
          <cell r="E268" t="str">
            <v xml:space="preserve">UN </v>
          </cell>
          <cell r="F268">
            <v>1705</v>
          </cell>
          <cell r="G268">
            <v>0</v>
          </cell>
        </row>
        <row r="269">
          <cell r="A269">
            <v>265</v>
          </cell>
          <cell r="B269" t="str">
            <v>JERINGA DESECHABLE 1CC INSULINA C/AGUJA 27GX1/2</v>
          </cell>
          <cell r="C269" t="str">
            <v>1 UNIDAD DE JERINGA</v>
          </cell>
          <cell r="D269">
            <v>1</v>
          </cell>
          <cell r="E269" t="str">
            <v xml:space="preserve">UN </v>
          </cell>
        </row>
        <row r="270">
          <cell r="A270">
            <v>266</v>
          </cell>
          <cell r="B270" t="str">
            <v>JERINGA DESECHABLE DE 3 PARTES 20 ML</v>
          </cell>
          <cell r="C270" t="str">
            <v>1 UNIDAD DE JERINGA</v>
          </cell>
          <cell r="D270">
            <v>1</v>
          </cell>
          <cell r="E270" t="str">
            <v xml:space="preserve">UN </v>
          </cell>
          <cell r="F270">
            <v>432</v>
          </cell>
          <cell r="G270">
            <v>0</v>
          </cell>
        </row>
        <row r="271">
          <cell r="A271">
            <v>267</v>
          </cell>
          <cell r="B271" t="str">
            <v>JERINGA DESECHABLE DE 3 PARTES 50 ML</v>
          </cell>
          <cell r="C271" t="str">
            <v>1 UNIDAD DE JERINGA</v>
          </cell>
          <cell r="D271">
            <v>1</v>
          </cell>
          <cell r="E271" t="str">
            <v xml:space="preserve">UN </v>
          </cell>
        </row>
        <row r="272">
          <cell r="A272">
            <v>268</v>
          </cell>
          <cell r="B272" t="str">
            <v>JERINGA DESECHABLE DE 3 PARTES 10 ML</v>
          </cell>
          <cell r="C272" t="str">
            <v>1 UNIDAD DE JERINGA</v>
          </cell>
          <cell r="D272">
            <v>1</v>
          </cell>
          <cell r="E272" t="str">
            <v xml:space="preserve">UN </v>
          </cell>
          <cell r="F272">
            <v>223</v>
          </cell>
          <cell r="G272">
            <v>0</v>
          </cell>
        </row>
        <row r="273">
          <cell r="A273">
            <v>269</v>
          </cell>
          <cell r="B273" t="str">
            <v>JERINGA DESECHABLE DE 3 PARTES 5 ML</v>
          </cell>
          <cell r="C273" t="str">
            <v>1 UNIDAD DE JERINGA</v>
          </cell>
          <cell r="D273">
            <v>1</v>
          </cell>
          <cell r="E273" t="str">
            <v xml:space="preserve">UN </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A3">
            <v>1</v>
          </cell>
          <cell r="B3" t="str">
            <v>DM124</v>
          </cell>
          <cell r="C3" t="str">
            <v>APOSITO "NO TEJIDO", CON ADHESIVO HIPOALERGÉNICO PARA HERIDAS POSOPERATORIAS 30 A 35 X 9 A 10CM.</v>
          </cell>
          <cell r="D3" t="str">
            <v>1 UNIDAD DE APOSITO</v>
          </cell>
          <cell r="E3" t="str">
            <v>ENFERMERIA CLINICA DE HERIDAS</v>
          </cell>
          <cell r="F3" t="str">
            <v>NO</v>
          </cell>
          <cell r="G3" t="str">
            <v>Se solicitará muestra física por requerimiento del evaluador</v>
          </cell>
        </row>
        <row r="4">
          <cell r="A4">
            <v>2</v>
          </cell>
          <cell r="B4" t="str">
            <v>DM1701</v>
          </cell>
          <cell r="C4" t="str">
            <v>APOSITO 6 X 7 MAS O MENOS 2CM CON REFUERZO INCORPORADO, Y CON TIRILLAS DE FIJACIÓN Y MARCACIÓN-USO PEDIATRICO</v>
          </cell>
          <cell r="D4" t="str">
            <v>1 UNIDAD DE APOSITO</v>
          </cell>
          <cell r="E4" t="str">
            <v>ENFERMERIA CLINICA DE HERIDAS</v>
          </cell>
          <cell r="F4" t="str">
            <v>NO</v>
          </cell>
          <cell r="G4" t="str">
            <v>Se solicitará muestra física por requerimiento del evaluador</v>
          </cell>
        </row>
        <row r="5">
          <cell r="A5">
            <v>3</v>
          </cell>
          <cell r="B5" t="str">
            <v>DM1686</v>
          </cell>
          <cell r="C5" t="str">
            <v>APOSITO DE CARBON TRILAMINADO 10*10</v>
          </cell>
          <cell r="D5" t="str">
            <v>1 UNIDAD DE APOSITO</v>
          </cell>
          <cell r="E5" t="str">
            <v>ENFERMERIA CLINICA DE HERIDAS</v>
          </cell>
          <cell r="F5" t="str">
            <v>NO</v>
          </cell>
          <cell r="G5" t="str">
            <v>Se solicitará muestra física por requerimiento del evaluador</v>
          </cell>
        </row>
        <row r="6">
          <cell r="A6">
            <v>4</v>
          </cell>
          <cell r="B6" t="str">
            <v>DM2021</v>
          </cell>
          <cell r="C6" t="str">
            <v>APOSITO DE GASA 15X20 CON BASE DE PARAFINA BLANDA + CLORHEXIDINA 0.5%</v>
          </cell>
          <cell r="D6" t="str">
            <v>1 UNIDAD DE APOSITO</v>
          </cell>
          <cell r="E6" t="str">
            <v>ENFERMERIA CLINICA DE HERIDAS</v>
          </cell>
          <cell r="F6" t="str">
            <v>NO</v>
          </cell>
          <cell r="G6" t="str">
            <v>Se solicitará muestra física por requerimiento del evaluador</v>
          </cell>
        </row>
        <row r="7">
          <cell r="A7">
            <v>5</v>
          </cell>
          <cell r="B7" t="str">
            <v>DM1656</v>
          </cell>
          <cell r="C7" t="str">
            <v>APOSITO ESTERIL TRANSPARENTE 7X9 MAS O MENOS 2 CM CON REFUERZO INCORPORADO, Y CON TIRILLAS DE FIJACIÓN Y MARCACIÓN - USO ADULTO</v>
          </cell>
          <cell r="D7" t="str">
            <v>1 UNIDAD DE APOSITO</v>
          </cell>
          <cell r="E7" t="str">
            <v>ENFERMERIA CLINICA DE HERIDAS</v>
          </cell>
          <cell r="F7" t="str">
            <v>NO</v>
          </cell>
          <cell r="G7" t="str">
            <v>Se solicitará muestra física por requerimiento del evaluador</v>
          </cell>
        </row>
        <row r="8">
          <cell r="A8">
            <v>6</v>
          </cell>
          <cell r="B8" t="str">
            <v>DM2339</v>
          </cell>
          <cell r="C8" t="str">
            <v>APOSITO TRANSPARENTE 15 X 25 CM POSQUIRURGICO CON ALMOHADILLA ABSORBENTE</v>
          </cell>
          <cell r="D8" t="str">
            <v>1 UNIDAD DE APOSITO</v>
          </cell>
          <cell r="E8" t="str">
            <v>ENFERMERIA</v>
          </cell>
          <cell r="F8" t="str">
            <v>NO</v>
          </cell>
          <cell r="G8" t="str">
            <v>Se solicitará muestra física por requerimiento del evaluador</v>
          </cell>
        </row>
        <row r="9">
          <cell r="A9">
            <v>7</v>
          </cell>
          <cell r="B9" t="str">
            <v>DM2340</v>
          </cell>
          <cell r="C9" t="str">
            <v>APOSITO TRASPARENTE ESTERIL CON ALMOHADILLA ABSORVENTE 7 HASTA 9 X 5 HASTA 7 CM</v>
          </cell>
          <cell r="D9" t="str">
            <v>1 UNIDAD DE APOSITO</v>
          </cell>
          <cell r="E9" t="str">
            <v>ENFERMERIA</v>
          </cell>
          <cell r="F9" t="str">
            <v>NO</v>
          </cell>
          <cell r="G9" t="str">
            <v>Se solicitará muestra física por requerimiento del evaluador</v>
          </cell>
        </row>
        <row r="10">
          <cell r="A10">
            <v>8</v>
          </cell>
          <cell r="B10" t="str">
            <v>DM2112</v>
          </cell>
          <cell r="C10" t="str">
            <v>CREMA PROTECTORA CUTANEA CON OXIDO DE ZINC PARA PREVENCION LESIONES POR PRESION. 10%</v>
          </cell>
          <cell r="D10" t="str">
            <v>1 UNIDAD DE CREMA</v>
          </cell>
          <cell r="E10" t="str">
            <v>ENFERMERIA CLINICA DE HERIDAS</v>
          </cell>
          <cell r="F10" t="str">
            <v>NO</v>
          </cell>
          <cell r="G10" t="str">
            <v>Se solicitará muestra física por requerimiento del evaluador</v>
          </cell>
        </row>
        <row r="11">
          <cell r="A11">
            <v>9</v>
          </cell>
          <cell r="B11" t="str">
            <v>DM1446</v>
          </cell>
          <cell r="C11" t="str">
            <v>DETERGENTE POLIENZIMATICO BIODEGRADABLE EN GEL O ESPUMA COMO PRETRATAMIENTO DE TRANSPORTE INSTRUMENTAL PARA LA DEGRADACION DE MATERIA ORGANICA</v>
          </cell>
          <cell r="D11" t="str">
            <v>1 UNIDAD DE DETERGENTE X 500 ML PRESENTACION FRASCO EN SPRAY</v>
          </cell>
          <cell r="E11" t="str">
            <v xml:space="preserve">ESTERILIZACION </v>
          </cell>
          <cell r="F11" t="str">
            <v>NO</v>
          </cell>
          <cell r="G11" t="str">
            <v>Se solicitará muestra física por requerimiento del evaluador</v>
          </cell>
        </row>
        <row r="12">
          <cell r="A12">
            <v>10</v>
          </cell>
          <cell r="B12" t="str">
            <v>DM1103</v>
          </cell>
          <cell r="C12" t="str">
            <v>ESPARADRAPO TELA SIN TEJER AUTOADHESIVO-10 CM X 10 M</v>
          </cell>
          <cell r="D12" t="str">
            <v>1 UNIDAD DE ESPARADRAPO</v>
          </cell>
          <cell r="E12" t="str">
            <v>ENFERMERIA</v>
          </cell>
          <cell r="F12" t="str">
            <v>NO</v>
          </cell>
          <cell r="G12" t="str">
            <v>Se solicitará muestra física por requerimiento del evaluador</v>
          </cell>
        </row>
        <row r="13">
          <cell r="A13">
            <v>11</v>
          </cell>
          <cell r="B13" t="str">
            <v>DM2049</v>
          </cell>
          <cell r="C13" t="str">
            <v>PROTECTOR CUTANEO EMOLIENTE CON OXIDO DE ZINC CALAMINA Y ALANTOINA 30%(ULTRA)</v>
          </cell>
          <cell r="D13" t="str">
            <v>1 UNIDAD DE PROTECTOR CUTANEO</v>
          </cell>
          <cell r="E13" t="str">
            <v>ENFERMERIA CLINICA DE HERIDAS</v>
          </cell>
          <cell r="F13" t="str">
            <v>NO</v>
          </cell>
          <cell r="G13" t="str">
            <v>Se solicitará muestra física por requerimiento del evaluador</v>
          </cell>
        </row>
        <row r="14">
          <cell r="A14">
            <v>12</v>
          </cell>
          <cell r="B14" t="str">
            <v>DM2475</v>
          </cell>
          <cell r="C14" t="str">
            <v>PROTECTOR EN ESPUMA PARA CODO Y TALON</v>
          </cell>
          <cell r="D14" t="str">
            <v>1 UNIDAD DE PROTECTOR EN ESPUMA</v>
          </cell>
          <cell r="E14" t="str">
            <v>ENFERMERIA CLINICA DE HERIDAS</v>
          </cell>
          <cell r="F14" t="str">
            <v>NO</v>
          </cell>
          <cell r="G14" t="str">
            <v>Se solicitará muestra física por requerimiento del evaluador</v>
          </cell>
        </row>
        <row r="15">
          <cell r="A15">
            <v>13</v>
          </cell>
          <cell r="B15" t="str">
            <v>DM2526</v>
          </cell>
          <cell r="C15" t="str">
            <v>ROLLO DE GASA IMPREGNADA EN PARAFINA DE 1 METRO POR 15 CM DE ANCHO ESTERIL</v>
          </cell>
          <cell r="D15" t="str">
            <v>1 UNIDAD DE ROLLO DE GASA IMPREGNADA EN PARAFINA. PRESENTACION ROLLO</v>
          </cell>
          <cell r="E15" t="str">
            <v>ENFERMERIA CLINICA DE HERIDAS</v>
          </cell>
          <cell r="F15" t="str">
            <v>NO</v>
          </cell>
          <cell r="G15" t="str">
            <v>Se solicitará muestra física por requerimiento del evaluador</v>
          </cell>
        </row>
        <row r="16">
          <cell r="A16">
            <v>14</v>
          </cell>
          <cell r="B16" t="str">
            <v>DM1097</v>
          </cell>
          <cell r="C16" t="str">
            <v>CONECTOR LIBRE DE AGUJA</v>
          </cell>
          <cell r="D16" t="str">
            <v>1 UNIDAD CONECTOR</v>
          </cell>
          <cell r="E16" t="str">
            <v>ENFERMERIA</v>
          </cell>
          <cell r="F16" t="str">
            <v>NO</v>
          </cell>
          <cell r="G16" t="str">
            <v>Se solicitará muestra física por requerimiento del evaluador</v>
          </cell>
        </row>
        <row r="17">
          <cell r="A17">
            <v>15</v>
          </cell>
          <cell r="B17" t="str">
            <v>DM471</v>
          </cell>
          <cell r="C17" t="str">
            <v>ESPARADRAPO ANTIALERGICO 1 PULGADA</v>
          </cell>
          <cell r="D17" t="str">
            <v>1 ROLLO DE ESPARADRAPO</v>
          </cell>
          <cell r="E17" t="str">
            <v>ENFERMERIA</v>
          </cell>
          <cell r="F17" t="str">
            <v>NO</v>
          </cell>
          <cell r="G17" t="str">
            <v>Se solicitará muestra física por requerimiento del evaluador</v>
          </cell>
        </row>
        <row r="18">
          <cell r="A18">
            <v>16</v>
          </cell>
          <cell r="B18" t="str">
            <v>DM472</v>
          </cell>
          <cell r="C18" t="str">
            <v>ESPARADRAPO DE RAYON MICROPOROSO HIPOALERGENICO 2 X 10 YARDAS</v>
          </cell>
          <cell r="D18" t="str">
            <v>1 ROLLO DE ESPARADRAPO</v>
          </cell>
          <cell r="E18" t="str">
            <v>ENFERMERIA</v>
          </cell>
          <cell r="F18" t="str">
            <v>NO</v>
          </cell>
          <cell r="G18" t="str">
            <v>Se solicitará muestra física por requerimiento del evaluador</v>
          </cell>
        </row>
        <row r="19">
          <cell r="A19">
            <v>17</v>
          </cell>
          <cell r="B19" t="str">
            <v>DM1921</v>
          </cell>
          <cell r="C19" t="str">
            <v>GASA 100% ALGODON TEJIDA 8 PLIEGUES ESTERIL SIN INDICADOR RADIOPACO 7.5 * 7.5 cm (SOBRE X 5)</v>
          </cell>
          <cell r="D19" t="str">
            <v>1 SOBRE DE 5 UNIDADES</v>
          </cell>
          <cell r="E19" t="str">
            <v xml:space="preserve">ESTERILIZACION </v>
          </cell>
          <cell r="F19" t="str">
            <v>NO</v>
          </cell>
          <cell r="G19" t="str">
            <v>Se solicitará muestra física por requerimiento del evaluador</v>
          </cell>
        </row>
        <row r="20">
          <cell r="A20">
            <v>18</v>
          </cell>
          <cell r="B20" t="str">
            <v>DM620</v>
          </cell>
          <cell r="C20" t="str">
            <v>JERINGA DE TRES PARTES DE 3 CM 23G X 1´´ 25 X 0.62 MM.</v>
          </cell>
          <cell r="D20" t="str">
            <v>1 UNIDAD DE JERINGA</v>
          </cell>
          <cell r="E20" t="str">
            <v>ENFERMERIA</v>
          </cell>
          <cell r="F20" t="str">
            <v>NO</v>
          </cell>
          <cell r="G20" t="str">
            <v>Se solicitará muestra física por requerimiento del evaluador</v>
          </cell>
        </row>
        <row r="21">
          <cell r="A21">
            <v>19</v>
          </cell>
          <cell r="B21" t="str">
            <v>DM400</v>
          </cell>
          <cell r="C21" t="str">
            <v>PAÑO IMPREGNADO CON CLORHEXIDINA AL 2 % Y ALCOHOL ISOPROPILICO AL 70%</v>
          </cell>
          <cell r="D21" t="str">
            <v>1 UNIDAD DE PAÑO</v>
          </cell>
          <cell r="E21" t="str">
            <v>ENFERMERIA</v>
          </cell>
          <cell r="F21" t="str">
            <v>NO</v>
          </cell>
          <cell r="G21" t="str">
            <v>Se solicitará muestra física por requerimiento del evaluador</v>
          </cell>
        </row>
        <row r="22">
          <cell r="A22">
            <v>20</v>
          </cell>
          <cell r="B22" t="str">
            <v>DM406</v>
          </cell>
          <cell r="C22" t="str">
            <v>COMPRESA TEJIDA EN GASA 100% ALGODON DE 4
PLIEGUES NO ESTERIL 45CM X 45CM CON INDICADOR
RADIOPACO LIBRE DE LATEX</v>
          </cell>
          <cell r="D22" t="str">
            <v>Una Unidad de compresa</v>
          </cell>
          <cell r="E22" t="str">
            <v xml:space="preserve">ESTERILIZACION </v>
          </cell>
          <cell r="F22" t="str">
            <v>NO</v>
          </cell>
          <cell r="G22" t="str">
            <v>Se solicitará muestra física por requerimiento del evaluador</v>
          </cell>
        </row>
        <row r="23">
          <cell r="A23">
            <v>21</v>
          </cell>
          <cell r="B23" t="str">
            <v>DM2029</v>
          </cell>
          <cell r="C23" t="str">
            <v>JERINGA DESECHABLE DE 60 ML PUNTA DE CATETER TRESPAR</v>
          </cell>
          <cell r="D23" t="str">
            <v>1 UNIDAD DE JERINGA</v>
          </cell>
          <cell r="E23" t="str">
            <v>ENFERMERIA</v>
          </cell>
          <cell r="F23" t="str">
            <v>NO</v>
          </cell>
          <cell r="G23" t="str">
            <v>Se solicitará muestra física por requerimiento del evaluador</v>
          </cell>
        </row>
        <row r="24">
          <cell r="A24">
            <v>22</v>
          </cell>
          <cell r="B24" t="str">
            <v>DM511</v>
          </cell>
          <cell r="C24" t="str">
            <v>GASA TEJIDA NO ESTERIL TIPO HOSPITALARIO ROLLO 0.90 X 90 MTRS ANCHO 45 CM</v>
          </cell>
          <cell r="D24" t="str">
            <v xml:space="preserve">1 UNIDAD DE
ROLLO DE GASA
</v>
          </cell>
          <cell r="E24" t="str">
            <v>ESTERILIZACION</v>
          </cell>
          <cell r="F24" t="str">
            <v>NO</v>
          </cell>
          <cell r="G24" t="str">
            <v>Se solicitará muestra física por requerimiento del evaluador</v>
          </cell>
        </row>
        <row r="25">
          <cell r="A25">
            <v>23</v>
          </cell>
          <cell r="B25" t="str">
            <v>DM074</v>
          </cell>
          <cell r="C25" t="str">
            <v>AGUJA BLOQUEO NERVIOSO 22X50MM</v>
          </cell>
          <cell r="D25" t="str">
            <v>1 UNIDAD DE AGUJA</v>
          </cell>
          <cell r="E25" t="str">
            <v>ANESTESIA-INGENIERIOA BIOMEDICA</v>
          </cell>
          <cell r="F25" t="str">
            <v>SI</v>
          </cell>
          <cell r="G25" t="str">
            <v>Se solicitará muestra física por requerimiento del evaluador</v>
          </cell>
        </row>
        <row r="26">
          <cell r="A26">
            <v>24</v>
          </cell>
          <cell r="B26" t="str">
            <v>DM1925</v>
          </cell>
          <cell r="C26" t="str">
            <v>AGUJA PARA BLOQUEO DE NERVIO 20 - 21 G X 120MM VISIBLES ECOGRÁFICAMENTE</v>
          </cell>
          <cell r="D26" t="str">
            <v>1 UNIDAD DE AGUJA</v>
          </cell>
          <cell r="E26" t="str">
            <v>ANESTESIA-INGENIERIOA BIOMEDICA</v>
          </cell>
          <cell r="F26" t="str">
            <v>SI</v>
          </cell>
          <cell r="G26" t="str">
            <v>Se solicitará muestra física por requerimiento del evaluador</v>
          </cell>
        </row>
        <row r="27">
          <cell r="A27">
            <v>25</v>
          </cell>
          <cell r="B27" t="str">
            <v>DM1949</v>
          </cell>
          <cell r="C27" t="str">
            <v>AGUJA PARA BLOQUEO DE NERVIO 21- 22 G X 50MM VISIBLES ECOGRÁFICAMENTE</v>
          </cell>
          <cell r="D27" t="str">
            <v>1 UNIDAD DE AGUJA</v>
          </cell>
          <cell r="E27" t="str">
            <v>ANESTESIA-INGENIERIOA BIOMEDICA</v>
          </cell>
          <cell r="F27" t="str">
            <v>SI</v>
          </cell>
          <cell r="G27" t="str">
            <v>Se solicitará muestra física por requerimiento del evaluador</v>
          </cell>
        </row>
        <row r="28">
          <cell r="A28">
            <v>26</v>
          </cell>
          <cell r="B28" t="str">
            <v>DM073</v>
          </cell>
          <cell r="C28" t="str">
            <v>AGUJA PARA BLOQUEO DE NERVIO 21 G X 90-110MM</v>
          </cell>
          <cell r="D28" t="str">
            <v>1 UNIDAD DE AGUJA</v>
          </cell>
          <cell r="E28" t="str">
            <v>ANESTESIA-INGENIERIOA BIOMEDICA</v>
          </cell>
          <cell r="F28" t="str">
            <v>SI</v>
          </cell>
          <cell r="G28" t="str">
            <v>Se solicitará muestra física por requerimiento del evaluador</v>
          </cell>
        </row>
        <row r="29">
          <cell r="A29">
            <v>27</v>
          </cell>
          <cell r="B29" t="str">
            <v>DM072</v>
          </cell>
          <cell r="C29" t="str">
            <v>AGUJA PARA BLOQUEO DE NERVIO NO. 20G X 150MM USO CON NEUROESTIMULADOR</v>
          </cell>
          <cell r="D29" t="str">
            <v>1 UNIDAD DE AGUJA</v>
          </cell>
          <cell r="E29" t="str">
            <v>ANESTESIA-INGENIERIOA BIOMEDICA</v>
          </cell>
          <cell r="F29" t="str">
            <v>SI</v>
          </cell>
          <cell r="G29" t="str">
            <v>Se solicitará muestra física por requerimiento del evaluador</v>
          </cell>
        </row>
        <row r="30">
          <cell r="A30">
            <v>28</v>
          </cell>
          <cell r="B30" t="str">
            <v>DM075</v>
          </cell>
          <cell r="C30" t="str">
            <v>AGUJA PARA BLOQUEO DE NERVIO NO. 22G X 80MM USO CON NEUROESTIMULADOR</v>
          </cell>
          <cell r="D30" t="str">
            <v>1 UNIDAD DE AGUJA</v>
          </cell>
          <cell r="E30" t="str">
            <v>ANESTESIA-INGENIERIOA BIOMEDICA</v>
          </cell>
          <cell r="F30" t="str">
            <v>SI</v>
          </cell>
          <cell r="G30" t="str">
            <v>Se solicitará muestra física por requerimiento del evaluador</v>
          </cell>
        </row>
        <row r="31">
          <cell r="A31">
            <v>29</v>
          </cell>
          <cell r="B31" t="str">
            <v>DM076</v>
          </cell>
          <cell r="C31" t="str">
            <v>AGUJA PARA BLOQUEO DE NERVIO NO. 24G X 25MM USO CON NEUROESTIMULADOR</v>
          </cell>
          <cell r="D31" t="str">
            <v>1 UNIDAD DE AGUJA</v>
          </cell>
          <cell r="E31" t="str">
            <v>ANESTESIA-INGENIERIOA BIOMEDICA</v>
          </cell>
          <cell r="F31" t="str">
            <v>SI</v>
          </cell>
          <cell r="G31" t="str">
            <v>Se solicitará muestra física por requerimiento del evaluador</v>
          </cell>
        </row>
        <row r="32">
          <cell r="A32">
            <v>30</v>
          </cell>
          <cell r="B32" t="str">
            <v>DM033</v>
          </cell>
          <cell r="C32" t="str">
            <v>AGUJA PARA PUNCION LUMBAR N. 20</v>
          </cell>
          <cell r="D32" t="str">
            <v>1 UNIDAD DE AGUJA</v>
          </cell>
          <cell r="E32" t="str">
            <v>NEUROLOGIA</v>
          </cell>
          <cell r="F32" t="str">
            <v>NO</v>
          </cell>
          <cell r="G32" t="str">
            <v>Se solicitará muestra física por requerimiento del evaluador</v>
          </cell>
        </row>
        <row r="33">
          <cell r="A33">
            <v>31</v>
          </cell>
          <cell r="B33" t="str">
            <v>DM035</v>
          </cell>
          <cell r="C33" t="str">
            <v>AGUJA PARA PUNCION LUMBAR N. 22</v>
          </cell>
          <cell r="D33" t="str">
            <v>1 UNIDAD DE AGUJA</v>
          </cell>
          <cell r="E33" t="str">
            <v>NEUROLOGIA</v>
          </cell>
          <cell r="F33" t="str">
            <v>NO</v>
          </cell>
          <cell r="G33" t="str">
            <v>Se solicitará muestra física por requerimiento del evaluador</v>
          </cell>
        </row>
        <row r="34">
          <cell r="A34">
            <v>32</v>
          </cell>
          <cell r="B34" t="str">
            <v>DM036</v>
          </cell>
          <cell r="C34" t="str">
            <v>AGUJA PARA PUNCION LUMBAR NO. 25</v>
          </cell>
          <cell r="D34" t="str">
            <v>1 UNIDAD DE AGUJA</v>
          </cell>
          <cell r="E34" t="str">
            <v>ANESTESIA</v>
          </cell>
          <cell r="F34" t="str">
            <v>NO</v>
          </cell>
          <cell r="G34" t="str">
            <v>Se solicitará muestra física por requerimiento del evaluador</v>
          </cell>
        </row>
        <row r="35">
          <cell r="A35">
            <v>33</v>
          </cell>
          <cell r="B35" t="str">
            <v>DM142</v>
          </cell>
          <cell r="C35" t="str">
            <v>ASA POLIPECTOMIA OVALADA</v>
          </cell>
          <cell r="D35" t="str">
            <v>1 UNIDAD DE ASA</v>
          </cell>
          <cell r="E35" t="str">
            <v>GASTROENTEROLOGIA</v>
          </cell>
          <cell r="F35" t="str">
            <v>NO</v>
          </cell>
          <cell r="G35" t="str">
            <v>Se solicitará muestra física por requerimiento del evaluador</v>
          </cell>
        </row>
        <row r="36">
          <cell r="A36">
            <v>34</v>
          </cell>
          <cell r="B36" t="str">
            <v>DM1830</v>
          </cell>
          <cell r="C36" t="str">
            <v>BOQUILLA PLASTICA PARA ENDOSCOPIA ADULTO REUSABLE</v>
          </cell>
          <cell r="D36" t="str">
            <v>1 UNIDAD DE BOQUILLA</v>
          </cell>
          <cell r="E36" t="str">
            <v>GASTROENTEROLOGIA</v>
          </cell>
          <cell r="F36" t="str">
            <v>NO</v>
          </cell>
          <cell r="G36" t="str">
            <v>Se solicitará muestra física por requerimiento del evaluador</v>
          </cell>
        </row>
        <row r="37">
          <cell r="A37">
            <v>35</v>
          </cell>
          <cell r="B37" t="str">
            <v>DM2353</v>
          </cell>
          <cell r="C37" t="str">
            <v>BOQUILLA PLASTICA PARA ENDOSCOPIA PEDIATRICA REUSABLE</v>
          </cell>
          <cell r="D37" t="str">
            <v>1 UNIDAD DE BOQUILLA</v>
          </cell>
          <cell r="E37" t="str">
            <v>GASTROENTEROLOGIA</v>
          </cell>
          <cell r="F37" t="str">
            <v>NO</v>
          </cell>
          <cell r="G37" t="str">
            <v>Se solicitará muestra física por requerimiento del evaluador</v>
          </cell>
        </row>
        <row r="38">
          <cell r="A38">
            <v>36</v>
          </cell>
          <cell r="B38" t="str">
            <v>DM1753</v>
          </cell>
          <cell r="C38" t="str">
            <v>BOQUILLAS DESECHABLES ADULTO 48 F BANDA DE CAUCHO INTERNA CON VELCRO</v>
          </cell>
          <cell r="D38" t="str">
            <v>1 UNIDAD DE BOQUILLA</v>
          </cell>
          <cell r="E38" t="str">
            <v>GASTROENTEROLOGIA</v>
          </cell>
          <cell r="F38" t="str">
            <v>NO</v>
          </cell>
          <cell r="G38" t="str">
            <v>Se solicitará muestra física por requerimiento del evaluador</v>
          </cell>
        </row>
        <row r="39">
          <cell r="A39">
            <v>37</v>
          </cell>
          <cell r="B39" t="str">
            <v>DM2364</v>
          </cell>
          <cell r="C39" t="str">
            <v>CANULA DE TRAQUEOSTOMIA 2.5 SIN BALON TERMOSENSIBLE QUE PERMITA MAYOR ADAPTACION</v>
          </cell>
          <cell r="D39" t="str">
            <v>1 UNIDAD DE CANULA</v>
          </cell>
          <cell r="E39" t="str">
            <v>UCI PEDIATRIA</v>
          </cell>
          <cell r="F39" t="str">
            <v>NO</v>
          </cell>
          <cell r="G39" t="str">
            <v>Se solicitará muestra física por requerimiento del evaluador</v>
          </cell>
        </row>
        <row r="40">
          <cell r="A40">
            <v>38</v>
          </cell>
          <cell r="B40" t="str">
            <v>DM232</v>
          </cell>
          <cell r="C40" t="str">
            <v>CANULA DE TRAQUEOSTOMIA 5 FENESTRADA</v>
          </cell>
          <cell r="D40" t="str">
            <v>1 UNIDAD DE CANULA</v>
          </cell>
          <cell r="E40" t="str">
            <v>UCI PEDIATRIA</v>
          </cell>
          <cell r="F40" t="str">
            <v>NO</v>
          </cell>
          <cell r="G40" t="str">
            <v>Se solicitará muestra física por requerimiento del evaluador</v>
          </cell>
        </row>
        <row r="41">
          <cell r="A41">
            <v>39</v>
          </cell>
          <cell r="B41" t="str">
            <v>DM349</v>
          </cell>
          <cell r="C41" t="str">
            <v>CATETER VENOSO CENTRAL 1 LUMEN N 18 AD.</v>
          </cell>
          <cell r="D41" t="str">
            <v>1 UNIDAD DE CATETER</v>
          </cell>
          <cell r="E41" t="str">
            <v>UCI ADULTO</v>
          </cell>
          <cell r="F41" t="str">
            <v>NO</v>
          </cell>
          <cell r="G41" t="str">
            <v>Se solicitará muestra física por requerimiento del evaluador</v>
          </cell>
        </row>
        <row r="42">
          <cell r="A42">
            <v>40</v>
          </cell>
          <cell r="B42" t="str">
            <v>DM1603</v>
          </cell>
          <cell r="C42" t="str">
            <v>CEPILLO PARA LAVADO DE COLONOSCOPIA DESECHABLE</v>
          </cell>
          <cell r="D42" t="str">
            <v>1 UNIDAD DE CEPILLO</v>
          </cell>
          <cell r="E42" t="str">
            <v>GASTROENTEROLOGIA</v>
          </cell>
          <cell r="F42" t="str">
            <v>NO</v>
          </cell>
          <cell r="G42" t="str">
            <v>Se solicitará muestra física por requerimiento del evaluador</v>
          </cell>
        </row>
        <row r="43">
          <cell r="A43">
            <v>41</v>
          </cell>
          <cell r="B43" t="str">
            <v>DM2065</v>
          </cell>
          <cell r="C43" t="str">
            <v>CEPILLO PARA LAVADO PARA GASTROSCOPIA DESECHABLE</v>
          </cell>
          <cell r="D43" t="str">
            <v>1 UNIDAD DE CEPILLO</v>
          </cell>
          <cell r="E43" t="str">
            <v>GASTROENTEROLOGIA</v>
          </cell>
          <cell r="F43" t="str">
            <v>NO</v>
          </cell>
          <cell r="G43" t="str">
            <v>Se solicitará muestra física por requerimiento del evaluador</v>
          </cell>
        </row>
        <row r="44">
          <cell r="A44">
            <v>42</v>
          </cell>
          <cell r="B44" t="str">
            <v>DM1723</v>
          </cell>
          <cell r="C44" t="str">
            <v>CIRCUITO DESECHABLE PARA SISTEMA DE REANIMACIÓN NEONATAL QUE INCLUYE MANGUERA LISA PARA OXIGENO Y MASCARA DE (50MM)</v>
          </cell>
          <cell r="D44" t="str">
            <v>1 UNIDAD DE CIRCUITO INCLUYE MANGUERA Y MASCARA</v>
          </cell>
          <cell r="E44" t="str">
            <v>ENFERMERIA SALA DE PARTOS</v>
          </cell>
          <cell r="F44" t="str">
            <v>NO</v>
          </cell>
          <cell r="G44" t="str">
            <v>Se solicitará muestra física por requerimiento del evaluador</v>
          </cell>
        </row>
        <row r="45">
          <cell r="A45">
            <v>43</v>
          </cell>
          <cell r="B45" t="str">
            <v>DM2254</v>
          </cell>
          <cell r="C45" t="str">
            <v>CIRCUITO DESECHABLE PARA SISTEMA DE REANIMACIÓN NEONATAL QUE INCLUYE MANGUERA LISA PARA OXIGENO Y MASCARA DE (60MM)</v>
          </cell>
          <cell r="D45" t="str">
            <v>1 UNIDAD DE CIRCUITO INCLUYE MANGUERA Y MASCARA</v>
          </cell>
          <cell r="E45" t="str">
            <v>ENFERMERIA SALA DE PARTOS</v>
          </cell>
          <cell r="F45" t="str">
            <v>NO</v>
          </cell>
          <cell r="G45" t="str">
            <v>Se solicitará muestra física por requerimiento del evaluador</v>
          </cell>
        </row>
        <row r="46">
          <cell r="A46">
            <v>44</v>
          </cell>
          <cell r="B46" t="str">
            <v>DM2405</v>
          </cell>
          <cell r="C46" t="str">
            <v>CIRCUITO DESECHABLE PARA SISTEMA DE REANIMACIÓN NEONATAL QUE INCLUYE MANGUERA LISA PARA OXIGENO Y MASCARA DE (42MM)</v>
          </cell>
          <cell r="D46" t="str">
            <v>1 UNIDAD DE CIRCUITO INCLUYE MANGUERA Y MASCARA</v>
          </cell>
          <cell r="E46" t="str">
            <v>ENFERMERIA SALA DE PARTOS</v>
          </cell>
          <cell r="F46" t="str">
            <v>NO</v>
          </cell>
          <cell r="G46" t="str">
            <v>Se solicitará muestra física por requerimiento del evaluador</v>
          </cell>
        </row>
        <row r="47">
          <cell r="A47">
            <v>45</v>
          </cell>
          <cell r="B47" t="str">
            <v>DM429</v>
          </cell>
          <cell r="C47" t="str">
            <v>DREN DE BLAKE NO. 7 CON RESERVORIO</v>
          </cell>
          <cell r="D47" t="str">
            <v>1 UNIDAD DE DREN</v>
          </cell>
          <cell r="E47" t="str">
            <v>CIRUGIA GENERAL</v>
          </cell>
          <cell r="F47" t="str">
            <v>NO</v>
          </cell>
          <cell r="G47" t="str">
            <v>Se solicitará muestra física por requerimiento del evaluador</v>
          </cell>
        </row>
        <row r="48">
          <cell r="A48">
            <v>46</v>
          </cell>
          <cell r="B48" t="str">
            <v>DM1942</v>
          </cell>
          <cell r="C48" t="str">
            <v>ELECTRODO LAPAROSCOPICO TIPO GANCHO DE HOOK ANGULACION 90 GRADOS (CAMISA E INSERTO ) REUSABLE PARA SISTEMA MONOPOLAR</v>
          </cell>
          <cell r="D48" t="str">
            <v>1 UNIDAD DE ELECTRODO</v>
          </cell>
          <cell r="E48" t="str">
            <v xml:space="preserve">INSTRUMENTACION </v>
          </cell>
          <cell r="F48" t="str">
            <v>NO</v>
          </cell>
          <cell r="G48" t="str">
            <v>Se solicitará muestra física por requerimiento del evaluador</v>
          </cell>
        </row>
        <row r="49">
          <cell r="A49">
            <v>47</v>
          </cell>
          <cell r="B49" t="str">
            <v>DM1586</v>
          </cell>
          <cell r="C49" t="str">
            <v>ELECTRODO LAPAROSCOPICO TIPO ESPATULA (CAMISA E INSERTO ) REUSABLE PARA SISTEMA MONOPOLAR</v>
          </cell>
          <cell r="D49" t="str">
            <v>1 UNIDAD DE ELECTRODO</v>
          </cell>
          <cell r="E49" t="str">
            <v xml:space="preserve">INSTRUMENTACION </v>
          </cell>
          <cell r="F49" t="str">
            <v>NO</v>
          </cell>
          <cell r="G49" t="str">
            <v>Se solicitará muestra física por requerimiento del evaluador</v>
          </cell>
        </row>
        <row r="50">
          <cell r="A50">
            <v>48</v>
          </cell>
          <cell r="B50" t="str">
            <v>DM583</v>
          </cell>
          <cell r="C50" t="str">
            <v>INHALOCAMARA PARA VENTILACIÓN MECANICA ADULTO CON ADAPTACION A CIRCUITO UNIVERSAL</v>
          </cell>
          <cell r="D50" t="str">
            <v>1 UNIDAD DE INHALOCAMARA</v>
          </cell>
          <cell r="E50" t="str">
            <v>TERAPIA RESPIRATORIA</v>
          </cell>
          <cell r="F50" t="str">
            <v>NO</v>
          </cell>
          <cell r="G50" t="str">
            <v>Se solicitará muestra física por requerimiento del evaluador</v>
          </cell>
        </row>
        <row r="51">
          <cell r="A51">
            <v>49</v>
          </cell>
          <cell r="B51" t="str">
            <v>DM2697</v>
          </cell>
          <cell r="C51" t="str">
            <v>JERINGA ASEPTO PLASTICA ESTERIL</v>
          </cell>
          <cell r="D51" t="str">
            <v>1 UNIDAD DE JERINGA</v>
          </cell>
          <cell r="E51" t="str">
            <v xml:space="preserve">ESTERILIZACION </v>
          </cell>
          <cell r="F51" t="str">
            <v>NO</v>
          </cell>
          <cell r="G51" t="str">
            <v>Se solicitará muestra física por requerimiento del evaluador</v>
          </cell>
        </row>
        <row r="52">
          <cell r="A52">
            <v>50</v>
          </cell>
          <cell r="B52" t="str">
            <v>DM626</v>
          </cell>
          <cell r="C52" t="str">
            <v>JUEGO PARA ADMINISTRACION DE LIQUIDOS PARA BOMBA DE DOLOR</v>
          </cell>
          <cell r="D52" t="str">
            <v>1 UNIDAD DE JUEGO ADMINISTRACION DE LIQUIDOS PARA BOMBA DE DOLOR</v>
          </cell>
          <cell r="E52" t="str">
            <v>UCI ADULTO</v>
          </cell>
          <cell r="F52" t="str">
            <v>NO</v>
          </cell>
          <cell r="G52" t="str">
            <v>Se solicitará muestra física por requerimiento del evaluador</v>
          </cell>
        </row>
        <row r="53">
          <cell r="A53">
            <v>51</v>
          </cell>
          <cell r="B53" t="str">
            <v>DM653</v>
          </cell>
          <cell r="C53" t="str">
            <v>KIT DE TRAQUEOSTOMIA PERCUTANEO ( GUIA, AGUJA, CAMISA, BISTURY, JERINGA, CANULA DE PUNCION CON CASTETER DE TEFLON, DILATADOR CORTO 14, CATETER GUIA CON BLOQUEO DE SEGURIDAD, DILATADOR HIDROFILICO Y CANULA DE TRAQUEOSTOMIA N 7 )</v>
          </cell>
          <cell r="D53" t="str">
            <v>1 KIT DE TRAQUEOSTOMIA PRESENTACION KIT</v>
          </cell>
          <cell r="E53" t="str">
            <v>CIRUGIA GENERAL</v>
          </cell>
          <cell r="F53" t="str">
            <v>NO</v>
          </cell>
          <cell r="G53" t="str">
            <v>Se solicitará muestra física por requerimiento del evaluador</v>
          </cell>
        </row>
        <row r="54">
          <cell r="A54">
            <v>52</v>
          </cell>
          <cell r="B54" t="str">
            <v>DM1931</v>
          </cell>
          <cell r="C54" t="str">
            <v>KIT DE TRAQUEOSTOMIA PERCUTANEO ( GUIA, AGUJA, CAMISA, BISTURY, JERINGA, CANULA DE PUNCION CON CASTETER DE TEFLON, DILATADOR CORTO 14, CATETER GUIA CON BLOQUEO DE SEGURIDAD, DILATADOR HIDROFILICO Y CANULA DE TRAQUEOSTOMIA N 8 FENESTRADA)</v>
          </cell>
          <cell r="D54" t="str">
            <v>1 KIT DE TRAQUEOSTOMIA PRESENTACION KIT</v>
          </cell>
          <cell r="E54" t="str">
            <v>CIRUGIA GENERAL</v>
          </cell>
          <cell r="F54" t="str">
            <v>NO</v>
          </cell>
          <cell r="G54" t="str">
            <v>Se solicitará muestra física por requerimiento del evaluador</v>
          </cell>
        </row>
        <row r="55">
          <cell r="A55">
            <v>53</v>
          </cell>
          <cell r="B55" t="str">
            <v>DM844</v>
          </cell>
          <cell r="C55" t="str">
            <v>PAPILOTOMO DE PUNTA O PRECORTE</v>
          </cell>
          <cell r="D55" t="str">
            <v>1 UNIDAD DE PAPILOTOMO</v>
          </cell>
          <cell r="E55" t="str">
            <v>GASTROENTEROLOGIA</v>
          </cell>
          <cell r="F55" t="str">
            <v>NO</v>
          </cell>
          <cell r="G55" t="str">
            <v>Se solicitará muestra física por requerimiento del evaluador</v>
          </cell>
        </row>
        <row r="56">
          <cell r="A56">
            <v>54</v>
          </cell>
          <cell r="B56" t="str">
            <v>DM2459</v>
          </cell>
          <cell r="C56" t="str">
            <v>PINZA PARA EXTRACCION DE CUERPO EXTRAÑO REUSABLE PARA ENDOSCOPIA</v>
          </cell>
          <cell r="D56" t="str">
            <v>1 UNIDAD DE PINZA</v>
          </cell>
          <cell r="E56" t="str">
            <v>GASTROENTEROLOGIA</v>
          </cell>
          <cell r="F56" t="str">
            <v>NO</v>
          </cell>
          <cell r="G56" t="str">
            <v>Se solicitará muestra física por requerimiento del evaluador</v>
          </cell>
        </row>
        <row r="57">
          <cell r="A57">
            <v>55</v>
          </cell>
          <cell r="B57" t="str">
            <v>DM2541</v>
          </cell>
          <cell r="C57" t="str">
            <v>SET DE CATETER EPIDURAL CON AGUJA No.16</v>
          </cell>
          <cell r="D57" t="str">
            <v>1 UNIDAD DE KIT DE ANESTESIA. INCLUYE (TODOS LOS INSUMOS RELACIONADOS EN LA DESCRIPCION DEL INSUMO) PRESENTACION KIT</v>
          </cell>
          <cell r="E57" t="str">
            <v>ANESTESIA</v>
          </cell>
          <cell r="F57" t="str">
            <v>NO</v>
          </cell>
          <cell r="G57" t="str">
            <v>Se solicitará muestra física por requerimiento del evaluador</v>
          </cell>
        </row>
        <row r="58">
          <cell r="A58">
            <v>56</v>
          </cell>
          <cell r="B58" t="str">
            <v>DM283</v>
          </cell>
          <cell r="C58" t="str">
            <v>SET DE CATETER EPIDURAL CON AGUJA No.18</v>
          </cell>
          <cell r="D58" t="str">
            <v>1 UNIDAD DE SET DE CATETER</v>
          </cell>
          <cell r="E58" t="str">
            <v>ANESTESIA</v>
          </cell>
          <cell r="F58" t="str">
            <v>NO</v>
          </cell>
          <cell r="G58" t="str">
            <v>Se solicitará muestra física por requerimiento del evaluador</v>
          </cell>
        </row>
        <row r="59">
          <cell r="A59">
            <v>57</v>
          </cell>
          <cell r="B59" t="str">
            <v>DM2548</v>
          </cell>
          <cell r="C59" t="str">
            <v>SISTEMA DE DRENAJE TORACICO PEDIATRICO</v>
          </cell>
          <cell r="D59" t="str">
            <v>1 UNIDAD DE SISTEMA DE DRENAJE TORAXICO</v>
          </cell>
          <cell r="E59" t="str">
            <v>UCI PEDIATRIA</v>
          </cell>
          <cell r="F59" t="str">
            <v>NO</v>
          </cell>
          <cell r="G59" t="str">
            <v>Se solicitará muestra física por requerimiento del evaluador</v>
          </cell>
        </row>
        <row r="60">
          <cell r="A60">
            <v>58</v>
          </cell>
          <cell r="B60" t="str">
            <v>DM1059</v>
          </cell>
          <cell r="C60" t="str">
            <v>SONDA DE SUCCION CERRADA N° 12 FR</v>
          </cell>
          <cell r="D60" t="str">
            <v>1 UNIDAD DE SONDA</v>
          </cell>
          <cell r="E60" t="str">
            <v>TERAPIA RESPIRATORIA</v>
          </cell>
          <cell r="F60" t="str">
            <v>NO</v>
          </cell>
          <cell r="G60" t="str">
            <v>Se solicitará muestra física por requerimiento del evaluador</v>
          </cell>
        </row>
        <row r="61">
          <cell r="A61">
            <v>59</v>
          </cell>
          <cell r="B61" t="str">
            <v>DM1062</v>
          </cell>
          <cell r="C61" t="str">
            <v>SONDA DE SUCCION CERRADA N° 5 FR</v>
          </cell>
          <cell r="D61" t="str">
            <v>1 UNIDAD DE SONDA</v>
          </cell>
          <cell r="E61" t="str">
            <v>TERAPIA RESPIRATORIA</v>
          </cell>
          <cell r="F61" t="str">
            <v>NO</v>
          </cell>
          <cell r="G61" t="str">
            <v>Se solicitará muestra física por requerimiento del evaluador</v>
          </cell>
        </row>
        <row r="62">
          <cell r="A62">
            <v>60</v>
          </cell>
          <cell r="B62" t="str">
            <v>DM1060</v>
          </cell>
          <cell r="C62" t="str">
            <v>SONDA DE SUCCION CERRADA NO 14 CON PUERTO PARA INHALADOR</v>
          </cell>
          <cell r="D62" t="str">
            <v>1 UNIDAD DE SONDA</v>
          </cell>
          <cell r="E62" t="str">
            <v>TERAPIA RESPIRATORIA</v>
          </cell>
          <cell r="F62" t="str">
            <v>NO</v>
          </cell>
          <cell r="G62" t="str">
            <v>Se solicitará muestra física por requerimiento del evaluador</v>
          </cell>
        </row>
        <row r="63">
          <cell r="A63">
            <v>61</v>
          </cell>
          <cell r="B63" t="str">
            <v>DM1194</v>
          </cell>
          <cell r="C63" t="str">
            <v>VALVULA DE SUCCION DESECHABLE</v>
          </cell>
          <cell r="D63" t="str">
            <v>1 UNIDAD DE VALVULA DE SUCCION</v>
          </cell>
          <cell r="E63" t="str">
            <v>NEUMOLOGIA - INGENIERIA BIOMEDICA</v>
          </cell>
          <cell r="F63" t="str">
            <v>NO</v>
          </cell>
          <cell r="G63" t="str">
            <v>Se solicitará muestra física por requerimiento del evaluador</v>
          </cell>
        </row>
        <row r="64">
          <cell r="A64">
            <v>62</v>
          </cell>
          <cell r="B64" t="str">
            <v>DM172</v>
          </cell>
          <cell r="C64" t="str">
            <v>BOLSA DE DRENAJE URINARIO ADULTO CON SISTEMA CERRRADO, SIN PUERTO PARA TOMA DE MUESTRA Y SIN VALVULA ANTIREFLUJO Y CONECTOR UNIVERSAL.</v>
          </cell>
          <cell r="D64" t="str">
            <v>1 UNIDAD DE BOLSA DRENAJE URINARIO</v>
          </cell>
          <cell r="E64" t="str">
            <v>ENFERMERIA</v>
          </cell>
          <cell r="F64" t="str">
            <v>NO</v>
          </cell>
          <cell r="G64" t="str">
            <v>Se solicitará muestra física por requerimiento del evaluador</v>
          </cell>
        </row>
        <row r="65">
          <cell r="A65">
            <v>63</v>
          </cell>
          <cell r="B65" t="str">
            <v>DM212</v>
          </cell>
          <cell r="C65" t="str">
            <v>CANULA DE GUEDELL N. 0</v>
          </cell>
          <cell r="D65" t="str">
            <v>1 UNIDAD DE CANULA</v>
          </cell>
          <cell r="E65" t="str">
            <v>ANESTESIA</v>
          </cell>
          <cell r="F65" t="str">
            <v>NO</v>
          </cell>
          <cell r="G65" t="str">
            <v>Se solicitará muestra física por requerimiento del evaluador</v>
          </cell>
        </row>
        <row r="66">
          <cell r="A66">
            <v>64</v>
          </cell>
          <cell r="B66" t="str">
            <v>DM1238</v>
          </cell>
          <cell r="C66" t="str">
            <v>CANULA DE GUEDELL N. 1</v>
          </cell>
          <cell r="D66" t="str">
            <v>1 UNIDAD DE CANULA</v>
          </cell>
          <cell r="E66" t="str">
            <v>ANESTESIA</v>
          </cell>
          <cell r="F66" t="str">
            <v>NO</v>
          </cell>
          <cell r="G66" t="str">
            <v>Se solicitará muestra física por requerimiento del evaluador</v>
          </cell>
        </row>
        <row r="67">
          <cell r="A67">
            <v>65</v>
          </cell>
          <cell r="B67" t="str">
            <v>DM215</v>
          </cell>
          <cell r="C67" t="str">
            <v>CANULA DE GUEDELL N. 2</v>
          </cell>
          <cell r="D67" t="str">
            <v>1 UNIDAD DE CANULA</v>
          </cell>
          <cell r="E67" t="str">
            <v>ANESTESIA</v>
          </cell>
          <cell r="F67" t="str">
            <v>NO</v>
          </cell>
          <cell r="G67" t="str">
            <v>Se solicitará muestra física por requerimiento del evaluador</v>
          </cell>
        </row>
        <row r="68">
          <cell r="A68">
            <v>66</v>
          </cell>
          <cell r="B68" t="str">
            <v>DM216</v>
          </cell>
          <cell r="C68" t="str">
            <v>CANULA DE GUEDELL N. 3</v>
          </cell>
          <cell r="D68" t="str">
            <v>1 UNIDAD DE CANULA</v>
          </cell>
          <cell r="E68" t="str">
            <v>ANESTESIA</v>
          </cell>
          <cell r="F68" t="str">
            <v>NO</v>
          </cell>
          <cell r="G68" t="str">
            <v>Se solicitará muestra física por requerimiento del evaluador</v>
          </cell>
        </row>
        <row r="69">
          <cell r="A69">
            <v>67</v>
          </cell>
          <cell r="B69" t="str">
            <v>DM217</v>
          </cell>
          <cell r="C69" t="str">
            <v>CANULA DE GUEDELL N. 4</v>
          </cell>
          <cell r="D69" t="str">
            <v>1 UNIDAD DE CANULA</v>
          </cell>
          <cell r="E69" t="str">
            <v>ANESTESIA</v>
          </cell>
          <cell r="F69" t="str">
            <v>NO</v>
          </cell>
          <cell r="G69" t="str">
            <v>Se solicitará muestra física por requerimiento del evaluador</v>
          </cell>
        </row>
        <row r="70">
          <cell r="A70">
            <v>68</v>
          </cell>
          <cell r="B70" t="str">
            <v>DM218</v>
          </cell>
          <cell r="C70" t="str">
            <v>CANULA DE GUEDELL N. 5</v>
          </cell>
          <cell r="D70" t="str">
            <v>1 UNIDAD DE CANULA</v>
          </cell>
          <cell r="E70" t="str">
            <v>ANESTESIA</v>
          </cell>
          <cell r="F70" t="str">
            <v>NO</v>
          </cell>
          <cell r="G70" t="str">
            <v>Se solicitará muestra física por requerimiento del evaluador</v>
          </cell>
        </row>
        <row r="71">
          <cell r="A71">
            <v>69</v>
          </cell>
          <cell r="B71" t="str">
            <v>DM230</v>
          </cell>
          <cell r="C71" t="str">
            <v>CANULA DE TRAQUEOSTOMIA 5 CON BALON</v>
          </cell>
          <cell r="D71" t="str">
            <v>1 UNIDAD DE CANULA</v>
          </cell>
          <cell r="E71" t="str">
            <v>UCI PEDIATRIA</v>
          </cell>
          <cell r="F71" t="str">
            <v>NO</v>
          </cell>
          <cell r="G71" t="str">
            <v>Se solicitará muestra física por requerimiento del evaluador</v>
          </cell>
        </row>
        <row r="72">
          <cell r="A72">
            <v>70</v>
          </cell>
          <cell r="B72" t="str">
            <v>DM2369</v>
          </cell>
          <cell r="C72" t="str">
            <v>CANULA DE TRAQUEOSTOMIA 5 SIN BALON</v>
          </cell>
          <cell r="D72" t="str">
            <v>1 UNIDAD DE CANULA</v>
          </cell>
          <cell r="E72" t="str">
            <v>UCI PEDIATRIA</v>
          </cell>
          <cell r="F72" t="str">
            <v>NO</v>
          </cell>
          <cell r="G72" t="str">
            <v>Se solicitará muestra física por requerimiento del evaluador</v>
          </cell>
        </row>
        <row r="73">
          <cell r="A73">
            <v>71</v>
          </cell>
          <cell r="B73" t="str">
            <v>DM234</v>
          </cell>
          <cell r="C73" t="str">
            <v>CANULA DE TRAQUEOSTOMIA 5.5 CON BALON</v>
          </cell>
          <cell r="D73" t="str">
            <v>1 UNIDAD DE CANULA</v>
          </cell>
          <cell r="E73" t="str">
            <v>UCI PEDIATRIA</v>
          </cell>
          <cell r="F73" t="str">
            <v>NO</v>
          </cell>
          <cell r="G73" t="str">
            <v>Se solicitará muestra física por requerimiento del evaluador</v>
          </cell>
        </row>
        <row r="74">
          <cell r="A74">
            <v>72</v>
          </cell>
          <cell r="B74" t="str">
            <v>DM240</v>
          </cell>
          <cell r="C74" t="str">
            <v>CANULA DE TRAQUEOSTOMIA 7 CON BALON</v>
          </cell>
          <cell r="D74" t="str">
            <v>1 UNIDAD DE CANULA</v>
          </cell>
          <cell r="E74" t="str">
            <v>CIRUGIA GENERAL</v>
          </cell>
          <cell r="F74" t="str">
            <v>NO</v>
          </cell>
          <cell r="G74" t="str">
            <v>Se solicitará muestra física por requerimiento del evaluador</v>
          </cell>
        </row>
        <row r="75">
          <cell r="A75">
            <v>73</v>
          </cell>
          <cell r="B75" t="str">
            <v>DM239</v>
          </cell>
          <cell r="C75" t="str">
            <v>CANULA DE TRAQUEOSTOMIA 7.5 CON BALON</v>
          </cell>
          <cell r="D75" t="str">
            <v>1 UNIDAD DE CANULA</v>
          </cell>
          <cell r="E75" t="str">
            <v>CIRUGIA GENERAL</v>
          </cell>
          <cell r="F75" t="str">
            <v>NO</v>
          </cell>
          <cell r="G75" t="str">
            <v>Se solicitará muestra física por requerimiento del evaluador</v>
          </cell>
        </row>
        <row r="76">
          <cell r="A76">
            <v>74</v>
          </cell>
          <cell r="B76" t="str">
            <v>DM243</v>
          </cell>
          <cell r="C76" t="str">
            <v>CANULA DE TRAQUEOSTOMIA 8 CON BALON</v>
          </cell>
          <cell r="D76" t="str">
            <v>1 UNIDAD DE CANULA</v>
          </cell>
          <cell r="E76" t="str">
            <v>CIRUGIA GENERAL</v>
          </cell>
          <cell r="F76" t="str">
            <v>NO</v>
          </cell>
          <cell r="G76" t="str">
            <v>Se solicitará muestra física por requerimiento del evaluador</v>
          </cell>
        </row>
        <row r="77">
          <cell r="A77">
            <v>75</v>
          </cell>
          <cell r="B77" t="str">
            <v>DM435</v>
          </cell>
          <cell r="C77" t="str">
            <v>ELECTRODO PEDIATRICO CON GEL SOLIDO BASE MICROPOROSO SUAVE DURABLES, ADHESIVO HIPOALERGENIGO</v>
          </cell>
          <cell r="D77" t="str">
            <v>1 UNIDAD DE ELECTRODO</v>
          </cell>
          <cell r="E77" t="str">
            <v>ENFERMERIA</v>
          </cell>
          <cell r="F77" t="str">
            <v>NO</v>
          </cell>
          <cell r="G77" t="str">
            <v>Se solicitará muestra física por requerimiento del evaluador</v>
          </cell>
        </row>
        <row r="78">
          <cell r="A78">
            <v>76</v>
          </cell>
          <cell r="B78" t="str">
            <v>DM494</v>
          </cell>
          <cell r="C78" t="str">
            <v>FILTRO BACTERIANO VIRICO ADULTO PARA VENTILADOR MECANICO</v>
          </cell>
          <cell r="D78" t="str">
            <v>1 UNIDAD DE FILTRO</v>
          </cell>
          <cell r="E78" t="str">
            <v>INGENIERIA BIOMEDICA</v>
          </cell>
          <cell r="F78" t="str">
            <v>NO</v>
          </cell>
          <cell r="G78" t="str">
            <v>Se solicitará muestra física por requerimiento del evaluador</v>
          </cell>
        </row>
        <row r="79">
          <cell r="A79">
            <v>77</v>
          </cell>
          <cell r="B79" t="str">
            <v>DM2642</v>
          </cell>
          <cell r="C79" t="str">
            <v>FILTRO HIDROFOBICO DESECAHBLE para su uso en equipos respiratorios y concentradores de oxígeno</v>
          </cell>
          <cell r="D79" t="str">
            <v>1 UNIDAD DE FILTRO</v>
          </cell>
          <cell r="E79" t="str">
            <v>INGENIERIA BIOMEDICA</v>
          </cell>
          <cell r="F79" t="str">
            <v>NO</v>
          </cell>
          <cell r="G79" t="str">
            <v>Se solicitará muestra física por requerimiento del evaluador</v>
          </cell>
        </row>
        <row r="80">
          <cell r="A80">
            <v>78</v>
          </cell>
          <cell r="B80" t="str">
            <v>DM502</v>
          </cell>
          <cell r="C80" t="str">
            <v>FILTRO INTERCAMBIADOR DE CALOR Y HUMEDAD PEDIATRICO</v>
          </cell>
          <cell r="D80" t="str">
            <v>1 UNIDAD DE FILTRO</v>
          </cell>
          <cell r="E80" t="str">
            <v>TERAPIA RESPIRATORIA</v>
          </cell>
          <cell r="F80" t="str">
            <v>NO</v>
          </cell>
          <cell r="G80" t="str">
            <v>Se solicitará muestra física por requerimiento del evaluador</v>
          </cell>
        </row>
        <row r="81">
          <cell r="A81">
            <v>79</v>
          </cell>
          <cell r="B81" t="str">
            <v>DM498</v>
          </cell>
          <cell r="C81" t="str">
            <v>FILTROS HIDROFOBICOS PARA MAQUINAS DE ANESTESIA</v>
          </cell>
          <cell r="D81" t="str">
            <v>1 UNIDAD DE FILTRO</v>
          </cell>
          <cell r="E81" t="str">
            <v>INGENIERIA BIOMEDICA</v>
          </cell>
          <cell r="F81" t="str">
            <v>NO</v>
          </cell>
          <cell r="G81" t="str">
            <v>Se solicitará muestra física por requerimiento del evaluador</v>
          </cell>
        </row>
        <row r="82">
          <cell r="A82">
            <v>80</v>
          </cell>
          <cell r="B82" t="str">
            <v>DM1498</v>
          </cell>
          <cell r="C82" t="str">
            <v>GUIA DE INTUBACION 10 FR PEDIATRICA DESECHABLE</v>
          </cell>
          <cell r="D82" t="str">
            <v>1 UNIDAD DE GUIA</v>
          </cell>
          <cell r="E82" t="str">
            <v>UCI PEDIATRIA</v>
          </cell>
          <cell r="F82" t="str">
            <v>NO</v>
          </cell>
          <cell r="G82" t="str">
            <v>Se solicitará muestra física por requerimiento del evaluador</v>
          </cell>
        </row>
        <row r="83">
          <cell r="A83">
            <v>81</v>
          </cell>
          <cell r="B83" t="str">
            <v>DM546</v>
          </cell>
          <cell r="C83" t="str">
            <v>GUIA DE INTUBACION 14 FR</v>
          </cell>
          <cell r="D83" t="str">
            <v>1 UNIDAD DE GUIA</v>
          </cell>
          <cell r="E83" t="str">
            <v>ANESTESIA</v>
          </cell>
          <cell r="F83" t="str">
            <v>NO</v>
          </cell>
          <cell r="G83" t="str">
            <v>Se solicitará muestra física por requerimiento del evaluador</v>
          </cell>
        </row>
        <row r="84">
          <cell r="A84">
            <v>82</v>
          </cell>
          <cell r="B84" t="str">
            <v>DM1497</v>
          </cell>
          <cell r="C84" t="str">
            <v>GUIA DE INTUBACION 6 FR</v>
          </cell>
          <cell r="D84" t="str">
            <v>1 UNIDAD DE GUIA</v>
          </cell>
          <cell r="E84" t="str">
            <v>UCI PEDIATRIA</v>
          </cell>
          <cell r="F84" t="str">
            <v>NO</v>
          </cell>
          <cell r="G84" t="str">
            <v>Se solicitará muestra física por requerimiento del evaluador</v>
          </cell>
        </row>
        <row r="85">
          <cell r="A85">
            <v>83</v>
          </cell>
          <cell r="B85" t="str">
            <v>DM657</v>
          </cell>
          <cell r="C85" t="str">
            <v>LAPIZ PARA ELECTROBISTURI ESTERIL</v>
          </cell>
          <cell r="D85" t="str">
            <v>1 UNIDAD DE LAPIZ ELECTROBISTURI</v>
          </cell>
          <cell r="E85" t="str">
            <v xml:space="preserve">INSTRUMENTACION - INGENIERIA BIOMEDICA </v>
          </cell>
          <cell r="F85" t="str">
            <v>NO</v>
          </cell>
          <cell r="G85" t="str">
            <v>Se solicitará muestra física por requerimiento del evaluador</v>
          </cell>
        </row>
        <row r="86">
          <cell r="A86">
            <v>84</v>
          </cell>
          <cell r="B86" t="str">
            <v>DM1245</v>
          </cell>
          <cell r="C86" t="str">
            <v>MALLA DE POLIPROPILENO DE ALTA DENSIDAD PESO DE 95 GR, MICROPOROSA PORO DE 0,75 X 0.75 A 0,8 MM NO ABSORBIBLE 15 X 15CM</v>
          </cell>
          <cell r="D86" t="str">
            <v>1 UNIDAD DE MALLA</v>
          </cell>
          <cell r="E86" t="str">
            <v>CIRUGIA GENERAL</v>
          </cell>
          <cell r="F86" t="str">
            <v>NO</v>
          </cell>
          <cell r="G86" t="str">
            <v>Se solicitará muestra física por requerimiento del evaluador</v>
          </cell>
        </row>
        <row r="87">
          <cell r="A87">
            <v>85</v>
          </cell>
          <cell r="B87" t="str">
            <v>DM681</v>
          </cell>
          <cell r="C87" t="str">
            <v>MALLA DE POLIPROPILENO PARA LA REPARACION DE LA PARED ABDOMINAL 30CM X 30CM</v>
          </cell>
          <cell r="D87" t="str">
            <v>1 UNIDAD DE MALLA</v>
          </cell>
          <cell r="E87" t="str">
            <v>CIRUGIA GENERAL</v>
          </cell>
          <cell r="F87" t="str">
            <v>NO</v>
          </cell>
          <cell r="G87" t="str">
            <v>Se solicitará muestra física por requerimiento del evaluador</v>
          </cell>
        </row>
        <row r="88">
          <cell r="A88">
            <v>86</v>
          </cell>
          <cell r="B88" t="str">
            <v>DM2716</v>
          </cell>
          <cell r="C88" t="str">
            <v>MALLA DE POLIPROPILENO SUAVE DE MEDIANA DENSIDAD CON PESO DE 45 A 90G/M2, MACROPOROSA PORO DE 2,38 A 3.6 X 2,38 A 3.6 MM, NO ABSORBIBLE. 10CM A 8CM X 15CM</v>
          </cell>
          <cell r="D88" t="str">
            <v>1 UNIDAD DE MALLA</v>
          </cell>
          <cell r="E88" t="str">
            <v>CIRUGIA GENERAL</v>
          </cell>
          <cell r="F88" t="str">
            <v>NO</v>
          </cell>
          <cell r="G88" t="str">
            <v>Se solicitará muestra física por requerimiento del evaluador</v>
          </cell>
        </row>
        <row r="89">
          <cell r="A89">
            <v>87</v>
          </cell>
          <cell r="B89" t="str">
            <v>DM2003</v>
          </cell>
          <cell r="C89" t="str">
            <v>MALLA MACROPOROSA MONOFILAMENTO LIGERA ULTRAFINA PARA PROLAPSO DE CUPULA VAGINAL</v>
          </cell>
          <cell r="D89" t="str">
            <v>1 UNIDAD DE MALLA</v>
          </cell>
          <cell r="E89" t="str">
            <v>GINECOLOGIA</v>
          </cell>
          <cell r="F89" t="str">
            <v>NO</v>
          </cell>
          <cell r="G89" t="str">
            <v>Se solicitará muestra física por requerimiento del evaluador</v>
          </cell>
          <cell r="H89" t="str">
            <v>2019DM-0001819-R1</v>
          </cell>
          <cell r="I89">
            <v>47308</v>
          </cell>
          <cell r="J89" t="str">
            <v>PROMEDON</v>
          </cell>
          <cell r="K89" t="str">
            <v xml:space="preserve">UNIDAD  </v>
          </cell>
          <cell r="L89">
            <v>2400000</v>
          </cell>
          <cell r="M89">
            <v>0</v>
          </cell>
        </row>
        <row r="90">
          <cell r="A90">
            <v>88</v>
          </cell>
          <cell r="B90" t="str">
            <v>DM1470</v>
          </cell>
          <cell r="C90" t="str">
            <v>MALLA QUIRURGICA DE ALTA DENSIDAD DE 15 X 15 CM - 20 X 20 CM</v>
          </cell>
          <cell r="D90" t="str">
            <v>1 UNIDAD DE MALLA</v>
          </cell>
          <cell r="E90" t="str">
            <v>CIRUGIA GENERAL</v>
          </cell>
          <cell r="F90" t="str">
            <v>NO</v>
          </cell>
          <cell r="G90" t="str">
            <v>Se solicitará muestra física por requerimiento del evaluador</v>
          </cell>
        </row>
        <row r="91">
          <cell r="A91">
            <v>89</v>
          </cell>
          <cell r="B91" t="str">
            <v>DM2718</v>
          </cell>
          <cell r="C91" t="str">
            <v>MALLA QUIRURGICA PARA REPARACION DE HERNIA VENTRAL/INCISIONAL CUANDO EXISTE LA NECESIDAD DE QUE LA MALLA ENTRE EN CONTACTO CON CON LOS ORGANOS DE LA CAVIDADABDOMINAL 18 A 20 X 30 A 35CM</v>
          </cell>
          <cell r="D91" t="str">
            <v>1 UNIDAD DE MALLA</v>
          </cell>
          <cell r="E91" t="str">
            <v>CIRUGIA GENERAL</v>
          </cell>
          <cell r="F91" t="str">
            <v>NO</v>
          </cell>
          <cell r="G91" t="str">
            <v>Se solicitará muestra física por requerimiento del evaluador</v>
          </cell>
        </row>
        <row r="92">
          <cell r="A92">
            <v>90</v>
          </cell>
          <cell r="B92" t="str">
            <v>DM705</v>
          </cell>
          <cell r="C92" t="str">
            <v>MASCARA FACIAL 0 PARA ANESTESIA</v>
          </cell>
          <cell r="D92" t="str">
            <v>1 UNIDAD DE MASCARA</v>
          </cell>
          <cell r="E92" t="str">
            <v>ANESTESIA</v>
          </cell>
          <cell r="F92" t="str">
            <v>NO</v>
          </cell>
          <cell r="G92" t="str">
            <v>Se solicitará muestra física por requerimiento del evaluador</v>
          </cell>
        </row>
        <row r="93">
          <cell r="A93">
            <v>91</v>
          </cell>
          <cell r="B93" t="str">
            <v>DM706</v>
          </cell>
          <cell r="C93" t="str">
            <v>MASCARA FACIAL 1 PARA ANESTESIA</v>
          </cell>
          <cell r="D93" t="str">
            <v>1 UNIDAD DE MASCARA</v>
          </cell>
          <cell r="E93" t="str">
            <v>ANESTESIA</v>
          </cell>
          <cell r="F93" t="str">
            <v>NO</v>
          </cell>
          <cell r="G93" t="str">
            <v>Se solicitará muestra física por requerimiento del evaluador</v>
          </cell>
        </row>
        <row r="94">
          <cell r="A94">
            <v>92</v>
          </cell>
          <cell r="B94" t="str">
            <v>DM707</v>
          </cell>
          <cell r="C94" t="str">
            <v>MASCARA FACIAL 2 PARA ANESTESIA</v>
          </cell>
          <cell r="D94" t="str">
            <v>1 UNIDAD DE MASCARA</v>
          </cell>
          <cell r="E94" t="str">
            <v>ANESTESIA</v>
          </cell>
          <cell r="F94" t="str">
            <v>NO</v>
          </cell>
          <cell r="G94" t="str">
            <v>Se solicitará muestra física por requerimiento del evaluador</v>
          </cell>
        </row>
        <row r="95">
          <cell r="A95">
            <v>93</v>
          </cell>
          <cell r="B95" t="str">
            <v>DM708</v>
          </cell>
          <cell r="C95" t="str">
            <v>MASCARA FACIAL 3 PARA ANESTESIA</v>
          </cell>
          <cell r="D95" t="str">
            <v>1 UNIDAD DE MASCARA</v>
          </cell>
          <cell r="E95" t="str">
            <v>ANESTESIA</v>
          </cell>
          <cell r="F95" t="str">
            <v>NO</v>
          </cell>
          <cell r="G95" t="str">
            <v>Se solicitará muestra física por requerimiento del evaluador</v>
          </cell>
        </row>
        <row r="96">
          <cell r="A96">
            <v>94</v>
          </cell>
          <cell r="B96" t="str">
            <v>DM709</v>
          </cell>
          <cell r="C96" t="str">
            <v>MASCARA FACIAL 4 PARA ANESTESIA</v>
          </cell>
          <cell r="D96" t="str">
            <v>1 UNIDAD DE MASCARA</v>
          </cell>
          <cell r="E96" t="str">
            <v>ANESTESIA</v>
          </cell>
          <cell r="F96" t="str">
            <v>NO</v>
          </cell>
          <cell r="G96" t="str">
            <v>Se solicitará muestra física por requerimiento del evaluador</v>
          </cell>
        </row>
        <row r="97">
          <cell r="A97">
            <v>95</v>
          </cell>
          <cell r="B97" t="str">
            <v>DM710</v>
          </cell>
          <cell r="C97" t="str">
            <v>MASCARA FACIAL 5 PARA ANESTESIA</v>
          </cell>
          <cell r="D97" t="str">
            <v>1 UNIDAD DE MASCARA</v>
          </cell>
          <cell r="E97" t="str">
            <v>ANESTESIA</v>
          </cell>
          <cell r="F97" t="str">
            <v>NO</v>
          </cell>
          <cell r="G97" t="str">
            <v>Se solicitará muestra física por requerimiento del evaluador</v>
          </cell>
        </row>
        <row r="98">
          <cell r="A98">
            <v>96</v>
          </cell>
          <cell r="B98" t="str">
            <v>DM719</v>
          </cell>
          <cell r="C98" t="str">
            <v>MASCARA LARINGEA N° 1 - DESECHABLE</v>
          </cell>
          <cell r="D98" t="str">
            <v>1 UNIDAD DE MASCARA</v>
          </cell>
          <cell r="E98" t="str">
            <v>UCI PEDIATRIA</v>
          </cell>
          <cell r="F98" t="str">
            <v>NO</v>
          </cell>
          <cell r="G98" t="str">
            <v>Se solicitará muestra física por requerimiento del evaluador</v>
          </cell>
        </row>
        <row r="99">
          <cell r="A99">
            <v>97</v>
          </cell>
          <cell r="B99" t="str">
            <v>DM1783</v>
          </cell>
          <cell r="C99" t="str">
            <v>MASCARA LARINGEA N° 1,5 - DESECHABLE</v>
          </cell>
          <cell r="D99" t="str">
            <v>1 UNIDAD DE MASCARA</v>
          </cell>
          <cell r="E99" t="str">
            <v>UCI PEDIATRIA</v>
          </cell>
          <cell r="F99" t="str">
            <v>NO</v>
          </cell>
          <cell r="G99" t="str">
            <v>Se solicitará muestra física por requerimiento del evaluador</v>
          </cell>
        </row>
        <row r="100">
          <cell r="A100">
            <v>98</v>
          </cell>
          <cell r="B100" t="str">
            <v>DM721</v>
          </cell>
          <cell r="C100" t="str">
            <v>MASCARA LARINGEA N° 2 - DESECHABLE</v>
          </cell>
          <cell r="D100" t="str">
            <v>1 UNIDAD DE MASCARA</v>
          </cell>
          <cell r="E100" t="str">
            <v>UCI PEDIATRIA</v>
          </cell>
          <cell r="F100" t="str">
            <v>NO</v>
          </cell>
          <cell r="G100" t="str">
            <v>Se solicitará muestra física por requerimiento del evaluador</v>
          </cell>
        </row>
        <row r="101">
          <cell r="A101">
            <v>99</v>
          </cell>
          <cell r="B101" t="str">
            <v>DM723</v>
          </cell>
          <cell r="C101" t="str">
            <v>MASCARA LARINGEA N° 2,5 - DESECHABLE</v>
          </cell>
          <cell r="D101" t="str">
            <v>1 UNIDAD DE MASCARA</v>
          </cell>
          <cell r="E101" t="str">
            <v>UCI PEDIATRIA</v>
          </cell>
          <cell r="F101" t="str">
            <v>NO</v>
          </cell>
          <cell r="G101" t="str">
            <v>Se solicitará muestra física por requerimiento del evaluador</v>
          </cell>
        </row>
        <row r="102">
          <cell r="A102">
            <v>100</v>
          </cell>
          <cell r="B102" t="str">
            <v>DM725</v>
          </cell>
          <cell r="C102" t="str">
            <v>MASCARA LARINGEA N° 3 - DESECHABLE</v>
          </cell>
          <cell r="D102" t="str">
            <v>1 UNIDAD DE MASCARA</v>
          </cell>
          <cell r="E102" t="str">
            <v>ANESTESIA</v>
          </cell>
          <cell r="F102" t="str">
            <v>NO</v>
          </cell>
          <cell r="G102" t="str">
            <v>Se solicitará muestra física por requerimiento del evaluador</v>
          </cell>
        </row>
        <row r="103">
          <cell r="A103">
            <v>101</v>
          </cell>
          <cell r="B103" t="str">
            <v>DM727</v>
          </cell>
          <cell r="C103" t="str">
            <v>MASCARA LARINGEA N° 4 - DESECHABLE</v>
          </cell>
          <cell r="D103" t="str">
            <v>1 UNIDAD DE MASCARA</v>
          </cell>
          <cell r="E103" t="str">
            <v>ANESTESIA</v>
          </cell>
          <cell r="F103" t="str">
            <v>NO</v>
          </cell>
          <cell r="G103" t="str">
            <v>Se solicitará muestra física por requerimiento del evaluador</v>
          </cell>
        </row>
        <row r="104">
          <cell r="A104">
            <v>102</v>
          </cell>
          <cell r="B104" t="str">
            <v>DM729</v>
          </cell>
          <cell r="C104" t="str">
            <v>MASCARA LARINGEA N° 5 - DESECHABLE</v>
          </cell>
          <cell r="D104" t="str">
            <v>1 UNIDAD DE MASCARA</v>
          </cell>
          <cell r="E104" t="str">
            <v>ANESTESIA</v>
          </cell>
          <cell r="F104" t="str">
            <v>NO</v>
          </cell>
          <cell r="G104" t="str">
            <v>Se solicitará muestra física por requerimiento del evaluador</v>
          </cell>
        </row>
        <row r="105">
          <cell r="A105">
            <v>103</v>
          </cell>
          <cell r="B105" t="str">
            <v>DM2466</v>
          </cell>
          <cell r="C105" t="str">
            <v>PLACA ELECTROBISTURI BIPOLAR ADULTO DOBLE SIN CABLE</v>
          </cell>
          <cell r="D105" t="str">
            <v>1 UNIDAD DE PLACA</v>
          </cell>
          <cell r="E105" t="str">
            <v>ENFERMERIA SALA DE CIRUGIA</v>
          </cell>
          <cell r="F105" t="str">
            <v>NO</v>
          </cell>
          <cell r="G105" t="str">
            <v>Se solicitará muestra física por requerimiento del evaluador</v>
          </cell>
        </row>
        <row r="106">
          <cell r="A106">
            <v>104</v>
          </cell>
          <cell r="B106" t="str">
            <v>DM1918</v>
          </cell>
          <cell r="C106" t="str">
            <v>PLACA PARA ELECTROBISTURI NEONATAL CON CABLE</v>
          </cell>
          <cell r="D106" t="str">
            <v>1 UNIDAD DE PLACA</v>
          </cell>
          <cell r="E106" t="str">
            <v>ENFERMERIA SALA DE CIRUGIA</v>
          </cell>
          <cell r="F106" t="str">
            <v>NO</v>
          </cell>
          <cell r="G106" t="str">
            <v>Se solicitará muestra física por requerimiento del evaluador</v>
          </cell>
        </row>
        <row r="107">
          <cell r="A107">
            <v>105</v>
          </cell>
          <cell r="B107" t="str">
            <v>DM874</v>
          </cell>
          <cell r="C107" t="str">
            <v>PLACA PARA ELECTROBISTURY ADULTO CON CABLE ( ELECTRODO DISPERSIVO PLACA PACIENTE PARA ADULTO DOBLE CON CABLE.)</v>
          </cell>
          <cell r="D107" t="str">
            <v>1 UNIDAD DE PLACA</v>
          </cell>
          <cell r="E107" t="str">
            <v>ENFERMERIA SALA DE CIRUGIA</v>
          </cell>
          <cell r="F107" t="str">
            <v>NO</v>
          </cell>
          <cell r="G107" t="str">
            <v>Se solicitará muestra física por requerimiento del evaluador</v>
          </cell>
        </row>
        <row r="108">
          <cell r="A108">
            <v>106</v>
          </cell>
          <cell r="B108" t="str">
            <v>DM954</v>
          </cell>
          <cell r="C108" t="str">
            <v>RESUCITADOR MANUAL DESECHABLE ADULTO QUE INCLUYA VALVULA DE PEEP, LINEA DE OXIGENO , RESERVORIO Y MASCARA EN EMPAQUE SELLADO</v>
          </cell>
          <cell r="D108" t="str">
            <v>1 UNIDAD DE RESUCITADOR. INCLUYE (TODOS LOS COMPONENTES RELACIONADOS EN LA DESCRIPCION DEL INSUMO)</v>
          </cell>
          <cell r="E108" t="str">
            <v>TERAPIA RESPIRATORIA</v>
          </cell>
          <cell r="F108" t="str">
            <v>NO</v>
          </cell>
          <cell r="G108" t="str">
            <v>Se solicitará muestra física por requerimiento del evaluador</v>
          </cell>
        </row>
        <row r="109">
          <cell r="A109">
            <v>107</v>
          </cell>
          <cell r="B109" t="str">
            <v>DM956</v>
          </cell>
          <cell r="C109" t="str">
            <v>RESUCITADOR MANUAL DESECHABLE PEDIATRICOS QUE INCLUYA VALVULA DE PEEP, LINEA DE OXIGENO , RESERVORIO Y MASCARA # 2 EN EMPAQUE SELLADO</v>
          </cell>
          <cell r="D109" t="str">
            <v>1 UNIDAD DE RESUCITADOR. INCLUYE (TODOS LOS COMPONENTES RELACIONADOS EN LA DESCRIPCION DEL INSUMO)</v>
          </cell>
          <cell r="E109" t="str">
            <v>TERAPIA RESPIRATORIA</v>
          </cell>
          <cell r="F109" t="str">
            <v>NO</v>
          </cell>
          <cell r="G109" t="str">
            <v>Se solicitará muestra física por requerimiento del evaluador</v>
          </cell>
        </row>
        <row r="110">
          <cell r="A110">
            <v>108</v>
          </cell>
          <cell r="B110" t="str">
            <v>DM2121</v>
          </cell>
          <cell r="C110" t="str">
            <v>SONDA FOLEY SILICONADA 2 VIAS 18 FR</v>
          </cell>
          <cell r="D110" t="str">
            <v>1 UNIDAD DE SONDA</v>
          </cell>
          <cell r="E110" t="str">
            <v>ENFERMERIA</v>
          </cell>
          <cell r="F110" t="str">
            <v>NO</v>
          </cell>
          <cell r="G110" t="str">
            <v>Se solicitará muestra física por requerimiento del evaluador</v>
          </cell>
        </row>
        <row r="111">
          <cell r="A111">
            <v>109</v>
          </cell>
          <cell r="B111" t="str">
            <v>DM2184</v>
          </cell>
          <cell r="C111" t="str">
            <v>SONDA FOLEY SILICONADA 2 VIAS 20 FR</v>
          </cell>
          <cell r="D111" t="str">
            <v>1 UNIDAD DE SONDA</v>
          </cell>
          <cell r="E111" t="str">
            <v>ENFERMERIA</v>
          </cell>
          <cell r="F111" t="str">
            <v>NO</v>
          </cell>
          <cell r="G111" t="str">
            <v>Se solicitará muestra física por requerimiento del evaluador</v>
          </cell>
        </row>
        <row r="112">
          <cell r="A112">
            <v>110</v>
          </cell>
          <cell r="B112" t="str">
            <v>DM1021</v>
          </cell>
          <cell r="C112" t="str">
            <v>SONDA VESICAL (FOLEY) 2 VIAS 10FR LATEX</v>
          </cell>
          <cell r="D112" t="str">
            <v>1 UNIDAD DE SONDA</v>
          </cell>
          <cell r="E112" t="str">
            <v>ENFERMERIA</v>
          </cell>
          <cell r="F112" t="str">
            <v>NO</v>
          </cell>
          <cell r="G112" t="str">
            <v>Se solicitará muestra física por requerimiento del evaluador</v>
          </cell>
        </row>
        <row r="113">
          <cell r="A113">
            <v>111</v>
          </cell>
          <cell r="B113" t="str">
            <v>DM1022</v>
          </cell>
          <cell r="C113" t="str">
            <v>SONDA VESICAL (FOLEY) 2 VIAS 12FR LATEX</v>
          </cell>
          <cell r="D113" t="str">
            <v>1 UNIDAD DE SONDA</v>
          </cell>
          <cell r="E113" t="str">
            <v>ENFERMERIA</v>
          </cell>
          <cell r="F113" t="str">
            <v>NO</v>
          </cell>
          <cell r="G113" t="str">
            <v>Se solicitará muestra física por requerimiento del evaluador</v>
          </cell>
        </row>
        <row r="114">
          <cell r="A114">
            <v>112</v>
          </cell>
          <cell r="B114" t="str">
            <v>DM1025</v>
          </cell>
          <cell r="C114" t="str">
            <v>SONDA VESICAL (FOLEY) 2 VIAS 18FR LATEX</v>
          </cell>
          <cell r="D114" t="str">
            <v>1 UNIDAD DE SONDA</v>
          </cell>
          <cell r="E114" t="str">
            <v>ENFERMERIA</v>
          </cell>
          <cell r="F114" t="str">
            <v>NO</v>
          </cell>
          <cell r="G114" t="str">
            <v>Se solicitará muestra física por requerimiento del evaluador</v>
          </cell>
        </row>
        <row r="115">
          <cell r="A115">
            <v>113</v>
          </cell>
          <cell r="B115" t="str">
            <v>DM1028</v>
          </cell>
          <cell r="C115" t="str">
            <v>SONDA VESICAL (FOLEY) 2 VIAS 20FR LATEX</v>
          </cell>
          <cell r="D115" t="str">
            <v>1 UNIDAD DE SONDA</v>
          </cell>
          <cell r="E115" t="str">
            <v>ENFERMERIA</v>
          </cell>
          <cell r="F115" t="str">
            <v>NO</v>
          </cell>
          <cell r="G115" t="str">
            <v>Se solicitará muestra física por requerimiento del evaluador</v>
          </cell>
        </row>
        <row r="116">
          <cell r="A116">
            <v>114</v>
          </cell>
          <cell r="B116" t="str">
            <v>DM1029</v>
          </cell>
          <cell r="C116" t="str">
            <v>SONDA VESICAL (FOLEY) 2 VIAS 22FR LATEX</v>
          </cell>
          <cell r="D116" t="str">
            <v>1 UNIDAD DE SONDA</v>
          </cell>
          <cell r="E116" t="str">
            <v>ENFERMERIA</v>
          </cell>
          <cell r="F116" t="str">
            <v>NO</v>
          </cell>
          <cell r="G116" t="str">
            <v>Se solicitará muestra física por requerimiento del evaluador</v>
          </cell>
        </row>
        <row r="117">
          <cell r="A117">
            <v>115</v>
          </cell>
          <cell r="B117" t="str">
            <v>DM1032</v>
          </cell>
          <cell r="C117" t="str">
            <v>SONDA VESICAL (FOLEY) 2 VIAS 6FR LATEX</v>
          </cell>
          <cell r="D117" t="str">
            <v>1 UNIDAD DE SONDA</v>
          </cell>
          <cell r="E117" t="str">
            <v>ENFERMERIA</v>
          </cell>
          <cell r="F117" t="str">
            <v>NO</v>
          </cell>
          <cell r="G117" t="str">
            <v>Se solicitará muestra física por requerimiento del evaluador</v>
          </cell>
        </row>
        <row r="118">
          <cell r="A118">
            <v>116</v>
          </cell>
          <cell r="B118" t="str">
            <v>DM1033</v>
          </cell>
          <cell r="C118" t="str">
            <v>SONDA VESICAL (FOLEY) 2 VIAS 8FR LATEX</v>
          </cell>
          <cell r="D118" t="str">
            <v>1 UNIDAD DE SONDA</v>
          </cell>
          <cell r="E118" t="str">
            <v>ENFERMERIA</v>
          </cell>
          <cell r="F118" t="str">
            <v>NO</v>
          </cell>
          <cell r="G118" t="str">
            <v>Se solicitará muestra física por requerimiento del evaluador</v>
          </cell>
        </row>
        <row r="119">
          <cell r="A119">
            <v>117</v>
          </cell>
          <cell r="B119" t="str">
            <v>DM1149</v>
          </cell>
          <cell r="C119" t="str">
            <v>TUBO ENDOTRAQUEAL N. 2.0 SIN BALON, APIROGENO, RADIOPACO Y ESTERIL</v>
          </cell>
          <cell r="D119" t="str">
            <v>1 UNIDAD DE TUBO ENDOTRAQUEAL</v>
          </cell>
          <cell r="E119" t="str">
            <v>ANESTESIA</v>
          </cell>
          <cell r="F119" t="str">
            <v>NO</v>
          </cell>
          <cell r="G119" t="str">
            <v>Se solicitará muestra física por requerimiento del evaluador</v>
          </cell>
        </row>
        <row r="120">
          <cell r="A120">
            <v>118</v>
          </cell>
          <cell r="B120" t="str">
            <v>DM1150</v>
          </cell>
          <cell r="C120" t="str">
            <v>TUBO ENDOTRAQUEAL N. 2.5 SIN BALON, APIROGENO, RADIOPACO Y ESTERIL</v>
          </cell>
          <cell r="D120" t="str">
            <v>1 UNIDAD DE TUBO ENDOTRAQUEAL</v>
          </cell>
          <cell r="E120" t="str">
            <v>ANESTESIA</v>
          </cell>
          <cell r="F120" t="str">
            <v>NO</v>
          </cell>
          <cell r="G120" t="str">
            <v>Se solicitará muestra física por requerimiento del evaluador</v>
          </cell>
        </row>
        <row r="121">
          <cell r="A121">
            <v>119</v>
          </cell>
          <cell r="B121" t="str">
            <v>DM1151</v>
          </cell>
          <cell r="C121" t="str">
            <v>TUBO ENDOTRAQUEAL N. 3.0 CON BALON, APIROGENO, RADIOPACO Y ESTERIL</v>
          </cell>
          <cell r="D121" t="str">
            <v>1 UNIDAD DE TUBO ENDOTRAQUEAL</v>
          </cell>
          <cell r="E121" t="str">
            <v>ANESTESIA</v>
          </cell>
          <cell r="F121" t="str">
            <v>NO</v>
          </cell>
          <cell r="G121" t="str">
            <v>Se solicitará muestra física por requerimiento del evaluador</v>
          </cell>
        </row>
        <row r="122">
          <cell r="A122">
            <v>120</v>
          </cell>
          <cell r="B122" t="str">
            <v>DM1152</v>
          </cell>
          <cell r="C122" t="str">
            <v>TUBO ENDOTRAQUEAL N. 3.0 SIN BALON, APIROGENO, RADIOPACO Y ESTERIL</v>
          </cell>
          <cell r="D122" t="str">
            <v>1 UNIDAD DE TUBO ENDOTRAQUEAL</v>
          </cell>
          <cell r="E122" t="str">
            <v>ANESTESIA</v>
          </cell>
          <cell r="F122" t="str">
            <v>NO</v>
          </cell>
          <cell r="G122" t="str">
            <v>Se solicitará muestra física por requerimiento del evaluador</v>
          </cell>
        </row>
        <row r="123">
          <cell r="A123">
            <v>121</v>
          </cell>
          <cell r="B123" t="str">
            <v>DM1153</v>
          </cell>
          <cell r="C123" t="str">
            <v>TUBO ENDOTRAQUEAL N. 3.5 CON BALON, APIROGENO, RADIOPACO Y ESTERIL</v>
          </cell>
          <cell r="D123" t="str">
            <v>1 UNIDAD DE TUBO ENDOTRAQUEAL</v>
          </cell>
          <cell r="E123" t="str">
            <v>ANESTESIA</v>
          </cell>
          <cell r="F123" t="str">
            <v>NO</v>
          </cell>
          <cell r="G123" t="str">
            <v>Se solicitará muestra física por requerimiento del evaluador</v>
          </cell>
        </row>
        <row r="124">
          <cell r="A124">
            <v>122</v>
          </cell>
          <cell r="B124" t="str">
            <v>DM1154</v>
          </cell>
          <cell r="C124" t="str">
            <v>TUBO ENDOTRAQUEAL N. 3.5 SIN BALON, APIROGENO, RADIOPACO Y ESTERIL</v>
          </cell>
          <cell r="D124" t="str">
            <v>1 UNIDAD DE TUBO ENDOTRAQUEAL</v>
          </cell>
          <cell r="E124" t="str">
            <v>ANESTESIA</v>
          </cell>
          <cell r="F124" t="str">
            <v>NO</v>
          </cell>
          <cell r="G124" t="str">
            <v>Se solicitará muestra física por requerimiento del evaluador</v>
          </cell>
        </row>
        <row r="125">
          <cell r="A125">
            <v>123</v>
          </cell>
          <cell r="B125" t="str">
            <v>DM1155</v>
          </cell>
          <cell r="C125" t="str">
            <v>TUBO ENDOTRAQUEAL N. 4.0 CON BALON, APIROGENO, RADIOPACO Y ESTERIL</v>
          </cell>
          <cell r="D125" t="str">
            <v>1 UNIDAD DE TUBO ENDOTRAQUEAL</v>
          </cell>
          <cell r="E125" t="str">
            <v>ANESTESIA</v>
          </cell>
          <cell r="F125" t="str">
            <v>NO</v>
          </cell>
          <cell r="G125" t="str">
            <v>Se solicitará muestra física por requerimiento del evaluador</v>
          </cell>
        </row>
        <row r="126">
          <cell r="A126">
            <v>124</v>
          </cell>
          <cell r="B126" t="str">
            <v>DM1156</v>
          </cell>
          <cell r="C126" t="str">
            <v>TUBO ENDOTRAQUEAL N. 4.0 SIN BALON, APIROGENO, RADIOPACO Y ESTERIL</v>
          </cell>
          <cell r="D126" t="str">
            <v>1 UNIDAD DE TUBO ENDOTRAQUEAL</v>
          </cell>
          <cell r="E126" t="str">
            <v>ANESTESIA</v>
          </cell>
          <cell r="F126" t="str">
            <v>NO</v>
          </cell>
          <cell r="G126" t="str">
            <v>Se solicitará muestra física por requerimiento del evaluador</v>
          </cell>
        </row>
        <row r="127">
          <cell r="A127">
            <v>125</v>
          </cell>
          <cell r="B127" t="str">
            <v>DM1157</v>
          </cell>
          <cell r="C127" t="str">
            <v>TUBO ENDOTRAQUEAL N. 4.5 CON BALON, APIROGENO, RADIOPACO Y ESTERIL</v>
          </cell>
          <cell r="D127" t="str">
            <v>1 UNIDAD DE TUBO ENDOTRAQUEAL</v>
          </cell>
          <cell r="E127" t="str">
            <v>ANESTESIA</v>
          </cell>
          <cell r="F127" t="str">
            <v>NO</v>
          </cell>
          <cell r="G127" t="str">
            <v>Se solicitará muestra física por requerimiento del evaluador</v>
          </cell>
        </row>
        <row r="128">
          <cell r="A128">
            <v>126</v>
          </cell>
          <cell r="B128" t="str">
            <v>DM1158</v>
          </cell>
          <cell r="C128" t="str">
            <v>TUBO ENDOTRAQUEAL N. 4.5 SIN BALON, APIROGENO, RADIOPACO Y ESTERIL</v>
          </cell>
          <cell r="D128" t="str">
            <v>1 UNIDAD DE TUBO ENDOTRAQUEAL</v>
          </cell>
          <cell r="E128" t="str">
            <v>ANESTESIA</v>
          </cell>
          <cell r="F128" t="str">
            <v>NO</v>
          </cell>
          <cell r="G128" t="str">
            <v>Se solicitará muestra física por requerimiento del evaluador</v>
          </cell>
        </row>
        <row r="129">
          <cell r="A129">
            <v>127</v>
          </cell>
          <cell r="B129" t="str">
            <v>DM1159</v>
          </cell>
          <cell r="C129" t="str">
            <v>TUBO ENDOTRAQUEAL N. 5.0 CON BALON, APIROGENO, RADIOPACO Y ESTERIL</v>
          </cell>
          <cell r="D129" t="str">
            <v>1 UNIDAD DE TUBO ENDOTRAQUEAL</v>
          </cell>
          <cell r="E129" t="str">
            <v>ANESTESIA</v>
          </cell>
          <cell r="F129" t="str">
            <v>NO</v>
          </cell>
          <cell r="G129" t="str">
            <v>Se solicitará muestra física por requerimiento del evaluador</v>
          </cell>
        </row>
        <row r="130">
          <cell r="A130">
            <v>128</v>
          </cell>
          <cell r="B130" t="str">
            <v>DM1160</v>
          </cell>
          <cell r="C130" t="str">
            <v>TUBO ENDOTRAQUEAL N. 5.0 SIN BALON APIROGENO, RADIOPACO Y ESTERIL</v>
          </cell>
          <cell r="D130" t="str">
            <v>1 UNIDAD DE TUBO ENDOTRAQUEAL</v>
          </cell>
          <cell r="E130" t="str">
            <v>ANESTESIA</v>
          </cell>
          <cell r="F130" t="str">
            <v>NO</v>
          </cell>
          <cell r="G130" t="str">
            <v>Se solicitará muestra física por requerimiento del evaluador</v>
          </cell>
        </row>
        <row r="131">
          <cell r="A131">
            <v>129</v>
          </cell>
          <cell r="B131" t="str">
            <v>DM1161</v>
          </cell>
          <cell r="C131" t="str">
            <v>TUBO ENDOTRAQUEAL N. 5.5 CON BALON, APIROGENO, RADIOPACO Y ESTERIL</v>
          </cell>
          <cell r="D131" t="str">
            <v>1 UNIDAD DE TUBO ENDOTRAQUEAL</v>
          </cell>
          <cell r="E131" t="str">
            <v>ANESTESIA</v>
          </cell>
          <cell r="F131" t="str">
            <v>NO</v>
          </cell>
          <cell r="G131" t="str">
            <v>Se solicitará muestra física por requerimiento del evaluador</v>
          </cell>
        </row>
        <row r="132">
          <cell r="A132">
            <v>130</v>
          </cell>
          <cell r="B132" t="str">
            <v>DM1163</v>
          </cell>
          <cell r="C132" t="str">
            <v>TUBO ENDOTRAQUEAL N. 6.0 CON BALON, APIROGENO, RADIOPACO Y ESTERIL</v>
          </cell>
          <cell r="D132" t="str">
            <v>1 UNIDAD DE TUBO ENDOTRAQUEAL</v>
          </cell>
          <cell r="E132" t="str">
            <v>ANESTESIA</v>
          </cell>
          <cell r="F132" t="str">
            <v>NO</v>
          </cell>
          <cell r="G132" t="str">
            <v>Se solicitará muestra física por requerimiento del evaluador</v>
          </cell>
        </row>
        <row r="133">
          <cell r="A133">
            <v>131</v>
          </cell>
          <cell r="B133" t="str">
            <v>DM1164</v>
          </cell>
          <cell r="C133" t="str">
            <v>TUBO ENDOTRAQUEAL N. 6.5 CON BALON, APIROGENO, RADIOPACO Y ESTERIL</v>
          </cell>
          <cell r="D133" t="str">
            <v>1 UNIDAD DE TUBO ENDOTRAQUEAL</v>
          </cell>
          <cell r="E133" t="str">
            <v>ANESTESIA</v>
          </cell>
          <cell r="F133" t="str">
            <v>NO</v>
          </cell>
          <cell r="G133" t="str">
            <v>Se solicitará muestra física por requerimiento del evaluador</v>
          </cell>
        </row>
        <row r="134">
          <cell r="A134">
            <v>132</v>
          </cell>
          <cell r="B134" t="str">
            <v>DM1165</v>
          </cell>
          <cell r="C134" t="str">
            <v>TUBO ENDOTRAQUEAL N. 7.0 CON BALON, APIROGENO, RADIOPACO Y ESTERIL</v>
          </cell>
          <cell r="D134" t="str">
            <v>1 UNIDAD DE TUBO ENDOTRAQUEAL</v>
          </cell>
          <cell r="E134" t="str">
            <v>ANESTESIA</v>
          </cell>
          <cell r="F134" t="str">
            <v>NO</v>
          </cell>
          <cell r="G134" t="str">
            <v>Se solicitará muestra física por requerimiento del evaluador</v>
          </cell>
        </row>
        <row r="135">
          <cell r="A135">
            <v>133</v>
          </cell>
          <cell r="B135" t="str">
            <v>DM1166</v>
          </cell>
          <cell r="C135" t="str">
            <v>TUBO ENDOTRAQUEAL N. 7.5 CON BALON, APIROGENO, RADIOPACO Y ESTERIL</v>
          </cell>
          <cell r="D135" t="str">
            <v>1 UNIDAD DE TUBO ENDOTRAQUEAL</v>
          </cell>
          <cell r="E135" t="str">
            <v>ANESTESIA</v>
          </cell>
          <cell r="F135" t="str">
            <v>NO</v>
          </cell>
          <cell r="G135" t="str">
            <v>Se solicitará muestra física por requerimiento del evaluador</v>
          </cell>
        </row>
        <row r="136">
          <cell r="A136">
            <v>134</v>
          </cell>
          <cell r="B136" t="str">
            <v>DM1167</v>
          </cell>
          <cell r="C136" t="str">
            <v>TUBO ENDOTRAQUEAL N. 8.0 CON BALON, APIROGENO, RADIOPACO Y ESTERIL</v>
          </cell>
          <cell r="D136" t="str">
            <v>1 UNIDAD DE TUBO ENDOTRAQUEAL</v>
          </cell>
          <cell r="E136" t="str">
            <v>ANESTESIA</v>
          </cell>
          <cell r="F136" t="str">
            <v>NO</v>
          </cell>
          <cell r="G136" t="str">
            <v>Se solicitará muestra física por requerimiento del evaluador</v>
          </cell>
        </row>
        <row r="137">
          <cell r="A137">
            <v>135</v>
          </cell>
          <cell r="B137" t="str">
            <v>DM1168</v>
          </cell>
          <cell r="C137" t="str">
            <v>TUBO ENDOTRAQUEAL N. 8.5 CON BALON, APIROGENO, RADIOPACO Y ESTERIL</v>
          </cell>
          <cell r="D137" t="str">
            <v>1 UNIDAD DE TUBO ENDOTRAQUEAL</v>
          </cell>
          <cell r="E137" t="str">
            <v>ANESTESIA</v>
          </cell>
          <cell r="F137" t="str">
            <v>NO</v>
          </cell>
          <cell r="G137" t="str">
            <v>Se solicitará muestra física por requerimiento del evaluador</v>
          </cell>
        </row>
        <row r="138">
          <cell r="A138">
            <v>136</v>
          </cell>
          <cell r="B138" t="str">
            <v>DM2607</v>
          </cell>
          <cell r="C138" t="str">
            <v>TUBO ENDOTRAQUEAL N. 9.0 CON BALON, APIROGENO, RADIOPACO Y ESTERIL</v>
          </cell>
          <cell r="D138" t="str">
            <v>1 UNIDAD DE TUBO ENDOTRAQUEAL</v>
          </cell>
          <cell r="E138" t="str">
            <v>ANESTESIA</v>
          </cell>
          <cell r="F138" t="str">
            <v>NO</v>
          </cell>
          <cell r="G138" t="str">
            <v>Se solicitará muestra física por requerimiento del evaluador</v>
          </cell>
        </row>
        <row r="139">
          <cell r="A139">
            <v>137</v>
          </cell>
          <cell r="B139" t="str">
            <v>DM1170</v>
          </cell>
          <cell r="C139" t="str">
            <v>TUBO ENDOTRAQUEAL REFORZADO 6,5 CON BALON</v>
          </cell>
          <cell r="D139" t="str">
            <v>1 UNIDAD DE TUBO ENDOTRAQUEAL</v>
          </cell>
          <cell r="E139" t="str">
            <v>ANESTESIA</v>
          </cell>
          <cell r="F139" t="str">
            <v>NO</v>
          </cell>
          <cell r="G139" t="str">
            <v>Se solicitará muestra física por requerimiento del evaluador</v>
          </cell>
        </row>
        <row r="140">
          <cell r="A140">
            <v>138</v>
          </cell>
          <cell r="B140" t="str">
            <v>DM1173</v>
          </cell>
          <cell r="C140" t="str">
            <v>TUBO ENDOTRAQUEAL REFORZADO 8/0 CON BALON</v>
          </cell>
          <cell r="D140" t="str">
            <v>1 UNIDAD DE TUBO ENDOTRAQUEAL</v>
          </cell>
          <cell r="E140" t="str">
            <v>ANESTESIA</v>
          </cell>
          <cell r="F140" t="str">
            <v>NO</v>
          </cell>
          <cell r="G140" t="str">
            <v>Se solicitará muestra física por requerimiento del evaluador</v>
          </cell>
        </row>
        <row r="141">
          <cell r="A141">
            <v>139</v>
          </cell>
          <cell r="B141" t="str">
            <v>DM1172</v>
          </cell>
          <cell r="C141" t="str">
            <v>TUBO ENDOTRAQUEAL REFORZADO METALICO CON BALON Nº 7.5</v>
          </cell>
          <cell r="D141" t="str">
            <v>1 UNIDAD DE TUBO ENDOTRAQUEAL</v>
          </cell>
          <cell r="E141" t="str">
            <v>ANESTESIA</v>
          </cell>
          <cell r="F141" t="str">
            <v>NO</v>
          </cell>
          <cell r="G141" t="str">
            <v>Se solicitará muestra física por requerimiento del evaluador</v>
          </cell>
        </row>
        <row r="142">
          <cell r="A142">
            <v>140</v>
          </cell>
          <cell r="B142" t="str">
            <v>DM1169</v>
          </cell>
          <cell r="C142" t="str">
            <v>TUBO ENDOTRAQUEAL REFORZADO METALICO CON BALON Nº 6.0</v>
          </cell>
          <cell r="D142" t="str">
            <v>1 UNIDAD DE TUBO ENDOTRAQUEAL</v>
          </cell>
          <cell r="E142" t="str">
            <v>ANESTESIA</v>
          </cell>
          <cell r="F142" t="str">
            <v>NO</v>
          </cell>
          <cell r="G142" t="str">
            <v>Se solicitará muestra física por requerimiento del evaluador</v>
          </cell>
        </row>
        <row r="143">
          <cell r="A143">
            <v>141</v>
          </cell>
          <cell r="B143" t="str">
            <v>DM1333</v>
          </cell>
          <cell r="C143" t="str">
            <v>TUBO ENDOTRAQUEAL REFORZADO METALICO CON BALON Nº 8.5</v>
          </cell>
          <cell r="D143" t="str">
            <v>1 UNIDAD DE TUBO ENDOTRAQUEAL</v>
          </cell>
          <cell r="E143" t="str">
            <v>ANESTESIA</v>
          </cell>
          <cell r="F143" t="str">
            <v>NO</v>
          </cell>
          <cell r="G143" t="str">
            <v>Se solicitará muestra física por requerimiento del evaluador</v>
          </cell>
        </row>
        <row r="144">
          <cell r="A144">
            <v>142</v>
          </cell>
          <cell r="B144" t="str">
            <v>DM1171</v>
          </cell>
          <cell r="C144" t="str">
            <v>TUBO ENDOTRAQUEAL REFORZADO METALICO CON BALON Nº 7.0</v>
          </cell>
          <cell r="D144" t="str">
            <v>1 UNIDAD DE TUBO ENDOTRAQUEAL</v>
          </cell>
          <cell r="E144" t="str">
            <v>ANESTESIA</v>
          </cell>
          <cell r="F144" t="str">
            <v>NO</v>
          </cell>
          <cell r="G144" t="str">
            <v>Se solicitará muestra física por requerimiento del evaluador</v>
          </cell>
        </row>
        <row r="145">
          <cell r="A145">
            <v>143</v>
          </cell>
          <cell r="B145" t="str">
            <v>DM037</v>
          </cell>
          <cell r="C145" t="str">
            <v>AGUJA PUNCIÓN LUMBAR # 26</v>
          </cell>
          <cell r="D145" t="str">
            <v>1 UNIDAD DE AGUJA</v>
          </cell>
          <cell r="E145" t="str">
            <v>ANESTESIA</v>
          </cell>
          <cell r="F145" t="str">
            <v>NO</v>
          </cell>
          <cell r="G145" t="str">
            <v>Se solicitará muestra física por requerimiento del evaluador</v>
          </cell>
        </row>
        <row r="146">
          <cell r="A146">
            <v>144</v>
          </cell>
          <cell r="B146" t="str">
            <v>DM038</v>
          </cell>
          <cell r="C146" t="str">
            <v>AGUJA PUNCIÓN LUMBAR # 27</v>
          </cell>
          <cell r="D146" t="str">
            <v>1 UNIDAD DE AGUJA</v>
          </cell>
          <cell r="E146" t="str">
            <v>ANESTESIA</v>
          </cell>
          <cell r="F146" t="str">
            <v>NO</v>
          </cell>
          <cell r="G146" t="str">
            <v>Se solicitará muestra física por requerimiento del evaluador</v>
          </cell>
        </row>
        <row r="147">
          <cell r="A147">
            <v>145</v>
          </cell>
          <cell r="B147" t="str">
            <v>DM2300</v>
          </cell>
          <cell r="C147" t="str">
            <v>CANULA NASAL DE ALTO FLUJO ADULTO TALLA M</v>
          </cell>
          <cell r="D147" t="str">
            <v>1 UNIDAD DE CANULA</v>
          </cell>
          <cell r="E147" t="str">
            <v>TERAPIA RESPIRATORIA</v>
          </cell>
          <cell r="F147" t="str">
            <v>NO</v>
          </cell>
          <cell r="G147" t="str">
            <v>Se solicitará muestra física por requerimiento del evaluador</v>
          </cell>
        </row>
        <row r="148">
          <cell r="A148">
            <v>146</v>
          </cell>
          <cell r="B148" t="str">
            <v>DM2301</v>
          </cell>
          <cell r="C148" t="str">
            <v xml:space="preserve">CANULA NASAL DE ALTO FLUJO ADULTO TALLA S </v>
          </cell>
          <cell r="D148" t="str">
            <v>1 UNIDAD DE CANULA</v>
          </cell>
          <cell r="E148" t="str">
            <v>TERAPIA RESPIRATORIA</v>
          </cell>
          <cell r="F148" t="str">
            <v>NO</v>
          </cell>
          <cell r="G148" t="str">
            <v>Se solicitará muestra física por requerimiento del evaluador</v>
          </cell>
        </row>
        <row r="149">
          <cell r="A149">
            <v>147</v>
          </cell>
          <cell r="B149" t="str">
            <v>DM380</v>
          </cell>
          <cell r="C149" t="str">
            <v>CIRCUITO  RESPIRATORIO DESECHABLE ADULTO - PEDIATRICO PARA VENTILADOR OXILOG  3000 PLUS</v>
          </cell>
          <cell r="D149" t="str">
            <v>1 UNIDAD DE CIRCUITO</v>
          </cell>
          <cell r="E149" t="str">
            <v xml:space="preserve">TERAPIA RESPIRATORIA </v>
          </cell>
          <cell r="F149" t="str">
            <v>NO</v>
          </cell>
          <cell r="G149" t="str">
            <v>Se solicitará muestra física por requerimiento del evaluador</v>
          </cell>
        </row>
        <row r="150">
          <cell r="A150">
            <v>148</v>
          </cell>
          <cell r="B150" t="str">
            <v>DM2302</v>
          </cell>
          <cell r="C150" t="str">
            <v>CIRCUITO ADULTO ALTO FLUJO CON CAMARA AJUSTABLE A VENTILADOR MECANICO</v>
          </cell>
          <cell r="D150" t="str">
            <v>1 UNIDAD DE CIRCUITO</v>
          </cell>
          <cell r="E150" t="str">
            <v xml:space="preserve">TERAPIA RESPIRATORIA </v>
          </cell>
          <cell r="F150" t="str">
            <v>NO</v>
          </cell>
          <cell r="G150" t="str">
            <v>Se solicitará muestra física por requerimiento del evaluador</v>
          </cell>
        </row>
        <row r="151">
          <cell r="A151">
            <v>149</v>
          </cell>
          <cell r="B151" t="str">
            <v>DM1392</v>
          </cell>
          <cell r="C151" t="str">
            <v>FILTRO EXHALATORIO ANTIBACTERIAL VENTILADOR ALTA FRECUENCIA SLE5000</v>
          </cell>
          <cell r="D151" t="str">
            <v>1 UNIDAD DE FILTRO</v>
          </cell>
          <cell r="E151" t="str">
            <v>INGENIERIA BIOMEDICA</v>
          </cell>
          <cell r="F151" t="str">
            <v>NO</v>
          </cell>
          <cell r="G151" t="str">
            <v>Se solicitará muestra física por requerimiento del evaluador</v>
          </cell>
        </row>
        <row r="152">
          <cell r="A152">
            <v>150</v>
          </cell>
          <cell r="B152" t="str">
            <v>DM1394</v>
          </cell>
          <cell r="C152" t="str">
            <v>KIT CPAP NASAL DESECHABLE TALLA L O MEDIDA DE PERIMETRO CEFALICO 29-36 (INCLUYE SISTEMA INTERFASE VENTILACION NO INVASIVA NEONATAL CPAP,  GORRO, MASCARA NEONATAL NO INVASIVA, PRONG TALLA L</v>
          </cell>
          <cell r="D152" t="str">
            <v>1 UNIDAD DE KIT CPAP NASAL. INCLUYE (TODOS LOS INSUMOS RELACIONADOS EN LA DESCRIPCION DEL INSUMO) PRESENTACION KIT</v>
          </cell>
          <cell r="E152" t="str">
            <v>TERAPIA RESPIRATORIA</v>
          </cell>
          <cell r="F152" t="str">
            <v>NO</v>
          </cell>
          <cell r="G152" t="str">
            <v>Se solicitará muestra física por requerimiento del evaluador</v>
          </cell>
        </row>
        <row r="153">
          <cell r="A153">
            <v>151</v>
          </cell>
          <cell r="B153" t="str">
            <v>DM645</v>
          </cell>
          <cell r="C153" t="str">
            <v>KIT CPAP NASAL DESECHABLE TALLA M O MEDIDA DE PERIMETRO CEFALICO 25-29  (INCLUYE SISTEMA INTERFASE VENTILACION NO INVASIVA NEONATAL CPAP,  GORRO, MASCARA NEONATAL NO INVASIVA, PRONG TALLA M</v>
          </cell>
          <cell r="D153" t="str">
            <v>1 UNIDAD DE KIT CPAP NASAL. INCLUYE (TODOS LOS INSUMOS RELACIONADOS EN LA DESCRIPCION DEL INSUMO) PRESENTACION KIT</v>
          </cell>
          <cell r="E153" t="str">
            <v>TERAPIA RESPIRATORIA</v>
          </cell>
          <cell r="F153" t="str">
            <v>NO</v>
          </cell>
          <cell r="G153" t="str">
            <v>Se solicitará muestra física por requerimiento del evaluador</v>
          </cell>
        </row>
        <row r="154">
          <cell r="A154">
            <v>152</v>
          </cell>
          <cell r="B154" t="str">
            <v>DM646</v>
          </cell>
          <cell r="C154" t="str">
            <v>KIT CPAP NASAL DESECHABLE TALLA S O MEDIDA DE PERIMETRO CEFALICO 22- 25 (INCLUYE SISTEMA INTERFASE VENTILACION NO INVASIVA NEONATAL CPAP,  GORRO, MASCARA NEONATAL NO INVASIVA, PRONG TALLA S</v>
          </cell>
          <cell r="D154" t="str">
            <v>1 UNIDAD DE KIT CPAP NASAL. INCLUYE (TODOS LOS INSUMOS RELACIONADOS EN LA DESCRIPCION DEL INSUMO) PRESENTACION KIT</v>
          </cell>
          <cell r="E154" t="str">
            <v>TERAPIA RESPIRATORIA</v>
          </cell>
          <cell r="F154" t="str">
            <v>NO</v>
          </cell>
          <cell r="G154" t="str">
            <v>Se solicitará muestra física por requerimiento del evaluador</v>
          </cell>
        </row>
        <row r="155">
          <cell r="A155">
            <v>153</v>
          </cell>
          <cell r="B155" t="str">
            <v>DM1960</v>
          </cell>
          <cell r="C155" t="str">
            <v>KIT CPAP NASAL DESECHABLE TALLA XS O MEDIDA DE PERIMETRO CEFALICO 10-22 CMS (INCLUYE SISTEMA INTERFASE VENTILACION NO INVASIVA NEONATAL CPAP,  GORRO, MASCARA NEONATAL NO INVASIVA, PRONG)</v>
          </cell>
          <cell r="D155" t="str">
            <v>1 UNIDAD DE KIT CPAP NASAL. INCLUYE (TODOS LOS INSUMOS RELACIONADOS EN LA DESCRIPCION DEL INSUMO) PRESENTACION KIT</v>
          </cell>
          <cell r="E155" t="str">
            <v>TERAPIA RESPIRATORIA</v>
          </cell>
          <cell r="F155" t="str">
            <v>NO</v>
          </cell>
          <cell r="G155" t="str">
            <v>Se solicitará muestra física por requerimiento del evaluador</v>
          </cell>
        </row>
        <row r="156">
          <cell r="A156">
            <v>154</v>
          </cell>
          <cell r="B156" t="str">
            <v>DM639</v>
          </cell>
          <cell r="C156" t="str">
            <v>MASCARA DESECHABLE PARA VENTILACION MECANICA NO INVASIVA. FACIAL TOTAL. LARGE.</v>
          </cell>
          <cell r="D156" t="str">
            <v>1 UNIDAD DE MASCARA</v>
          </cell>
          <cell r="E156" t="str">
            <v>TERAPIA RESPIRATORIA</v>
          </cell>
          <cell r="F156" t="str">
            <v>NO</v>
          </cell>
          <cell r="G156" t="str">
            <v>Se solicitará muestra física por requerimiento del evaluador</v>
          </cell>
        </row>
        <row r="157">
          <cell r="A157">
            <v>155</v>
          </cell>
          <cell r="B157" t="str">
            <v>DM1243</v>
          </cell>
          <cell r="C157" t="str">
            <v>MASCARA DESECHABLE PARA VENTILACION MECANICA NO INVASIVA. FACIAL TOTAL. MEDIUM.</v>
          </cell>
          <cell r="D157" t="str">
            <v>1 UNIDAD DE MASCARA</v>
          </cell>
          <cell r="E157" t="str">
            <v>TERAPIA RESPIRATORIA</v>
          </cell>
          <cell r="F157" t="str">
            <v>NO</v>
          </cell>
          <cell r="G157" t="str">
            <v>Se solicitará muestra física por requerimiento del evaluador</v>
          </cell>
        </row>
        <row r="158">
          <cell r="A158">
            <v>156</v>
          </cell>
          <cell r="B158" t="str">
            <v>DM640</v>
          </cell>
          <cell r="C158" t="str">
            <v>MASCARA DESECHABLE PARA VENTILACION MECANICA NO INVASIVA. FACIAL TOTAL. SMALL.</v>
          </cell>
          <cell r="D158" t="str">
            <v>1 UNIDAD DE MASCARA</v>
          </cell>
          <cell r="E158" t="str">
            <v>TERAPIA RESPIRATORIA</v>
          </cell>
          <cell r="F158" t="str">
            <v>NO</v>
          </cell>
          <cell r="G158" t="str">
            <v>Se solicitará muestra física por requerimiento del evaluador</v>
          </cell>
        </row>
        <row r="159">
          <cell r="A159">
            <v>157</v>
          </cell>
          <cell r="B159" t="str">
            <v>DM1953</v>
          </cell>
          <cell r="C159" t="str">
            <v>SENSOR DE FLUJO SPIROLOG REF 840373510</v>
          </cell>
          <cell r="D159" t="str">
            <v xml:space="preserve">1 UNIDAD DE SENSOR </v>
          </cell>
          <cell r="E159" t="str">
            <v>INGENIERIA BIOMEDICA</v>
          </cell>
          <cell r="F159" t="str">
            <v>NO</v>
          </cell>
          <cell r="G159" t="str">
            <v>Se solicitará muestra física por requerimiento del evaluador</v>
          </cell>
        </row>
        <row r="160">
          <cell r="A160">
            <v>158</v>
          </cell>
          <cell r="B160" t="str">
            <v>DM2584</v>
          </cell>
          <cell r="C160" t="str">
            <v>TRAMPA DE CAPNOGRAFIA PARA MONITOR MULTIPARAMETROS (CAPNOGRAFOR MARCA DRAEGER Y MAQUINA DATEX OHMEDA)</v>
          </cell>
          <cell r="D160" t="str">
            <v>1 UNIDAD DE TRAMPA CAPNOGRAFIA</v>
          </cell>
          <cell r="E160" t="str">
            <v>INGENIERIA BIOMEDICA</v>
          </cell>
          <cell r="F160" t="str">
            <v>NO</v>
          </cell>
          <cell r="G160" t="str">
            <v>Se solicitará muestra física por requerimiento del evaluador</v>
          </cell>
        </row>
        <row r="161">
          <cell r="A161">
            <v>159</v>
          </cell>
          <cell r="B161" t="str">
            <v>DM094</v>
          </cell>
          <cell r="C161" t="str">
            <v>ALGODON EN TORUNDA BOLSA X 500 GRS</v>
          </cell>
          <cell r="D161" t="str">
            <v>1 BOLSA DE ALGODÓN X 500 GRMS PRESENTACION BOLSA</v>
          </cell>
          <cell r="E161" t="str">
            <v xml:space="preserve">ESTERILIZACION </v>
          </cell>
          <cell r="F161" t="str">
            <v>NO</v>
          </cell>
          <cell r="G161" t="str">
            <v>Se solicitará muestra física por requerimiento del evaluador</v>
          </cell>
        </row>
        <row r="162">
          <cell r="A162">
            <v>160</v>
          </cell>
          <cell r="B162" t="str">
            <v>DM107</v>
          </cell>
          <cell r="C162" t="str">
            <v>APOSITO DE ALGINATO DE CALCIO 10 X 10  CM.</v>
          </cell>
          <cell r="D162" t="str">
            <v>1 UNIDAD DE APOSITO</v>
          </cell>
          <cell r="E162" t="str">
            <v>ENFERMERIA CLINICA DE HERIDAS</v>
          </cell>
          <cell r="F162" t="str">
            <v>NO</v>
          </cell>
          <cell r="G162" t="str">
            <v>Se solicitará muestra física por requerimiento del evaluador</v>
          </cell>
        </row>
        <row r="163">
          <cell r="A163">
            <v>161</v>
          </cell>
          <cell r="B163" t="str">
            <v>DM158</v>
          </cell>
          <cell r="C163" t="str">
            <v>BARRERA BLANDA y BOLSA COLOSTOMIA No 57</v>
          </cell>
          <cell r="D163" t="str">
            <v>1 KIT COMPUESTO DE 1 BARRERA Y 1 BOLSA COLOSTOMIA</v>
          </cell>
          <cell r="E163" t="str">
            <v>ENFERMERIA CLINICA DE HERIDAS</v>
          </cell>
          <cell r="F163" t="str">
            <v>NO</v>
          </cell>
          <cell r="G163" t="str">
            <v>Se solicitará muestra física por requerimiento del evaluador</v>
          </cell>
        </row>
        <row r="164">
          <cell r="A164">
            <v>162</v>
          </cell>
          <cell r="B164" t="str">
            <v>DM171</v>
          </cell>
          <cell r="C164" t="str">
            <v>BARRERA BLANDA Y BOLSA PARA COLOSTOMIA N° 70</v>
          </cell>
          <cell r="D164" t="str">
            <v>1 KIT COMPUESTO DE 1 BARRERA Y 1 BOLSA COLOSTOMIA</v>
          </cell>
          <cell r="E164" t="str">
            <v>ENFERMERIA CLINICA DE HERIDAS</v>
          </cell>
          <cell r="F164" t="str">
            <v>NO</v>
          </cell>
          <cell r="G164" t="str">
            <v>Se solicitará muestra física por requerimiento del evaluador</v>
          </cell>
        </row>
        <row r="165">
          <cell r="A165">
            <v>163</v>
          </cell>
          <cell r="B165" t="str">
            <v>DM1977</v>
          </cell>
          <cell r="C165" t="str">
            <v>BARRERA CUTANEA NO IRRITANTE EN TOALLA</v>
          </cell>
          <cell r="D165" t="str">
            <v>1 UNIDAD DE BARRERA</v>
          </cell>
          <cell r="E165" t="str">
            <v>ENFERMERIA</v>
          </cell>
          <cell r="F165" t="str">
            <v>NO</v>
          </cell>
          <cell r="G165" t="str">
            <v>Se solicitará muestra física por requerimiento del evaluador</v>
          </cell>
        </row>
        <row r="166">
          <cell r="A166">
            <v>164</v>
          </cell>
          <cell r="B166" t="str">
            <v>DM1961</v>
          </cell>
          <cell r="C166" t="str">
            <v xml:space="preserve">BATA DE CIRUJANO ESTERIL DESCARTABLE: TELA NO TEJIDA DE 35 GRAMOS  AZUL QUIRURGICO DE 132 CM DE LARGO X 152 DE ANCHO CON 6  A 8 TIRAS DE AMARRE, PUÑOS RESORTADOS DE 8 A 6 CM DE LARGO  100% EN ALGODON </v>
          </cell>
          <cell r="D166" t="str">
            <v>1 UNIDAD DE BATA</v>
          </cell>
          <cell r="E166" t="str">
            <v>ESTERILIZACION</v>
          </cell>
          <cell r="F166" t="str">
            <v>NO</v>
          </cell>
          <cell r="G166" t="str">
            <v>Se solicitará muestra física por requerimiento del evaluador</v>
          </cell>
        </row>
        <row r="167">
          <cell r="A167">
            <v>165</v>
          </cell>
          <cell r="B167" t="str">
            <v>DM195</v>
          </cell>
          <cell r="C167" t="str">
            <v>BRAZALETE IDENTIFICACION ADULTOS  EN MATERIAL HIPOALERGENICO (PAPEL)</v>
          </cell>
          <cell r="D167" t="str">
            <v>1 UNIDAD DE BRAZALETE</v>
          </cell>
          <cell r="E167" t="str">
            <v>ENFERMERIA</v>
          </cell>
          <cell r="F167" t="str">
            <v>NO</v>
          </cell>
          <cell r="G167" t="str">
            <v>Se solicitará muestra física por requerimiento del evaluador</v>
          </cell>
        </row>
        <row r="168">
          <cell r="A168">
            <v>166</v>
          </cell>
          <cell r="B168" t="str">
            <v>DM1443</v>
          </cell>
          <cell r="C168" t="str">
            <v>CABLE MONOPOLAR PARA ELECTRODOS DE LAPAROSCOPIA CONEXION  PARA UNIDAD ELECTRO QUIRURGICA  REUSABLE</v>
          </cell>
          <cell r="D168" t="str">
            <v>1 UNIDAD DE CABLE MONOPOLAR</v>
          </cell>
          <cell r="E168" t="str">
            <v>INSTRUMENTACION</v>
          </cell>
          <cell r="F168" t="str">
            <v>NO</v>
          </cell>
          <cell r="G168" t="str">
            <v>Se solicitará muestra física por requerimiento del evaluador</v>
          </cell>
        </row>
        <row r="169">
          <cell r="A169">
            <v>167</v>
          </cell>
          <cell r="B169" t="str">
            <v>DM202</v>
          </cell>
          <cell r="C169" t="str">
            <v>CAL SODADA PARA ANESTESIA CANECA POR 30 HASTA 40 LIBRAS</v>
          </cell>
          <cell r="D169" t="str">
            <v>1 UNIDAD DE CAL   PRESENTACION EN CANECA</v>
          </cell>
          <cell r="E169" t="str">
            <v>INGENIERIA BIOMEDICA</v>
          </cell>
          <cell r="F169" t="str">
            <v>NO</v>
          </cell>
          <cell r="G169" t="str">
            <v>Se solicitará muestra física por requerimiento del evaluador</v>
          </cell>
        </row>
        <row r="170">
          <cell r="A170">
            <v>168</v>
          </cell>
          <cell r="B170" t="str">
            <v>DM1826</v>
          </cell>
          <cell r="C170" t="str">
            <v>CATETER DIALISIS PERITONEAL 39,25 CMS CURVO COLA DE CERDO</v>
          </cell>
          <cell r="D170" t="str">
            <v>1 UNIDAD DE CATETER</v>
          </cell>
          <cell r="E170" t="str">
            <v>NEFROLOGIA PEDRIATICO</v>
          </cell>
          <cell r="F170" t="str">
            <v>NO</v>
          </cell>
          <cell r="G170" t="str">
            <v>Se solicitará muestra física por requerimiento del evaluador</v>
          </cell>
        </row>
        <row r="171">
          <cell r="A171">
            <v>169</v>
          </cell>
          <cell r="B171" t="str">
            <v>DM270</v>
          </cell>
          <cell r="C171" t="str">
            <v>CATETER DIALISIS PERITONEAL NEONATAL 1 C</v>
          </cell>
          <cell r="D171" t="str">
            <v>1 UNIDAD DE CATETER</v>
          </cell>
          <cell r="E171" t="str">
            <v>NEFROLOGIA PEDRIATICO</v>
          </cell>
          <cell r="F171" t="str">
            <v>NO</v>
          </cell>
          <cell r="G171" t="str">
            <v>Se solicitará muestra física por requerimiento del evaluador</v>
          </cell>
        </row>
        <row r="172">
          <cell r="A172">
            <v>170</v>
          </cell>
          <cell r="B172" t="str">
            <v>DM260</v>
          </cell>
          <cell r="C172" t="str">
            <v>CATETER MAHURKAR 2 LUMEN PRECURVADO 8 FR X 12CM.</v>
          </cell>
          <cell r="D172" t="str">
            <v>1 UNIDAD DE CATETER</v>
          </cell>
          <cell r="E172" t="str">
            <v>NEFROLOGIA PEDRIATICO</v>
          </cell>
          <cell r="F172" t="str">
            <v>NO</v>
          </cell>
          <cell r="G172" t="str">
            <v>Se solicitará muestra física por requerimiento del evaluador</v>
          </cell>
        </row>
        <row r="173">
          <cell r="A173">
            <v>171</v>
          </cell>
          <cell r="B173" t="str">
            <v>DM343</v>
          </cell>
          <cell r="C173" t="str">
            <v>CATETER UMBILICAL 2.5</v>
          </cell>
          <cell r="D173" t="str">
            <v>1 UNIDAD DE CATETER</v>
          </cell>
          <cell r="E173" t="str">
            <v>ENFERMERIA NEONATAL</v>
          </cell>
          <cell r="F173" t="str">
            <v>NO</v>
          </cell>
          <cell r="G173" t="str">
            <v>Se solicitará muestra física por requerimiento del evaluador</v>
          </cell>
        </row>
        <row r="174">
          <cell r="A174">
            <v>172</v>
          </cell>
          <cell r="B174" t="str">
            <v>DM1126</v>
          </cell>
          <cell r="C174" t="str">
            <v>CAT GUT CROMADO CALIBRE 3/0 AGUJA CURVA REDONDA DE 24 A 27 MM DE MEDIO CIRCULO, HEBRA DE 70 CM O MAS</v>
          </cell>
          <cell r="D174" t="str">
            <v>1 UNIDAD DE SOBRE</v>
          </cell>
          <cell r="E174" t="str">
            <v>INSTRUMENTACION</v>
          </cell>
          <cell r="F174" t="str">
            <v>NO</v>
          </cell>
          <cell r="G174" t="str">
            <v>Se solicitará muestra física por requerimiento del evaluador</v>
          </cell>
        </row>
        <row r="175">
          <cell r="A175">
            <v>173</v>
          </cell>
          <cell r="B175" t="str">
            <v>DM370</v>
          </cell>
          <cell r="C175" t="str">
            <v xml:space="preserve">CERA PARA HUESO 2.5GR                                                                                          </v>
          </cell>
          <cell r="D175" t="str">
            <v>1 UNIDAD DE SOBRE</v>
          </cell>
          <cell r="E175" t="str">
            <v>INSTRUMENTACION</v>
          </cell>
          <cell r="F175" t="str">
            <v>NO</v>
          </cell>
          <cell r="G175" t="str">
            <v>Se solicitará muestra física por requerimiento del evaluador</v>
          </cell>
        </row>
        <row r="176">
          <cell r="A176">
            <v>174</v>
          </cell>
          <cell r="B176" t="str">
            <v>DM377</v>
          </cell>
          <cell r="C176" t="str">
            <v>CIRCUITO DE ANESTESIA ADULTO CON BALON 3 LITROS</v>
          </cell>
          <cell r="D176" t="str">
            <v>1 UNIDAD DE CIRCUITO</v>
          </cell>
          <cell r="E176" t="str">
            <v>ANESTESIA</v>
          </cell>
          <cell r="F176" t="str">
            <v>NO</v>
          </cell>
          <cell r="G176" t="str">
            <v>Se solicitará muestra física por requerimiento del evaluador</v>
          </cell>
        </row>
        <row r="177">
          <cell r="A177">
            <v>175</v>
          </cell>
          <cell r="B177" t="str">
            <v>DM2409</v>
          </cell>
          <cell r="C177" t="str">
            <v>CONTENEDOR RIGIDO PARA EL DESCARTE DE RESIDUOS DE RIESGO BIOLOGICO DE ORIGEN CORTO PUNZANTE DE CAPACIDAD DE 44 A 50 LITROS</v>
          </cell>
          <cell r="D177" t="str">
            <v>1 UNIDAD DE CONTENEDOR</v>
          </cell>
          <cell r="E177" t="str">
            <v>INGENIERIA AMBIENTAL</v>
          </cell>
          <cell r="F177" t="str">
            <v>NO</v>
          </cell>
          <cell r="G177" t="str">
            <v>Se solicitará muestra física por requerimiento del evaluador</v>
          </cell>
        </row>
        <row r="178">
          <cell r="A178">
            <v>176</v>
          </cell>
          <cell r="B178" t="str">
            <v>DM426</v>
          </cell>
          <cell r="C178" t="str">
            <v>DISPOSITIVO INTRAOSEO AUTOMATICO ADULTO</v>
          </cell>
          <cell r="D178" t="str">
            <v>1 UNIDAD DE DISPOSITIVO INTRAOSEO</v>
          </cell>
          <cell r="E178" t="str">
            <v>ENFERMERIA URGENCIAS</v>
          </cell>
          <cell r="F178" t="str">
            <v>NO</v>
          </cell>
          <cell r="G178" t="str">
            <v>Se solicitará muestra física por requerimiento del evaluador</v>
          </cell>
        </row>
        <row r="179">
          <cell r="A179">
            <v>177</v>
          </cell>
          <cell r="B179" t="str">
            <v>DM427</v>
          </cell>
          <cell r="C179" t="str">
            <v>DISPOSITIVO INTRAOSEO AUTOMATICO PEDIATRICA</v>
          </cell>
          <cell r="D179" t="str">
            <v>1 UNIDAD DE DISPOSITIVO INTRAOSEO</v>
          </cell>
          <cell r="E179" t="str">
            <v>ENFERMERIA URGENCIAS</v>
          </cell>
          <cell r="F179" t="str">
            <v>NO</v>
          </cell>
          <cell r="G179" t="str">
            <v>Se solicitará muestra física por requerimiento del evaluador</v>
          </cell>
        </row>
        <row r="180">
          <cell r="A180">
            <v>178</v>
          </cell>
          <cell r="B180" t="str">
            <v>DM1545</v>
          </cell>
          <cell r="C180" t="str">
            <v>DREN DE SILICONA PLANO ACANALADO  CON LINEA RADIOPACA  ESTERIL 4/4 PARTES PERFORADO DE  DE 4 X 7 X 20MM APROX</v>
          </cell>
          <cell r="D180" t="str">
            <v>1 UNIDAD DE DREN</v>
          </cell>
          <cell r="E180" t="str">
            <v>CIRUGIA GENERAL - INGENIERIA BIOMEDICA</v>
          </cell>
          <cell r="F180" t="str">
            <v>NO</v>
          </cell>
          <cell r="G180" t="str">
            <v>Se solicitará muestra física por requerimiento del evaluador</v>
          </cell>
        </row>
        <row r="181">
          <cell r="A181">
            <v>179</v>
          </cell>
          <cell r="B181" t="str">
            <v>DM2639</v>
          </cell>
          <cell r="C181" t="str">
            <v>ESPONJA QUIRURGICA PARA TAPONAMIENTO NASAL DE 8 CM X 2.0 CM</v>
          </cell>
          <cell r="D181" t="str">
            <v>1 UNIDAD DE ESPONJA</v>
          </cell>
          <cell r="E181" t="str">
            <v>OTORRINOLARINGOLOGIA</v>
          </cell>
          <cell r="F181" t="str">
            <v>NO</v>
          </cell>
          <cell r="G181" t="str">
            <v>Se solicitará muestra física por requerimiento del evaluador</v>
          </cell>
        </row>
        <row r="182">
          <cell r="A182">
            <v>180</v>
          </cell>
          <cell r="B182" t="str">
            <v>DM497</v>
          </cell>
          <cell r="C182" t="str">
            <v xml:space="preserve">FILTRO EXHALATORIO REUSABLE PARA PB 840     </v>
          </cell>
          <cell r="D182" t="str">
            <v>1 UNIDAD DE FILTRO</v>
          </cell>
          <cell r="E182" t="str">
            <v>INGENIERIA BIOMEDICA</v>
          </cell>
          <cell r="F182" t="str">
            <v>NO</v>
          </cell>
          <cell r="G182" t="str">
            <v>Se solicitará muestra física por requerimiento del evaluador</v>
          </cell>
        </row>
        <row r="183">
          <cell r="A183">
            <v>181</v>
          </cell>
          <cell r="B183" t="str">
            <v>DM499</v>
          </cell>
          <cell r="C183" t="str">
            <v>FILTRO INSPIRATORIO REUSABLE</v>
          </cell>
          <cell r="D183" t="str">
            <v>1 UNIDAD DE FILTRO</v>
          </cell>
          <cell r="E183" t="str">
            <v>INGENIERIA BIOMEDICA</v>
          </cell>
          <cell r="F183" t="str">
            <v>NO</v>
          </cell>
          <cell r="G183" t="str">
            <v>Se solicitará muestra física por requerimiento del evaluador</v>
          </cell>
        </row>
        <row r="184">
          <cell r="A184">
            <v>182</v>
          </cell>
          <cell r="B184" t="str">
            <v>DM509</v>
          </cell>
          <cell r="C184" t="str">
            <v>GANCHO DE HOOK COMPATIBLE CON ELCABLE MONOPOLAR</v>
          </cell>
          <cell r="D184" t="str">
            <v>1 UNIDAD DE GANCHO HOOK</v>
          </cell>
          <cell r="E184" t="str">
            <v xml:space="preserve">INSTRUMENTACION - INGENIERIA BIOMEDICA </v>
          </cell>
          <cell r="F184" t="str">
            <v>NO</v>
          </cell>
          <cell r="G184" t="str">
            <v>Se solicitará muestra física por requerimiento del evaluador</v>
          </cell>
        </row>
        <row r="185">
          <cell r="A185">
            <v>183</v>
          </cell>
          <cell r="B185" t="str">
            <v>DM520</v>
          </cell>
          <cell r="C185" t="str">
            <v>GRAPADORA CIRCULAR CURV CORT 29MM</v>
          </cell>
          <cell r="D185" t="str">
            <v>1 UNIDAD DE GRAPADORA</v>
          </cell>
          <cell r="E185" t="str">
            <v>CIRUGIA GENERAL</v>
          </cell>
          <cell r="F185" t="str">
            <v>NO</v>
          </cell>
          <cell r="G185" t="str">
            <v>Se solicitará muestra física por requerimiento del evaluador</v>
          </cell>
          <cell r="H185" t="str">
            <v>2013DM-0009607</v>
          </cell>
          <cell r="I185">
            <v>45010</v>
          </cell>
          <cell r="J185" t="str">
            <v>PANTHER</v>
          </cell>
          <cell r="K185" t="str">
            <v>UNIDAD</v>
          </cell>
          <cell r="L185">
            <v>781512</v>
          </cell>
          <cell r="M185">
            <v>148487</v>
          </cell>
        </row>
        <row r="186">
          <cell r="A186">
            <v>184</v>
          </cell>
          <cell r="B186" t="str">
            <v>DM652</v>
          </cell>
          <cell r="C186" t="str">
            <v>KIT TRACCION CUTANEA PEDIATRICO</v>
          </cell>
          <cell r="D186" t="str">
            <v>1 UNIDAD DE KIT TRACCION CUTANEA PRESENTACION KIT</v>
          </cell>
          <cell r="E186" t="str">
            <v>ORTOPEDIA</v>
          </cell>
          <cell r="F186" t="str">
            <v>NO</v>
          </cell>
          <cell r="G186" t="str">
            <v>Se solicitará muestra física por requerimiento del evaluador</v>
          </cell>
        </row>
        <row r="187">
          <cell r="A187">
            <v>185</v>
          </cell>
          <cell r="B187" t="str">
            <v>DM1828</v>
          </cell>
          <cell r="C187" t="str">
            <v xml:space="preserve">LUBRICANTE DE INSTRUMENTO E INHIBIDOR DE OXIDO   NO GRASOSO, NO TOXICO, SIN COMPONENTE DE SILICONA , COMPATIBLE EN PROCESOS DE VAPOR , GALON </v>
          </cell>
          <cell r="D187" t="str">
            <v>1 UNIDAD DE LUBRICANTE PRESENTACION EN GALON</v>
          </cell>
          <cell r="E187" t="str">
            <v xml:space="preserve">ESTERILIZACION </v>
          </cell>
          <cell r="F187" t="str">
            <v>NO</v>
          </cell>
          <cell r="G187" t="str">
            <v>Se solicitará muestra física por requerimiento del evaluador</v>
          </cell>
        </row>
        <row r="188">
          <cell r="A188">
            <v>186</v>
          </cell>
          <cell r="B188" t="str">
            <v>DM2076</v>
          </cell>
          <cell r="C188" t="str">
            <v>MALLA DE POLIPROPILENO SUAVE DE MEDIANA DENSIDAD CON PESO DE 45 A 90G/M2, MACROPOROSA PORO DE 2,38 A 3.6 X 2,38 A 3.6 MM, NO ABSORBIBLE. 7CM A 8CM X 15CM</v>
          </cell>
          <cell r="D188" t="str">
            <v>1 UNIDAD DE MALLA</v>
          </cell>
          <cell r="E188" t="str">
            <v>CIRUGIA GENERAL</v>
          </cell>
          <cell r="F188" t="str">
            <v>NO</v>
          </cell>
          <cell r="G188" t="str">
            <v>Se solicitará muestra física por requerimiento del evaluador</v>
          </cell>
        </row>
        <row r="189">
          <cell r="A189">
            <v>187</v>
          </cell>
          <cell r="B189" t="str">
            <v>DM2719</v>
          </cell>
          <cell r="C189" t="str">
            <v>MALLA RECUBIERTA PROTECTORA EN U PARA HIATO 7 X 10 CMS</v>
          </cell>
          <cell r="D189" t="str">
            <v>1 UNIDAD DE MALLA</v>
          </cell>
          <cell r="E189" t="str">
            <v>CIRUGIA GENERAL</v>
          </cell>
          <cell r="F189" t="str">
            <v>NO</v>
          </cell>
          <cell r="G189" t="str">
            <v>Se solicitará muestra física por requerimiento del evaluador</v>
          </cell>
        </row>
        <row r="190">
          <cell r="A190">
            <v>188</v>
          </cell>
          <cell r="B190" t="str">
            <v>DM2435</v>
          </cell>
          <cell r="C190" t="str">
            <v>PAPEL DESFIBRILADOR INSTRAMED  CARDIO MAX  48 mm (anchura) x 30 m (longitud )</v>
          </cell>
          <cell r="D190" t="str">
            <v>1 UNIDAD DE PAPEL  PRESENTACION ROLLO</v>
          </cell>
          <cell r="E190" t="str">
            <v>INGENIERIA BIOMEDICA</v>
          </cell>
          <cell r="F190" t="str">
            <v>NO</v>
          </cell>
          <cell r="G190" t="str">
            <v>Se solicitará muestra física por requerimiento del evaluador</v>
          </cell>
        </row>
        <row r="191">
          <cell r="A191">
            <v>189</v>
          </cell>
          <cell r="B191" t="str">
            <v>DM2171</v>
          </cell>
          <cell r="C191" t="str">
            <v>PAPEL PARA DESFIBRILADOR 50 MM X 30 MTS EN ROLLO</v>
          </cell>
          <cell r="D191" t="str">
            <v>1 UNIDAD DE PAPEL  PRESENTACION ROLLO</v>
          </cell>
          <cell r="E191" t="str">
            <v>INGENIERIA BIOMEDICA</v>
          </cell>
          <cell r="F191" t="str">
            <v>NO</v>
          </cell>
          <cell r="G191" t="str">
            <v>Se solicitará muestra física por requerimiento del evaluador</v>
          </cell>
        </row>
        <row r="192">
          <cell r="A192">
            <v>190</v>
          </cell>
          <cell r="B192" t="str">
            <v>DM1458</v>
          </cell>
          <cell r="C192" t="str">
            <v>PAPEL PARA ELECTROCARDIOGRAFO 50 MM X 20 MTS EN ROLLO</v>
          </cell>
          <cell r="D192" t="str">
            <v>1 UNIDAD DE PAPEL  PRESENTACION ROLLO</v>
          </cell>
          <cell r="E192" t="str">
            <v>INGENIERIA BIOMEDICA</v>
          </cell>
          <cell r="F192" t="str">
            <v>NO</v>
          </cell>
          <cell r="G192" t="str">
            <v>Se solicitará muestra física por requerimiento del evaluador</v>
          </cell>
        </row>
        <row r="193">
          <cell r="A193">
            <v>191</v>
          </cell>
          <cell r="B193" t="str">
            <v>DM809</v>
          </cell>
          <cell r="C193" t="str">
            <v>PAPEL PARA ELECTROCARDIOGRAFO EDAN DANATECH  UNIDAD</v>
          </cell>
          <cell r="D193" t="str">
            <v>1 UNIDAD DE PAPEL</v>
          </cell>
          <cell r="E193" t="str">
            <v>INGENIERIA BIOMEDICA</v>
          </cell>
          <cell r="F193" t="str">
            <v>NO</v>
          </cell>
          <cell r="G193" t="str">
            <v>Se solicitará muestra física por requerimiento del evaluador</v>
          </cell>
        </row>
        <row r="194">
          <cell r="A194">
            <v>192</v>
          </cell>
          <cell r="B194" t="str">
            <v>DM2442</v>
          </cell>
          <cell r="C194" t="str">
            <v>PAPEL PARA ELECTROCARDIOGRAFO MARCA COMEN UNIDAD  medidas: 110 MM * 140MM*15O HOJAS  REQUIERE GUIA LIBRETA</v>
          </cell>
          <cell r="D194" t="str">
            <v>1 UNIDAD DE PAPEL</v>
          </cell>
          <cell r="E194" t="str">
            <v>INGENIERIA BIOMEDICA</v>
          </cell>
          <cell r="F194" t="str">
            <v>NO</v>
          </cell>
          <cell r="G194" t="str">
            <v>Se solicitará muestra física por requerimiento del evaluador</v>
          </cell>
        </row>
        <row r="195">
          <cell r="A195">
            <v>193</v>
          </cell>
          <cell r="B195" t="str">
            <v>DM787</v>
          </cell>
          <cell r="C195" t="str">
            <v>PAPEL PARA ELECTROCARDIOGRAFO Y DESFIBRILADOR 50MM  X 30 EN ROLLO TERMOREACTIVO</v>
          </cell>
          <cell r="D195" t="str">
            <v>1 UNIDAD DE PAPEL  PRESENTACION ROLLO</v>
          </cell>
          <cell r="E195" t="str">
            <v>INGENIERIA BIOMEDICA</v>
          </cell>
          <cell r="F195" t="str">
            <v>NO</v>
          </cell>
          <cell r="G195" t="str">
            <v>Se solicitará muestra física por requerimiento del evaluador</v>
          </cell>
        </row>
        <row r="196">
          <cell r="A196">
            <v>194</v>
          </cell>
          <cell r="B196" t="str">
            <v>DM2443</v>
          </cell>
          <cell r="C196" t="str">
            <v>PAPEL PARA MONITOR FETAL 112 MM X 100 MM X 200 RESMA</v>
          </cell>
          <cell r="D196" t="str">
            <v>1 UNIDAD DE PAPEL  PRESENTACION ROLLO</v>
          </cell>
          <cell r="E196" t="str">
            <v>INGENIERIA BIOMEDICA</v>
          </cell>
          <cell r="F196" t="str">
            <v>NO</v>
          </cell>
          <cell r="G196" t="str">
            <v>Se solicitará muestra física por requerimiento del evaluador</v>
          </cell>
        </row>
        <row r="197">
          <cell r="A197">
            <v>195</v>
          </cell>
          <cell r="B197" t="str">
            <v>DM2103</v>
          </cell>
          <cell r="C197" t="str">
            <v>PAPEL TERMICO PARA MONITOR FETAL DE (112 X 90) MM X 150 HOJAS LINEA ROJA EN Z</v>
          </cell>
          <cell r="D197" t="str">
            <v>1 UNIDAD DE PAPEL</v>
          </cell>
          <cell r="E197" t="str">
            <v>INGENIERIA BIOMEDICA</v>
          </cell>
          <cell r="F197" t="str">
            <v>NO</v>
          </cell>
          <cell r="G197" t="str">
            <v>Se solicitará muestra física por requerimiento del evaluador</v>
          </cell>
        </row>
        <row r="198">
          <cell r="A198">
            <v>196</v>
          </cell>
          <cell r="B198" t="str">
            <v>DM949</v>
          </cell>
          <cell r="C198" t="str">
            <v>RESERVORIO PARA DREN DE SILICONA PLANO ACANALADO  CON CAPACIDAD DE 100ML</v>
          </cell>
          <cell r="D198" t="str">
            <v>1 UNIDAD DE RESERVORIO PARA DREN</v>
          </cell>
          <cell r="E198" t="str">
            <v>CIRUGIA GENERAL</v>
          </cell>
          <cell r="F198" t="str">
            <v>NO</v>
          </cell>
          <cell r="G198" t="str">
            <v>Se solicitará muestra física por requerimiento del evaluador</v>
          </cell>
        </row>
        <row r="199">
          <cell r="A199">
            <v>197</v>
          </cell>
          <cell r="B199" t="str">
            <v>DM1378</v>
          </cell>
          <cell r="C199" t="str">
            <v>RESERVORIO PARA DREN DE SILICONA REDONDO ACANALADO CON LINEA RADIOPACA  19FR CON CAPACIDAD DE 450 a 500ML</v>
          </cell>
          <cell r="D199" t="str">
            <v>1 UNIDAD DE RESERVORIO PARA DREN</v>
          </cell>
          <cell r="E199" t="str">
            <v>CIRUGIA GENERAL</v>
          </cell>
          <cell r="F199" t="str">
            <v>NO</v>
          </cell>
          <cell r="G199" t="str">
            <v>Se solicitará muestra física por requerimiento del evaluador</v>
          </cell>
        </row>
        <row r="200">
          <cell r="A200">
            <v>198</v>
          </cell>
          <cell r="B200" t="str">
            <v>DM1978</v>
          </cell>
          <cell r="C200" t="str">
            <v xml:space="preserve">RETRACTOR  DE 5-9  CM  </v>
          </cell>
          <cell r="D200" t="str">
            <v>1 UNIDAD DE RETRACTOR</v>
          </cell>
          <cell r="E200" t="str">
            <v xml:space="preserve">INSTRUMENTACION </v>
          </cell>
          <cell r="F200" t="str">
            <v>NO</v>
          </cell>
          <cell r="G200" t="str">
            <v>Se solicitará muestra física por requerimiento del evaluador</v>
          </cell>
        </row>
        <row r="201">
          <cell r="A201">
            <v>199</v>
          </cell>
          <cell r="B201" t="str">
            <v>DM957</v>
          </cell>
          <cell r="C201" t="str">
            <v xml:space="preserve">RETRACTOR  RIGIDO DE 2.5-6 CM         </v>
          </cell>
          <cell r="D201" t="str">
            <v>1 UNIDAD DE RETRACTOR</v>
          </cell>
          <cell r="E201" t="str">
            <v xml:space="preserve">INSTRUMENTACION </v>
          </cell>
          <cell r="F201" t="str">
            <v>NO</v>
          </cell>
          <cell r="G201" t="str">
            <v>Se solicitará muestra física por requerimiento del evaluador</v>
          </cell>
        </row>
        <row r="202">
          <cell r="A202">
            <v>200</v>
          </cell>
          <cell r="B202" t="str">
            <v>DM2525</v>
          </cell>
          <cell r="C202" t="str">
            <v xml:space="preserve">RETRACTOR RIGIDO DE 9-14  CM         </v>
          </cell>
          <cell r="D202" t="str">
            <v>1 UNIDAD DE RETRACTOR</v>
          </cell>
          <cell r="E202" t="str">
            <v xml:space="preserve">INSTRUMENTACION </v>
          </cell>
          <cell r="F202" t="str">
            <v>NO</v>
          </cell>
          <cell r="G202" t="str">
            <v>Se solicitará muestra física por requerimiento del evaluador</v>
          </cell>
        </row>
        <row r="203">
          <cell r="A203">
            <v>201</v>
          </cell>
          <cell r="B203" t="str">
            <v>DM959</v>
          </cell>
          <cell r="C203" t="str">
            <v>ROLLO DE TELA SMS 0,52*100METROS</v>
          </cell>
          <cell r="D203" t="str">
            <v>1 UNIDAD DE ROLLO DE TELA SMS. PRESENTACION ROLLO</v>
          </cell>
          <cell r="E203" t="str">
            <v xml:space="preserve">ESTERILIZACION </v>
          </cell>
          <cell r="F203" t="str">
            <v>NO</v>
          </cell>
          <cell r="G203" t="str">
            <v>Se solicitará muestra física por requerimiento del evaluador</v>
          </cell>
        </row>
        <row r="204">
          <cell r="A204">
            <v>202</v>
          </cell>
          <cell r="B204" t="str">
            <v>DM1709</v>
          </cell>
          <cell r="C204" t="str">
            <v>SENSORES PARA MONITOREO BISPECTRAL BILATERAL</v>
          </cell>
          <cell r="D204" t="str">
            <v xml:space="preserve">1 UNIDAD DE SENSOR </v>
          </cell>
          <cell r="E204" t="str">
            <v>ANESTESIA - INGENIERIA BIOMEDICA</v>
          </cell>
          <cell r="F204" t="str">
            <v>NO</v>
          </cell>
          <cell r="G204" t="str">
            <v>Se solicitará muestra física por requerimiento del evaluador</v>
          </cell>
        </row>
        <row r="205">
          <cell r="A205">
            <v>203</v>
          </cell>
          <cell r="B205" t="str">
            <v>DM1011</v>
          </cell>
          <cell r="C205" t="str">
            <v>SISTEMA DE DRENAJE TORAXICO SENCILLO (HUMEDO) CAPACIDAD DE 2.000 A 3.200 CC SALIDA PARA SUCCION</v>
          </cell>
          <cell r="D205" t="str">
            <v>1 UNIDAD DE SISTEMA DE DRENAJE TORAXICO</v>
          </cell>
          <cell r="E205" t="str">
            <v>CIRUGIA GENERAL</v>
          </cell>
          <cell r="F205" t="str">
            <v>NO</v>
          </cell>
          <cell r="G205" t="str">
            <v>Se solicitará muestra física por requerimiento del evaluador</v>
          </cell>
        </row>
        <row r="206">
          <cell r="A206">
            <v>204</v>
          </cell>
          <cell r="B206" t="str">
            <v>DM2551</v>
          </cell>
          <cell r="C206" t="str">
            <v>SONDA NASOENTERAL C/PUNTA DE TUNGSTENO N. 8 FR</v>
          </cell>
          <cell r="D206" t="str">
            <v>1 UNIDAD DE SONDA</v>
          </cell>
          <cell r="E206" t="str">
            <v>GASTROENTEROLOGIA</v>
          </cell>
          <cell r="F206" t="str">
            <v>NO</v>
          </cell>
          <cell r="G206" t="str">
            <v>Se solicitará muestra física por requerimiento del evaluador</v>
          </cell>
        </row>
        <row r="207">
          <cell r="A207">
            <v>205</v>
          </cell>
          <cell r="B207" t="str">
            <v>DM2552</v>
          </cell>
          <cell r="C207" t="str">
            <v>SONDA NASOGASTRICA  12 FR CON PTA TUNGSTENO CON PUERTO Y ESTILETE</v>
          </cell>
          <cell r="D207" t="str">
            <v>1 UNIDAD DE SONDA</v>
          </cell>
          <cell r="E207" t="str">
            <v>CIRUGIA GENERAL</v>
          </cell>
          <cell r="F207" t="str">
            <v>NO</v>
          </cell>
          <cell r="G207" t="str">
            <v>Se solicitará muestra física por requerimiento del evaluador</v>
          </cell>
        </row>
        <row r="208">
          <cell r="A208">
            <v>206</v>
          </cell>
          <cell r="B208" t="str">
            <v>DM2553</v>
          </cell>
          <cell r="C208" t="str">
            <v xml:space="preserve">SONDA NASOGASTRICA S/PUNTA DE TUNGSTENO EN POLIURETANO N. 12 FR </v>
          </cell>
          <cell r="D208" t="str">
            <v>1 UNIDAD DE SONDA</v>
          </cell>
          <cell r="E208" t="str">
            <v>GASTROENTEROLOGIA</v>
          </cell>
          <cell r="F208" t="str">
            <v>NO</v>
          </cell>
          <cell r="G208" t="str">
            <v>Se solicitará muestra física por requerimiento del evaluador</v>
          </cell>
        </row>
        <row r="209">
          <cell r="A209">
            <v>207</v>
          </cell>
          <cell r="B209" t="str">
            <v>DM2554</v>
          </cell>
          <cell r="C209" t="str">
            <v>SONDA NASOGASTRICA S/PUNTA DE TUNGSTENO EN POLIURETANO N. 5</v>
          </cell>
          <cell r="D209" t="str">
            <v>1 UNIDAD DE SONDA</v>
          </cell>
          <cell r="E209" t="str">
            <v>GASTROENTEROLOGIA</v>
          </cell>
          <cell r="F209" t="str">
            <v>NO</v>
          </cell>
          <cell r="G209" t="str">
            <v>Se solicitará muestra física por requerimiento del evaluador</v>
          </cell>
        </row>
        <row r="210">
          <cell r="A210">
            <v>208</v>
          </cell>
          <cell r="B210" t="str">
            <v>DM2555</v>
          </cell>
          <cell r="C210" t="str">
            <v>SONDA NASOGASTRICA S/PUNTA DE TUNGSTENO EN POLIURETANO N. 8</v>
          </cell>
          <cell r="D210" t="str">
            <v>1 UNIDAD DE SONDA</v>
          </cell>
          <cell r="E210" t="str">
            <v>GASTROENTEROLOGIA</v>
          </cell>
          <cell r="F210" t="str">
            <v>NO</v>
          </cell>
          <cell r="G210" t="str">
            <v>Se solicitará muestra física por requerimiento del evaluador</v>
          </cell>
        </row>
        <row r="211">
          <cell r="A211">
            <v>209</v>
          </cell>
          <cell r="B211" t="str">
            <v>DM1053</v>
          </cell>
          <cell r="C211" t="str">
            <v>SONDA NUTRICION ENTERAL 10 FR TUNGSTENO</v>
          </cell>
          <cell r="D211" t="str">
            <v>1 UNIDAD DE SONDA</v>
          </cell>
          <cell r="E211" t="str">
            <v>GASTROENTEROLOGIA</v>
          </cell>
          <cell r="F211" t="str">
            <v>NO</v>
          </cell>
          <cell r="G211" t="str">
            <v>Se solicitará muestra física por requerimiento del evaluador</v>
          </cell>
        </row>
        <row r="212">
          <cell r="A212">
            <v>210</v>
          </cell>
          <cell r="B212" t="str">
            <v>DM1055</v>
          </cell>
          <cell r="C212" t="str">
            <v>SONDA NUTRICION ENTERAL 6 FR TUNGSTENO PEDIATRICA</v>
          </cell>
          <cell r="D212" t="str">
            <v>1 UNIDAD DE SONDA</v>
          </cell>
          <cell r="E212" t="str">
            <v>GASTROENTEROLOGIA</v>
          </cell>
          <cell r="F212" t="str">
            <v>NO</v>
          </cell>
          <cell r="G212" t="str">
            <v>Se solicitará muestra física por requerimiento del evaluador</v>
          </cell>
        </row>
        <row r="213">
          <cell r="A213">
            <v>211</v>
          </cell>
          <cell r="B213" t="str">
            <v>DM2556</v>
          </cell>
          <cell r="C213" t="str">
            <v>SONDA PARA NUTRICION ENTERAL POR GASTROSTOMIA PEDIATRICO 12 FR VOLUMEN DE LLENADO (BALON)3-5CC</v>
          </cell>
          <cell r="D213" t="str">
            <v>1 UNIDAD DE SONDA</v>
          </cell>
          <cell r="E213" t="str">
            <v>GASTROENTEROLOGIA</v>
          </cell>
          <cell r="F213" t="str">
            <v>NO</v>
          </cell>
          <cell r="G213" t="str">
            <v>Se solicitará muestra física por requerimiento del evaluador</v>
          </cell>
        </row>
        <row r="214">
          <cell r="A214">
            <v>212</v>
          </cell>
          <cell r="B214" t="str">
            <v>DM1057</v>
          </cell>
          <cell r="C214" t="str">
            <v xml:space="preserve">SONDA PUNTA TUNGSTENO NUTRI/ENTERAL  12 FR                                                           </v>
          </cell>
          <cell r="D214" t="str">
            <v>1 UNIDAD DE SONDA</v>
          </cell>
          <cell r="E214" t="str">
            <v>GASTROENTEROLOGIA</v>
          </cell>
          <cell r="F214" t="str">
            <v>NO</v>
          </cell>
          <cell r="G214" t="str">
            <v>Se solicitará muestra física por requerimiento del evaluador</v>
          </cell>
        </row>
        <row r="215">
          <cell r="A215">
            <v>213</v>
          </cell>
          <cell r="B215" t="str">
            <v>DM490</v>
          </cell>
          <cell r="C215" t="str">
            <v>SUJETADORES DE TUBO OROTRAQUEAL</v>
          </cell>
          <cell r="D215" t="str">
            <v>1 UNIDAD DE SUJETADOR DE TUBO</v>
          </cell>
          <cell r="E215" t="str">
            <v>TERAPIA RESPIRATORIA</v>
          </cell>
          <cell r="F215" t="str">
            <v>NO</v>
          </cell>
          <cell r="G215" t="str">
            <v>Se solicitará muestra física por requerimiento del evaluador</v>
          </cell>
        </row>
        <row r="216">
          <cell r="A216">
            <v>214</v>
          </cell>
          <cell r="B216" t="str">
            <v>DM770</v>
          </cell>
          <cell r="C216" t="str">
            <v>MONOFILAMENTO ABSORBIBLE DE POLIDIOXANONA, CALIBRE 4/0, AGUJADE 24 A 26 MM CURVA REDONDA, DE MEDIO CIRCULO, HEBRA DE 70 CM EN ADELANTE</v>
          </cell>
          <cell r="D216" t="str">
            <v>1 UNIDAD DE SOBRE</v>
          </cell>
          <cell r="E216" t="str">
            <v>INSTRUMENTACION</v>
          </cell>
          <cell r="F216" t="str">
            <v>NO</v>
          </cell>
          <cell r="G216" t="str">
            <v>Se solicitará muestra física por requerimiento del evaluador</v>
          </cell>
        </row>
        <row r="217">
          <cell r="A217">
            <v>215</v>
          </cell>
          <cell r="B217" t="str">
            <v>DM964</v>
          </cell>
          <cell r="C217" t="str">
            <v>MULTIFILAMENTO NO ABSORBIBLE DE SEDA NEGRA CALIBRE 0 AGUJA CURVA REDONDA DE 34 A 37 MM 1/2 DE CIRCULO, HEBRA DE 70 CM O MAS</v>
          </cell>
          <cell r="D217" t="str">
            <v>1 UNIDAD DE SOBRE</v>
          </cell>
          <cell r="E217" t="str">
            <v>INSTRUMENTACION</v>
          </cell>
          <cell r="F217" t="str">
            <v>NO</v>
          </cell>
          <cell r="G217" t="str">
            <v>Se solicitará muestra física por requerimiento del evaluador</v>
          </cell>
        </row>
        <row r="218">
          <cell r="A218">
            <v>216</v>
          </cell>
          <cell r="B218" t="str">
            <v>DM965</v>
          </cell>
          <cell r="C218" t="str">
            <v>MULTIFILAMENTO NO ABSORBIBLE DE SEDA NEGRA CALIBRE 0 AGUJA CURVA REDONDA DE 24 A 26 MM 1/2 DE CIRCULO, HEBRA DE 70 CM O MAS</v>
          </cell>
          <cell r="D218" t="str">
            <v>1 UNIDAD DE SOBRE</v>
          </cell>
          <cell r="E218" t="str">
            <v>INSTRUMENTACION</v>
          </cell>
          <cell r="F218" t="str">
            <v>NO</v>
          </cell>
          <cell r="G218" t="str">
            <v>Se solicitará muestra física por requerimiento del evaluador</v>
          </cell>
        </row>
        <row r="219">
          <cell r="A219">
            <v>217</v>
          </cell>
          <cell r="B219" t="str">
            <v>DM1188</v>
          </cell>
          <cell r="C219" t="str">
            <v>TUBO TRAMPA PARA SPECIMEN CON ADAPTADOR DESECHABLE  (TRAMPA DE LUKENS)</v>
          </cell>
          <cell r="D219" t="str">
            <v>1 UNIDAD DE TUBO TRAMPA</v>
          </cell>
          <cell r="E219" t="str">
            <v>TERAPIA RESPIRATORIA</v>
          </cell>
          <cell r="F219" t="str">
            <v>NO</v>
          </cell>
          <cell r="G219" t="str">
            <v>Se solicitará muestra física por requerimiento del evaluador</v>
          </cell>
        </row>
        <row r="220">
          <cell r="A220">
            <v>218</v>
          </cell>
          <cell r="B220" t="str">
            <v>DM2618</v>
          </cell>
          <cell r="C220" t="str">
            <v>VENDAJE ELASTICO COMPRESIVO AUTOADHESIVO 3 X 5</v>
          </cell>
          <cell r="D220" t="str">
            <v>1 UNIDAD DE VENDAJE</v>
          </cell>
          <cell r="E220" t="str">
            <v>ORTOPEDIA</v>
          </cell>
          <cell r="F220" t="str">
            <v>NO</v>
          </cell>
          <cell r="G220" t="str">
            <v>Se solicitará muestra física por requerimiento del evaluador</v>
          </cell>
        </row>
        <row r="221">
          <cell r="A221">
            <v>219</v>
          </cell>
          <cell r="B221" t="str">
            <v>DM2619</v>
          </cell>
          <cell r="C221" t="str">
            <v>VENDAJE ELASTICO COMPRESIVO AUTOADHESIVO 4 X 5</v>
          </cell>
          <cell r="D221" t="str">
            <v>1 UNIDAD DE VENDAJE</v>
          </cell>
          <cell r="E221" t="str">
            <v>ORTOPEDIA</v>
          </cell>
          <cell r="F221" t="str">
            <v>NO</v>
          </cell>
          <cell r="G221" t="str">
            <v>Se solicitará muestra física por requerimiento del evaluador</v>
          </cell>
        </row>
        <row r="222">
          <cell r="A222">
            <v>220</v>
          </cell>
          <cell r="B222" t="str">
            <v>DM852</v>
          </cell>
          <cell r="C222" t="str">
            <v>PARCHE DE DURAMADRE NO
SUTURABLE 7,5 CMX 7,5 CMS</v>
          </cell>
          <cell r="D222" t="str">
            <v>1 UNIDAD DE PARCHE</v>
          </cell>
          <cell r="E222" t="str">
            <v>NEUROCIRUGIA</v>
          </cell>
          <cell r="F222" t="str">
            <v>NO</v>
          </cell>
          <cell r="G222" t="str">
            <v>Se solicitará muestra física por requerimiento del evaluador</v>
          </cell>
        </row>
        <row r="223">
          <cell r="A223">
            <v>221</v>
          </cell>
          <cell r="B223" t="str">
            <v>DM264</v>
          </cell>
          <cell r="C223" t="str">
            <v>CATETER 7 FR X 100 CM. CATETER DE ABLACION DE VARICES POR RADIOFRECUENCIA VASCULAR</v>
          </cell>
          <cell r="D223" t="str">
            <v>1 UNIDAD DE CATETER</v>
          </cell>
          <cell r="E223" t="str">
            <v>CIRUGIA VASCULAR - INGENIERIA BIOMEDICA</v>
          </cell>
          <cell r="F223" t="str">
            <v>NO</v>
          </cell>
          <cell r="G223" t="str">
            <v>Se solicitará muestra física por requerimiento del evaluador</v>
          </cell>
        </row>
        <row r="224">
          <cell r="A224">
            <v>222</v>
          </cell>
          <cell r="B224" t="str">
            <v>DM265</v>
          </cell>
          <cell r="C224" t="str">
            <v>CATETER 7FR X 60CM. CATETER DE ABLACION POR RADIOFRECUENCIA VASCULAR</v>
          </cell>
          <cell r="D224" t="str">
            <v>1 UNIDAD DE CATETER</v>
          </cell>
          <cell r="E224" t="str">
            <v>CIRUGIA VASCULAR - INGENIERIA BIOMEDICA</v>
          </cell>
          <cell r="F224" t="str">
            <v>NO</v>
          </cell>
          <cell r="G224" t="str">
            <v>Se solicitará muestra física por requerimiento del evaluador</v>
          </cell>
        </row>
        <row r="225">
          <cell r="A225">
            <v>223</v>
          </cell>
          <cell r="B225" t="str">
            <v>DM1962</v>
          </cell>
          <cell r="C225" t="str">
            <v>ANTMED 150 CM Y COILED TUBE DUAL CHECK VALVES P/N600104</v>
          </cell>
          <cell r="D225" t="str">
            <v>1 UNIDAD DE CONECTOR</v>
          </cell>
          <cell r="E225" t="str">
            <v>RADIOLOGIA</v>
          </cell>
          <cell r="F225" t="str">
            <v>NO</v>
          </cell>
          <cell r="G225" t="str">
            <v>Se solicitará muestra física por requerimiento del evaluador</v>
          </cell>
        </row>
        <row r="226">
          <cell r="A226">
            <v>224</v>
          </cell>
          <cell r="C226" t="str">
            <v>KIT JERINGA ANTMED ACCUTRON CE DUAL P/400105+ANTMED 150 CM</v>
          </cell>
          <cell r="D226" t="str">
            <v>1 UNIDAD DE KIT DE
JERINGA</v>
          </cell>
          <cell r="E226" t="str">
            <v>RADIOLOGIA</v>
          </cell>
          <cell r="F226" t="str">
            <v>NO</v>
          </cell>
          <cell r="G226" t="str">
            <v>Se solicitará muestra física por requerimiento del evaluador</v>
          </cell>
        </row>
        <row r="227">
          <cell r="A227">
            <v>225</v>
          </cell>
          <cell r="B227" t="str">
            <v>DM122</v>
          </cell>
          <cell r="C227" t="str">
            <v>APOSITO ESTERIL TRASPARENTE 5 HASTA 6 CM X 5 HASTA 6 CM CON REFUERZO INCORPORADO, Y CON TIRILLAS DE FIJACION Y MARCACION. - USO NEONATAL</v>
          </cell>
          <cell r="D227" t="str">
            <v>1 UNIDAD DE APOSITO</v>
          </cell>
          <cell r="E227" t="str">
            <v>ENFERMERIA - UCI ADULTO</v>
          </cell>
          <cell r="F227" t="str">
            <v>NO</v>
          </cell>
          <cell r="G227" t="str">
            <v>Se solicitará muestra física por requerimiento del evaluador</v>
          </cell>
        </row>
        <row r="228">
          <cell r="A228">
            <v>226</v>
          </cell>
          <cell r="B228" t="str">
            <v>DM154</v>
          </cell>
          <cell r="C228" t="str">
            <v>BARRERA BLANDA Y  BOLSA COLOSTOMIA NO 32</v>
          </cell>
          <cell r="D228" t="str">
            <v>1 KIT COMPUESTO DE 1 BARRERA Y 1 BOLSA COLOSTOMIA</v>
          </cell>
          <cell r="E228" t="str">
            <v>ENFERMERIA NEONATAL</v>
          </cell>
          <cell r="F228" t="str">
            <v>NO</v>
          </cell>
          <cell r="G228" t="str">
            <v>Se solicitará muestra física por requerimiento del evaluador</v>
          </cell>
        </row>
        <row r="229">
          <cell r="A229">
            <v>227</v>
          </cell>
          <cell r="B229" t="str">
            <v>DM2346</v>
          </cell>
          <cell r="C229" t="str">
            <v>BARRERA CUTANEA NO IRRITANTE EN SPRAY </v>
          </cell>
          <cell r="D229" t="str">
            <v>1 UNIDAD DE BARRERA PRESENTACION EN SPRAY</v>
          </cell>
          <cell r="E229" t="str">
            <v>ENFERMERIA CLINICA DE HERIDAS</v>
          </cell>
          <cell r="F229" t="str">
            <v>NO</v>
          </cell>
          <cell r="G229" t="str">
            <v>Se solicitará muestra física por requerimiento del evaluador</v>
          </cell>
        </row>
        <row r="230">
          <cell r="A230">
            <v>228</v>
          </cell>
          <cell r="B230" t="str">
            <v>DM2351</v>
          </cell>
          <cell r="C230" t="str">
            <v>BOLSA AUTOSELLABLE PARA ESTERILIZACION 70* 230-260 mm (CAJA * 200 UN)</v>
          </cell>
          <cell r="D230" t="str">
            <v>1 UNIDAD DE BOLSA PARA ESTERILIZAR</v>
          </cell>
          <cell r="E230" t="str">
            <v xml:space="preserve">ESTERILIZACION </v>
          </cell>
          <cell r="F230" t="str">
            <v>NO</v>
          </cell>
          <cell r="G230" t="str">
            <v>Se solicitará muestra física por requerimiento del evaluador</v>
          </cell>
        </row>
        <row r="231">
          <cell r="A231">
            <v>229</v>
          </cell>
          <cell r="B231" t="str">
            <v>DM1492</v>
          </cell>
          <cell r="C231" t="str">
            <v>BOLSA AUTOSELLABLE PARA ESTERILIZACION DE 90 MM X 260 MM</v>
          </cell>
          <cell r="D231" t="str">
            <v>1 UNIDAD DE BOLSA PARA ESTERILIZAR</v>
          </cell>
          <cell r="E231" t="str">
            <v xml:space="preserve">ESTERILIZACION </v>
          </cell>
          <cell r="F231" t="str">
            <v>NO</v>
          </cell>
          <cell r="G231" t="str">
            <v>Se solicitará muestra física por requerimiento del evaluador</v>
          </cell>
        </row>
        <row r="232">
          <cell r="A232">
            <v>230</v>
          </cell>
          <cell r="B232" t="str">
            <v>DM206</v>
          </cell>
          <cell r="C232" t="str">
            <v>CANDADO CARRO DE PARO CON NUMERO CONSECUTIVO</v>
          </cell>
          <cell r="D232" t="str">
            <v>1 UNIDAD DE CANDADO</v>
          </cell>
          <cell r="E232" t="str">
            <v>ENFERMERIA</v>
          </cell>
          <cell r="F232" t="str">
            <v>NO</v>
          </cell>
          <cell r="G232" t="str">
            <v>Se solicitará muestra física por requerimiento del evaluador</v>
          </cell>
        </row>
        <row r="233">
          <cell r="A233">
            <v>231</v>
          </cell>
          <cell r="B233" t="str">
            <v>DM220</v>
          </cell>
          <cell r="C233" t="str">
            <v>CANULA NASAL PARA OXIGENO ADULTO 1,5 mts</v>
          </cell>
          <cell r="D233" t="str">
            <v>1 UNIDAD DE CANULA</v>
          </cell>
          <cell r="E233" t="str">
            <v>TERAPIA RESPIRATORIA</v>
          </cell>
          <cell r="F233" t="str">
            <v>NO</v>
          </cell>
          <cell r="G233" t="str">
            <v>Se solicitará muestra física por requerimiento del evaluador</v>
          </cell>
        </row>
        <row r="234">
          <cell r="A234">
            <v>232</v>
          </cell>
          <cell r="B234" t="str">
            <v>DM222</v>
          </cell>
          <cell r="C234" t="str">
            <v>CANULA NASAL PARA OXIGENO PEDIATRICA</v>
          </cell>
          <cell r="D234" t="str">
            <v>1 UNIDAD DE CANULA</v>
          </cell>
          <cell r="E234" t="str">
            <v>TERAPIA RESPIRATORIA</v>
          </cell>
          <cell r="F234" t="str">
            <v>NO</v>
          </cell>
          <cell r="G234" t="str">
            <v>Se solicitará muestra física por requerimiento del evaluador</v>
          </cell>
        </row>
        <row r="235">
          <cell r="A235">
            <v>233</v>
          </cell>
          <cell r="B235" t="str">
            <v>DM1908</v>
          </cell>
          <cell r="C235" t="str">
            <v>CATETER CABELLO DE ANGEL 28 FR</v>
          </cell>
          <cell r="D235" t="str">
            <v>1 UNIDAD DE CATETER</v>
          </cell>
          <cell r="E235" t="str">
            <v>ENFERMERIA NEONATAL</v>
          </cell>
          <cell r="F235" t="str">
            <v>NO</v>
          </cell>
          <cell r="G235" t="str">
            <v>Se solicitará muestra física por requerimiento del evaluador</v>
          </cell>
        </row>
        <row r="236">
          <cell r="A236">
            <v>234</v>
          </cell>
          <cell r="B236" t="str">
            <v>DM2378</v>
          </cell>
          <cell r="C236" t="str">
            <v>CATETER EPICUTANEO 2FR 24G MONOLUMEN</v>
          </cell>
          <cell r="D236" t="str">
            <v>1 UNIDAD DE CATETER</v>
          </cell>
          <cell r="E236" t="str">
            <v>ENFERMERIA NEONATAL</v>
          </cell>
          <cell r="F236" t="str">
            <v>NO</v>
          </cell>
          <cell r="G236" t="str">
            <v>Se solicitará muestra física por requerimiento del evaluador</v>
          </cell>
        </row>
        <row r="237">
          <cell r="A237">
            <v>235</v>
          </cell>
          <cell r="B237" t="str">
            <v>DM2403</v>
          </cell>
          <cell r="C237" t="str">
            <v>CIRCUITO ALTO FLUJO NEONATAL/ PEDIATRICO CON CAMARA</v>
          </cell>
          <cell r="D237" t="str">
            <v>1 UNIDAD DE CIRCUITO</v>
          </cell>
          <cell r="E237" t="str">
            <v>TERAPIA RESPIRATORIA - INGENIERIA BIOMEDICA</v>
          </cell>
          <cell r="F237" t="str">
            <v>NO</v>
          </cell>
          <cell r="G237" t="str">
            <v>Se solicitará muestra física por requerimiento del evaluador</v>
          </cell>
        </row>
        <row r="238">
          <cell r="A238">
            <v>236</v>
          </cell>
          <cell r="B238" t="str">
            <v>DM2130</v>
          </cell>
          <cell r="C238" t="str">
            <v>CIRCUITO DE VENTILACION  MECANICA NEONATAL CON CAMARA+TRAMPA  DE AGUA EN LA VIA ESPIRATORIA</v>
          </cell>
          <cell r="D238" t="str">
            <v>1 UNIDAD DE CIRCUITO</v>
          </cell>
          <cell r="E238" t="str">
            <v>TERAPIA RESPIRATORIA</v>
          </cell>
          <cell r="F238" t="str">
            <v>NO</v>
          </cell>
          <cell r="G238" t="str">
            <v>Se solicitará muestra física por requerimiento del evaluador</v>
          </cell>
        </row>
        <row r="239">
          <cell r="A239">
            <v>237</v>
          </cell>
          <cell r="B239" t="str">
            <v>DM398</v>
          </cell>
          <cell r="C239" t="str">
            <v>CLAMP UMBILICAL</v>
          </cell>
          <cell r="D239" t="str">
            <v>1 UNIDAD DE CLAM</v>
          </cell>
          <cell r="E239" t="str">
            <v>ENFERMERIA SALA DE PARTOS</v>
          </cell>
          <cell r="F239" t="str">
            <v>NO</v>
          </cell>
          <cell r="G239" t="str">
            <v>Se solicitará muestra física por requerimiento del evaluador</v>
          </cell>
        </row>
        <row r="240">
          <cell r="A240">
            <v>238</v>
          </cell>
          <cell r="B240" t="str">
            <v>DM475</v>
          </cell>
          <cell r="C240" t="str">
            <v>ESPARADRAPO DE TELA TIPO HOSPITALARIO TUBO + 5 ROLLOS</v>
          </cell>
          <cell r="D240" t="str">
            <v>1 UNIDAD DE ESPARADRAPO PRESENTACION TUBO</v>
          </cell>
          <cell r="E240" t="str">
            <v>ENFERMERIA</v>
          </cell>
          <cell r="F240" t="str">
            <v>NO</v>
          </cell>
          <cell r="G240" t="str">
            <v>Se solicitará muestra física por requerimiento del evaluador</v>
          </cell>
        </row>
        <row r="241">
          <cell r="A241">
            <v>239</v>
          </cell>
          <cell r="B241" t="str">
            <v>DM1102</v>
          </cell>
          <cell r="C241" t="str">
            <v xml:space="preserve">ESPARADRAPO TELA SIN TEJER AUTOADHESIVO- 15 X 10 </v>
          </cell>
          <cell r="D241" t="str">
            <v>1 UNIDAD DE ESPARADRAPO</v>
          </cell>
          <cell r="E241" t="str">
            <v>ENFERMERIA</v>
          </cell>
          <cell r="F241" t="str">
            <v>NO</v>
          </cell>
          <cell r="G241" t="str">
            <v>Se solicitará muestra física por requerimiento del evaluador</v>
          </cell>
        </row>
        <row r="242">
          <cell r="A242">
            <v>240</v>
          </cell>
          <cell r="B242" t="str">
            <v>DM477</v>
          </cell>
          <cell r="C242" t="str">
            <v>ESPECULO VAGINAL DESECHABLE TALLA  S</v>
          </cell>
          <cell r="D242" t="str">
            <v>1 UNIDAD DE ESPECULO</v>
          </cell>
          <cell r="E242" t="str">
            <v>ENFERMERIA</v>
          </cell>
          <cell r="F242" t="str">
            <v>NO</v>
          </cell>
          <cell r="G242" t="str">
            <v>Se solicitará muestra física por requerimiento del evaluador</v>
          </cell>
        </row>
        <row r="243">
          <cell r="A243">
            <v>241</v>
          </cell>
          <cell r="B243" t="str">
            <v>DM491</v>
          </cell>
          <cell r="C243" t="str">
            <v>FIJADOR PARA CITOLOGIA</v>
          </cell>
          <cell r="D243" t="str">
            <v>1 UNIDAD DE FIJADOR</v>
          </cell>
          <cell r="E243" t="str">
            <v>ENFERMERIA</v>
          </cell>
          <cell r="F243" t="str">
            <v>NO</v>
          </cell>
          <cell r="G243" t="str">
            <v>Se solicitará muestra física por requerimiento del evaluador</v>
          </cell>
        </row>
        <row r="244">
          <cell r="A244">
            <v>242</v>
          </cell>
          <cell r="B244" t="str">
            <v>DM1393</v>
          </cell>
          <cell r="C244" t="str">
            <v xml:space="preserve">FILTRO EXHALATORIO DESECHABLE NEONATAL PARA VENTILADOR PB 840 </v>
          </cell>
          <cell r="D244" t="str">
            <v>1 UNIDAD DE FILTRO</v>
          </cell>
          <cell r="E244" t="str">
            <v>INGENIERIA BIOMEDICA</v>
          </cell>
          <cell r="F244" t="str">
            <v>NO</v>
          </cell>
          <cell r="G244" t="str">
            <v>Se solicitará muestra física por requerimiento del evaluador</v>
          </cell>
        </row>
        <row r="245">
          <cell r="A245">
            <v>243</v>
          </cell>
          <cell r="B245" t="str">
            <v>DM1887</v>
          </cell>
          <cell r="C245" t="str">
            <v>HOJA MACINTOSH MODELO M3D PARA VIDEOLARINGOSCOPICO MARCA MEDCAPTAIN NUMERO 3 PARA VIA RESPIRATORIA DIFICIL ESTERIL DE UN SOLO USO, LONGITUD 126 MM ALTITUD 38 MM</v>
          </cell>
          <cell r="D245" t="str">
            <v>1 UNIDAD DE HOJA MACINTOSH</v>
          </cell>
          <cell r="E245" t="str">
            <v>UCI ADULTO - INGENIERIA BIOMEDICA</v>
          </cell>
          <cell r="F245" t="str">
            <v>NO</v>
          </cell>
          <cell r="G245" t="str">
            <v>Se solicitará muestra física por requerimiento del evaluador</v>
          </cell>
        </row>
        <row r="246">
          <cell r="A246">
            <v>244</v>
          </cell>
          <cell r="B246" t="str">
            <v>DM1888</v>
          </cell>
          <cell r="C246" t="str">
            <v>HOJA MACINTOSH MODELO M3D PARA VIDEOLARINGOSCOPICO MARCA MEDCAPTAIN NUMERO 4 PARA VIA RESPIRATORIA DIFICIL ESTERIL DE UN SOLO USO, LONGITUD 140 MM ALTITUD 41 MM</v>
          </cell>
          <cell r="D246" t="str">
            <v>1 UNIDAD DE HOJA MACINTOSH</v>
          </cell>
          <cell r="E246" t="str">
            <v>UCI ADULTO - INGENIERIA BIOMEDICA</v>
          </cell>
          <cell r="F246" t="str">
            <v>NO</v>
          </cell>
          <cell r="G246" t="str">
            <v>Se solicitará muestra física por requerimiento del evaluador</v>
          </cell>
        </row>
        <row r="247">
          <cell r="A247">
            <v>245</v>
          </cell>
          <cell r="B247" t="str">
            <v>DM1889</v>
          </cell>
          <cell r="C247" t="str">
            <v>HOJA MACINTOSH MODELO M3D PARA VIDEOLARINGOSCOPICO MARCA MEDCAPTAIN NUMERO 5 PARA VIA RESPIRATORIA DIFICIL ESTERIL DE UN SOLO USO, LONGITUD 126 MM ALTITUD 42 MM</v>
          </cell>
          <cell r="D247" t="str">
            <v>1 UNIDAD DE HOJA MACINTOSH</v>
          </cell>
          <cell r="E247" t="str">
            <v>UCI ADULTO - INGENIERIA BIOMEDICA</v>
          </cell>
          <cell r="F247" t="str">
            <v>NO</v>
          </cell>
          <cell r="G247" t="str">
            <v>Se solicitará muestra física por requerimiento del evaluador</v>
          </cell>
        </row>
        <row r="248">
          <cell r="A248">
            <v>246</v>
          </cell>
          <cell r="B248" t="str">
            <v>DM143</v>
          </cell>
          <cell r="C248" t="str">
            <v>INDICADOR BIOLOGICO A VAPOR DE LECTURA RAPIDA DE 24 MINUTOS</v>
          </cell>
          <cell r="D248" t="str">
            <v>1 UNIDAD DE INDICADOR</v>
          </cell>
          <cell r="E248" t="str">
            <v>INSTRUMENTACION</v>
          </cell>
          <cell r="F248" t="str">
            <v>NO</v>
          </cell>
          <cell r="G248" t="str">
            <v>Se solicitará muestra física por requerimiento del evaluador</v>
          </cell>
        </row>
        <row r="249">
          <cell r="A249">
            <v>247</v>
          </cell>
          <cell r="B249" t="str">
            <v>DM567</v>
          </cell>
          <cell r="C249" t="str">
            <v xml:space="preserve">INDICADOR BIOLOGICO PARA PEROXIDO DE HIDROGENO LECTURA RAPIDA 30 MINUTOS </v>
          </cell>
          <cell r="D249" t="str">
            <v>1 UNIDAD DE INDICADOR</v>
          </cell>
          <cell r="E249" t="str">
            <v xml:space="preserve">ESTERILIZACION - INGENIERIA BIOMEDICA </v>
          </cell>
          <cell r="F249" t="str">
            <v>NO</v>
          </cell>
          <cell r="G249" t="str">
            <v>Se solicitará muestra física por requerimiento del evaluador</v>
          </cell>
        </row>
        <row r="250">
          <cell r="A250">
            <v>248</v>
          </cell>
          <cell r="B250" t="str">
            <v>DM566</v>
          </cell>
          <cell r="C250" t="str">
            <v xml:space="preserve">INDICADOR BIOLOGICO PARA VAPOR LECTURA RAPIDA  LECTURA DE   UNA HORA A 40 MINUTOS </v>
          </cell>
          <cell r="D250" t="str">
            <v>1 UNIDAD DE INDICADOR</v>
          </cell>
          <cell r="E250" t="str">
            <v>INSTRUMENTACION</v>
          </cell>
          <cell r="F250" t="str">
            <v>NO</v>
          </cell>
          <cell r="G250" t="str">
            <v>Se solicitará muestra física por requerimiento del evaluador</v>
          </cell>
        </row>
        <row r="251">
          <cell r="A251">
            <v>249</v>
          </cell>
          <cell r="B251" t="str">
            <v>DM1973</v>
          </cell>
          <cell r="C251" t="str">
            <v>INDICADOR CONTROL BIOLOGICO DE VAPOR  AMPOLLA LECTURA RAPIDA 30 MINUTOS PARA AUTOCLAVE GRAVITACIONAL</v>
          </cell>
          <cell r="D251" t="str">
            <v>1 UNIDAD DE INDICADOR</v>
          </cell>
          <cell r="E251" t="str">
            <v xml:space="preserve">ESTERILIZACION - INGENIERIA BIOMEDICA </v>
          </cell>
          <cell r="F251" t="str">
            <v>NO</v>
          </cell>
          <cell r="G251" t="str">
            <v>Se solicitará muestra física por requerimiento del evaluador</v>
          </cell>
        </row>
        <row r="252">
          <cell r="A252">
            <v>250</v>
          </cell>
          <cell r="B252" t="str">
            <v>DM2690</v>
          </cell>
          <cell r="C252" t="str">
            <v>INMOVILIZADOR CERVICAL DE THOMAS TALLA M</v>
          </cell>
          <cell r="D252" t="str">
            <v>1 UNIDAD DE INMOVILIZADOR CERVICAL</v>
          </cell>
          <cell r="E252" t="str">
            <v>ORTOPEDIA</v>
          </cell>
          <cell r="F252" t="str">
            <v>NO</v>
          </cell>
          <cell r="G252" t="str">
            <v>Se solicitará muestra física por requerimiento del evaluador</v>
          </cell>
        </row>
        <row r="253">
          <cell r="A253">
            <v>251</v>
          </cell>
          <cell r="B253" t="str">
            <v>DM2691</v>
          </cell>
          <cell r="C253" t="str">
            <v>INMOVILIZADOR CERVICAL DE THOMAS TALLA S</v>
          </cell>
          <cell r="D253" t="str">
            <v>1 UNIDAD DE INMOVILIZADOR CERVICAL</v>
          </cell>
          <cell r="E253" t="str">
            <v>ORTOPEDIA</v>
          </cell>
          <cell r="F253" t="str">
            <v>NO</v>
          </cell>
          <cell r="G253" t="str">
            <v>Se solicitará muestra física por requerimiento del evaluador</v>
          </cell>
        </row>
        <row r="254">
          <cell r="A254">
            <v>252</v>
          </cell>
          <cell r="B254" t="str">
            <v>DM735</v>
          </cell>
          <cell r="C254" t="str">
            <v>MASCARA PERILARINGEA NO 3.0</v>
          </cell>
          <cell r="D254" t="str">
            <v>1 UNIDAD DE MASCARA</v>
          </cell>
          <cell r="E254" t="str">
            <v>UCI PEDIATRIA</v>
          </cell>
          <cell r="F254" t="str">
            <v>NO</v>
          </cell>
          <cell r="G254" t="str">
            <v>Se solicitará muestra física por requerimiento del evaluador</v>
          </cell>
        </row>
        <row r="255">
          <cell r="A255">
            <v>253</v>
          </cell>
          <cell r="B255" t="str">
            <v>DM736</v>
          </cell>
          <cell r="C255" t="str">
            <v>MASCARA PERILARINGEA NO 4.0</v>
          </cell>
          <cell r="D255" t="str">
            <v>1 UNIDAD DE MASCARA</v>
          </cell>
          <cell r="E255" t="str">
            <v>UCI PEDIATRIA</v>
          </cell>
          <cell r="F255" t="str">
            <v>NO</v>
          </cell>
          <cell r="G255" t="str">
            <v>Se solicitará muestra física por requerimiento del evaluador</v>
          </cell>
        </row>
        <row r="256">
          <cell r="A256">
            <v>254</v>
          </cell>
          <cell r="B256" t="str">
            <v>DM775</v>
          </cell>
          <cell r="C256" t="str">
            <v xml:space="preserve">NEBULIZADOR JET CON SISTEMA VENTURY </v>
          </cell>
          <cell r="D256" t="str">
            <v>1 UNIDAD DE NEBULIZADOR</v>
          </cell>
          <cell r="E256" t="str">
            <v>TERAPIA RESPIRATORIA</v>
          </cell>
          <cell r="F256" t="str">
            <v>NO</v>
          </cell>
          <cell r="G256" t="str">
            <v>Se solicitará muestra física por requerimiento del evaluador</v>
          </cell>
        </row>
        <row r="257">
          <cell r="A257">
            <v>255</v>
          </cell>
          <cell r="B257" t="str">
            <v>DM948</v>
          </cell>
          <cell r="C257" t="str">
            <v>RECOLECTOR DE CORTOPUNZANTES 2.9L</v>
          </cell>
          <cell r="D257" t="str">
            <v>1 UNIDAD DE RECOLECTOR</v>
          </cell>
          <cell r="E257" t="str">
            <v>INGENIERIA AMBIENTAL</v>
          </cell>
          <cell r="F257" t="str">
            <v>NO</v>
          </cell>
          <cell r="G257" t="str">
            <v>Se solicitará muestra física por requerimiento del evaluador</v>
          </cell>
        </row>
        <row r="258">
          <cell r="A258">
            <v>256</v>
          </cell>
          <cell r="B258" t="str">
            <v>DM1175</v>
          </cell>
          <cell r="C258" t="str">
            <v>SONDA DE GASTROSTOMIA DE RECAMBIO O QUIRURGICA CON BALON 14 F</v>
          </cell>
          <cell r="D258" t="str">
            <v>1 UNIDAD DE SONDA</v>
          </cell>
          <cell r="E258" t="str">
            <v>GASTROENTEROLOGIA</v>
          </cell>
          <cell r="F258" t="str">
            <v>NO</v>
          </cell>
          <cell r="G258" t="str">
            <v>Se solicitará muestra física por requerimiento del evaluador</v>
          </cell>
        </row>
        <row r="259">
          <cell r="A259">
            <v>257</v>
          </cell>
          <cell r="B259" t="str">
            <v>DM1176</v>
          </cell>
          <cell r="C259" t="str">
            <v>SONDA DE GASTROSTOMIA DE RECAMBIO O QUIRURGICA CON BALON 16 F</v>
          </cell>
          <cell r="D259" t="str">
            <v>1 UNIDAD DE SONDA</v>
          </cell>
          <cell r="E259" t="str">
            <v>GASTROENTEROLOGIA</v>
          </cell>
          <cell r="F259" t="str">
            <v>NO</v>
          </cell>
          <cell r="G259" t="str">
            <v>Se solicitará muestra física por requerimiento del evaluador</v>
          </cell>
        </row>
        <row r="260">
          <cell r="A260">
            <v>258</v>
          </cell>
          <cell r="B260" t="str">
            <v>DM1177</v>
          </cell>
          <cell r="C260" t="str">
            <v>SONDA DE GASTROSTOMIA DE RECAMBIO O QUIRURGICA CON BALON 18 F</v>
          </cell>
          <cell r="D260" t="str">
            <v>1 UNIDAD DE SONDA</v>
          </cell>
          <cell r="E260" t="str">
            <v>GASTROENTEROLOGIA</v>
          </cell>
          <cell r="F260" t="str">
            <v>NO</v>
          </cell>
          <cell r="G260" t="str">
            <v>Se solicitará muestra física por requerimiento del evaluador</v>
          </cell>
        </row>
        <row r="261">
          <cell r="A261">
            <v>259</v>
          </cell>
          <cell r="B261" t="str">
            <v>DM2726</v>
          </cell>
          <cell r="C261" t="str">
            <v>SONDA DE GASTROSTOMIA DE RECAMBIO O QUIRURGICA CON BALON 20 F</v>
          </cell>
          <cell r="D261" t="str">
            <v>1 UNIDAD DE SONDA</v>
          </cell>
          <cell r="E261" t="str">
            <v>GASTROENTEROLOGIA</v>
          </cell>
          <cell r="F261" t="str">
            <v>NO</v>
          </cell>
          <cell r="G261" t="str">
            <v>Se solicitará muestra física por requerimiento del evaluador</v>
          </cell>
        </row>
        <row r="262">
          <cell r="A262">
            <v>260</v>
          </cell>
          <cell r="B262" t="str">
            <v>DM1179</v>
          </cell>
          <cell r="C262" t="str">
            <v>SONDA DE GASTROSTOMIA DE RECAMBIO O QUIRURGICA CON BALON 22 F</v>
          </cell>
          <cell r="D262" t="str">
            <v>1 UNIDAD DE SONDA</v>
          </cell>
          <cell r="E262" t="str">
            <v>GASTROENTEROLOGIA</v>
          </cell>
          <cell r="F262" t="str">
            <v>NO</v>
          </cell>
          <cell r="G262" t="str">
            <v>Se solicitará muestra física por requerimiento del evaluador</v>
          </cell>
        </row>
        <row r="263">
          <cell r="A263">
            <v>261</v>
          </cell>
          <cell r="B263" t="str">
            <v>DM2131</v>
          </cell>
          <cell r="C263" t="str">
            <v>SONDA DE GASTROSTOMIA DE RECAMBIO O QUIRURGICA CON BALON 24 F</v>
          </cell>
          <cell r="D263" t="str">
            <v>1 UNIDAD DE SONDA</v>
          </cell>
          <cell r="E263" t="str">
            <v>GASTROENTEROLOGIA</v>
          </cell>
          <cell r="F263" t="str">
            <v>NO</v>
          </cell>
          <cell r="G263" t="str">
            <v>Se solicitará muestra física por requerimiento del evaluador</v>
          </cell>
        </row>
        <row r="264">
          <cell r="A264">
            <v>262</v>
          </cell>
          <cell r="B264" t="str">
            <v>DM1034</v>
          </cell>
          <cell r="C264" t="str">
            <v>SONDA NASOGASTRICA (LEVIN) 10 FR</v>
          </cell>
          <cell r="D264" t="str">
            <v>1 UNIDAD DE SONDA</v>
          </cell>
          <cell r="E264" t="str">
            <v>ENFERMERIA</v>
          </cell>
          <cell r="F264" t="str">
            <v>NO</v>
          </cell>
          <cell r="G264" t="str">
            <v>Se solicitará muestra física por requerimiento del evaluador</v>
          </cell>
        </row>
        <row r="265">
          <cell r="A265">
            <v>263</v>
          </cell>
          <cell r="B265" t="str">
            <v>DM1959</v>
          </cell>
          <cell r="C265" t="str">
            <v>TEST BOWIE &amp; DICK,   KIT DIARIO PRE-ENSAMBLADO PARA PRUEBA AUTOCLAVE DE PREVACIO</v>
          </cell>
          <cell r="D265" t="str">
            <v>1 UNIDAD DE TEST BOWIE &amp; DICK. PRESENTACION KIT PRE-ENSAMBLADO</v>
          </cell>
          <cell r="E265" t="str">
            <v xml:space="preserve">ESTERILIZACION </v>
          </cell>
          <cell r="F265" t="str">
            <v>NO</v>
          </cell>
          <cell r="G265" t="str">
            <v>Se solicitará muestra física por requerimiento del evaluador</v>
          </cell>
        </row>
        <row r="266">
          <cell r="A266">
            <v>264</v>
          </cell>
          <cell r="B266" t="str">
            <v>DM2602</v>
          </cell>
          <cell r="C266" t="str">
            <v xml:space="preserve">TUBO ENDOTRAQUEAL N. 6.5 SIN BALON, APIROGENO, RADIOPACO Y ESTERIL </v>
          </cell>
          <cell r="D266" t="str">
            <v>1 UNIDAD DE TUBO ENDOTRAQUEAL</v>
          </cell>
          <cell r="E266" t="str">
            <v>ANESTESIA</v>
          </cell>
          <cell r="F266" t="str">
            <v>NO</v>
          </cell>
          <cell r="G266" t="str">
            <v>Se solicitará muestra física por requerimiento del evaluador</v>
          </cell>
        </row>
        <row r="267">
          <cell r="A267">
            <v>265</v>
          </cell>
          <cell r="B267" t="str">
            <v>DM1464</v>
          </cell>
          <cell r="C267" t="str">
            <v>JERINGA DESECHABLE 1CC INSULINA C/AGUJA 27GX1/2</v>
          </cell>
          <cell r="D267" t="str">
            <v>1 UNIDAD DE JERINGA</v>
          </cell>
          <cell r="E267" t="str">
            <v>ENFERMERIA</v>
          </cell>
          <cell r="F267" t="str">
            <v>NO</v>
          </cell>
          <cell r="G267" t="str">
            <v>Se solicitará muestra física por requerimiento del evaluador</v>
          </cell>
        </row>
        <row r="268">
          <cell r="A268">
            <v>266</v>
          </cell>
          <cell r="B268" t="str">
            <v>DM619</v>
          </cell>
          <cell r="C268" t="str">
            <v>JERINGA DESECHABLE DE 3 PARTES 20 ML</v>
          </cell>
          <cell r="D268" t="str">
            <v>1 UNIDAD DE JERINGA</v>
          </cell>
          <cell r="E268" t="str">
            <v>ENFERMERIA</v>
          </cell>
          <cell r="F268" t="str">
            <v>NO</v>
          </cell>
          <cell r="G268" t="str">
            <v>Se solicitará muestra física por requerimiento del evaluador</v>
          </cell>
        </row>
        <row r="269">
          <cell r="A269">
            <v>267</v>
          </cell>
          <cell r="B269" t="str">
            <v>DM622</v>
          </cell>
          <cell r="C269" t="str">
            <v>JERINGA DESECHABLE DE 3 PARTES 50 ML</v>
          </cell>
          <cell r="D269" t="str">
            <v>1 UNIDAD DE JERINGA</v>
          </cell>
          <cell r="E269" t="str">
            <v>ENFERMERIA</v>
          </cell>
          <cell r="F269" t="str">
            <v>NO</v>
          </cell>
          <cell r="G269" t="str">
            <v>Se solicitará muestra física por requerimiento del evaluador</v>
          </cell>
        </row>
        <row r="270">
          <cell r="A270">
            <v>268</v>
          </cell>
          <cell r="B270" t="str">
            <v>DM618</v>
          </cell>
          <cell r="C270" t="str">
            <v>JERINGA DESECHABLE DE 3 PARTES 10 ML</v>
          </cell>
          <cell r="D270" t="str">
            <v>1 UNIDAD DE JERINGA</v>
          </cell>
          <cell r="E270" t="str">
            <v>ENFERMERIA</v>
          </cell>
          <cell r="F270" t="str">
            <v>NO</v>
          </cell>
          <cell r="G270" t="str">
            <v>Se solicitará muestra física por requerimiento del evaluador</v>
          </cell>
        </row>
        <row r="271">
          <cell r="A271">
            <v>269</v>
          </cell>
          <cell r="B271" t="str">
            <v>DM621</v>
          </cell>
          <cell r="C271" t="str">
            <v>JERINGA DESECHABLE DE 3 PARTES 5 ML</v>
          </cell>
          <cell r="D271" t="str">
            <v>1 UNIDAD DE JERINGA</v>
          </cell>
          <cell r="E271" t="str">
            <v>ENFERMERIA</v>
          </cell>
          <cell r="F271" t="str">
            <v>NO</v>
          </cell>
          <cell r="G271" t="str">
            <v>Se solicitará muestra física por requerimiento del evaluador</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A3">
            <v>1</v>
          </cell>
          <cell r="B3" t="str">
            <v>DM124</v>
          </cell>
          <cell r="C3" t="str">
            <v>APOSITO "NO TEJIDO", CON ADHESIVO HIPOALERGÉNICO PARA HERIDAS POSOPERATORIAS 30 A 35 X 9 A 10CM.</v>
          </cell>
          <cell r="D3" t="str">
            <v>1 UNIDAD DE APOSITO</v>
          </cell>
          <cell r="E3" t="str">
            <v>ENFERMERIA CLINICA DE HERIDAS</v>
          </cell>
          <cell r="F3" t="str">
            <v>NO</v>
          </cell>
          <cell r="G3" t="str">
            <v>Se solicitará muestra física por requerimiento del evaluador</v>
          </cell>
          <cell r="H3" t="str">
            <v>INVIMA 2016DM-0014535</v>
          </cell>
          <cell r="I3">
            <v>46127</v>
          </cell>
          <cell r="J3" t="str">
            <v>SMITH&amp;NEPHEW COLOMBIA S.A.S</v>
          </cell>
          <cell r="K3" t="str">
            <v xml:space="preserve"> CAJA X20</v>
          </cell>
          <cell r="L3">
            <v>3400</v>
          </cell>
          <cell r="M3">
            <v>0</v>
          </cell>
        </row>
        <row r="4">
          <cell r="A4">
            <v>2</v>
          </cell>
          <cell r="B4" t="str">
            <v>DM1701</v>
          </cell>
          <cell r="C4" t="str">
            <v>APOSITO 6 X 7 MAS O MENOS 2CM CON REFUERZO INCORPORADO, Y CON TIRILLAS DE FIJACIÓN Y MARCACIÓN-USO PEDIATRICO</v>
          </cell>
          <cell r="D4" t="str">
            <v>1 UNIDAD DE APOSITO</v>
          </cell>
          <cell r="E4" t="str">
            <v>ENFERMERIA CLINICA DE HERIDAS</v>
          </cell>
          <cell r="F4" t="str">
            <v>NO</v>
          </cell>
          <cell r="G4" t="str">
            <v>Se solicitará muestra física por requerimiento del evaluador</v>
          </cell>
          <cell r="H4" t="str">
            <v>INVIMA 2014DM-0002732-R1</v>
          </cell>
          <cell r="I4">
            <v>45593</v>
          </cell>
          <cell r="J4" t="str">
            <v>SMITH&amp;NEPHEW COLOMBIA S.A.S</v>
          </cell>
          <cell r="K4" t="str">
            <v>CAJA X100</v>
          </cell>
          <cell r="L4">
            <v>1280</v>
          </cell>
          <cell r="M4">
            <v>0</v>
          </cell>
        </row>
        <row r="5">
          <cell r="A5">
            <v>3</v>
          </cell>
          <cell r="B5" t="str">
            <v>DM1686</v>
          </cell>
          <cell r="C5" t="str">
            <v>APOSITO DE CARBON TRILAMINADO 10*10</v>
          </cell>
          <cell r="D5" t="str">
            <v>1 UNIDAD DE APOSITO</v>
          </cell>
          <cell r="E5" t="str">
            <v>ENFERMERIA CLINICA DE HERIDAS</v>
          </cell>
          <cell r="F5" t="str">
            <v>NO</v>
          </cell>
          <cell r="G5" t="str">
            <v>Se solicitará muestra física por requerimiento del evaluador</v>
          </cell>
        </row>
        <row r="6">
          <cell r="A6">
            <v>4</v>
          </cell>
          <cell r="B6" t="str">
            <v>DM2021</v>
          </cell>
          <cell r="C6" t="str">
            <v>APOSITO DE GASA 15X20 CON BASE DE PARAFINA BLANDA + CLORHEXIDINA 0.5%</v>
          </cell>
          <cell r="D6" t="str">
            <v>1 UNIDAD DE APOSITO</v>
          </cell>
          <cell r="E6" t="str">
            <v>ENFERMERIA CLINICA DE HERIDAS</v>
          </cell>
          <cell r="F6" t="str">
            <v>NO</v>
          </cell>
          <cell r="G6" t="str">
            <v>Se solicitará muestra física por requerimiento del evaluador</v>
          </cell>
          <cell r="H6" t="str">
            <v>INVIMA 2014DM-000732-R3</v>
          </cell>
          <cell r="I6">
            <v>45684</v>
          </cell>
          <cell r="J6" t="str">
            <v>SMITH&amp;NEPHEW COLOMBIA S.A.S</v>
          </cell>
          <cell r="K6" t="str">
            <v>CAJA X 10</v>
          </cell>
          <cell r="L6">
            <v>8000</v>
          </cell>
          <cell r="M6">
            <v>0</v>
          </cell>
        </row>
        <row r="7">
          <cell r="A7">
            <v>5</v>
          </cell>
          <cell r="B7" t="str">
            <v>DM1656</v>
          </cell>
          <cell r="C7" t="str">
            <v>APOSITO ESTERIL TRANSPARENTE 7X9 MAS O MENOS 2 CM CON REFUERZO INCORPORADO, Y CON TIRILLAS DE FIJACIÓN Y MARCACIÓN - USO ADULTO</v>
          </cell>
          <cell r="D7" t="str">
            <v>1 UNIDAD DE APOSITO</v>
          </cell>
          <cell r="E7" t="str">
            <v>ENFERMERIA CLINICA DE HERIDAS</v>
          </cell>
          <cell r="F7" t="str">
            <v>NO</v>
          </cell>
          <cell r="G7" t="str">
            <v>Se solicitará muestra física por requerimiento del evaluador</v>
          </cell>
          <cell r="H7" t="str">
            <v>INVIMA 2014DM-0002732-R1</v>
          </cell>
          <cell r="I7">
            <v>45593</v>
          </cell>
          <cell r="J7" t="str">
            <v>SMITH&amp;NEPHEW COLOMBIA S.A.S</v>
          </cell>
          <cell r="K7" t="str">
            <v>CAJA X100</v>
          </cell>
          <cell r="L7">
            <v>1480</v>
          </cell>
          <cell r="M7">
            <v>0</v>
          </cell>
        </row>
        <row r="8">
          <cell r="A8">
            <v>6</v>
          </cell>
          <cell r="B8" t="str">
            <v>DM2339</v>
          </cell>
          <cell r="C8" t="str">
            <v>APOSITO TRANSPARENTE 15 X 25 CM POSQUIRURGICO CON ALMOHADILLA ABSORBENTE</v>
          </cell>
          <cell r="D8" t="str">
            <v>1 UNIDAD DE APOSITO</v>
          </cell>
          <cell r="E8" t="str">
            <v>ENFERMERIA</v>
          </cell>
          <cell r="F8" t="str">
            <v>NO</v>
          </cell>
          <cell r="G8" t="str">
            <v>Se solicitará muestra física por requerimiento del evaluador</v>
          </cell>
          <cell r="H8" t="str">
            <v>INVIMA 2015DM-0003467-R1</v>
          </cell>
          <cell r="I8">
            <v>45909</v>
          </cell>
          <cell r="J8" t="str">
            <v>SMITH&amp;NEPHEW COLOMBIA S.A.S</v>
          </cell>
          <cell r="K8" t="str">
            <v xml:space="preserve"> CAJA X20</v>
          </cell>
          <cell r="L8">
            <v>11700</v>
          </cell>
          <cell r="M8">
            <v>0</v>
          </cell>
        </row>
        <row r="9">
          <cell r="A9">
            <v>7</v>
          </cell>
          <cell r="B9" t="str">
            <v>DM2340</v>
          </cell>
          <cell r="C9" t="str">
            <v>APOSITO TRASPARENTE ESTERIL CON ALMOHADILLA ABSORVENTE 7 HASTA 9 X 5 HASTA 7 CM</v>
          </cell>
          <cell r="D9" t="str">
            <v>1 UNIDAD DE APOSITO</v>
          </cell>
          <cell r="E9" t="str">
            <v>ENFERMERIA</v>
          </cell>
          <cell r="F9" t="str">
            <v>NO</v>
          </cell>
          <cell r="G9" t="str">
            <v>Se solicitará muestra física por requerimiento del evaluador</v>
          </cell>
          <cell r="H9" t="str">
            <v>INVIMA 2015DM-0003467-R1</v>
          </cell>
          <cell r="I9">
            <v>45909</v>
          </cell>
          <cell r="J9" t="str">
            <v>SMITH&amp;NEPHEW COLOMBIA S.A.S</v>
          </cell>
          <cell r="K9" t="str">
            <v xml:space="preserve"> CAJA X20</v>
          </cell>
          <cell r="L9">
            <v>2400</v>
          </cell>
          <cell r="M9">
            <v>0</v>
          </cell>
        </row>
        <row r="10">
          <cell r="A10">
            <v>8</v>
          </cell>
          <cell r="B10" t="str">
            <v>DM2112</v>
          </cell>
          <cell r="C10" t="str">
            <v>CREMA PROTECTORA CUTANEA CON OXIDO DE ZINC PARA PREVENCION LESIONES POR PRESION. 10%</v>
          </cell>
          <cell r="D10" t="str">
            <v>1 UNIDAD DE CREMA</v>
          </cell>
          <cell r="E10" t="str">
            <v>ENFERMERIA CLINICA DE HERIDAS</v>
          </cell>
          <cell r="F10" t="str">
            <v>NO</v>
          </cell>
          <cell r="G10" t="str">
            <v>Se solicitará muestra física por requerimiento del evaluador</v>
          </cell>
        </row>
        <row r="11">
          <cell r="A11">
            <v>9</v>
          </cell>
          <cell r="B11" t="str">
            <v>DM1446</v>
          </cell>
          <cell r="C11" t="str">
            <v>DETERGENTE POLIENZIMATICO BIODEGRADABLE EN GEL O ESPUMA COMO PRETRATAMIENTO DE TRANSPORTE INSTRUMENTAL PARA LA DEGRADACION DE MATERIA ORGANICA</v>
          </cell>
          <cell r="D11" t="str">
            <v>1 UNIDAD DE DETERGENTE X 500 ML PRESENTACION FRASCO EN SPRAY</v>
          </cell>
          <cell r="E11" t="str">
            <v xml:space="preserve">ESTERILIZACION </v>
          </cell>
          <cell r="F11" t="str">
            <v>NO</v>
          </cell>
          <cell r="G11" t="str">
            <v>Se solicitará muestra física por requerimiento del evaluador</v>
          </cell>
        </row>
        <row r="12">
          <cell r="A12">
            <v>10</v>
          </cell>
          <cell r="B12" t="str">
            <v>DM1103</v>
          </cell>
          <cell r="C12" t="str">
            <v>ESPARADRAPO TELA SIN TEJER AUTOADHESIVO-10 CM X 10 M</v>
          </cell>
          <cell r="D12" t="str">
            <v>1 UNIDAD DE ESPARADRAPO</v>
          </cell>
          <cell r="E12" t="str">
            <v>ENFERMERIA</v>
          </cell>
          <cell r="F12" t="str">
            <v>NO</v>
          </cell>
          <cell r="G12" t="str">
            <v>Se solicitará muestra física por requerimiento del evaluador</v>
          </cell>
          <cell r="H12" t="str">
            <v>INVIMA 2018DM-0018379</v>
          </cell>
          <cell r="I12">
            <v>46968</v>
          </cell>
          <cell r="J12" t="str">
            <v>SMITH&amp;NEPHEW COLOMBIA S.A.S</v>
          </cell>
          <cell r="K12" t="str">
            <v xml:space="preserve">UNIDAD </v>
          </cell>
          <cell r="L12">
            <v>18000</v>
          </cell>
          <cell r="M12">
            <v>0</v>
          </cell>
        </row>
        <row r="13">
          <cell r="A13">
            <v>11</v>
          </cell>
          <cell r="B13" t="str">
            <v>DM2049</v>
          </cell>
          <cell r="C13" t="str">
            <v>PROTECTOR CUTANEO EMOLIENTE CON OXIDO DE ZINC CALAMINA Y ALANTOINA 30%(ULTRA)</v>
          </cell>
          <cell r="D13" t="str">
            <v>1 UNIDAD DE PROTECTOR CUTANEO</v>
          </cell>
          <cell r="E13" t="str">
            <v>ENFERMERIA CLINICA DE HERIDAS</v>
          </cell>
          <cell r="F13" t="str">
            <v>NO</v>
          </cell>
          <cell r="G13" t="str">
            <v>Se solicitará muestra física por requerimiento del evaluador</v>
          </cell>
        </row>
        <row r="14">
          <cell r="A14">
            <v>12</v>
          </cell>
          <cell r="B14" t="str">
            <v>DM2475</v>
          </cell>
          <cell r="C14" t="str">
            <v>PROTECTOR EN ESPUMA PARA CODO Y TALON</v>
          </cell>
          <cell r="D14" t="str">
            <v>1 UNIDAD DE PROTECTOR EN ESPUMA</v>
          </cell>
          <cell r="E14" t="str">
            <v>ENFERMERIA CLINICA DE HERIDAS</v>
          </cell>
          <cell r="F14" t="str">
            <v>NO</v>
          </cell>
          <cell r="G14" t="str">
            <v>Se solicitará muestra física por requerimiento del evaluador</v>
          </cell>
        </row>
        <row r="15">
          <cell r="A15">
            <v>13</v>
          </cell>
          <cell r="B15" t="str">
            <v>DM2526</v>
          </cell>
          <cell r="C15" t="str">
            <v>ROLLO DE GASA IMPREGNADA EN PARAFINA DE 1 METRO POR 15 CM DE ANCHO ESTERIL</v>
          </cell>
          <cell r="D15" t="str">
            <v>1 UNIDAD DE ROLLO DE GASA IMPREGNADA EN PARAFINA. PRESENTACION ROLLO</v>
          </cell>
          <cell r="E15" t="str">
            <v>ENFERMERIA CLINICA DE HERIDAS</v>
          </cell>
          <cell r="F15" t="str">
            <v>NO</v>
          </cell>
          <cell r="G15" t="str">
            <v>Se solicitará muestra física por requerimiento del evaluador</v>
          </cell>
        </row>
        <row r="16">
          <cell r="A16">
            <v>14</v>
          </cell>
          <cell r="B16" t="str">
            <v>DM1097</v>
          </cell>
          <cell r="C16" t="str">
            <v>CONECTOR LIBRE DE AGUJA</v>
          </cell>
          <cell r="D16" t="str">
            <v>1 UNIDAD CONECTOR</v>
          </cell>
          <cell r="E16" t="str">
            <v>ENFERMERIA</v>
          </cell>
          <cell r="F16" t="str">
            <v>NO</v>
          </cell>
          <cell r="G16" t="str">
            <v>Se solicitará muestra física por requerimiento del evaluador</v>
          </cell>
        </row>
        <row r="17">
          <cell r="A17">
            <v>15</v>
          </cell>
          <cell r="B17" t="str">
            <v>DM471</v>
          </cell>
          <cell r="C17" t="str">
            <v>ESPARADRAPO ANTIALERGICO 1 PULGADA</v>
          </cell>
          <cell r="D17" t="str">
            <v>1 ROLLO DE ESPARADRAPO</v>
          </cell>
          <cell r="E17" t="str">
            <v>ENFERMERIA</v>
          </cell>
          <cell r="F17" t="str">
            <v>NO</v>
          </cell>
          <cell r="G17" t="str">
            <v>Se solicitará muestra física por requerimiento del evaluador</v>
          </cell>
        </row>
        <row r="18">
          <cell r="A18">
            <v>16</v>
          </cell>
          <cell r="B18" t="str">
            <v>DM472</v>
          </cell>
          <cell r="C18" t="str">
            <v>ESPARADRAPO DE RAYON MICROPOROSO HIPOALERGENICO 2 X 10 YARDAS</v>
          </cell>
          <cell r="D18" t="str">
            <v>1 ROLLO DE ESPARADRAPO</v>
          </cell>
          <cell r="E18" t="str">
            <v>ENFERMERIA</v>
          </cell>
          <cell r="F18" t="str">
            <v>NO</v>
          </cell>
          <cell r="G18" t="str">
            <v>Se solicitará muestra física por requerimiento del evaluador</v>
          </cell>
        </row>
        <row r="19">
          <cell r="A19">
            <v>17</v>
          </cell>
          <cell r="B19" t="str">
            <v>DM1921</v>
          </cell>
          <cell r="C19" t="str">
            <v>GASA 100% ALGODON TEJIDA 8 PLIEGUES ESTERIL SIN INDICADOR RADIOPACO 7.5 * 7.5 cm (SOBRE X 5)</v>
          </cell>
          <cell r="D19" t="str">
            <v>1 SOBRE DE 5 UNIDADES</v>
          </cell>
          <cell r="E19" t="str">
            <v xml:space="preserve">ESTERILIZACION </v>
          </cell>
          <cell r="F19" t="str">
            <v>NO</v>
          </cell>
          <cell r="G19" t="str">
            <v>Se solicitará muestra física por requerimiento del evaluador</v>
          </cell>
        </row>
        <row r="20">
          <cell r="A20">
            <v>18</v>
          </cell>
          <cell r="B20" t="str">
            <v>DM620</v>
          </cell>
          <cell r="C20" t="str">
            <v>JERINGA DE TRES PARTES DE 3 CM 23G X 1´´ 25 X 0.62 MM.</v>
          </cell>
          <cell r="D20" t="str">
            <v>1 UNIDAD DE JERINGA</v>
          </cell>
          <cell r="E20" t="str">
            <v>ENFERMERIA</v>
          </cell>
          <cell r="F20" t="str">
            <v>NO</v>
          </cell>
          <cell r="G20" t="str">
            <v>Se solicitará muestra física por requerimiento del evaluador</v>
          </cell>
        </row>
        <row r="21">
          <cell r="A21">
            <v>19</v>
          </cell>
          <cell r="B21" t="str">
            <v>DM400</v>
          </cell>
          <cell r="C21" t="str">
            <v>PAÑO IMPREGNADO CON CLORHEXIDINA AL 2 % Y ALCOHOL ISOPROPILICO AL 70%</v>
          </cell>
          <cell r="D21" t="str">
            <v>1 UNIDAD DE PAÑO</v>
          </cell>
          <cell r="E21" t="str">
            <v>ENFERMERIA</v>
          </cell>
          <cell r="F21" t="str">
            <v>NO</v>
          </cell>
          <cell r="G21" t="str">
            <v>Se solicitará muestra física por requerimiento del evaluador</v>
          </cell>
        </row>
        <row r="22">
          <cell r="A22">
            <v>20</v>
          </cell>
          <cell r="B22" t="str">
            <v>DM406</v>
          </cell>
          <cell r="C22" t="str">
            <v>COMPRESA TEJIDA EN GASA 100% ALGODON DE 4
PLIEGUES NO ESTERIL 45CM X 45CM CON INDICADOR
RADIOPACO LIBRE DE LATEX</v>
          </cell>
          <cell r="D22" t="str">
            <v>Una Unidad de compresa</v>
          </cell>
          <cell r="E22" t="str">
            <v xml:space="preserve">ESTERILIZACION </v>
          </cell>
          <cell r="F22" t="str">
            <v>NO</v>
          </cell>
          <cell r="G22" t="str">
            <v>Se solicitará muestra física por requerimiento del evaluador</v>
          </cell>
        </row>
        <row r="23">
          <cell r="A23">
            <v>21</v>
          </cell>
          <cell r="B23" t="str">
            <v>DM2029</v>
          </cell>
          <cell r="C23" t="str">
            <v>JERINGA DESECHABLE DE 60 ML PUNTA DE CATETER TRESPAR</v>
          </cell>
          <cell r="D23" t="str">
            <v>1 UNIDAD DE JERINGA</v>
          </cell>
          <cell r="E23" t="str">
            <v>ENFERMERIA</v>
          </cell>
          <cell r="F23" t="str">
            <v>NO</v>
          </cell>
          <cell r="G23" t="str">
            <v>Se solicitará muestra física por requerimiento del evaluador</v>
          </cell>
        </row>
        <row r="24">
          <cell r="A24">
            <v>22</v>
          </cell>
          <cell r="B24" t="str">
            <v>DM511</v>
          </cell>
          <cell r="C24" t="str">
            <v>GASA TEJIDA NO ESTERIL TIPO HOSPITALARIO ROLLO 0.90 X 90 MTRS ANCHO 45 CM</v>
          </cell>
          <cell r="D24" t="str">
            <v xml:space="preserve">1 UNIDAD DE
ROLLO DE GASA
</v>
          </cell>
          <cell r="E24" t="str">
            <v>ESTERILIZACION</v>
          </cell>
          <cell r="F24" t="str">
            <v>NO</v>
          </cell>
          <cell r="G24" t="str">
            <v>Se solicitará muestra física por requerimiento del evaluador</v>
          </cell>
        </row>
        <row r="25">
          <cell r="A25">
            <v>23</v>
          </cell>
          <cell r="B25" t="str">
            <v>DM074</v>
          </cell>
          <cell r="C25" t="str">
            <v>AGUJA BLOQUEO NERVIOSO 22X50MM</v>
          </cell>
          <cell r="D25" t="str">
            <v>1 UNIDAD DE AGUJA</v>
          </cell>
          <cell r="E25" t="str">
            <v>ANESTESIA-INGENIERIOA BIOMEDICA</v>
          </cell>
          <cell r="F25" t="str">
            <v>SI</v>
          </cell>
          <cell r="G25" t="str">
            <v>Se solicitará muestra física por requerimiento del evaluador</v>
          </cell>
        </row>
        <row r="26">
          <cell r="A26">
            <v>24</v>
          </cell>
          <cell r="B26" t="str">
            <v>DM1925</v>
          </cell>
          <cell r="C26" t="str">
            <v>AGUJA PARA BLOQUEO DE NERVIO 20 - 21 G X 120MM VISIBLES ECOGRÁFICAMENTE</v>
          </cell>
          <cell r="D26" t="str">
            <v>1 UNIDAD DE AGUJA</v>
          </cell>
          <cell r="E26" t="str">
            <v>ANESTESIA-INGENIERIOA BIOMEDICA</v>
          </cell>
          <cell r="F26" t="str">
            <v>SI</v>
          </cell>
          <cell r="G26" t="str">
            <v>Se solicitará muestra física por requerimiento del evaluador</v>
          </cell>
        </row>
        <row r="27">
          <cell r="A27">
            <v>25</v>
          </cell>
          <cell r="B27" t="str">
            <v>DM1949</v>
          </cell>
          <cell r="C27" t="str">
            <v>AGUJA PARA BLOQUEO DE NERVIO 21- 22 G X 50MM VISIBLES ECOGRÁFICAMENTE</v>
          </cell>
          <cell r="D27" t="str">
            <v>1 UNIDAD DE AGUJA</v>
          </cell>
          <cell r="E27" t="str">
            <v>ANESTESIA-INGENIERIOA BIOMEDICA</v>
          </cell>
          <cell r="F27" t="str">
            <v>SI</v>
          </cell>
          <cell r="G27" t="str">
            <v>Se solicitará muestra física por requerimiento del evaluador</v>
          </cell>
        </row>
        <row r="28">
          <cell r="A28">
            <v>26</v>
          </cell>
          <cell r="B28" t="str">
            <v>DM073</v>
          </cell>
          <cell r="C28" t="str">
            <v>AGUJA PARA BLOQUEO DE NERVIO 21 G X 90-110MM</v>
          </cell>
          <cell r="D28" t="str">
            <v>1 UNIDAD DE AGUJA</v>
          </cell>
          <cell r="E28" t="str">
            <v>ANESTESIA-INGENIERIOA BIOMEDICA</v>
          </cell>
          <cell r="F28" t="str">
            <v>SI</v>
          </cell>
          <cell r="G28" t="str">
            <v>Se solicitará muestra física por requerimiento del evaluador</v>
          </cell>
        </row>
        <row r="29">
          <cell r="A29">
            <v>27</v>
          </cell>
          <cell r="B29" t="str">
            <v>DM072</v>
          </cell>
          <cell r="C29" t="str">
            <v>AGUJA PARA BLOQUEO DE NERVIO NO. 20G X 150MM USO CON NEUROESTIMULADOR</v>
          </cell>
          <cell r="D29" t="str">
            <v>1 UNIDAD DE AGUJA</v>
          </cell>
          <cell r="E29" t="str">
            <v>ANESTESIA-INGENIERIOA BIOMEDICA</v>
          </cell>
          <cell r="F29" t="str">
            <v>SI</v>
          </cell>
          <cell r="G29" t="str">
            <v>Se solicitará muestra física por requerimiento del evaluador</v>
          </cell>
        </row>
        <row r="30">
          <cell r="A30">
            <v>28</v>
          </cell>
          <cell r="B30" t="str">
            <v>DM075</v>
          </cell>
          <cell r="C30" t="str">
            <v>AGUJA PARA BLOQUEO DE NERVIO NO. 22G X 80MM USO CON NEUROESTIMULADOR</v>
          </cell>
          <cell r="D30" t="str">
            <v>1 UNIDAD DE AGUJA</v>
          </cell>
          <cell r="E30" t="str">
            <v>ANESTESIA-INGENIERIOA BIOMEDICA</v>
          </cell>
          <cell r="F30" t="str">
            <v>SI</v>
          </cell>
          <cell r="G30" t="str">
            <v>Se solicitará muestra física por requerimiento del evaluador</v>
          </cell>
        </row>
        <row r="31">
          <cell r="A31">
            <v>29</v>
          </cell>
          <cell r="B31" t="str">
            <v>DM076</v>
          </cell>
          <cell r="C31" t="str">
            <v>AGUJA PARA BLOQUEO DE NERVIO NO. 24G X 25MM USO CON NEUROESTIMULADOR</v>
          </cell>
          <cell r="D31" t="str">
            <v>1 UNIDAD DE AGUJA</v>
          </cell>
          <cell r="E31" t="str">
            <v>ANESTESIA-INGENIERIOA BIOMEDICA</v>
          </cell>
          <cell r="F31" t="str">
            <v>SI</v>
          </cell>
          <cell r="G31" t="str">
            <v>Se solicitará muestra física por requerimiento del evaluador</v>
          </cell>
        </row>
        <row r="32">
          <cell r="A32">
            <v>30</v>
          </cell>
          <cell r="B32" t="str">
            <v>DM033</v>
          </cell>
          <cell r="C32" t="str">
            <v>AGUJA PARA PUNCION LUMBAR N. 20</v>
          </cell>
          <cell r="D32" t="str">
            <v>1 UNIDAD DE AGUJA</v>
          </cell>
          <cell r="E32" t="str">
            <v>NEUROLOGIA</v>
          </cell>
          <cell r="F32" t="str">
            <v>NO</v>
          </cell>
          <cell r="G32" t="str">
            <v>Se solicitará muestra física por requerimiento del evaluador</v>
          </cell>
        </row>
        <row r="33">
          <cell r="A33">
            <v>31</v>
          </cell>
          <cell r="B33" t="str">
            <v>DM035</v>
          </cell>
          <cell r="C33" t="str">
            <v>AGUJA PARA PUNCION LUMBAR N. 22</v>
          </cell>
          <cell r="D33" t="str">
            <v>1 UNIDAD DE AGUJA</v>
          </cell>
          <cell r="E33" t="str">
            <v>NEUROLOGIA</v>
          </cell>
          <cell r="F33" t="str">
            <v>NO</v>
          </cell>
          <cell r="G33" t="str">
            <v>Se solicitará muestra física por requerimiento del evaluador</v>
          </cell>
        </row>
        <row r="34">
          <cell r="A34">
            <v>32</v>
          </cell>
          <cell r="B34" t="str">
            <v>DM036</v>
          </cell>
          <cell r="C34" t="str">
            <v>AGUJA PARA PUNCION LUMBAR NO. 25</v>
          </cell>
          <cell r="D34" t="str">
            <v>1 UNIDAD DE AGUJA</v>
          </cell>
          <cell r="E34" t="str">
            <v>ANESTESIA</v>
          </cell>
          <cell r="F34" t="str">
            <v>NO</v>
          </cell>
          <cell r="G34" t="str">
            <v>Se solicitará muestra física por requerimiento del evaluador</v>
          </cell>
        </row>
        <row r="35">
          <cell r="A35">
            <v>33</v>
          </cell>
          <cell r="B35" t="str">
            <v>DM142</v>
          </cell>
          <cell r="C35" t="str">
            <v>ASA POLIPECTOMIA OVALADA</v>
          </cell>
          <cell r="D35" t="str">
            <v>1 UNIDAD DE ASA</v>
          </cell>
          <cell r="E35" t="str">
            <v>GASTROENTEROLOGIA</v>
          </cell>
          <cell r="F35" t="str">
            <v>NO</v>
          </cell>
          <cell r="G35" t="str">
            <v>Se solicitará muestra física por requerimiento del evaluador</v>
          </cell>
        </row>
        <row r="36">
          <cell r="A36">
            <v>34</v>
          </cell>
          <cell r="B36" t="str">
            <v>DM1830</v>
          </cell>
          <cell r="C36" t="str">
            <v>BOQUILLA PLASTICA PARA ENDOSCOPIA ADULTO REUSABLE</v>
          </cell>
          <cell r="D36" t="str">
            <v>1 UNIDAD DE BOQUILLA</v>
          </cell>
          <cell r="E36" t="str">
            <v>GASTROENTEROLOGIA</v>
          </cell>
          <cell r="F36" t="str">
            <v>NO</v>
          </cell>
          <cell r="G36" t="str">
            <v>Se solicitará muestra física por requerimiento del evaluador</v>
          </cell>
        </row>
        <row r="37">
          <cell r="A37">
            <v>35</v>
          </cell>
          <cell r="B37" t="str">
            <v>DM2353</v>
          </cell>
          <cell r="C37" t="str">
            <v>BOQUILLA PLASTICA PARA ENDOSCOPIA PEDIATRICA REUSABLE</v>
          </cell>
          <cell r="D37" t="str">
            <v>1 UNIDAD DE BOQUILLA</v>
          </cell>
          <cell r="E37" t="str">
            <v>GASTROENTEROLOGIA</v>
          </cell>
          <cell r="F37" t="str">
            <v>NO</v>
          </cell>
          <cell r="G37" t="str">
            <v>Se solicitará muestra física por requerimiento del evaluador</v>
          </cell>
        </row>
        <row r="38">
          <cell r="A38">
            <v>36</v>
          </cell>
          <cell r="B38" t="str">
            <v>DM1753</v>
          </cell>
          <cell r="C38" t="str">
            <v>BOQUILLAS DESECHABLES ADULTO 48 F BANDA DE CAUCHO INTERNA CON VELCRO</v>
          </cell>
          <cell r="D38" t="str">
            <v>1 UNIDAD DE BOQUILLA</v>
          </cell>
          <cell r="E38" t="str">
            <v>GASTROENTEROLOGIA</v>
          </cell>
          <cell r="F38" t="str">
            <v>NO</v>
          </cell>
          <cell r="G38" t="str">
            <v>Se solicitará muestra física por requerimiento del evaluador</v>
          </cell>
        </row>
        <row r="39">
          <cell r="A39">
            <v>37</v>
          </cell>
          <cell r="B39" t="str">
            <v>DM2364</v>
          </cell>
          <cell r="C39" t="str">
            <v>CANULA DE TRAQUEOSTOMIA 2.5 SIN BALON TERMOSENSIBLE QUE PERMITA MAYOR ADAPTACION</v>
          </cell>
          <cell r="D39" t="str">
            <v>1 UNIDAD DE CANULA</v>
          </cell>
          <cell r="E39" t="str">
            <v>UCI PEDIATRIA</v>
          </cell>
          <cell r="F39" t="str">
            <v>NO</v>
          </cell>
          <cell r="G39" t="str">
            <v>Se solicitará muestra física por requerimiento del evaluador</v>
          </cell>
        </row>
        <row r="40">
          <cell r="A40">
            <v>38</v>
          </cell>
          <cell r="B40" t="str">
            <v>DM232</v>
          </cell>
          <cell r="C40" t="str">
            <v>CANULA DE TRAQUEOSTOMIA 5 FENESTRADA</v>
          </cell>
          <cell r="D40" t="str">
            <v>1 UNIDAD DE CANULA</v>
          </cell>
          <cell r="E40" t="str">
            <v>UCI PEDIATRIA</v>
          </cell>
          <cell r="F40" t="str">
            <v>NO</v>
          </cell>
          <cell r="G40" t="str">
            <v>Se solicitará muestra física por requerimiento del evaluador</v>
          </cell>
        </row>
        <row r="41">
          <cell r="A41">
            <v>39</v>
          </cell>
          <cell r="B41" t="str">
            <v>DM349</v>
          </cell>
          <cell r="C41" t="str">
            <v>CATETER VENOSO CENTRAL 1 LUMEN N 18 AD.</v>
          </cell>
          <cell r="D41" t="str">
            <v>1 UNIDAD DE CATETER</v>
          </cell>
          <cell r="E41" t="str">
            <v>UCI ADULTO</v>
          </cell>
          <cell r="F41" t="str">
            <v>NO</v>
          </cell>
          <cell r="G41" t="str">
            <v>Se solicitará muestra física por requerimiento del evaluador</v>
          </cell>
        </row>
        <row r="42">
          <cell r="A42">
            <v>40</v>
          </cell>
          <cell r="B42" t="str">
            <v>DM1603</v>
          </cell>
          <cell r="C42" t="str">
            <v>CEPILLO PARA LAVADO DE COLONOSCOPIA DESECHABLE</v>
          </cell>
          <cell r="D42" t="str">
            <v>1 UNIDAD DE CEPILLO</v>
          </cell>
          <cell r="E42" t="str">
            <v>GASTROENTEROLOGIA</v>
          </cell>
          <cell r="F42" t="str">
            <v>NO</v>
          </cell>
          <cell r="G42" t="str">
            <v>Se solicitará muestra física por requerimiento del evaluador</v>
          </cell>
        </row>
        <row r="43">
          <cell r="A43">
            <v>41</v>
          </cell>
          <cell r="B43" t="str">
            <v>DM2065</v>
          </cell>
          <cell r="C43" t="str">
            <v>CEPILLO PARA LAVADO PARA GASTROSCOPIA DESECHABLE</v>
          </cell>
          <cell r="D43" t="str">
            <v>1 UNIDAD DE CEPILLO</v>
          </cell>
          <cell r="E43" t="str">
            <v>GASTROENTEROLOGIA</v>
          </cell>
          <cell r="F43" t="str">
            <v>NO</v>
          </cell>
          <cell r="G43" t="str">
            <v>Se solicitará muestra física por requerimiento del evaluador</v>
          </cell>
        </row>
        <row r="44">
          <cell r="A44">
            <v>42</v>
          </cell>
          <cell r="B44" t="str">
            <v>DM1723</v>
          </cell>
          <cell r="C44" t="str">
            <v>CIRCUITO DESECHABLE PARA SISTEMA DE REANIMACIÓN NEONATAL QUE INCLUYE MANGUERA LISA PARA OXIGENO Y MASCARA DE (50MM)</v>
          </cell>
          <cell r="D44" t="str">
            <v>1 UNIDAD DE CIRCUITO INCLUYE MANGUERA Y MASCARA</v>
          </cell>
          <cell r="E44" t="str">
            <v>ENFERMERIA SALA DE PARTOS</v>
          </cell>
          <cell r="F44" t="str">
            <v>NO</v>
          </cell>
          <cell r="G44" t="str">
            <v>Se solicitará muestra física por requerimiento del evaluador</v>
          </cell>
        </row>
        <row r="45">
          <cell r="A45">
            <v>43</v>
          </cell>
          <cell r="B45" t="str">
            <v>DM2254</v>
          </cell>
          <cell r="C45" t="str">
            <v>CIRCUITO DESECHABLE PARA SISTEMA DE REANIMACIÓN NEONATAL QUE INCLUYE MANGUERA LISA PARA OXIGENO Y MASCARA DE (60MM)</v>
          </cell>
          <cell r="D45" t="str">
            <v>1 UNIDAD DE CIRCUITO INCLUYE MANGUERA Y MASCARA</v>
          </cell>
          <cell r="E45" t="str">
            <v>ENFERMERIA SALA DE PARTOS</v>
          </cell>
          <cell r="F45" t="str">
            <v>NO</v>
          </cell>
          <cell r="G45" t="str">
            <v>Se solicitará muestra física por requerimiento del evaluador</v>
          </cell>
        </row>
        <row r="46">
          <cell r="A46">
            <v>44</v>
          </cell>
          <cell r="B46" t="str">
            <v>DM2405</v>
          </cell>
          <cell r="C46" t="str">
            <v>CIRCUITO DESECHABLE PARA SISTEMA DE REANIMACIÓN NEONATAL QUE INCLUYE MANGUERA LISA PARA OXIGENO Y MASCARA DE (42MM)</v>
          </cell>
          <cell r="D46" t="str">
            <v>1 UNIDAD DE CIRCUITO INCLUYE MANGUERA Y MASCARA</v>
          </cell>
          <cell r="E46" t="str">
            <v>ENFERMERIA SALA DE PARTOS</v>
          </cell>
          <cell r="F46" t="str">
            <v>NO</v>
          </cell>
          <cell r="G46" t="str">
            <v>Se solicitará muestra física por requerimiento del evaluador</v>
          </cell>
        </row>
        <row r="47">
          <cell r="A47">
            <v>45</v>
          </cell>
          <cell r="B47" t="str">
            <v>DM429</v>
          </cell>
          <cell r="C47" t="str">
            <v>DREN DE BLAKE NO. 7 CON RESERVORIO</v>
          </cell>
          <cell r="D47" t="str">
            <v>1 UNIDAD DE DREN</v>
          </cell>
          <cell r="E47" t="str">
            <v>CIRUGIA GENERAL</v>
          </cell>
          <cell r="F47" t="str">
            <v>NO</v>
          </cell>
          <cell r="G47" t="str">
            <v>Se solicitará muestra física por requerimiento del evaluador</v>
          </cell>
        </row>
        <row r="48">
          <cell r="A48">
            <v>46</v>
          </cell>
          <cell r="B48" t="str">
            <v>DM1942</v>
          </cell>
          <cell r="C48" t="str">
            <v>ELECTRODO LAPAROSCOPICO TIPO GANCHO DE HOOK ANGULACION 90 GRADOS (CAMISA E INSERTO ) REUSABLE PARA SISTEMA MONOPOLAR</v>
          </cell>
          <cell r="D48" t="str">
            <v>1 UNIDAD DE ELECTRODO</v>
          </cell>
          <cell r="E48" t="str">
            <v xml:space="preserve">INSTRUMENTACION </v>
          </cell>
          <cell r="F48" t="str">
            <v>NO</v>
          </cell>
          <cell r="G48" t="str">
            <v>Se solicitará muestra física por requerimiento del evaluador</v>
          </cell>
        </row>
        <row r="49">
          <cell r="A49">
            <v>47</v>
          </cell>
          <cell r="B49" t="str">
            <v>DM1586</v>
          </cell>
          <cell r="C49" t="str">
            <v>ELECTRODO LAPAROSCOPICO TIPO ESPATULA (CAMISA E INSERTO ) REUSABLE PARA SISTEMA MONOPOLAR</v>
          </cell>
          <cell r="D49" t="str">
            <v>1 UNIDAD DE ELECTRODO</v>
          </cell>
          <cell r="E49" t="str">
            <v xml:space="preserve">INSTRUMENTACION </v>
          </cell>
          <cell r="F49" t="str">
            <v>NO</v>
          </cell>
          <cell r="G49" t="str">
            <v>Se solicitará muestra física por requerimiento del evaluador</v>
          </cell>
        </row>
        <row r="50">
          <cell r="A50">
            <v>48</v>
          </cell>
          <cell r="B50" t="str">
            <v>DM583</v>
          </cell>
          <cell r="C50" t="str">
            <v>INHALOCAMARA PARA VENTILACIÓN MECANICA ADULTO CON ADAPTACION A CIRCUITO UNIVERSAL</v>
          </cell>
          <cell r="D50" t="str">
            <v>1 UNIDAD DE INHALOCAMARA</v>
          </cell>
          <cell r="E50" t="str">
            <v>TERAPIA RESPIRATORIA</v>
          </cell>
          <cell r="F50" t="str">
            <v>NO</v>
          </cell>
          <cell r="G50" t="str">
            <v>Se solicitará muestra física por requerimiento del evaluador</v>
          </cell>
        </row>
        <row r="51">
          <cell r="A51">
            <v>49</v>
          </cell>
          <cell r="B51" t="str">
            <v>DM2697</v>
          </cell>
          <cell r="C51" t="str">
            <v>JERINGA ASEPTO PLASTICA ESTERIL</v>
          </cell>
          <cell r="D51" t="str">
            <v>1 UNIDAD DE JERINGA</v>
          </cell>
          <cell r="E51" t="str">
            <v xml:space="preserve">ESTERILIZACION </v>
          </cell>
          <cell r="F51" t="str">
            <v>NO</v>
          </cell>
          <cell r="G51" t="str">
            <v>Se solicitará muestra física por requerimiento del evaluador</v>
          </cell>
        </row>
        <row r="52">
          <cell r="A52">
            <v>50</v>
          </cell>
          <cell r="B52" t="str">
            <v>DM626</v>
          </cell>
          <cell r="C52" t="str">
            <v>JUEGO PARA ADMINISTRACION DE LIQUIDOS PARA BOMBA DE DOLOR</v>
          </cell>
          <cell r="D52" t="str">
            <v>1 UNIDAD DE JUEGO ADMINISTRACION DE LIQUIDOS PARA BOMBA DE DOLOR</v>
          </cell>
          <cell r="E52" t="str">
            <v>UCI ADULTO</v>
          </cell>
          <cell r="F52" t="str">
            <v>NO</v>
          </cell>
          <cell r="G52" t="str">
            <v>Se solicitará muestra física por requerimiento del evaluador</v>
          </cell>
        </row>
        <row r="53">
          <cell r="A53">
            <v>51</v>
          </cell>
          <cell r="B53" t="str">
            <v>DM653</v>
          </cell>
          <cell r="C53" t="str">
            <v>KIT DE TRAQUEOSTOMIA PERCUTANEO ( GUIA, AGUJA, CAMISA, BISTURY, JERINGA, CANULA DE PUNCION CON CASTETER DE TEFLON, DILATADOR CORTO 14, CATETER GUIA CON BLOQUEO DE SEGURIDAD, DILATADOR HIDROFILICO Y CANULA DE TRAQUEOSTOMIA N 7 )</v>
          </cell>
          <cell r="D53" t="str">
            <v>1 KIT DE TRAQUEOSTOMIA PRESENTACION KIT</v>
          </cell>
          <cell r="E53" t="str">
            <v>CIRUGIA GENERAL</v>
          </cell>
          <cell r="F53" t="str">
            <v>NO</v>
          </cell>
          <cell r="G53" t="str">
            <v>Se solicitará muestra física por requerimiento del evaluador</v>
          </cell>
        </row>
        <row r="54">
          <cell r="A54">
            <v>52</v>
          </cell>
          <cell r="B54" t="str">
            <v>DM1931</v>
          </cell>
          <cell r="C54" t="str">
            <v>KIT DE TRAQUEOSTOMIA PERCUTANEO ( GUIA, AGUJA, CAMISA, BISTURY, JERINGA, CANULA DE PUNCION CON CASTETER DE TEFLON, DILATADOR CORTO 14, CATETER GUIA CON BLOQUEO DE SEGURIDAD, DILATADOR HIDROFILICO Y CANULA DE TRAQUEOSTOMIA N 8 FENESTRADA)</v>
          </cell>
          <cell r="D54" t="str">
            <v>1 KIT DE TRAQUEOSTOMIA PRESENTACION KIT</v>
          </cell>
          <cell r="E54" t="str">
            <v>CIRUGIA GENERAL</v>
          </cell>
          <cell r="F54" t="str">
            <v>NO</v>
          </cell>
          <cell r="G54" t="str">
            <v>Se solicitará muestra física por requerimiento del evaluador</v>
          </cell>
        </row>
        <row r="55">
          <cell r="A55">
            <v>53</v>
          </cell>
          <cell r="B55" t="str">
            <v>DM844</v>
          </cell>
          <cell r="C55" t="str">
            <v>PAPILOTOMO DE PUNTA O PRECORTE</v>
          </cell>
          <cell r="D55" t="str">
            <v>1 UNIDAD DE PAPILOTOMO</v>
          </cell>
          <cell r="E55" t="str">
            <v>GASTROENTEROLOGIA</v>
          </cell>
          <cell r="F55" t="str">
            <v>NO</v>
          </cell>
          <cell r="G55" t="str">
            <v>Se solicitará muestra física por requerimiento del evaluador</v>
          </cell>
        </row>
        <row r="56">
          <cell r="A56">
            <v>54</v>
          </cell>
          <cell r="B56" t="str">
            <v>DM2459</v>
          </cell>
          <cell r="C56" t="str">
            <v>PINZA PARA EXTRACCION DE CUERPO EXTRAÑO REUSABLE PARA ENDOSCOPIA</v>
          </cell>
          <cell r="D56" t="str">
            <v>1 UNIDAD DE PINZA</v>
          </cell>
          <cell r="E56" t="str">
            <v>GASTROENTEROLOGIA</v>
          </cell>
          <cell r="F56" t="str">
            <v>NO</v>
          </cell>
          <cell r="G56" t="str">
            <v>Se solicitará muestra física por requerimiento del evaluador</v>
          </cell>
        </row>
        <row r="57">
          <cell r="A57">
            <v>55</v>
          </cell>
          <cell r="B57" t="str">
            <v>DM2541</v>
          </cell>
          <cell r="C57" t="str">
            <v>SET DE CATETER EPIDURAL CON AGUJA No.16</v>
          </cell>
          <cell r="D57" t="str">
            <v>1 UNIDAD DE KIT DE ANESTESIA. INCLUYE (TODOS LOS INSUMOS RELACIONADOS EN LA DESCRIPCION DEL INSUMO) PRESENTACION KIT</v>
          </cell>
          <cell r="E57" t="str">
            <v>ANESTESIA</v>
          </cell>
          <cell r="F57" t="str">
            <v>NO</v>
          </cell>
          <cell r="G57" t="str">
            <v>Se solicitará muestra física por requerimiento del evaluador</v>
          </cell>
        </row>
        <row r="58">
          <cell r="A58">
            <v>56</v>
          </cell>
          <cell r="B58" t="str">
            <v>DM283</v>
          </cell>
          <cell r="C58" t="str">
            <v>SET DE CATETER EPIDURAL CON AGUJA No.18</v>
          </cell>
          <cell r="D58" t="str">
            <v>1 UNIDAD DE SET DE CATETER</v>
          </cell>
          <cell r="E58" t="str">
            <v>ANESTESIA</v>
          </cell>
          <cell r="F58" t="str">
            <v>NO</v>
          </cell>
          <cell r="G58" t="str">
            <v>Se solicitará muestra física por requerimiento del evaluador</v>
          </cell>
        </row>
        <row r="59">
          <cell r="A59">
            <v>57</v>
          </cell>
          <cell r="B59" t="str">
            <v>DM2548</v>
          </cell>
          <cell r="C59" t="str">
            <v>SISTEMA DE DRENAJE TORACICO PEDIATRICO</v>
          </cell>
          <cell r="D59" t="str">
            <v>1 UNIDAD DE SISTEMA DE DRENAJE TORAXICO</v>
          </cell>
          <cell r="E59" t="str">
            <v>UCI PEDIATRIA</v>
          </cell>
          <cell r="F59" t="str">
            <v>NO</v>
          </cell>
          <cell r="G59" t="str">
            <v>Se solicitará muestra física por requerimiento del evaluador</v>
          </cell>
        </row>
        <row r="60">
          <cell r="A60">
            <v>58</v>
          </cell>
          <cell r="B60" t="str">
            <v>DM1059</v>
          </cell>
          <cell r="C60" t="str">
            <v>SONDA DE SUCCION CERRADA N° 12 FR</v>
          </cell>
          <cell r="D60" t="str">
            <v>1 UNIDAD DE SONDA</v>
          </cell>
          <cell r="E60" t="str">
            <v>TERAPIA RESPIRATORIA</v>
          </cell>
          <cell r="F60" t="str">
            <v>NO</v>
          </cell>
          <cell r="G60" t="str">
            <v>Se solicitará muestra física por requerimiento del evaluador</v>
          </cell>
        </row>
        <row r="61">
          <cell r="A61">
            <v>59</v>
          </cell>
          <cell r="B61" t="str">
            <v>DM1062</v>
          </cell>
          <cell r="C61" t="str">
            <v>SONDA DE SUCCION CERRADA N° 5 FR</v>
          </cell>
          <cell r="D61" t="str">
            <v>1 UNIDAD DE SONDA</v>
          </cell>
          <cell r="E61" t="str">
            <v>TERAPIA RESPIRATORIA</v>
          </cell>
          <cell r="F61" t="str">
            <v>NO</v>
          </cell>
          <cell r="G61" t="str">
            <v>Se solicitará muestra física por requerimiento del evaluador</v>
          </cell>
        </row>
        <row r="62">
          <cell r="A62">
            <v>60</v>
          </cell>
          <cell r="B62" t="str">
            <v>DM1060</v>
          </cell>
          <cell r="C62" t="str">
            <v>SONDA DE SUCCION CERRADA NO 14 CON PUERTO PARA INHALADOR</v>
          </cell>
          <cell r="D62" t="str">
            <v>1 UNIDAD DE SONDA</v>
          </cell>
          <cell r="E62" t="str">
            <v>TERAPIA RESPIRATORIA</v>
          </cell>
          <cell r="F62" t="str">
            <v>NO</v>
          </cell>
          <cell r="G62" t="str">
            <v>Se solicitará muestra física por requerimiento del evaluador</v>
          </cell>
        </row>
        <row r="63">
          <cell r="A63">
            <v>61</v>
          </cell>
          <cell r="B63" t="str">
            <v>DM1194</v>
          </cell>
          <cell r="C63" t="str">
            <v>VALVULA DE SUCCION DESECHABLE</v>
          </cell>
          <cell r="D63" t="str">
            <v>1 UNIDAD DE VALVULA DE SUCCION</v>
          </cell>
          <cell r="E63" t="str">
            <v>NEUMOLOGIA - INGENIERIA BIOMEDICA</v>
          </cell>
          <cell r="F63" t="str">
            <v>NO</v>
          </cell>
          <cell r="G63" t="str">
            <v>Se solicitará muestra física por requerimiento del evaluador</v>
          </cell>
        </row>
        <row r="64">
          <cell r="A64">
            <v>62</v>
          </cell>
          <cell r="B64" t="str">
            <v>DM172</v>
          </cell>
          <cell r="C64" t="str">
            <v>BOLSA DE DRENAJE URINARIO ADULTO CON SISTEMA CERRRADO, SIN PUERTO PARA TOMA DE MUESTRA Y SIN VALVULA ANTIREFLUJO Y CONECTOR UNIVERSAL.</v>
          </cell>
          <cell r="D64" t="str">
            <v>1 UNIDAD DE BOLSA DRENAJE URINARIO</v>
          </cell>
          <cell r="E64" t="str">
            <v>ENFERMERIA</v>
          </cell>
          <cell r="F64" t="str">
            <v>NO</v>
          </cell>
          <cell r="G64" t="str">
            <v>Se solicitará muestra física por requerimiento del evaluador</v>
          </cell>
        </row>
        <row r="65">
          <cell r="A65">
            <v>63</v>
          </cell>
          <cell r="B65" t="str">
            <v>DM212</v>
          </cell>
          <cell r="C65" t="str">
            <v>CANULA DE GUEDELL N. 0</v>
          </cell>
          <cell r="D65" t="str">
            <v>1 UNIDAD DE CANULA</v>
          </cell>
          <cell r="E65" t="str">
            <v>ANESTESIA</v>
          </cell>
          <cell r="F65" t="str">
            <v>NO</v>
          </cell>
          <cell r="G65" t="str">
            <v>Se solicitará muestra física por requerimiento del evaluador</v>
          </cell>
        </row>
        <row r="66">
          <cell r="A66">
            <v>64</v>
          </cell>
          <cell r="B66" t="str">
            <v>DM1238</v>
          </cell>
          <cell r="C66" t="str">
            <v>CANULA DE GUEDELL N. 1</v>
          </cell>
          <cell r="D66" t="str">
            <v>1 UNIDAD DE CANULA</v>
          </cell>
          <cell r="E66" t="str">
            <v>ANESTESIA</v>
          </cell>
          <cell r="F66" t="str">
            <v>NO</v>
          </cell>
          <cell r="G66" t="str">
            <v>Se solicitará muestra física por requerimiento del evaluador</v>
          </cell>
        </row>
        <row r="67">
          <cell r="A67">
            <v>65</v>
          </cell>
          <cell r="B67" t="str">
            <v>DM215</v>
          </cell>
          <cell r="C67" t="str">
            <v>CANULA DE GUEDELL N. 2</v>
          </cell>
          <cell r="D67" t="str">
            <v>1 UNIDAD DE CANULA</v>
          </cell>
          <cell r="E67" t="str">
            <v>ANESTESIA</v>
          </cell>
          <cell r="F67" t="str">
            <v>NO</v>
          </cell>
          <cell r="G67" t="str">
            <v>Se solicitará muestra física por requerimiento del evaluador</v>
          </cell>
        </row>
        <row r="68">
          <cell r="A68">
            <v>66</v>
          </cell>
          <cell r="B68" t="str">
            <v>DM216</v>
          </cell>
          <cell r="C68" t="str">
            <v>CANULA DE GUEDELL N. 3</v>
          </cell>
          <cell r="D68" t="str">
            <v>1 UNIDAD DE CANULA</v>
          </cell>
          <cell r="E68" t="str">
            <v>ANESTESIA</v>
          </cell>
          <cell r="F68" t="str">
            <v>NO</v>
          </cell>
          <cell r="G68" t="str">
            <v>Se solicitará muestra física por requerimiento del evaluador</v>
          </cell>
        </row>
        <row r="69">
          <cell r="A69">
            <v>67</v>
          </cell>
          <cell r="B69" t="str">
            <v>DM217</v>
          </cell>
          <cell r="C69" t="str">
            <v>CANULA DE GUEDELL N. 4</v>
          </cell>
          <cell r="D69" t="str">
            <v>1 UNIDAD DE CANULA</v>
          </cell>
          <cell r="E69" t="str">
            <v>ANESTESIA</v>
          </cell>
          <cell r="F69" t="str">
            <v>NO</v>
          </cell>
          <cell r="G69" t="str">
            <v>Se solicitará muestra física por requerimiento del evaluador</v>
          </cell>
        </row>
        <row r="70">
          <cell r="A70">
            <v>68</v>
          </cell>
          <cell r="B70" t="str">
            <v>DM218</v>
          </cell>
          <cell r="C70" t="str">
            <v>CANULA DE GUEDELL N. 5</v>
          </cell>
          <cell r="D70" t="str">
            <v>1 UNIDAD DE CANULA</v>
          </cell>
          <cell r="E70" t="str">
            <v>ANESTESIA</v>
          </cell>
          <cell r="F70" t="str">
            <v>NO</v>
          </cell>
          <cell r="G70" t="str">
            <v>Se solicitará muestra física por requerimiento del evaluador</v>
          </cell>
        </row>
        <row r="71">
          <cell r="A71">
            <v>69</v>
          </cell>
          <cell r="B71" t="str">
            <v>DM230</v>
          </cell>
          <cell r="C71" t="str">
            <v>CANULA DE TRAQUEOSTOMIA 5 CON BALON</v>
          </cell>
          <cell r="D71" t="str">
            <v>1 UNIDAD DE CANULA</v>
          </cell>
          <cell r="E71" t="str">
            <v>UCI PEDIATRIA</v>
          </cell>
          <cell r="F71" t="str">
            <v>NO</v>
          </cell>
          <cell r="G71" t="str">
            <v>Se solicitará muestra física por requerimiento del evaluador</v>
          </cell>
        </row>
        <row r="72">
          <cell r="A72">
            <v>70</v>
          </cell>
          <cell r="B72" t="str">
            <v>DM2369</v>
          </cell>
          <cell r="C72" t="str">
            <v>CANULA DE TRAQUEOSTOMIA 5 SIN BALON</v>
          </cell>
          <cell r="D72" t="str">
            <v>1 UNIDAD DE CANULA</v>
          </cell>
          <cell r="E72" t="str">
            <v>UCI PEDIATRIA</v>
          </cell>
          <cell r="F72" t="str">
            <v>NO</v>
          </cell>
          <cell r="G72" t="str">
            <v>Se solicitará muestra física por requerimiento del evaluador</v>
          </cell>
        </row>
        <row r="73">
          <cell r="A73">
            <v>71</v>
          </cell>
          <cell r="B73" t="str">
            <v>DM234</v>
          </cell>
          <cell r="C73" t="str">
            <v>CANULA DE TRAQUEOSTOMIA 5.5 CON BALON</v>
          </cell>
          <cell r="D73" t="str">
            <v>1 UNIDAD DE CANULA</v>
          </cell>
          <cell r="E73" t="str">
            <v>UCI PEDIATRIA</v>
          </cell>
          <cell r="F73" t="str">
            <v>NO</v>
          </cell>
          <cell r="G73" t="str">
            <v>Se solicitará muestra física por requerimiento del evaluador</v>
          </cell>
        </row>
        <row r="74">
          <cell r="A74">
            <v>72</v>
          </cell>
          <cell r="B74" t="str">
            <v>DM240</v>
          </cell>
          <cell r="C74" t="str">
            <v>CANULA DE TRAQUEOSTOMIA 7 CON BALON</v>
          </cell>
          <cell r="D74" t="str">
            <v>1 UNIDAD DE CANULA</v>
          </cell>
          <cell r="E74" t="str">
            <v>CIRUGIA GENERAL</v>
          </cell>
          <cell r="F74" t="str">
            <v>NO</v>
          </cell>
          <cell r="G74" t="str">
            <v>Se solicitará muestra física por requerimiento del evaluador</v>
          </cell>
        </row>
        <row r="75">
          <cell r="A75">
            <v>73</v>
          </cell>
          <cell r="B75" t="str">
            <v>DM239</v>
          </cell>
          <cell r="C75" t="str">
            <v>CANULA DE TRAQUEOSTOMIA 7.5 CON BALON</v>
          </cell>
          <cell r="D75" t="str">
            <v>1 UNIDAD DE CANULA</v>
          </cell>
          <cell r="E75" t="str">
            <v>CIRUGIA GENERAL</v>
          </cell>
          <cell r="F75" t="str">
            <v>NO</v>
          </cell>
          <cell r="G75" t="str">
            <v>Se solicitará muestra física por requerimiento del evaluador</v>
          </cell>
        </row>
        <row r="76">
          <cell r="A76">
            <v>74</v>
          </cell>
          <cell r="B76" t="str">
            <v>DM243</v>
          </cell>
          <cell r="C76" t="str">
            <v>CANULA DE TRAQUEOSTOMIA 8 CON BALON</v>
          </cell>
          <cell r="D76" t="str">
            <v>1 UNIDAD DE CANULA</v>
          </cell>
          <cell r="E76" t="str">
            <v>CIRUGIA GENERAL</v>
          </cell>
          <cell r="F76" t="str">
            <v>NO</v>
          </cell>
          <cell r="G76" t="str">
            <v>Se solicitará muestra física por requerimiento del evaluador</v>
          </cell>
        </row>
        <row r="77">
          <cell r="A77">
            <v>75</v>
          </cell>
          <cell r="B77" t="str">
            <v>DM435</v>
          </cell>
          <cell r="C77" t="str">
            <v>ELECTRODO PEDIATRICO CON GEL SOLIDO BASE MICROPOROSO SUAVE DURABLES, ADHESIVO HIPOALERGENIGO</v>
          </cell>
          <cell r="D77" t="str">
            <v>1 UNIDAD DE ELECTRODO</v>
          </cell>
          <cell r="E77" t="str">
            <v>ENFERMERIA</v>
          </cell>
          <cell r="F77" t="str">
            <v>NO</v>
          </cell>
          <cell r="G77" t="str">
            <v>Se solicitará muestra física por requerimiento del evaluador</v>
          </cell>
        </row>
        <row r="78">
          <cell r="A78">
            <v>76</v>
          </cell>
          <cell r="B78" t="str">
            <v>DM494</v>
          </cell>
          <cell r="C78" t="str">
            <v>FILTRO BACTERIANO VIRICO ADULTO PARA VENTILADOR MECANICO</v>
          </cell>
          <cell r="D78" t="str">
            <v>1 UNIDAD DE FILTRO</v>
          </cell>
          <cell r="E78" t="str">
            <v>INGENIERIA BIOMEDICA</v>
          </cell>
          <cell r="F78" t="str">
            <v>NO</v>
          </cell>
          <cell r="G78" t="str">
            <v>Se solicitará muestra física por requerimiento del evaluador</v>
          </cell>
        </row>
        <row r="79">
          <cell r="A79">
            <v>77</v>
          </cell>
          <cell r="B79" t="str">
            <v>DM2642</v>
          </cell>
          <cell r="C79" t="str">
            <v>FILTRO HIDROFOBICO DESECAHBLE para su uso en equipos respiratorios y concentradores de oxígeno</v>
          </cell>
          <cell r="D79" t="str">
            <v>1 UNIDAD DE FILTRO</v>
          </cell>
          <cell r="E79" t="str">
            <v>INGENIERIA BIOMEDICA</v>
          </cell>
          <cell r="F79" t="str">
            <v>NO</v>
          </cell>
          <cell r="G79" t="str">
            <v>Se solicitará muestra física por requerimiento del evaluador</v>
          </cell>
        </row>
        <row r="80">
          <cell r="A80">
            <v>78</v>
          </cell>
          <cell r="B80" t="str">
            <v>DM502</v>
          </cell>
          <cell r="C80" t="str">
            <v>FILTRO INTERCAMBIADOR DE CALOR Y HUMEDAD PEDIATRICO</v>
          </cell>
          <cell r="D80" t="str">
            <v>1 UNIDAD DE FILTRO</v>
          </cell>
          <cell r="E80" t="str">
            <v>TERAPIA RESPIRATORIA</v>
          </cell>
          <cell r="F80" t="str">
            <v>NO</v>
          </cell>
          <cell r="G80" t="str">
            <v>Se solicitará muestra física por requerimiento del evaluador</v>
          </cell>
        </row>
        <row r="81">
          <cell r="A81">
            <v>79</v>
          </cell>
          <cell r="B81" t="str">
            <v>DM498</v>
          </cell>
          <cell r="C81" t="str">
            <v>FILTROS HIDROFOBICOS PARA MAQUINAS DE ANESTESIA</v>
          </cell>
          <cell r="D81" t="str">
            <v>1 UNIDAD DE FILTRO</v>
          </cell>
          <cell r="E81" t="str">
            <v>INGENIERIA BIOMEDICA</v>
          </cell>
          <cell r="F81" t="str">
            <v>NO</v>
          </cell>
          <cell r="G81" t="str">
            <v>Se solicitará muestra física por requerimiento del evaluador</v>
          </cell>
        </row>
        <row r="82">
          <cell r="A82">
            <v>80</v>
          </cell>
          <cell r="B82" t="str">
            <v>DM1498</v>
          </cell>
          <cell r="C82" t="str">
            <v>GUIA DE INTUBACION 10 FR PEDIATRICA DESECHABLE</v>
          </cell>
          <cell r="D82" t="str">
            <v>1 UNIDAD DE GUIA</v>
          </cell>
          <cell r="E82" t="str">
            <v>UCI PEDIATRIA</v>
          </cell>
          <cell r="F82" t="str">
            <v>NO</v>
          </cell>
          <cell r="G82" t="str">
            <v>Se solicitará muestra física por requerimiento del evaluador</v>
          </cell>
        </row>
        <row r="83">
          <cell r="A83">
            <v>81</v>
          </cell>
          <cell r="B83" t="str">
            <v>DM546</v>
          </cell>
          <cell r="C83" t="str">
            <v>GUIA DE INTUBACION 14 FR</v>
          </cell>
          <cell r="D83" t="str">
            <v>1 UNIDAD DE GUIA</v>
          </cell>
          <cell r="E83" t="str">
            <v>ANESTESIA</v>
          </cell>
          <cell r="F83" t="str">
            <v>NO</v>
          </cell>
          <cell r="G83" t="str">
            <v>Se solicitará muestra física por requerimiento del evaluador</v>
          </cell>
        </row>
        <row r="84">
          <cell r="A84">
            <v>82</v>
          </cell>
          <cell r="B84" t="str">
            <v>DM1497</v>
          </cell>
          <cell r="C84" t="str">
            <v>GUIA DE INTUBACION 6 FR</v>
          </cell>
          <cell r="D84" t="str">
            <v>1 UNIDAD DE GUIA</v>
          </cell>
          <cell r="E84" t="str">
            <v>UCI PEDIATRIA</v>
          </cell>
          <cell r="F84" t="str">
            <v>NO</v>
          </cell>
          <cell r="G84" t="str">
            <v>Se solicitará muestra física por requerimiento del evaluador</v>
          </cell>
        </row>
        <row r="85">
          <cell r="A85">
            <v>83</v>
          </cell>
          <cell r="B85" t="str">
            <v>DM657</v>
          </cell>
          <cell r="C85" t="str">
            <v>LAPIZ PARA ELECTROBISTURI ESTERIL</v>
          </cell>
          <cell r="D85" t="str">
            <v>1 UNIDAD DE LAPIZ ELECTROBISTURI</v>
          </cell>
          <cell r="E85" t="str">
            <v xml:space="preserve">INSTRUMENTACION - INGENIERIA BIOMEDICA </v>
          </cell>
          <cell r="F85" t="str">
            <v>NO</v>
          </cell>
          <cell r="G85" t="str">
            <v>Se solicitará muestra física por requerimiento del evaluador</v>
          </cell>
        </row>
        <row r="86">
          <cell r="A86">
            <v>84</v>
          </cell>
          <cell r="B86" t="str">
            <v>DM1245</v>
          </cell>
          <cell r="C86" t="str">
            <v>MALLA DE POLIPROPILENO DE ALTA DENSIDAD PESO DE 95 GR, MICROPOROSA PORO DE 0,75 X 0.75 A 0,8 MM NO ABSORBIBLE 15 X 15CM</v>
          </cell>
          <cell r="D86" t="str">
            <v>1 UNIDAD DE MALLA</v>
          </cell>
          <cell r="E86" t="str">
            <v>CIRUGIA GENERAL</v>
          </cell>
          <cell r="F86" t="str">
            <v>NO</v>
          </cell>
          <cell r="G86" t="str">
            <v>Se solicitará muestra física por requerimiento del evaluador</v>
          </cell>
        </row>
        <row r="87">
          <cell r="A87">
            <v>85</v>
          </cell>
          <cell r="B87" t="str">
            <v>DM681</v>
          </cell>
          <cell r="C87" t="str">
            <v>MALLA DE POLIPROPILENO PARA LA REPARACION DE LA PARED ABDOMINAL 30CM X 30CM</v>
          </cell>
          <cell r="D87" t="str">
            <v>1 UNIDAD DE MALLA</v>
          </cell>
          <cell r="E87" t="str">
            <v>CIRUGIA GENERAL</v>
          </cell>
          <cell r="F87" t="str">
            <v>NO</v>
          </cell>
          <cell r="G87" t="str">
            <v>Se solicitará muestra física por requerimiento del evaluador</v>
          </cell>
        </row>
        <row r="88">
          <cell r="A88">
            <v>86</v>
          </cell>
          <cell r="B88" t="str">
            <v>DM2716</v>
          </cell>
          <cell r="C88" t="str">
            <v>MALLA DE POLIPROPILENO SUAVE DE MEDIANA DENSIDAD CON PESO DE 45 A 90G/M2, MACROPOROSA PORO DE 2,38 A 3.6 X 2,38 A 3.6 MM, NO ABSORBIBLE. 10CM A 8CM X 15CM</v>
          </cell>
          <cell r="D88" t="str">
            <v>1 UNIDAD DE MALLA</v>
          </cell>
          <cell r="E88" t="str">
            <v>CIRUGIA GENERAL</v>
          </cell>
          <cell r="F88" t="str">
            <v>NO</v>
          </cell>
          <cell r="G88" t="str">
            <v>Se solicitará muestra física por requerimiento del evaluador</v>
          </cell>
        </row>
        <row r="89">
          <cell r="A89">
            <v>87</v>
          </cell>
          <cell r="B89" t="str">
            <v>DM2003</v>
          </cell>
          <cell r="C89" t="str">
            <v>MALLA MACROPOROSA MONOFILAMENTO LIGERA ULTRAFINA PARA PROLAPSO DE CUPULA VAGINAL</v>
          </cell>
          <cell r="D89" t="str">
            <v>1 UNIDAD DE MALLA</v>
          </cell>
          <cell r="E89" t="str">
            <v>GINECOLOGIA</v>
          </cell>
          <cell r="F89" t="str">
            <v>NO</v>
          </cell>
          <cell r="G89" t="str">
            <v>Se solicitará muestra física por requerimiento del evaluador</v>
          </cell>
        </row>
        <row r="90">
          <cell r="A90">
            <v>88</v>
          </cell>
          <cell r="B90" t="str">
            <v>DM1470</v>
          </cell>
          <cell r="C90" t="str">
            <v>MALLA QUIRURGICA DE ALTA DENSIDAD DE 15 X 15 CM - 20 X 20 CM</v>
          </cell>
          <cell r="D90" t="str">
            <v>1 UNIDAD DE MALLA</v>
          </cell>
          <cell r="E90" t="str">
            <v>CIRUGIA GENERAL</v>
          </cell>
          <cell r="F90" t="str">
            <v>NO</v>
          </cell>
          <cell r="G90" t="str">
            <v>Se solicitará muestra física por requerimiento del evaluador</v>
          </cell>
        </row>
        <row r="91">
          <cell r="A91">
            <v>89</v>
          </cell>
          <cell r="B91" t="str">
            <v>DM2718</v>
          </cell>
          <cell r="C91" t="str">
            <v>MALLA QUIRURGICA PARA REPARACION DE HERNIA VENTRAL/INCISIONAL CUANDO EXISTE LA NECESIDAD DE QUE LA MALLA ENTRE EN CONTACTO CON CON LOS ORGANOS DE LA CAVIDADABDOMINAL 18 A 20 X 30 A 35CM</v>
          </cell>
          <cell r="D91" t="str">
            <v>1 UNIDAD DE MALLA</v>
          </cell>
          <cell r="E91" t="str">
            <v>CIRUGIA GENERAL</v>
          </cell>
          <cell r="F91" t="str">
            <v>NO</v>
          </cell>
          <cell r="G91" t="str">
            <v>Se solicitará muestra física por requerimiento del evaluador</v>
          </cell>
        </row>
        <row r="92">
          <cell r="A92">
            <v>90</v>
          </cell>
          <cell r="B92" t="str">
            <v>DM705</v>
          </cell>
          <cell r="C92" t="str">
            <v>MASCARA FACIAL 0 PARA ANESTESIA</v>
          </cell>
          <cell r="D92" t="str">
            <v>1 UNIDAD DE MASCARA</v>
          </cell>
          <cell r="E92" t="str">
            <v>ANESTESIA</v>
          </cell>
          <cell r="F92" t="str">
            <v>NO</v>
          </cell>
          <cell r="G92" t="str">
            <v>Se solicitará muestra física por requerimiento del evaluador</v>
          </cell>
        </row>
        <row r="93">
          <cell r="A93">
            <v>91</v>
          </cell>
          <cell r="B93" t="str">
            <v>DM706</v>
          </cell>
          <cell r="C93" t="str">
            <v>MASCARA FACIAL 1 PARA ANESTESIA</v>
          </cell>
          <cell r="D93" t="str">
            <v>1 UNIDAD DE MASCARA</v>
          </cell>
          <cell r="E93" t="str">
            <v>ANESTESIA</v>
          </cell>
          <cell r="F93" t="str">
            <v>NO</v>
          </cell>
          <cell r="G93" t="str">
            <v>Se solicitará muestra física por requerimiento del evaluador</v>
          </cell>
        </row>
        <row r="94">
          <cell r="A94">
            <v>92</v>
          </cell>
          <cell r="B94" t="str">
            <v>DM707</v>
          </cell>
          <cell r="C94" t="str">
            <v>MASCARA FACIAL 2 PARA ANESTESIA</v>
          </cell>
          <cell r="D94" t="str">
            <v>1 UNIDAD DE MASCARA</v>
          </cell>
          <cell r="E94" t="str">
            <v>ANESTESIA</v>
          </cell>
          <cell r="F94" t="str">
            <v>NO</v>
          </cell>
          <cell r="G94" t="str">
            <v>Se solicitará muestra física por requerimiento del evaluador</v>
          </cell>
        </row>
        <row r="95">
          <cell r="A95">
            <v>93</v>
          </cell>
          <cell r="B95" t="str">
            <v>DM708</v>
          </cell>
          <cell r="C95" t="str">
            <v>MASCARA FACIAL 3 PARA ANESTESIA</v>
          </cell>
          <cell r="D95" t="str">
            <v>1 UNIDAD DE MASCARA</v>
          </cell>
          <cell r="E95" t="str">
            <v>ANESTESIA</v>
          </cell>
          <cell r="F95" t="str">
            <v>NO</v>
          </cell>
          <cell r="G95" t="str">
            <v>Se solicitará muestra física por requerimiento del evaluador</v>
          </cell>
        </row>
        <row r="96">
          <cell r="A96">
            <v>94</v>
          </cell>
          <cell r="B96" t="str">
            <v>DM709</v>
          </cell>
          <cell r="C96" t="str">
            <v>MASCARA FACIAL 4 PARA ANESTESIA</v>
          </cell>
          <cell r="D96" t="str">
            <v>1 UNIDAD DE MASCARA</v>
          </cell>
          <cell r="E96" t="str">
            <v>ANESTESIA</v>
          </cell>
          <cell r="F96" t="str">
            <v>NO</v>
          </cell>
          <cell r="G96" t="str">
            <v>Se solicitará muestra física por requerimiento del evaluador</v>
          </cell>
        </row>
        <row r="97">
          <cell r="A97">
            <v>95</v>
          </cell>
          <cell r="B97" t="str">
            <v>DM710</v>
          </cell>
          <cell r="C97" t="str">
            <v>MASCARA FACIAL 5 PARA ANESTESIA</v>
          </cell>
          <cell r="D97" t="str">
            <v>1 UNIDAD DE MASCARA</v>
          </cell>
          <cell r="E97" t="str">
            <v>ANESTESIA</v>
          </cell>
          <cell r="F97" t="str">
            <v>NO</v>
          </cell>
          <cell r="G97" t="str">
            <v>Se solicitará muestra física por requerimiento del evaluador</v>
          </cell>
        </row>
        <row r="98">
          <cell r="A98">
            <v>96</v>
          </cell>
          <cell r="B98" t="str">
            <v>DM719</v>
          </cell>
          <cell r="C98" t="str">
            <v>MASCARA LARINGEA N° 1 - DESECHABLE</v>
          </cell>
          <cell r="D98" t="str">
            <v>1 UNIDAD DE MASCARA</v>
          </cell>
          <cell r="E98" t="str">
            <v>UCI PEDIATRIA</v>
          </cell>
          <cell r="F98" t="str">
            <v>NO</v>
          </cell>
          <cell r="G98" t="str">
            <v>Se solicitará muestra física por requerimiento del evaluador</v>
          </cell>
        </row>
        <row r="99">
          <cell r="A99">
            <v>97</v>
          </cell>
          <cell r="B99" t="str">
            <v>DM1783</v>
          </cell>
          <cell r="C99" t="str">
            <v>MASCARA LARINGEA N° 1,5 - DESECHABLE</v>
          </cell>
          <cell r="D99" t="str">
            <v>1 UNIDAD DE MASCARA</v>
          </cell>
          <cell r="E99" t="str">
            <v>UCI PEDIATRIA</v>
          </cell>
          <cell r="F99" t="str">
            <v>NO</v>
          </cell>
          <cell r="G99" t="str">
            <v>Se solicitará muestra física por requerimiento del evaluador</v>
          </cell>
        </row>
        <row r="100">
          <cell r="A100">
            <v>98</v>
          </cell>
          <cell r="B100" t="str">
            <v>DM721</v>
          </cell>
          <cell r="C100" t="str">
            <v>MASCARA LARINGEA N° 2 - DESECHABLE</v>
          </cell>
          <cell r="D100" t="str">
            <v>1 UNIDAD DE MASCARA</v>
          </cell>
          <cell r="E100" t="str">
            <v>UCI PEDIATRIA</v>
          </cell>
          <cell r="F100" t="str">
            <v>NO</v>
          </cell>
          <cell r="G100" t="str">
            <v>Se solicitará muestra física por requerimiento del evaluador</v>
          </cell>
        </row>
        <row r="101">
          <cell r="A101">
            <v>99</v>
          </cell>
          <cell r="B101" t="str">
            <v>DM723</v>
          </cell>
          <cell r="C101" t="str">
            <v>MASCARA LARINGEA N° 2,5 - DESECHABLE</v>
          </cell>
          <cell r="D101" t="str">
            <v>1 UNIDAD DE MASCARA</v>
          </cell>
          <cell r="E101" t="str">
            <v>UCI PEDIATRIA</v>
          </cell>
          <cell r="F101" t="str">
            <v>NO</v>
          </cell>
          <cell r="G101" t="str">
            <v>Se solicitará muestra física por requerimiento del evaluador</v>
          </cell>
        </row>
        <row r="102">
          <cell r="A102">
            <v>100</v>
          </cell>
          <cell r="B102" t="str">
            <v>DM725</v>
          </cell>
          <cell r="C102" t="str">
            <v>MASCARA LARINGEA N° 3 - DESECHABLE</v>
          </cell>
          <cell r="D102" t="str">
            <v>1 UNIDAD DE MASCARA</v>
          </cell>
          <cell r="E102" t="str">
            <v>ANESTESIA</v>
          </cell>
          <cell r="F102" t="str">
            <v>NO</v>
          </cell>
          <cell r="G102" t="str">
            <v>Se solicitará muestra física por requerimiento del evaluador</v>
          </cell>
        </row>
        <row r="103">
          <cell r="A103">
            <v>101</v>
          </cell>
          <cell r="B103" t="str">
            <v>DM727</v>
          </cell>
          <cell r="C103" t="str">
            <v>MASCARA LARINGEA N° 4 - DESECHABLE</v>
          </cell>
          <cell r="D103" t="str">
            <v>1 UNIDAD DE MASCARA</v>
          </cell>
          <cell r="E103" t="str">
            <v>ANESTESIA</v>
          </cell>
          <cell r="F103" t="str">
            <v>NO</v>
          </cell>
          <cell r="G103" t="str">
            <v>Se solicitará muestra física por requerimiento del evaluador</v>
          </cell>
        </row>
        <row r="104">
          <cell r="A104">
            <v>102</v>
          </cell>
          <cell r="B104" t="str">
            <v>DM729</v>
          </cell>
          <cell r="C104" t="str">
            <v>MASCARA LARINGEA N° 5 - DESECHABLE</v>
          </cell>
          <cell r="D104" t="str">
            <v>1 UNIDAD DE MASCARA</v>
          </cell>
          <cell r="E104" t="str">
            <v>ANESTESIA</v>
          </cell>
          <cell r="F104" t="str">
            <v>NO</v>
          </cell>
          <cell r="G104" t="str">
            <v>Se solicitará muestra física por requerimiento del evaluador</v>
          </cell>
        </row>
        <row r="105">
          <cell r="A105">
            <v>103</v>
          </cell>
          <cell r="B105" t="str">
            <v>DM2466</v>
          </cell>
          <cell r="C105" t="str">
            <v>PLACA ELECTROBISTURI BIPOLAR ADULTO DOBLE SIN CABLE</v>
          </cell>
          <cell r="D105" t="str">
            <v>1 UNIDAD DE PLACA</v>
          </cell>
          <cell r="E105" t="str">
            <v>ENFERMERIA SALA DE CIRUGIA</v>
          </cell>
          <cell r="F105" t="str">
            <v>NO</v>
          </cell>
          <cell r="G105" t="str">
            <v>Se solicitará muestra física por requerimiento del evaluador</v>
          </cell>
        </row>
        <row r="106">
          <cell r="A106">
            <v>104</v>
          </cell>
          <cell r="B106" t="str">
            <v>DM1918</v>
          </cell>
          <cell r="C106" t="str">
            <v>PLACA PARA ELECTROBISTURI NEONATAL CON CABLE</v>
          </cell>
          <cell r="D106" t="str">
            <v>1 UNIDAD DE PLACA</v>
          </cell>
          <cell r="E106" t="str">
            <v>ENFERMERIA SALA DE CIRUGIA</v>
          </cell>
          <cell r="F106" t="str">
            <v>NO</v>
          </cell>
          <cell r="G106" t="str">
            <v>Se solicitará muestra física por requerimiento del evaluador</v>
          </cell>
        </row>
        <row r="107">
          <cell r="A107">
            <v>105</v>
          </cell>
          <cell r="B107" t="str">
            <v>DM874</v>
          </cell>
          <cell r="C107" t="str">
            <v>PLACA PARA ELECTROBISTURY ADULTO CON CABLE ( ELECTRODO DISPERSIVO PLACA PACIENTE PARA ADULTO DOBLE CON CABLE.)</v>
          </cell>
          <cell r="D107" t="str">
            <v>1 UNIDAD DE PLACA</v>
          </cell>
          <cell r="E107" t="str">
            <v>ENFERMERIA SALA DE CIRUGIA</v>
          </cell>
          <cell r="F107" t="str">
            <v>NO</v>
          </cell>
          <cell r="G107" t="str">
            <v>Se solicitará muestra física por requerimiento del evaluador</v>
          </cell>
        </row>
        <row r="108">
          <cell r="A108">
            <v>106</v>
          </cell>
          <cell r="B108" t="str">
            <v>DM954</v>
          </cell>
          <cell r="C108" t="str">
            <v>RESUCITADOR MANUAL DESECHABLE ADULTO QUE INCLUYA VALVULA DE PEEP, LINEA DE OXIGENO , RESERVORIO Y MASCARA EN EMPAQUE SELLADO</v>
          </cell>
          <cell r="D108" t="str">
            <v>1 UNIDAD DE RESUCITADOR. INCLUYE (TODOS LOS COMPONENTES RELACIONADOS EN LA DESCRIPCION DEL INSUMO)</v>
          </cell>
          <cell r="E108" t="str">
            <v>TERAPIA RESPIRATORIA</v>
          </cell>
          <cell r="F108" t="str">
            <v>NO</v>
          </cell>
          <cell r="G108" t="str">
            <v>Se solicitará muestra física por requerimiento del evaluador</v>
          </cell>
        </row>
        <row r="109">
          <cell r="A109">
            <v>107</v>
          </cell>
          <cell r="B109" t="str">
            <v>DM956</v>
          </cell>
          <cell r="C109" t="str">
            <v>RESUCITADOR MANUAL DESECHABLE PEDIATRICOS QUE INCLUYA VALVULA DE PEEP, LINEA DE OXIGENO , RESERVORIO Y MASCARA # 2 EN EMPAQUE SELLADO</v>
          </cell>
          <cell r="D109" t="str">
            <v>1 UNIDAD DE RESUCITADOR. INCLUYE (TODOS LOS COMPONENTES RELACIONADOS EN LA DESCRIPCION DEL INSUMO)</v>
          </cell>
          <cell r="E109" t="str">
            <v>TERAPIA RESPIRATORIA</v>
          </cell>
          <cell r="F109" t="str">
            <v>NO</v>
          </cell>
          <cell r="G109" t="str">
            <v>Se solicitará muestra física por requerimiento del evaluador</v>
          </cell>
        </row>
        <row r="110">
          <cell r="A110">
            <v>108</v>
          </cell>
          <cell r="B110" t="str">
            <v>DM2121</v>
          </cell>
          <cell r="C110" t="str">
            <v>SONDA FOLEY SILICONADA 2 VIAS 18 FR</v>
          </cell>
          <cell r="D110" t="str">
            <v>1 UNIDAD DE SONDA</v>
          </cell>
          <cell r="E110" t="str">
            <v>ENFERMERIA</v>
          </cell>
          <cell r="F110" t="str">
            <v>NO</v>
          </cell>
          <cell r="G110" t="str">
            <v>Se solicitará muestra física por requerimiento del evaluador</v>
          </cell>
        </row>
        <row r="111">
          <cell r="A111">
            <v>109</v>
          </cell>
          <cell r="B111" t="str">
            <v>DM2184</v>
          </cell>
          <cell r="C111" t="str">
            <v>SONDA FOLEY SILICONADA 2 VIAS 20 FR</v>
          </cell>
          <cell r="D111" t="str">
            <v>1 UNIDAD DE SONDA</v>
          </cell>
          <cell r="E111" t="str">
            <v>ENFERMERIA</v>
          </cell>
          <cell r="F111" t="str">
            <v>NO</v>
          </cell>
          <cell r="G111" t="str">
            <v>Se solicitará muestra física por requerimiento del evaluador</v>
          </cell>
        </row>
        <row r="112">
          <cell r="A112">
            <v>110</v>
          </cell>
          <cell r="B112" t="str">
            <v>DM1021</v>
          </cell>
          <cell r="C112" t="str">
            <v>SONDA VESICAL (FOLEY) 2 VIAS 10FR LATEX</v>
          </cell>
          <cell r="D112" t="str">
            <v>1 UNIDAD DE SONDA</v>
          </cell>
          <cell r="E112" t="str">
            <v>ENFERMERIA</v>
          </cell>
          <cell r="F112" t="str">
            <v>NO</v>
          </cell>
          <cell r="G112" t="str">
            <v>Se solicitará muestra física por requerimiento del evaluador</v>
          </cell>
        </row>
        <row r="113">
          <cell r="A113">
            <v>111</v>
          </cell>
          <cell r="B113" t="str">
            <v>DM1022</v>
          </cell>
          <cell r="C113" t="str">
            <v>SONDA VESICAL (FOLEY) 2 VIAS 12FR LATEX</v>
          </cell>
          <cell r="D113" t="str">
            <v>1 UNIDAD DE SONDA</v>
          </cell>
          <cell r="E113" t="str">
            <v>ENFERMERIA</v>
          </cell>
          <cell r="F113" t="str">
            <v>NO</v>
          </cell>
          <cell r="G113" t="str">
            <v>Se solicitará muestra física por requerimiento del evaluador</v>
          </cell>
        </row>
        <row r="114">
          <cell r="A114">
            <v>112</v>
          </cell>
          <cell r="B114" t="str">
            <v>DM1025</v>
          </cell>
          <cell r="C114" t="str">
            <v>SONDA VESICAL (FOLEY) 2 VIAS 18FR LATEX</v>
          </cell>
          <cell r="D114" t="str">
            <v>1 UNIDAD DE SONDA</v>
          </cell>
          <cell r="E114" t="str">
            <v>ENFERMERIA</v>
          </cell>
          <cell r="F114" t="str">
            <v>NO</v>
          </cell>
          <cell r="G114" t="str">
            <v>Se solicitará muestra física por requerimiento del evaluador</v>
          </cell>
        </row>
        <row r="115">
          <cell r="A115">
            <v>113</v>
          </cell>
          <cell r="B115" t="str">
            <v>DM1028</v>
          </cell>
          <cell r="C115" t="str">
            <v>SONDA VESICAL (FOLEY) 2 VIAS 20FR LATEX</v>
          </cell>
          <cell r="D115" t="str">
            <v>1 UNIDAD DE SONDA</v>
          </cell>
          <cell r="E115" t="str">
            <v>ENFERMERIA</v>
          </cell>
          <cell r="F115" t="str">
            <v>NO</v>
          </cell>
          <cell r="G115" t="str">
            <v>Se solicitará muestra física por requerimiento del evaluador</v>
          </cell>
        </row>
        <row r="116">
          <cell r="A116">
            <v>114</v>
          </cell>
          <cell r="B116" t="str">
            <v>DM1029</v>
          </cell>
          <cell r="C116" t="str">
            <v>SONDA VESICAL (FOLEY) 2 VIAS 22FR LATEX</v>
          </cell>
          <cell r="D116" t="str">
            <v>1 UNIDAD DE SONDA</v>
          </cell>
          <cell r="E116" t="str">
            <v>ENFERMERIA</v>
          </cell>
          <cell r="F116" t="str">
            <v>NO</v>
          </cell>
          <cell r="G116" t="str">
            <v>Se solicitará muestra física por requerimiento del evaluador</v>
          </cell>
        </row>
        <row r="117">
          <cell r="A117">
            <v>115</v>
          </cell>
          <cell r="B117" t="str">
            <v>DM1032</v>
          </cell>
          <cell r="C117" t="str">
            <v>SONDA VESICAL (FOLEY) 2 VIAS 6FR LATEX</v>
          </cell>
          <cell r="D117" t="str">
            <v>1 UNIDAD DE SONDA</v>
          </cell>
          <cell r="E117" t="str">
            <v>ENFERMERIA</v>
          </cell>
          <cell r="F117" t="str">
            <v>NO</v>
          </cell>
          <cell r="G117" t="str">
            <v>Se solicitará muestra física por requerimiento del evaluador</v>
          </cell>
        </row>
        <row r="118">
          <cell r="A118">
            <v>116</v>
          </cell>
          <cell r="B118" t="str">
            <v>DM1033</v>
          </cell>
          <cell r="C118" t="str">
            <v>SONDA VESICAL (FOLEY) 2 VIAS 8FR LATEX</v>
          </cell>
          <cell r="D118" t="str">
            <v>1 UNIDAD DE SONDA</v>
          </cell>
          <cell r="E118" t="str">
            <v>ENFERMERIA</v>
          </cell>
          <cell r="F118" t="str">
            <v>NO</v>
          </cell>
          <cell r="G118" t="str">
            <v>Se solicitará muestra física por requerimiento del evaluador</v>
          </cell>
        </row>
        <row r="119">
          <cell r="A119">
            <v>117</v>
          </cell>
          <cell r="B119" t="str">
            <v>DM1149</v>
          </cell>
          <cell r="C119" t="str">
            <v>TUBO ENDOTRAQUEAL N. 2.0 SIN BALON, APIROGENO, RADIOPACO Y ESTERIL</v>
          </cell>
          <cell r="D119" t="str">
            <v>1 UNIDAD DE TUBO ENDOTRAQUEAL</v>
          </cell>
          <cell r="E119" t="str">
            <v>ANESTESIA</v>
          </cell>
          <cell r="F119" t="str">
            <v>NO</v>
          </cell>
          <cell r="G119" t="str">
            <v>Se solicitará muestra física por requerimiento del evaluador</v>
          </cell>
        </row>
        <row r="120">
          <cell r="A120">
            <v>118</v>
          </cell>
          <cell r="B120" t="str">
            <v>DM1150</v>
          </cell>
          <cell r="C120" t="str">
            <v>TUBO ENDOTRAQUEAL N. 2.5 SIN BALON, APIROGENO, RADIOPACO Y ESTERIL</v>
          </cell>
          <cell r="D120" t="str">
            <v>1 UNIDAD DE TUBO ENDOTRAQUEAL</v>
          </cell>
          <cell r="E120" t="str">
            <v>ANESTESIA</v>
          </cell>
          <cell r="F120" t="str">
            <v>NO</v>
          </cell>
          <cell r="G120" t="str">
            <v>Se solicitará muestra física por requerimiento del evaluador</v>
          </cell>
        </row>
        <row r="121">
          <cell r="A121">
            <v>119</v>
          </cell>
          <cell r="B121" t="str">
            <v>DM1151</v>
          </cell>
          <cell r="C121" t="str">
            <v>TUBO ENDOTRAQUEAL N. 3.0 CON BALON, APIROGENO, RADIOPACO Y ESTERIL</v>
          </cell>
          <cell r="D121" t="str">
            <v>1 UNIDAD DE TUBO ENDOTRAQUEAL</v>
          </cell>
          <cell r="E121" t="str">
            <v>ANESTESIA</v>
          </cell>
          <cell r="F121" t="str">
            <v>NO</v>
          </cell>
          <cell r="G121" t="str">
            <v>Se solicitará muestra física por requerimiento del evaluador</v>
          </cell>
        </row>
        <row r="122">
          <cell r="A122">
            <v>120</v>
          </cell>
          <cell r="B122" t="str">
            <v>DM1152</v>
          </cell>
          <cell r="C122" t="str">
            <v>TUBO ENDOTRAQUEAL N. 3.0 SIN BALON, APIROGENO, RADIOPACO Y ESTERIL</v>
          </cell>
          <cell r="D122" t="str">
            <v>1 UNIDAD DE TUBO ENDOTRAQUEAL</v>
          </cell>
          <cell r="E122" t="str">
            <v>ANESTESIA</v>
          </cell>
          <cell r="F122" t="str">
            <v>NO</v>
          </cell>
          <cell r="G122" t="str">
            <v>Se solicitará muestra física por requerimiento del evaluador</v>
          </cell>
        </row>
        <row r="123">
          <cell r="A123">
            <v>121</v>
          </cell>
          <cell r="B123" t="str">
            <v>DM1153</v>
          </cell>
          <cell r="C123" t="str">
            <v>TUBO ENDOTRAQUEAL N. 3.5 CON BALON, APIROGENO, RADIOPACO Y ESTERIL</v>
          </cell>
          <cell r="D123" t="str">
            <v>1 UNIDAD DE TUBO ENDOTRAQUEAL</v>
          </cell>
          <cell r="E123" t="str">
            <v>ANESTESIA</v>
          </cell>
          <cell r="F123" t="str">
            <v>NO</v>
          </cell>
          <cell r="G123" t="str">
            <v>Se solicitará muestra física por requerimiento del evaluador</v>
          </cell>
        </row>
        <row r="124">
          <cell r="A124">
            <v>122</v>
          </cell>
          <cell r="B124" t="str">
            <v>DM1154</v>
          </cell>
          <cell r="C124" t="str">
            <v>TUBO ENDOTRAQUEAL N. 3.5 SIN BALON, APIROGENO, RADIOPACO Y ESTERIL</v>
          </cell>
          <cell r="D124" t="str">
            <v>1 UNIDAD DE TUBO ENDOTRAQUEAL</v>
          </cell>
          <cell r="E124" t="str">
            <v>ANESTESIA</v>
          </cell>
          <cell r="F124" t="str">
            <v>NO</v>
          </cell>
          <cell r="G124" t="str">
            <v>Se solicitará muestra física por requerimiento del evaluador</v>
          </cell>
        </row>
        <row r="125">
          <cell r="A125">
            <v>123</v>
          </cell>
          <cell r="B125" t="str">
            <v>DM1155</v>
          </cell>
          <cell r="C125" t="str">
            <v>TUBO ENDOTRAQUEAL N. 4.0 CON BALON, APIROGENO, RADIOPACO Y ESTERIL</v>
          </cell>
          <cell r="D125" t="str">
            <v>1 UNIDAD DE TUBO ENDOTRAQUEAL</v>
          </cell>
          <cell r="E125" t="str">
            <v>ANESTESIA</v>
          </cell>
          <cell r="F125" t="str">
            <v>NO</v>
          </cell>
          <cell r="G125" t="str">
            <v>Se solicitará muestra física por requerimiento del evaluador</v>
          </cell>
        </row>
        <row r="126">
          <cell r="A126">
            <v>124</v>
          </cell>
          <cell r="B126" t="str">
            <v>DM1156</v>
          </cell>
          <cell r="C126" t="str">
            <v>TUBO ENDOTRAQUEAL N. 4.0 SIN BALON, APIROGENO, RADIOPACO Y ESTERIL</v>
          </cell>
          <cell r="D126" t="str">
            <v>1 UNIDAD DE TUBO ENDOTRAQUEAL</v>
          </cell>
          <cell r="E126" t="str">
            <v>ANESTESIA</v>
          </cell>
          <cell r="F126" t="str">
            <v>NO</v>
          </cell>
          <cell r="G126" t="str">
            <v>Se solicitará muestra física por requerimiento del evaluador</v>
          </cell>
        </row>
        <row r="127">
          <cell r="A127">
            <v>125</v>
          </cell>
          <cell r="B127" t="str">
            <v>DM1157</v>
          </cell>
          <cell r="C127" t="str">
            <v>TUBO ENDOTRAQUEAL N. 4.5 CON BALON, APIROGENO, RADIOPACO Y ESTERIL</v>
          </cell>
          <cell r="D127" t="str">
            <v>1 UNIDAD DE TUBO ENDOTRAQUEAL</v>
          </cell>
          <cell r="E127" t="str">
            <v>ANESTESIA</v>
          </cell>
          <cell r="F127" t="str">
            <v>NO</v>
          </cell>
          <cell r="G127" t="str">
            <v>Se solicitará muestra física por requerimiento del evaluador</v>
          </cell>
        </row>
        <row r="128">
          <cell r="A128">
            <v>126</v>
          </cell>
          <cell r="B128" t="str">
            <v>DM1158</v>
          </cell>
          <cell r="C128" t="str">
            <v>TUBO ENDOTRAQUEAL N. 4.5 SIN BALON, APIROGENO, RADIOPACO Y ESTERIL</v>
          </cell>
          <cell r="D128" t="str">
            <v>1 UNIDAD DE TUBO ENDOTRAQUEAL</v>
          </cell>
          <cell r="E128" t="str">
            <v>ANESTESIA</v>
          </cell>
          <cell r="F128" t="str">
            <v>NO</v>
          </cell>
          <cell r="G128" t="str">
            <v>Se solicitará muestra física por requerimiento del evaluador</v>
          </cell>
        </row>
        <row r="129">
          <cell r="A129">
            <v>127</v>
          </cell>
          <cell r="B129" t="str">
            <v>DM1159</v>
          </cell>
          <cell r="C129" t="str">
            <v>TUBO ENDOTRAQUEAL N. 5.0 CON BALON, APIROGENO, RADIOPACO Y ESTERIL</v>
          </cell>
          <cell r="D129" t="str">
            <v>1 UNIDAD DE TUBO ENDOTRAQUEAL</v>
          </cell>
          <cell r="E129" t="str">
            <v>ANESTESIA</v>
          </cell>
          <cell r="F129" t="str">
            <v>NO</v>
          </cell>
          <cell r="G129" t="str">
            <v>Se solicitará muestra física por requerimiento del evaluador</v>
          </cell>
        </row>
        <row r="130">
          <cell r="A130">
            <v>128</v>
          </cell>
          <cell r="B130" t="str">
            <v>DM1160</v>
          </cell>
          <cell r="C130" t="str">
            <v>TUBO ENDOTRAQUEAL N. 5.0 SIN BALON APIROGENO, RADIOPACO Y ESTERIL</v>
          </cell>
          <cell r="D130" t="str">
            <v>1 UNIDAD DE TUBO ENDOTRAQUEAL</v>
          </cell>
          <cell r="E130" t="str">
            <v>ANESTESIA</v>
          </cell>
          <cell r="F130" t="str">
            <v>NO</v>
          </cell>
          <cell r="G130" t="str">
            <v>Se solicitará muestra física por requerimiento del evaluador</v>
          </cell>
        </row>
        <row r="131">
          <cell r="A131">
            <v>129</v>
          </cell>
          <cell r="B131" t="str">
            <v>DM1161</v>
          </cell>
          <cell r="C131" t="str">
            <v>TUBO ENDOTRAQUEAL N. 5.5 CON BALON, APIROGENO, RADIOPACO Y ESTERIL</v>
          </cell>
          <cell r="D131" t="str">
            <v>1 UNIDAD DE TUBO ENDOTRAQUEAL</v>
          </cell>
          <cell r="E131" t="str">
            <v>ANESTESIA</v>
          </cell>
          <cell r="F131" t="str">
            <v>NO</v>
          </cell>
          <cell r="G131" t="str">
            <v>Se solicitará muestra física por requerimiento del evaluador</v>
          </cell>
        </row>
        <row r="132">
          <cell r="A132">
            <v>130</v>
          </cell>
          <cell r="B132" t="str">
            <v>DM1163</v>
          </cell>
          <cell r="C132" t="str">
            <v>TUBO ENDOTRAQUEAL N. 6.0 CON BALON, APIROGENO, RADIOPACO Y ESTERIL</v>
          </cell>
          <cell r="D132" t="str">
            <v>1 UNIDAD DE TUBO ENDOTRAQUEAL</v>
          </cell>
          <cell r="E132" t="str">
            <v>ANESTESIA</v>
          </cell>
          <cell r="F132" t="str">
            <v>NO</v>
          </cell>
          <cell r="G132" t="str">
            <v>Se solicitará muestra física por requerimiento del evaluador</v>
          </cell>
        </row>
        <row r="133">
          <cell r="A133">
            <v>131</v>
          </cell>
          <cell r="B133" t="str">
            <v>DM1164</v>
          </cell>
          <cell r="C133" t="str">
            <v>TUBO ENDOTRAQUEAL N. 6.5 CON BALON, APIROGENO, RADIOPACO Y ESTERIL</v>
          </cell>
          <cell r="D133" t="str">
            <v>1 UNIDAD DE TUBO ENDOTRAQUEAL</v>
          </cell>
          <cell r="E133" t="str">
            <v>ANESTESIA</v>
          </cell>
          <cell r="F133" t="str">
            <v>NO</v>
          </cell>
          <cell r="G133" t="str">
            <v>Se solicitará muestra física por requerimiento del evaluador</v>
          </cell>
        </row>
        <row r="134">
          <cell r="A134">
            <v>132</v>
          </cell>
          <cell r="B134" t="str">
            <v>DM1165</v>
          </cell>
          <cell r="C134" t="str">
            <v>TUBO ENDOTRAQUEAL N. 7.0 CON BALON, APIROGENO, RADIOPACO Y ESTERIL</v>
          </cell>
          <cell r="D134" t="str">
            <v>1 UNIDAD DE TUBO ENDOTRAQUEAL</v>
          </cell>
          <cell r="E134" t="str">
            <v>ANESTESIA</v>
          </cell>
          <cell r="F134" t="str">
            <v>NO</v>
          </cell>
          <cell r="G134" t="str">
            <v>Se solicitará muestra física por requerimiento del evaluador</v>
          </cell>
        </row>
        <row r="135">
          <cell r="A135">
            <v>133</v>
          </cell>
          <cell r="B135" t="str">
            <v>DM1166</v>
          </cell>
          <cell r="C135" t="str">
            <v>TUBO ENDOTRAQUEAL N. 7.5 CON BALON, APIROGENO, RADIOPACO Y ESTERIL</v>
          </cell>
          <cell r="D135" t="str">
            <v>1 UNIDAD DE TUBO ENDOTRAQUEAL</v>
          </cell>
          <cell r="E135" t="str">
            <v>ANESTESIA</v>
          </cell>
          <cell r="F135" t="str">
            <v>NO</v>
          </cell>
          <cell r="G135" t="str">
            <v>Se solicitará muestra física por requerimiento del evaluador</v>
          </cell>
        </row>
        <row r="136">
          <cell r="A136">
            <v>134</v>
          </cell>
          <cell r="B136" t="str">
            <v>DM1167</v>
          </cell>
          <cell r="C136" t="str">
            <v>TUBO ENDOTRAQUEAL N. 8.0 CON BALON, APIROGENO, RADIOPACO Y ESTERIL</v>
          </cell>
          <cell r="D136" t="str">
            <v>1 UNIDAD DE TUBO ENDOTRAQUEAL</v>
          </cell>
          <cell r="E136" t="str">
            <v>ANESTESIA</v>
          </cell>
          <cell r="F136" t="str">
            <v>NO</v>
          </cell>
          <cell r="G136" t="str">
            <v>Se solicitará muestra física por requerimiento del evaluador</v>
          </cell>
        </row>
        <row r="137">
          <cell r="A137">
            <v>135</v>
          </cell>
          <cell r="B137" t="str">
            <v>DM1168</v>
          </cell>
          <cell r="C137" t="str">
            <v>TUBO ENDOTRAQUEAL N. 8.5 CON BALON, APIROGENO, RADIOPACO Y ESTERIL</v>
          </cell>
          <cell r="D137" t="str">
            <v>1 UNIDAD DE TUBO ENDOTRAQUEAL</v>
          </cell>
          <cell r="E137" t="str">
            <v>ANESTESIA</v>
          </cell>
          <cell r="F137" t="str">
            <v>NO</v>
          </cell>
          <cell r="G137" t="str">
            <v>Se solicitará muestra física por requerimiento del evaluador</v>
          </cell>
        </row>
        <row r="138">
          <cell r="A138">
            <v>136</v>
          </cell>
          <cell r="B138" t="str">
            <v>DM2607</v>
          </cell>
          <cell r="C138" t="str">
            <v>TUBO ENDOTRAQUEAL N. 9.0 CON BALON, APIROGENO, RADIOPACO Y ESTERIL</v>
          </cell>
          <cell r="D138" t="str">
            <v>1 UNIDAD DE TUBO ENDOTRAQUEAL</v>
          </cell>
          <cell r="E138" t="str">
            <v>ANESTESIA</v>
          </cell>
          <cell r="F138" t="str">
            <v>NO</v>
          </cell>
          <cell r="G138" t="str">
            <v>Se solicitará muestra física por requerimiento del evaluador</v>
          </cell>
        </row>
        <row r="139">
          <cell r="A139">
            <v>137</v>
          </cell>
          <cell r="B139" t="str">
            <v>DM1170</v>
          </cell>
          <cell r="C139" t="str">
            <v>TUBO ENDOTRAQUEAL REFORZADO 6,5 CON BALON</v>
          </cell>
          <cell r="D139" t="str">
            <v>1 UNIDAD DE TUBO ENDOTRAQUEAL</v>
          </cell>
          <cell r="E139" t="str">
            <v>ANESTESIA</v>
          </cell>
          <cell r="F139" t="str">
            <v>NO</v>
          </cell>
          <cell r="G139" t="str">
            <v>Se solicitará muestra física por requerimiento del evaluador</v>
          </cell>
        </row>
        <row r="140">
          <cell r="A140">
            <v>138</v>
          </cell>
          <cell r="B140" t="str">
            <v>DM1173</v>
          </cell>
          <cell r="C140" t="str">
            <v>TUBO ENDOTRAQUEAL REFORZADO 8/0 CON BALON</v>
          </cell>
          <cell r="D140" t="str">
            <v>1 UNIDAD DE TUBO ENDOTRAQUEAL</v>
          </cell>
          <cell r="E140" t="str">
            <v>ANESTESIA</v>
          </cell>
          <cell r="F140" t="str">
            <v>NO</v>
          </cell>
          <cell r="G140" t="str">
            <v>Se solicitará muestra física por requerimiento del evaluador</v>
          </cell>
        </row>
        <row r="141">
          <cell r="A141">
            <v>139</v>
          </cell>
          <cell r="B141" t="str">
            <v>DM1172</v>
          </cell>
          <cell r="C141" t="str">
            <v>TUBO ENDOTRAQUEAL REFORZADO METALICO CON BALON Nº 7.5</v>
          </cell>
          <cell r="D141" t="str">
            <v>1 UNIDAD DE TUBO ENDOTRAQUEAL</v>
          </cell>
          <cell r="E141" t="str">
            <v>ANESTESIA</v>
          </cell>
          <cell r="F141" t="str">
            <v>NO</v>
          </cell>
          <cell r="G141" t="str">
            <v>Se solicitará muestra física por requerimiento del evaluador</v>
          </cell>
        </row>
        <row r="142">
          <cell r="A142">
            <v>140</v>
          </cell>
          <cell r="B142" t="str">
            <v>DM1169</v>
          </cell>
          <cell r="C142" t="str">
            <v>TUBO ENDOTRAQUEAL REFORZADO METALICO CON BALON Nº 6.0</v>
          </cell>
          <cell r="D142" t="str">
            <v>1 UNIDAD DE TUBO ENDOTRAQUEAL</v>
          </cell>
          <cell r="E142" t="str">
            <v>ANESTESIA</v>
          </cell>
          <cell r="F142" t="str">
            <v>NO</v>
          </cell>
          <cell r="G142" t="str">
            <v>Se solicitará muestra física por requerimiento del evaluador</v>
          </cell>
        </row>
        <row r="143">
          <cell r="A143">
            <v>141</v>
          </cell>
          <cell r="B143" t="str">
            <v>DM1333</v>
          </cell>
          <cell r="C143" t="str">
            <v>TUBO ENDOTRAQUEAL REFORZADO METALICO CON BALON Nº 8.5</v>
          </cell>
          <cell r="D143" t="str">
            <v>1 UNIDAD DE TUBO ENDOTRAQUEAL</v>
          </cell>
          <cell r="E143" t="str">
            <v>ANESTESIA</v>
          </cell>
          <cell r="F143" t="str">
            <v>NO</v>
          </cell>
          <cell r="G143" t="str">
            <v>Se solicitará muestra física por requerimiento del evaluador</v>
          </cell>
        </row>
        <row r="144">
          <cell r="A144">
            <v>142</v>
          </cell>
          <cell r="B144" t="str">
            <v>DM1171</v>
          </cell>
          <cell r="C144" t="str">
            <v>TUBO ENDOTRAQUEAL REFORZADO METALICO CON BALON Nº 7.0</v>
          </cell>
          <cell r="D144" t="str">
            <v>1 UNIDAD DE TUBO ENDOTRAQUEAL</v>
          </cell>
          <cell r="E144" t="str">
            <v>ANESTESIA</v>
          </cell>
          <cell r="F144" t="str">
            <v>NO</v>
          </cell>
          <cell r="G144" t="str">
            <v>Se solicitará muestra física por requerimiento del evaluador</v>
          </cell>
        </row>
        <row r="145">
          <cell r="A145">
            <v>143</v>
          </cell>
          <cell r="B145" t="str">
            <v>DM037</v>
          </cell>
          <cell r="C145" t="str">
            <v>AGUJA PUNCIÓN LUMBAR # 26</v>
          </cell>
          <cell r="D145" t="str">
            <v>1 UNIDAD DE AGUJA</v>
          </cell>
          <cell r="E145" t="str">
            <v>ANESTESIA</v>
          </cell>
          <cell r="F145" t="str">
            <v>NO</v>
          </cell>
          <cell r="G145" t="str">
            <v>Se solicitará muestra física por requerimiento del evaluador</v>
          </cell>
        </row>
        <row r="146">
          <cell r="A146">
            <v>144</v>
          </cell>
          <cell r="B146" t="str">
            <v>DM038</v>
          </cell>
          <cell r="C146" t="str">
            <v>AGUJA PUNCIÓN LUMBAR # 27</v>
          </cell>
          <cell r="D146" t="str">
            <v>1 UNIDAD DE AGUJA</v>
          </cell>
          <cell r="E146" t="str">
            <v>ANESTESIA</v>
          </cell>
          <cell r="F146" t="str">
            <v>NO</v>
          </cell>
          <cell r="G146" t="str">
            <v>Se solicitará muestra física por requerimiento del evaluador</v>
          </cell>
        </row>
        <row r="147">
          <cell r="A147">
            <v>145</v>
          </cell>
          <cell r="B147" t="str">
            <v>DM2300</v>
          </cell>
          <cell r="C147" t="str">
            <v>CANULA NASAL DE ALTO FLUJO ADULTO TALLA M</v>
          </cell>
          <cell r="D147" t="str">
            <v>1 UNIDAD DE CANULA</v>
          </cell>
          <cell r="E147" t="str">
            <v>TERAPIA RESPIRATORIA</v>
          </cell>
          <cell r="F147" t="str">
            <v>NO</v>
          </cell>
          <cell r="G147" t="str">
            <v>Se solicitará muestra física por requerimiento del evaluador</v>
          </cell>
        </row>
        <row r="148">
          <cell r="A148">
            <v>146</v>
          </cell>
          <cell r="B148" t="str">
            <v>DM2301</v>
          </cell>
          <cell r="C148" t="str">
            <v xml:space="preserve">CANULA NASAL DE ALTO FLUJO ADULTO TALLA S </v>
          </cell>
          <cell r="D148" t="str">
            <v>1 UNIDAD DE CANULA</v>
          </cell>
          <cell r="E148" t="str">
            <v>TERAPIA RESPIRATORIA</v>
          </cell>
          <cell r="F148" t="str">
            <v>NO</v>
          </cell>
          <cell r="G148" t="str">
            <v>Se solicitará muestra física por requerimiento del evaluador</v>
          </cell>
        </row>
        <row r="149">
          <cell r="A149">
            <v>147</v>
          </cell>
          <cell r="B149" t="str">
            <v>DM380</v>
          </cell>
          <cell r="C149" t="str">
            <v>CIRCUITO  RESPIRATORIO DESECHABLE ADULTO - PEDIATRICO PARA VENTILADOR OXILOG  3000 PLUS</v>
          </cell>
          <cell r="D149" t="str">
            <v>1 UNIDAD DE CIRCUITO</v>
          </cell>
          <cell r="E149" t="str">
            <v xml:space="preserve">TERAPIA RESPIRATORIA </v>
          </cell>
          <cell r="F149" t="str">
            <v>NO</v>
          </cell>
          <cell r="G149" t="str">
            <v>Se solicitará muestra física por requerimiento del evaluador</v>
          </cell>
        </row>
        <row r="150">
          <cell r="A150">
            <v>148</v>
          </cell>
          <cell r="B150" t="str">
            <v>DM2302</v>
          </cell>
          <cell r="C150" t="str">
            <v>CIRCUITO ADULTO ALTO FLUJO CON CAMARA AJUSTABLE A VENTILADOR MECANICO</v>
          </cell>
          <cell r="D150" t="str">
            <v>1 UNIDAD DE CIRCUITO</v>
          </cell>
          <cell r="E150" t="str">
            <v xml:space="preserve">TERAPIA RESPIRATORIA </v>
          </cell>
          <cell r="F150" t="str">
            <v>NO</v>
          </cell>
          <cell r="G150" t="str">
            <v>Se solicitará muestra física por requerimiento del evaluador</v>
          </cell>
        </row>
        <row r="151">
          <cell r="A151">
            <v>149</v>
          </cell>
          <cell r="B151" t="str">
            <v>DM1392</v>
          </cell>
          <cell r="C151" t="str">
            <v>FILTRO EXHALATORIO ANTIBACTERIAL VENTILADOR ALTA FRECUENCIA SLE5000</v>
          </cell>
          <cell r="D151" t="str">
            <v>1 UNIDAD DE FILTRO</v>
          </cell>
          <cell r="E151" t="str">
            <v>INGENIERIA BIOMEDICA</v>
          </cell>
          <cell r="F151" t="str">
            <v>NO</v>
          </cell>
          <cell r="G151" t="str">
            <v>Se solicitará muestra física por requerimiento del evaluador</v>
          </cell>
        </row>
        <row r="152">
          <cell r="A152">
            <v>150</v>
          </cell>
          <cell r="B152" t="str">
            <v>DM1394</v>
          </cell>
          <cell r="C152" t="str">
            <v>KIT CPAP NASAL DESECHABLE TALLA L O MEDIDA DE PERIMETRO CEFALICO 29-36 (INCLUYE SISTEMA INTERFASE VENTILACION NO INVASIVA NEONATAL CPAP,  GORRO, MASCARA NEONATAL NO INVASIVA, PRONG TALLA L</v>
          </cell>
          <cell r="D152" t="str">
            <v>1 UNIDAD DE KIT CPAP NASAL. INCLUYE (TODOS LOS INSUMOS RELACIONADOS EN LA DESCRIPCION DEL INSUMO) PRESENTACION KIT</v>
          </cell>
          <cell r="E152" t="str">
            <v>TERAPIA RESPIRATORIA</v>
          </cell>
          <cell r="F152" t="str">
            <v>NO</v>
          </cell>
          <cell r="G152" t="str">
            <v>Se solicitará muestra física por requerimiento del evaluador</v>
          </cell>
        </row>
        <row r="153">
          <cell r="A153">
            <v>151</v>
          </cell>
          <cell r="B153" t="str">
            <v>DM645</v>
          </cell>
          <cell r="C153" t="str">
            <v>KIT CPAP NASAL DESECHABLE TALLA M O MEDIDA DE PERIMETRO CEFALICO 25-29  (INCLUYE SISTEMA INTERFASE VENTILACION NO INVASIVA NEONATAL CPAP,  GORRO, MASCARA NEONATAL NO INVASIVA, PRONG TALLA M</v>
          </cell>
          <cell r="D153" t="str">
            <v>1 UNIDAD DE KIT CPAP NASAL. INCLUYE (TODOS LOS INSUMOS RELACIONADOS EN LA DESCRIPCION DEL INSUMO) PRESENTACION KIT</v>
          </cell>
          <cell r="E153" t="str">
            <v>TERAPIA RESPIRATORIA</v>
          </cell>
          <cell r="F153" t="str">
            <v>NO</v>
          </cell>
          <cell r="G153" t="str">
            <v>Se solicitará muestra física por requerimiento del evaluador</v>
          </cell>
        </row>
        <row r="154">
          <cell r="A154">
            <v>152</v>
          </cell>
          <cell r="B154" t="str">
            <v>DM646</v>
          </cell>
          <cell r="C154" t="str">
            <v>KIT CPAP NASAL DESECHABLE TALLA S O MEDIDA DE PERIMETRO CEFALICO 22- 25 (INCLUYE SISTEMA INTERFASE VENTILACION NO INVASIVA NEONATAL CPAP,  GORRO, MASCARA NEONATAL NO INVASIVA, PRONG TALLA S</v>
          </cell>
          <cell r="D154" t="str">
            <v>1 UNIDAD DE KIT CPAP NASAL. INCLUYE (TODOS LOS INSUMOS RELACIONADOS EN LA DESCRIPCION DEL INSUMO) PRESENTACION KIT</v>
          </cell>
          <cell r="E154" t="str">
            <v>TERAPIA RESPIRATORIA</v>
          </cell>
          <cell r="F154" t="str">
            <v>NO</v>
          </cell>
          <cell r="G154" t="str">
            <v>Se solicitará muestra física por requerimiento del evaluador</v>
          </cell>
        </row>
        <row r="155">
          <cell r="A155">
            <v>153</v>
          </cell>
          <cell r="B155" t="str">
            <v>DM1960</v>
          </cell>
          <cell r="C155" t="str">
            <v>KIT CPAP NASAL DESECHABLE TALLA XS O MEDIDA DE PERIMETRO CEFALICO 10-22 CMS (INCLUYE SISTEMA INTERFASE VENTILACION NO INVASIVA NEONATAL CPAP,  GORRO, MASCARA NEONATAL NO INVASIVA, PRONG)</v>
          </cell>
          <cell r="D155" t="str">
            <v>1 UNIDAD DE KIT CPAP NASAL. INCLUYE (TODOS LOS INSUMOS RELACIONADOS EN LA DESCRIPCION DEL INSUMO) PRESENTACION KIT</v>
          </cell>
          <cell r="E155" t="str">
            <v>TERAPIA RESPIRATORIA</v>
          </cell>
          <cell r="F155" t="str">
            <v>NO</v>
          </cell>
          <cell r="G155" t="str">
            <v>Se solicitará muestra física por requerimiento del evaluador</v>
          </cell>
        </row>
        <row r="156">
          <cell r="A156">
            <v>154</v>
          </cell>
          <cell r="B156" t="str">
            <v>DM639</v>
          </cell>
          <cell r="C156" t="str">
            <v>MASCARA DESECHABLE PARA VENTILACION MECANICA NO INVASIVA. FACIAL TOTAL. LARGE.</v>
          </cell>
          <cell r="D156" t="str">
            <v>1 UNIDAD DE MASCARA</v>
          </cell>
          <cell r="E156" t="str">
            <v>TERAPIA RESPIRATORIA</v>
          </cell>
          <cell r="F156" t="str">
            <v>NO</v>
          </cell>
          <cell r="G156" t="str">
            <v>Se solicitará muestra física por requerimiento del evaluador</v>
          </cell>
        </row>
        <row r="157">
          <cell r="A157">
            <v>155</v>
          </cell>
          <cell r="B157" t="str">
            <v>DM1243</v>
          </cell>
          <cell r="C157" t="str">
            <v>MASCARA DESECHABLE PARA VENTILACION MECANICA NO INVASIVA. FACIAL TOTAL. MEDIUM.</v>
          </cell>
          <cell r="D157" t="str">
            <v>1 UNIDAD DE MASCARA</v>
          </cell>
          <cell r="E157" t="str">
            <v>TERAPIA RESPIRATORIA</v>
          </cell>
          <cell r="F157" t="str">
            <v>NO</v>
          </cell>
          <cell r="G157" t="str">
            <v>Se solicitará muestra física por requerimiento del evaluador</v>
          </cell>
        </row>
        <row r="158">
          <cell r="A158">
            <v>156</v>
          </cell>
          <cell r="B158" t="str">
            <v>DM640</v>
          </cell>
          <cell r="C158" t="str">
            <v>MASCARA DESECHABLE PARA VENTILACION MECANICA NO INVASIVA. FACIAL TOTAL. SMALL.</v>
          </cell>
          <cell r="D158" t="str">
            <v>1 UNIDAD DE MASCARA</v>
          </cell>
          <cell r="E158" t="str">
            <v>TERAPIA RESPIRATORIA</v>
          </cell>
          <cell r="F158" t="str">
            <v>NO</v>
          </cell>
          <cell r="G158" t="str">
            <v>Se solicitará muestra física por requerimiento del evaluador</v>
          </cell>
        </row>
        <row r="159">
          <cell r="A159">
            <v>157</v>
          </cell>
          <cell r="B159" t="str">
            <v>DM1953</v>
          </cell>
          <cell r="C159" t="str">
            <v>SENSOR DE FLUJO SPIROLOG REF 840373510</v>
          </cell>
          <cell r="D159" t="str">
            <v xml:space="preserve">1 UNIDAD DE SENSOR </v>
          </cell>
          <cell r="E159" t="str">
            <v>INGENIERIA BIOMEDICA</v>
          </cell>
          <cell r="F159" t="str">
            <v>NO</v>
          </cell>
          <cell r="G159" t="str">
            <v>Se solicitará muestra física por requerimiento del evaluador</v>
          </cell>
        </row>
        <row r="160">
          <cell r="A160">
            <v>158</v>
          </cell>
          <cell r="B160" t="str">
            <v>DM2584</v>
          </cell>
          <cell r="C160" t="str">
            <v>TRAMPA DE CAPNOGRAFIA PARA MONITOR MULTIPARAMETROS (CAPNOGRAFOR MARCA DRAEGER Y MAQUINA DATEX OHMEDA)</v>
          </cell>
          <cell r="D160" t="str">
            <v>1 UNIDAD DE TRAMPA CAPNOGRAFIA</v>
          </cell>
          <cell r="E160" t="str">
            <v>INGENIERIA BIOMEDICA</v>
          </cell>
          <cell r="F160" t="str">
            <v>NO</v>
          </cell>
          <cell r="G160" t="str">
            <v>Se solicitará muestra física por requerimiento del evaluador</v>
          </cell>
        </row>
        <row r="161">
          <cell r="A161">
            <v>159</v>
          </cell>
          <cell r="B161" t="str">
            <v>DM094</v>
          </cell>
          <cell r="C161" t="str">
            <v>ALGODON EN TORUNDA BOLSA X 500 GRS</v>
          </cell>
          <cell r="D161" t="str">
            <v>1 BOLSA DE ALGODÓN X 500 GRMS PRESENTACION BOLSA</v>
          </cell>
          <cell r="E161" t="str">
            <v xml:space="preserve">ESTERILIZACION </v>
          </cell>
          <cell r="F161" t="str">
            <v>NO</v>
          </cell>
          <cell r="G161" t="str">
            <v>Se solicitará muestra física por requerimiento del evaluador</v>
          </cell>
        </row>
        <row r="162">
          <cell r="A162">
            <v>160</v>
          </cell>
          <cell r="B162" t="str">
            <v>DM107</v>
          </cell>
          <cell r="C162" t="str">
            <v>APOSITO DE ALGINATO DE CALCIO 10 X 10  CM.</v>
          </cell>
          <cell r="D162" t="str">
            <v>1 UNIDAD DE APOSITO</v>
          </cell>
          <cell r="E162" t="str">
            <v>ENFERMERIA CLINICA DE HERIDAS</v>
          </cell>
          <cell r="F162" t="str">
            <v>NO</v>
          </cell>
          <cell r="G162" t="str">
            <v>Se solicitará muestra física por requerimiento del evaluador</v>
          </cell>
        </row>
        <row r="163">
          <cell r="A163">
            <v>161</v>
          </cell>
          <cell r="B163" t="str">
            <v>DM158</v>
          </cell>
          <cell r="C163" t="str">
            <v>BARRERA BLANDA y BOLSA COLOSTOMIA No 57</v>
          </cell>
          <cell r="D163" t="str">
            <v>1 KIT COMPUESTO DE 1 BARRERA Y 1 BOLSA COLOSTOMIA</v>
          </cell>
          <cell r="E163" t="str">
            <v>ENFERMERIA CLINICA DE HERIDAS</v>
          </cell>
          <cell r="F163" t="str">
            <v>NO</v>
          </cell>
          <cell r="G163" t="str">
            <v>Se solicitará muestra física por requerimiento del evaluador</v>
          </cell>
        </row>
        <row r="164">
          <cell r="A164">
            <v>162</v>
          </cell>
          <cell r="B164" t="str">
            <v>DM171</v>
          </cell>
          <cell r="C164" t="str">
            <v>BARRERA BLANDA Y BOLSA PARA COLOSTOMIA N° 70</v>
          </cell>
          <cell r="D164" t="str">
            <v>1 KIT COMPUESTO DE 1 BARRERA Y 1 BOLSA COLOSTOMIA</v>
          </cell>
          <cell r="E164" t="str">
            <v>ENFERMERIA CLINICA DE HERIDAS</v>
          </cell>
          <cell r="F164" t="str">
            <v>NO</v>
          </cell>
          <cell r="G164" t="str">
            <v>Se solicitará muestra física por requerimiento del evaluador</v>
          </cell>
        </row>
        <row r="165">
          <cell r="A165">
            <v>163</v>
          </cell>
          <cell r="B165" t="str">
            <v>DM1977</v>
          </cell>
          <cell r="C165" t="str">
            <v>BARRERA CUTANEA NO IRRITANTE EN TOALLA</v>
          </cell>
          <cell r="D165" t="str">
            <v>1 UNIDAD DE BARRERA</v>
          </cell>
          <cell r="E165" t="str">
            <v>ENFERMERIA</v>
          </cell>
          <cell r="F165" t="str">
            <v>NO</v>
          </cell>
          <cell r="G165" t="str">
            <v>Se solicitará muestra física por requerimiento del evaluador</v>
          </cell>
        </row>
        <row r="166">
          <cell r="A166">
            <v>164</v>
          </cell>
          <cell r="B166" t="str">
            <v>DM1961</v>
          </cell>
          <cell r="C166" t="str">
            <v xml:space="preserve">BATA DE CIRUJANO ESTERIL DESCARTABLE: TELA NO TEJIDA DE 35 GRAMOS  AZUL QUIRURGICO DE 132 CM DE LARGO X 152 DE ANCHO CON 6  A 8 TIRAS DE AMARRE, PUÑOS RESORTADOS DE 8 A 6 CM DE LARGO  100% EN ALGODON </v>
          </cell>
          <cell r="D166" t="str">
            <v>1 UNIDAD DE BATA</v>
          </cell>
          <cell r="E166" t="str">
            <v>ESTERILIZACION</v>
          </cell>
          <cell r="F166" t="str">
            <v>NO</v>
          </cell>
          <cell r="G166" t="str">
            <v>Se solicitará muestra física por requerimiento del evaluador</v>
          </cell>
        </row>
        <row r="167">
          <cell r="A167">
            <v>165</v>
          </cell>
          <cell r="B167" t="str">
            <v>DM195</v>
          </cell>
          <cell r="C167" t="str">
            <v>BRAZALETE IDENTIFICACION ADULTOS  EN MATERIAL HIPOALERGENICO (PAPEL)</v>
          </cell>
          <cell r="D167" t="str">
            <v>1 UNIDAD DE BRAZALETE</v>
          </cell>
          <cell r="E167" t="str">
            <v>ENFERMERIA</v>
          </cell>
          <cell r="F167" t="str">
            <v>NO</v>
          </cell>
          <cell r="G167" t="str">
            <v>Se solicitará muestra física por requerimiento del evaluador</v>
          </cell>
        </row>
        <row r="168">
          <cell r="A168">
            <v>166</v>
          </cell>
          <cell r="B168" t="str">
            <v>DM1443</v>
          </cell>
          <cell r="C168" t="str">
            <v>CABLE MONOPOLAR PARA ELECTRODOS DE LAPAROSCOPIA CONEXION  PARA UNIDAD ELECTRO QUIRURGICA  REUSABLE</v>
          </cell>
          <cell r="D168" t="str">
            <v>1 UNIDAD DE CABLE MONOPOLAR</v>
          </cell>
          <cell r="E168" t="str">
            <v>INSTRUMENTACION</v>
          </cell>
          <cell r="F168" t="str">
            <v>NO</v>
          </cell>
          <cell r="G168" t="str">
            <v>Se solicitará muestra física por requerimiento del evaluador</v>
          </cell>
        </row>
        <row r="169">
          <cell r="A169">
            <v>167</v>
          </cell>
          <cell r="B169" t="str">
            <v>DM202</v>
          </cell>
          <cell r="C169" t="str">
            <v>CAL SODADA PARA ANESTESIA CANECA POR 30 HASTA 40 LIBRAS</v>
          </cell>
          <cell r="D169" t="str">
            <v>1 UNIDAD DE CAL   PRESENTACION EN CANECA</v>
          </cell>
          <cell r="E169" t="str">
            <v>INGENIERIA BIOMEDICA</v>
          </cell>
          <cell r="F169" t="str">
            <v>NO</v>
          </cell>
          <cell r="G169" t="str">
            <v>Se solicitará muestra física por requerimiento del evaluador</v>
          </cell>
        </row>
        <row r="170">
          <cell r="A170">
            <v>168</v>
          </cell>
          <cell r="B170" t="str">
            <v>DM1826</v>
          </cell>
          <cell r="C170" t="str">
            <v>CATETER DIALISIS PERITONEAL 39,25 CMS CURVO COLA DE CERDO</v>
          </cell>
          <cell r="D170" t="str">
            <v>1 UNIDAD DE CATETER</v>
          </cell>
          <cell r="E170" t="str">
            <v>NEFROLOGIA PEDRIATICO</v>
          </cell>
          <cell r="F170" t="str">
            <v>NO</v>
          </cell>
          <cell r="G170" t="str">
            <v>Se solicitará muestra física por requerimiento del evaluador</v>
          </cell>
        </row>
        <row r="171">
          <cell r="A171">
            <v>169</v>
          </cell>
          <cell r="B171" t="str">
            <v>DM270</v>
          </cell>
          <cell r="C171" t="str">
            <v>CATETER DIALISIS PERITONEAL NEONATAL 1 C</v>
          </cell>
          <cell r="D171" t="str">
            <v>1 UNIDAD DE CATETER</v>
          </cell>
          <cell r="E171" t="str">
            <v>NEFROLOGIA PEDRIATICO</v>
          </cell>
          <cell r="F171" t="str">
            <v>NO</v>
          </cell>
          <cell r="G171" t="str">
            <v>Se solicitará muestra física por requerimiento del evaluador</v>
          </cell>
        </row>
        <row r="172">
          <cell r="A172">
            <v>170</v>
          </cell>
          <cell r="B172" t="str">
            <v>DM260</v>
          </cell>
          <cell r="C172" t="str">
            <v>CATETER MAHURKAR 2 LUMEN PRECURVADO 8 FR X 12CM.</v>
          </cell>
          <cell r="D172" t="str">
            <v>1 UNIDAD DE CATETER</v>
          </cell>
          <cell r="E172" t="str">
            <v>NEFROLOGIA PEDRIATICO</v>
          </cell>
          <cell r="F172" t="str">
            <v>NO</v>
          </cell>
          <cell r="G172" t="str">
            <v>Se solicitará muestra física por requerimiento del evaluador</v>
          </cell>
        </row>
        <row r="173">
          <cell r="A173">
            <v>171</v>
          </cell>
          <cell r="B173" t="str">
            <v>DM343</v>
          </cell>
          <cell r="C173" t="str">
            <v>CATETER UMBILICAL 2.5</v>
          </cell>
          <cell r="D173" t="str">
            <v>1 UNIDAD DE CATETER</v>
          </cell>
          <cell r="E173" t="str">
            <v>ENFERMERIA NEONATAL</v>
          </cell>
          <cell r="F173" t="str">
            <v>NO</v>
          </cell>
          <cell r="G173" t="str">
            <v>Se solicitará muestra física por requerimiento del evaluador</v>
          </cell>
        </row>
        <row r="174">
          <cell r="A174">
            <v>172</v>
          </cell>
          <cell r="B174" t="str">
            <v>DM1126</v>
          </cell>
          <cell r="C174" t="str">
            <v>CAT GUT CROMADO CALIBRE 3/0 AGUJA CURVA REDONDA DE 24 A 27 MM DE MEDIO CIRCULO, HEBRA DE 70 CM O MAS</v>
          </cell>
          <cell r="D174" t="str">
            <v>1 UNIDAD DE SOBRE</v>
          </cell>
          <cell r="E174" t="str">
            <v>INSTRUMENTACION</v>
          </cell>
          <cell r="F174" t="str">
            <v>NO</v>
          </cell>
          <cell r="G174" t="str">
            <v>Se solicitará muestra física por requerimiento del evaluador</v>
          </cell>
        </row>
        <row r="175">
          <cell r="A175">
            <v>173</v>
          </cell>
          <cell r="B175" t="str">
            <v>DM370</v>
          </cell>
          <cell r="C175" t="str">
            <v xml:space="preserve">CERA PARA HUESO 2.5GR                                                                                          </v>
          </cell>
          <cell r="D175" t="str">
            <v>1 UNIDAD DE SOBRE</v>
          </cell>
          <cell r="E175" t="str">
            <v>INSTRUMENTACION</v>
          </cell>
          <cell r="F175" t="str">
            <v>NO</v>
          </cell>
          <cell r="G175" t="str">
            <v>Se solicitará muestra física por requerimiento del evaluador</v>
          </cell>
        </row>
        <row r="176">
          <cell r="A176">
            <v>174</v>
          </cell>
          <cell r="B176" t="str">
            <v>DM377</v>
          </cell>
          <cell r="C176" t="str">
            <v>CIRCUITO DE ANESTESIA ADULTO CON BALON 3 LITROS</v>
          </cell>
          <cell r="D176" t="str">
            <v>1 UNIDAD DE CIRCUITO</v>
          </cell>
          <cell r="E176" t="str">
            <v>ANESTESIA</v>
          </cell>
          <cell r="F176" t="str">
            <v>NO</v>
          </cell>
          <cell r="G176" t="str">
            <v>Se solicitará muestra física por requerimiento del evaluador</v>
          </cell>
        </row>
        <row r="177">
          <cell r="A177">
            <v>175</v>
          </cell>
          <cell r="B177" t="str">
            <v>DM2409</v>
          </cell>
          <cell r="C177" t="str">
            <v>CONTENEDOR RIGIDO PARA EL DESCARTE DE RESIDUOS DE RIESGO BIOLOGICO DE ORIGEN CORTO PUNZANTE DE CAPACIDAD DE 44 A 50 LITROS</v>
          </cell>
          <cell r="D177" t="str">
            <v>1 UNIDAD DE CONTENEDOR</v>
          </cell>
          <cell r="E177" t="str">
            <v>INGENIERIA AMBIENTAL</v>
          </cell>
          <cell r="F177" t="str">
            <v>NO</v>
          </cell>
          <cell r="G177" t="str">
            <v>Se solicitará muestra física por requerimiento del evaluador</v>
          </cell>
        </row>
        <row r="178">
          <cell r="A178">
            <v>176</v>
          </cell>
          <cell r="B178" t="str">
            <v>DM426</v>
          </cell>
          <cell r="C178" t="str">
            <v>DISPOSITIVO INTRAOSEO AUTOMATICO ADULTO</v>
          </cell>
          <cell r="D178" t="str">
            <v>1 UNIDAD DE DISPOSITIVO INTRAOSEO</v>
          </cell>
          <cell r="E178" t="str">
            <v>ENFERMERIA URGENCIAS</v>
          </cell>
          <cell r="F178" t="str">
            <v>NO</v>
          </cell>
          <cell r="G178" t="str">
            <v>Se solicitará muestra física por requerimiento del evaluador</v>
          </cell>
        </row>
        <row r="179">
          <cell r="A179">
            <v>177</v>
          </cell>
          <cell r="B179" t="str">
            <v>DM427</v>
          </cell>
          <cell r="C179" t="str">
            <v>DISPOSITIVO INTRAOSEO AUTOMATICO PEDIATRICA</v>
          </cell>
          <cell r="D179" t="str">
            <v>1 UNIDAD DE DISPOSITIVO INTRAOSEO</v>
          </cell>
          <cell r="E179" t="str">
            <v>ENFERMERIA URGENCIAS</v>
          </cell>
          <cell r="F179" t="str">
            <v>NO</v>
          </cell>
          <cell r="G179" t="str">
            <v>Se solicitará muestra física por requerimiento del evaluador</v>
          </cell>
        </row>
        <row r="180">
          <cell r="A180">
            <v>178</v>
          </cell>
          <cell r="B180" t="str">
            <v>DM1545</v>
          </cell>
          <cell r="C180" t="str">
            <v>DREN DE SILICONA PLANO ACANALADO  CON LINEA RADIOPACA  ESTERIL 4/4 PARTES PERFORADO DE  DE 4 X 7 X 20MM APROX</v>
          </cell>
          <cell r="D180" t="str">
            <v>1 UNIDAD DE DREN</v>
          </cell>
          <cell r="E180" t="str">
            <v>CIRUGIA GENERAL - INGENIERIA BIOMEDICA</v>
          </cell>
          <cell r="F180" t="str">
            <v>NO</v>
          </cell>
          <cell r="G180" t="str">
            <v>Se solicitará muestra física por requerimiento del evaluador</v>
          </cell>
        </row>
        <row r="181">
          <cell r="A181">
            <v>179</v>
          </cell>
          <cell r="B181" t="str">
            <v>DM2639</v>
          </cell>
          <cell r="C181" t="str">
            <v>ESPONJA QUIRURGICA PARA TAPONAMIENTO NASAL DE 8 CM X 2.0 CM</v>
          </cell>
          <cell r="D181" t="str">
            <v>1 UNIDAD DE ESPONJA</v>
          </cell>
          <cell r="E181" t="str">
            <v>OTORRINOLARINGOLOGIA</v>
          </cell>
          <cell r="F181" t="str">
            <v>NO</v>
          </cell>
          <cell r="G181" t="str">
            <v>Se solicitará muestra física por requerimiento del evaluador</v>
          </cell>
        </row>
        <row r="182">
          <cell r="A182">
            <v>180</v>
          </cell>
          <cell r="B182" t="str">
            <v>DM497</v>
          </cell>
          <cell r="C182" t="str">
            <v xml:space="preserve">FILTRO EXHALATORIO REUSABLE PARA PB 840     </v>
          </cell>
          <cell r="D182" t="str">
            <v>1 UNIDAD DE FILTRO</v>
          </cell>
          <cell r="E182" t="str">
            <v>INGENIERIA BIOMEDICA</v>
          </cell>
          <cell r="F182" t="str">
            <v>NO</v>
          </cell>
          <cell r="G182" t="str">
            <v>Se solicitará muestra física por requerimiento del evaluador</v>
          </cell>
        </row>
        <row r="183">
          <cell r="A183">
            <v>181</v>
          </cell>
          <cell r="B183" t="str">
            <v>DM499</v>
          </cell>
          <cell r="C183" t="str">
            <v>FILTRO INSPIRATORIO REUSABLE</v>
          </cell>
          <cell r="D183" t="str">
            <v>1 UNIDAD DE FILTRO</v>
          </cell>
          <cell r="E183" t="str">
            <v>INGENIERIA BIOMEDICA</v>
          </cell>
          <cell r="F183" t="str">
            <v>NO</v>
          </cell>
          <cell r="G183" t="str">
            <v>Se solicitará muestra física por requerimiento del evaluador</v>
          </cell>
        </row>
        <row r="184">
          <cell r="A184">
            <v>182</v>
          </cell>
          <cell r="B184" t="str">
            <v>DM509</v>
          </cell>
          <cell r="C184" t="str">
            <v>GANCHO DE HOOK COMPATIBLE CON ELCABLE MONOPOLAR</v>
          </cell>
          <cell r="D184" t="str">
            <v>1 UNIDAD DE GANCHO HOOK</v>
          </cell>
          <cell r="E184" t="str">
            <v xml:space="preserve">INSTRUMENTACION - INGENIERIA BIOMEDICA </v>
          </cell>
          <cell r="F184" t="str">
            <v>NO</v>
          </cell>
          <cell r="G184" t="str">
            <v>Se solicitará muestra física por requerimiento del evaluador</v>
          </cell>
        </row>
        <row r="185">
          <cell r="A185">
            <v>183</v>
          </cell>
          <cell r="B185" t="str">
            <v>DM520</v>
          </cell>
          <cell r="C185" t="str">
            <v>GRAPADORA CIRCULAR CURV CORT 29MM</v>
          </cell>
          <cell r="D185" t="str">
            <v>1 UNIDAD DE GRAPADORA</v>
          </cell>
          <cell r="E185" t="str">
            <v>CIRUGIA GENERAL</v>
          </cell>
          <cell r="F185" t="str">
            <v>NO</v>
          </cell>
          <cell r="G185" t="str">
            <v>Se solicitará muestra física por requerimiento del evaluador</v>
          </cell>
        </row>
        <row r="186">
          <cell r="A186">
            <v>184</v>
          </cell>
          <cell r="B186" t="str">
            <v>DM652</v>
          </cell>
          <cell r="C186" t="str">
            <v>KIT TRACCION CUTANEA PEDIATRICO</v>
          </cell>
          <cell r="D186" t="str">
            <v>1 UNIDAD DE KIT TRACCION CUTANEA PRESENTACION KIT</v>
          </cell>
          <cell r="E186" t="str">
            <v>ORTOPEDIA</v>
          </cell>
          <cell r="F186" t="str">
            <v>NO</v>
          </cell>
          <cell r="G186" t="str">
            <v>Se solicitará muestra física por requerimiento del evaluador</v>
          </cell>
        </row>
        <row r="187">
          <cell r="A187">
            <v>185</v>
          </cell>
          <cell r="B187" t="str">
            <v>DM1828</v>
          </cell>
          <cell r="C187" t="str">
            <v xml:space="preserve">LUBRICANTE DE INSTRUMENTO E INHIBIDOR DE OXIDO   NO GRASOSO, NO TOXICO, SIN COMPONENTE DE SILICONA , COMPATIBLE EN PROCESOS DE VAPOR , GALON </v>
          </cell>
          <cell r="D187" t="str">
            <v>1 UNIDAD DE LUBRICANTE PRESENTACION EN GALON</v>
          </cell>
          <cell r="E187" t="str">
            <v xml:space="preserve">ESTERILIZACION </v>
          </cell>
          <cell r="F187" t="str">
            <v>NO</v>
          </cell>
          <cell r="G187" t="str">
            <v>Se solicitará muestra física por requerimiento del evaluador</v>
          </cell>
        </row>
        <row r="188">
          <cell r="A188">
            <v>186</v>
          </cell>
          <cell r="B188" t="str">
            <v>DM2076</v>
          </cell>
          <cell r="C188" t="str">
            <v>MALLA DE POLIPROPILENO SUAVE DE MEDIANA DENSIDAD CON PESO DE 45 A 90G/M2, MACROPOROSA PORO DE 2,38 A 3.6 X 2,38 A 3.6 MM, NO ABSORBIBLE. 7CM A 8CM X 15CM</v>
          </cell>
          <cell r="D188" t="str">
            <v>1 UNIDAD DE MALLA</v>
          </cell>
          <cell r="E188" t="str">
            <v>CIRUGIA GENERAL</v>
          </cell>
          <cell r="F188" t="str">
            <v>NO</v>
          </cell>
          <cell r="G188" t="str">
            <v>Se solicitará muestra física por requerimiento del evaluador</v>
          </cell>
        </row>
        <row r="189">
          <cell r="A189">
            <v>187</v>
          </cell>
          <cell r="B189" t="str">
            <v>DM2719</v>
          </cell>
          <cell r="C189" t="str">
            <v>MALLA RECUBIERTA PROTECTORA EN U PARA HIATO 7 X 10 CMS</v>
          </cell>
          <cell r="D189" t="str">
            <v>1 UNIDAD DE MALLA</v>
          </cell>
          <cell r="E189" t="str">
            <v>CIRUGIA GENERAL</v>
          </cell>
          <cell r="F189" t="str">
            <v>NO</v>
          </cell>
          <cell r="G189" t="str">
            <v>Se solicitará muestra física por requerimiento del evaluador</v>
          </cell>
        </row>
        <row r="190">
          <cell r="A190">
            <v>188</v>
          </cell>
          <cell r="B190" t="str">
            <v>DM2435</v>
          </cell>
          <cell r="C190" t="str">
            <v>PAPEL DESFIBRILADOR INSTRAMED  CARDIO MAX  48 mm (anchura) x 30 m (longitud )</v>
          </cell>
          <cell r="D190" t="str">
            <v>1 UNIDAD DE PAPEL  PRESENTACION ROLLO</v>
          </cell>
          <cell r="E190" t="str">
            <v>INGENIERIA BIOMEDICA</v>
          </cell>
          <cell r="F190" t="str">
            <v>NO</v>
          </cell>
          <cell r="G190" t="str">
            <v>Se solicitará muestra física por requerimiento del evaluador</v>
          </cell>
        </row>
        <row r="191">
          <cell r="A191">
            <v>189</v>
          </cell>
          <cell r="B191" t="str">
            <v>DM2171</v>
          </cell>
          <cell r="C191" t="str">
            <v>PAPEL PARA DESFIBRILADOR 50 MM X 30 MTS EN ROLLO</v>
          </cell>
          <cell r="D191" t="str">
            <v>1 UNIDAD DE PAPEL  PRESENTACION ROLLO</v>
          </cell>
          <cell r="E191" t="str">
            <v>INGENIERIA BIOMEDICA</v>
          </cell>
          <cell r="F191" t="str">
            <v>NO</v>
          </cell>
          <cell r="G191" t="str">
            <v>Se solicitará muestra física por requerimiento del evaluador</v>
          </cell>
        </row>
        <row r="192">
          <cell r="A192">
            <v>190</v>
          </cell>
          <cell r="B192" t="str">
            <v>DM1458</v>
          </cell>
          <cell r="C192" t="str">
            <v>PAPEL PARA ELECTROCARDIOGRAFO 50 MM X 20 MTS EN ROLLO</v>
          </cell>
          <cell r="D192" t="str">
            <v>1 UNIDAD DE PAPEL  PRESENTACION ROLLO</v>
          </cell>
          <cell r="E192" t="str">
            <v>INGENIERIA BIOMEDICA</v>
          </cell>
          <cell r="F192" t="str">
            <v>NO</v>
          </cell>
          <cell r="G192" t="str">
            <v>Se solicitará muestra física por requerimiento del evaluador</v>
          </cell>
        </row>
        <row r="193">
          <cell r="A193">
            <v>191</v>
          </cell>
          <cell r="B193" t="str">
            <v>DM809</v>
          </cell>
          <cell r="C193" t="str">
            <v>PAPEL PARA ELECTROCARDIOGRAFO EDAN DANATECH  UNIDAD</v>
          </cell>
          <cell r="D193" t="str">
            <v>1 UNIDAD DE PAPEL</v>
          </cell>
          <cell r="E193" t="str">
            <v>INGENIERIA BIOMEDICA</v>
          </cell>
          <cell r="F193" t="str">
            <v>NO</v>
          </cell>
          <cell r="G193" t="str">
            <v>Se solicitará muestra física por requerimiento del evaluador</v>
          </cell>
        </row>
        <row r="194">
          <cell r="A194">
            <v>192</v>
          </cell>
          <cell r="B194" t="str">
            <v>DM2442</v>
          </cell>
          <cell r="C194" t="str">
            <v>PAPEL PARA ELECTROCARDIOGRAFO MARCA COMEN UNIDAD  medidas: 110 MM * 140MM*15O HOJAS  REQUIERE GUIA LIBRETA</v>
          </cell>
          <cell r="D194" t="str">
            <v>1 UNIDAD DE PAPEL</v>
          </cell>
          <cell r="E194" t="str">
            <v>INGENIERIA BIOMEDICA</v>
          </cell>
          <cell r="F194" t="str">
            <v>NO</v>
          </cell>
          <cell r="G194" t="str">
            <v>Se solicitará muestra física por requerimiento del evaluador</v>
          </cell>
        </row>
        <row r="195">
          <cell r="A195">
            <v>193</v>
          </cell>
          <cell r="B195" t="str">
            <v>DM787</v>
          </cell>
          <cell r="C195" t="str">
            <v>PAPEL PARA ELECTROCARDIOGRAFO Y DESFIBRILADOR 50MM  X 30 EN ROLLO TERMOREACTIVO</v>
          </cell>
          <cell r="D195" t="str">
            <v>1 UNIDAD DE PAPEL  PRESENTACION ROLLO</v>
          </cell>
          <cell r="E195" t="str">
            <v>INGENIERIA BIOMEDICA</v>
          </cell>
          <cell r="F195" t="str">
            <v>NO</v>
          </cell>
          <cell r="G195" t="str">
            <v>Se solicitará muestra física por requerimiento del evaluador</v>
          </cell>
        </row>
        <row r="196">
          <cell r="A196">
            <v>194</v>
          </cell>
          <cell r="B196" t="str">
            <v>DM2443</v>
          </cell>
          <cell r="C196" t="str">
            <v>PAPEL PARA MONITOR FETAL 112 MM X 100 MM X 200 RESMA</v>
          </cell>
          <cell r="D196" t="str">
            <v>1 UNIDAD DE PAPEL  PRESENTACION ROLLO</v>
          </cell>
          <cell r="E196" t="str">
            <v>INGENIERIA BIOMEDICA</v>
          </cell>
          <cell r="F196" t="str">
            <v>NO</v>
          </cell>
          <cell r="G196" t="str">
            <v>Se solicitará muestra física por requerimiento del evaluador</v>
          </cell>
        </row>
        <row r="197">
          <cell r="A197">
            <v>195</v>
          </cell>
          <cell r="B197" t="str">
            <v>DM2103</v>
          </cell>
          <cell r="C197" t="str">
            <v>PAPEL TERMICO PARA MONITOR FETAL DE (112 X 90) MM X 150 HOJAS LINEA ROJA EN Z</v>
          </cell>
          <cell r="D197" t="str">
            <v>1 UNIDAD DE PAPEL</v>
          </cell>
          <cell r="E197" t="str">
            <v>INGENIERIA BIOMEDICA</v>
          </cell>
          <cell r="F197" t="str">
            <v>NO</v>
          </cell>
          <cell r="G197" t="str">
            <v>Se solicitará muestra física por requerimiento del evaluador</v>
          </cell>
        </row>
        <row r="198">
          <cell r="A198">
            <v>196</v>
          </cell>
          <cell r="B198" t="str">
            <v>DM949</v>
          </cell>
          <cell r="C198" t="str">
            <v>RESERVORIO PARA DREN DE SILICONA PLANO ACANALADO  CON CAPACIDAD DE 100ML</v>
          </cell>
          <cell r="D198" t="str">
            <v>1 UNIDAD DE RESERVORIO PARA DREN</v>
          </cell>
          <cell r="E198" t="str">
            <v>CIRUGIA GENERAL</v>
          </cell>
          <cell r="F198" t="str">
            <v>NO</v>
          </cell>
          <cell r="G198" t="str">
            <v>Se solicitará muestra física por requerimiento del evaluador</v>
          </cell>
        </row>
        <row r="199">
          <cell r="A199">
            <v>197</v>
          </cell>
          <cell r="B199" t="str">
            <v>DM1378</v>
          </cell>
          <cell r="C199" t="str">
            <v>RESERVORIO PARA DREN DE SILICONA REDONDO ACANALADO CON LINEA RADIOPACA  19FR CON CAPACIDAD DE 450 a 500ML</v>
          </cell>
          <cell r="D199" t="str">
            <v>1 UNIDAD DE RESERVORIO PARA DREN</v>
          </cell>
          <cell r="E199" t="str">
            <v>CIRUGIA GENERAL</v>
          </cell>
          <cell r="F199" t="str">
            <v>NO</v>
          </cell>
          <cell r="G199" t="str">
            <v>Se solicitará muestra física por requerimiento del evaluador</v>
          </cell>
        </row>
        <row r="200">
          <cell r="A200">
            <v>198</v>
          </cell>
          <cell r="B200" t="str">
            <v>DM1978</v>
          </cell>
          <cell r="C200" t="str">
            <v xml:space="preserve">RETRACTOR  DE 5-9  CM  </v>
          </cell>
          <cell r="D200" t="str">
            <v>1 UNIDAD DE RETRACTOR</v>
          </cell>
          <cell r="E200" t="str">
            <v xml:space="preserve">INSTRUMENTACION </v>
          </cell>
          <cell r="F200" t="str">
            <v>NO</v>
          </cell>
          <cell r="G200" t="str">
            <v>Se solicitará muestra física por requerimiento del evaluador</v>
          </cell>
        </row>
        <row r="201">
          <cell r="A201">
            <v>199</v>
          </cell>
          <cell r="B201" t="str">
            <v>DM957</v>
          </cell>
          <cell r="C201" t="str">
            <v xml:space="preserve">RETRACTOR  RIGIDO DE 2.5-6 CM         </v>
          </cell>
          <cell r="D201" t="str">
            <v>1 UNIDAD DE RETRACTOR</v>
          </cell>
          <cell r="E201" t="str">
            <v xml:space="preserve">INSTRUMENTACION </v>
          </cell>
          <cell r="F201" t="str">
            <v>NO</v>
          </cell>
          <cell r="G201" t="str">
            <v>Se solicitará muestra física por requerimiento del evaluador</v>
          </cell>
        </row>
        <row r="202">
          <cell r="A202">
            <v>200</v>
          </cell>
          <cell r="B202" t="str">
            <v>DM2525</v>
          </cell>
          <cell r="C202" t="str">
            <v xml:space="preserve">RETRACTOR RIGIDO DE 9-14  CM         </v>
          </cell>
          <cell r="D202" t="str">
            <v>1 UNIDAD DE RETRACTOR</v>
          </cell>
          <cell r="E202" t="str">
            <v xml:space="preserve">INSTRUMENTACION </v>
          </cell>
          <cell r="F202" t="str">
            <v>NO</v>
          </cell>
          <cell r="G202" t="str">
            <v>Se solicitará muestra física por requerimiento del evaluador</v>
          </cell>
        </row>
        <row r="203">
          <cell r="A203">
            <v>201</v>
          </cell>
          <cell r="B203" t="str">
            <v>DM959</v>
          </cell>
          <cell r="C203" t="str">
            <v>ROLLO DE TELA SMS 0,52*100METROS</v>
          </cell>
          <cell r="D203" t="str">
            <v>1 UNIDAD DE ROLLO DE TELA SMS. PRESENTACION ROLLO</v>
          </cell>
          <cell r="E203" t="str">
            <v xml:space="preserve">ESTERILIZACION </v>
          </cell>
          <cell r="F203" t="str">
            <v>NO</v>
          </cell>
          <cell r="G203" t="str">
            <v>Se solicitará muestra física por requerimiento del evaluador</v>
          </cell>
        </row>
        <row r="204">
          <cell r="A204">
            <v>202</v>
          </cell>
          <cell r="B204" t="str">
            <v>DM1709</v>
          </cell>
          <cell r="C204" t="str">
            <v>SENSORES PARA MONITOREO BISPECTRAL BILATERAL</v>
          </cell>
          <cell r="D204" t="str">
            <v xml:space="preserve">1 UNIDAD DE SENSOR </v>
          </cell>
          <cell r="E204" t="str">
            <v>ANESTESIA - INGENIERIA BIOMEDICA</v>
          </cell>
          <cell r="F204" t="str">
            <v>NO</v>
          </cell>
          <cell r="G204" t="str">
            <v>Se solicitará muestra física por requerimiento del evaluador</v>
          </cell>
        </row>
        <row r="205">
          <cell r="A205">
            <v>203</v>
          </cell>
          <cell r="B205" t="str">
            <v>DM1011</v>
          </cell>
          <cell r="C205" t="str">
            <v>SISTEMA DE DRENAJE TORAXICO SENCILLO (HUMEDO) CAPACIDAD DE 2.000 A 3.200 CC SALIDA PARA SUCCION</v>
          </cell>
          <cell r="D205" t="str">
            <v>1 UNIDAD DE SISTEMA DE DRENAJE TORAXICO</v>
          </cell>
          <cell r="E205" t="str">
            <v>CIRUGIA GENERAL</v>
          </cell>
          <cell r="F205" t="str">
            <v>NO</v>
          </cell>
          <cell r="G205" t="str">
            <v>Se solicitará muestra física por requerimiento del evaluador</v>
          </cell>
        </row>
        <row r="206">
          <cell r="A206">
            <v>204</v>
          </cell>
          <cell r="B206" t="str">
            <v>DM2551</v>
          </cell>
          <cell r="C206" t="str">
            <v>SONDA NASOENTERAL C/PUNTA DE TUNGSTENO N. 8 FR</v>
          </cell>
          <cell r="D206" t="str">
            <v>1 UNIDAD DE SONDA</v>
          </cell>
          <cell r="E206" t="str">
            <v>GASTROENTEROLOGIA</v>
          </cell>
          <cell r="F206" t="str">
            <v>NO</v>
          </cell>
          <cell r="G206" t="str">
            <v>Se solicitará muestra física por requerimiento del evaluador</v>
          </cell>
        </row>
        <row r="207">
          <cell r="A207">
            <v>205</v>
          </cell>
          <cell r="B207" t="str">
            <v>DM2552</v>
          </cell>
          <cell r="C207" t="str">
            <v>SONDA NASOGASTRICA  12 FR CON PTA TUNGSTENO CON PUERTO Y ESTILETE</v>
          </cell>
          <cell r="D207" t="str">
            <v>1 UNIDAD DE SONDA</v>
          </cell>
          <cell r="E207" t="str">
            <v>CIRUGIA GENERAL</v>
          </cell>
          <cell r="F207" t="str">
            <v>NO</v>
          </cell>
          <cell r="G207" t="str">
            <v>Se solicitará muestra física por requerimiento del evaluador</v>
          </cell>
        </row>
        <row r="208">
          <cell r="A208">
            <v>206</v>
          </cell>
          <cell r="B208" t="str">
            <v>DM2553</v>
          </cell>
          <cell r="C208" t="str">
            <v xml:space="preserve">SONDA NASOGASTRICA S/PUNTA DE TUNGSTENO EN POLIURETANO N. 12 FR </v>
          </cell>
          <cell r="D208" t="str">
            <v>1 UNIDAD DE SONDA</v>
          </cell>
          <cell r="E208" t="str">
            <v>GASTROENTEROLOGIA</v>
          </cell>
          <cell r="F208" t="str">
            <v>NO</v>
          </cell>
          <cell r="G208" t="str">
            <v>Se solicitará muestra física por requerimiento del evaluador</v>
          </cell>
        </row>
        <row r="209">
          <cell r="A209">
            <v>207</v>
          </cell>
          <cell r="B209" t="str">
            <v>DM2554</v>
          </cell>
          <cell r="C209" t="str">
            <v>SONDA NASOGASTRICA S/PUNTA DE TUNGSTENO EN POLIURETANO N. 5</v>
          </cell>
          <cell r="D209" t="str">
            <v>1 UNIDAD DE SONDA</v>
          </cell>
          <cell r="E209" t="str">
            <v>GASTROENTEROLOGIA</v>
          </cell>
          <cell r="F209" t="str">
            <v>NO</v>
          </cell>
          <cell r="G209" t="str">
            <v>Se solicitará muestra física por requerimiento del evaluador</v>
          </cell>
        </row>
        <row r="210">
          <cell r="A210">
            <v>208</v>
          </cell>
          <cell r="B210" t="str">
            <v>DM2555</v>
          </cell>
          <cell r="C210" t="str">
            <v>SONDA NASOGASTRICA S/PUNTA DE TUNGSTENO EN POLIURETANO N. 8</v>
          </cell>
          <cell r="D210" t="str">
            <v>1 UNIDAD DE SONDA</v>
          </cell>
          <cell r="E210" t="str">
            <v>GASTROENTEROLOGIA</v>
          </cell>
          <cell r="F210" t="str">
            <v>NO</v>
          </cell>
          <cell r="G210" t="str">
            <v>Se solicitará muestra física por requerimiento del evaluador</v>
          </cell>
        </row>
        <row r="211">
          <cell r="A211">
            <v>209</v>
          </cell>
          <cell r="B211" t="str">
            <v>DM1053</v>
          </cell>
          <cell r="C211" t="str">
            <v>SONDA NUTRICION ENTERAL 10 FR TUNGSTENO</v>
          </cell>
          <cell r="D211" t="str">
            <v>1 UNIDAD DE SONDA</v>
          </cell>
          <cell r="E211" t="str">
            <v>GASTROENTEROLOGIA</v>
          </cell>
          <cell r="F211" t="str">
            <v>NO</v>
          </cell>
          <cell r="G211" t="str">
            <v>Se solicitará muestra física por requerimiento del evaluador</v>
          </cell>
        </row>
        <row r="212">
          <cell r="A212">
            <v>210</v>
          </cell>
          <cell r="B212" t="str">
            <v>DM1055</v>
          </cell>
          <cell r="C212" t="str">
            <v>SONDA NUTRICION ENTERAL 6 FR TUNGSTENO PEDIATRICA</v>
          </cell>
          <cell r="D212" t="str">
            <v>1 UNIDAD DE SONDA</v>
          </cell>
          <cell r="E212" t="str">
            <v>GASTROENTEROLOGIA</v>
          </cell>
          <cell r="F212" t="str">
            <v>NO</v>
          </cell>
          <cell r="G212" t="str">
            <v>Se solicitará muestra física por requerimiento del evaluador</v>
          </cell>
        </row>
        <row r="213">
          <cell r="A213">
            <v>211</v>
          </cell>
          <cell r="B213" t="str">
            <v>DM2556</v>
          </cell>
          <cell r="C213" t="str">
            <v>SONDA PARA NUTRICION ENTERAL POR GASTROSTOMIA PEDIATRICO 12 FR VOLUMEN DE LLENADO (BALON)3-5CC</v>
          </cell>
          <cell r="D213" t="str">
            <v>1 UNIDAD DE SONDA</v>
          </cell>
          <cell r="E213" t="str">
            <v>GASTROENTEROLOGIA</v>
          </cell>
          <cell r="F213" t="str">
            <v>NO</v>
          </cell>
          <cell r="G213" t="str">
            <v>Se solicitará muestra física por requerimiento del evaluador</v>
          </cell>
        </row>
        <row r="214">
          <cell r="A214">
            <v>212</v>
          </cell>
          <cell r="B214" t="str">
            <v>DM1057</v>
          </cell>
          <cell r="C214" t="str">
            <v xml:space="preserve">SONDA PUNTA TUNGSTENO NUTRI/ENTERAL  12 FR                                                           </v>
          </cell>
          <cell r="D214" t="str">
            <v>1 UNIDAD DE SONDA</v>
          </cell>
          <cell r="E214" t="str">
            <v>GASTROENTEROLOGIA</v>
          </cell>
          <cell r="F214" t="str">
            <v>NO</v>
          </cell>
          <cell r="G214" t="str">
            <v>Se solicitará muestra física por requerimiento del evaluador</v>
          </cell>
        </row>
        <row r="215">
          <cell r="A215">
            <v>213</v>
          </cell>
          <cell r="B215" t="str">
            <v>DM490</v>
          </cell>
          <cell r="C215" t="str">
            <v>SUJETADORES DE TUBO OROTRAQUEAL</v>
          </cell>
          <cell r="D215" t="str">
            <v>1 UNIDAD DE SUJETADOR DE TUBO</v>
          </cell>
          <cell r="E215" t="str">
            <v>TERAPIA RESPIRATORIA</v>
          </cell>
          <cell r="F215" t="str">
            <v>NO</v>
          </cell>
          <cell r="G215" t="str">
            <v>Se solicitará muestra física por requerimiento del evaluador</v>
          </cell>
        </row>
        <row r="216">
          <cell r="A216">
            <v>214</v>
          </cell>
          <cell r="B216" t="str">
            <v>DM770</v>
          </cell>
          <cell r="C216" t="str">
            <v>MONOFILAMENTO ABSORBIBLE DE POLIDIOXANONA, CALIBRE 4/0, AGUJADE 24 A 26 MM CURVA REDONDA, DE MEDIO CIRCULO, HEBRA DE 70 CM EN ADELANTE</v>
          </cell>
          <cell r="D216" t="str">
            <v>1 UNIDAD DE SOBRE</v>
          </cell>
          <cell r="E216" t="str">
            <v>INSTRUMENTACION</v>
          </cell>
          <cell r="F216" t="str">
            <v>NO</v>
          </cell>
          <cell r="G216" t="str">
            <v>Se solicitará muestra física por requerimiento del evaluador</v>
          </cell>
        </row>
        <row r="217">
          <cell r="A217">
            <v>215</v>
          </cell>
          <cell r="B217" t="str">
            <v>DM964</v>
          </cell>
          <cell r="C217" t="str">
            <v>MULTIFILAMENTO NO ABSORBIBLE DE SEDA NEGRA CALIBRE 0 AGUJA CURVA REDONDA DE 34 A 37 MM 1/2 DE CIRCULO, HEBRA DE 70 CM O MAS</v>
          </cell>
          <cell r="D217" t="str">
            <v>1 UNIDAD DE SOBRE</v>
          </cell>
          <cell r="E217" t="str">
            <v>INSTRUMENTACION</v>
          </cell>
          <cell r="F217" t="str">
            <v>NO</v>
          </cell>
          <cell r="G217" t="str">
            <v>Se solicitará muestra física por requerimiento del evaluador</v>
          </cell>
        </row>
        <row r="218">
          <cell r="A218">
            <v>216</v>
          </cell>
          <cell r="B218" t="str">
            <v>DM965</v>
          </cell>
          <cell r="C218" t="str">
            <v>MULTIFILAMENTO NO ABSORBIBLE DE SEDA NEGRA CALIBRE 0 AGUJA CURVA REDONDA DE 24 A 26 MM 1/2 DE CIRCULO, HEBRA DE 70 CM O MAS</v>
          </cell>
          <cell r="D218" t="str">
            <v>1 UNIDAD DE SOBRE</v>
          </cell>
          <cell r="E218" t="str">
            <v>INSTRUMENTACION</v>
          </cell>
          <cell r="F218" t="str">
            <v>NO</v>
          </cell>
          <cell r="G218" t="str">
            <v>Se solicitará muestra física por requerimiento del evaluador</v>
          </cell>
        </row>
        <row r="219">
          <cell r="A219">
            <v>217</v>
          </cell>
          <cell r="B219" t="str">
            <v>DM1188</v>
          </cell>
          <cell r="C219" t="str">
            <v>TUBO TRAMPA PARA SPECIMEN CON ADAPTADOR DESECHABLE  (TRAMPA DE LUKENS)</v>
          </cell>
          <cell r="D219" t="str">
            <v>1 UNIDAD DE TUBO TRAMPA</v>
          </cell>
          <cell r="E219" t="str">
            <v>TERAPIA RESPIRATORIA</v>
          </cell>
          <cell r="F219" t="str">
            <v>NO</v>
          </cell>
          <cell r="G219" t="str">
            <v>Se solicitará muestra física por requerimiento del evaluador</v>
          </cell>
        </row>
        <row r="220">
          <cell r="A220">
            <v>218</v>
          </cell>
          <cell r="B220" t="str">
            <v>DM2618</v>
          </cell>
          <cell r="C220" t="str">
            <v>VENDAJE ELASTICO COMPRESIVO AUTOADHESIVO 3 X 5</v>
          </cell>
          <cell r="D220" t="str">
            <v>1 UNIDAD DE VENDAJE</v>
          </cell>
          <cell r="E220" t="str">
            <v>ORTOPEDIA</v>
          </cell>
          <cell r="F220" t="str">
            <v>NO</v>
          </cell>
          <cell r="G220" t="str">
            <v>Se solicitará muestra física por requerimiento del evaluador</v>
          </cell>
        </row>
        <row r="221">
          <cell r="A221">
            <v>219</v>
          </cell>
          <cell r="B221" t="str">
            <v>DM2619</v>
          </cell>
          <cell r="C221" t="str">
            <v>VENDAJE ELASTICO COMPRESIVO AUTOADHESIVO 4 X 5</v>
          </cell>
          <cell r="D221" t="str">
            <v>1 UNIDAD DE VENDAJE</v>
          </cell>
          <cell r="E221" t="str">
            <v>ORTOPEDIA</v>
          </cell>
          <cell r="F221" t="str">
            <v>NO</v>
          </cell>
          <cell r="G221" t="str">
            <v>Se solicitará muestra física por requerimiento del evaluador</v>
          </cell>
        </row>
        <row r="222">
          <cell r="A222">
            <v>220</v>
          </cell>
          <cell r="B222" t="str">
            <v>DM852</v>
          </cell>
          <cell r="C222" t="str">
            <v>PARCHE DE DURAMADRE NO
SUTURABLE 7,5 CMX 7,5 CMS</v>
          </cell>
          <cell r="D222" t="str">
            <v>1 UNIDAD DE PARCHE</v>
          </cell>
          <cell r="E222" t="str">
            <v>NEUROCIRUGIA</v>
          </cell>
          <cell r="F222" t="str">
            <v>NO</v>
          </cell>
          <cell r="G222" t="str">
            <v>Se solicitará muestra física por requerimiento del evaluador</v>
          </cell>
        </row>
        <row r="223">
          <cell r="A223">
            <v>221</v>
          </cell>
          <cell r="B223" t="str">
            <v>DM264</v>
          </cell>
          <cell r="C223" t="str">
            <v>CATETER 7 FR X 100 CM. CATETER DE ABLACION DE VARICES POR RADIOFRECUENCIA VASCULAR</v>
          </cell>
          <cell r="D223" t="str">
            <v>1 UNIDAD DE CATETER</v>
          </cell>
          <cell r="E223" t="str">
            <v>CIRUGIA VASCULAR - INGENIERIA BIOMEDICA</v>
          </cell>
          <cell r="F223" t="str">
            <v>NO</v>
          </cell>
          <cell r="G223" t="str">
            <v>Se solicitará muestra física por requerimiento del evaluador</v>
          </cell>
        </row>
        <row r="224">
          <cell r="A224">
            <v>222</v>
          </cell>
          <cell r="B224" t="str">
            <v>DM265</v>
          </cell>
          <cell r="C224" t="str">
            <v>CATETER 7FR X 60CM. CATETER DE ABLACION POR RADIOFRECUENCIA VASCULAR</v>
          </cell>
          <cell r="D224" t="str">
            <v>1 UNIDAD DE CATETER</v>
          </cell>
          <cell r="E224" t="str">
            <v>CIRUGIA VASCULAR - INGENIERIA BIOMEDICA</v>
          </cell>
          <cell r="F224" t="str">
            <v>NO</v>
          </cell>
          <cell r="G224" t="str">
            <v>Se solicitará muestra física por requerimiento del evaluador</v>
          </cell>
        </row>
        <row r="225">
          <cell r="A225">
            <v>223</v>
          </cell>
          <cell r="B225" t="str">
            <v>DM1962</v>
          </cell>
          <cell r="C225" t="str">
            <v>ANTMED 150 CM Y COILED TUBE DUAL CHECK VALVES P/N600104</v>
          </cell>
          <cell r="D225" t="str">
            <v>1 UNIDAD DE CONECTOR</v>
          </cell>
          <cell r="E225" t="str">
            <v>RADIOLOGIA</v>
          </cell>
          <cell r="F225" t="str">
            <v>NO</v>
          </cell>
          <cell r="G225" t="str">
            <v>Se solicitará muestra física por requerimiento del evaluador</v>
          </cell>
        </row>
        <row r="226">
          <cell r="A226">
            <v>224</v>
          </cell>
          <cell r="C226" t="str">
            <v>KIT JERINGA ANTMED ACCUTRON CE DUAL P/400105+ANTMED 150 CM</v>
          </cell>
          <cell r="D226" t="str">
            <v>1 UNIDAD DE KIT DE
JERINGA</v>
          </cell>
          <cell r="E226" t="str">
            <v>RADIOLOGIA</v>
          </cell>
          <cell r="F226" t="str">
            <v>NO</v>
          </cell>
          <cell r="G226" t="str">
            <v>Se solicitará muestra física por requerimiento del evaluador</v>
          </cell>
        </row>
        <row r="227">
          <cell r="A227">
            <v>225</v>
          </cell>
          <cell r="B227" t="str">
            <v>DM122</v>
          </cell>
          <cell r="C227" t="str">
            <v>APOSITO ESTERIL TRASPARENTE 5 HASTA 6 CM X 5 HASTA 6 CM CON REFUERZO INCORPORADO, Y CON TIRILLAS DE FIJACION Y MARCACION. - USO NEONATAL</v>
          </cell>
          <cell r="D227" t="str">
            <v>1 UNIDAD DE APOSITO</v>
          </cell>
          <cell r="E227" t="str">
            <v>ENFERMERIA - UCI ADULTO</v>
          </cell>
          <cell r="F227" t="str">
            <v>NO</v>
          </cell>
          <cell r="G227" t="str">
            <v>Se solicitará muestra física por requerimiento del evaluador</v>
          </cell>
        </row>
        <row r="228">
          <cell r="A228">
            <v>226</v>
          </cell>
          <cell r="B228" t="str">
            <v>DM154</v>
          </cell>
          <cell r="C228" t="str">
            <v>BARRERA BLANDA Y  BOLSA COLOSTOMIA NO 32</v>
          </cell>
          <cell r="D228" t="str">
            <v>1 KIT COMPUESTO DE 1 BARRERA Y 1 BOLSA COLOSTOMIA</v>
          </cell>
          <cell r="E228" t="str">
            <v>ENFERMERIA NEONATAL</v>
          </cell>
          <cell r="F228" t="str">
            <v>NO</v>
          </cell>
          <cell r="G228" t="str">
            <v>Se solicitará muestra física por requerimiento del evaluador</v>
          </cell>
        </row>
        <row r="229">
          <cell r="A229">
            <v>227</v>
          </cell>
          <cell r="B229" t="str">
            <v>DM2346</v>
          </cell>
          <cell r="C229" t="str">
            <v>BARRERA CUTANEA NO IRRITANTE EN SPRAY </v>
          </cell>
          <cell r="D229" t="str">
            <v>1 UNIDAD DE BARRERA PRESENTACION EN SPRAY</v>
          </cell>
          <cell r="E229" t="str">
            <v>ENFERMERIA CLINICA DE HERIDAS</v>
          </cell>
          <cell r="F229" t="str">
            <v>NO</v>
          </cell>
          <cell r="G229" t="str">
            <v>Se solicitará muestra física por requerimiento del evaluador</v>
          </cell>
        </row>
        <row r="230">
          <cell r="A230">
            <v>228</v>
          </cell>
          <cell r="B230" t="str">
            <v>DM2351</v>
          </cell>
          <cell r="C230" t="str">
            <v>BOLSA AUTOSELLABLE PARA ESTERILIZACION 70* 230-260 mm (CAJA * 200 UN)</v>
          </cell>
          <cell r="D230" t="str">
            <v>1 UNIDAD DE BOLSA PARA ESTERILIZAR</v>
          </cell>
          <cell r="E230" t="str">
            <v xml:space="preserve">ESTERILIZACION </v>
          </cell>
          <cell r="F230" t="str">
            <v>NO</v>
          </cell>
          <cell r="G230" t="str">
            <v>Se solicitará muestra física por requerimiento del evaluador</v>
          </cell>
        </row>
        <row r="231">
          <cell r="A231">
            <v>229</v>
          </cell>
          <cell r="B231" t="str">
            <v>DM1492</v>
          </cell>
          <cell r="C231" t="str">
            <v>BOLSA AUTOSELLABLE PARA ESTERILIZACION DE 90 MM X 260 MM</v>
          </cell>
          <cell r="D231" t="str">
            <v>1 UNIDAD DE BOLSA PARA ESTERILIZAR</v>
          </cell>
          <cell r="E231" t="str">
            <v xml:space="preserve">ESTERILIZACION </v>
          </cell>
          <cell r="F231" t="str">
            <v>NO</v>
          </cell>
          <cell r="G231" t="str">
            <v>Se solicitará muestra física por requerimiento del evaluador</v>
          </cell>
        </row>
        <row r="232">
          <cell r="A232">
            <v>230</v>
          </cell>
          <cell r="B232" t="str">
            <v>DM206</v>
          </cell>
          <cell r="C232" t="str">
            <v>CANDADO CARRO DE PARO CON NUMERO CONSECUTIVO</v>
          </cell>
          <cell r="D232" t="str">
            <v>1 UNIDAD DE CANDADO</v>
          </cell>
          <cell r="E232" t="str">
            <v>ENFERMERIA</v>
          </cell>
          <cell r="F232" t="str">
            <v>NO</v>
          </cell>
          <cell r="G232" t="str">
            <v>Se solicitará muestra física por requerimiento del evaluador</v>
          </cell>
        </row>
        <row r="233">
          <cell r="A233">
            <v>231</v>
          </cell>
          <cell r="B233" t="str">
            <v>DM220</v>
          </cell>
          <cell r="C233" t="str">
            <v>CANULA NASAL PARA OXIGENO ADULTO 1,5 mts</v>
          </cell>
          <cell r="D233" t="str">
            <v>1 UNIDAD DE CANULA</v>
          </cell>
          <cell r="E233" t="str">
            <v>TERAPIA RESPIRATORIA</v>
          </cell>
          <cell r="F233" t="str">
            <v>NO</v>
          </cell>
          <cell r="G233" t="str">
            <v>Se solicitará muestra física por requerimiento del evaluador</v>
          </cell>
        </row>
        <row r="234">
          <cell r="A234">
            <v>232</v>
          </cell>
          <cell r="B234" t="str">
            <v>DM222</v>
          </cell>
          <cell r="C234" t="str">
            <v>CANULA NASAL PARA OXIGENO PEDIATRICA</v>
          </cell>
          <cell r="D234" t="str">
            <v>1 UNIDAD DE CANULA</v>
          </cell>
          <cell r="E234" t="str">
            <v>TERAPIA RESPIRATORIA</v>
          </cell>
          <cell r="F234" t="str">
            <v>NO</v>
          </cell>
          <cell r="G234" t="str">
            <v>Se solicitará muestra física por requerimiento del evaluador</v>
          </cell>
        </row>
        <row r="235">
          <cell r="A235">
            <v>233</v>
          </cell>
          <cell r="B235" t="str">
            <v>DM1908</v>
          </cell>
          <cell r="C235" t="str">
            <v>CATETER CABELLO DE ANGEL 28 FR</v>
          </cell>
          <cell r="D235" t="str">
            <v>1 UNIDAD DE CATETER</v>
          </cell>
          <cell r="E235" t="str">
            <v>ENFERMERIA NEONATAL</v>
          </cell>
          <cell r="F235" t="str">
            <v>NO</v>
          </cell>
          <cell r="G235" t="str">
            <v>Se solicitará muestra física por requerimiento del evaluador</v>
          </cell>
        </row>
        <row r="236">
          <cell r="A236">
            <v>234</v>
          </cell>
          <cell r="B236" t="str">
            <v>DM2378</v>
          </cell>
          <cell r="C236" t="str">
            <v>CATETER EPICUTANEO 2FR 24G MONOLUMEN</v>
          </cell>
          <cell r="D236" t="str">
            <v>1 UNIDAD DE CATETER</v>
          </cell>
          <cell r="E236" t="str">
            <v>ENFERMERIA NEONATAL</v>
          </cell>
          <cell r="F236" t="str">
            <v>NO</v>
          </cell>
          <cell r="G236" t="str">
            <v>Se solicitará muestra física por requerimiento del evaluador</v>
          </cell>
        </row>
        <row r="237">
          <cell r="A237">
            <v>235</v>
          </cell>
          <cell r="B237" t="str">
            <v>DM2403</v>
          </cell>
          <cell r="C237" t="str">
            <v>CIRCUITO ALTO FLUJO NEONATAL/ PEDIATRICO CON CAMARA</v>
          </cell>
          <cell r="D237" t="str">
            <v>1 UNIDAD DE CIRCUITO</v>
          </cell>
          <cell r="E237" t="str">
            <v>TERAPIA RESPIRATORIA - INGENIERIA BIOMEDICA</v>
          </cell>
          <cell r="F237" t="str">
            <v>NO</v>
          </cell>
          <cell r="G237" t="str">
            <v>Se solicitará muestra física por requerimiento del evaluador</v>
          </cell>
        </row>
        <row r="238">
          <cell r="A238">
            <v>236</v>
          </cell>
          <cell r="B238" t="str">
            <v>DM2130</v>
          </cell>
          <cell r="C238" t="str">
            <v>CIRCUITO DE VENTILACION  MECANICA NEONATAL CON CAMARA+TRAMPA  DE AGUA EN LA VIA ESPIRATORIA</v>
          </cell>
          <cell r="D238" t="str">
            <v>1 UNIDAD DE CIRCUITO</v>
          </cell>
          <cell r="E238" t="str">
            <v>TERAPIA RESPIRATORIA</v>
          </cell>
          <cell r="F238" t="str">
            <v>NO</v>
          </cell>
          <cell r="G238" t="str">
            <v>Se solicitará muestra física por requerimiento del evaluador</v>
          </cell>
        </row>
        <row r="239">
          <cell r="A239">
            <v>237</v>
          </cell>
          <cell r="B239" t="str">
            <v>DM398</v>
          </cell>
          <cell r="C239" t="str">
            <v>CLAMP UMBILICAL</v>
          </cell>
          <cell r="D239" t="str">
            <v>1 UNIDAD DE CLAM</v>
          </cell>
          <cell r="E239" t="str">
            <v>ENFERMERIA SALA DE PARTOS</v>
          </cell>
          <cell r="F239" t="str">
            <v>NO</v>
          </cell>
          <cell r="G239" t="str">
            <v>Se solicitará muestra física por requerimiento del evaluador</v>
          </cell>
        </row>
        <row r="240">
          <cell r="A240">
            <v>238</v>
          </cell>
          <cell r="B240" t="str">
            <v>DM475</v>
          </cell>
          <cell r="C240" t="str">
            <v>ESPARADRAPO DE TELA TIPO HOSPITALARIO TUBO + 5 ROLLOS</v>
          </cell>
          <cell r="D240" t="str">
            <v>1 UNIDAD DE ESPARADRAPO PRESENTACION TUBO</v>
          </cell>
          <cell r="E240" t="str">
            <v>ENFERMERIA</v>
          </cell>
          <cell r="F240" t="str">
            <v>NO</v>
          </cell>
          <cell r="G240" t="str">
            <v>Se solicitará muestra física por requerimiento del evaluador</v>
          </cell>
        </row>
        <row r="241">
          <cell r="A241">
            <v>239</v>
          </cell>
          <cell r="B241" t="str">
            <v>DM1102</v>
          </cell>
          <cell r="C241" t="str">
            <v xml:space="preserve">ESPARADRAPO TELA SIN TEJER AUTOADHESIVO- 15 X 10 </v>
          </cell>
          <cell r="D241" t="str">
            <v>1 UNIDAD DE ESPARADRAPO</v>
          </cell>
          <cell r="E241" t="str">
            <v>ENFERMERIA</v>
          </cell>
          <cell r="F241" t="str">
            <v>NO</v>
          </cell>
          <cell r="G241" t="str">
            <v>Se solicitará muestra física por requerimiento del evaluador</v>
          </cell>
        </row>
        <row r="242">
          <cell r="A242">
            <v>240</v>
          </cell>
          <cell r="B242" t="str">
            <v>DM477</v>
          </cell>
          <cell r="C242" t="str">
            <v>ESPECULO VAGINAL DESECHABLE TALLA  S</v>
          </cell>
          <cell r="D242" t="str">
            <v>1 UNIDAD DE ESPECULO</v>
          </cell>
          <cell r="E242" t="str">
            <v>ENFERMERIA</v>
          </cell>
          <cell r="F242" t="str">
            <v>NO</v>
          </cell>
          <cell r="G242" t="str">
            <v>Se solicitará muestra física por requerimiento del evaluador</v>
          </cell>
        </row>
        <row r="243">
          <cell r="A243">
            <v>241</v>
          </cell>
          <cell r="B243" t="str">
            <v>DM491</v>
          </cell>
          <cell r="C243" t="str">
            <v>FIJADOR PARA CITOLOGIA</v>
          </cell>
          <cell r="D243" t="str">
            <v>1 UNIDAD DE FIJADOR</v>
          </cell>
          <cell r="E243" t="str">
            <v>ENFERMERIA</v>
          </cell>
          <cell r="F243" t="str">
            <v>NO</v>
          </cell>
          <cell r="G243" t="str">
            <v>Se solicitará muestra física por requerimiento del evaluador</v>
          </cell>
        </row>
        <row r="244">
          <cell r="A244">
            <v>242</v>
          </cell>
          <cell r="B244" t="str">
            <v>DM1393</v>
          </cell>
          <cell r="C244" t="str">
            <v xml:space="preserve">FILTRO EXHALATORIO DESECHABLE NEONATAL PARA VENTILADOR PB 840 </v>
          </cell>
          <cell r="D244" t="str">
            <v>1 UNIDAD DE FILTRO</v>
          </cell>
          <cell r="E244" t="str">
            <v>INGENIERIA BIOMEDICA</v>
          </cell>
          <cell r="F244" t="str">
            <v>NO</v>
          </cell>
          <cell r="G244" t="str">
            <v>Se solicitará muestra física por requerimiento del evaluador</v>
          </cell>
        </row>
        <row r="245">
          <cell r="A245">
            <v>243</v>
          </cell>
          <cell r="B245" t="str">
            <v>DM1887</v>
          </cell>
          <cell r="C245" t="str">
            <v>HOJA MACINTOSH MODELO M3D PARA VIDEOLARINGOSCOPICO MARCA MEDCAPTAIN NUMERO 3 PARA VIA RESPIRATORIA DIFICIL ESTERIL DE UN SOLO USO, LONGITUD 126 MM ALTITUD 38 MM</v>
          </cell>
          <cell r="D245" t="str">
            <v>1 UNIDAD DE HOJA MACINTOSH</v>
          </cell>
          <cell r="E245" t="str">
            <v>UCI ADULTO - INGENIERIA BIOMEDICA</v>
          </cell>
          <cell r="F245" t="str">
            <v>NO</v>
          </cell>
          <cell r="G245" t="str">
            <v>Se solicitará muestra física por requerimiento del evaluador</v>
          </cell>
        </row>
        <row r="246">
          <cell r="A246">
            <v>244</v>
          </cell>
          <cell r="B246" t="str">
            <v>DM1888</v>
          </cell>
          <cell r="C246" t="str">
            <v>HOJA MACINTOSH MODELO M3D PARA VIDEOLARINGOSCOPICO MARCA MEDCAPTAIN NUMERO 4 PARA VIA RESPIRATORIA DIFICIL ESTERIL DE UN SOLO USO, LONGITUD 140 MM ALTITUD 41 MM</v>
          </cell>
          <cell r="D246" t="str">
            <v>1 UNIDAD DE HOJA MACINTOSH</v>
          </cell>
          <cell r="E246" t="str">
            <v>UCI ADULTO - INGENIERIA BIOMEDICA</v>
          </cell>
          <cell r="F246" t="str">
            <v>NO</v>
          </cell>
          <cell r="G246" t="str">
            <v>Se solicitará muestra física por requerimiento del evaluador</v>
          </cell>
        </row>
        <row r="247">
          <cell r="A247">
            <v>245</v>
          </cell>
          <cell r="B247" t="str">
            <v>DM1889</v>
          </cell>
          <cell r="C247" t="str">
            <v>HOJA MACINTOSH MODELO M3D PARA VIDEOLARINGOSCOPICO MARCA MEDCAPTAIN NUMERO 5 PARA VIA RESPIRATORIA DIFICIL ESTERIL DE UN SOLO USO, LONGITUD 126 MM ALTITUD 42 MM</v>
          </cell>
          <cell r="D247" t="str">
            <v>1 UNIDAD DE HOJA MACINTOSH</v>
          </cell>
          <cell r="E247" t="str">
            <v>UCI ADULTO - INGENIERIA BIOMEDICA</v>
          </cell>
          <cell r="F247" t="str">
            <v>NO</v>
          </cell>
          <cell r="G247" t="str">
            <v>Se solicitará muestra física por requerimiento del evaluador</v>
          </cell>
        </row>
        <row r="248">
          <cell r="A248">
            <v>246</v>
          </cell>
          <cell r="B248" t="str">
            <v>DM143</v>
          </cell>
          <cell r="C248" t="str">
            <v>INDICADOR BIOLOGICO A VAPOR DE LECTURA RAPIDA DE 24 MINUTOS</v>
          </cell>
          <cell r="D248" t="str">
            <v>1 UNIDAD DE INDICADOR</v>
          </cell>
          <cell r="E248" t="str">
            <v>INSTRUMENTACION</v>
          </cell>
          <cell r="F248" t="str">
            <v>NO</v>
          </cell>
          <cell r="G248" t="str">
            <v>Se solicitará muestra física por requerimiento del evaluador</v>
          </cell>
        </row>
        <row r="249">
          <cell r="A249">
            <v>247</v>
          </cell>
          <cell r="B249" t="str">
            <v>DM567</v>
          </cell>
          <cell r="C249" t="str">
            <v xml:space="preserve">INDICADOR BIOLOGICO PARA PEROXIDO DE HIDROGENO LECTURA RAPIDA 30 MINUTOS </v>
          </cell>
          <cell r="D249" t="str">
            <v>1 UNIDAD DE INDICADOR</v>
          </cell>
          <cell r="E249" t="str">
            <v xml:space="preserve">ESTERILIZACION - INGENIERIA BIOMEDICA </v>
          </cell>
          <cell r="F249" t="str">
            <v>NO</v>
          </cell>
          <cell r="G249" t="str">
            <v>Se solicitará muestra física por requerimiento del evaluador</v>
          </cell>
        </row>
        <row r="250">
          <cell r="A250">
            <v>248</v>
          </cell>
          <cell r="B250" t="str">
            <v>DM566</v>
          </cell>
          <cell r="C250" t="str">
            <v xml:space="preserve">INDICADOR BIOLOGICO PARA VAPOR LECTURA RAPIDA  LECTURA DE   UNA HORA A 40 MINUTOS </v>
          </cell>
          <cell r="D250" t="str">
            <v>1 UNIDAD DE INDICADOR</v>
          </cell>
          <cell r="E250" t="str">
            <v>INSTRUMENTACION</v>
          </cell>
          <cell r="F250" t="str">
            <v>NO</v>
          </cell>
          <cell r="G250" t="str">
            <v>Se solicitará muestra física por requerimiento del evaluador</v>
          </cell>
        </row>
        <row r="251">
          <cell r="A251">
            <v>249</v>
          </cell>
          <cell r="B251" t="str">
            <v>DM1973</v>
          </cell>
          <cell r="C251" t="str">
            <v>INDICADOR CONTROL BIOLOGICO DE VAPOR  AMPOLLA LECTURA RAPIDA 30 MINUTOS PARA AUTOCLAVE GRAVITACIONAL</v>
          </cell>
          <cell r="D251" t="str">
            <v>1 UNIDAD DE INDICADOR</v>
          </cell>
          <cell r="E251" t="str">
            <v xml:space="preserve">ESTERILIZACION - INGENIERIA BIOMEDICA </v>
          </cell>
          <cell r="F251" t="str">
            <v>NO</v>
          </cell>
          <cell r="G251" t="str">
            <v>Se solicitará muestra física por requerimiento del evaluador</v>
          </cell>
        </row>
        <row r="252">
          <cell r="A252">
            <v>250</v>
          </cell>
          <cell r="B252" t="str">
            <v>DM2690</v>
          </cell>
          <cell r="C252" t="str">
            <v>INMOVILIZADOR CERVICAL DE THOMAS TALLA M</v>
          </cell>
          <cell r="D252" t="str">
            <v>1 UNIDAD DE INMOVILIZADOR CERVICAL</v>
          </cell>
          <cell r="E252" t="str">
            <v>ORTOPEDIA</v>
          </cell>
          <cell r="F252" t="str">
            <v>NO</v>
          </cell>
          <cell r="G252" t="str">
            <v>Se solicitará muestra física por requerimiento del evaluador</v>
          </cell>
        </row>
        <row r="253">
          <cell r="A253">
            <v>251</v>
          </cell>
          <cell r="B253" t="str">
            <v>DM2691</v>
          </cell>
          <cell r="C253" t="str">
            <v>INMOVILIZADOR CERVICAL DE THOMAS TALLA S</v>
          </cell>
          <cell r="D253" t="str">
            <v>1 UNIDAD DE INMOVILIZADOR CERVICAL</v>
          </cell>
          <cell r="E253" t="str">
            <v>ORTOPEDIA</v>
          </cell>
          <cell r="F253" t="str">
            <v>NO</v>
          </cell>
          <cell r="G253" t="str">
            <v>Se solicitará muestra física por requerimiento del evaluador</v>
          </cell>
        </row>
        <row r="254">
          <cell r="A254">
            <v>252</v>
          </cell>
          <cell r="B254" t="str">
            <v>DM735</v>
          </cell>
          <cell r="C254" t="str">
            <v>MASCARA PERILARINGEA NO 3.0</v>
          </cell>
          <cell r="D254" t="str">
            <v>1 UNIDAD DE MASCARA</v>
          </cell>
          <cell r="E254" t="str">
            <v>UCI PEDIATRIA</v>
          </cell>
          <cell r="F254" t="str">
            <v>NO</v>
          </cell>
          <cell r="G254" t="str">
            <v>Se solicitará muestra física por requerimiento del evaluador</v>
          </cell>
        </row>
        <row r="255">
          <cell r="A255">
            <v>253</v>
          </cell>
          <cell r="B255" t="str">
            <v>DM736</v>
          </cell>
          <cell r="C255" t="str">
            <v>MASCARA PERILARINGEA NO 4.0</v>
          </cell>
          <cell r="D255" t="str">
            <v>1 UNIDAD DE MASCARA</v>
          </cell>
          <cell r="E255" t="str">
            <v>UCI PEDIATRIA</v>
          </cell>
          <cell r="F255" t="str">
            <v>NO</v>
          </cell>
          <cell r="G255" t="str">
            <v>Se solicitará muestra física por requerimiento del evaluador</v>
          </cell>
        </row>
        <row r="256">
          <cell r="A256">
            <v>254</v>
          </cell>
          <cell r="B256" t="str">
            <v>DM775</v>
          </cell>
          <cell r="C256" t="str">
            <v xml:space="preserve">NEBULIZADOR JET CON SISTEMA VENTURY </v>
          </cell>
          <cell r="D256" t="str">
            <v>1 UNIDAD DE NEBULIZADOR</v>
          </cell>
          <cell r="E256" t="str">
            <v>TERAPIA RESPIRATORIA</v>
          </cell>
          <cell r="F256" t="str">
            <v>NO</v>
          </cell>
          <cell r="G256" t="str">
            <v>Se solicitará muestra física por requerimiento del evaluador</v>
          </cell>
        </row>
        <row r="257">
          <cell r="A257">
            <v>255</v>
          </cell>
          <cell r="B257" t="str">
            <v>DM948</v>
          </cell>
          <cell r="C257" t="str">
            <v>RECOLECTOR DE CORTOPUNZANTES 2.9L</v>
          </cell>
          <cell r="D257" t="str">
            <v>1 UNIDAD DE RECOLECTOR</v>
          </cell>
          <cell r="E257" t="str">
            <v>INGENIERIA AMBIENTAL</v>
          </cell>
          <cell r="F257" t="str">
            <v>NO</v>
          </cell>
          <cell r="G257" t="str">
            <v>Se solicitará muestra física por requerimiento del evaluador</v>
          </cell>
        </row>
        <row r="258">
          <cell r="A258">
            <v>256</v>
          </cell>
          <cell r="B258" t="str">
            <v>DM1175</v>
          </cell>
          <cell r="C258" t="str">
            <v>SONDA DE GASTROSTOMIA DE RECAMBIO O QUIRURGICA CON BALON 14 F</v>
          </cell>
          <cell r="D258" t="str">
            <v>1 UNIDAD DE SONDA</v>
          </cell>
          <cell r="E258" t="str">
            <v>GASTROENTEROLOGIA</v>
          </cell>
          <cell r="F258" t="str">
            <v>NO</v>
          </cell>
          <cell r="G258" t="str">
            <v>Se solicitará muestra física por requerimiento del evaluador</v>
          </cell>
        </row>
        <row r="259">
          <cell r="A259">
            <v>257</v>
          </cell>
          <cell r="B259" t="str">
            <v>DM1176</v>
          </cell>
          <cell r="C259" t="str">
            <v>SONDA DE GASTROSTOMIA DE RECAMBIO O QUIRURGICA CON BALON 16 F</v>
          </cell>
          <cell r="D259" t="str">
            <v>1 UNIDAD DE SONDA</v>
          </cell>
          <cell r="E259" t="str">
            <v>GASTROENTEROLOGIA</v>
          </cell>
          <cell r="F259" t="str">
            <v>NO</v>
          </cell>
          <cell r="G259" t="str">
            <v>Se solicitará muestra física por requerimiento del evaluador</v>
          </cell>
        </row>
        <row r="260">
          <cell r="A260">
            <v>258</v>
          </cell>
          <cell r="B260" t="str">
            <v>DM1177</v>
          </cell>
          <cell r="C260" t="str">
            <v>SONDA DE GASTROSTOMIA DE RECAMBIO O QUIRURGICA CON BALON 18 F</v>
          </cell>
          <cell r="D260" t="str">
            <v>1 UNIDAD DE SONDA</v>
          </cell>
          <cell r="E260" t="str">
            <v>GASTROENTEROLOGIA</v>
          </cell>
          <cell r="F260" t="str">
            <v>NO</v>
          </cell>
          <cell r="G260" t="str">
            <v>Se solicitará muestra física por requerimiento del evaluador</v>
          </cell>
        </row>
        <row r="261">
          <cell r="A261">
            <v>259</v>
          </cell>
          <cell r="B261" t="str">
            <v>DM2726</v>
          </cell>
          <cell r="C261" t="str">
            <v>SONDA DE GASTROSTOMIA DE RECAMBIO O QUIRURGICA CON BALON 20 F</v>
          </cell>
          <cell r="D261" t="str">
            <v>1 UNIDAD DE SONDA</v>
          </cell>
          <cell r="E261" t="str">
            <v>GASTROENTEROLOGIA</v>
          </cell>
          <cell r="F261" t="str">
            <v>NO</v>
          </cell>
          <cell r="G261" t="str">
            <v>Se solicitará muestra física por requerimiento del evaluador</v>
          </cell>
        </row>
        <row r="262">
          <cell r="A262">
            <v>260</v>
          </cell>
          <cell r="B262" t="str">
            <v>DM1179</v>
          </cell>
          <cell r="C262" t="str">
            <v>SONDA DE GASTROSTOMIA DE RECAMBIO O QUIRURGICA CON BALON 22 F</v>
          </cell>
          <cell r="D262" t="str">
            <v>1 UNIDAD DE SONDA</v>
          </cell>
          <cell r="E262" t="str">
            <v>GASTROENTEROLOGIA</v>
          </cell>
          <cell r="F262" t="str">
            <v>NO</v>
          </cell>
          <cell r="G262" t="str">
            <v>Se solicitará muestra física por requerimiento del evaluador</v>
          </cell>
        </row>
        <row r="263">
          <cell r="A263">
            <v>261</v>
          </cell>
          <cell r="B263" t="str">
            <v>DM2131</v>
          </cell>
          <cell r="C263" t="str">
            <v>SONDA DE GASTROSTOMIA DE RECAMBIO O QUIRURGICA CON BALON 24 F</v>
          </cell>
          <cell r="D263" t="str">
            <v>1 UNIDAD DE SONDA</v>
          </cell>
          <cell r="E263" t="str">
            <v>GASTROENTEROLOGIA</v>
          </cell>
          <cell r="F263" t="str">
            <v>NO</v>
          </cell>
          <cell r="G263" t="str">
            <v>Se solicitará muestra física por requerimiento del evaluador</v>
          </cell>
        </row>
        <row r="264">
          <cell r="A264">
            <v>262</v>
          </cell>
          <cell r="B264" t="str">
            <v>DM1034</v>
          </cell>
          <cell r="C264" t="str">
            <v>SONDA NASOGASTRICA (LEVIN) 10 FR</v>
          </cell>
          <cell r="D264" t="str">
            <v>1 UNIDAD DE SONDA</v>
          </cell>
          <cell r="E264" t="str">
            <v>ENFERMERIA</v>
          </cell>
          <cell r="F264" t="str">
            <v>NO</v>
          </cell>
          <cell r="G264" t="str">
            <v>Se solicitará muestra física por requerimiento del evaluador</v>
          </cell>
        </row>
        <row r="265">
          <cell r="A265">
            <v>263</v>
          </cell>
          <cell r="B265" t="str">
            <v>DM1959</v>
          </cell>
          <cell r="C265" t="str">
            <v>TEST BOWIE &amp; DICK,   KIT DIARIO PRE-ENSAMBLADO PARA PRUEBA AUTOCLAVE DE PREVACIO</v>
          </cell>
          <cell r="D265" t="str">
            <v>1 UNIDAD DE TEST BOWIE &amp; DICK. PRESENTACION KIT PRE-ENSAMBLADO</v>
          </cell>
          <cell r="E265" t="str">
            <v xml:space="preserve">ESTERILIZACION </v>
          </cell>
          <cell r="F265" t="str">
            <v>NO</v>
          </cell>
          <cell r="G265" t="str">
            <v>Se solicitará muestra física por requerimiento del evaluador</v>
          </cell>
        </row>
        <row r="266">
          <cell r="A266">
            <v>264</v>
          </cell>
          <cell r="B266" t="str">
            <v>DM2602</v>
          </cell>
          <cell r="C266" t="str">
            <v xml:space="preserve">TUBO ENDOTRAQUEAL N. 6.5 SIN BALON, APIROGENO, RADIOPACO Y ESTERIL </v>
          </cell>
          <cell r="D266" t="str">
            <v>1 UNIDAD DE TUBO ENDOTRAQUEAL</v>
          </cell>
          <cell r="E266" t="str">
            <v>ANESTESIA</v>
          </cell>
          <cell r="F266" t="str">
            <v>NO</v>
          </cell>
          <cell r="G266" t="str">
            <v>Se solicitará muestra física por requerimiento del evaluador</v>
          </cell>
        </row>
        <row r="267">
          <cell r="A267">
            <v>265</v>
          </cell>
          <cell r="B267" t="str">
            <v>DM1464</v>
          </cell>
          <cell r="C267" t="str">
            <v>JERINGA DESECHABLE 1CC INSULINA C/AGUJA 27GX1/2</v>
          </cell>
          <cell r="D267" t="str">
            <v>1 UNIDAD DE JERINGA</v>
          </cell>
          <cell r="E267" t="str">
            <v>ENFERMERIA</v>
          </cell>
          <cell r="F267" t="str">
            <v>NO</v>
          </cell>
          <cell r="G267" t="str">
            <v>Se solicitará muestra física por requerimiento del evaluador</v>
          </cell>
        </row>
        <row r="268">
          <cell r="A268">
            <v>266</v>
          </cell>
          <cell r="B268" t="str">
            <v>DM619</v>
          </cell>
          <cell r="C268" t="str">
            <v>JERINGA DESECHABLE DE 3 PARTES 20 ML</v>
          </cell>
          <cell r="D268" t="str">
            <v>1 UNIDAD DE JERINGA</v>
          </cell>
          <cell r="E268" t="str">
            <v>ENFERMERIA</v>
          </cell>
          <cell r="F268" t="str">
            <v>NO</v>
          </cell>
          <cell r="G268" t="str">
            <v>Se solicitará muestra física por requerimiento del evaluador</v>
          </cell>
        </row>
        <row r="269">
          <cell r="A269">
            <v>267</v>
          </cell>
          <cell r="B269" t="str">
            <v>DM622</v>
          </cell>
          <cell r="C269" t="str">
            <v>JERINGA DESECHABLE DE 3 PARTES 50 ML</v>
          </cell>
          <cell r="D269" t="str">
            <v>1 UNIDAD DE JERINGA</v>
          </cell>
          <cell r="E269" t="str">
            <v>ENFERMERIA</v>
          </cell>
          <cell r="F269" t="str">
            <v>NO</v>
          </cell>
          <cell r="G269" t="str">
            <v>Se solicitará muestra física por requerimiento del evaluador</v>
          </cell>
        </row>
        <row r="270">
          <cell r="A270">
            <v>268</v>
          </cell>
          <cell r="B270" t="str">
            <v>DM618</v>
          </cell>
          <cell r="C270" t="str">
            <v>JERINGA DESECHABLE DE 3 PARTES 10 ML</v>
          </cell>
          <cell r="D270" t="str">
            <v>1 UNIDAD DE JERINGA</v>
          </cell>
          <cell r="E270" t="str">
            <v>ENFERMERIA</v>
          </cell>
          <cell r="F270" t="str">
            <v>NO</v>
          </cell>
          <cell r="G270" t="str">
            <v>Se solicitará muestra física por requerimiento del evaluador</v>
          </cell>
        </row>
        <row r="271">
          <cell r="A271">
            <v>269</v>
          </cell>
          <cell r="B271" t="str">
            <v>DM621</v>
          </cell>
          <cell r="C271" t="str">
            <v>JERINGA DESECHABLE DE 3 PARTES 5 ML</v>
          </cell>
          <cell r="D271" t="str">
            <v>1 UNIDAD DE JERINGA</v>
          </cell>
          <cell r="E271" t="str">
            <v>ENFERMERIA</v>
          </cell>
          <cell r="F271" t="str">
            <v>NO</v>
          </cell>
          <cell r="G271" t="str">
            <v>Se solicitará muestra física por requerimiento del evaluador</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A3">
            <v>1</v>
          </cell>
          <cell r="B3" t="str">
            <v>DM124</v>
          </cell>
          <cell r="C3" t="str">
            <v>APOSITO "NO TEJIDO", CON ADHESIVO HIPOALERGÉNICO PARA HERIDAS POSOPERATORIAS 30 A 35 X 9 A 10CM.</v>
          </cell>
          <cell r="D3" t="str">
            <v>1 UNIDAD DE APOSITO</v>
          </cell>
          <cell r="E3" t="str">
            <v>ENFERMERIA CLINICA DE HERIDAS</v>
          </cell>
          <cell r="F3" t="str">
            <v>NO</v>
          </cell>
          <cell r="G3" t="str">
            <v>Se solicitará muestra física por requerimiento del evaluador</v>
          </cell>
        </row>
        <row r="4">
          <cell r="A4">
            <v>2</v>
          </cell>
          <cell r="B4" t="str">
            <v>DM1701</v>
          </cell>
          <cell r="C4" t="str">
            <v>APOSITO 6 X 7 MAS O MENOS 2CM CON REFUERZO INCORPORADO, Y CON TIRILLAS DE FIJACIÓN Y MARCACIÓN-USO PEDIATRICO</v>
          </cell>
          <cell r="D4" t="str">
            <v>1 UNIDAD DE APOSITO</v>
          </cell>
          <cell r="E4" t="str">
            <v>ENFERMERIA CLINICA DE HERIDAS</v>
          </cell>
          <cell r="F4" t="str">
            <v>NO</v>
          </cell>
          <cell r="G4" t="str">
            <v>Se solicitará muestra física por requerimiento del evaluador</v>
          </cell>
        </row>
        <row r="5">
          <cell r="A5">
            <v>3</v>
          </cell>
          <cell r="B5" t="str">
            <v>DM1686</v>
          </cell>
          <cell r="C5" t="str">
            <v>APOSITO DE CARBON TRILAMINADO 10*10</v>
          </cell>
          <cell r="D5" t="str">
            <v>1 UNIDAD DE APOSITO</v>
          </cell>
          <cell r="E5" t="str">
            <v>ENFERMERIA CLINICA DE HERIDAS</v>
          </cell>
          <cell r="F5" t="str">
            <v>NO</v>
          </cell>
          <cell r="G5" t="str">
            <v>Se solicitará muestra física por requerimiento del evaluador</v>
          </cell>
        </row>
        <row r="6">
          <cell r="A6">
            <v>4</v>
          </cell>
          <cell r="B6" t="str">
            <v>DM2021</v>
          </cell>
          <cell r="C6" t="str">
            <v>APOSITO DE GASA 15X20 CON BASE DE PARAFINA BLANDA + CLORHEXIDINA 0.5%</v>
          </cell>
          <cell r="D6" t="str">
            <v>1 UNIDAD DE APOSITO</v>
          </cell>
          <cell r="E6" t="str">
            <v>ENFERMERIA CLINICA DE HERIDAS</v>
          </cell>
          <cell r="F6" t="str">
            <v>NO</v>
          </cell>
          <cell r="G6" t="str">
            <v>Se solicitará muestra física por requerimiento del evaluador</v>
          </cell>
        </row>
        <row r="7">
          <cell r="A7">
            <v>5</v>
          </cell>
          <cell r="B7" t="str">
            <v>DM1656</v>
          </cell>
          <cell r="C7" t="str">
            <v>APOSITO ESTERIL TRANSPARENTE 7X9 MAS O MENOS 2 CM CON REFUERZO INCORPORADO, Y CON TIRILLAS DE FIJACIÓN Y MARCACIÓN - USO ADULTO</v>
          </cell>
          <cell r="D7" t="str">
            <v>1 UNIDAD DE APOSITO</v>
          </cell>
          <cell r="E7" t="str">
            <v>ENFERMERIA CLINICA DE HERIDAS</v>
          </cell>
          <cell r="F7" t="str">
            <v>NO</v>
          </cell>
          <cell r="G7" t="str">
            <v>Se solicitará muestra física por requerimiento del evaluador</v>
          </cell>
        </row>
        <row r="8">
          <cell r="A8">
            <v>6</v>
          </cell>
          <cell r="B8" t="str">
            <v>DM2339</v>
          </cell>
          <cell r="C8" t="str">
            <v>APOSITO TRANSPARENTE 15 X 25 CM POSQUIRURGICO CON ALMOHADILLA ABSORBENTE</v>
          </cell>
          <cell r="D8" t="str">
            <v>1 UNIDAD DE APOSITO</v>
          </cell>
          <cell r="E8" t="str">
            <v>ENFERMERIA</v>
          </cell>
          <cell r="F8" t="str">
            <v>NO</v>
          </cell>
          <cell r="G8" t="str">
            <v>Se solicitará muestra física por requerimiento del evaluador</v>
          </cell>
        </row>
        <row r="9">
          <cell r="A9">
            <v>7</v>
          </cell>
          <cell r="B9" t="str">
            <v>DM2340</v>
          </cell>
          <cell r="C9" t="str">
            <v>APOSITO TRASPARENTE ESTERIL CON ALMOHADILLA ABSORVENTE 7 HASTA 9 X 5 HASTA 7 CM</v>
          </cell>
          <cell r="D9" t="str">
            <v>1 UNIDAD DE APOSITO</v>
          </cell>
          <cell r="E9" t="str">
            <v>ENFERMERIA</v>
          </cell>
          <cell r="F9" t="str">
            <v>NO</v>
          </cell>
          <cell r="G9" t="str">
            <v>Se solicitará muestra física por requerimiento del evaluador</v>
          </cell>
        </row>
        <row r="10">
          <cell r="A10">
            <v>8</v>
          </cell>
          <cell r="B10" t="str">
            <v>DM2112</v>
          </cell>
          <cell r="C10" t="str">
            <v>CREMA PROTECTORA CUTANEA CON OXIDO DE ZINC PARA PREVENCION LESIONES POR PRESION. 10%</v>
          </cell>
          <cell r="D10" t="str">
            <v>1 UNIDAD DE CREMA</v>
          </cell>
          <cell r="E10" t="str">
            <v>ENFERMERIA CLINICA DE HERIDAS</v>
          </cell>
          <cell r="F10" t="str">
            <v>NO</v>
          </cell>
          <cell r="G10" t="str">
            <v>Se solicitará muestra física por requerimiento del evaluador</v>
          </cell>
        </row>
        <row r="11">
          <cell r="A11">
            <v>9</v>
          </cell>
          <cell r="B11" t="str">
            <v>DM1446</v>
          </cell>
          <cell r="C11" t="str">
            <v>DETERGENTE POLIENZIMATICO BIODEGRADABLE EN GEL O ESPUMA COMO PRETRATAMIENTO DE TRANSPORTE INSTRUMENTAL PARA LA DEGRADACION DE MATERIA ORGANICA</v>
          </cell>
          <cell r="D11" t="str">
            <v>1 UNIDAD DE DETERGENTE X 500 ML PRESENTACION FRASCO EN SPRAY</v>
          </cell>
          <cell r="E11" t="str">
            <v xml:space="preserve">ESTERILIZACION </v>
          </cell>
          <cell r="F11" t="str">
            <v>NO</v>
          </cell>
          <cell r="G11" t="str">
            <v>Se solicitará muestra física por requerimiento del evaluador</v>
          </cell>
        </row>
        <row r="12">
          <cell r="A12">
            <v>10</v>
          </cell>
          <cell r="B12" t="str">
            <v>DM1103</v>
          </cell>
          <cell r="C12" t="str">
            <v>ESPARADRAPO TELA SIN TEJER AUTOADHESIVO-10 CM X 10 M</v>
          </cell>
          <cell r="D12" t="str">
            <v>1 UNIDAD DE ESPARADRAPO</v>
          </cell>
          <cell r="E12" t="str">
            <v>ENFERMERIA</v>
          </cell>
          <cell r="F12" t="str">
            <v>NO</v>
          </cell>
          <cell r="G12" t="str">
            <v>Se solicitará muestra física por requerimiento del evaluador</v>
          </cell>
        </row>
        <row r="13">
          <cell r="A13">
            <v>11</v>
          </cell>
          <cell r="B13" t="str">
            <v>DM2049</v>
          </cell>
          <cell r="C13" t="str">
            <v>PROTECTOR CUTANEO EMOLIENTE CON OXIDO DE ZINC CALAMINA Y ALANTOINA 30%(ULTRA)</v>
          </cell>
          <cell r="D13" t="str">
            <v>1 UNIDAD DE PROTECTOR CUTANEO</v>
          </cell>
          <cell r="E13" t="str">
            <v>ENFERMERIA CLINICA DE HERIDAS</v>
          </cell>
          <cell r="F13" t="str">
            <v>NO</v>
          </cell>
          <cell r="G13" t="str">
            <v>Se solicitará muestra física por requerimiento del evaluador</v>
          </cell>
        </row>
        <row r="14">
          <cell r="A14">
            <v>12</v>
          </cell>
          <cell r="B14" t="str">
            <v>DM2475</v>
          </cell>
          <cell r="C14" t="str">
            <v>PROTECTOR EN ESPUMA PARA CODO Y TALON</v>
          </cell>
          <cell r="D14" t="str">
            <v>1 UNIDAD DE PROTECTOR EN ESPUMA</v>
          </cell>
          <cell r="E14" t="str">
            <v>ENFERMERIA CLINICA DE HERIDAS</v>
          </cell>
          <cell r="F14" t="str">
            <v>NO</v>
          </cell>
          <cell r="G14" t="str">
            <v>Se solicitará muestra física por requerimiento del evaluador</v>
          </cell>
        </row>
        <row r="15">
          <cell r="A15">
            <v>13</v>
          </cell>
          <cell r="B15" t="str">
            <v>DM2526</v>
          </cell>
          <cell r="C15" t="str">
            <v>ROLLO DE GASA IMPREGNADA EN PARAFINA DE 1 METRO POR 15 CM DE ANCHO ESTERIL</v>
          </cell>
          <cell r="D15" t="str">
            <v>1 UNIDAD DE ROLLO DE GASA IMPREGNADA EN PARAFINA. PRESENTACION ROLLO</v>
          </cell>
          <cell r="E15" t="str">
            <v>ENFERMERIA CLINICA DE HERIDAS</v>
          </cell>
          <cell r="F15" t="str">
            <v>NO</v>
          </cell>
          <cell r="G15" t="str">
            <v>Se solicitará muestra física por requerimiento del evaluador</v>
          </cell>
        </row>
        <row r="16">
          <cell r="A16">
            <v>14</v>
          </cell>
          <cell r="B16" t="str">
            <v>DM1097</v>
          </cell>
          <cell r="C16" t="str">
            <v>CONECTOR LIBRE DE AGUJA</v>
          </cell>
          <cell r="D16" t="str">
            <v>1 UNIDAD CONECTOR</v>
          </cell>
          <cell r="E16" t="str">
            <v>ENFERMERIA</v>
          </cell>
          <cell r="F16" t="str">
            <v>NO</v>
          </cell>
          <cell r="G16" t="str">
            <v>Se solicitará muestra física por requerimiento del evaluador</v>
          </cell>
        </row>
        <row r="17">
          <cell r="A17">
            <v>15</v>
          </cell>
          <cell r="B17" t="str">
            <v>DM471</v>
          </cell>
          <cell r="C17" t="str">
            <v>ESPARADRAPO ANTIALERGICO 1 PULGADA</v>
          </cell>
          <cell r="D17" t="str">
            <v>1 ROLLO DE ESPARADRAPO</v>
          </cell>
          <cell r="E17" t="str">
            <v>ENFERMERIA</v>
          </cell>
          <cell r="F17" t="str">
            <v>NO</v>
          </cell>
          <cell r="G17" t="str">
            <v>Se solicitará muestra física por requerimiento del evaluador</v>
          </cell>
        </row>
        <row r="18">
          <cell r="A18">
            <v>16</v>
          </cell>
          <cell r="B18" t="str">
            <v>DM472</v>
          </cell>
          <cell r="C18" t="str">
            <v>ESPARADRAPO DE RAYON MICROPOROSO HIPOALERGENICO 2 X 10 YARDAS</v>
          </cell>
          <cell r="D18" t="str">
            <v>1 ROLLO DE ESPARADRAPO</v>
          </cell>
          <cell r="E18" t="str">
            <v>ENFERMERIA</v>
          </cell>
          <cell r="F18" t="str">
            <v>NO</v>
          </cell>
          <cell r="G18" t="str">
            <v>Se solicitará muestra física por requerimiento del evaluador</v>
          </cell>
        </row>
        <row r="19">
          <cell r="A19">
            <v>17</v>
          </cell>
          <cell r="B19" t="str">
            <v>DM1921</v>
          </cell>
          <cell r="C19" t="str">
            <v>GASA 100% ALGODON TEJIDA 8 PLIEGUES ESTERIL SIN INDICADOR RADIOPACO 7.5 * 7.5 cm (SOBRE X 5)</v>
          </cell>
          <cell r="D19" t="str">
            <v>1 SOBRE DE 5 UNIDADES</v>
          </cell>
          <cell r="E19" t="str">
            <v xml:space="preserve">ESTERILIZACION </v>
          </cell>
          <cell r="F19" t="str">
            <v>NO</v>
          </cell>
          <cell r="G19" t="str">
            <v>Se solicitará muestra física por requerimiento del evaluador</v>
          </cell>
        </row>
        <row r="20">
          <cell r="A20">
            <v>18</v>
          </cell>
          <cell r="B20" t="str">
            <v>DM620</v>
          </cell>
          <cell r="C20" t="str">
            <v>JERINGA DE TRES PARTES DE 3 CM 23G X 1´´ 25 X 0.62 MM.</v>
          </cell>
          <cell r="D20" t="str">
            <v>1 UNIDAD DE JERINGA</v>
          </cell>
          <cell r="E20" t="str">
            <v>ENFERMERIA</v>
          </cell>
          <cell r="F20" t="str">
            <v>NO</v>
          </cell>
          <cell r="G20" t="str">
            <v>Se solicitará muestra física por requerimiento del evaluador</v>
          </cell>
        </row>
        <row r="21">
          <cell r="A21">
            <v>19</v>
          </cell>
          <cell r="B21" t="str">
            <v>DM400</v>
          </cell>
          <cell r="C21" t="str">
            <v>PAÑO IMPREGNADO CON CLORHEXIDINA AL 2 % Y ALCOHOL ISOPROPILICO AL 70%</v>
          </cell>
          <cell r="D21" t="str">
            <v>1 UNIDAD DE PAÑO</v>
          </cell>
          <cell r="E21" t="str">
            <v>ENFERMERIA</v>
          </cell>
          <cell r="F21" t="str">
            <v>NO</v>
          </cell>
          <cell r="G21" t="str">
            <v>Se solicitará muestra física por requerimiento del evaluador</v>
          </cell>
        </row>
        <row r="22">
          <cell r="A22">
            <v>20</v>
          </cell>
          <cell r="B22" t="str">
            <v>DM406</v>
          </cell>
          <cell r="C22" t="str">
            <v>COMPRESA TEJIDA EN GASA 100% ALGODON DE 4
PLIEGUES NO ESTERIL 45CM X 45CM CON INDICADOR
RADIOPACO LIBRE DE LATEX</v>
          </cell>
          <cell r="D22" t="str">
            <v>Una Unidad de compresa</v>
          </cell>
          <cell r="E22" t="str">
            <v xml:space="preserve">ESTERILIZACION </v>
          </cell>
          <cell r="F22" t="str">
            <v>NO</v>
          </cell>
          <cell r="G22" t="str">
            <v>Se solicitará muestra física por requerimiento del evaluador</v>
          </cell>
        </row>
        <row r="23">
          <cell r="A23">
            <v>21</v>
          </cell>
          <cell r="B23" t="str">
            <v>DM2029</v>
          </cell>
          <cell r="C23" t="str">
            <v>JERINGA DESECHABLE DE 60 ML PUNTA DE CATETER TRESPAR</v>
          </cell>
          <cell r="D23" t="str">
            <v>1 UNIDAD DE JERINGA</v>
          </cell>
          <cell r="E23" t="str">
            <v>ENFERMERIA</v>
          </cell>
          <cell r="F23" t="str">
            <v>NO</v>
          </cell>
          <cell r="G23" t="str">
            <v>Se solicitará muestra física por requerimiento del evaluador</v>
          </cell>
        </row>
        <row r="24">
          <cell r="A24">
            <v>22</v>
          </cell>
          <cell r="B24" t="str">
            <v>DM511</v>
          </cell>
          <cell r="C24" t="str">
            <v>GASA TEJIDA NO ESTERIL TIPO HOSPITALARIO ROLLO 0.90 X 90 MTRS ANCHO 45 CM</v>
          </cell>
          <cell r="D24" t="str">
            <v xml:space="preserve">1 UNIDAD DE
ROLLO DE GASA
</v>
          </cell>
          <cell r="E24" t="str">
            <v>ESTERILIZACION</v>
          </cell>
          <cell r="F24" t="str">
            <v>NO</v>
          </cell>
          <cell r="G24" t="str">
            <v>Se solicitará muestra física por requerimiento del evaluador</v>
          </cell>
        </row>
        <row r="25">
          <cell r="A25">
            <v>23</v>
          </cell>
          <cell r="B25" t="str">
            <v>DM074</v>
          </cell>
          <cell r="C25" t="str">
            <v>AGUJA BLOQUEO NERVIOSO 22X50MM</v>
          </cell>
          <cell r="D25" t="str">
            <v>1 UNIDAD DE AGUJA</v>
          </cell>
          <cell r="E25" t="str">
            <v>ANESTESIA-INGENIERIOA BIOMEDICA</v>
          </cell>
          <cell r="F25" t="str">
            <v>SI</v>
          </cell>
          <cell r="G25" t="str">
            <v>Se solicitará muestra física por requerimiento del evaluador</v>
          </cell>
        </row>
        <row r="26">
          <cell r="A26">
            <v>24</v>
          </cell>
          <cell r="B26" t="str">
            <v>DM1925</v>
          </cell>
          <cell r="C26" t="str">
            <v>AGUJA PARA BLOQUEO DE NERVIO 20 - 21 G X 120MM VISIBLES ECOGRÁFICAMENTE</v>
          </cell>
          <cell r="D26" t="str">
            <v>1 UNIDAD DE AGUJA</v>
          </cell>
          <cell r="E26" t="str">
            <v>ANESTESIA-INGENIERIOA BIOMEDICA</v>
          </cell>
          <cell r="F26" t="str">
            <v>SI</v>
          </cell>
          <cell r="G26" t="str">
            <v>Se solicitará muestra física por requerimiento del evaluador</v>
          </cell>
        </row>
        <row r="27">
          <cell r="A27">
            <v>25</v>
          </cell>
          <cell r="B27" t="str">
            <v>DM1949</v>
          </cell>
          <cell r="C27" t="str">
            <v>AGUJA PARA BLOQUEO DE NERVIO 21- 22 G X 50MM VISIBLES ECOGRÁFICAMENTE</v>
          </cell>
          <cell r="D27" t="str">
            <v>1 UNIDAD DE AGUJA</v>
          </cell>
          <cell r="E27" t="str">
            <v>ANESTESIA-INGENIERIOA BIOMEDICA</v>
          </cell>
          <cell r="F27" t="str">
            <v>SI</v>
          </cell>
          <cell r="G27" t="str">
            <v>Se solicitará muestra física por requerimiento del evaluador</v>
          </cell>
        </row>
        <row r="28">
          <cell r="A28">
            <v>26</v>
          </cell>
          <cell r="B28" t="str">
            <v>DM073</v>
          </cell>
          <cell r="C28" t="str">
            <v>AGUJA PARA BLOQUEO DE NERVIO 21 G X 90-110MM</v>
          </cell>
          <cell r="D28" t="str">
            <v>1 UNIDAD DE AGUJA</v>
          </cell>
          <cell r="E28" t="str">
            <v>ANESTESIA-INGENIERIOA BIOMEDICA</v>
          </cell>
          <cell r="F28" t="str">
            <v>SI</v>
          </cell>
          <cell r="G28" t="str">
            <v>Se solicitará muestra física por requerimiento del evaluador</v>
          </cell>
        </row>
        <row r="29">
          <cell r="A29">
            <v>27</v>
          </cell>
          <cell r="B29" t="str">
            <v>DM072</v>
          </cell>
          <cell r="C29" t="str">
            <v>AGUJA PARA BLOQUEO DE NERVIO NO. 20G X 150MM USO CON NEUROESTIMULADOR</v>
          </cell>
          <cell r="D29" t="str">
            <v>1 UNIDAD DE AGUJA</v>
          </cell>
          <cell r="E29" t="str">
            <v>ANESTESIA-INGENIERIOA BIOMEDICA</v>
          </cell>
          <cell r="F29" t="str">
            <v>SI</v>
          </cell>
          <cell r="G29" t="str">
            <v>Se solicitará muestra física por requerimiento del evaluador</v>
          </cell>
        </row>
        <row r="30">
          <cell r="A30">
            <v>28</v>
          </cell>
          <cell r="B30" t="str">
            <v>DM075</v>
          </cell>
          <cell r="C30" t="str">
            <v>AGUJA PARA BLOQUEO DE NERVIO NO. 22G X 80MM USO CON NEUROESTIMULADOR</v>
          </cell>
          <cell r="D30" t="str">
            <v>1 UNIDAD DE AGUJA</v>
          </cell>
          <cell r="E30" t="str">
            <v>ANESTESIA-INGENIERIOA BIOMEDICA</v>
          </cell>
          <cell r="F30" t="str">
            <v>SI</v>
          </cell>
          <cell r="G30" t="str">
            <v>Se solicitará muestra física por requerimiento del evaluador</v>
          </cell>
        </row>
        <row r="31">
          <cell r="A31">
            <v>29</v>
          </cell>
          <cell r="B31" t="str">
            <v>DM076</v>
          </cell>
          <cell r="C31" t="str">
            <v>AGUJA PARA BLOQUEO DE NERVIO NO. 24G X 25MM USO CON NEUROESTIMULADOR</v>
          </cell>
          <cell r="D31" t="str">
            <v>1 UNIDAD DE AGUJA</v>
          </cell>
          <cell r="E31" t="str">
            <v>ANESTESIA-INGENIERIOA BIOMEDICA</v>
          </cell>
          <cell r="F31" t="str">
            <v>SI</v>
          </cell>
          <cell r="G31" t="str">
            <v>Se solicitará muestra física por requerimiento del evaluador</v>
          </cell>
        </row>
        <row r="32">
          <cell r="A32">
            <v>30</v>
          </cell>
          <cell r="B32" t="str">
            <v>DM033</v>
          </cell>
          <cell r="C32" t="str">
            <v>AGUJA PARA PUNCION LUMBAR N. 20</v>
          </cell>
          <cell r="D32" t="str">
            <v>1 UNIDAD DE AGUJA</v>
          </cell>
          <cell r="E32" t="str">
            <v>NEUROLOGIA</v>
          </cell>
          <cell r="F32" t="str">
            <v>NO</v>
          </cell>
          <cell r="G32" t="str">
            <v>Se solicitará muestra física por requerimiento del evaluador</v>
          </cell>
        </row>
        <row r="33">
          <cell r="A33">
            <v>31</v>
          </cell>
          <cell r="B33" t="str">
            <v>DM035</v>
          </cell>
          <cell r="C33" t="str">
            <v>AGUJA PARA PUNCION LUMBAR N. 22</v>
          </cell>
          <cell r="D33" t="str">
            <v>1 UNIDAD DE AGUJA</v>
          </cell>
          <cell r="E33" t="str">
            <v>NEUROLOGIA</v>
          </cell>
          <cell r="F33" t="str">
            <v>NO</v>
          </cell>
          <cell r="G33" t="str">
            <v>Se solicitará muestra física por requerimiento del evaluador</v>
          </cell>
        </row>
        <row r="34">
          <cell r="A34">
            <v>32</v>
          </cell>
          <cell r="B34" t="str">
            <v>DM036</v>
          </cell>
          <cell r="C34" t="str">
            <v>AGUJA PARA PUNCION LUMBAR NO. 25</v>
          </cell>
          <cell r="D34" t="str">
            <v>1 UNIDAD DE AGUJA</v>
          </cell>
          <cell r="E34" t="str">
            <v>ANESTESIA</v>
          </cell>
          <cell r="F34" t="str">
            <v>NO</v>
          </cell>
          <cell r="G34" t="str">
            <v>Se solicitará muestra física por requerimiento del evaluador</v>
          </cell>
        </row>
        <row r="35">
          <cell r="A35">
            <v>33</v>
          </cell>
          <cell r="B35" t="str">
            <v>DM142</v>
          </cell>
          <cell r="C35" t="str">
            <v>ASA POLIPECTOMIA OVALADA</v>
          </cell>
          <cell r="D35" t="str">
            <v>1 UNIDAD DE ASA</v>
          </cell>
          <cell r="E35" t="str">
            <v>GASTROENTEROLOGIA</v>
          </cell>
          <cell r="F35" t="str">
            <v>NO</v>
          </cell>
          <cell r="G35" t="str">
            <v>Se solicitará muestra física por requerimiento del evaluador</v>
          </cell>
        </row>
        <row r="36">
          <cell r="A36">
            <v>34</v>
          </cell>
          <cell r="B36" t="str">
            <v>DM1830</v>
          </cell>
          <cell r="C36" t="str">
            <v>BOQUILLA PLASTICA PARA ENDOSCOPIA ADULTO REUSABLE</v>
          </cell>
          <cell r="D36" t="str">
            <v>1 UNIDAD DE BOQUILLA</v>
          </cell>
          <cell r="E36" t="str">
            <v>GASTROENTEROLOGIA</v>
          </cell>
          <cell r="F36" t="str">
            <v>NO</v>
          </cell>
          <cell r="G36" t="str">
            <v>Se solicitará muestra física por requerimiento del evaluador</v>
          </cell>
        </row>
        <row r="37">
          <cell r="A37">
            <v>35</v>
          </cell>
          <cell r="B37" t="str">
            <v>DM2353</v>
          </cell>
          <cell r="C37" t="str">
            <v>BOQUILLA PLASTICA PARA ENDOSCOPIA PEDIATRICA REUSABLE</v>
          </cell>
          <cell r="D37" t="str">
            <v>1 UNIDAD DE BOQUILLA</v>
          </cell>
          <cell r="E37" t="str">
            <v>GASTROENTEROLOGIA</v>
          </cell>
          <cell r="F37" t="str">
            <v>NO</v>
          </cell>
          <cell r="G37" t="str">
            <v>Se solicitará muestra física por requerimiento del evaluador</v>
          </cell>
        </row>
        <row r="38">
          <cell r="A38">
            <v>36</v>
          </cell>
          <cell r="B38" t="str">
            <v>DM1753</v>
          </cell>
          <cell r="C38" t="str">
            <v>BOQUILLAS DESECHABLES ADULTO 48 F BANDA DE CAUCHO INTERNA CON VELCRO</v>
          </cell>
          <cell r="D38" t="str">
            <v>1 UNIDAD DE BOQUILLA</v>
          </cell>
          <cell r="E38" t="str">
            <v>GASTROENTEROLOGIA</v>
          </cell>
          <cell r="F38" t="str">
            <v>NO</v>
          </cell>
          <cell r="G38" t="str">
            <v>Se solicitará muestra física por requerimiento del evaluador</v>
          </cell>
        </row>
        <row r="39">
          <cell r="A39">
            <v>37</v>
          </cell>
          <cell r="B39" t="str">
            <v>DM2364</v>
          </cell>
          <cell r="C39" t="str">
            <v>CANULA DE TRAQUEOSTOMIA 2.5 SIN BALON TERMOSENSIBLE QUE PERMITA MAYOR ADAPTACION</v>
          </cell>
          <cell r="D39" t="str">
            <v>1 UNIDAD DE CANULA</v>
          </cell>
          <cell r="E39" t="str">
            <v>UCI PEDIATRIA</v>
          </cell>
          <cell r="F39" t="str">
            <v>NO</v>
          </cell>
          <cell r="G39" t="str">
            <v>Se solicitará muestra física por requerimiento del evaluador</v>
          </cell>
        </row>
        <row r="40">
          <cell r="A40">
            <v>38</v>
          </cell>
          <cell r="B40" t="str">
            <v>DM232</v>
          </cell>
          <cell r="C40" t="str">
            <v>CANULA DE TRAQUEOSTOMIA 5 FENESTRADA</v>
          </cell>
          <cell r="D40" t="str">
            <v>1 UNIDAD DE CANULA</v>
          </cell>
          <cell r="E40" t="str">
            <v>UCI PEDIATRIA</v>
          </cell>
          <cell r="F40" t="str">
            <v>NO</v>
          </cell>
          <cell r="G40" t="str">
            <v>Se solicitará muestra física por requerimiento del evaluador</v>
          </cell>
        </row>
        <row r="41">
          <cell r="A41">
            <v>39</v>
          </cell>
          <cell r="B41" t="str">
            <v>DM349</v>
          </cell>
          <cell r="C41" t="str">
            <v>CATETER VENOSO CENTRAL 1 LUMEN N 18 AD.</v>
          </cell>
          <cell r="D41" t="str">
            <v>1 UNIDAD DE CATETER</v>
          </cell>
          <cell r="E41" t="str">
            <v>UCI ADULTO</v>
          </cell>
          <cell r="F41" t="str">
            <v>NO</v>
          </cell>
          <cell r="G41" t="str">
            <v>Se solicitará muestra física por requerimiento del evaluador</v>
          </cell>
        </row>
        <row r="42">
          <cell r="A42">
            <v>40</v>
          </cell>
          <cell r="B42" t="str">
            <v>DM1603</v>
          </cell>
          <cell r="C42" t="str">
            <v>CEPILLO PARA LAVADO DE COLONOSCOPIA DESECHABLE</v>
          </cell>
          <cell r="D42" t="str">
            <v>1 UNIDAD DE CEPILLO</v>
          </cell>
          <cell r="E42" t="str">
            <v>GASTROENTEROLOGIA</v>
          </cell>
          <cell r="F42" t="str">
            <v>NO</v>
          </cell>
          <cell r="G42" t="str">
            <v>Se solicitará muestra física por requerimiento del evaluador</v>
          </cell>
        </row>
        <row r="43">
          <cell r="A43">
            <v>41</v>
          </cell>
          <cell r="B43" t="str">
            <v>DM2065</v>
          </cell>
          <cell r="C43" t="str">
            <v>CEPILLO PARA LAVADO PARA GASTROSCOPIA DESECHABLE</v>
          </cell>
          <cell r="D43" t="str">
            <v>1 UNIDAD DE CEPILLO</v>
          </cell>
          <cell r="E43" t="str">
            <v>GASTROENTEROLOGIA</v>
          </cell>
          <cell r="F43" t="str">
            <v>NO</v>
          </cell>
          <cell r="G43" t="str">
            <v>Se solicitará muestra física por requerimiento del evaluador</v>
          </cell>
        </row>
        <row r="44">
          <cell r="A44">
            <v>42</v>
          </cell>
          <cell r="B44" t="str">
            <v>DM1723</v>
          </cell>
          <cell r="C44" t="str">
            <v>CIRCUITO DESECHABLE PARA SISTEMA DE REANIMACIÓN NEONATAL QUE INCLUYE MANGUERA LISA PARA OXIGENO Y MASCARA DE (50MM)</v>
          </cell>
          <cell r="D44" t="str">
            <v>1 UNIDAD DE CIRCUITO INCLUYE MANGUERA Y MASCARA</v>
          </cell>
          <cell r="E44" t="str">
            <v>ENFERMERIA SALA DE PARTOS</v>
          </cell>
          <cell r="F44" t="str">
            <v>NO</v>
          </cell>
          <cell r="G44" t="str">
            <v>Se solicitará muestra física por requerimiento del evaluador</v>
          </cell>
        </row>
        <row r="45">
          <cell r="A45">
            <v>43</v>
          </cell>
          <cell r="B45" t="str">
            <v>DM2254</v>
          </cell>
          <cell r="C45" t="str">
            <v>CIRCUITO DESECHABLE PARA SISTEMA DE REANIMACIÓN NEONATAL QUE INCLUYE MANGUERA LISA PARA OXIGENO Y MASCARA DE (60MM)</v>
          </cell>
          <cell r="D45" t="str">
            <v>1 UNIDAD DE CIRCUITO INCLUYE MANGUERA Y MASCARA</v>
          </cell>
          <cell r="E45" t="str">
            <v>ENFERMERIA SALA DE PARTOS</v>
          </cell>
          <cell r="F45" t="str">
            <v>NO</v>
          </cell>
          <cell r="G45" t="str">
            <v>Se solicitará muestra física por requerimiento del evaluador</v>
          </cell>
        </row>
        <row r="46">
          <cell r="A46">
            <v>44</v>
          </cell>
          <cell r="B46" t="str">
            <v>DM2405</v>
          </cell>
          <cell r="C46" t="str">
            <v>CIRCUITO DESECHABLE PARA SISTEMA DE REANIMACIÓN NEONATAL QUE INCLUYE MANGUERA LISA PARA OXIGENO Y MASCARA DE (42MM)</v>
          </cell>
          <cell r="D46" t="str">
            <v>1 UNIDAD DE CIRCUITO INCLUYE MANGUERA Y MASCARA</v>
          </cell>
          <cell r="E46" t="str">
            <v>ENFERMERIA SALA DE PARTOS</v>
          </cell>
          <cell r="F46" t="str">
            <v>NO</v>
          </cell>
          <cell r="G46" t="str">
            <v>Se solicitará muestra física por requerimiento del evaluador</v>
          </cell>
        </row>
        <row r="47">
          <cell r="A47">
            <v>45</v>
          </cell>
          <cell r="B47" t="str">
            <v>DM429</v>
          </cell>
          <cell r="C47" t="str">
            <v>DREN DE BLAKE NO. 7 CON RESERVORIO</v>
          </cell>
          <cell r="D47" t="str">
            <v>1 UNIDAD DE DREN</v>
          </cell>
          <cell r="E47" t="str">
            <v>CIRUGIA GENERAL</v>
          </cell>
          <cell r="F47" t="str">
            <v>NO</v>
          </cell>
          <cell r="G47" t="str">
            <v>Se solicitará muestra física por requerimiento del evaluador</v>
          </cell>
        </row>
        <row r="48">
          <cell r="A48">
            <v>46</v>
          </cell>
          <cell r="B48" t="str">
            <v>DM1942</v>
          </cell>
          <cell r="C48" t="str">
            <v>ELECTRODO LAPAROSCOPICO TIPO GANCHO DE HOOK ANGULACION 90 GRADOS (CAMISA E INSERTO ) REUSABLE PARA SISTEMA MONOPOLAR</v>
          </cell>
          <cell r="D48" t="str">
            <v>1 UNIDAD DE ELECTRODO</v>
          </cell>
          <cell r="E48" t="str">
            <v xml:space="preserve">INSTRUMENTACION </v>
          </cell>
          <cell r="F48" t="str">
            <v>NO</v>
          </cell>
          <cell r="G48" t="str">
            <v>Se solicitará muestra física por requerimiento del evaluador</v>
          </cell>
        </row>
        <row r="49">
          <cell r="A49">
            <v>47</v>
          </cell>
          <cell r="B49" t="str">
            <v>DM1586</v>
          </cell>
          <cell r="C49" t="str">
            <v>ELECTRODO LAPAROSCOPICO TIPO ESPATULA (CAMISA E INSERTO ) REUSABLE PARA SISTEMA MONOPOLAR</v>
          </cell>
          <cell r="D49" t="str">
            <v>1 UNIDAD DE ELECTRODO</v>
          </cell>
          <cell r="E49" t="str">
            <v xml:space="preserve">INSTRUMENTACION </v>
          </cell>
          <cell r="F49" t="str">
            <v>NO</v>
          </cell>
          <cell r="G49" t="str">
            <v>Se solicitará muestra física por requerimiento del evaluador</v>
          </cell>
        </row>
        <row r="50">
          <cell r="A50">
            <v>48</v>
          </cell>
          <cell r="B50" t="str">
            <v>DM583</v>
          </cell>
          <cell r="C50" t="str">
            <v>INHALOCAMARA PARA VENTILACIÓN MECANICA ADULTO CON ADAPTACION A CIRCUITO UNIVERSAL</v>
          </cell>
          <cell r="D50" t="str">
            <v>1 UNIDAD DE INHALOCAMARA</v>
          </cell>
          <cell r="E50" t="str">
            <v>TERAPIA RESPIRATORIA</v>
          </cell>
          <cell r="F50" t="str">
            <v>NO</v>
          </cell>
          <cell r="G50" t="str">
            <v>Se solicitará muestra física por requerimiento del evaluador</v>
          </cell>
        </row>
        <row r="51">
          <cell r="A51">
            <v>49</v>
          </cell>
          <cell r="B51" t="str">
            <v>DM2697</v>
          </cell>
          <cell r="C51" t="str">
            <v>JERINGA ASEPTO PLASTICA ESTERIL</v>
          </cell>
          <cell r="D51" t="str">
            <v>1 UNIDAD DE JERINGA</v>
          </cell>
          <cell r="E51" t="str">
            <v xml:space="preserve">ESTERILIZACION </v>
          </cell>
          <cell r="F51" t="str">
            <v>NO</v>
          </cell>
          <cell r="G51" t="str">
            <v>Se solicitará muestra física por requerimiento del evaluador</v>
          </cell>
        </row>
        <row r="52">
          <cell r="A52">
            <v>50</v>
          </cell>
          <cell r="B52" t="str">
            <v>DM626</v>
          </cell>
          <cell r="C52" t="str">
            <v>JUEGO PARA ADMINISTRACION DE LIQUIDOS PARA BOMBA DE DOLOR</v>
          </cell>
          <cell r="D52" t="str">
            <v>1 UNIDAD DE JUEGO ADMINISTRACION DE LIQUIDOS PARA BOMBA DE DOLOR</v>
          </cell>
          <cell r="E52" t="str">
            <v>UCI ADULTO</v>
          </cell>
          <cell r="F52" t="str">
            <v>NO</v>
          </cell>
          <cell r="G52" t="str">
            <v>Se solicitará muestra física por requerimiento del evaluador</v>
          </cell>
        </row>
        <row r="53">
          <cell r="A53">
            <v>51</v>
          </cell>
          <cell r="B53" t="str">
            <v>DM653</v>
          </cell>
          <cell r="C53" t="str">
            <v>KIT DE TRAQUEOSTOMIA PERCUTANEO ( GUIA, AGUJA, CAMISA, BISTURY, JERINGA, CANULA DE PUNCION CON CASTETER DE TEFLON, DILATADOR CORTO 14, CATETER GUIA CON BLOQUEO DE SEGURIDAD, DILATADOR HIDROFILICO Y CANULA DE TRAQUEOSTOMIA N 7 )</v>
          </cell>
          <cell r="D53" t="str">
            <v>1 KIT DE TRAQUEOSTOMIA PRESENTACION KIT</v>
          </cell>
          <cell r="E53" t="str">
            <v>CIRUGIA GENERAL</v>
          </cell>
          <cell r="F53" t="str">
            <v>NO</v>
          </cell>
          <cell r="G53" t="str">
            <v>Se solicitará muestra física por requerimiento del evaluador</v>
          </cell>
        </row>
        <row r="54">
          <cell r="A54">
            <v>52</v>
          </cell>
          <cell r="B54" t="str">
            <v>DM1931</v>
          </cell>
          <cell r="C54" t="str">
            <v>KIT DE TRAQUEOSTOMIA PERCUTANEO ( GUIA, AGUJA, CAMISA, BISTURY, JERINGA, CANULA DE PUNCION CON CASTETER DE TEFLON, DILATADOR CORTO 14, CATETER GUIA CON BLOQUEO DE SEGURIDAD, DILATADOR HIDROFILICO Y CANULA DE TRAQUEOSTOMIA N 8 FENESTRADA)</v>
          </cell>
          <cell r="D54" t="str">
            <v>1 KIT DE TRAQUEOSTOMIA PRESENTACION KIT</v>
          </cell>
          <cell r="E54" t="str">
            <v>CIRUGIA GENERAL</v>
          </cell>
          <cell r="F54" t="str">
            <v>NO</v>
          </cell>
          <cell r="G54" t="str">
            <v>Se solicitará muestra física por requerimiento del evaluador</v>
          </cell>
        </row>
        <row r="55">
          <cell r="A55">
            <v>53</v>
          </cell>
          <cell r="B55" t="str">
            <v>DM844</v>
          </cell>
          <cell r="C55" t="str">
            <v>PAPILOTOMO DE PUNTA O PRECORTE</v>
          </cell>
          <cell r="D55" t="str">
            <v>1 UNIDAD DE PAPILOTOMO</v>
          </cell>
          <cell r="E55" t="str">
            <v>GASTROENTEROLOGIA</v>
          </cell>
          <cell r="F55" t="str">
            <v>NO</v>
          </cell>
          <cell r="G55" t="str">
            <v>Se solicitará muestra física por requerimiento del evaluador</v>
          </cell>
        </row>
        <row r="56">
          <cell r="A56">
            <v>54</v>
          </cell>
          <cell r="B56" t="str">
            <v>DM2459</v>
          </cell>
          <cell r="C56" t="str">
            <v>PINZA PARA EXTRACCION DE CUERPO EXTRAÑO REUSABLE PARA ENDOSCOPIA</v>
          </cell>
          <cell r="D56" t="str">
            <v>1 UNIDAD DE PINZA</v>
          </cell>
          <cell r="E56" t="str">
            <v>GASTROENTEROLOGIA</v>
          </cell>
          <cell r="F56" t="str">
            <v>NO</v>
          </cell>
          <cell r="G56" t="str">
            <v>Se solicitará muestra física por requerimiento del evaluador</v>
          </cell>
        </row>
        <row r="57">
          <cell r="A57">
            <v>55</v>
          </cell>
          <cell r="B57" t="str">
            <v>DM2541</v>
          </cell>
          <cell r="C57" t="str">
            <v>SET DE CATETER EPIDURAL CON AGUJA No.16</v>
          </cell>
          <cell r="D57" t="str">
            <v>1 UNIDAD DE KIT DE ANESTESIA. INCLUYE (TODOS LOS INSUMOS RELACIONADOS EN LA DESCRIPCION DEL INSUMO) PRESENTACION KIT</v>
          </cell>
          <cell r="E57" t="str">
            <v>ANESTESIA</v>
          </cell>
          <cell r="F57" t="str">
            <v>NO</v>
          </cell>
          <cell r="G57" t="str">
            <v>Se solicitará muestra física por requerimiento del evaluador</v>
          </cell>
        </row>
        <row r="58">
          <cell r="A58">
            <v>56</v>
          </cell>
          <cell r="B58" t="str">
            <v>DM283</v>
          </cell>
          <cell r="C58" t="str">
            <v>SET DE CATETER EPIDURAL CON AGUJA No.18</v>
          </cell>
          <cell r="D58" t="str">
            <v>1 UNIDAD DE SET DE CATETER</v>
          </cell>
          <cell r="E58" t="str">
            <v>ANESTESIA</v>
          </cell>
          <cell r="F58" t="str">
            <v>NO</v>
          </cell>
          <cell r="G58" t="str">
            <v>Se solicitará muestra física por requerimiento del evaluador</v>
          </cell>
        </row>
        <row r="59">
          <cell r="A59">
            <v>57</v>
          </cell>
          <cell r="B59" t="str">
            <v>DM2548</v>
          </cell>
          <cell r="C59" t="str">
            <v>SISTEMA DE DRENAJE TORACICO PEDIATRICO</v>
          </cell>
          <cell r="D59" t="str">
            <v>1 UNIDAD DE SISTEMA DE DRENAJE TORAXICO</v>
          </cell>
          <cell r="E59" t="str">
            <v>UCI PEDIATRIA</v>
          </cell>
          <cell r="F59" t="str">
            <v>NO</v>
          </cell>
          <cell r="G59" t="str">
            <v>Se solicitará muestra física por requerimiento del evaluador</v>
          </cell>
        </row>
        <row r="60">
          <cell r="A60">
            <v>58</v>
          </cell>
          <cell r="B60" t="str">
            <v>DM1059</v>
          </cell>
          <cell r="C60" t="str">
            <v>SONDA DE SUCCION CERRADA N° 12 FR</v>
          </cell>
          <cell r="D60" t="str">
            <v>1 UNIDAD DE SONDA</v>
          </cell>
          <cell r="E60" t="str">
            <v>TERAPIA RESPIRATORIA</v>
          </cell>
          <cell r="F60" t="str">
            <v>NO</v>
          </cell>
          <cell r="G60" t="str">
            <v>Se solicitará muestra física por requerimiento del evaluador</v>
          </cell>
        </row>
        <row r="61">
          <cell r="A61">
            <v>59</v>
          </cell>
          <cell r="B61" t="str">
            <v>DM1062</v>
          </cell>
          <cell r="C61" t="str">
            <v>SONDA DE SUCCION CERRADA N° 5 FR</v>
          </cell>
          <cell r="D61" t="str">
            <v>1 UNIDAD DE SONDA</v>
          </cell>
          <cell r="E61" t="str">
            <v>TERAPIA RESPIRATORIA</v>
          </cell>
          <cell r="F61" t="str">
            <v>NO</v>
          </cell>
          <cell r="G61" t="str">
            <v>Se solicitará muestra física por requerimiento del evaluador</v>
          </cell>
        </row>
        <row r="62">
          <cell r="A62">
            <v>60</v>
          </cell>
          <cell r="B62" t="str">
            <v>DM1060</v>
          </cell>
          <cell r="C62" t="str">
            <v>SONDA DE SUCCION CERRADA NO 14 CON PUERTO PARA INHALADOR</v>
          </cell>
          <cell r="D62" t="str">
            <v>1 UNIDAD DE SONDA</v>
          </cell>
          <cell r="E62" t="str">
            <v>TERAPIA RESPIRATORIA</v>
          </cell>
          <cell r="F62" t="str">
            <v>NO</v>
          </cell>
          <cell r="G62" t="str">
            <v>Se solicitará muestra física por requerimiento del evaluador</v>
          </cell>
        </row>
        <row r="63">
          <cell r="A63">
            <v>61</v>
          </cell>
          <cell r="B63" t="str">
            <v>DM1194</v>
          </cell>
          <cell r="C63" t="str">
            <v>VALVULA DE SUCCION DESECHABLE</v>
          </cell>
          <cell r="D63" t="str">
            <v>1 UNIDAD DE VALVULA DE SUCCION</v>
          </cell>
          <cell r="E63" t="str">
            <v>NEUMOLOGIA - INGENIERIA BIOMEDICA</v>
          </cell>
          <cell r="F63" t="str">
            <v>NO</v>
          </cell>
          <cell r="G63" t="str">
            <v>Se solicitará muestra física por requerimiento del evaluador</v>
          </cell>
        </row>
        <row r="64">
          <cell r="A64">
            <v>62</v>
          </cell>
          <cell r="B64" t="str">
            <v>DM172</v>
          </cell>
          <cell r="C64" t="str">
            <v>BOLSA DE DRENAJE URINARIO ADULTO CON SISTEMA CERRRADO, SIN PUERTO PARA TOMA DE MUESTRA Y SIN VALVULA ANTIREFLUJO Y CONECTOR UNIVERSAL.</v>
          </cell>
          <cell r="D64" t="str">
            <v>1 UNIDAD DE BOLSA DRENAJE URINARIO</v>
          </cell>
          <cell r="E64" t="str">
            <v>ENFERMERIA</v>
          </cell>
          <cell r="F64" t="str">
            <v>NO</v>
          </cell>
          <cell r="G64" t="str">
            <v>Se solicitará muestra física por requerimiento del evaluador</v>
          </cell>
        </row>
        <row r="65">
          <cell r="A65">
            <v>63</v>
          </cell>
          <cell r="B65" t="str">
            <v>DM212</v>
          </cell>
          <cell r="C65" t="str">
            <v>CANULA DE GUEDELL N. 0</v>
          </cell>
          <cell r="D65" t="str">
            <v>1 UNIDAD DE CANULA</v>
          </cell>
          <cell r="E65" t="str">
            <v>ANESTESIA</v>
          </cell>
          <cell r="F65" t="str">
            <v>NO</v>
          </cell>
          <cell r="G65" t="str">
            <v>Se solicitará muestra física por requerimiento del evaluador</v>
          </cell>
        </row>
        <row r="66">
          <cell r="A66">
            <v>64</v>
          </cell>
          <cell r="B66" t="str">
            <v>DM1238</v>
          </cell>
          <cell r="C66" t="str">
            <v>CANULA DE GUEDELL N. 1</v>
          </cell>
          <cell r="D66" t="str">
            <v>1 UNIDAD DE CANULA</v>
          </cell>
          <cell r="E66" t="str">
            <v>ANESTESIA</v>
          </cell>
          <cell r="F66" t="str">
            <v>NO</v>
          </cell>
          <cell r="G66" t="str">
            <v>Se solicitará muestra física por requerimiento del evaluador</v>
          </cell>
        </row>
        <row r="67">
          <cell r="A67">
            <v>65</v>
          </cell>
          <cell r="B67" t="str">
            <v>DM215</v>
          </cell>
          <cell r="C67" t="str">
            <v>CANULA DE GUEDELL N. 2</v>
          </cell>
          <cell r="D67" t="str">
            <v>1 UNIDAD DE CANULA</v>
          </cell>
          <cell r="E67" t="str">
            <v>ANESTESIA</v>
          </cell>
          <cell r="F67" t="str">
            <v>NO</v>
          </cell>
          <cell r="G67" t="str">
            <v>Se solicitará muestra física por requerimiento del evaluador</v>
          </cell>
        </row>
        <row r="68">
          <cell r="A68">
            <v>66</v>
          </cell>
          <cell r="B68" t="str">
            <v>DM216</v>
          </cell>
          <cell r="C68" t="str">
            <v>CANULA DE GUEDELL N. 3</v>
          </cell>
          <cell r="D68" t="str">
            <v>1 UNIDAD DE CANULA</v>
          </cell>
          <cell r="E68" t="str">
            <v>ANESTESIA</v>
          </cell>
          <cell r="F68" t="str">
            <v>NO</v>
          </cell>
          <cell r="G68" t="str">
            <v>Se solicitará muestra física por requerimiento del evaluador</v>
          </cell>
        </row>
        <row r="69">
          <cell r="A69">
            <v>67</v>
          </cell>
          <cell r="B69" t="str">
            <v>DM217</v>
          </cell>
          <cell r="C69" t="str">
            <v>CANULA DE GUEDELL N. 4</v>
          </cell>
          <cell r="D69" t="str">
            <v>1 UNIDAD DE CANULA</v>
          </cell>
          <cell r="E69" t="str">
            <v>ANESTESIA</v>
          </cell>
          <cell r="F69" t="str">
            <v>NO</v>
          </cell>
          <cell r="G69" t="str">
            <v>Se solicitará muestra física por requerimiento del evaluador</v>
          </cell>
        </row>
        <row r="70">
          <cell r="A70">
            <v>68</v>
          </cell>
          <cell r="B70" t="str">
            <v>DM218</v>
          </cell>
          <cell r="C70" t="str">
            <v>CANULA DE GUEDELL N. 5</v>
          </cell>
          <cell r="D70" t="str">
            <v>1 UNIDAD DE CANULA</v>
          </cell>
          <cell r="E70" t="str">
            <v>ANESTESIA</v>
          </cell>
          <cell r="F70" t="str">
            <v>NO</v>
          </cell>
          <cell r="G70" t="str">
            <v>Se solicitará muestra física por requerimiento del evaluador</v>
          </cell>
        </row>
        <row r="71">
          <cell r="A71">
            <v>69</v>
          </cell>
          <cell r="B71" t="str">
            <v>DM230</v>
          </cell>
          <cell r="C71" t="str">
            <v>CANULA DE TRAQUEOSTOMIA 5 CON BALON</v>
          </cell>
          <cell r="D71" t="str">
            <v>1 UNIDAD DE CANULA</v>
          </cell>
          <cell r="E71" t="str">
            <v>UCI PEDIATRIA</v>
          </cell>
          <cell r="F71" t="str">
            <v>NO</v>
          </cell>
          <cell r="G71" t="str">
            <v>Se solicitará muestra física por requerimiento del evaluador</v>
          </cell>
        </row>
        <row r="72">
          <cell r="A72">
            <v>70</v>
          </cell>
          <cell r="B72" t="str">
            <v>DM2369</v>
          </cell>
          <cell r="C72" t="str">
            <v>CANULA DE TRAQUEOSTOMIA 5 SIN BALON</v>
          </cell>
          <cell r="D72" t="str">
            <v>1 UNIDAD DE CANULA</v>
          </cell>
          <cell r="E72" t="str">
            <v>UCI PEDIATRIA</v>
          </cell>
          <cell r="F72" t="str">
            <v>NO</v>
          </cell>
          <cell r="G72" t="str">
            <v>Se solicitará muestra física por requerimiento del evaluador</v>
          </cell>
        </row>
        <row r="73">
          <cell r="A73">
            <v>71</v>
          </cell>
          <cell r="B73" t="str">
            <v>DM234</v>
          </cell>
          <cell r="C73" t="str">
            <v>CANULA DE TRAQUEOSTOMIA 5.5 CON BALON</v>
          </cell>
          <cell r="D73" t="str">
            <v>1 UNIDAD DE CANULA</v>
          </cell>
          <cell r="E73" t="str">
            <v>UCI PEDIATRIA</v>
          </cell>
          <cell r="F73" t="str">
            <v>NO</v>
          </cell>
          <cell r="G73" t="str">
            <v>Se solicitará muestra física por requerimiento del evaluador</v>
          </cell>
        </row>
        <row r="74">
          <cell r="A74">
            <v>72</v>
          </cell>
          <cell r="B74" t="str">
            <v>DM240</v>
          </cell>
          <cell r="C74" t="str">
            <v>CANULA DE TRAQUEOSTOMIA 7 CON BALON</v>
          </cell>
          <cell r="D74" t="str">
            <v>1 UNIDAD DE CANULA</v>
          </cell>
          <cell r="E74" t="str">
            <v>CIRUGIA GENERAL</v>
          </cell>
          <cell r="F74" t="str">
            <v>NO</v>
          </cell>
          <cell r="G74" t="str">
            <v>Se solicitará muestra física por requerimiento del evaluador</v>
          </cell>
        </row>
        <row r="75">
          <cell r="A75">
            <v>73</v>
          </cell>
          <cell r="B75" t="str">
            <v>DM239</v>
          </cell>
          <cell r="C75" t="str">
            <v>CANULA DE TRAQUEOSTOMIA 7.5 CON BALON</v>
          </cell>
          <cell r="D75" t="str">
            <v>1 UNIDAD DE CANULA</v>
          </cell>
          <cell r="E75" t="str">
            <v>CIRUGIA GENERAL</v>
          </cell>
          <cell r="F75" t="str">
            <v>NO</v>
          </cell>
          <cell r="G75" t="str">
            <v>Se solicitará muestra física por requerimiento del evaluador</v>
          </cell>
        </row>
        <row r="76">
          <cell r="A76">
            <v>74</v>
          </cell>
          <cell r="B76" t="str">
            <v>DM243</v>
          </cell>
          <cell r="C76" t="str">
            <v>CANULA DE TRAQUEOSTOMIA 8 CON BALON</v>
          </cell>
          <cell r="D76" t="str">
            <v>1 UNIDAD DE CANULA</v>
          </cell>
          <cell r="E76" t="str">
            <v>CIRUGIA GENERAL</v>
          </cell>
          <cell r="F76" t="str">
            <v>NO</v>
          </cell>
          <cell r="G76" t="str">
            <v>Se solicitará muestra física por requerimiento del evaluador</v>
          </cell>
        </row>
        <row r="77">
          <cell r="A77">
            <v>75</v>
          </cell>
          <cell r="B77" t="str">
            <v>DM435</v>
          </cell>
          <cell r="C77" t="str">
            <v>ELECTRODO PEDIATRICO CON GEL SOLIDO BASE MICROPOROSO SUAVE DURABLES, ADHESIVO HIPOALERGENIGO</v>
          </cell>
          <cell r="D77" t="str">
            <v>1 UNIDAD DE ELECTRODO</v>
          </cell>
          <cell r="E77" t="str">
            <v>ENFERMERIA</v>
          </cell>
          <cell r="F77" t="str">
            <v>NO</v>
          </cell>
          <cell r="G77" t="str">
            <v>Se solicitará muestra física por requerimiento del evaluador</v>
          </cell>
        </row>
        <row r="78">
          <cell r="A78">
            <v>76</v>
          </cell>
          <cell r="B78" t="str">
            <v>DM494</v>
          </cell>
          <cell r="C78" t="str">
            <v>FILTRO BACTERIANO VIRICO ADULTO PARA VENTILADOR MECANICO</v>
          </cell>
          <cell r="D78" t="str">
            <v>1 UNIDAD DE FILTRO</v>
          </cell>
          <cell r="E78" t="str">
            <v>INGENIERIA BIOMEDICA</v>
          </cell>
          <cell r="F78" t="str">
            <v>NO</v>
          </cell>
          <cell r="G78" t="str">
            <v>Se solicitará muestra física por requerimiento del evaluador</v>
          </cell>
        </row>
        <row r="79">
          <cell r="A79">
            <v>77</v>
          </cell>
          <cell r="B79" t="str">
            <v>DM2642</v>
          </cell>
          <cell r="C79" t="str">
            <v>FILTRO HIDROFOBICO DESECAHBLE para su uso en equipos respiratorios y concentradores de oxígeno</v>
          </cell>
          <cell r="D79" t="str">
            <v>1 UNIDAD DE FILTRO</v>
          </cell>
          <cell r="E79" t="str">
            <v>INGENIERIA BIOMEDICA</v>
          </cell>
          <cell r="F79" t="str">
            <v>NO</v>
          </cell>
          <cell r="G79" t="str">
            <v>Se solicitará muestra física por requerimiento del evaluador</v>
          </cell>
        </row>
        <row r="80">
          <cell r="A80">
            <v>78</v>
          </cell>
          <cell r="B80" t="str">
            <v>DM502</v>
          </cell>
          <cell r="C80" t="str">
            <v>FILTRO INTERCAMBIADOR DE CALOR Y HUMEDAD PEDIATRICO</v>
          </cell>
          <cell r="D80" t="str">
            <v>1 UNIDAD DE FILTRO</v>
          </cell>
          <cell r="E80" t="str">
            <v>TERAPIA RESPIRATORIA</v>
          </cell>
          <cell r="F80" t="str">
            <v>NO</v>
          </cell>
          <cell r="G80" t="str">
            <v>Se solicitará muestra física por requerimiento del evaluador</v>
          </cell>
        </row>
        <row r="81">
          <cell r="A81">
            <v>79</v>
          </cell>
          <cell r="B81" t="str">
            <v>DM498</v>
          </cell>
          <cell r="C81" t="str">
            <v>FILTROS HIDROFOBICOS PARA MAQUINAS DE ANESTESIA</v>
          </cell>
          <cell r="D81" t="str">
            <v>1 UNIDAD DE FILTRO</v>
          </cell>
          <cell r="E81" t="str">
            <v>INGENIERIA BIOMEDICA</v>
          </cell>
          <cell r="F81" t="str">
            <v>NO</v>
          </cell>
          <cell r="G81" t="str">
            <v>Se solicitará muestra física por requerimiento del evaluador</v>
          </cell>
        </row>
        <row r="82">
          <cell r="A82">
            <v>80</v>
          </cell>
          <cell r="B82" t="str">
            <v>DM1498</v>
          </cell>
          <cell r="C82" t="str">
            <v>GUIA DE INTUBACION 10 FR PEDIATRICA DESECHABLE</v>
          </cell>
          <cell r="D82" t="str">
            <v>1 UNIDAD DE GUIA</v>
          </cell>
          <cell r="E82" t="str">
            <v>UCI PEDIATRIA</v>
          </cell>
          <cell r="F82" t="str">
            <v>NO</v>
          </cell>
          <cell r="G82" t="str">
            <v>Se solicitará muestra física por requerimiento del evaluador</v>
          </cell>
        </row>
        <row r="83">
          <cell r="A83">
            <v>81</v>
          </cell>
          <cell r="B83" t="str">
            <v>DM546</v>
          </cell>
          <cell r="C83" t="str">
            <v>GUIA DE INTUBACION 14 FR</v>
          </cell>
          <cell r="D83" t="str">
            <v>1 UNIDAD DE GUIA</v>
          </cell>
          <cell r="E83" t="str">
            <v>ANESTESIA</v>
          </cell>
          <cell r="F83" t="str">
            <v>NO</v>
          </cell>
          <cell r="G83" t="str">
            <v>Se solicitará muestra física por requerimiento del evaluador</v>
          </cell>
        </row>
        <row r="84">
          <cell r="A84">
            <v>82</v>
          </cell>
          <cell r="B84" t="str">
            <v>DM1497</v>
          </cell>
          <cell r="C84" t="str">
            <v>GUIA DE INTUBACION 6 FR</v>
          </cell>
          <cell r="D84" t="str">
            <v>1 UNIDAD DE GUIA</v>
          </cell>
          <cell r="E84" t="str">
            <v>UCI PEDIATRIA</v>
          </cell>
          <cell r="F84" t="str">
            <v>NO</v>
          </cell>
          <cell r="G84" t="str">
            <v>Se solicitará muestra física por requerimiento del evaluador</v>
          </cell>
        </row>
        <row r="85">
          <cell r="A85">
            <v>83</v>
          </cell>
          <cell r="B85" t="str">
            <v>DM657</v>
          </cell>
          <cell r="C85" t="str">
            <v>LAPIZ PARA ELECTROBISTURI ESTERIL</v>
          </cell>
          <cell r="D85" t="str">
            <v>1 UNIDAD DE LAPIZ ELECTROBISTURI</v>
          </cell>
          <cell r="E85" t="str">
            <v xml:space="preserve">INSTRUMENTACION - INGENIERIA BIOMEDICA </v>
          </cell>
          <cell r="F85" t="str">
            <v>NO</v>
          </cell>
          <cell r="G85" t="str">
            <v>Se solicitará muestra física por requerimiento del evaluador</v>
          </cell>
        </row>
        <row r="86">
          <cell r="A86">
            <v>84</v>
          </cell>
          <cell r="B86" t="str">
            <v>DM1245</v>
          </cell>
          <cell r="C86" t="str">
            <v>MALLA DE POLIPROPILENO DE ALTA DENSIDAD PESO DE 95 GR, MICROPOROSA PORO DE 0,75 X 0.75 A 0,8 MM NO ABSORBIBLE 15 X 15CM</v>
          </cell>
          <cell r="D86" t="str">
            <v>1 UNIDAD DE MALLA</v>
          </cell>
          <cell r="E86" t="str">
            <v>CIRUGIA GENERAL</v>
          </cell>
          <cell r="F86" t="str">
            <v>NO</v>
          </cell>
          <cell r="G86" t="str">
            <v>Se solicitará muestra física por requerimiento del evaluador</v>
          </cell>
          <cell r="H86" t="str">
            <v>2021DM-0000323-R2</v>
          </cell>
          <cell r="I86">
            <v>48150</v>
          </cell>
          <cell r="J86" t="str">
            <v xml:space="preserve">WINER </v>
          </cell>
          <cell r="K86" t="str">
            <v xml:space="preserve">SOBRE POR UNIDAD </v>
          </cell>
          <cell r="L86">
            <v>49000</v>
          </cell>
          <cell r="M86">
            <v>0</v>
          </cell>
        </row>
        <row r="87">
          <cell r="A87">
            <v>85</v>
          </cell>
          <cell r="B87" t="str">
            <v>DM681</v>
          </cell>
          <cell r="C87" t="str">
            <v>MALLA DE POLIPROPILENO PARA LA REPARACION DE LA PARED ABDOMINAL 30CM X 30CM</v>
          </cell>
          <cell r="D87" t="str">
            <v>1 UNIDAD DE MALLA</v>
          </cell>
          <cell r="E87" t="str">
            <v>CIRUGIA GENERAL</v>
          </cell>
          <cell r="F87" t="str">
            <v>NO</v>
          </cell>
          <cell r="G87" t="str">
            <v>Se solicitará muestra física por requerimiento del evaluador</v>
          </cell>
          <cell r="H87" t="str">
            <v>2021DM-0000323-R2</v>
          </cell>
          <cell r="I87">
            <v>48150</v>
          </cell>
          <cell r="J87" t="str">
            <v xml:space="preserve">WINER </v>
          </cell>
          <cell r="K87" t="str">
            <v xml:space="preserve">SOBRE POR UNIDAD </v>
          </cell>
          <cell r="L87">
            <v>99000</v>
          </cell>
          <cell r="M87">
            <v>0</v>
          </cell>
        </row>
        <row r="88">
          <cell r="A88">
            <v>86</v>
          </cell>
          <cell r="B88" t="str">
            <v>DM2716</v>
          </cell>
          <cell r="C88" t="str">
            <v>MALLA DE POLIPROPILENO SUAVE DE MEDIANA DENSIDAD CON PESO DE 45 A 90G/M2, MACROPOROSA PORO DE 2,38 A 3.6 X 2,38 A 3.6 MM, NO ABSORBIBLE. 10CM A 8CM X 15CM</v>
          </cell>
          <cell r="D88" t="str">
            <v>1 UNIDAD DE MALLA</v>
          </cell>
          <cell r="E88" t="str">
            <v>CIRUGIA GENERAL</v>
          </cell>
          <cell r="F88" t="str">
            <v>NO</v>
          </cell>
          <cell r="G88" t="str">
            <v>Se solicitará muestra física por requerimiento del evaluador</v>
          </cell>
          <cell r="H88" t="str">
            <v>2021DM-0000323-R2</v>
          </cell>
          <cell r="I88">
            <v>48150</v>
          </cell>
          <cell r="J88" t="str">
            <v xml:space="preserve">WINER </v>
          </cell>
          <cell r="K88" t="str">
            <v xml:space="preserve">SOBRE POR UNIDAD </v>
          </cell>
          <cell r="L88">
            <v>55000</v>
          </cell>
          <cell r="M88">
            <v>0</v>
          </cell>
        </row>
        <row r="89">
          <cell r="A89">
            <v>87</v>
          </cell>
          <cell r="B89" t="str">
            <v>DM2003</v>
          </cell>
          <cell r="C89" t="str">
            <v>MALLA MACROPOROSA MONOFILAMENTO LIGERA ULTRAFINA PARA PROLAPSO DE CUPULA VAGINAL</v>
          </cell>
          <cell r="D89" t="str">
            <v>1 UNIDAD DE MALLA</v>
          </cell>
          <cell r="E89" t="str">
            <v>GINECOLOGIA</v>
          </cell>
          <cell r="F89" t="str">
            <v>NO</v>
          </cell>
          <cell r="G89" t="str">
            <v>Se solicitará muestra física por requerimiento del evaluador</v>
          </cell>
        </row>
        <row r="90">
          <cell r="A90">
            <v>88</v>
          </cell>
          <cell r="B90" t="str">
            <v>DM1470</v>
          </cell>
          <cell r="C90" t="str">
            <v>MALLA QUIRURGICA DE ALTA DENSIDAD DE 15 X 15 CM - 20 X 20 CM</v>
          </cell>
          <cell r="D90" t="str">
            <v>1 UNIDAD DE MALLA</v>
          </cell>
          <cell r="E90" t="str">
            <v>CIRUGIA GENERAL</v>
          </cell>
          <cell r="F90" t="str">
            <v>NO</v>
          </cell>
          <cell r="G90" t="str">
            <v>Se solicitará muestra física por requerimiento del evaluador</v>
          </cell>
          <cell r="H90" t="str">
            <v>2021DM-0000323-R2</v>
          </cell>
          <cell r="I90">
            <v>48150</v>
          </cell>
          <cell r="J90" t="str">
            <v xml:space="preserve">WINER </v>
          </cell>
          <cell r="K90" t="str">
            <v xml:space="preserve">SOBRE POR UNIDAD </v>
          </cell>
          <cell r="L90">
            <v>75000</v>
          </cell>
          <cell r="M90">
            <v>0</v>
          </cell>
        </row>
        <row r="91">
          <cell r="A91">
            <v>89</v>
          </cell>
          <cell r="B91" t="str">
            <v>DM2718</v>
          </cell>
          <cell r="C91" t="str">
            <v>MALLA QUIRURGICA PARA REPARACION DE HERNIA VENTRAL/INCISIONAL CUANDO EXISTE LA NECESIDAD DE QUE LA MALLA ENTRE EN CONTACTO CON CON LOS ORGANOS DE LA CAVIDADABDOMINAL 18 A 20 X 30 A 35CM</v>
          </cell>
          <cell r="D91" t="str">
            <v>1 UNIDAD DE MALLA</v>
          </cell>
          <cell r="E91" t="str">
            <v>CIRUGIA GENERAL</v>
          </cell>
          <cell r="F91" t="str">
            <v>NO</v>
          </cell>
          <cell r="G91" t="str">
            <v>Se solicitará muestra física por requerimiento del evaluador</v>
          </cell>
        </row>
        <row r="92">
          <cell r="A92">
            <v>90</v>
          </cell>
          <cell r="B92" t="str">
            <v>DM705</v>
          </cell>
          <cell r="C92" t="str">
            <v>MASCARA FACIAL 0 PARA ANESTESIA</v>
          </cell>
          <cell r="D92" t="str">
            <v>1 UNIDAD DE MASCARA</v>
          </cell>
          <cell r="E92" t="str">
            <v>ANESTESIA</v>
          </cell>
          <cell r="F92" t="str">
            <v>NO</v>
          </cell>
          <cell r="G92" t="str">
            <v>Se solicitará muestra física por requerimiento del evaluador</v>
          </cell>
        </row>
        <row r="93">
          <cell r="A93">
            <v>91</v>
          </cell>
          <cell r="B93" t="str">
            <v>DM706</v>
          </cell>
          <cell r="C93" t="str">
            <v>MASCARA FACIAL 1 PARA ANESTESIA</v>
          </cell>
          <cell r="D93" t="str">
            <v>1 UNIDAD DE MASCARA</v>
          </cell>
          <cell r="E93" t="str">
            <v>ANESTESIA</v>
          </cell>
          <cell r="F93" t="str">
            <v>NO</v>
          </cell>
          <cell r="G93" t="str">
            <v>Se solicitará muestra física por requerimiento del evaluador</v>
          </cell>
        </row>
        <row r="94">
          <cell r="A94">
            <v>92</v>
          </cell>
          <cell r="B94" t="str">
            <v>DM707</v>
          </cell>
          <cell r="C94" t="str">
            <v>MASCARA FACIAL 2 PARA ANESTESIA</v>
          </cell>
          <cell r="D94" t="str">
            <v>1 UNIDAD DE MASCARA</v>
          </cell>
          <cell r="E94" t="str">
            <v>ANESTESIA</v>
          </cell>
          <cell r="F94" t="str">
            <v>NO</v>
          </cell>
          <cell r="G94" t="str">
            <v>Se solicitará muestra física por requerimiento del evaluador</v>
          </cell>
        </row>
        <row r="95">
          <cell r="A95">
            <v>93</v>
          </cell>
          <cell r="B95" t="str">
            <v>DM708</v>
          </cell>
          <cell r="C95" t="str">
            <v>MASCARA FACIAL 3 PARA ANESTESIA</v>
          </cell>
          <cell r="D95" t="str">
            <v>1 UNIDAD DE MASCARA</v>
          </cell>
          <cell r="E95" t="str">
            <v>ANESTESIA</v>
          </cell>
          <cell r="F95" t="str">
            <v>NO</v>
          </cell>
          <cell r="G95" t="str">
            <v>Se solicitará muestra física por requerimiento del evaluador</v>
          </cell>
        </row>
        <row r="96">
          <cell r="A96">
            <v>94</v>
          </cell>
          <cell r="B96" t="str">
            <v>DM709</v>
          </cell>
          <cell r="C96" t="str">
            <v>MASCARA FACIAL 4 PARA ANESTESIA</v>
          </cell>
          <cell r="D96" t="str">
            <v>1 UNIDAD DE MASCARA</v>
          </cell>
          <cell r="E96" t="str">
            <v>ANESTESIA</v>
          </cell>
          <cell r="F96" t="str">
            <v>NO</v>
          </cell>
          <cell r="G96" t="str">
            <v>Se solicitará muestra física por requerimiento del evaluador</v>
          </cell>
        </row>
        <row r="97">
          <cell r="A97">
            <v>95</v>
          </cell>
          <cell r="B97" t="str">
            <v>DM710</v>
          </cell>
          <cell r="C97" t="str">
            <v>MASCARA FACIAL 5 PARA ANESTESIA</v>
          </cell>
          <cell r="D97" t="str">
            <v>1 UNIDAD DE MASCARA</v>
          </cell>
          <cell r="E97" t="str">
            <v>ANESTESIA</v>
          </cell>
          <cell r="F97" t="str">
            <v>NO</v>
          </cell>
          <cell r="G97" t="str">
            <v>Se solicitará muestra física por requerimiento del evaluador</v>
          </cell>
        </row>
        <row r="98">
          <cell r="A98">
            <v>96</v>
          </cell>
          <cell r="B98" t="str">
            <v>DM719</v>
          </cell>
          <cell r="C98" t="str">
            <v>MASCARA LARINGEA N° 1 - DESECHABLE</v>
          </cell>
          <cell r="D98" t="str">
            <v>1 UNIDAD DE MASCARA</v>
          </cell>
          <cell r="E98" t="str">
            <v>UCI PEDIATRIA</v>
          </cell>
          <cell r="F98" t="str">
            <v>NO</v>
          </cell>
          <cell r="G98" t="str">
            <v>Se solicitará muestra física por requerimiento del evaluador</v>
          </cell>
        </row>
        <row r="99">
          <cell r="A99">
            <v>97</v>
          </cell>
          <cell r="B99" t="str">
            <v>DM1783</v>
          </cell>
          <cell r="C99" t="str">
            <v>MASCARA LARINGEA N° 1,5 - DESECHABLE</v>
          </cell>
          <cell r="D99" t="str">
            <v>1 UNIDAD DE MASCARA</v>
          </cell>
          <cell r="E99" t="str">
            <v>UCI PEDIATRIA</v>
          </cell>
          <cell r="F99" t="str">
            <v>NO</v>
          </cell>
          <cell r="G99" t="str">
            <v>Se solicitará muestra física por requerimiento del evaluador</v>
          </cell>
        </row>
        <row r="100">
          <cell r="A100">
            <v>98</v>
          </cell>
          <cell r="B100" t="str">
            <v>DM721</v>
          </cell>
          <cell r="C100" t="str">
            <v>MASCARA LARINGEA N° 2 - DESECHABLE</v>
          </cell>
          <cell r="D100" t="str">
            <v>1 UNIDAD DE MASCARA</v>
          </cell>
          <cell r="E100" t="str">
            <v>UCI PEDIATRIA</v>
          </cell>
          <cell r="F100" t="str">
            <v>NO</v>
          </cell>
          <cell r="G100" t="str">
            <v>Se solicitará muestra física por requerimiento del evaluador</v>
          </cell>
        </row>
        <row r="101">
          <cell r="A101">
            <v>99</v>
          </cell>
          <cell r="B101" t="str">
            <v>DM723</v>
          </cell>
          <cell r="C101" t="str">
            <v>MASCARA LARINGEA N° 2,5 - DESECHABLE</v>
          </cell>
          <cell r="D101" t="str">
            <v>1 UNIDAD DE MASCARA</v>
          </cell>
          <cell r="E101" t="str">
            <v>UCI PEDIATRIA</v>
          </cell>
          <cell r="F101" t="str">
            <v>NO</v>
          </cell>
          <cell r="G101" t="str">
            <v>Se solicitará muestra física por requerimiento del evaluador</v>
          </cell>
        </row>
        <row r="102">
          <cell r="A102">
            <v>100</v>
          </cell>
          <cell r="B102" t="str">
            <v>DM725</v>
          </cell>
          <cell r="C102" t="str">
            <v>MASCARA LARINGEA N° 3 - DESECHABLE</v>
          </cell>
          <cell r="D102" t="str">
            <v>1 UNIDAD DE MASCARA</v>
          </cell>
          <cell r="E102" t="str">
            <v>ANESTESIA</v>
          </cell>
          <cell r="F102" t="str">
            <v>NO</v>
          </cell>
          <cell r="G102" t="str">
            <v>Se solicitará muestra física por requerimiento del evaluador</v>
          </cell>
        </row>
        <row r="103">
          <cell r="A103">
            <v>101</v>
          </cell>
          <cell r="B103" t="str">
            <v>DM727</v>
          </cell>
          <cell r="C103" t="str">
            <v>MASCARA LARINGEA N° 4 - DESECHABLE</v>
          </cell>
          <cell r="D103" t="str">
            <v>1 UNIDAD DE MASCARA</v>
          </cell>
          <cell r="E103" t="str">
            <v>ANESTESIA</v>
          </cell>
          <cell r="F103" t="str">
            <v>NO</v>
          </cell>
          <cell r="G103" t="str">
            <v>Se solicitará muestra física por requerimiento del evaluador</v>
          </cell>
        </row>
        <row r="104">
          <cell r="A104">
            <v>102</v>
          </cell>
          <cell r="B104" t="str">
            <v>DM729</v>
          </cell>
          <cell r="C104" t="str">
            <v>MASCARA LARINGEA N° 5 - DESECHABLE</v>
          </cell>
          <cell r="D104" t="str">
            <v>1 UNIDAD DE MASCARA</v>
          </cell>
          <cell r="E104" t="str">
            <v>ANESTESIA</v>
          </cell>
          <cell r="F104" t="str">
            <v>NO</v>
          </cell>
          <cell r="G104" t="str">
            <v>Se solicitará muestra física por requerimiento del evaluador</v>
          </cell>
        </row>
        <row r="105">
          <cell r="A105">
            <v>103</v>
          </cell>
          <cell r="B105" t="str">
            <v>DM2466</v>
          </cell>
          <cell r="C105" t="str">
            <v>PLACA ELECTROBISTURI BIPOLAR ADULTO DOBLE SIN CABLE</v>
          </cell>
          <cell r="D105" t="str">
            <v>1 UNIDAD DE PLACA</v>
          </cell>
          <cell r="E105" t="str">
            <v>ENFERMERIA SALA DE CIRUGIA</v>
          </cell>
          <cell r="F105" t="str">
            <v>NO</v>
          </cell>
          <cell r="G105" t="str">
            <v>Se solicitará muestra física por requerimiento del evaluador</v>
          </cell>
        </row>
        <row r="106">
          <cell r="A106">
            <v>104</v>
          </cell>
          <cell r="B106" t="str">
            <v>DM1918</v>
          </cell>
          <cell r="C106" t="str">
            <v>PLACA PARA ELECTROBISTURI NEONATAL CON CABLE</v>
          </cell>
          <cell r="D106" t="str">
            <v>1 UNIDAD DE PLACA</v>
          </cell>
          <cell r="E106" t="str">
            <v>ENFERMERIA SALA DE CIRUGIA</v>
          </cell>
          <cell r="F106" t="str">
            <v>NO</v>
          </cell>
          <cell r="G106" t="str">
            <v>Se solicitará muestra física por requerimiento del evaluador</v>
          </cell>
        </row>
        <row r="107">
          <cell r="A107">
            <v>105</v>
          </cell>
          <cell r="B107" t="str">
            <v>DM874</v>
          </cell>
          <cell r="C107" t="str">
            <v>PLACA PARA ELECTROBISTURY ADULTO CON CABLE ( ELECTRODO DISPERSIVO PLACA PACIENTE PARA ADULTO DOBLE CON CABLE.)</v>
          </cell>
          <cell r="D107" t="str">
            <v>1 UNIDAD DE PLACA</v>
          </cell>
          <cell r="E107" t="str">
            <v>ENFERMERIA SALA DE CIRUGIA</v>
          </cell>
          <cell r="F107" t="str">
            <v>NO</v>
          </cell>
          <cell r="G107" t="str">
            <v>Se solicitará muestra física por requerimiento del evaluador</v>
          </cell>
        </row>
        <row r="108">
          <cell r="A108">
            <v>106</v>
          </cell>
          <cell r="B108" t="str">
            <v>DM954</v>
          </cell>
          <cell r="C108" t="str">
            <v>RESUCITADOR MANUAL DESECHABLE ADULTO QUE INCLUYA VALVULA DE PEEP, LINEA DE OXIGENO , RESERVORIO Y MASCARA EN EMPAQUE SELLADO</v>
          </cell>
          <cell r="D108" t="str">
            <v>1 UNIDAD DE RESUCITADOR. INCLUYE (TODOS LOS COMPONENTES RELACIONADOS EN LA DESCRIPCION DEL INSUMO)</v>
          </cell>
          <cell r="E108" t="str">
            <v>TERAPIA RESPIRATORIA</v>
          </cell>
          <cell r="F108" t="str">
            <v>NO</v>
          </cell>
          <cell r="G108" t="str">
            <v>Se solicitará muestra física por requerimiento del evaluador</v>
          </cell>
        </row>
        <row r="109">
          <cell r="A109">
            <v>107</v>
          </cell>
          <cell r="B109" t="str">
            <v>DM956</v>
          </cell>
          <cell r="C109" t="str">
            <v>RESUCITADOR MANUAL DESECHABLE PEDIATRICOS QUE INCLUYA VALVULA DE PEEP, LINEA DE OXIGENO , RESERVORIO Y MASCARA # 2 EN EMPAQUE SELLADO</v>
          </cell>
          <cell r="D109" t="str">
            <v>1 UNIDAD DE RESUCITADOR. INCLUYE (TODOS LOS COMPONENTES RELACIONADOS EN LA DESCRIPCION DEL INSUMO)</v>
          </cell>
          <cell r="E109" t="str">
            <v>TERAPIA RESPIRATORIA</v>
          </cell>
          <cell r="F109" t="str">
            <v>NO</v>
          </cell>
          <cell r="G109" t="str">
            <v>Se solicitará muestra física por requerimiento del evaluador</v>
          </cell>
        </row>
        <row r="110">
          <cell r="A110">
            <v>108</v>
          </cell>
          <cell r="B110" t="str">
            <v>DM2121</v>
          </cell>
          <cell r="C110" t="str">
            <v>SONDA FOLEY SILICONADA 2 VIAS 18 FR</v>
          </cell>
          <cell r="D110" t="str">
            <v>1 UNIDAD DE SONDA</v>
          </cell>
          <cell r="E110" t="str">
            <v>ENFERMERIA</v>
          </cell>
          <cell r="F110" t="str">
            <v>NO</v>
          </cell>
          <cell r="G110" t="str">
            <v>Se solicitará muestra física por requerimiento del evaluador</v>
          </cell>
        </row>
        <row r="111">
          <cell r="A111">
            <v>109</v>
          </cell>
          <cell r="B111" t="str">
            <v>DM2184</v>
          </cell>
          <cell r="C111" t="str">
            <v>SONDA FOLEY SILICONADA 2 VIAS 20 FR</v>
          </cell>
          <cell r="D111" t="str">
            <v>1 UNIDAD DE SONDA</v>
          </cell>
          <cell r="E111" t="str">
            <v>ENFERMERIA</v>
          </cell>
          <cell r="F111" t="str">
            <v>NO</v>
          </cell>
          <cell r="G111" t="str">
            <v>Se solicitará muestra física por requerimiento del evaluador</v>
          </cell>
        </row>
        <row r="112">
          <cell r="A112">
            <v>110</v>
          </cell>
          <cell r="B112" t="str">
            <v>DM1021</v>
          </cell>
          <cell r="C112" t="str">
            <v>SONDA VESICAL (FOLEY) 2 VIAS 10FR LATEX</v>
          </cell>
          <cell r="D112" t="str">
            <v>1 UNIDAD DE SONDA</v>
          </cell>
          <cell r="E112" t="str">
            <v>ENFERMERIA</v>
          </cell>
          <cell r="F112" t="str">
            <v>NO</v>
          </cell>
          <cell r="G112" t="str">
            <v>Se solicitará muestra física por requerimiento del evaluador</v>
          </cell>
        </row>
        <row r="113">
          <cell r="A113">
            <v>111</v>
          </cell>
          <cell r="B113" t="str">
            <v>DM1022</v>
          </cell>
          <cell r="C113" t="str">
            <v>SONDA VESICAL (FOLEY) 2 VIAS 12FR LATEX</v>
          </cell>
          <cell r="D113" t="str">
            <v>1 UNIDAD DE SONDA</v>
          </cell>
          <cell r="E113" t="str">
            <v>ENFERMERIA</v>
          </cell>
          <cell r="F113" t="str">
            <v>NO</v>
          </cell>
          <cell r="G113" t="str">
            <v>Se solicitará muestra física por requerimiento del evaluador</v>
          </cell>
        </row>
        <row r="114">
          <cell r="A114">
            <v>112</v>
          </cell>
          <cell r="B114" t="str">
            <v>DM1025</v>
          </cell>
          <cell r="C114" t="str">
            <v>SONDA VESICAL (FOLEY) 2 VIAS 18FR LATEX</v>
          </cell>
          <cell r="D114" t="str">
            <v>1 UNIDAD DE SONDA</v>
          </cell>
          <cell r="E114" t="str">
            <v>ENFERMERIA</v>
          </cell>
          <cell r="F114" t="str">
            <v>NO</v>
          </cell>
          <cell r="G114" t="str">
            <v>Se solicitará muestra física por requerimiento del evaluador</v>
          </cell>
        </row>
        <row r="115">
          <cell r="A115">
            <v>113</v>
          </cell>
          <cell r="B115" t="str">
            <v>DM1028</v>
          </cell>
          <cell r="C115" t="str">
            <v>SONDA VESICAL (FOLEY) 2 VIAS 20FR LATEX</v>
          </cell>
          <cell r="D115" t="str">
            <v>1 UNIDAD DE SONDA</v>
          </cell>
          <cell r="E115" t="str">
            <v>ENFERMERIA</v>
          </cell>
          <cell r="F115" t="str">
            <v>NO</v>
          </cell>
          <cell r="G115" t="str">
            <v>Se solicitará muestra física por requerimiento del evaluador</v>
          </cell>
        </row>
        <row r="116">
          <cell r="A116">
            <v>114</v>
          </cell>
          <cell r="B116" t="str">
            <v>DM1029</v>
          </cell>
          <cell r="C116" t="str">
            <v>SONDA VESICAL (FOLEY) 2 VIAS 22FR LATEX</v>
          </cell>
          <cell r="D116" t="str">
            <v>1 UNIDAD DE SONDA</v>
          </cell>
          <cell r="E116" t="str">
            <v>ENFERMERIA</v>
          </cell>
          <cell r="F116" t="str">
            <v>NO</v>
          </cell>
          <cell r="G116" t="str">
            <v>Se solicitará muestra física por requerimiento del evaluador</v>
          </cell>
        </row>
        <row r="117">
          <cell r="A117">
            <v>115</v>
          </cell>
          <cell r="B117" t="str">
            <v>DM1032</v>
          </cell>
          <cell r="C117" t="str">
            <v>SONDA VESICAL (FOLEY) 2 VIAS 6FR LATEX</v>
          </cell>
          <cell r="D117" t="str">
            <v>1 UNIDAD DE SONDA</v>
          </cell>
          <cell r="E117" t="str">
            <v>ENFERMERIA</v>
          </cell>
          <cell r="F117" t="str">
            <v>NO</v>
          </cell>
          <cell r="G117" t="str">
            <v>Se solicitará muestra física por requerimiento del evaluador</v>
          </cell>
        </row>
        <row r="118">
          <cell r="A118">
            <v>116</v>
          </cell>
          <cell r="B118" t="str">
            <v>DM1033</v>
          </cell>
          <cell r="C118" t="str">
            <v>SONDA VESICAL (FOLEY) 2 VIAS 8FR LATEX</v>
          </cell>
          <cell r="D118" t="str">
            <v>1 UNIDAD DE SONDA</v>
          </cell>
          <cell r="E118" t="str">
            <v>ENFERMERIA</v>
          </cell>
          <cell r="F118" t="str">
            <v>NO</v>
          </cell>
          <cell r="G118" t="str">
            <v>Se solicitará muestra física por requerimiento del evaluador</v>
          </cell>
        </row>
        <row r="119">
          <cell r="A119">
            <v>117</v>
          </cell>
          <cell r="B119" t="str">
            <v>DM1149</v>
          </cell>
          <cell r="C119" t="str">
            <v>TUBO ENDOTRAQUEAL N. 2.0 SIN BALON, APIROGENO, RADIOPACO Y ESTERIL</v>
          </cell>
          <cell r="D119" t="str">
            <v>1 UNIDAD DE TUBO ENDOTRAQUEAL</v>
          </cell>
          <cell r="E119" t="str">
            <v>ANESTESIA</v>
          </cell>
          <cell r="F119" t="str">
            <v>NO</v>
          </cell>
          <cell r="G119" t="str">
            <v>Se solicitará muestra física por requerimiento del evaluador</v>
          </cell>
        </row>
        <row r="120">
          <cell r="A120">
            <v>118</v>
          </cell>
          <cell r="B120" t="str">
            <v>DM1150</v>
          </cell>
          <cell r="C120" t="str">
            <v>TUBO ENDOTRAQUEAL N. 2.5 SIN BALON, APIROGENO, RADIOPACO Y ESTERIL</v>
          </cell>
          <cell r="D120" t="str">
            <v>1 UNIDAD DE TUBO ENDOTRAQUEAL</v>
          </cell>
          <cell r="E120" t="str">
            <v>ANESTESIA</v>
          </cell>
          <cell r="F120" t="str">
            <v>NO</v>
          </cell>
          <cell r="G120" t="str">
            <v>Se solicitará muestra física por requerimiento del evaluador</v>
          </cell>
        </row>
        <row r="121">
          <cell r="A121">
            <v>119</v>
          </cell>
          <cell r="B121" t="str">
            <v>DM1151</v>
          </cell>
          <cell r="C121" t="str">
            <v>TUBO ENDOTRAQUEAL N. 3.0 CON BALON, APIROGENO, RADIOPACO Y ESTERIL</v>
          </cell>
          <cell r="D121" t="str">
            <v>1 UNIDAD DE TUBO ENDOTRAQUEAL</v>
          </cell>
          <cell r="E121" t="str">
            <v>ANESTESIA</v>
          </cell>
          <cell r="F121" t="str">
            <v>NO</v>
          </cell>
          <cell r="G121" t="str">
            <v>Se solicitará muestra física por requerimiento del evaluador</v>
          </cell>
        </row>
        <row r="122">
          <cell r="A122">
            <v>120</v>
          </cell>
          <cell r="B122" t="str">
            <v>DM1152</v>
          </cell>
          <cell r="C122" t="str">
            <v>TUBO ENDOTRAQUEAL N. 3.0 SIN BALON, APIROGENO, RADIOPACO Y ESTERIL</v>
          </cell>
          <cell r="D122" t="str">
            <v>1 UNIDAD DE TUBO ENDOTRAQUEAL</v>
          </cell>
          <cell r="E122" t="str">
            <v>ANESTESIA</v>
          </cell>
          <cell r="F122" t="str">
            <v>NO</v>
          </cell>
          <cell r="G122" t="str">
            <v>Se solicitará muestra física por requerimiento del evaluador</v>
          </cell>
        </row>
        <row r="123">
          <cell r="A123">
            <v>121</v>
          </cell>
          <cell r="B123" t="str">
            <v>DM1153</v>
          </cell>
          <cell r="C123" t="str">
            <v>TUBO ENDOTRAQUEAL N. 3.5 CON BALON, APIROGENO, RADIOPACO Y ESTERIL</v>
          </cell>
          <cell r="D123" t="str">
            <v>1 UNIDAD DE TUBO ENDOTRAQUEAL</v>
          </cell>
          <cell r="E123" t="str">
            <v>ANESTESIA</v>
          </cell>
          <cell r="F123" t="str">
            <v>NO</v>
          </cell>
          <cell r="G123" t="str">
            <v>Se solicitará muestra física por requerimiento del evaluador</v>
          </cell>
        </row>
        <row r="124">
          <cell r="A124">
            <v>122</v>
          </cell>
          <cell r="B124" t="str">
            <v>DM1154</v>
          </cell>
          <cell r="C124" t="str">
            <v>TUBO ENDOTRAQUEAL N. 3.5 SIN BALON, APIROGENO, RADIOPACO Y ESTERIL</v>
          </cell>
          <cell r="D124" t="str">
            <v>1 UNIDAD DE TUBO ENDOTRAQUEAL</v>
          </cell>
          <cell r="E124" t="str">
            <v>ANESTESIA</v>
          </cell>
          <cell r="F124" t="str">
            <v>NO</v>
          </cell>
          <cell r="G124" t="str">
            <v>Se solicitará muestra física por requerimiento del evaluador</v>
          </cell>
        </row>
        <row r="125">
          <cell r="A125">
            <v>123</v>
          </cell>
          <cell r="B125" t="str">
            <v>DM1155</v>
          </cell>
          <cell r="C125" t="str">
            <v>TUBO ENDOTRAQUEAL N. 4.0 CON BALON, APIROGENO, RADIOPACO Y ESTERIL</v>
          </cell>
          <cell r="D125" t="str">
            <v>1 UNIDAD DE TUBO ENDOTRAQUEAL</v>
          </cell>
          <cell r="E125" t="str">
            <v>ANESTESIA</v>
          </cell>
          <cell r="F125" t="str">
            <v>NO</v>
          </cell>
          <cell r="G125" t="str">
            <v>Se solicitará muestra física por requerimiento del evaluador</v>
          </cell>
        </row>
        <row r="126">
          <cell r="A126">
            <v>124</v>
          </cell>
          <cell r="B126" t="str">
            <v>DM1156</v>
          </cell>
          <cell r="C126" t="str">
            <v>TUBO ENDOTRAQUEAL N. 4.0 SIN BALON, APIROGENO, RADIOPACO Y ESTERIL</v>
          </cell>
          <cell r="D126" t="str">
            <v>1 UNIDAD DE TUBO ENDOTRAQUEAL</v>
          </cell>
          <cell r="E126" t="str">
            <v>ANESTESIA</v>
          </cell>
          <cell r="F126" t="str">
            <v>NO</v>
          </cell>
          <cell r="G126" t="str">
            <v>Se solicitará muestra física por requerimiento del evaluador</v>
          </cell>
        </row>
        <row r="127">
          <cell r="A127">
            <v>125</v>
          </cell>
          <cell r="B127" t="str">
            <v>DM1157</v>
          </cell>
          <cell r="C127" t="str">
            <v>TUBO ENDOTRAQUEAL N. 4.5 CON BALON, APIROGENO, RADIOPACO Y ESTERIL</v>
          </cell>
          <cell r="D127" t="str">
            <v>1 UNIDAD DE TUBO ENDOTRAQUEAL</v>
          </cell>
          <cell r="E127" t="str">
            <v>ANESTESIA</v>
          </cell>
          <cell r="F127" t="str">
            <v>NO</v>
          </cell>
          <cell r="G127" t="str">
            <v>Se solicitará muestra física por requerimiento del evaluador</v>
          </cell>
        </row>
        <row r="128">
          <cell r="A128">
            <v>126</v>
          </cell>
          <cell r="B128" t="str">
            <v>DM1158</v>
          </cell>
          <cell r="C128" t="str">
            <v>TUBO ENDOTRAQUEAL N. 4.5 SIN BALON, APIROGENO, RADIOPACO Y ESTERIL</v>
          </cell>
          <cell r="D128" t="str">
            <v>1 UNIDAD DE TUBO ENDOTRAQUEAL</v>
          </cell>
          <cell r="E128" t="str">
            <v>ANESTESIA</v>
          </cell>
          <cell r="F128" t="str">
            <v>NO</v>
          </cell>
          <cell r="G128" t="str">
            <v>Se solicitará muestra física por requerimiento del evaluador</v>
          </cell>
        </row>
        <row r="129">
          <cell r="A129">
            <v>127</v>
          </cell>
          <cell r="B129" t="str">
            <v>DM1159</v>
          </cell>
          <cell r="C129" t="str">
            <v>TUBO ENDOTRAQUEAL N. 5.0 CON BALON, APIROGENO, RADIOPACO Y ESTERIL</v>
          </cell>
          <cell r="D129" t="str">
            <v>1 UNIDAD DE TUBO ENDOTRAQUEAL</v>
          </cell>
          <cell r="E129" t="str">
            <v>ANESTESIA</v>
          </cell>
          <cell r="F129" t="str">
            <v>NO</v>
          </cell>
          <cell r="G129" t="str">
            <v>Se solicitará muestra física por requerimiento del evaluador</v>
          </cell>
        </row>
        <row r="130">
          <cell r="A130">
            <v>128</v>
          </cell>
          <cell r="B130" t="str">
            <v>DM1160</v>
          </cell>
          <cell r="C130" t="str">
            <v>TUBO ENDOTRAQUEAL N. 5.0 SIN BALON APIROGENO, RADIOPACO Y ESTERIL</v>
          </cell>
          <cell r="D130" t="str">
            <v>1 UNIDAD DE TUBO ENDOTRAQUEAL</v>
          </cell>
          <cell r="E130" t="str">
            <v>ANESTESIA</v>
          </cell>
          <cell r="F130" t="str">
            <v>NO</v>
          </cell>
          <cell r="G130" t="str">
            <v>Se solicitará muestra física por requerimiento del evaluador</v>
          </cell>
        </row>
        <row r="131">
          <cell r="A131">
            <v>129</v>
          </cell>
          <cell r="B131" t="str">
            <v>DM1161</v>
          </cell>
          <cell r="C131" t="str">
            <v>TUBO ENDOTRAQUEAL N. 5.5 CON BALON, APIROGENO, RADIOPACO Y ESTERIL</v>
          </cell>
          <cell r="D131" t="str">
            <v>1 UNIDAD DE TUBO ENDOTRAQUEAL</v>
          </cell>
          <cell r="E131" t="str">
            <v>ANESTESIA</v>
          </cell>
          <cell r="F131" t="str">
            <v>NO</v>
          </cell>
          <cell r="G131" t="str">
            <v>Se solicitará muestra física por requerimiento del evaluador</v>
          </cell>
        </row>
        <row r="132">
          <cell r="A132">
            <v>130</v>
          </cell>
          <cell r="B132" t="str">
            <v>DM1163</v>
          </cell>
          <cell r="C132" t="str">
            <v>TUBO ENDOTRAQUEAL N. 6.0 CON BALON, APIROGENO, RADIOPACO Y ESTERIL</v>
          </cell>
          <cell r="D132" t="str">
            <v>1 UNIDAD DE TUBO ENDOTRAQUEAL</v>
          </cell>
          <cell r="E132" t="str">
            <v>ANESTESIA</v>
          </cell>
          <cell r="F132" t="str">
            <v>NO</v>
          </cell>
          <cell r="G132" t="str">
            <v>Se solicitará muestra física por requerimiento del evaluador</v>
          </cell>
        </row>
        <row r="133">
          <cell r="A133">
            <v>131</v>
          </cell>
          <cell r="B133" t="str">
            <v>DM1164</v>
          </cell>
          <cell r="C133" t="str">
            <v>TUBO ENDOTRAQUEAL N. 6.5 CON BALON, APIROGENO, RADIOPACO Y ESTERIL</v>
          </cell>
          <cell r="D133" t="str">
            <v>1 UNIDAD DE TUBO ENDOTRAQUEAL</v>
          </cell>
          <cell r="E133" t="str">
            <v>ANESTESIA</v>
          </cell>
          <cell r="F133" t="str">
            <v>NO</v>
          </cell>
          <cell r="G133" t="str">
            <v>Se solicitará muestra física por requerimiento del evaluador</v>
          </cell>
        </row>
        <row r="134">
          <cell r="A134">
            <v>132</v>
          </cell>
          <cell r="B134" t="str">
            <v>DM1165</v>
          </cell>
          <cell r="C134" t="str">
            <v>TUBO ENDOTRAQUEAL N. 7.0 CON BALON, APIROGENO, RADIOPACO Y ESTERIL</v>
          </cell>
          <cell r="D134" t="str">
            <v>1 UNIDAD DE TUBO ENDOTRAQUEAL</v>
          </cell>
          <cell r="E134" t="str">
            <v>ANESTESIA</v>
          </cell>
          <cell r="F134" t="str">
            <v>NO</v>
          </cell>
          <cell r="G134" t="str">
            <v>Se solicitará muestra física por requerimiento del evaluador</v>
          </cell>
        </row>
        <row r="135">
          <cell r="A135">
            <v>133</v>
          </cell>
          <cell r="B135" t="str">
            <v>DM1166</v>
          </cell>
          <cell r="C135" t="str">
            <v>TUBO ENDOTRAQUEAL N. 7.5 CON BALON, APIROGENO, RADIOPACO Y ESTERIL</v>
          </cell>
          <cell r="D135" t="str">
            <v>1 UNIDAD DE TUBO ENDOTRAQUEAL</v>
          </cell>
          <cell r="E135" t="str">
            <v>ANESTESIA</v>
          </cell>
          <cell r="F135" t="str">
            <v>NO</v>
          </cell>
          <cell r="G135" t="str">
            <v>Se solicitará muestra física por requerimiento del evaluador</v>
          </cell>
        </row>
        <row r="136">
          <cell r="A136">
            <v>134</v>
          </cell>
          <cell r="B136" t="str">
            <v>DM1167</v>
          </cell>
          <cell r="C136" t="str">
            <v>TUBO ENDOTRAQUEAL N. 8.0 CON BALON, APIROGENO, RADIOPACO Y ESTERIL</v>
          </cell>
          <cell r="D136" t="str">
            <v>1 UNIDAD DE TUBO ENDOTRAQUEAL</v>
          </cell>
          <cell r="E136" t="str">
            <v>ANESTESIA</v>
          </cell>
          <cell r="F136" t="str">
            <v>NO</v>
          </cell>
          <cell r="G136" t="str">
            <v>Se solicitará muestra física por requerimiento del evaluador</v>
          </cell>
        </row>
        <row r="137">
          <cell r="A137">
            <v>135</v>
          </cell>
          <cell r="B137" t="str">
            <v>DM1168</v>
          </cell>
          <cell r="C137" t="str">
            <v>TUBO ENDOTRAQUEAL N. 8.5 CON BALON, APIROGENO, RADIOPACO Y ESTERIL</v>
          </cell>
          <cell r="D137" t="str">
            <v>1 UNIDAD DE TUBO ENDOTRAQUEAL</v>
          </cell>
          <cell r="E137" t="str">
            <v>ANESTESIA</v>
          </cell>
          <cell r="F137" t="str">
            <v>NO</v>
          </cell>
          <cell r="G137" t="str">
            <v>Se solicitará muestra física por requerimiento del evaluador</v>
          </cell>
        </row>
        <row r="138">
          <cell r="A138">
            <v>136</v>
          </cell>
          <cell r="B138" t="str">
            <v>DM2607</v>
          </cell>
          <cell r="C138" t="str">
            <v>TUBO ENDOTRAQUEAL N. 9.0 CON BALON, APIROGENO, RADIOPACO Y ESTERIL</v>
          </cell>
          <cell r="D138" t="str">
            <v>1 UNIDAD DE TUBO ENDOTRAQUEAL</v>
          </cell>
          <cell r="E138" t="str">
            <v>ANESTESIA</v>
          </cell>
          <cell r="F138" t="str">
            <v>NO</v>
          </cell>
          <cell r="G138" t="str">
            <v>Se solicitará muestra física por requerimiento del evaluador</v>
          </cell>
        </row>
        <row r="139">
          <cell r="A139">
            <v>137</v>
          </cell>
          <cell r="B139" t="str">
            <v>DM1170</v>
          </cell>
          <cell r="C139" t="str">
            <v>TUBO ENDOTRAQUEAL REFORZADO 6,5 CON BALON</v>
          </cell>
          <cell r="D139" t="str">
            <v>1 UNIDAD DE TUBO ENDOTRAQUEAL</v>
          </cell>
          <cell r="E139" t="str">
            <v>ANESTESIA</v>
          </cell>
          <cell r="F139" t="str">
            <v>NO</v>
          </cell>
          <cell r="G139" t="str">
            <v>Se solicitará muestra física por requerimiento del evaluador</v>
          </cell>
        </row>
        <row r="140">
          <cell r="A140">
            <v>138</v>
          </cell>
          <cell r="B140" t="str">
            <v>DM1173</v>
          </cell>
          <cell r="C140" t="str">
            <v>TUBO ENDOTRAQUEAL REFORZADO 8/0 CON BALON</v>
          </cell>
          <cell r="D140" t="str">
            <v>1 UNIDAD DE TUBO ENDOTRAQUEAL</v>
          </cell>
          <cell r="E140" t="str">
            <v>ANESTESIA</v>
          </cell>
          <cell r="F140" t="str">
            <v>NO</v>
          </cell>
          <cell r="G140" t="str">
            <v>Se solicitará muestra física por requerimiento del evaluador</v>
          </cell>
        </row>
        <row r="141">
          <cell r="A141">
            <v>139</v>
          </cell>
          <cell r="B141" t="str">
            <v>DM1172</v>
          </cell>
          <cell r="C141" t="str">
            <v>TUBO ENDOTRAQUEAL REFORZADO METALICO CON BALON Nº 7.5</v>
          </cell>
          <cell r="D141" t="str">
            <v>1 UNIDAD DE TUBO ENDOTRAQUEAL</v>
          </cell>
          <cell r="E141" t="str">
            <v>ANESTESIA</v>
          </cell>
          <cell r="F141" t="str">
            <v>NO</v>
          </cell>
          <cell r="G141" t="str">
            <v>Se solicitará muestra física por requerimiento del evaluador</v>
          </cell>
        </row>
        <row r="142">
          <cell r="A142">
            <v>140</v>
          </cell>
          <cell r="B142" t="str">
            <v>DM1169</v>
          </cell>
          <cell r="C142" t="str">
            <v>TUBO ENDOTRAQUEAL REFORZADO METALICO CON BALON Nº 6.0</v>
          </cell>
          <cell r="D142" t="str">
            <v>1 UNIDAD DE TUBO ENDOTRAQUEAL</v>
          </cell>
          <cell r="E142" t="str">
            <v>ANESTESIA</v>
          </cell>
          <cell r="F142" t="str">
            <v>NO</v>
          </cell>
          <cell r="G142" t="str">
            <v>Se solicitará muestra física por requerimiento del evaluador</v>
          </cell>
        </row>
        <row r="143">
          <cell r="A143">
            <v>141</v>
          </cell>
          <cell r="B143" t="str">
            <v>DM1333</v>
          </cell>
          <cell r="C143" t="str">
            <v>TUBO ENDOTRAQUEAL REFORZADO METALICO CON BALON Nº 8.5</v>
          </cell>
          <cell r="D143" t="str">
            <v>1 UNIDAD DE TUBO ENDOTRAQUEAL</v>
          </cell>
          <cell r="E143" t="str">
            <v>ANESTESIA</v>
          </cell>
          <cell r="F143" t="str">
            <v>NO</v>
          </cell>
          <cell r="G143" t="str">
            <v>Se solicitará muestra física por requerimiento del evaluador</v>
          </cell>
        </row>
        <row r="144">
          <cell r="A144">
            <v>142</v>
          </cell>
          <cell r="B144" t="str">
            <v>DM1171</v>
          </cell>
          <cell r="C144" t="str">
            <v>TUBO ENDOTRAQUEAL REFORZADO METALICO CON BALON Nº 7.0</v>
          </cell>
          <cell r="D144" t="str">
            <v>1 UNIDAD DE TUBO ENDOTRAQUEAL</v>
          </cell>
          <cell r="E144" t="str">
            <v>ANESTESIA</v>
          </cell>
          <cell r="F144" t="str">
            <v>NO</v>
          </cell>
          <cell r="G144" t="str">
            <v>Se solicitará muestra física por requerimiento del evaluador</v>
          </cell>
        </row>
        <row r="145">
          <cell r="A145">
            <v>143</v>
          </cell>
          <cell r="B145" t="str">
            <v>DM037</v>
          </cell>
          <cell r="C145" t="str">
            <v>AGUJA PUNCIÓN LUMBAR # 26</v>
          </cell>
          <cell r="D145" t="str">
            <v>1 UNIDAD DE AGUJA</v>
          </cell>
          <cell r="E145" t="str">
            <v>ANESTESIA</v>
          </cell>
          <cell r="F145" t="str">
            <v>NO</v>
          </cell>
          <cell r="G145" t="str">
            <v>Se solicitará muestra física por requerimiento del evaluador</v>
          </cell>
        </row>
        <row r="146">
          <cell r="A146">
            <v>144</v>
          </cell>
          <cell r="B146" t="str">
            <v>DM038</v>
          </cell>
          <cell r="C146" t="str">
            <v>AGUJA PUNCIÓN LUMBAR # 27</v>
          </cell>
          <cell r="D146" t="str">
            <v>1 UNIDAD DE AGUJA</v>
          </cell>
          <cell r="E146" t="str">
            <v>ANESTESIA</v>
          </cell>
          <cell r="F146" t="str">
            <v>NO</v>
          </cell>
          <cell r="G146" t="str">
            <v>Se solicitará muestra física por requerimiento del evaluador</v>
          </cell>
        </row>
        <row r="147">
          <cell r="A147">
            <v>145</v>
          </cell>
          <cell r="B147" t="str">
            <v>DM2300</v>
          </cell>
          <cell r="C147" t="str">
            <v>CANULA NASAL DE ALTO FLUJO ADULTO TALLA M</v>
          </cell>
          <cell r="D147" t="str">
            <v>1 UNIDAD DE CANULA</v>
          </cell>
          <cell r="E147" t="str">
            <v>TERAPIA RESPIRATORIA</v>
          </cell>
          <cell r="F147" t="str">
            <v>NO</v>
          </cell>
          <cell r="G147" t="str">
            <v>Se solicitará muestra física por requerimiento del evaluador</v>
          </cell>
        </row>
        <row r="148">
          <cell r="A148">
            <v>146</v>
          </cell>
          <cell r="B148" t="str">
            <v>DM2301</v>
          </cell>
          <cell r="C148" t="str">
            <v xml:space="preserve">CANULA NASAL DE ALTO FLUJO ADULTO TALLA S </v>
          </cell>
          <cell r="D148" t="str">
            <v>1 UNIDAD DE CANULA</v>
          </cell>
          <cell r="E148" t="str">
            <v>TERAPIA RESPIRATORIA</v>
          </cell>
          <cell r="F148" t="str">
            <v>NO</v>
          </cell>
          <cell r="G148" t="str">
            <v>Se solicitará muestra física por requerimiento del evaluador</v>
          </cell>
        </row>
        <row r="149">
          <cell r="A149">
            <v>147</v>
          </cell>
          <cell r="B149" t="str">
            <v>DM380</v>
          </cell>
          <cell r="C149" t="str">
            <v>CIRCUITO  RESPIRATORIO DESECHABLE ADULTO - PEDIATRICO PARA VENTILADOR OXILOG  3000 PLUS</v>
          </cell>
          <cell r="D149" t="str">
            <v>1 UNIDAD DE CIRCUITO</v>
          </cell>
          <cell r="E149" t="str">
            <v xml:space="preserve">TERAPIA RESPIRATORIA </v>
          </cell>
          <cell r="F149" t="str">
            <v>NO</v>
          </cell>
          <cell r="G149" t="str">
            <v>Se solicitará muestra física por requerimiento del evaluador</v>
          </cell>
        </row>
        <row r="150">
          <cell r="A150">
            <v>148</v>
          </cell>
          <cell r="B150" t="str">
            <v>DM2302</v>
          </cell>
          <cell r="C150" t="str">
            <v>CIRCUITO ADULTO ALTO FLUJO CON CAMARA AJUSTABLE A VENTILADOR MECANICO</v>
          </cell>
          <cell r="D150" t="str">
            <v>1 UNIDAD DE CIRCUITO</v>
          </cell>
          <cell r="E150" t="str">
            <v xml:space="preserve">TERAPIA RESPIRATORIA </v>
          </cell>
          <cell r="F150" t="str">
            <v>NO</v>
          </cell>
          <cell r="G150" t="str">
            <v>Se solicitará muestra física por requerimiento del evaluador</v>
          </cell>
        </row>
        <row r="151">
          <cell r="A151">
            <v>149</v>
          </cell>
          <cell r="B151" t="str">
            <v>DM1392</v>
          </cell>
          <cell r="C151" t="str">
            <v>FILTRO EXHALATORIO ANTIBACTERIAL VENTILADOR ALTA FRECUENCIA SLE5000</v>
          </cell>
          <cell r="D151" t="str">
            <v>1 UNIDAD DE FILTRO</v>
          </cell>
          <cell r="E151" t="str">
            <v>INGENIERIA BIOMEDICA</v>
          </cell>
          <cell r="F151" t="str">
            <v>NO</v>
          </cell>
          <cell r="G151" t="str">
            <v>Se solicitará muestra física por requerimiento del evaluador</v>
          </cell>
        </row>
        <row r="152">
          <cell r="A152">
            <v>150</v>
          </cell>
          <cell r="B152" t="str">
            <v>DM1394</v>
          </cell>
          <cell r="C152" t="str">
            <v>KIT CPAP NASAL DESECHABLE TALLA L O MEDIDA DE PERIMETRO CEFALICO 29-36 (INCLUYE SISTEMA INTERFASE VENTILACION NO INVASIVA NEONATAL CPAP,  GORRO, MASCARA NEONATAL NO INVASIVA, PRONG TALLA L</v>
          </cell>
          <cell r="D152" t="str">
            <v>1 UNIDAD DE KIT CPAP NASAL. INCLUYE (TODOS LOS INSUMOS RELACIONADOS EN LA DESCRIPCION DEL INSUMO) PRESENTACION KIT</v>
          </cell>
          <cell r="E152" t="str">
            <v>TERAPIA RESPIRATORIA</v>
          </cell>
          <cell r="F152" t="str">
            <v>NO</v>
          </cell>
          <cell r="G152" t="str">
            <v>Se solicitará muestra física por requerimiento del evaluador</v>
          </cell>
        </row>
        <row r="153">
          <cell r="A153">
            <v>151</v>
          </cell>
          <cell r="B153" t="str">
            <v>DM645</v>
          </cell>
          <cell r="C153" t="str">
            <v>KIT CPAP NASAL DESECHABLE TALLA M O MEDIDA DE PERIMETRO CEFALICO 25-29  (INCLUYE SISTEMA INTERFASE VENTILACION NO INVASIVA NEONATAL CPAP,  GORRO, MASCARA NEONATAL NO INVASIVA, PRONG TALLA M</v>
          </cell>
          <cell r="D153" t="str">
            <v>1 UNIDAD DE KIT CPAP NASAL. INCLUYE (TODOS LOS INSUMOS RELACIONADOS EN LA DESCRIPCION DEL INSUMO) PRESENTACION KIT</v>
          </cell>
          <cell r="E153" t="str">
            <v>TERAPIA RESPIRATORIA</v>
          </cell>
          <cell r="F153" t="str">
            <v>NO</v>
          </cell>
          <cell r="G153" t="str">
            <v>Se solicitará muestra física por requerimiento del evaluador</v>
          </cell>
        </row>
        <row r="154">
          <cell r="A154">
            <v>152</v>
          </cell>
          <cell r="B154" t="str">
            <v>DM646</v>
          </cell>
          <cell r="C154" t="str">
            <v>KIT CPAP NASAL DESECHABLE TALLA S O MEDIDA DE PERIMETRO CEFALICO 22- 25 (INCLUYE SISTEMA INTERFASE VENTILACION NO INVASIVA NEONATAL CPAP,  GORRO, MASCARA NEONATAL NO INVASIVA, PRONG TALLA S</v>
          </cell>
          <cell r="D154" t="str">
            <v>1 UNIDAD DE KIT CPAP NASAL. INCLUYE (TODOS LOS INSUMOS RELACIONADOS EN LA DESCRIPCION DEL INSUMO) PRESENTACION KIT</v>
          </cell>
          <cell r="E154" t="str">
            <v>TERAPIA RESPIRATORIA</v>
          </cell>
          <cell r="F154" t="str">
            <v>NO</v>
          </cell>
          <cell r="G154" t="str">
            <v>Se solicitará muestra física por requerimiento del evaluador</v>
          </cell>
        </row>
        <row r="155">
          <cell r="A155">
            <v>153</v>
          </cell>
          <cell r="B155" t="str">
            <v>DM1960</v>
          </cell>
          <cell r="C155" t="str">
            <v>KIT CPAP NASAL DESECHABLE TALLA XS O MEDIDA DE PERIMETRO CEFALICO 10-22 CMS (INCLUYE SISTEMA INTERFASE VENTILACION NO INVASIVA NEONATAL CPAP,  GORRO, MASCARA NEONATAL NO INVASIVA, PRONG)</v>
          </cell>
          <cell r="D155" t="str">
            <v>1 UNIDAD DE KIT CPAP NASAL. INCLUYE (TODOS LOS INSUMOS RELACIONADOS EN LA DESCRIPCION DEL INSUMO) PRESENTACION KIT</v>
          </cell>
          <cell r="E155" t="str">
            <v>TERAPIA RESPIRATORIA</v>
          </cell>
          <cell r="F155" t="str">
            <v>NO</v>
          </cell>
          <cell r="G155" t="str">
            <v>Se solicitará muestra física por requerimiento del evaluador</v>
          </cell>
        </row>
        <row r="156">
          <cell r="A156">
            <v>154</v>
          </cell>
          <cell r="B156" t="str">
            <v>DM639</v>
          </cell>
          <cell r="C156" t="str">
            <v>MASCARA DESECHABLE PARA VENTILACION MECANICA NO INVASIVA. FACIAL TOTAL. LARGE.</v>
          </cell>
          <cell r="D156" t="str">
            <v>1 UNIDAD DE MASCARA</v>
          </cell>
          <cell r="E156" t="str">
            <v>TERAPIA RESPIRATORIA</v>
          </cell>
          <cell r="F156" t="str">
            <v>NO</v>
          </cell>
          <cell r="G156" t="str">
            <v>Se solicitará muestra física por requerimiento del evaluador</v>
          </cell>
        </row>
        <row r="157">
          <cell r="A157">
            <v>155</v>
          </cell>
          <cell r="B157" t="str">
            <v>DM1243</v>
          </cell>
          <cell r="C157" t="str">
            <v>MASCARA DESECHABLE PARA VENTILACION MECANICA NO INVASIVA. FACIAL TOTAL. MEDIUM.</v>
          </cell>
          <cell r="D157" t="str">
            <v>1 UNIDAD DE MASCARA</v>
          </cell>
          <cell r="E157" t="str">
            <v>TERAPIA RESPIRATORIA</v>
          </cell>
          <cell r="F157" t="str">
            <v>NO</v>
          </cell>
          <cell r="G157" t="str">
            <v>Se solicitará muestra física por requerimiento del evaluador</v>
          </cell>
        </row>
        <row r="158">
          <cell r="A158">
            <v>156</v>
          </cell>
          <cell r="B158" t="str">
            <v>DM640</v>
          </cell>
          <cell r="C158" t="str">
            <v>MASCARA DESECHABLE PARA VENTILACION MECANICA NO INVASIVA. FACIAL TOTAL. SMALL.</v>
          </cell>
          <cell r="D158" t="str">
            <v>1 UNIDAD DE MASCARA</v>
          </cell>
          <cell r="E158" t="str">
            <v>TERAPIA RESPIRATORIA</v>
          </cell>
          <cell r="F158" t="str">
            <v>NO</v>
          </cell>
          <cell r="G158" t="str">
            <v>Se solicitará muestra física por requerimiento del evaluador</v>
          </cell>
        </row>
        <row r="159">
          <cell r="A159">
            <v>157</v>
          </cell>
          <cell r="B159" t="str">
            <v>DM1953</v>
          </cell>
          <cell r="C159" t="str">
            <v>SENSOR DE FLUJO SPIROLOG REF 840373510</v>
          </cell>
          <cell r="D159" t="str">
            <v xml:space="preserve">1 UNIDAD DE SENSOR </v>
          </cell>
          <cell r="E159" t="str">
            <v>INGENIERIA BIOMEDICA</v>
          </cell>
          <cell r="F159" t="str">
            <v>NO</v>
          </cell>
          <cell r="G159" t="str">
            <v>Se solicitará muestra física por requerimiento del evaluador</v>
          </cell>
        </row>
        <row r="160">
          <cell r="A160">
            <v>158</v>
          </cell>
          <cell r="B160" t="str">
            <v>DM2584</v>
          </cell>
          <cell r="C160" t="str">
            <v>TRAMPA DE CAPNOGRAFIA PARA MONITOR MULTIPARAMETROS (CAPNOGRAFOR MARCA DRAEGER Y MAQUINA DATEX OHMEDA)</v>
          </cell>
          <cell r="D160" t="str">
            <v>1 UNIDAD DE TRAMPA CAPNOGRAFIA</v>
          </cell>
          <cell r="E160" t="str">
            <v>INGENIERIA BIOMEDICA</v>
          </cell>
          <cell r="F160" t="str">
            <v>NO</v>
          </cell>
          <cell r="G160" t="str">
            <v>Se solicitará muestra física por requerimiento del evaluador</v>
          </cell>
        </row>
        <row r="161">
          <cell r="A161">
            <v>159</v>
          </cell>
          <cell r="B161" t="str">
            <v>DM094</v>
          </cell>
          <cell r="C161" t="str">
            <v>ALGODON EN TORUNDA BOLSA X 500 GRS</v>
          </cell>
          <cell r="D161" t="str">
            <v>1 BOLSA DE ALGODÓN X 500 GRMS PRESENTACION BOLSA</v>
          </cell>
          <cell r="E161" t="str">
            <v xml:space="preserve">ESTERILIZACION </v>
          </cell>
          <cell r="F161" t="str">
            <v>NO</v>
          </cell>
          <cell r="G161" t="str">
            <v>Se solicitará muestra física por requerimiento del evaluador</v>
          </cell>
        </row>
        <row r="162">
          <cell r="A162">
            <v>160</v>
          </cell>
          <cell r="B162" t="str">
            <v>DM107</v>
          </cell>
          <cell r="C162" t="str">
            <v>APOSITO DE ALGINATO DE CALCIO 10 X 10  CM.</v>
          </cell>
          <cell r="D162" t="str">
            <v>1 UNIDAD DE APOSITO</v>
          </cell>
          <cell r="E162" t="str">
            <v>ENFERMERIA CLINICA DE HERIDAS</v>
          </cell>
          <cell r="F162" t="str">
            <v>NO</v>
          </cell>
          <cell r="G162" t="str">
            <v>Se solicitará muestra física por requerimiento del evaluador</v>
          </cell>
        </row>
        <row r="163">
          <cell r="A163">
            <v>161</v>
          </cell>
          <cell r="B163" t="str">
            <v>DM158</v>
          </cell>
          <cell r="C163" t="str">
            <v>BARRERA BLANDA y BOLSA COLOSTOMIA No 57</v>
          </cell>
          <cell r="D163" t="str">
            <v>1 KIT COMPUESTO DE 1 BARRERA Y 1 BOLSA COLOSTOMIA</v>
          </cell>
          <cell r="E163" t="str">
            <v>ENFERMERIA CLINICA DE HERIDAS</v>
          </cell>
          <cell r="F163" t="str">
            <v>NO</v>
          </cell>
          <cell r="G163" t="str">
            <v>Se solicitará muestra física por requerimiento del evaluador</v>
          </cell>
        </row>
        <row r="164">
          <cell r="A164">
            <v>162</v>
          </cell>
          <cell r="B164" t="str">
            <v>DM171</v>
          </cell>
          <cell r="C164" t="str">
            <v>BARRERA BLANDA Y BOLSA PARA COLOSTOMIA N° 70</v>
          </cell>
          <cell r="D164" t="str">
            <v>1 KIT COMPUESTO DE 1 BARRERA Y 1 BOLSA COLOSTOMIA</v>
          </cell>
          <cell r="E164" t="str">
            <v>ENFERMERIA CLINICA DE HERIDAS</v>
          </cell>
          <cell r="F164" t="str">
            <v>NO</v>
          </cell>
          <cell r="G164" t="str">
            <v>Se solicitará muestra física por requerimiento del evaluador</v>
          </cell>
        </row>
        <row r="165">
          <cell r="A165">
            <v>163</v>
          </cell>
          <cell r="B165" t="str">
            <v>DM1977</v>
          </cell>
          <cell r="C165" t="str">
            <v>BARRERA CUTANEA NO IRRITANTE EN TOALLA</v>
          </cell>
          <cell r="D165" t="str">
            <v>1 UNIDAD DE BARRERA</v>
          </cell>
          <cell r="E165" t="str">
            <v>ENFERMERIA</v>
          </cell>
          <cell r="F165" t="str">
            <v>NO</v>
          </cell>
          <cell r="G165" t="str">
            <v>Se solicitará muestra física por requerimiento del evaluador</v>
          </cell>
        </row>
        <row r="166">
          <cell r="A166">
            <v>164</v>
          </cell>
          <cell r="B166" t="str">
            <v>DM1961</v>
          </cell>
          <cell r="C166" t="str">
            <v xml:space="preserve">BATA DE CIRUJANO ESTERIL DESCARTABLE: TELA NO TEJIDA DE 35 GRAMOS  AZUL QUIRURGICO DE 132 CM DE LARGO X 152 DE ANCHO CON 6  A 8 TIRAS DE AMARRE, PUÑOS RESORTADOS DE 8 A 6 CM DE LARGO  100% EN ALGODON </v>
          </cell>
          <cell r="D166" t="str">
            <v>1 UNIDAD DE BATA</v>
          </cell>
          <cell r="E166" t="str">
            <v>ESTERILIZACION</v>
          </cell>
          <cell r="F166" t="str">
            <v>NO</v>
          </cell>
          <cell r="G166" t="str">
            <v>Se solicitará muestra física por requerimiento del evaluador</v>
          </cell>
        </row>
        <row r="167">
          <cell r="A167">
            <v>165</v>
          </cell>
          <cell r="B167" t="str">
            <v>DM195</v>
          </cell>
          <cell r="C167" t="str">
            <v>BRAZALETE IDENTIFICACION ADULTOS  EN MATERIAL HIPOALERGENICO (PAPEL)</v>
          </cell>
          <cell r="D167" t="str">
            <v>1 UNIDAD DE BRAZALETE</v>
          </cell>
          <cell r="E167" t="str">
            <v>ENFERMERIA</v>
          </cell>
          <cell r="F167" t="str">
            <v>NO</v>
          </cell>
          <cell r="G167" t="str">
            <v>Se solicitará muestra física por requerimiento del evaluador</v>
          </cell>
        </row>
        <row r="168">
          <cell r="A168">
            <v>166</v>
          </cell>
          <cell r="B168" t="str">
            <v>DM1443</v>
          </cell>
          <cell r="C168" t="str">
            <v>CABLE MONOPOLAR PARA ELECTRODOS DE LAPAROSCOPIA CONEXION  PARA UNIDAD ELECTRO QUIRURGICA  REUSABLE</v>
          </cell>
          <cell r="D168" t="str">
            <v>1 UNIDAD DE CABLE MONOPOLAR</v>
          </cell>
          <cell r="E168" t="str">
            <v>INSTRUMENTACION</v>
          </cell>
          <cell r="F168" t="str">
            <v>NO</v>
          </cell>
          <cell r="G168" t="str">
            <v>Se solicitará muestra física por requerimiento del evaluador</v>
          </cell>
        </row>
        <row r="169">
          <cell r="A169">
            <v>167</v>
          </cell>
          <cell r="B169" t="str">
            <v>DM202</v>
          </cell>
          <cell r="C169" t="str">
            <v>CAL SODADA PARA ANESTESIA CANECA POR 30 HASTA 40 LIBRAS</v>
          </cell>
          <cell r="D169" t="str">
            <v>1 UNIDAD DE CAL   PRESENTACION EN CANECA</v>
          </cell>
          <cell r="E169" t="str">
            <v>INGENIERIA BIOMEDICA</v>
          </cell>
          <cell r="F169" t="str">
            <v>NO</v>
          </cell>
          <cell r="G169" t="str">
            <v>Se solicitará muestra física por requerimiento del evaluador</v>
          </cell>
        </row>
        <row r="170">
          <cell r="A170">
            <v>168</v>
          </cell>
          <cell r="B170" t="str">
            <v>DM1826</v>
          </cell>
          <cell r="C170" t="str">
            <v>CATETER DIALISIS PERITONEAL 39,25 CMS CURVO COLA DE CERDO</v>
          </cell>
          <cell r="D170" t="str">
            <v>1 UNIDAD DE CATETER</v>
          </cell>
          <cell r="E170" t="str">
            <v>NEFROLOGIA PEDRIATICO</v>
          </cell>
          <cell r="F170" t="str">
            <v>NO</v>
          </cell>
          <cell r="G170" t="str">
            <v>Se solicitará muestra física por requerimiento del evaluador</v>
          </cell>
        </row>
        <row r="171">
          <cell r="A171">
            <v>169</v>
          </cell>
          <cell r="B171" t="str">
            <v>DM270</v>
          </cell>
          <cell r="C171" t="str">
            <v>CATETER DIALISIS PERITONEAL NEONATAL 1 C</v>
          </cell>
          <cell r="D171" t="str">
            <v>1 UNIDAD DE CATETER</v>
          </cell>
          <cell r="E171" t="str">
            <v>NEFROLOGIA PEDRIATICO</v>
          </cell>
          <cell r="F171" t="str">
            <v>NO</v>
          </cell>
          <cell r="G171" t="str">
            <v>Se solicitará muestra física por requerimiento del evaluador</v>
          </cell>
        </row>
        <row r="172">
          <cell r="A172">
            <v>170</v>
          </cell>
          <cell r="B172" t="str">
            <v>DM260</v>
          </cell>
          <cell r="C172" t="str">
            <v>CATETER MAHURKAR 2 LUMEN PRECURVADO 8 FR X 12CM.</v>
          </cell>
          <cell r="D172" t="str">
            <v>1 UNIDAD DE CATETER</v>
          </cell>
          <cell r="E172" t="str">
            <v>NEFROLOGIA PEDRIATICO</v>
          </cell>
          <cell r="F172" t="str">
            <v>NO</v>
          </cell>
          <cell r="G172" t="str">
            <v>Se solicitará muestra física por requerimiento del evaluador</v>
          </cell>
        </row>
        <row r="173">
          <cell r="A173">
            <v>171</v>
          </cell>
          <cell r="B173" t="str">
            <v>DM343</v>
          </cell>
          <cell r="C173" t="str">
            <v>CATETER UMBILICAL 2.5</v>
          </cell>
          <cell r="D173" t="str">
            <v>1 UNIDAD DE CATETER</v>
          </cell>
          <cell r="E173" t="str">
            <v>ENFERMERIA NEONATAL</v>
          </cell>
          <cell r="F173" t="str">
            <v>NO</v>
          </cell>
          <cell r="G173" t="str">
            <v>Se solicitará muestra física por requerimiento del evaluador</v>
          </cell>
        </row>
        <row r="174">
          <cell r="A174">
            <v>172</v>
          </cell>
          <cell r="B174" t="str">
            <v>DM1126</v>
          </cell>
          <cell r="C174" t="str">
            <v>CAT GUT CROMADO CALIBRE 3/0 AGUJA CURVA REDONDA DE 24 A 27 MM DE MEDIO CIRCULO, HEBRA DE 70 CM O MAS</v>
          </cell>
          <cell r="D174" t="str">
            <v>1 UNIDAD DE SOBRE</v>
          </cell>
          <cell r="E174" t="str">
            <v>INSTRUMENTACION</v>
          </cell>
          <cell r="F174" t="str">
            <v>NO</v>
          </cell>
          <cell r="G174" t="str">
            <v>Se solicitará muestra física por requerimiento del evaluador</v>
          </cell>
        </row>
        <row r="175">
          <cell r="A175">
            <v>173</v>
          </cell>
          <cell r="B175" t="str">
            <v>DM370</v>
          </cell>
          <cell r="C175" t="str">
            <v xml:space="preserve">CERA PARA HUESO 2.5GR                                                                                          </v>
          </cell>
          <cell r="D175" t="str">
            <v>1 UNIDAD DE SOBRE</v>
          </cell>
          <cell r="E175" t="str">
            <v>INSTRUMENTACION</v>
          </cell>
          <cell r="F175" t="str">
            <v>NO</v>
          </cell>
          <cell r="G175" t="str">
            <v>Se solicitará muestra física por requerimiento del evaluador</v>
          </cell>
        </row>
        <row r="176">
          <cell r="A176">
            <v>174</v>
          </cell>
          <cell r="B176" t="str">
            <v>DM377</v>
          </cell>
          <cell r="C176" t="str">
            <v>CIRCUITO DE ANESTESIA ADULTO CON BALON 3 LITROS</v>
          </cell>
          <cell r="D176" t="str">
            <v>1 UNIDAD DE CIRCUITO</v>
          </cell>
          <cell r="E176" t="str">
            <v>ANESTESIA</v>
          </cell>
          <cell r="F176" t="str">
            <v>NO</v>
          </cell>
          <cell r="G176" t="str">
            <v>Se solicitará muestra física por requerimiento del evaluador</v>
          </cell>
        </row>
        <row r="177">
          <cell r="A177">
            <v>175</v>
          </cell>
          <cell r="B177" t="str">
            <v>DM2409</v>
          </cell>
          <cell r="C177" t="str">
            <v>CONTENEDOR RIGIDO PARA EL DESCARTE DE RESIDUOS DE RIESGO BIOLOGICO DE ORIGEN CORTO PUNZANTE DE CAPACIDAD DE 44 A 50 LITROS</v>
          </cell>
          <cell r="D177" t="str">
            <v>1 UNIDAD DE CONTENEDOR</v>
          </cell>
          <cell r="E177" t="str">
            <v>INGENIERIA AMBIENTAL</v>
          </cell>
          <cell r="F177" t="str">
            <v>NO</v>
          </cell>
          <cell r="G177" t="str">
            <v>Se solicitará muestra física por requerimiento del evaluador</v>
          </cell>
        </row>
        <row r="178">
          <cell r="A178">
            <v>176</v>
          </cell>
          <cell r="B178" t="str">
            <v>DM426</v>
          </cell>
          <cell r="C178" t="str">
            <v>DISPOSITIVO INTRAOSEO AUTOMATICO ADULTO</v>
          </cell>
          <cell r="D178" t="str">
            <v>1 UNIDAD DE DISPOSITIVO INTRAOSEO</v>
          </cell>
          <cell r="E178" t="str">
            <v>ENFERMERIA URGENCIAS</v>
          </cell>
          <cell r="F178" t="str">
            <v>NO</v>
          </cell>
          <cell r="G178" t="str">
            <v>Se solicitará muestra física por requerimiento del evaluador</v>
          </cell>
        </row>
        <row r="179">
          <cell r="A179">
            <v>177</v>
          </cell>
          <cell r="B179" t="str">
            <v>DM427</v>
          </cell>
          <cell r="C179" t="str">
            <v>DISPOSITIVO INTRAOSEO AUTOMATICO PEDIATRICA</v>
          </cell>
          <cell r="D179" t="str">
            <v>1 UNIDAD DE DISPOSITIVO INTRAOSEO</v>
          </cell>
          <cell r="E179" t="str">
            <v>ENFERMERIA URGENCIAS</v>
          </cell>
          <cell r="F179" t="str">
            <v>NO</v>
          </cell>
          <cell r="G179" t="str">
            <v>Se solicitará muestra física por requerimiento del evaluador</v>
          </cell>
        </row>
        <row r="180">
          <cell r="A180">
            <v>178</v>
          </cell>
          <cell r="B180" t="str">
            <v>DM1545</v>
          </cell>
          <cell r="C180" t="str">
            <v>DREN DE SILICONA PLANO ACANALADO  CON LINEA RADIOPACA  ESTERIL 4/4 PARTES PERFORADO DE  DE 4 X 7 X 20MM APROX</v>
          </cell>
          <cell r="D180" t="str">
            <v>1 UNIDAD DE DREN</v>
          </cell>
          <cell r="E180" t="str">
            <v>CIRUGIA GENERAL - INGENIERIA BIOMEDICA</v>
          </cell>
          <cell r="F180" t="str">
            <v>NO</v>
          </cell>
          <cell r="G180" t="str">
            <v>Se solicitará muestra física por requerimiento del evaluador</v>
          </cell>
        </row>
        <row r="181">
          <cell r="A181">
            <v>179</v>
          </cell>
          <cell r="B181" t="str">
            <v>DM2639</v>
          </cell>
          <cell r="C181" t="str">
            <v>ESPONJA QUIRURGICA PARA TAPONAMIENTO NASAL DE 8 CM X 2.0 CM</v>
          </cell>
          <cell r="D181" t="str">
            <v>1 UNIDAD DE ESPONJA</v>
          </cell>
          <cell r="E181" t="str">
            <v>OTORRINOLARINGOLOGIA</v>
          </cell>
          <cell r="F181" t="str">
            <v>NO</v>
          </cell>
          <cell r="G181" t="str">
            <v>Se solicitará muestra física por requerimiento del evaluador</v>
          </cell>
        </row>
        <row r="182">
          <cell r="A182">
            <v>180</v>
          </cell>
          <cell r="B182" t="str">
            <v>DM497</v>
          </cell>
          <cell r="C182" t="str">
            <v xml:space="preserve">FILTRO EXHALATORIO REUSABLE PARA PB 840     </v>
          </cell>
          <cell r="D182" t="str">
            <v>1 UNIDAD DE FILTRO</v>
          </cell>
          <cell r="E182" t="str">
            <v>INGENIERIA BIOMEDICA</v>
          </cell>
          <cell r="F182" t="str">
            <v>NO</v>
          </cell>
          <cell r="G182" t="str">
            <v>Se solicitará muestra física por requerimiento del evaluador</v>
          </cell>
        </row>
        <row r="183">
          <cell r="A183">
            <v>181</v>
          </cell>
          <cell r="B183" t="str">
            <v>DM499</v>
          </cell>
          <cell r="C183" t="str">
            <v>FILTRO INSPIRATORIO REUSABLE</v>
          </cell>
          <cell r="D183" t="str">
            <v>1 UNIDAD DE FILTRO</v>
          </cell>
          <cell r="E183" t="str">
            <v>INGENIERIA BIOMEDICA</v>
          </cell>
          <cell r="F183" t="str">
            <v>NO</v>
          </cell>
          <cell r="G183" t="str">
            <v>Se solicitará muestra física por requerimiento del evaluador</v>
          </cell>
        </row>
        <row r="184">
          <cell r="A184">
            <v>182</v>
          </cell>
          <cell r="B184" t="str">
            <v>DM509</v>
          </cell>
          <cell r="C184" t="str">
            <v>GANCHO DE HOOK COMPATIBLE CON ELCABLE MONOPOLAR</v>
          </cell>
          <cell r="D184" t="str">
            <v>1 UNIDAD DE GANCHO HOOK</v>
          </cell>
          <cell r="E184" t="str">
            <v xml:space="preserve">INSTRUMENTACION - INGENIERIA BIOMEDICA </v>
          </cell>
          <cell r="F184" t="str">
            <v>NO</v>
          </cell>
          <cell r="G184" t="str">
            <v>Se solicitará muestra física por requerimiento del evaluador</v>
          </cell>
        </row>
        <row r="185">
          <cell r="A185">
            <v>183</v>
          </cell>
          <cell r="B185" t="str">
            <v>DM520</v>
          </cell>
          <cell r="C185" t="str">
            <v>GRAPADORA CIRCULAR CURV CORT 29MM</v>
          </cell>
          <cell r="D185" t="str">
            <v>1 UNIDAD DE GRAPADORA</v>
          </cell>
          <cell r="E185" t="str">
            <v>CIRUGIA GENERAL</v>
          </cell>
          <cell r="F185" t="str">
            <v>NO</v>
          </cell>
          <cell r="G185" t="str">
            <v>Se solicitará muestra física por requerimiento del evaluador</v>
          </cell>
        </row>
        <row r="186">
          <cell r="A186">
            <v>184</v>
          </cell>
          <cell r="B186" t="str">
            <v>DM652</v>
          </cell>
          <cell r="C186" t="str">
            <v>KIT TRACCION CUTANEA PEDIATRICO</v>
          </cell>
          <cell r="D186" t="str">
            <v>1 UNIDAD DE KIT TRACCION CUTANEA PRESENTACION KIT</v>
          </cell>
          <cell r="E186" t="str">
            <v>ORTOPEDIA</v>
          </cell>
          <cell r="F186" t="str">
            <v>NO</v>
          </cell>
          <cell r="G186" t="str">
            <v>Se solicitará muestra física por requerimiento del evaluador</v>
          </cell>
        </row>
        <row r="187">
          <cell r="A187">
            <v>185</v>
          </cell>
          <cell r="B187" t="str">
            <v>DM1828</v>
          </cell>
          <cell r="C187" t="str">
            <v xml:space="preserve">LUBRICANTE DE INSTRUMENTO E INHIBIDOR DE OXIDO   NO GRASOSO, NO TOXICO, SIN COMPONENTE DE SILICONA , COMPATIBLE EN PROCESOS DE VAPOR , GALON </v>
          </cell>
          <cell r="D187" t="str">
            <v>1 UNIDAD DE LUBRICANTE PRESENTACION EN GALON</v>
          </cell>
          <cell r="E187" t="str">
            <v xml:space="preserve">ESTERILIZACION </v>
          </cell>
          <cell r="F187" t="str">
            <v>NO</v>
          </cell>
          <cell r="G187" t="str">
            <v>Se solicitará muestra física por requerimiento del evaluador</v>
          </cell>
        </row>
        <row r="188">
          <cell r="A188">
            <v>186</v>
          </cell>
          <cell r="B188" t="str">
            <v>DM2076</v>
          </cell>
          <cell r="C188" t="str">
            <v>MALLA DE POLIPROPILENO SUAVE DE MEDIANA DENSIDAD CON PESO DE 45 A 90G/M2, MACROPOROSA PORO DE 2,38 A 3.6 X 2,38 A 3.6 MM, NO ABSORBIBLE. 7CM A 8CM X 15CM</v>
          </cell>
          <cell r="D188" t="str">
            <v>1 UNIDAD DE MALLA</v>
          </cell>
          <cell r="E188" t="str">
            <v>CIRUGIA GENERAL</v>
          </cell>
          <cell r="F188" t="str">
            <v>NO</v>
          </cell>
          <cell r="G188" t="str">
            <v>Se solicitará muestra física por requerimiento del evaluador</v>
          </cell>
          <cell r="H188" t="str">
            <v>2021DM-0000323-R2</v>
          </cell>
          <cell r="I188">
            <v>48150</v>
          </cell>
          <cell r="J188" t="str">
            <v xml:space="preserve">WINER </v>
          </cell>
          <cell r="K188" t="str">
            <v xml:space="preserve">SOBRE POR UNIDAD </v>
          </cell>
          <cell r="L188">
            <v>38000</v>
          </cell>
          <cell r="M188">
            <v>0</v>
          </cell>
        </row>
        <row r="189">
          <cell r="A189">
            <v>187</v>
          </cell>
          <cell r="B189" t="str">
            <v>DM2719</v>
          </cell>
          <cell r="C189" t="str">
            <v>MALLA RECUBIERTA PROTECTORA EN U PARA HIATO 7 X 10 CMS</v>
          </cell>
          <cell r="D189" t="str">
            <v>1 UNIDAD DE MALLA</v>
          </cell>
          <cell r="E189" t="str">
            <v>CIRUGIA GENERAL</v>
          </cell>
          <cell r="F189" t="str">
            <v>NO</v>
          </cell>
          <cell r="G189" t="str">
            <v>Se solicitará muestra física por requerimiento del evaluador</v>
          </cell>
        </row>
        <row r="190">
          <cell r="A190">
            <v>188</v>
          </cell>
          <cell r="B190" t="str">
            <v>DM2435</v>
          </cell>
          <cell r="C190" t="str">
            <v>PAPEL DESFIBRILADOR INSTRAMED  CARDIO MAX  48 mm (anchura) x 30 m (longitud )</v>
          </cell>
          <cell r="D190" t="str">
            <v>1 UNIDAD DE PAPEL  PRESENTACION ROLLO</v>
          </cell>
          <cell r="E190" t="str">
            <v>INGENIERIA BIOMEDICA</v>
          </cell>
          <cell r="F190" t="str">
            <v>NO</v>
          </cell>
          <cell r="G190" t="str">
            <v>Se solicitará muestra física por requerimiento del evaluador</v>
          </cell>
        </row>
        <row r="191">
          <cell r="A191">
            <v>189</v>
          </cell>
          <cell r="B191" t="str">
            <v>DM2171</v>
          </cell>
          <cell r="C191" t="str">
            <v>PAPEL PARA DESFIBRILADOR 50 MM X 30 MTS EN ROLLO</v>
          </cell>
          <cell r="D191" t="str">
            <v>1 UNIDAD DE PAPEL  PRESENTACION ROLLO</v>
          </cell>
          <cell r="E191" t="str">
            <v>INGENIERIA BIOMEDICA</v>
          </cell>
          <cell r="F191" t="str">
            <v>NO</v>
          </cell>
          <cell r="G191" t="str">
            <v>Se solicitará muestra física por requerimiento del evaluador</v>
          </cell>
        </row>
        <row r="192">
          <cell r="A192">
            <v>190</v>
          </cell>
          <cell r="B192" t="str">
            <v>DM1458</v>
          </cell>
          <cell r="C192" t="str">
            <v>PAPEL PARA ELECTROCARDIOGRAFO 50 MM X 20 MTS EN ROLLO</v>
          </cell>
          <cell r="D192" t="str">
            <v>1 UNIDAD DE PAPEL  PRESENTACION ROLLO</v>
          </cell>
          <cell r="E192" t="str">
            <v>INGENIERIA BIOMEDICA</v>
          </cell>
          <cell r="F192" t="str">
            <v>NO</v>
          </cell>
          <cell r="G192" t="str">
            <v>Se solicitará muestra física por requerimiento del evaluador</v>
          </cell>
        </row>
        <row r="193">
          <cell r="A193">
            <v>191</v>
          </cell>
          <cell r="B193" t="str">
            <v>DM809</v>
          </cell>
          <cell r="C193" t="str">
            <v>PAPEL PARA ELECTROCARDIOGRAFO EDAN DANATECH  UNIDAD</v>
          </cell>
          <cell r="D193" t="str">
            <v>1 UNIDAD DE PAPEL</v>
          </cell>
          <cell r="E193" t="str">
            <v>INGENIERIA BIOMEDICA</v>
          </cell>
          <cell r="F193" t="str">
            <v>NO</v>
          </cell>
          <cell r="G193" t="str">
            <v>Se solicitará muestra física por requerimiento del evaluador</v>
          </cell>
        </row>
        <row r="194">
          <cell r="A194">
            <v>192</v>
          </cell>
          <cell r="B194" t="str">
            <v>DM2442</v>
          </cell>
          <cell r="C194" t="str">
            <v>PAPEL PARA ELECTROCARDIOGRAFO MARCA COMEN UNIDAD  medidas: 110 MM * 140MM*15O HOJAS  REQUIERE GUIA LIBRETA</v>
          </cell>
          <cell r="D194" t="str">
            <v>1 UNIDAD DE PAPEL</v>
          </cell>
          <cell r="E194" t="str">
            <v>INGENIERIA BIOMEDICA</v>
          </cell>
          <cell r="F194" t="str">
            <v>NO</v>
          </cell>
          <cell r="G194" t="str">
            <v>Se solicitará muestra física por requerimiento del evaluador</v>
          </cell>
        </row>
        <row r="195">
          <cell r="A195">
            <v>193</v>
          </cell>
          <cell r="B195" t="str">
            <v>DM787</v>
          </cell>
          <cell r="C195" t="str">
            <v>PAPEL PARA ELECTROCARDIOGRAFO Y DESFIBRILADOR 50MM  X 30 EN ROLLO TERMOREACTIVO</v>
          </cell>
          <cell r="D195" t="str">
            <v>1 UNIDAD DE PAPEL  PRESENTACION ROLLO</v>
          </cell>
          <cell r="E195" t="str">
            <v>INGENIERIA BIOMEDICA</v>
          </cell>
          <cell r="F195" t="str">
            <v>NO</v>
          </cell>
          <cell r="G195" t="str">
            <v>Se solicitará muestra física por requerimiento del evaluador</v>
          </cell>
        </row>
        <row r="196">
          <cell r="A196">
            <v>194</v>
          </cell>
          <cell r="B196" t="str">
            <v>DM2443</v>
          </cell>
          <cell r="C196" t="str">
            <v>PAPEL PARA MONITOR FETAL 112 MM X 100 MM X 200 RESMA</v>
          </cell>
          <cell r="D196" t="str">
            <v>1 UNIDAD DE PAPEL  PRESENTACION ROLLO</v>
          </cell>
          <cell r="E196" t="str">
            <v>INGENIERIA BIOMEDICA</v>
          </cell>
          <cell r="F196" t="str">
            <v>NO</v>
          </cell>
          <cell r="G196" t="str">
            <v>Se solicitará muestra física por requerimiento del evaluador</v>
          </cell>
        </row>
        <row r="197">
          <cell r="A197">
            <v>195</v>
          </cell>
          <cell r="B197" t="str">
            <v>DM2103</v>
          </cell>
          <cell r="C197" t="str">
            <v>PAPEL TERMICO PARA MONITOR FETAL DE (112 X 90) MM X 150 HOJAS LINEA ROJA EN Z</v>
          </cell>
          <cell r="D197" t="str">
            <v>1 UNIDAD DE PAPEL</v>
          </cell>
          <cell r="E197" t="str">
            <v>INGENIERIA BIOMEDICA</v>
          </cell>
          <cell r="F197" t="str">
            <v>NO</v>
          </cell>
          <cell r="G197" t="str">
            <v>Se solicitará muestra física por requerimiento del evaluador</v>
          </cell>
        </row>
        <row r="198">
          <cell r="A198">
            <v>196</v>
          </cell>
          <cell r="B198" t="str">
            <v>DM949</v>
          </cell>
          <cell r="C198" t="str">
            <v>RESERVORIO PARA DREN DE SILICONA PLANO ACANALADO  CON CAPACIDAD DE 100ML</v>
          </cell>
          <cell r="D198" t="str">
            <v>1 UNIDAD DE RESERVORIO PARA DREN</v>
          </cell>
          <cell r="E198" t="str">
            <v>CIRUGIA GENERAL</v>
          </cell>
          <cell r="F198" t="str">
            <v>NO</v>
          </cell>
          <cell r="G198" t="str">
            <v>Se solicitará muestra física por requerimiento del evaluador</v>
          </cell>
        </row>
        <row r="199">
          <cell r="A199">
            <v>197</v>
          </cell>
          <cell r="B199" t="str">
            <v>DM1378</v>
          </cell>
          <cell r="C199" t="str">
            <v>RESERVORIO PARA DREN DE SILICONA REDONDO ACANALADO CON LINEA RADIOPACA  19FR CON CAPACIDAD DE 450 a 500ML</v>
          </cell>
          <cell r="D199" t="str">
            <v>1 UNIDAD DE RESERVORIO PARA DREN</v>
          </cell>
          <cell r="E199" t="str">
            <v>CIRUGIA GENERAL</v>
          </cell>
          <cell r="F199" t="str">
            <v>NO</v>
          </cell>
          <cell r="G199" t="str">
            <v>Se solicitará muestra física por requerimiento del evaluador</v>
          </cell>
        </row>
        <row r="200">
          <cell r="A200">
            <v>198</v>
          </cell>
          <cell r="B200" t="str">
            <v>DM1978</v>
          </cell>
          <cell r="C200" t="str">
            <v xml:space="preserve">RETRACTOR  DE 5-9  CM  </v>
          </cell>
          <cell r="D200" t="str">
            <v>1 UNIDAD DE RETRACTOR</v>
          </cell>
          <cell r="E200" t="str">
            <v xml:space="preserve">INSTRUMENTACION </v>
          </cell>
          <cell r="F200" t="str">
            <v>NO</v>
          </cell>
          <cell r="G200" t="str">
            <v>Se solicitará muestra física por requerimiento del evaluador</v>
          </cell>
        </row>
        <row r="201">
          <cell r="A201">
            <v>199</v>
          </cell>
          <cell r="B201" t="str">
            <v>DM957</v>
          </cell>
          <cell r="C201" t="str">
            <v xml:space="preserve">RETRACTOR  RIGIDO DE 2.5-6 CM         </v>
          </cell>
          <cell r="D201" t="str">
            <v>1 UNIDAD DE RETRACTOR</v>
          </cell>
          <cell r="E201" t="str">
            <v xml:space="preserve">INSTRUMENTACION </v>
          </cell>
          <cell r="F201" t="str">
            <v>NO</v>
          </cell>
          <cell r="G201" t="str">
            <v>Se solicitará muestra física por requerimiento del evaluador</v>
          </cell>
        </row>
        <row r="202">
          <cell r="A202">
            <v>200</v>
          </cell>
          <cell r="B202" t="str">
            <v>DM2525</v>
          </cell>
          <cell r="C202" t="str">
            <v xml:space="preserve">RETRACTOR RIGIDO DE 9-14  CM         </v>
          </cell>
          <cell r="D202" t="str">
            <v>1 UNIDAD DE RETRACTOR</v>
          </cell>
          <cell r="E202" t="str">
            <v xml:space="preserve">INSTRUMENTACION </v>
          </cell>
          <cell r="F202" t="str">
            <v>NO</v>
          </cell>
          <cell r="G202" t="str">
            <v>Se solicitará muestra física por requerimiento del evaluador</v>
          </cell>
        </row>
        <row r="203">
          <cell r="A203">
            <v>201</v>
          </cell>
          <cell r="B203" t="str">
            <v>DM959</v>
          </cell>
          <cell r="C203" t="str">
            <v>ROLLO DE TELA SMS 0,52*100METROS</v>
          </cell>
          <cell r="D203" t="str">
            <v>1 UNIDAD DE ROLLO DE TELA SMS. PRESENTACION ROLLO</v>
          </cell>
          <cell r="E203" t="str">
            <v xml:space="preserve">ESTERILIZACION </v>
          </cell>
          <cell r="F203" t="str">
            <v>NO</v>
          </cell>
          <cell r="G203" t="str">
            <v>Se solicitará muestra física por requerimiento del evaluador</v>
          </cell>
        </row>
        <row r="204">
          <cell r="A204">
            <v>202</v>
          </cell>
          <cell r="B204" t="str">
            <v>DM1709</v>
          </cell>
          <cell r="C204" t="str">
            <v>SENSORES PARA MONITOREO BISPECTRAL BILATERAL</v>
          </cell>
          <cell r="D204" t="str">
            <v xml:space="preserve">1 UNIDAD DE SENSOR </v>
          </cell>
          <cell r="E204" t="str">
            <v>ANESTESIA - INGENIERIA BIOMEDICA</v>
          </cell>
          <cell r="F204" t="str">
            <v>NO</v>
          </cell>
          <cell r="G204" t="str">
            <v>Se solicitará muestra física por requerimiento del evaluador</v>
          </cell>
        </row>
        <row r="205">
          <cell r="A205">
            <v>203</v>
          </cell>
          <cell r="B205" t="str">
            <v>DM1011</v>
          </cell>
          <cell r="C205" t="str">
            <v>SISTEMA DE DRENAJE TORAXICO SENCILLO (HUMEDO) CAPACIDAD DE 2.000 A 3.200 CC SALIDA PARA SUCCION</v>
          </cell>
          <cell r="D205" t="str">
            <v>1 UNIDAD DE SISTEMA DE DRENAJE TORAXICO</v>
          </cell>
          <cell r="E205" t="str">
            <v>CIRUGIA GENERAL</v>
          </cell>
          <cell r="F205" t="str">
            <v>NO</v>
          </cell>
          <cell r="G205" t="str">
            <v>Se solicitará muestra física por requerimiento del evaluador</v>
          </cell>
        </row>
        <row r="206">
          <cell r="A206">
            <v>204</v>
          </cell>
          <cell r="B206" t="str">
            <v>DM2551</v>
          </cell>
          <cell r="C206" t="str">
            <v>SONDA NASOENTERAL C/PUNTA DE TUNGSTENO N. 8 FR</v>
          </cell>
          <cell r="D206" t="str">
            <v>1 UNIDAD DE SONDA</v>
          </cell>
          <cell r="E206" t="str">
            <v>GASTROENTEROLOGIA</v>
          </cell>
          <cell r="F206" t="str">
            <v>NO</v>
          </cell>
          <cell r="G206" t="str">
            <v>Se solicitará muestra física por requerimiento del evaluador</v>
          </cell>
        </row>
        <row r="207">
          <cell r="A207">
            <v>205</v>
          </cell>
          <cell r="B207" t="str">
            <v>DM2552</v>
          </cell>
          <cell r="C207" t="str">
            <v>SONDA NASOGASTRICA  12 FR CON PTA TUNGSTENO CON PUERTO Y ESTILETE</v>
          </cell>
          <cell r="D207" t="str">
            <v>1 UNIDAD DE SONDA</v>
          </cell>
          <cell r="E207" t="str">
            <v>CIRUGIA GENERAL</v>
          </cell>
          <cell r="F207" t="str">
            <v>NO</v>
          </cell>
          <cell r="G207" t="str">
            <v>Se solicitará muestra física por requerimiento del evaluador</v>
          </cell>
        </row>
        <row r="208">
          <cell r="A208">
            <v>206</v>
          </cell>
          <cell r="B208" t="str">
            <v>DM2553</v>
          </cell>
          <cell r="C208" t="str">
            <v xml:space="preserve">SONDA NASOGASTRICA S/PUNTA DE TUNGSTENO EN POLIURETANO N. 12 FR </v>
          </cell>
          <cell r="D208" t="str">
            <v>1 UNIDAD DE SONDA</v>
          </cell>
          <cell r="E208" t="str">
            <v>GASTROENTEROLOGIA</v>
          </cell>
          <cell r="F208" t="str">
            <v>NO</v>
          </cell>
          <cell r="G208" t="str">
            <v>Se solicitará muestra física por requerimiento del evaluador</v>
          </cell>
        </row>
        <row r="209">
          <cell r="A209">
            <v>207</v>
          </cell>
          <cell r="B209" t="str">
            <v>DM2554</v>
          </cell>
          <cell r="C209" t="str">
            <v>SONDA NASOGASTRICA S/PUNTA DE TUNGSTENO EN POLIURETANO N. 5</v>
          </cell>
          <cell r="D209" t="str">
            <v>1 UNIDAD DE SONDA</v>
          </cell>
          <cell r="E209" t="str">
            <v>GASTROENTEROLOGIA</v>
          </cell>
          <cell r="F209" t="str">
            <v>NO</v>
          </cell>
          <cell r="G209" t="str">
            <v>Se solicitará muestra física por requerimiento del evaluador</v>
          </cell>
        </row>
        <row r="210">
          <cell r="A210">
            <v>208</v>
          </cell>
          <cell r="B210" t="str">
            <v>DM2555</v>
          </cell>
          <cell r="C210" t="str">
            <v>SONDA NASOGASTRICA S/PUNTA DE TUNGSTENO EN POLIURETANO N. 8</v>
          </cell>
          <cell r="D210" t="str">
            <v>1 UNIDAD DE SONDA</v>
          </cell>
          <cell r="E210" t="str">
            <v>GASTROENTEROLOGIA</v>
          </cell>
          <cell r="F210" t="str">
            <v>NO</v>
          </cell>
          <cell r="G210" t="str">
            <v>Se solicitará muestra física por requerimiento del evaluador</v>
          </cell>
        </row>
        <row r="211">
          <cell r="A211">
            <v>209</v>
          </cell>
          <cell r="B211" t="str">
            <v>DM1053</v>
          </cell>
          <cell r="C211" t="str">
            <v>SONDA NUTRICION ENTERAL 10 FR TUNGSTENO</v>
          </cell>
          <cell r="D211" t="str">
            <v>1 UNIDAD DE SONDA</v>
          </cell>
          <cell r="E211" t="str">
            <v>GASTROENTEROLOGIA</v>
          </cell>
          <cell r="F211" t="str">
            <v>NO</v>
          </cell>
          <cell r="G211" t="str">
            <v>Se solicitará muestra física por requerimiento del evaluador</v>
          </cell>
        </row>
        <row r="212">
          <cell r="A212">
            <v>210</v>
          </cell>
          <cell r="B212" t="str">
            <v>DM1055</v>
          </cell>
          <cell r="C212" t="str">
            <v>SONDA NUTRICION ENTERAL 6 FR TUNGSTENO PEDIATRICA</v>
          </cell>
          <cell r="D212" t="str">
            <v>1 UNIDAD DE SONDA</v>
          </cell>
          <cell r="E212" t="str">
            <v>GASTROENTEROLOGIA</v>
          </cell>
          <cell r="F212" t="str">
            <v>NO</v>
          </cell>
          <cell r="G212" t="str">
            <v>Se solicitará muestra física por requerimiento del evaluador</v>
          </cell>
        </row>
        <row r="213">
          <cell r="A213">
            <v>211</v>
          </cell>
          <cell r="B213" t="str">
            <v>DM2556</v>
          </cell>
          <cell r="C213" t="str">
            <v>SONDA PARA NUTRICION ENTERAL POR GASTROSTOMIA PEDIATRICO 12 FR VOLUMEN DE LLENADO (BALON)3-5CC</v>
          </cell>
          <cell r="D213" t="str">
            <v>1 UNIDAD DE SONDA</v>
          </cell>
          <cell r="E213" t="str">
            <v>GASTROENTEROLOGIA</v>
          </cell>
          <cell r="F213" t="str">
            <v>NO</v>
          </cell>
          <cell r="G213" t="str">
            <v>Se solicitará muestra física por requerimiento del evaluador</v>
          </cell>
        </row>
        <row r="214">
          <cell r="A214">
            <v>212</v>
          </cell>
          <cell r="B214" t="str">
            <v>DM1057</v>
          </cell>
          <cell r="C214" t="str">
            <v xml:space="preserve">SONDA PUNTA TUNGSTENO NUTRI/ENTERAL  12 FR                                                           </v>
          </cell>
          <cell r="D214" t="str">
            <v>1 UNIDAD DE SONDA</v>
          </cell>
          <cell r="E214" t="str">
            <v>GASTROENTEROLOGIA</v>
          </cell>
          <cell r="F214" t="str">
            <v>NO</v>
          </cell>
          <cell r="G214" t="str">
            <v>Se solicitará muestra física por requerimiento del evaluador</v>
          </cell>
        </row>
        <row r="215">
          <cell r="A215">
            <v>213</v>
          </cell>
          <cell r="B215" t="str">
            <v>DM490</v>
          </cell>
          <cell r="C215" t="str">
            <v>SUJETADORES DE TUBO OROTRAQUEAL</v>
          </cell>
          <cell r="D215" t="str">
            <v>1 UNIDAD DE SUJETADOR DE TUBO</v>
          </cell>
          <cell r="E215" t="str">
            <v>TERAPIA RESPIRATORIA</v>
          </cell>
          <cell r="F215" t="str">
            <v>NO</v>
          </cell>
          <cell r="G215" t="str">
            <v>Se solicitará muestra física por requerimiento del evaluador</v>
          </cell>
        </row>
        <row r="216">
          <cell r="A216">
            <v>214</v>
          </cell>
          <cell r="B216" t="str">
            <v>DM770</v>
          </cell>
          <cell r="C216" t="str">
            <v>MONOFILAMENTO ABSORBIBLE DE POLIDIOXANONA, CALIBRE 4/0, AGUJADE 24 A 26 MM CURVA REDONDA, DE MEDIO CIRCULO, HEBRA DE 70 CM EN ADELANTE</v>
          </cell>
          <cell r="D216" t="str">
            <v>1 UNIDAD DE SOBRE</v>
          </cell>
          <cell r="E216" t="str">
            <v>INSTRUMENTACION</v>
          </cell>
          <cell r="F216" t="str">
            <v>NO</v>
          </cell>
          <cell r="G216" t="str">
            <v>Se solicitará muestra física por requerimiento del evaluador</v>
          </cell>
        </row>
        <row r="217">
          <cell r="A217">
            <v>215</v>
          </cell>
          <cell r="B217" t="str">
            <v>DM964</v>
          </cell>
          <cell r="C217" t="str">
            <v>MULTIFILAMENTO NO ABSORBIBLE DE SEDA NEGRA CALIBRE 0 AGUJA CURVA REDONDA DE 34 A 37 MM 1/2 DE CIRCULO, HEBRA DE 70 CM O MAS</v>
          </cell>
          <cell r="D217" t="str">
            <v>1 UNIDAD DE SOBRE</v>
          </cell>
          <cell r="E217" t="str">
            <v>INSTRUMENTACION</v>
          </cell>
          <cell r="F217" t="str">
            <v>NO</v>
          </cell>
          <cell r="G217" t="str">
            <v>Se solicitará muestra física por requerimiento del evaluador</v>
          </cell>
        </row>
        <row r="218">
          <cell r="A218">
            <v>216</v>
          </cell>
          <cell r="B218" t="str">
            <v>DM965</v>
          </cell>
          <cell r="C218" t="str">
            <v>MULTIFILAMENTO NO ABSORBIBLE DE SEDA NEGRA CALIBRE 0 AGUJA CURVA REDONDA DE 24 A 26 MM 1/2 DE CIRCULO, HEBRA DE 70 CM O MAS</v>
          </cell>
          <cell r="D218" t="str">
            <v>1 UNIDAD DE SOBRE</v>
          </cell>
          <cell r="E218" t="str">
            <v>INSTRUMENTACION</v>
          </cell>
          <cell r="F218" t="str">
            <v>NO</v>
          </cell>
          <cell r="G218" t="str">
            <v>Se solicitará muestra física por requerimiento del evaluador</v>
          </cell>
        </row>
        <row r="219">
          <cell r="A219">
            <v>217</v>
          </cell>
          <cell r="B219" t="str">
            <v>DM1188</v>
          </cell>
          <cell r="C219" t="str">
            <v>TUBO TRAMPA PARA SPECIMEN CON ADAPTADOR DESECHABLE  (TRAMPA DE LUKENS)</v>
          </cell>
          <cell r="D219" t="str">
            <v>1 UNIDAD DE TUBO TRAMPA</v>
          </cell>
          <cell r="E219" t="str">
            <v>TERAPIA RESPIRATORIA</v>
          </cell>
          <cell r="F219" t="str">
            <v>NO</v>
          </cell>
          <cell r="G219" t="str">
            <v>Se solicitará muestra física por requerimiento del evaluador</v>
          </cell>
        </row>
        <row r="220">
          <cell r="A220">
            <v>218</v>
          </cell>
          <cell r="B220" t="str">
            <v>DM2618</v>
          </cell>
          <cell r="C220" t="str">
            <v>VENDAJE ELASTICO COMPRESIVO AUTOADHESIVO 3 X 5</v>
          </cell>
          <cell r="D220" t="str">
            <v>1 UNIDAD DE VENDAJE</v>
          </cell>
          <cell r="E220" t="str">
            <v>ORTOPEDIA</v>
          </cell>
          <cell r="F220" t="str">
            <v>NO</v>
          </cell>
          <cell r="G220" t="str">
            <v>Se solicitará muestra física por requerimiento del evaluador</v>
          </cell>
        </row>
        <row r="221">
          <cell r="A221">
            <v>219</v>
          </cell>
          <cell r="B221" t="str">
            <v>DM2619</v>
          </cell>
          <cell r="C221" t="str">
            <v>VENDAJE ELASTICO COMPRESIVO AUTOADHESIVO 4 X 5</v>
          </cell>
          <cell r="D221" t="str">
            <v>1 UNIDAD DE VENDAJE</v>
          </cell>
          <cell r="E221" t="str">
            <v>ORTOPEDIA</v>
          </cell>
          <cell r="F221" t="str">
            <v>NO</v>
          </cell>
          <cell r="G221" t="str">
            <v>Se solicitará muestra física por requerimiento del evaluador</v>
          </cell>
        </row>
        <row r="222">
          <cell r="A222">
            <v>220</v>
          </cell>
          <cell r="B222" t="str">
            <v>DM852</v>
          </cell>
          <cell r="C222" t="str">
            <v>PARCHE DE DURAMADRE NO
SUTURABLE 7,5 CMX 7,5 CMS</v>
          </cell>
          <cell r="D222" t="str">
            <v>1 UNIDAD DE PARCHE</v>
          </cell>
          <cell r="E222" t="str">
            <v>NEUROCIRUGIA</v>
          </cell>
          <cell r="F222" t="str">
            <v>NO</v>
          </cell>
          <cell r="G222" t="str">
            <v>Se solicitará muestra física por requerimiento del evaluador</v>
          </cell>
        </row>
        <row r="223">
          <cell r="A223">
            <v>221</v>
          </cell>
          <cell r="B223" t="str">
            <v>DM264</v>
          </cell>
          <cell r="C223" t="str">
            <v>CATETER 7 FR X 100 CM. CATETER DE ABLACION DE VARICES POR RADIOFRECUENCIA VASCULAR</v>
          </cell>
          <cell r="D223" t="str">
            <v>1 UNIDAD DE CATETER</v>
          </cell>
          <cell r="E223" t="str">
            <v>CIRUGIA VASCULAR - INGENIERIA BIOMEDICA</v>
          </cell>
          <cell r="F223" t="str">
            <v>NO</v>
          </cell>
          <cell r="G223" t="str">
            <v>Se solicitará muestra física por requerimiento del evaluador</v>
          </cell>
        </row>
        <row r="224">
          <cell r="A224">
            <v>222</v>
          </cell>
          <cell r="B224" t="str">
            <v>DM265</v>
          </cell>
          <cell r="C224" t="str">
            <v>CATETER 7FR X 60CM. CATETER DE ABLACION POR RADIOFRECUENCIA VASCULAR</v>
          </cell>
          <cell r="D224" t="str">
            <v>1 UNIDAD DE CATETER</v>
          </cell>
          <cell r="E224" t="str">
            <v>CIRUGIA VASCULAR - INGENIERIA BIOMEDICA</v>
          </cell>
          <cell r="F224" t="str">
            <v>NO</v>
          </cell>
          <cell r="G224" t="str">
            <v>Se solicitará muestra física por requerimiento del evaluador</v>
          </cell>
        </row>
        <row r="225">
          <cell r="A225">
            <v>223</v>
          </cell>
          <cell r="B225" t="str">
            <v>DM1962</v>
          </cell>
          <cell r="C225" t="str">
            <v>ANTMED 150 CM Y COILED TUBE DUAL CHECK VALVES P/N600104</v>
          </cell>
          <cell r="D225" t="str">
            <v>1 UNIDAD DE CONECTOR</v>
          </cell>
          <cell r="E225" t="str">
            <v>RADIOLOGIA</v>
          </cell>
          <cell r="F225" t="str">
            <v>NO</v>
          </cell>
          <cell r="G225" t="str">
            <v>Se solicitará muestra física por requerimiento del evaluador</v>
          </cell>
        </row>
        <row r="226">
          <cell r="A226">
            <v>224</v>
          </cell>
          <cell r="C226" t="str">
            <v>KIT JERINGA ANTMED ACCUTRON CE DUAL P/400105+ANTMED 150 CM</v>
          </cell>
          <cell r="D226" t="str">
            <v>1 UNIDAD DE KIT DE
JERINGA</v>
          </cell>
          <cell r="E226" t="str">
            <v>RADIOLOGIA</v>
          </cell>
          <cell r="F226" t="str">
            <v>NO</v>
          </cell>
          <cell r="G226" t="str">
            <v>Se solicitará muestra física por requerimiento del evaluador</v>
          </cell>
        </row>
        <row r="227">
          <cell r="A227">
            <v>225</v>
          </cell>
          <cell r="B227" t="str">
            <v>DM122</v>
          </cell>
          <cell r="C227" t="str">
            <v>APOSITO ESTERIL TRASPARENTE 5 HASTA 6 CM X 5 HASTA 6 CM CON REFUERZO INCORPORADO, Y CON TIRILLAS DE FIJACION Y MARCACION. - USO NEONATAL</v>
          </cell>
          <cell r="D227" t="str">
            <v>1 UNIDAD DE APOSITO</v>
          </cell>
          <cell r="E227" t="str">
            <v>ENFERMERIA - UCI ADULTO</v>
          </cell>
          <cell r="F227" t="str">
            <v>NO</v>
          </cell>
          <cell r="G227" t="str">
            <v>Se solicitará muestra física por requerimiento del evaluador</v>
          </cell>
        </row>
        <row r="228">
          <cell r="A228">
            <v>226</v>
          </cell>
          <cell r="B228" t="str">
            <v>DM154</v>
          </cell>
          <cell r="C228" t="str">
            <v>BARRERA BLANDA Y  BOLSA COLOSTOMIA NO 32</v>
          </cell>
          <cell r="D228" t="str">
            <v>1 KIT COMPUESTO DE 1 BARRERA Y 1 BOLSA COLOSTOMIA</v>
          </cell>
          <cell r="E228" t="str">
            <v>ENFERMERIA NEONATAL</v>
          </cell>
          <cell r="F228" t="str">
            <v>NO</v>
          </cell>
          <cell r="G228" t="str">
            <v>Se solicitará muestra física por requerimiento del evaluador</v>
          </cell>
        </row>
        <row r="229">
          <cell r="A229">
            <v>227</v>
          </cell>
          <cell r="B229" t="str">
            <v>DM2346</v>
          </cell>
          <cell r="C229" t="str">
            <v>BARRERA CUTANEA NO IRRITANTE EN SPRAY </v>
          </cell>
          <cell r="D229" t="str">
            <v>1 UNIDAD DE BARRERA PRESENTACION EN SPRAY</v>
          </cell>
          <cell r="E229" t="str">
            <v>ENFERMERIA CLINICA DE HERIDAS</v>
          </cell>
          <cell r="F229" t="str">
            <v>NO</v>
          </cell>
          <cell r="G229" t="str">
            <v>Se solicitará muestra física por requerimiento del evaluador</v>
          </cell>
        </row>
        <row r="230">
          <cell r="A230">
            <v>228</v>
          </cell>
          <cell r="B230" t="str">
            <v>DM2351</v>
          </cell>
          <cell r="C230" t="str">
            <v>BOLSA AUTOSELLABLE PARA ESTERILIZACION 70* 230-260 mm (CAJA * 200 UN)</v>
          </cell>
          <cell r="D230" t="str">
            <v>1 UNIDAD DE BOLSA PARA ESTERILIZAR</v>
          </cell>
          <cell r="E230" t="str">
            <v xml:space="preserve">ESTERILIZACION </v>
          </cell>
          <cell r="F230" t="str">
            <v>NO</v>
          </cell>
          <cell r="G230" t="str">
            <v>Se solicitará muestra física por requerimiento del evaluador</v>
          </cell>
        </row>
        <row r="231">
          <cell r="A231">
            <v>229</v>
          </cell>
          <cell r="B231" t="str">
            <v>DM1492</v>
          </cell>
          <cell r="C231" t="str">
            <v>BOLSA AUTOSELLABLE PARA ESTERILIZACION DE 90 MM X 260 MM</v>
          </cell>
          <cell r="D231" t="str">
            <v>1 UNIDAD DE BOLSA PARA ESTERILIZAR</v>
          </cell>
          <cell r="E231" t="str">
            <v xml:space="preserve">ESTERILIZACION </v>
          </cell>
          <cell r="F231" t="str">
            <v>NO</v>
          </cell>
          <cell r="G231" t="str">
            <v>Se solicitará muestra física por requerimiento del evaluador</v>
          </cell>
        </row>
        <row r="232">
          <cell r="A232">
            <v>230</v>
          </cell>
          <cell r="B232" t="str">
            <v>DM206</v>
          </cell>
          <cell r="C232" t="str">
            <v>CANDADO CARRO DE PARO CON NUMERO CONSECUTIVO</v>
          </cell>
          <cell r="D232" t="str">
            <v>1 UNIDAD DE CANDADO</v>
          </cell>
          <cell r="E232" t="str">
            <v>ENFERMERIA</v>
          </cell>
          <cell r="F232" t="str">
            <v>NO</v>
          </cell>
          <cell r="G232" t="str">
            <v>Se solicitará muestra física por requerimiento del evaluador</v>
          </cell>
        </row>
        <row r="233">
          <cell r="A233">
            <v>231</v>
          </cell>
          <cell r="B233" t="str">
            <v>DM220</v>
          </cell>
          <cell r="C233" t="str">
            <v>CANULA NASAL PARA OXIGENO ADULTO 1,5 mts</v>
          </cell>
          <cell r="D233" t="str">
            <v>1 UNIDAD DE CANULA</v>
          </cell>
          <cell r="E233" t="str">
            <v>TERAPIA RESPIRATORIA</v>
          </cell>
          <cell r="F233" t="str">
            <v>NO</v>
          </cell>
          <cell r="G233" t="str">
            <v>Se solicitará muestra física por requerimiento del evaluador</v>
          </cell>
        </row>
        <row r="234">
          <cell r="A234">
            <v>232</v>
          </cell>
          <cell r="B234" t="str">
            <v>DM222</v>
          </cell>
          <cell r="C234" t="str">
            <v>CANULA NASAL PARA OXIGENO PEDIATRICA</v>
          </cell>
          <cell r="D234" t="str">
            <v>1 UNIDAD DE CANULA</v>
          </cell>
          <cell r="E234" t="str">
            <v>TERAPIA RESPIRATORIA</v>
          </cell>
          <cell r="F234" t="str">
            <v>NO</v>
          </cell>
          <cell r="G234" t="str">
            <v>Se solicitará muestra física por requerimiento del evaluador</v>
          </cell>
        </row>
        <row r="235">
          <cell r="A235">
            <v>233</v>
          </cell>
          <cell r="B235" t="str">
            <v>DM1908</v>
          </cell>
          <cell r="C235" t="str">
            <v>CATETER CABELLO DE ANGEL 28 FR</v>
          </cell>
          <cell r="D235" t="str">
            <v>1 UNIDAD DE CATETER</v>
          </cell>
          <cell r="E235" t="str">
            <v>ENFERMERIA NEONATAL</v>
          </cell>
          <cell r="F235" t="str">
            <v>NO</v>
          </cell>
          <cell r="G235" t="str">
            <v>Se solicitará muestra física por requerimiento del evaluador</v>
          </cell>
        </row>
        <row r="236">
          <cell r="A236">
            <v>234</v>
          </cell>
          <cell r="B236" t="str">
            <v>DM2378</v>
          </cell>
          <cell r="C236" t="str">
            <v>CATETER EPICUTANEO 2FR 24G MONOLUMEN</v>
          </cell>
          <cell r="D236" t="str">
            <v>1 UNIDAD DE CATETER</v>
          </cell>
          <cell r="E236" t="str">
            <v>ENFERMERIA NEONATAL</v>
          </cell>
          <cell r="F236" t="str">
            <v>NO</v>
          </cell>
          <cell r="G236" t="str">
            <v>Se solicitará muestra física por requerimiento del evaluador</v>
          </cell>
        </row>
        <row r="237">
          <cell r="A237">
            <v>235</v>
          </cell>
          <cell r="B237" t="str">
            <v>DM2403</v>
          </cell>
          <cell r="C237" t="str">
            <v>CIRCUITO ALTO FLUJO NEONATAL/ PEDIATRICO CON CAMARA</v>
          </cell>
          <cell r="D237" t="str">
            <v>1 UNIDAD DE CIRCUITO</v>
          </cell>
          <cell r="E237" t="str">
            <v>TERAPIA RESPIRATORIA - INGENIERIA BIOMEDICA</v>
          </cell>
          <cell r="F237" t="str">
            <v>NO</v>
          </cell>
          <cell r="G237" t="str">
            <v>Se solicitará muestra física por requerimiento del evaluador</v>
          </cell>
        </row>
        <row r="238">
          <cell r="A238">
            <v>236</v>
          </cell>
          <cell r="B238" t="str">
            <v>DM2130</v>
          </cell>
          <cell r="C238" t="str">
            <v>CIRCUITO DE VENTILACION  MECANICA NEONATAL CON CAMARA+TRAMPA  DE AGUA EN LA VIA ESPIRATORIA</v>
          </cell>
          <cell r="D238" t="str">
            <v>1 UNIDAD DE CIRCUITO</v>
          </cell>
          <cell r="E238" t="str">
            <v>TERAPIA RESPIRATORIA</v>
          </cell>
          <cell r="F238" t="str">
            <v>NO</v>
          </cell>
          <cell r="G238" t="str">
            <v>Se solicitará muestra física por requerimiento del evaluador</v>
          </cell>
        </row>
        <row r="239">
          <cell r="A239">
            <v>237</v>
          </cell>
          <cell r="B239" t="str">
            <v>DM398</v>
          </cell>
          <cell r="C239" t="str">
            <v>CLAMP UMBILICAL</v>
          </cell>
          <cell r="D239" t="str">
            <v>1 UNIDAD DE CLAM</v>
          </cell>
          <cell r="E239" t="str">
            <v>ENFERMERIA SALA DE PARTOS</v>
          </cell>
          <cell r="F239" t="str">
            <v>NO</v>
          </cell>
          <cell r="G239" t="str">
            <v>Se solicitará muestra física por requerimiento del evaluador</v>
          </cell>
        </row>
        <row r="240">
          <cell r="A240">
            <v>238</v>
          </cell>
          <cell r="B240" t="str">
            <v>DM475</v>
          </cell>
          <cell r="C240" t="str">
            <v>ESPARADRAPO DE TELA TIPO HOSPITALARIO TUBO + 5 ROLLOS</v>
          </cell>
          <cell r="D240" t="str">
            <v>1 UNIDAD DE ESPARADRAPO PRESENTACION TUBO</v>
          </cell>
          <cell r="E240" t="str">
            <v>ENFERMERIA</v>
          </cell>
          <cell r="F240" t="str">
            <v>NO</v>
          </cell>
          <cell r="G240" t="str">
            <v>Se solicitará muestra física por requerimiento del evaluador</v>
          </cell>
        </row>
        <row r="241">
          <cell r="A241">
            <v>239</v>
          </cell>
          <cell r="B241" t="str">
            <v>DM1102</v>
          </cell>
          <cell r="C241" t="str">
            <v xml:space="preserve">ESPARADRAPO TELA SIN TEJER AUTOADHESIVO- 15 X 10 </v>
          </cell>
          <cell r="D241" t="str">
            <v>1 UNIDAD DE ESPARADRAPO</v>
          </cell>
          <cell r="E241" t="str">
            <v>ENFERMERIA</v>
          </cell>
          <cell r="F241" t="str">
            <v>NO</v>
          </cell>
          <cell r="G241" t="str">
            <v>Se solicitará muestra física por requerimiento del evaluador</v>
          </cell>
        </row>
        <row r="242">
          <cell r="A242">
            <v>240</v>
          </cell>
          <cell r="B242" t="str">
            <v>DM477</v>
          </cell>
          <cell r="C242" t="str">
            <v>ESPECULO VAGINAL DESECHABLE TALLA  S</v>
          </cell>
          <cell r="D242" t="str">
            <v>1 UNIDAD DE ESPECULO</v>
          </cell>
          <cell r="E242" t="str">
            <v>ENFERMERIA</v>
          </cell>
          <cell r="F242" t="str">
            <v>NO</v>
          </cell>
          <cell r="G242" t="str">
            <v>Se solicitará muestra física por requerimiento del evaluador</v>
          </cell>
        </row>
        <row r="243">
          <cell r="A243">
            <v>241</v>
          </cell>
          <cell r="B243" t="str">
            <v>DM491</v>
          </cell>
          <cell r="C243" t="str">
            <v>FIJADOR PARA CITOLOGIA</v>
          </cell>
          <cell r="D243" t="str">
            <v>1 UNIDAD DE FIJADOR</v>
          </cell>
          <cell r="E243" t="str">
            <v>ENFERMERIA</v>
          </cell>
          <cell r="F243" t="str">
            <v>NO</v>
          </cell>
          <cell r="G243" t="str">
            <v>Se solicitará muestra física por requerimiento del evaluador</v>
          </cell>
        </row>
        <row r="244">
          <cell r="A244">
            <v>242</v>
          </cell>
          <cell r="B244" t="str">
            <v>DM1393</v>
          </cell>
          <cell r="C244" t="str">
            <v xml:space="preserve">FILTRO EXHALATORIO DESECHABLE NEONATAL PARA VENTILADOR PB 840 </v>
          </cell>
          <cell r="D244" t="str">
            <v>1 UNIDAD DE FILTRO</v>
          </cell>
          <cell r="E244" t="str">
            <v>INGENIERIA BIOMEDICA</v>
          </cell>
          <cell r="F244" t="str">
            <v>NO</v>
          </cell>
          <cell r="G244" t="str">
            <v>Se solicitará muestra física por requerimiento del evaluador</v>
          </cell>
        </row>
        <row r="245">
          <cell r="A245">
            <v>243</v>
          </cell>
          <cell r="B245" t="str">
            <v>DM1887</v>
          </cell>
          <cell r="C245" t="str">
            <v>HOJA MACINTOSH MODELO M3D PARA VIDEOLARINGOSCOPICO MARCA MEDCAPTAIN NUMERO 3 PARA VIA RESPIRATORIA DIFICIL ESTERIL DE UN SOLO USO, LONGITUD 126 MM ALTITUD 38 MM</v>
          </cell>
          <cell r="D245" t="str">
            <v>1 UNIDAD DE HOJA MACINTOSH</v>
          </cell>
          <cell r="E245" t="str">
            <v>UCI ADULTO - INGENIERIA BIOMEDICA</v>
          </cell>
          <cell r="F245" t="str">
            <v>NO</v>
          </cell>
          <cell r="G245" t="str">
            <v>Se solicitará muestra física por requerimiento del evaluador</v>
          </cell>
        </row>
        <row r="246">
          <cell r="A246">
            <v>244</v>
          </cell>
          <cell r="B246" t="str">
            <v>DM1888</v>
          </cell>
          <cell r="C246" t="str">
            <v>HOJA MACINTOSH MODELO M3D PARA VIDEOLARINGOSCOPICO MARCA MEDCAPTAIN NUMERO 4 PARA VIA RESPIRATORIA DIFICIL ESTERIL DE UN SOLO USO, LONGITUD 140 MM ALTITUD 41 MM</v>
          </cell>
          <cell r="D246" t="str">
            <v>1 UNIDAD DE HOJA MACINTOSH</v>
          </cell>
          <cell r="E246" t="str">
            <v>UCI ADULTO - INGENIERIA BIOMEDICA</v>
          </cell>
          <cell r="F246" t="str">
            <v>NO</v>
          </cell>
          <cell r="G246" t="str">
            <v>Se solicitará muestra física por requerimiento del evaluador</v>
          </cell>
        </row>
        <row r="247">
          <cell r="A247">
            <v>245</v>
          </cell>
          <cell r="B247" t="str">
            <v>DM1889</v>
          </cell>
          <cell r="C247" t="str">
            <v>HOJA MACINTOSH MODELO M3D PARA VIDEOLARINGOSCOPICO MARCA MEDCAPTAIN NUMERO 5 PARA VIA RESPIRATORIA DIFICIL ESTERIL DE UN SOLO USO, LONGITUD 126 MM ALTITUD 42 MM</v>
          </cell>
          <cell r="D247" t="str">
            <v>1 UNIDAD DE HOJA MACINTOSH</v>
          </cell>
          <cell r="E247" t="str">
            <v>UCI ADULTO - INGENIERIA BIOMEDICA</v>
          </cell>
          <cell r="F247" t="str">
            <v>NO</v>
          </cell>
          <cell r="G247" t="str">
            <v>Se solicitará muestra física por requerimiento del evaluador</v>
          </cell>
        </row>
        <row r="248">
          <cell r="A248">
            <v>246</v>
          </cell>
          <cell r="B248" t="str">
            <v>DM143</v>
          </cell>
          <cell r="C248" t="str">
            <v>INDICADOR BIOLOGICO A VAPOR DE LECTURA RAPIDA DE 24 MINUTOS</v>
          </cell>
          <cell r="D248" t="str">
            <v>1 UNIDAD DE INDICADOR</v>
          </cell>
          <cell r="E248" t="str">
            <v>INSTRUMENTACION</v>
          </cell>
          <cell r="F248" t="str">
            <v>NO</v>
          </cell>
          <cell r="G248" t="str">
            <v>Se solicitará muestra física por requerimiento del evaluador</v>
          </cell>
        </row>
        <row r="249">
          <cell r="A249">
            <v>247</v>
          </cell>
          <cell r="B249" t="str">
            <v>DM567</v>
          </cell>
          <cell r="C249" t="str">
            <v xml:space="preserve">INDICADOR BIOLOGICO PARA PEROXIDO DE HIDROGENO LECTURA RAPIDA 30 MINUTOS </v>
          </cell>
          <cell r="D249" t="str">
            <v>1 UNIDAD DE INDICADOR</v>
          </cell>
          <cell r="E249" t="str">
            <v xml:space="preserve">ESTERILIZACION - INGENIERIA BIOMEDICA </v>
          </cell>
          <cell r="F249" t="str">
            <v>NO</v>
          </cell>
          <cell r="G249" t="str">
            <v>Se solicitará muestra física por requerimiento del evaluador</v>
          </cell>
        </row>
        <row r="250">
          <cell r="A250">
            <v>248</v>
          </cell>
          <cell r="B250" t="str">
            <v>DM566</v>
          </cell>
          <cell r="C250" t="str">
            <v xml:space="preserve">INDICADOR BIOLOGICO PARA VAPOR LECTURA RAPIDA  LECTURA DE   UNA HORA A 40 MINUTOS </v>
          </cell>
          <cell r="D250" t="str">
            <v>1 UNIDAD DE INDICADOR</v>
          </cell>
          <cell r="E250" t="str">
            <v>INSTRUMENTACION</v>
          </cell>
          <cell r="F250" t="str">
            <v>NO</v>
          </cell>
          <cell r="G250" t="str">
            <v>Se solicitará muestra física por requerimiento del evaluador</v>
          </cell>
        </row>
        <row r="251">
          <cell r="A251">
            <v>249</v>
          </cell>
          <cell r="B251" t="str">
            <v>DM1973</v>
          </cell>
          <cell r="C251" t="str">
            <v>INDICADOR CONTROL BIOLOGICO DE VAPOR  AMPOLLA LECTURA RAPIDA 30 MINUTOS PARA AUTOCLAVE GRAVITACIONAL</v>
          </cell>
          <cell r="D251" t="str">
            <v>1 UNIDAD DE INDICADOR</v>
          </cell>
          <cell r="E251" t="str">
            <v xml:space="preserve">ESTERILIZACION - INGENIERIA BIOMEDICA </v>
          </cell>
          <cell r="F251" t="str">
            <v>NO</v>
          </cell>
          <cell r="G251" t="str">
            <v>Se solicitará muestra física por requerimiento del evaluador</v>
          </cell>
        </row>
        <row r="252">
          <cell r="A252">
            <v>250</v>
          </cell>
          <cell r="B252" t="str">
            <v>DM2690</v>
          </cell>
          <cell r="C252" t="str">
            <v>INMOVILIZADOR CERVICAL DE THOMAS TALLA M</v>
          </cell>
          <cell r="D252" t="str">
            <v>1 UNIDAD DE INMOVILIZADOR CERVICAL</v>
          </cell>
          <cell r="E252" t="str">
            <v>ORTOPEDIA</v>
          </cell>
          <cell r="F252" t="str">
            <v>NO</v>
          </cell>
          <cell r="G252" t="str">
            <v>Se solicitará muestra física por requerimiento del evaluador</v>
          </cell>
        </row>
        <row r="253">
          <cell r="A253">
            <v>251</v>
          </cell>
          <cell r="B253" t="str">
            <v>DM2691</v>
          </cell>
          <cell r="C253" t="str">
            <v>INMOVILIZADOR CERVICAL DE THOMAS TALLA S</v>
          </cell>
          <cell r="D253" t="str">
            <v>1 UNIDAD DE INMOVILIZADOR CERVICAL</v>
          </cell>
          <cell r="E253" t="str">
            <v>ORTOPEDIA</v>
          </cell>
          <cell r="F253" t="str">
            <v>NO</v>
          </cell>
          <cell r="G253" t="str">
            <v>Se solicitará muestra física por requerimiento del evaluador</v>
          </cell>
        </row>
        <row r="254">
          <cell r="A254">
            <v>252</v>
          </cell>
          <cell r="B254" t="str">
            <v>DM735</v>
          </cell>
          <cell r="C254" t="str">
            <v>MASCARA PERILARINGEA NO 3.0</v>
          </cell>
          <cell r="D254" t="str">
            <v>1 UNIDAD DE MASCARA</v>
          </cell>
          <cell r="E254" t="str">
            <v>UCI PEDIATRIA</v>
          </cell>
          <cell r="F254" t="str">
            <v>NO</v>
          </cell>
          <cell r="G254" t="str">
            <v>Se solicitará muestra física por requerimiento del evaluador</v>
          </cell>
        </row>
        <row r="255">
          <cell r="A255">
            <v>253</v>
          </cell>
          <cell r="B255" t="str">
            <v>DM736</v>
          </cell>
          <cell r="C255" t="str">
            <v>MASCARA PERILARINGEA NO 4.0</v>
          </cell>
          <cell r="D255" t="str">
            <v>1 UNIDAD DE MASCARA</v>
          </cell>
          <cell r="E255" t="str">
            <v>UCI PEDIATRIA</v>
          </cell>
          <cell r="F255" t="str">
            <v>NO</v>
          </cell>
          <cell r="G255" t="str">
            <v>Se solicitará muestra física por requerimiento del evaluador</v>
          </cell>
        </row>
        <row r="256">
          <cell r="A256">
            <v>254</v>
          </cell>
          <cell r="B256" t="str">
            <v>DM775</v>
          </cell>
          <cell r="C256" t="str">
            <v xml:space="preserve">NEBULIZADOR JET CON SISTEMA VENTURY </v>
          </cell>
          <cell r="D256" t="str">
            <v>1 UNIDAD DE NEBULIZADOR</v>
          </cell>
          <cell r="E256" t="str">
            <v>TERAPIA RESPIRATORIA</v>
          </cell>
          <cell r="F256" t="str">
            <v>NO</v>
          </cell>
          <cell r="G256" t="str">
            <v>Se solicitará muestra física por requerimiento del evaluador</v>
          </cell>
        </row>
        <row r="257">
          <cell r="A257">
            <v>255</v>
          </cell>
          <cell r="B257" t="str">
            <v>DM948</v>
          </cell>
          <cell r="C257" t="str">
            <v>RECOLECTOR DE CORTOPUNZANTES 2.9L</v>
          </cell>
          <cell r="D257" t="str">
            <v>1 UNIDAD DE RECOLECTOR</v>
          </cell>
          <cell r="E257" t="str">
            <v>INGENIERIA AMBIENTAL</v>
          </cell>
          <cell r="F257" t="str">
            <v>NO</v>
          </cell>
          <cell r="G257" t="str">
            <v>Se solicitará muestra física por requerimiento del evaluador</v>
          </cell>
        </row>
        <row r="258">
          <cell r="A258">
            <v>256</v>
          </cell>
          <cell r="B258" t="str">
            <v>DM1175</v>
          </cell>
          <cell r="C258" t="str">
            <v>SONDA DE GASTROSTOMIA DE RECAMBIO O QUIRURGICA CON BALON 14 F</v>
          </cell>
          <cell r="D258" t="str">
            <v>1 UNIDAD DE SONDA</v>
          </cell>
          <cell r="E258" t="str">
            <v>GASTROENTEROLOGIA</v>
          </cell>
          <cell r="F258" t="str">
            <v>NO</v>
          </cell>
          <cell r="G258" t="str">
            <v>Se solicitará muestra física por requerimiento del evaluador</v>
          </cell>
        </row>
        <row r="259">
          <cell r="A259">
            <v>257</v>
          </cell>
          <cell r="B259" t="str">
            <v>DM1176</v>
          </cell>
          <cell r="C259" t="str">
            <v>SONDA DE GASTROSTOMIA DE RECAMBIO O QUIRURGICA CON BALON 16 F</v>
          </cell>
          <cell r="D259" t="str">
            <v>1 UNIDAD DE SONDA</v>
          </cell>
          <cell r="E259" t="str">
            <v>GASTROENTEROLOGIA</v>
          </cell>
          <cell r="F259" t="str">
            <v>NO</v>
          </cell>
          <cell r="G259" t="str">
            <v>Se solicitará muestra física por requerimiento del evaluador</v>
          </cell>
        </row>
        <row r="260">
          <cell r="A260">
            <v>258</v>
          </cell>
          <cell r="B260" t="str">
            <v>DM1177</v>
          </cell>
          <cell r="C260" t="str">
            <v>SONDA DE GASTROSTOMIA DE RECAMBIO O QUIRURGICA CON BALON 18 F</v>
          </cell>
          <cell r="D260" t="str">
            <v>1 UNIDAD DE SONDA</v>
          </cell>
          <cell r="E260" t="str">
            <v>GASTROENTEROLOGIA</v>
          </cell>
          <cell r="F260" t="str">
            <v>NO</v>
          </cell>
          <cell r="G260" t="str">
            <v>Se solicitará muestra física por requerimiento del evaluador</v>
          </cell>
        </row>
        <row r="261">
          <cell r="A261">
            <v>259</v>
          </cell>
          <cell r="B261" t="str">
            <v>DM2726</v>
          </cell>
          <cell r="C261" t="str">
            <v>SONDA DE GASTROSTOMIA DE RECAMBIO O QUIRURGICA CON BALON 20 F</v>
          </cell>
          <cell r="D261" t="str">
            <v>1 UNIDAD DE SONDA</v>
          </cell>
          <cell r="E261" t="str">
            <v>GASTROENTEROLOGIA</v>
          </cell>
          <cell r="F261" t="str">
            <v>NO</v>
          </cell>
          <cell r="G261" t="str">
            <v>Se solicitará muestra física por requerimiento del evaluador</v>
          </cell>
        </row>
        <row r="262">
          <cell r="A262">
            <v>260</v>
          </cell>
          <cell r="B262" t="str">
            <v>DM1179</v>
          </cell>
          <cell r="C262" t="str">
            <v>SONDA DE GASTROSTOMIA DE RECAMBIO O QUIRURGICA CON BALON 22 F</v>
          </cell>
          <cell r="D262" t="str">
            <v>1 UNIDAD DE SONDA</v>
          </cell>
          <cell r="E262" t="str">
            <v>GASTROENTEROLOGIA</v>
          </cell>
          <cell r="F262" t="str">
            <v>NO</v>
          </cell>
          <cell r="G262" t="str">
            <v>Se solicitará muestra física por requerimiento del evaluador</v>
          </cell>
        </row>
        <row r="263">
          <cell r="A263">
            <v>261</v>
          </cell>
          <cell r="B263" t="str">
            <v>DM2131</v>
          </cell>
          <cell r="C263" t="str">
            <v>SONDA DE GASTROSTOMIA DE RECAMBIO O QUIRURGICA CON BALON 24 F</v>
          </cell>
          <cell r="D263" t="str">
            <v>1 UNIDAD DE SONDA</v>
          </cell>
          <cell r="E263" t="str">
            <v>GASTROENTEROLOGIA</v>
          </cell>
          <cell r="F263" t="str">
            <v>NO</v>
          </cell>
          <cell r="G263" t="str">
            <v>Se solicitará muestra física por requerimiento del evaluador</v>
          </cell>
        </row>
        <row r="264">
          <cell r="A264">
            <v>262</v>
          </cell>
          <cell r="B264" t="str">
            <v>DM1034</v>
          </cell>
          <cell r="C264" t="str">
            <v>SONDA NASOGASTRICA (LEVIN) 10 FR</v>
          </cell>
          <cell r="D264" t="str">
            <v>1 UNIDAD DE SONDA</v>
          </cell>
          <cell r="E264" t="str">
            <v>ENFERMERIA</v>
          </cell>
          <cell r="F264" t="str">
            <v>NO</v>
          </cell>
          <cell r="G264" t="str">
            <v>Se solicitará muestra física por requerimiento del evaluador</v>
          </cell>
        </row>
        <row r="265">
          <cell r="A265">
            <v>263</v>
          </cell>
          <cell r="B265" t="str">
            <v>DM1959</v>
          </cell>
          <cell r="C265" t="str">
            <v>TEST BOWIE &amp; DICK,   KIT DIARIO PRE-ENSAMBLADO PARA PRUEBA AUTOCLAVE DE PREVACIO</v>
          </cell>
          <cell r="D265" t="str">
            <v>1 UNIDAD DE TEST BOWIE &amp; DICK. PRESENTACION KIT PRE-ENSAMBLADO</v>
          </cell>
          <cell r="E265" t="str">
            <v xml:space="preserve">ESTERILIZACION </v>
          </cell>
          <cell r="F265" t="str">
            <v>NO</v>
          </cell>
          <cell r="G265" t="str">
            <v>Se solicitará muestra física por requerimiento del evaluador</v>
          </cell>
        </row>
        <row r="266">
          <cell r="A266">
            <v>264</v>
          </cell>
          <cell r="B266" t="str">
            <v>DM2602</v>
          </cell>
          <cell r="C266" t="str">
            <v xml:space="preserve">TUBO ENDOTRAQUEAL N. 6.5 SIN BALON, APIROGENO, RADIOPACO Y ESTERIL </v>
          </cell>
          <cell r="D266" t="str">
            <v>1 UNIDAD DE TUBO ENDOTRAQUEAL</v>
          </cell>
          <cell r="E266" t="str">
            <v>ANESTESIA</v>
          </cell>
          <cell r="F266" t="str">
            <v>NO</v>
          </cell>
          <cell r="G266" t="str">
            <v>Se solicitará muestra física por requerimiento del evaluador</v>
          </cell>
        </row>
        <row r="267">
          <cell r="A267">
            <v>265</v>
          </cell>
          <cell r="B267" t="str">
            <v>DM1464</v>
          </cell>
          <cell r="C267" t="str">
            <v>JERINGA DESECHABLE 1CC INSULINA C/AGUJA 27GX1/2</v>
          </cell>
          <cell r="D267" t="str">
            <v>1 UNIDAD DE JERINGA</v>
          </cell>
          <cell r="E267" t="str">
            <v>ENFERMERIA</v>
          </cell>
          <cell r="F267" t="str">
            <v>NO</v>
          </cell>
          <cell r="G267" t="str">
            <v>Se solicitará muestra física por requerimiento del evaluador</v>
          </cell>
        </row>
        <row r="268">
          <cell r="A268">
            <v>266</v>
          </cell>
          <cell r="B268" t="str">
            <v>DM619</v>
          </cell>
          <cell r="C268" t="str">
            <v>JERINGA DESECHABLE DE 3 PARTES 20 ML</v>
          </cell>
          <cell r="D268" t="str">
            <v>1 UNIDAD DE JERINGA</v>
          </cell>
          <cell r="E268" t="str">
            <v>ENFERMERIA</v>
          </cell>
          <cell r="F268" t="str">
            <v>NO</v>
          </cell>
          <cell r="G268" t="str">
            <v>Se solicitará muestra física por requerimiento del evaluador</v>
          </cell>
        </row>
        <row r="269">
          <cell r="A269">
            <v>267</v>
          </cell>
          <cell r="B269" t="str">
            <v>DM622</v>
          </cell>
          <cell r="C269" t="str">
            <v>JERINGA DESECHABLE DE 3 PARTES 50 ML</v>
          </cell>
          <cell r="D269" t="str">
            <v>1 UNIDAD DE JERINGA</v>
          </cell>
          <cell r="E269" t="str">
            <v>ENFERMERIA</v>
          </cell>
          <cell r="F269" t="str">
            <v>NO</v>
          </cell>
          <cell r="G269" t="str">
            <v>Se solicitará muestra física por requerimiento del evaluador</v>
          </cell>
        </row>
        <row r="270">
          <cell r="A270">
            <v>268</v>
          </cell>
          <cell r="B270" t="str">
            <v>DM618</v>
          </cell>
          <cell r="C270" t="str">
            <v>JERINGA DESECHABLE DE 3 PARTES 10 ML</v>
          </cell>
          <cell r="D270" t="str">
            <v>1 UNIDAD DE JERINGA</v>
          </cell>
          <cell r="E270" t="str">
            <v>ENFERMERIA</v>
          </cell>
          <cell r="F270" t="str">
            <v>NO</v>
          </cell>
          <cell r="G270" t="str">
            <v>Se solicitará muestra física por requerimiento del evaluador</v>
          </cell>
        </row>
        <row r="271">
          <cell r="A271">
            <v>269</v>
          </cell>
          <cell r="B271" t="str">
            <v>DM621</v>
          </cell>
          <cell r="C271" t="str">
            <v>JERINGA DESECHABLE DE 3 PARTES 5 ML</v>
          </cell>
          <cell r="D271" t="str">
            <v>1 UNIDAD DE JERINGA</v>
          </cell>
          <cell r="E271" t="str">
            <v>ENFERMERIA</v>
          </cell>
          <cell r="F271" t="str">
            <v>NO</v>
          </cell>
          <cell r="G271" t="str">
            <v>Se solicitará muestra física por requerimiento del evaluador</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2:AC34"/>
  <sheetViews>
    <sheetView workbookViewId="0">
      <selection activeCell="G41" sqref="G41"/>
    </sheetView>
  </sheetViews>
  <sheetFormatPr baseColWidth="10" defaultRowHeight="12.75" x14ac:dyDescent="0.2"/>
  <cols>
    <col min="1" max="1" width="11.42578125" style="156"/>
    <col min="2" max="2" width="20.140625" style="157" customWidth="1"/>
    <col min="3" max="11" width="11.42578125" style="157"/>
    <col min="12" max="12" width="15.42578125" style="157" customWidth="1"/>
    <col min="13" max="13" width="18.28515625" style="157" customWidth="1"/>
    <col min="14" max="16384" width="11.42578125" style="157"/>
  </cols>
  <sheetData>
    <row r="2" spans="1:29" s="158" customFormat="1" x14ac:dyDescent="0.2">
      <c r="A2" s="158" t="s">
        <v>303</v>
      </c>
      <c r="B2" s="160">
        <v>1</v>
      </c>
      <c r="C2" s="160">
        <v>2</v>
      </c>
      <c r="D2" s="160">
        <v>3</v>
      </c>
      <c r="E2" s="160">
        <v>4</v>
      </c>
      <c r="F2" s="160">
        <v>5</v>
      </c>
      <c r="G2" s="160">
        <v>6</v>
      </c>
      <c r="H2" s="160">
        <v>7</v>
      </c>
      <c r="I2" s="160">
        <v>8</v>
      </c>
      <c r="J2" s="160">
        <v>9</v>
      </c>
      <c r="K2" s="160">
        <v>10</v>
      </c>
      <c r="L2" s="160">
        <v>11</v>
      </c>
      <c r="M2" s="160">
        <v>12</v>
      </c>
      <c r="N2" s="160">
        <v>13</v>
      </c>
      <c r="O2" s="160">
        <v>14</v>
      </c>
      <c r="P2" s="160">
        <v>15</v>
      </c>
      <c r="Q2" s="160">
        <v>16</v>
      </c>
      <c r="R2" s="160">
        <v>17</v>
      </c>
      <c r="S2" s="160">
        <v>18</v>
      </c>
      <c r="T2" s="160">
        <v>19</v>
      </c>
      <c r="U2" s="160">
        <v>20</v>
      </c>
      <c r="V2" s="160">
        <v>21</v>
      </c>
      <c r="W2" s="160">
        <v>22</v>
      </c>
      <c r="X2" s="160">
        <v>23</v>
      </c>
      <c r="Y2" s="160">
        <v>24</v>
      </c>
      <c r="Z2" s="160">
        <v>25</v>
      </c>
      <c r="AA2" s="160">
        <v>26</v>
      </c>
      <c r="AB2" s="160">
        <v>27</v>
      </c>
      <c r="AC2" s="160">
        <v>28</v>
      </c>
    </row>
    <row r="3" spans="1:29" s="159" customFormat="1" ht="114.75" x14ac:dyDescent="0.2">
      <c r="A3" s="158" t="s">
        <v>304</v>
      </c>
      <c r="B3" s="161" t="s">
        <v>308</v>
      </c>
      <c r="C3" s="161" t="s">
        <v>323</v>
      </c>
      <c r="D3" s="161" t="s">
        <v>324</v>
      </c>
      <c r="E3" s="161" t="s">
        <v>313</v>
      </c>
      <c r="F3" s="166" t="s">
        <v>434</v>
      </c>
      <c r="G3" s="166" t="s">
        <v>309</v>
      </c>
      <c r="H3" s="161" t="s">
        <v>314</v>
      </c>
      <c r="I3" s="166" t="s">
        <v>325</v>
      </c>
      <c r="J3" s="161" t="s">
        <v>315</v>
      </c>
      <c r="K3" s="166" t="s">
        <v>435</v>
      </c>
      <c r="L3" s="161" t="s">
        <v>326</v>
      </c>
      <c r="M3" s="161" t="s">
        <v>26</v>
      </c>
      <c r="N3" s="166" t="s">
        <v>436</v>
      </c>
      <c r="O3" s="166" t="s">
        <v>310</v>
      </c>
      <c r="P3" s="161" t="s">
        <v>27</v>
      </c>
      <c r="Q3" s="161" t="s">
        <v>307</v>
      </c>
      <c r="R3" s="166" t="s">
        <v>327</v>
      </c>
      <c r="S3" s="166" t="s">
        <v>437</v>
      </c>
      <c r="T3" s="166" t="s">
        <v>438</v>
      </c>
      <c r="U3" s="166" t="s">
        <v>311</v>
      </c>
      <c r="V3" s="161" t="s">
        <v>28</v>
      </c>
      <c r="W3" s="166" t="s">
        <v>439</v>
      </c>
      <c r="X3" s="166" t="s">
        <v>317</v>
      </c>
      <c r="Y3" s="166" t="s">
        <v>440</v>
      </c>
      <c r="Z3" s="161" t="s">
        <v>306</v>
      </c>
      <c r="AA3" s="166" t="s">
        <v>328</v>
      </c>
      <c r="AB3" s="161" t="s">
        <v>305</v>
      </c>
      <c r="AC3" s="161" t="s">
        <v>329</v>
      </c>
    </row>
    <row r="6" spans="1:29" ht="22.5" x14ac:dyDescent="0.2">
      <c r="A6" s="263" t="s">
        <v>445</v>
      </c>
      <c r="B6" s="263" t="s">
        <v>446</v>
      </c>
      <c r="C6" s="263" t="s">
        <v>447</v>
      </c>
      <c r="D6" s="263" t="s">
        <v>448</v>
      </c>
    </row>
    <row r="7" spans="1:29" hidden="1" x14ac:dyDescent="0.2">
      <c r="A7" s="178">
        <v>1</v>
      </c>
      <c r="B7" s="179" t="s">
        <v>449</v>
      </c>
      <c r="C7" s="178" t="s">
        <v>321</v>
      </c>
      <c r="D7" s="178" t="s">
        <v>321</v>
      </c>
    </row>
    <row r="8" spans="1:29" x14ac:dyDescent="0.2">
      <c r="A8" s="264">
        <f>+A7+1</f>
        <v>2</v>
      </c>
      <c r="B8" s="265" t="s">
        <v>450</v>
      </c>
      <c r="C8" s="264" t="s">
        <v>444</v>
      </c>
      <c r="D8" s="264" t="s">
        <v>321</v>
      </c>
    </row>
    <row r="9" spans="1:29" ht="22.5" hidden="1" x14ac:dyDescent="0.2">
      <c r="A9" s="178">
        <f t="shared" ref="A9:A34" si="0">+A8+1</f>
        <v>3</v>
      </c>
      <c r="B9" s="179" t="s">
        <v>451</v>
      </c>
      <c r="C9" s="178" t="s">
        <v>321</v>
      </c>
      <c r="D9" s="178" t="s">
        <v>321</v>
      </c>
    </row>
    <row r="10" spans="1:29" ht="22.5" hidden="1" x14ac:dyDescent="0.2">
      <c r="A10" s="178">
        <f t="shared" si="0"/>
        <v>4</v>
      </c>
      <c r="B10" s="180" t="s">
        <v>313</v>
      </c>
      <c r="C10" s="178" t="s">
        <v>321</v>
      </c>
      <c r="D10" s="181" t="s">
        <v>444</v>
      </c>
    </row>
    <row r="11" spans="1:29" hidden="1" x14ac:dyDescent="0.2">
      <c r="A11" s="178">
        <f t="shared" si="0"/>
        <v>5</v>
      </c>
      <c r="B11" s="179" t="s">
        <v>452</v>
      </c>
      <c r="C11" s="178" t="s">
        <v>321</v>
      </c>
      <c r="D11" s="178" t="s">
        <v>321</v>
      </c>
    </row>
    <row r="12" spans="1:29" x14ac:dyDescent="0.2">
      <c r="A12" s="264">
        <f t="shared" si="0"/>
        <v>6</v>
      </c>
      <c r="B12" s="265" t="s">
        <v>453</v>
      </c>
      <c r="C12" s="264" t="s">
        <v>444</v>
      </c>
      <c r="D12" s="264" t="s">
        <v>444</v>
      </c>
    </row>
    <row r="13" spans="1:29" ht="22.5" hidden="1" x14ac:dyDescent="0.2">
      <c r="A13" s="178">
        <f t="shared" si="0"/>
        <v>7</v>
      </c>
      <c r="B13" s="179" t="s">
        <v>454</v>
      </c>
      <c r="C13" s="178" t="s">
        <v>321</v>
      </c>
      <c r="D13" s="178" t="s">
        <v>321</v>
      </c>
    </row>
    <row r="14" spans="1:29" ht="22.5" hidden="1" x14ac:dyDescent="0.2">
      <c r="A14" s="178">
        <f t="shared" si="0"/>
        <v>8</v>
      </c>
      <c r="B14" s="179" t="s">
        <v>455</v>
      </c>
      <c r="C14" s="178" t="s">
        <v>321</v>
      </c>
      <c r="D14" s="178" t="s">
        <v>321</v>
      </c>
    </row>
    <row r="15" spans="1:29" x14ac:dyDescent="0.2">
      <c r="A15" s="264">
        <f t="shared" si="0"/>
        <v>9</v>
      </c>
      <c r="B15" s="265" t="s">
        <v>456</v>
      </c>
      <c r="C15" s="264" t="s">
        <v>444</v>
      </c>
      <c r="D15" s="264" t="s">
        <v>321</v>
      </c>
    </row>
    <row r="16" spans="1:29" x14ac:dyDescent="0.2">
      <c r="A16" s="264">
        <f t="shared" si="0"/>
        <v>10</v>
      </c>
      <c r="B16" s="265" t="s">
        <v>457</v>
      </c>
      <c r="C16" s="264" t="s">
        <v>444</v>
      </c>
      <c r="D16" s="264" t="s">
        <v>444</v>
      </c>
    </row>
    <row r="17" spans="1:4" ht="22.5" x14ac:dyDescent="0.2">
      <c r="A17" s="264">
        <f t="shared" si="0"/>
        <v>11</v>
      </c>
      <c r="B17" s="265" t="s">
        <v>458</v>
      </c>
      <c r="C17" s="264" t="s">
        <v>444</v>
      </c>
      <c r="D17" s="264" t="s">
        <v>321</v>
      </c>
    </row>
    <row r="18" spans="1:4" ht="22.5" x14ac:dyDescent="0.2">
      <c r="A18" s="264">
        <f t="shared" si="0"/>
        <v>12</v>
      </c>
      <c r="B18" s="265" t="s">
        <v>459</v>
      </c>
      <c r="C18" s="264" t="s">
        <v>444</v>
      </c>
      <c r="D18" s="264" t="s">
        <v>321</v>
      </c>
    </row>
    <row r="19" spans="1:4" ht="22.5" x14ac:dyDescent="0.2">
      <c r="A19" s="264">
        <f t="shared" si="0"/>
        <v>13</v>
      </c>
      <c r="B19" s="265" t="s">
        <v>460</v>
      </c>
      <c r="C19" s="264" t="s">
        <v>444</v>
      </c>
      <c r="D19" s="264" t="s">
        <v>321</v>
      </c>
    </row>
    <row r="20" spans="1:4" ht="22.5" hidden="1" x14ac:dyDescent="0.2">
      <c r="A20" s="178">
        <f t="shared" si="0"/>
        <v>14</v>
      </c>
      <c r="B20" s="179" t="s">
        <v>461</v>
      </c>
      <c r="C20" s="178" t="s">
        <v>321</v>
      </c>
      <c r="D20" s="178" t="s">
        <v>321</v>
      </c>
    </row>
    <row r="21" spans="1:4" x14ac:dyDescent="0.2">
      <c r="A21" s="264">
        <f t="shared" si="0"/>
        <v>15</v>
      </c>
      <c r="B21" s="265" t="s">
        <v>27</v>
      </c>
      <c r="C21" s="264" t="s">
        <v>444</v>
      </c>
      <c r="D21" s="264" t="s">
        <v>321</v>
      </c>
    </row>
    <row r="22" spans="1:4" ht="22.5" x14ac:dyDescent="0.2">
      <c r="A22" s="264">
        <f t="shared" si="0"/>
        <v>16</v>
      </c>
      <c r="B22" s="265" t="s">
        <v>307</v>
      </c>
      <c r="C22" s="264" t="s">
        <v>444</v>
      </c>
      <c r="D22" s="264" t="s">
        <v>321</v>
      </c>
    </row>
    <row r="23" spans="1:4" ht="22.5" hidden="1" x14ac:dyDescent="0.2">
      <c r="A23" s="178">
        <f t="shared" si="0"/>
        <v>17</v>
      </c>
      <c r="B23" s="179" t="s">
        <v>327</v>
      </c>
      <c r="C23" s="178" t="s">
        <v>321</v>
      </c>
      <c r="D23" s="178" t="s">
        <v>321</v>
      </c>
    </row>
    <row r="24" spans="1:4" ht="22.5" x14ac:dyDescent="0.2">
      <c r="A24" s="264">
        <f t="shared" si="0"/>
        <v>18</v>
      </c>
      <c r="B24" s="265" t="s">
        <v>462</v>
      </c>
      <c r="C24" s="264" t="s">
        <v>444</v>
      </c>
      <c r="D24" s="264" t="s">
        <v>321</v>
      </c>
    </row>
    <row r="25" spans="1:4" x14ac:dyDescent="0.2">
      <c r="A25" s="264">
        <f t="shared" si="0"/>
        <v>19</v>
      </c>
      <c r="B25" s="265" t="s">
        <v>463</v>
      </c>
      <c r="C25" s="264" t="s">
        <v>444</v>
      </c>
      <c r="D25" s="264" t="s">
        <v>321</v>
      </c>
    </row>
    <row r="26" spans="1:4" hidden="1" x14ac:dyDescent="0.2">
      <c r="A26" s="178">
        <f t="shared" si="0"/>
        <v>20</v>
      </c>
      <c r="B26" s="179" t="s">
        <v>311</v>
      </c>
      <c r="C26" s="178" t="s">
        <v>321</v>
      </c>
      <c r="D26" s="178" t="s">
        <v>321</v>
      </c>
    </row>
    <row r="27" spans="1:4" ht="22.5" hidden="1" x14ac:dyDescent="0.2">
      <c r="A27" s="178">
        <f t="shared" si="0"/>
        <v>21</v>
      </c>
      <c r="B27" s="179" t="s">
        <v>28</v>
      </c>
      <c r="C27" s="178" t="s">
        <v>321</v>
      </c>
      <c r="D27" s="178" t="s">
        <v>321</v>
      </c>
    </row>
    <row r="28" spans="1:4" hidden="1" x14ac:dyDescent="0.2">
      <c r="A28" s="178">
        <f t="shared" si="0"/>
        <v>22</v>
      </c>
      <c r="B28" s="179" t="s">
        <v>464</v>
      </c>
      <c r="C28" s="178" t="s">
        <v>321</v>
      </c>
      <c r="D28" s="178" t="s">
        <v>321</v>
      </c>
    </row>
    <row r="29" spans="1:4" ht="22.5" hidden="1" x14ac:dyDescent="0.2">
      <c r="A29" s="178">
        <f t="shared" si="0"/>
        <v>23</v>
      </c>
      <c r="B29" s="179" t="s">
        <v>465</v>
      </c>
      <c r="C29" s="178" t="s">
        <v>321</v>
      </c>
      <c r="D29" s="178" t="s">
        <v>321</v>
      </c>
    </row>
    <row r="30" spans="1:4" ht="22.5" x14ac:dyDescent="0.2">
      <c r="A30" s="264">
        <f>+A29+1</f>
        <v>24</v>
      </c>
      <c r="B30" s="265" t="s">
        <v>440</v>
      </c>
      <c r="C30" s="264" t="s">
        <v>444</v>
      </c>
      <c r="D30" s="264" t="s">
        <v>321</v>
      </c>
    </row>
    <row r="31" spans="1:4" ht="22.5" x14ac:dyDescent="0.2">
      <c r="A31" s="264">
        <f t="shared" si="0"/>
        <v>25</v>
      </c>
      <c r="B31" s="265" t="s">
        <v>466</v>
      </c>
      <c r="C31" s="264" t="s">
        <v>444</v>
      </c>
      <c r="D31" s="264" t="s">
        <v>321</v>
      </c>
    </row>
    <row r="32" spans="1:4" hidden="1" x14ac:dyDescent="0.2">
      <c r="A32" s="178">
        <f t="shared" si="0"/>
        <v>26</v>
      </c>
      <c r="B32" s="179" t="s">
        <v>328</v>
      </c>
      <c r="C32" s="178" t="s">
        <v>321</v>
      </c>
      <c r="D32" s="178" t="s">
        <v>321</v>
      </c>
    </row>
    <row r="33" spans="1:4" x14ac:dyDescent="0.2">
      <c r="A33" s="264">
        <f>+A32+1</f>
        <v>27</v>
      </c>
      <c r="B33" s="265" t="s">
        <v>467</v>
      </c>
      <c r="C33" s="264" t="s">
        <v>444</v>
      </c>
      <c r="D33" s="264" t="s">
        <v>321</v>
      </c>
    </row>
    <row r="34" spans="1:4" x14ac:dyDescent="0.2">
      <c r="A34" s="264">
        <f t="shared" si="0"/>
        <v>28</v>
      </c>
      <c r="B34" s="265" t="s">
        <v>329</v>
      </c>
      <c r="C34" s="264" t="s">
        <v>444</v>
      </c>
      <c r="D34" s="264" t="s">
        <v>321</v>
      </c>
    </row>
  </sheetData>
  <autoFilter ref="A6:AC34" xr:uid="{DF9CC18A-8425-44EB-8B17-08786AB92FFF}">
    <filterColumn colId="2">
      <filters>
        <filter val="NO CUMPLE"/>
      </filters>
    </filterColumn>
  </autoFilter>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80"/>
  <sheetViews>
    <sheetView topLeftCell="A5" zoomScale="80" zoomScaleNormal="80" workbookViewId="0">
      <pane xSplit="6" ySplit="5" topLeftCell="G253" activePane="bottomRight" state="frozen"/>
      <selection activeCell="A5" sqref="A5"/>
      <selection pane="topRight" activeCell="E5" sqref="E5"/>
      <selection pane="bottomLeft" activeCell="A10" sqref="A10"/>
      <selection pane="bottomRight" activeCell="P256" sqref="P256"/>
    </sheetView>
  </sheetViews>
  <sheetFormatPr baseColWidth="10" defaultRowHeight="15" x14ac:dyDescent="0.2"/>
  <cols>
    <col min="1" max="1" width="7.5703125" style="7" customWidth="1"/>
    <col min="2" max="2" width="42" style="7" customWidth="1"/>
    <col min="3" max="3" width="22.28515625" style="7" customWidth="1"/>
    <col min="4" max="4" width="12.5703125" style="11" hidden="1" customWidth="1"/>
    <col min="5" max="5" width="10.28515625" style="7" hidden="1" customWidth="1"/>
    <col min="6" max="6" width="13.5703125" style="7" hidden="1" customWidth="1"/>
    <col min="7" max="9" width="14.7109375" style="7" customWidth="1"/>
    <col min="10" max="10" width="14.7109375" style="7" bestFit="1" customWidth="1"/>
    <col min="11" max="12" width="14.7109375" style="7" customWidth="1"/>
    <col min="13" max="13" width="14.7109375" style="7" bestFit="1" customWidth="1"/>
    <col min="14" max="14" width="16.28515625" style="7" customWidth="1"/>
    <col min="15" max="15" width="14.7109375" style="7" bestFit="1" customWidth="1"/>
    <col min="16" max="18" width="14.7109375" style="7" customWidth="1"/>
    <col min="19" max="16384" width="11.42578125" style="7"/>
  </cols>
  <sheetData>
    <row r="1" spans="1:18" ht="20.25" customHeight="1" x14ac:dyDescent="0.2">
      <c r="A1" s="205"/>
      <c r="B1" s="208" t="s">
        <v>3</v>
      </c>
      <c r="C1" s="209"/>
      <c r="D1" s="209"/>
      <c r="E1" s="209"/>
      <c r="F1" s="209"/>
      <c r="G1" s="209"/>
      <c r="H1" s="209"/>
      <c r="I1" s="209"/>
      <c r="J1" s="209"/>
      <c r="K1" s="209"/>
      <c r="L1" s="209"/>
      <c r="M1" s="209"/>
      <c r="N1" s="209"/>
      <c r="O1" s="210"/>
      <c r="P1" s="167"/>
      <c r="Q1" s="167"/>
      <c r="R1" s="167"/>
    </row>
    <row r="2" spans="1:18" ht="21.75" customHeight="1" x14ac:dyDescent="0.2">
      <c r="A2" s="206"/>
      <c r="B2" s="208"/>
      <c r="C2" s="209"/>
      <c r="D2" s="209"/>
      <c r="E2" s="209"/>
      <c r="F2" s="209"/>
      <c r="G2" s="209"/>
      <c r="H2" s="209"/>
      <c r="I2" s="209"/>
      <c r="J2" s="209"/>
      <c r="K2" s="209"/>
      <c r="L2" s="209"/>
      <c r="M2" s="209"/>
      <c r="N2" s="209"/>
      <c r="O2" s="210"/>
      <c r="P2" s="167"/>
      <c r="Q2" s="167"/>
      <c r="R2" s="167"/>
    </row>
    <row r="3" spans="1:18" ht="27" customHeight="1" thickBot="1" x14ac:dyDescent="0.25">
      <c r="A3" s="207"/>
      <c r="B3" s="211"/>
      <c r="C3" s="212"/>
      <c r="D3" s="212"/>
      <c r="E3" s="212"/>
      <c r="F3" s="212"/>
      <c r="G3" s="212"/>
      <c r="H3" s="212"/>
      <c r="I3" s="212"/>
      <c r="J3" s="212"/>
      <c r="K3" s="212"/>
      <c r="L3" s="212"/>
      <c r="M3" s="212"/>
      <c r="N3" s="212"/>
      <c r="O3" s="213"/>
      <c r="P3" s="168"/>
      <c r="Q3" s="168"/>
      <c r="R3" s="168"/>
    </row>
    <row r="4" spans="1:18" ht="15.75" thickBot="1" x14ac:dyDescent="0.25"/>
    <row r="5" spans="1:18" ht="15.75" customHeight="1" x14ac:dyDescent="0.2">
      <c r="A5" s="214" t="s">
        <v>312</v>
      </c>
      <c r="B5" s="215"/>
      <c r="C5" s="215"/>
      <c r="D5" s="215"/>
      <c r="E5" s="215"/>
      <c r="F5" s="215"/>
      <c r="G5" s="215"/>
      <c r="H5" s="215"/>
      <c r="I5" s="215"/>
      <c r="J5" s="215"/>
      <c r="K5" s="215"/>
      <c r="L5" s="215"/>
      <c r="M5" s="215"/>
      <c r="N5" s="215"/>
      <c r="O5" s="215"/>
      <c r="P5" s="215"/>
      <c r="Q5" s="215"/>
      <c r="R5" s="215"/>
    </row>
    <row r="6" spans="1:18" ht="7.5" customHeight="1" x14ac:dyDescent="0.2">
      <c r="A6" s="216"/>
      <c r="B6" s="217"/>
      <c r="C6" s="217"/>
      <c r="D6" s="217"/>
      <c r="E6" s="217"/>
      <c r="F6" s="217"/>
      <c r="G6" s="217"/>
      <c r="H6" s="217"/>
      <c r="I6" s="217"/>
      <c r="J6" s="217"/>
      <c r="K6" s="217"/>
      <c r="L6" s="217"/>
      <c r="M6" s="217"/>
      <c r="N6" s="217"/>
      <c r="O6" s="217"/>
      <c r="P6" s="217"/>
      <c r="Q6" s="217"/>
      <c r="R6" s="217"/>
    </row>
    <row r="7" spans="1:18" ht="21" customHeight="1" thickBot="1" x14ac:dyDescent="0.25">
      <c r="A7" s="218" t="str">
        <f>'OFERTAS ECONOMICAS'!A7:BC7</f>
        <v>2. OBJETO:  SUMINISTRO DE INSUMOS Y DISPOSITIVOS MÉDICO QUIRÚRGICOS DE ACUERDO CON LA DESCRIPCIÓN DEL ANEXO TÉCNICO PARA LAS DIFERENTES ESPECIALIDADES, CON EL APOYO TECNOLÓGICO REQUERIDO, PARA LAS UNIDADES DE PRESTACIÓN DE SERVICIOS DE SALUD DE LA SUBRED INTEGRADA DE SERVICIOS DE SALUD SUR OCCIDENTE E.S.E INTEGRADA DE SERVICIOS DE SALUD SUR OCCIDENTE E.S.E.</v>
      </c>
      <c r="B7" s="219"/>
      <c r="C7" s="219"/>
      <c r="D7" s="219"/>
      <c r="E7" s="219"/>
      <c r="F7" s="219"/>
      <c r="G7" s="220"/>
      <c r="H7" s="220"/>
      <c r="I7" s="220"/>
      <c r="J7" s="220"/>
      <c r="K7" s="220"/>
      <c r="L7" s="220"/>
      <c r="M7" s="220"/>
      <c r="N7" s="220"/>
      <c r="O7" s="220"/>
      <c r="P7" s="220"/>
      <c r="Q7" s="220"/>
      <c r="R7" s="220"/>
    </row>
    <row r="8" spans="1:18" s="59" customFormat="1" ht="55.5" customHeight="1" x14ac:dyDescent="0.2">
      <c r="A8" s="221" t="s">
        <v>22</v>
      </c>
      <c r="B8" s="223" t="s">
        <v>13</v>
      </c>
      <c r="C8" s="223" t="s">
        <v>330</v>
      </c>
      <c r="D8" s="225" t="s">
        <v>23</v>
      </c>
      <c r="E8" s="223" t="s">
        <v>426</v>
      </c>
      <c r="F8" s="226" t="s">
        <v>30</v>
      </c>
      <c r="G8" s="58" t="str">
        <f>lista!B3</f>
        <v>ALFA TRADING S.A.S.</v>
      </c>
      <c r="H8" s="58" t="str">
        <f>lista!D3</f>
        <v>AMAREY NOVA MEDICAL S.A.</v>
      </c>
      <c r="I8" s="58" t="str">
        <f>lista!F3</f>
        <v>BIOPLAST S.A.S.</v>
      </c>
      <c r="J8" s="58" t="str">
        <f>lista!G3</f>
        <v>COMPANY MEDIQBOY SAS</v>
      </c>
      <c r="K8" s="58" t="str">
        <f>lista!I3</f>
        <v>FRIDEN DE COLOMBIA HOSPITALARIA S.A.</v>
      </c>
      <c r="L8" s="58" t="str">
        <f>lista!O3</f>
        <v>M&amp;M EQUIPOS MEDICOS S.A.S.</v>
      </c>
      <c r="M8" s="58" t="str">
        <f>lista!R3</f>
        <v>NIPRO MEDICAL CORPORATION</v>
      </c>
      <c r="N8" s="58" t="str">
        <f>lista!U3</f>
        <v>QUIRURGICOS LTDA</v>
      </c>
      <c r="O8" s="58" t="str">
        <f>lista!V3</f>
        <v>RAFAEL ANTONIO SALAMANCA</v>
      </c>
      <c r="P8" s="58" t="str">
        <f>lista!W3</f>
        <v>RP MEDICAS S.A.</v>
      </c>
      <c r="Q8" s="58" t="str">
        <f>lista!X3</f>
        <v>SMITH &amp; NEPHEW COLOMBIA S.A.S</v>
      </c>
      <c r="R8" s="58" t="str">
        <f>lista!AA3</f>
        <v>TWITY S.A.S.</v>
      </c>
    </row>
    <row r="9" spans="1:18" s="14" customFormat="1" ht="24" customHeight="1" thickBot="1" x14ac:dyDescent="0.25">
      <c r="A9" s="222"/>
      <c r="B9" s="224"/>
      <c r="C9" s="224"/>
      <c r="D9" s="223"/>
      <c r="E9" s="224"/>
      <c r="F9" s="227"/>
      <c r="G9" s="169" t="s">
        <v>443</v>
      </c>
      <c r="H9" s="169" t="s">
        <v>443</v>
      </c>
      <c r="I9" s="169" t="s">
        <v>443</v>
      </c>
      <c r="J9" s="169" t="s">
        <v>443</v>
      </c>
      <c r="K9" s="169" t="s">
        <v>443</v>
      </c>
      <c r="L9" s="169" t="s">
        <v>443</v>
      </c>
      <c r="M9" s="169" t="s">
        <v>443</v>
      </c>
      <c r="N9" s="169" t="s">
        <v>443</v>
      </c>
      <c r="O9" s="169" t="s">
        <v>443</v>
      </c>
      <c r="P9" s="169" t="s">
        <v>443</v>
      </c>
      <c r="Q9" s="169" t="s">
        <v>443</v>
      </c>
      <c r="R9" s="169" t="s">
        <v>443</v>
      </c>
    </row>
    <row r="10" spans="1:18" s="14" customFormat="1" ht="38.25" x14ac:dyDescent="0.2">
      <c r="A10" s="133">
        <v>1</v>
      </c>
      <c r="B10" s="68" t="s">
        <v>56</v>
      </c>
      <c r="C10" s="68" t="s">
        <v>57</v>
      </c>
      <c r="D10" s="134">
        <v>1</v>
      </c>
      <c r="E10" s="135" t="s">
        <v>331</v>
      </c>
      <c r="F10" s="163">
        <v>6000</v>
      </c>
      <c r="G10" s="192"/>
      <c r="H10" s="1"/>
      <c r="I10" s="1"/>
      <c r="J10" s="1"/>
      <c r="K10" s="1"/>
      <c r="L10" s="1"/>
      <c r="M10" s="1"/>
      <c r="N10" s="1"/>
      <c r="O10" s="1" t="s">
        <v>468</v>
      </c>
      <c r="P10" s="1"/>
      <c r="Q10" s="1" t="s">
        <v>321</v>
      </c>
      <c r="R10" s="1"/>
    </row>
    <row r="11" spans="1:18" s="14" customFormat="1" ht="51" x14ac:dyDescent="0.2">
      <c r="A11" s="132">
        <v>2</v>
      </c>
      <c r="B11" s="136" t="s">
        <v>332</v>
      </c>
      <c r="C11" s="136" t="s">
        <v>57</v>
      </c>
      <c r="D11" s="132">
        <v>1</v>
      </c>
      <c r="E11" s="50" t="s">
        <v>331</v>
      </c>
      <c r="F11" s="164">
        <v>1300</v>
      </c>
      <c r="G11" s="193" t="s">
        <v>468</v>
      </c>
      <c r="H11" s="1"/>
      <c r="I11" s="1"/>
      <c r="J11" s="1"/>
      <c r="K11" s="1" t="s">
        <v>468</v>
      </c>
      <c r="L11" s="1"/>
      <c r="M11" s="1"/>
      <c r="N11" s="1"/>
      <c r="O11" s="1" t="s">
        <v>322</v>
      </c>
      <c r="P11" s="1"/>
      <c r="Q11" s="1" t="s">
        <v>468</v>
      </c>
      <c r="R11" s="1"/>
    </row>
    <row r="12" spans="1:18" s="14" customFormat="1" ht="25.5" x14ac:dyDescent="0.2">
      <c r="A12" s="133">
        <v>3</v>
      </c>
      <c r="B12" s="136" t="s">
        <v>59</v>
      </c>
      <c r="C12" s="136" t="s">
        <v>57</v>
      </c>
      <c r="D12" s="132">
        <v>1</v>
      </c>
      <c r="E12" s="50" t="s">
        <v>331</v>
      </c>
      <c r="F12" s="164">
        <v>12000</v>
      </c>
      <c r="G12" s="192"/>
      <c r="H12" s="1"/>
      <c r="I12" s="1"/>
      <c r="J12" s="1"/>
      <c r="K12" s="1"/>
      <c r="L12" s="1"/>
      <c r="M12" s="1"/>
      <c r="N12" s="1"/>
      <c r="O12" s="1" t="s">
        <v>468</v>
      </c>
      <c r="P12" s="1"/>
      <c r="Q12" s="1"/>
      <c r="R12" s="1"/>
    </row>
    <row r="13" spans="1:18" s="14" customFormat="1" ht="25.5" x14ac:dyDescent="0.2">
      <c r="A13" s="132">
        <v>4</v>
      </c>
      <c r="B13" s="136" t="s">
        <v>60</v>
      </c>
      <c r="C13" s="136" t="s">
        <v>57</v>
      </c>
      <c r="D13" s="132">
        <v>1</v>
      </c>
      <c r="E13" s="50" t="s">
        <v>331</v>
      </c>
      <c r="F13" s="164">
        <v>4800</v>
      </c>
      <c r="G13" s="192"/>
      <c r="H13" s="1"/>
      <c r="I13" s="1"/>
      <c r="J13" s="1"/>
      <c r="K13" s="1"/>
      <c r="L13" s="1"/>
      <c r="M13" s="1"/>
      <c r="N13" s="1"/>
      <c r="O13" s="1" t="s">
        <v>468</v>
      </c>
      <c r="P13" s="1"/>
      <c r="Q13" s="1" t="s">
        <v>321</v>
      </c>
      <c r="R13" s="1"/>
    </row>
    <row r="14" spans="1:18" s="14" customFormat="1" ht="51" x14ac:dyDescent="0.2">
      <c r="A14" s="133">
        <v>5</v>
      </c>
      <c r="B14" s="136" t="s">
        <v>333</v>
      </c>
      <c r="C14" s="136" t="s">
        <v>57</v>
      </c>
      <c r="D14" s="132">
        <v>1</v>
      </c>
      <c r="E14" s="50" t="s">
        <v>331</v>
      </c>
      <c r="F14" s="164">
        <v>1477</v>
      </c>
      <c r="G14" s="193" t="s">
        <v>468</v>
      </c>
      <c r="H14" s="1"/>
      <c r="I14" s="1"/>
      <c r="J14" s="1"/>
      <c r="K14" s="1" t="s">
        <v>321</v>
      </c>
      <c r="L14" s="1"/>
      <c r="M14" s="1"/>
      <c r="N14" s="1"/>
      <c r="O14" s="1" t="s">
        <v>322</v>
      </c>
      <c r="P14" s="1"/>
      <c r="Q14" s="1" t="s">
        <v>468</v>
      </c>
      <c r="R14" s="1"/>
    </row>
    <row r="15" spans="1:18" s="14" customFormat="1" ht="38.25" x14ac:dyDescent="0.2">
      <c r="A15" s="132">
        <v>6</v>
      </c>
      <c r="B15" s="136" t="s">
        <v>61</v>
      </c>
      <c r="C15" s="136" t="s">
        <v>57</v>
      </c>
      <c r="D15" s="132">
        <v>1</v>
      </c>
      <c r="E15" s="50" t="s">
        <v>331</v>
      </c>
      <c r="F15" s="164">
        <v>7500</v>
      </c>
      <c r="G15" s="192"/>
      <c r="H15" s="1"/>
      <c r="I15" s="1"/>
      <c r="J15" s="1"/>
      <c r="K15" s="1"/>
      <c r="L15" s="1"/>
      <c r="M15" s="1"/>
      <c r="N15" s="1"/>
      <c r="O15" s="1" t="s">
        <v>468</v>
      </c>
      <c r="P15" s="1"/>
      <c r="Q15" s="1" t="s">
        <v>321</v>
      </c>
      <c r="R15" s="1"/>
    </row>
    <row r="16" spans="1:18" s="14" customFormat="1" ht="38.25" x14ac:dyDescent="0.2">
      <c r="A16" s="133">
        <v>7</v>
      </c>
      <c r="B16" s="136" t="s">
        <v>62</v>
      </c>
      <c r="C16" s="136" t="s">
        <v>57</v>
      </c>
      <c r="D16" s="132">
        <v>1</v>
      </c>
      <c r="E16" s="50" t="s">
        <v>331</v>
      </c>
      <c r="F16" s="164">
        <v>858.875</v>
      </c>
      <c r="G16" s="192"/>
      <c r="H16" s="1"/>
      <c r="I16" s="1"/>
      <c r="J16" s="1"/>
      <c r="K16" s="1" t="s">
        <v>321</v>
      </c>
      <c r="L16" s="1"/>
      <c r="M16" s="1"/>
      <c r="N16" s="1"/>
      <c r="O16" s="1" t="s">
        <v>322</v>
      </c>
      <c r="P16" s="1"/>
      <c r="Q16" s="1" t="s">
        <v>468</v>
      </c>
      <c r="R16" s="1"/>
    </row>
    <row r="17" spans="1:18" s="14" customFormat="1" ht="38.25" x14ac:dyDescent="0.2">
      <c r="A17" s="132">
        <v>8</v>
      </c>
      <c r="B17" s="136" t="s">
        <v>133</v>
      </c>
      <c r="C17" s="136" t="s">
        <v>134</v>
      </c>
      <c r="D17" s="132">
        <v>1</v>
      </c>
      <c r="E17" s="50" t="s">
        <v>331</v>
      </c>
      <c r="F17" s="164">
        <v>41650</v>
      </c>
      <c r="G17" s="192"/>
      <c r="H17" s="1" t="s">
        <v>468</v>
      </c>
      <c r="I17" s="1"/>
      <c r="J17" s="1"/>
      <c r="K17" s="1"/>
      <c r="L17" s="1"/>
      <c r="M17" s="1"/>
      <c r="N17" s="1"/>
      <c r="O17" s="1"/>
      <c r="P17" s="1"/>
      <c r="Q17" s="1"/>
      <c r="R17" s="1"/>
    </row>
    <row r="18" spans="1:18" s="14" customFormat="1" ht="63.75" x14ac:dyDescent="0.2">
      <c r="A18" s="133">
        <v>9</v>
      </c>
      <c r="B18" s="136" t="s">
        <v>135</v>
      </c>
      <c r="C18" s="136" t="s">
        <v>136</v>
      </c>
      <c r="D18" s="132">
        <v>1</v>
      </c>
      <c r="E18" s="50" t="s">
        <v>331</v>
      </c>
      <c r="F18" s="164">
        <v>41650</v>
      </c>
      <c r="G18" s="192"/>
      <c r="H18" s="1"/>
      <c r="I18" s="1"/>
      <c r="J18" s="1" t="s">
        <v>468</v>
      </c>
      <c r="K18" s="1"/>
      <c r="L18" s="1"/>
      <c r="M18" s="1"/>
      <c r="N18" s="1"/>
      <c r="O18" s="1"/>
      <c r="P18" s="1"/>
      <c r="Q18" s="1"/>
      <c r="R18" s="1"/>
    </row>
    <row r="19" spans="1:18" s="14" customFormat="1" ht="25.5" x14ac:dyDescent="0.2">
      <c r="A19" s="132">
        <v>10</v>
      </c>
      <c r="B19" s="136" t="s">
        <v>149</v>
      </c>
      <c r="C19" s="136" t="s">
        <v>148</v>
      </c>
      <c r="D19" s="132">
        <v>1</v>
      </c>
      <c r="E19" s="50" t="s">
        <v>331</v>
      </c>
      <c r="F19" s="164">
        <v>12460</v>
      </c>
      <c r="G19" s="194" t="s">
        <v>321</v>
      </c>
      <c r="H19" s="1" t="s">
        <v>321</v>
      </c>
      <c r="I19" s="1" t="s">
        <v>321</v>
      </c>
      <c r="J19" s="1" t="s">
        <v>321</v>
      </c>
      <c r="K19" s="1" t="s">
        <v>321</v>
      </c>
      <c r="L19" s="1"/>
      <c r="M19" s="1"/>
      <c r="N19" s="1"/>
      <c r="O19" s="1" t="s">
        <v>468</v>
      </c>
      <c r="P19" s="1"/>
      <c r="Q19" s="1" t="s">
        <v>321</v>
      </c>
      <c r="R19" s="1"/>
    </row>
    <row r="20" spans="1:18" s="14" customFormat="1" ht="38.25" x14ac:dyDescent="0.2">
      <c r="A20" s="133">
        <v>11</v>
      </c>
      <c r="B20" s="136" t="s">
        <v>245</v>
      </c>
      <c r="C20" s="136" t="s">
        <v>246</v>
      </c>
      <c r="D20" s="132">
        <v>1</v>
      </c>
      <c r="E20" s="50" t="s">
        <v>331</v>
      </c>
      <c r="F20" s="164">
        <v>26000</v>
      </c>
      <c r="G20" s="192"/>
      <c r="H20" s="1"/>
      <c r="I20" s="1"/>
      <c r="J20" s="1"/>
      <c r="K20" s="1"/>
      <c r="L20" s="1"/>
      <c r="M20" s="1"/>
      <c r="N20" s="1"/>
      <c r="O20" s="1" t="s">
        <v>468</v>
      </c>
      <c r="P20" s="1"/>
      <c r="Q20" s="1"/>
      <c r="R20" s="1"/>
    </row>
    <row r="21" spans="1:18" s="14" customFormat="1" ht="38.25" x14ac:dyDescent="0.2">
      <c r="A21" s="132">
        <v>12</v>
      </c>
      <c r="B21" s="136" t="s">
        <v>247</v>
      </c>
      <c r="C21" s="136" t="s">
        <v>248</v>
      </c>
      <c r="D21" s="132">
        <v>1</v>
      </c>
      <c r="E21" s="50" t="s">
        <v>331</v>
      </c>
      <c r="F21" s="164">
        <v>18034</v>
      </c>
      <c r="G21" s="192"/>
      <c r="H21" s="1"/>
      <c r="I21" s="1"/>
      <c r="J21" s="1"/>
      <c r="K21" s="1"/>
      <c r="L21" s="1"/>
      <c r="M21" s="1"/>
      <c r="N21" s="1"/>
      <c r="O21" s="1" t="s">
        <v>468</v>
      </c>
      <c r="P21" s="1"/>
      <c r="Q21" s="1"/>
      <c r="R21" s="1"/>
    </row>
    <row r="22" spans="1:18" s="14" customFormat="1" ht="76.5" x14ac:dyDescent="0.2">
      <c r="A22" s="133">
        <v>13</v>
      </c>
      <c r="B22" s="136" t="s">
        <v>334</v>
      </c>
      <c r="C22" s="136" t="s">
        <v>258</v>
      </c>
      <c r="D22" s="132">
        <v>1</v>
      </c>
      <c r="E22" s="50" t="s">
        <v>331</v>
      </c>
      <c r="F22" s="164">
        <v>20000</v>
      </c>
      <c r="G22" s="192"/>
      <c r="H22" s="1"/>
      <c r="I22" s="1"/>
      <c r="J22" s="1"/>
      <c r="K22" s="1" t="s">
        <v>321</v>
      </c>
      <c r="L22" s="1"/>
      <c r="M22" s="1"/>
      <c r="N22" s="1"/>
      <c r="O22" s="1" t="s">
        <v>468</v>
      </c>
      <c r="P22" s="1"/>
      <c r="Q22" s="1"/>
      <c r="R22" s="1"/>
    </row>
    <row r="23" spans="1:18" s="14" customFormat="1" ht="25.5" x14ac:dyDescent="0.2">
      <c r="A23" s="132">
        <v>14</v>
      </c>
      <c r="B23" s="136" t="s">
        <v>335</v>
      </c>
      <c r="C23" s="136" t="s">
        <v>336</v>
      </c>
      <c r="D23" s="132">
        <v>1</v>
      </c>
      <c r="E23" s="50" t="s">
        <v>331</v>
      </c>
      <c r="F23" s="164">
        <v>1100</v>
      </c>
      <c r="G23" s="194" t="s">
        <v>321</v>
      </c>
      <c r="H23" s="1"/>
      <c r="I23" s="1" t="s">
        <v>468</v>
      </c>
      <c r="J23" s="1" t="s">
        <v>321</v>
      </c>
      <c r="K23" s="1"/>
      <c r="L23" s="1"/>
      <c r="M23" s="1"/>
      <c r="N23" s="1"/>
      <c r="O23" s="1" t="s">
        <v>322</v>
      </c>
      <c r="P23" s="1"/>
      <c r="Q23" s="1"/>
      <c r="R23" s="1"/>
    </row>
    <row r="24" spans="1:18" s="14" customFormat="1" ht="25.5" x14ac:dyDescent="0.2">
      <c r="A24" s="133">
        <v>15</v>
      </c>
      <c r="B24" s="136" t="s">
        <v>144</v>
      </c>
      <c r="C24" s="136" t="s">
        <v>337</v>
      </c>
      <c r="D24" s="132">
        <v>1</v>
      </c>
      <c r="E24" s="50" t="s">
        <v>331</v>
      </c>
      <c r="F24" s="164">
        <v>1373</v>
      </c>
      <c r="G24" s="194" t="s">
        <v>321</v>
      </c>
      <c r="H24" s="1"/>
      <c r="I24" s="1" t="s">
        <v>321</v>
      </c>
      <c r="J24" s="1" t="s">
        <v>321</v>
      </c>
      <c r="K24" s="1" t="s">
        <v>321</v>
      </c>
      <c r="L24" s="1"/>
      <c r="M24" s="1"/>
      <c r="N24" s="1"/>
      <c r="O24" s="1" t="s">
        <v>322</v>
      </c>
      <c r="P24" s="1"/>
      <c r="Q24" s="1"/>
      <c r="R24" s="1"/>
    </row>
    <row r="25" spans="1:18" s="14" customFormat="1" ht="25.5" x14ac:dyDescent="0.2">
      <c r="A25" s="132">
        <v>16</v>
      </c>
      <c r="B25" s="136" t="s">
        <v>338</v>
      </c>
      <c r="C25" s="136" t="s">
        <v>337</v>
      </c>
      <c r="D25" s="132">
        <v>1</v>
      </c>
      <c r="E25" s="50" t="s">
        <v>331</v>
      </c>
      <c r="F25" s="164">
        <v>2747</v>
      </c>
      <c r="G25" s="194" t="s">
        <v>321</v>
      </c>
      <c r="H25" s="1"/>
      <c r="I25" s="1" t="s">
        <v>321</v>
      </c>
      <c r="J25" s="1" t="s">
        <v>321</v>
      </c>
      <c r="K25" s="1" t="s">
        <v>321</v>
      </c>
      <c r="L25" s="1"/>
      <c r="M25" s="1"/>
      <c r="N25" s="1"/>
      <c r="O25" s="1" t="s">
        <v>322</v>
      </c>
      <c r="P25" s="1"/>
      <c r="Q25" s="1"/>
      <c r="R25" s="1"/>
    </row>
    <row r="26" spans="1:18" s="14" customFormat="1" ht="38.25" x14ac:dyDescent="0.2">
      <c r="A26" s="133">
        <v>17</v>
      </c>
      <c r="B26" s="136" t="s">
        <v>339</v>
      </c>
      <c r="C26" s="136" t="s">
        <v>340</v>
      </c>
      <c r="D26" s="132">
        <v>1</v>
      </c>
      <c r="E26" s="50" t="s">
        <v>331</v>
      </c>
      <c r="F26" s="164">
        <v>300</v>
      </c>
      <c r="G26" s="194" t="s">
        <v>322</v>
      </c>
      <c r="H26" s="1"/>
      <c r="I26" s="1"/>
      <c r="J26" s="1" t="s">
        <v>321</v>
      </c>
      <c r="K26" s="1"/>
      <c r="L26" s="1"/>
      <c r="M26" s="1"/>
      <c r="N26" s="1"/>
      <c r="O26" s="1"/>
      <c r="P26" s="1"/>
      <c r="Q26" s="1"/>
      <c r="R26" s="1"/>
    </row>
    <row r="27" spans="1:18" s="14" customFormat="1" ht="25.5" x14ac:dyDescent="0.2">
      <c r="A27" s="132">
        <v>18</v>
      </c>
      <c r="B27" s="136" t="s">
        <v>184</v>
      </c>
      <c r="C27" s="136" t="s">
        <v>183</v>
      </c>
      <c r="D27" s="132">
        <v>1</v>
      </c>
      <c r="E27" s="50" t="s">
        <v>331</v>
      </c>
      <c r="F27" s="164">
        <v>189.21</v>
      </c>
      <c r="G27" s="194" t="s">
        <v>321</v>
      </c>
      <c r="H27" s="1"/>
      <c r="I27" s="1" t="s">
        <v>321</v>
      </c>
      <c r="J27" s="1" t="s">
        <v>321</v>
      </c>
      <c r="K27" s="1"/>
      <c r="L27" s="1"/>
      <c r="M27" s="1" t="s">
        <v>321</v>
      </c>
      <c r="N27" s="1"/>
      <c r="O27" s="1"/>
      <c r="P27" s="1"/>
      <c r="Q27" s="1"/>
      <c r="R27" s="1"/>
    </row>
    <row r="28" spans="1:18" s="14" customFormat="1" ht="25.5" x14ac:dyDescent="0.2">
      <c r="A28" s="133">
        <v>19</v>
      </c>
      <c r="B28" s="136" t="s">
        <v>341</v>
      </c>
      <c r="C28" s="136" t="s">
        <v>342</v>
      </c>
      <c r="D28" s="132">
        <v>1</v>
      </c>
      <c r="E28" s="50" t="s">
        <v>331</v>
      </c>
      <c r="F28" s="164">
        <v>52</v>
      </c>
      <c r="G28" s="194" t="s">
        <v>321</v>
      </c>
      <c r="H28" s="1"/>
      <c r="I28" s="1"/>
      <c r="J28" s="1" t="s">
        <v>321</v>
      </c>
      <c r="K28" s="1"/>
      <c r="L28" s="1"/>
      <c r="M28" s="1"/>
      <c r="N28" s="1"/>
      <c r="O28" s="1" t="s">
        <v>468</v>
      </c>
      <c r="P28" s="1"/>
      <c r="Q28" s="1"/>
      <c r="R28" s="1"/>
    </row>
    <row r="29" spans="1:18" s="14" customFormat="1" ht="63.75" x14ac:dyDescent="0.2">
      <c r="A29" s="132">
        <v>20</v>
      </c>
      <c r="B29" s="136" t="s">
        <v>343</v>
      </c>
      <c r="C29" s="136" t="s">
        <v>344</v>
      </c>
      <c r="D29" s="132">
        <v>1</v>
      </c>
      <c r="E29" s="50" t="s">
        <v>331</v>
      </c>
      <c r="F29" s="164">
        <v>950</v>
      </c>
      <c r="G29" s="194" t="s">
        <v>322</v>
      </c>
      <c r="H29" s="1"/>
      <c r="I29" s="1" t="s">
        <v>322</v>
      </c>
      <c r="J29" s="1"/>
      <c r="K29" s="1"/>
      <c r="L29" s="1"/>
      <c r="M29" s="1"/>
      <c r="N29" s="1"/>
      <c r="O29" s="1"/>
      <c r="P29" s="1"/>
      <c r="Q29" s="1"/>
      <c r="R29" s="1"/>
    </row>
    <row r="30" spans="1:18" s="14" customFormat="1" ht="25.5" x14ac:dyDescent="0.2">
      <c r="A30" s="133">
        <v>21</v>
      </c>
      <c r="B30" s="136" t="s">
        <v>190</v>
      </c>
      <c r="C30" s="136" t="s">
        <v>183</v>
      </c>
      <c r="D30" s="132">
        <v>1</v>
      </c>
      <c r="E30" s="50" t="s">
        <v>331</v>
      </c>
      <c r="F30" s="164">
        <v>830</v>
      </c>
      <c r="G30" s="194" t="s">
        <v>321</v>
      </c>
      <c r="H30" s="1"/>
      <c r="I30" s="1" t="s">
        <v>321</v>
      </c>
      <c r="J30" s="1" t="s">
        <v>321</v>
      </c>
      <c r="K30" s="1"/>
      <c r="L30" s="1"/>
      <c r="M30" s="1"/>
      <c r="N30" s="1"/>
      <c r="O30" s="1"/>
      <c r="P30" s="1"/>
      <c r="Q30" s="1"/>
      <c r="R30" s="1"/>
    </row>
    <row r="31" spans="1:18" s="14" customFormat="1" ht="38.25" x14ac:dyDescent="0.2">
      <c r="A31" s="132">
        <v>22</v>
      </c>
      <c r="B31" s="136" t="s">
        <v>345</v>
      </c>
      <c r="C31" s="136" t="s">
        <v>346</v>
      </c>
      <c r="D31" s="132">
        <v>1</v>
      </c>
      <c r="E31" s="50" t="s">
        <v>331</v>
      </c>
      <c r="F31" s="164">
        <v>44000</v>
      </c>
      <c r="G31" s="194" t="s">
        <v>322</v>
      </c>
      <c r="H31" s="1"/>
      <c r="I31" s="1" t="s">
        <v>322</v>
      </c>
      <c r="J31" s="1" t="s">
        <v>468</v>
      </c>
      <c r="K31" s="1"/>
      <c r="L31" s="1"/>
      <c r="M31" s="1"/>
      <c r="N31" s="1"/>
      <c r="O31" s="1" t="s">
        <v>468</v>
      </c>
      <c r="P31" s="1"/>
      <c r="Q31" s="1"/>
      <c r="R31" s="1"/>
    </row>
    <row r="32" spans="1:18" s="14" customFormat="1" ht="25.5" x14ac:dyDescent="0.2">
      <c r="A32" s="133">
        <v>23</v>
      </c>
      <c r="B32" s="136" t="s">
        <v>45</v>
      </c>
      <c r="C32" s="136" t="s">
        <v>44</v>
      </c>
      <c r="D32" s="132">
        <v>1</v>
      </c>
      <c r="E32" s="50" t="s">
        <v>331</v>
      </c>
      <c r="F32" s="164">
        <v>10824</v>
      </c>
      <c r="G32" s="192"/>
      <c r="H32" s="1"/>
      <c r="I32" s="1"/>
      <c r="J32" s="1" t="s">
        <v>468</v>
      </c>
      <c r="K32" s="1"/>
      <c r="L32" s="1"/>
      <c r="M32" s="1"/>
      <c r="N32" s="1"/>
      <c r="O32" s="1"/>
      <c r="P32" s="1"/>
      <c r="Q32" s="1"/>
      <c r="R32" s="1"/>
    </row>
    <row r="33" spans="1:18" s="14" customFormat="1" ht="25.5" x14ac:dyDescent="0.2">
      <c r="A33" s="132">
        <v>24</v>
      </c>
      <c r="B33" s="136" t="s">
        <v>46</v>
      </c>
      <c r="C33" s="136" t="s">
        <v>44</v>
      </c>
      <c r="D33" s="132">
        <v>1</v>
      </c>
      <c r="E33" s="50" t="s">
        <v>331</v>
      </c>
      <c r="F33" s="164">
        <v>41075</v>
      </c>
      <c r="G33" s="192"/>
      <c r="H33" s="1"/>
      <c r="I33" s="1"/>
      <c r="J33" s="1" t="s">
        <v>468</v>
      </c>
      <c r="K33" s="1"/>
      <c r="L33" s="1"/>
      <c r="M33" s="1"/>
      <c r="N33" s="1"/>
      <c r="O33" s="1"/>
      <c r="P33" s="1"/>
      <c r="Q33" s="1"/>
      <c r="R33" s="1"/>
    </row>
    <row r="34" spans="1:18" s="14" customFormat="1" ht="25.5" x14ac:dyDescent="0.2">
      <c r="A34" s="133">
        <v>25</v>
      </c>
      <c r="B34" s="136" t="s">
        <v>347</v>
      </c>
      <c r="C34" s="136" t="s">
        <v>44</v>
      </c>
      <c r="D34" s="132">
        <v>1</v>
      </c>
      <c r="E34" s="50" t="s">
        <v>331</v>
      </c>
      <c r="F34" s="164">
        <v>38123.19</v>
      </c>
      <c r="G34" s="192"/>
      <c r="H34" s="1"/>
      <c r="I34" s="1"/>
      <c r="J34" s="1" t="s">
        <v>468</v>
      </c>
      <c r="K34" s="1"/>
      <c r="L34" s="1"/>
      <c r="M34" s="1"/>
      <c r="N34" s="1"/>
      <c r="O34" s="1"/>
      <c r="P34" s="1"/>
      <c r="Q34" s="1"/>
      <c r="R34" s="1"/>
    </row>
    <row r="35" spans="1:18" s="14" customFormat="1" ht="25.5" x14ac:dyDescent="0.2">
      <c r="A35" s="132">
        <v>26</v>
      </c>
      <c r="B35" s="49" t="s">
        <v>47</v>
      </c>
      <c r="C35" s="49" t="s">
        <v>44</v>
      </c>
      <c r="D35" s="132">
        <v>1</v>
      </c>
      <c r="E35" s="50" t="s">
        <v>331</v>
      </c>
      <c r="F35" s="164">
        <v>43977.19</v>
      </c>
      <c r="G35" s="192"/>
      <c r="H35" s="1"/>
      <c r="I35" s="1"/>
      <c r="J35" s="1" t="s">
        <v>468</v>
      </c>
      <c r="K35" s="1"/>
      <c r="L35" s="1"/>
      <c r="M35" s="1"/>
      <c r="N35" s="1"/>
      <c r="O35" s="1"/>
      <c r="P35" s="1"/>
      <c r="Q35" s="1"/>
      <c r="R35" s="1"/>
    </row>
    <row r="36" spans="1:18" s="14" customFormat="1" ht="38.25" x14ac:dyDescent="0.2">
      <c r="A36" s="133">
        <v>27</v>
      </c>
      <c r="B36" s="49" t="s">
        <v>48</v>
      </c>
      <c r="C36" s="49" t="s">
        <v>44</v>
      </c>
      <c r="D36" s="132">
        <v>1</v>
      </c>
      <c r="E36" s="50" t="s">
        <v>331</v>
      </c>
      <c r="F36" s="164">
        <v>43182.19</v>
      </c>
      <c r="G36" s="192"/>
      <c r="H36" s="1"/>
      <c r="I36" s="1"/>
      <c r="J36" s="1" t="s">
        <v>468</v>
      </c>
      <c r="K36" s="1"/>
      <c r="L36" s="1"/>
      <c r="M36" s="1"/>
      <c r="N36" s="1"/>
      <c r="O36" s="1"/>
      <c r="P36" s="1"/>
      <c r="Q36" s="1"/>
      <c r="R36" s="1"/>
    </row>
    <row r="37" spans="1:18" s="14" customFormat="1" ht="38.25" x14ac:dyDescent="0.2">
      <c r="A37" s="132">
        <v>28</v>
      </c>
      <c r="B37" s="49" t="s">
        <v>49</v>
      </c>
      <c r="C37" s="49" t="s">
        <v>44</v>
      </c>
      <c r="D37" s="132">
        <v>1</v>
      </c>
      <c r="E37" s="50" t="s">
        <v>331</v>
      </c>
      <c r="F37" s="164">
        <v>35875.19</v>
      </c>
      <c r="G37" s="192"/>
      <c r="H37" s="1"/>
      <c r="I37" s="1"/>
      <c r="J37" s="1" t="s">
        <v>468</v>
      </c>
      <c r="K37" s="1"/>
      <c r="L37" s="1"/>
      <c r="M37" s="1"/>
      <c r="N37" s="1"/>
      <c r="O37" s="1"/>
      <c r="P37" s="1"/>
      <c r="Q37" s="1"/>
      <c r="R37" s="1"/>
    </row>
    <row r="38" spans="1:18" s="14" customFormat="1" ht="38.25" x14ac:dyDescent="0.2">
      <c r="A38" s="133">
        <v>29</v>
      </c>
      <c r="B38" s="49" t="s">
        <v>50</v>
      </c>
      <c r="C38" s="49" t="s">
        <v>44</v>
      </c>
      <c r="D38" s="132">
        <v>1</v>
      </c>
      <c r="E38" s="50" t="s">
        <v>331</v>
      </c>
      <c r="F38" s="164">
        <v>42008.19</v>
      </c>
      <c r="G38" s="192"/>
      <c r="H38" s="1"/>
      <c r="I38" s="1"/>
      <c r="J38" s="1" t="s">
        <v>468</v>
      </c>
      <c r="K38" s="1"/>
      <c r="L38" s="1"/>
      <c r="M38" s="1"/>
      <c r="N38" s="1"/>
      <c r="O38" s="1"/>
      <c r="P38" s="1"/>
      <c r="Q38" s="1"/>
      <c r="R38" s="1"/>
    </row>
    <row r="39" spans="1:18" s="14" customFormat="1" ht="25.5" x14ac:dyDescent="0.2">
      <c r="A39" s="132">
        <v>30</v>
      </c>
      <c r="B39" s="49" t="s">
        <v>51</v>
      </c>
      <c r="C39" s="49" t="s">
        <v>44</v>
      </c>
      <c r="D39" s="132">
        <v>1</v>
      </c>
      <c r="E39" s="50" t="s">
        <v>331</v>
      </c>
      <c r="F39" s="164">
        <v>4000</v>
      </c>
      <c r="G39" s="192"/>
      <c r="H39" s="1"/>
      <c r="I39" s="1" t="s">
        <v>468</v>
      </c>
      <c r="J39" s="1" t="s">
        <v>321</v>
      </c>
      <c r="K39" s="1"/>
      <c r="L39" s="1"/>
      <c r="M39" s="1"/>
      <c r="N39" s="1" t="s">
        <v>468</v>
      </c>
      <c r="O39" s="1" t="s">
        <v>322</v>
      </c>
      <c r="P39" s="1"/>
      <c r="Q39" s="1"/>
      <c r="R39" s="1"/>
    </row>
    <row r="40" spans="1:18" s="14" customFormat="1" ht="25.5" x14ac:dyDescent="0.2">
      <c r="A40" s="133">
        <v>31</v>
      </c>
      <c r="B40" s="49" t="s">
        <v>52</v>
      </c>
      <c r="C40" s="49" t="s">
        <v>44</v>
      </c>
      <c r="D40" s="132">
        <v>1</v>
      </c>
      <c r="E40" s="50" t="s">
        <v>331</v>
      </c>
      <c r="F40" s="164">
        <v>4000</v>
      </c>
      <c r="G40" s="192"/>
      <c r="H40" s="1"/>
      <c r="I40" s="1" t="s">
        <v>468</v>
      </c>
      <c r="J40" s="1" t="s">
        <v>321</v>
      </c>
      <c r="K40" s="1"/>
      <c r="L40" s="1"/>
      <c r="M40" s="1"/>
      <c r="N40" s="1" t="s">
        <v>468</v>
      </c>
      <c r="O40" s="1" t="s">
        <v>322</v>
      </c>
      <c r="P40" s="1"/>
      <c r="Q40" s="1"/>
      <c r="R40" s="1"/>
    </row>
    <row r="41" spans="1:18" s="14" customFormat="1" ht="25.5" x14ac:dyDescent="0.2">
      <c r="A41" s="132">
        <v>32</v>
      </c>
      <c r="B41" s="49" t="s">
        <v>53</v>
      </c>
      <c r="C41" s="49" t="s">
        <v>44</v>
      </c>
      <c r="D41" s="132">
        <v>1</v>
      </c>
      <c r="E41" s="50" t="s">
        <v>331</v>
      </c>
      <c r="F41" s="164">
        <v>4023</v>
      </c>
      <c r="G41" s="192"/>
      <c r="H41" s="1"/>
      <c r="I41" s="1" t="s">
        <v>468</v>
      </c>
      <c r="J41" s="1" t="s">
        <v>322</v>
      </c>
      <c r="K41" s="1"/>
      <c r="L41" s="1"/>
      <c r="M41" s="1"/>
      <c r="N41" s="1" t="s">
        <v>468</v>
      </c>
      <c r="O41" s="1" t="s">
        <v>322</v>
      </c>
      <c r="P41" s="1"/>
      <c r="Q41" s="1"/>
      <c r="R41" s="1"/>
    </row>
    <row r="42" spans="1:18" s="14" customFormat="1" ht="25.5" x14ac:dyDescent="0.2">
      <c r="A42" s="133">
        <v>33</v>
      </c>
      <c r="B42" s="49" t="s">
        <v>64</v>
      </c>
      <c r="C42" s="49" t="s">
        <v>63</v>
      </c>
      <c r="D42" s="132">
        <v>1</v>
      </c>
      <c r="E42" s="50" t="s">
        <v>331</v>
      </c>
      <c r="F42" s="164">
        <v>101534</v>
      </c>
      <c r="G42" s="192"/>
      <c r="H42" s="1"/>
      <c r="I42" s="1"/>
      <c r="J42" s="1" t="s">
        <v>468</v>
      </c>
      <c r="K42" s="1"/>
      <c r="L42" s="1"/>
      <c r="M42" s="1"/>
      <c r="N42" s="1"/>
      <c r="O42" s="1"/>
      <c r="P42" s="1"/>
      <c r="Q42" s="1"/>
      <c r="R42" s="1"/>
    </row>
    <row r="43" spans="1:18" s="14" customFormat="1" ht="25.5" x14ac:dyDescent="0.2">
      <c r="A43" s="132">
        <v>34</v>
      </c>
      <c r="B43" s="49" t="s">
        <v>78</v>
      </c>
      <c r="C43" s="49" t="s">
        <v>79</v>
      </c>
      <c r="D43" s="132">
        <v>1</v>
      </c>
      <c r="E43" s="50" t="s">
        <v>331</v>
      </c>
      <c r="F43" s="164">
        <v>64387</v>
      </c>
      <c r="G43" s="192"/>
      <c r="H43" s="1"/>
      <c r="I43" s="1"/>
      <c r="J43" s="1"/>
      <c r="K43" s="1"/>
      <c r="L43" s="1" t="s">
        <v>322</v>
      </c>
      <c r="M43" s="1"/>
      <c r="N43" s="1"/>
      <c r="O43" s="1"/>
      <c r="P43" s="1"/>
      <c r="Q43" s="1"/>
      <c r="R43" s="1"/>
    </row>
    <row r="44" spans="1:18" s="14" customFormat="1" ht="25.5" x14ac:dyDescent="0.2">
      <c r="A44" s="133">
        <v>35</v>
      </c>
      <c r="B44" s="49" t="s">
        <v>80</v>
      </c>
      <c r="C44" s="49" t="s">
        <v>79</v>
      </c>
      <c r="D44" s="132">
        <v>1</v>
      </c>
      <c r="E44" s="50" t="s">
        <v>331</v>
      </c>
      <c r="F44" s="164"/>
      <c r="G44" s="192"/>
      <c r="H44" s="1"/>
      <c r="I44" s="1"/>
      <c r="J44" s="1"/>
      <c r="K44" s="1"/>
      <c r="L44" s="1" t="s">
        <v>322</v>
      </c>
      <c r="M44" s="1"/>
      <c r="N44" s="1"/>
      <c r="O44" s="1"/>
      <c r="P44" s="1"/>
      <c r="Q44" s="1"/>
      <c r="R44" s="1"/>
    </row>
    <row r="45" spans="1:18" s="14" customFormat="1" ht="25.5" x14ac:dyDescent="0.2">
      <c r="A45" s="132">
        <v>36</v>
      </c>
      <c r="B45" s="49" t="s">
        <v>81</v>
      </c>
      <c r="C45" s="49" t="s">
        <v>79</v>
      </c>
      <c r="D45" s="132">
        <v>1</v>
      </c>
      <c r="E45" s="50" t="s">
        <v>331</v>
      </c>
      <c r="F45" s="164">
        <v>15827</v>
      </c>
      <c r="G45" s="192"/>
      <c r="H45" s="1"/>
      <c r="I45" s="1"/>
      <c r="J45" s="1"/>
      <c r="K45" s="1"/>
      <c r="L45" s="1" t="s">
        <v>322</v>
      </c>
      <c r="M45" s="1"/>
      <c r="N45" s="1"/>
      <c r="O45" s="1"/>
      <c r="P45" s="1"/>
      <c r="Q45" s="1"/>
      <c r="R45" s="1"/>
    </row>
    <row r="46" spans="1:18" s="14" customFormat="1" ht="38.25" x14ac:dyDescent="0.2">
      <c r="A46" s="133">
        <v>37</v>
      </c>
      <c r="B46" s="49" t="s">
        <v>96</v>
      </c>
      <c r="C46" s="49" t="s">
        <v>89</v>
      </c>
      <c r="D46" s="132">
        <v>1</v>
      </c>
      <c r="E46" s="50" t="s">
        <v>331</v>
      </c>
      <c r="F46" s="164">
        <v>421872</v>
      </c>
      <c r="G46" s="192"/>
      <c r="H46" s="1"/>
      <c r="I46" s="1"/>
      <c r="J46" s="1" t="s">
        <v>468</v>
      </c>
      <c r="K46" s="1"/>
      <c r="L46" s="1"/>
      <c r="M46" s="1"/>
      <c r="N46" s="1"/>
      <c r="O46" s="1"/>
      <c r="P46" s="1"/>
      <c r="Q46" s="1"/>
      <c r="R46" s="1"/>
    </row>
    <row r="47" spans="1:18" s="14" customFormat="1" ht="25.5" x14ac:dyDescent="0.2">
      <c r="A47" s="132">
        <v>38</v>
      </c>
      <c r="B47" s="49" t="s">
        <v>98</v>
      </c>
      <c r="C47" s="49" t="s">
        <v>89</v>
      </c>
      <c r="D47" s="132">
        <v>1</v>
      </c>
      <c r="E47" s="50" t="s">
        <v>331</v>
      </c>
      <c r="F47" s="164">
        <v>390978</v>
      </c>
      <c r="G47" s="192"/>
      <c r="H47" s="1"/>
      <c r="I47" s="1"/>
      <c r="J47" s="1" t="s">
        <v>468</v>
      </c>
      <c r="K47" s="1"/>
      <c r="L47" s="1"/>
      <c r="M47" s="1"/>
      <c r="N47" s="1"/>
      <c r="O47" s="1"/>
      <c r="P47" s="1"/>
      <c r="Q47" s="1"/>
      <c r="R47" s="1"/>
    </row>
    <row r="48" spans="1:18" s="14" customFormat="1" ht="25.5" x14ac:dyDescent="0.2">
      <c r="A48" s="133">
        <v>39</v>
      </c>
      <c r="B48" s="49" t="s">
        <v>115</v>
      </c>
      <c r="C48" s="49" t="s">
        <v>107</v>
      </c>
      <c r="D48" s="132">
        <v>1</v>
      </c>
      <c r="E48" s="50" t="s">
        <v>331</v>
      </c>
      <c r="F48" s="164">
        <v>60930</v>
      </c>
      <c r="G48" s="192"/>
      <c r="H48" s="1"/>
      <c r="I48" s="1"/>
      <c r="J48" s="1"/>
      <c r="K48" s="1"/>
      <c r="L48" s="1"/>
      <c r="M48" s="1"/>
      <c r="N48" s="1"/>
      <c r="O48" s="1"/>
      <c r="P48" s="1"/>
      <c r="Q48" s="1"/>
      <c r="R48" s="1"/>
    </row>
    <row r="49" spans="1:18" s="14" customFormat="1" ht="25.5" x14ac:dyDescent="0.2">
      <c r="A49" s="132">
        <v>40</v>
      </c>
      <c r="B49" s="49" t="s">
        <v>116</v>
      </c>
      <c r="C49" s="49" t="s">
        <v>117</v>
      </c>
      <c r="D49" s="132">
        <v>1</v>
      </c>
      <c r="E49" s="50" t="s">
        <v>331</v>
      </c>
      <c r="F49" s="164">
        <v>8645</v>
      </c>
      <c r="G49" s="192"/>
      <c r="H49" s="1"/>
      <c r="I49" s="1"/>
      <c r="J49" s="1"/>
      <c r="K49" s="1"/>
      <c r="L49" s="1" t="s">
        <v>322</v>
      </c>
      <c r="M49" s="1"/>
      <c r="N49" s="1"/>
      <c r="O49" s="1"/>
      <c r="P49" s="1"/>
      <c r="Q49" s="1"/>
      <c r="R49" s="1"/>
    </row>
    <row r="50" spans="1:18" s="14" customFormat="1" ht="25.5" x14ac:dyDescent="0.2">
      <c r="A50" s="133">
        <v>41</v>
      </c>
      <c r="B50" s="49" t="s">
        <v>118</v>
      </c>
      <c r="C50" s="49" t="s">
        <v>117</v>
      </c>
      <c r="D50" s="132">
        <v>1</v>
      </c>
      <c r="E50" s="50" t="s">
        <v>331</v>
      </c>
      <c r="F50" s="164">
        <v>8645</v>
      </c>
      <c r="G50" s="192"/>
      <c r="H50" s="1"/>
      <c r="I50" s="1"/>
      <c r="J50" s="1"/>
      <c r="K50" s="1"/>
      <c r="L50" s="1" t="s">
        <v>322</v>
      </c>
      <c r="M50" s="1"/>
      <c r="N50" s="1"/>
      <c r="O50" s="1"/>
      <c r="P50" s="1"/>
      <c r="Q50" s="1"/>
      <c r="R50" s="1"/>
    </row>
    <row r="51" spans="1:18" s="14" customFormat="1" ht="51" x14ac:dyDescent="0.2">
      <c r="A51" s="132">
        <v>42</v>
      </c>
      <c r="B51" s="49" t="s">
        <v>348</v>
      </c>
      <c r="C51" s="49" t="s">
        <v>126</v>
      </c>
      <c r="D51" s="132">
        <v>1</v>
      </c>
      <c r="E51" s="50" t="s">
        <v>331</v>
      </c>
      <c r="F51" s="164">
        <v>62500</v>
      </c>
      <c r="G51" s="192"/>
      <c r="H51" s="1"/>
      <c r="I51" s="1"/>
      <c r="J51" s="1" t="s">
        <v>322</v>
      </c>
      <c r="K51" s="1"/>
      <c r="L51" s="1"/>
      <c r="M51" s="1"/>
      <c r="N51" s="1"/>
      <c r="O51" s="1" t="s">
        <v>322</v>
      </c>
      <c r="P51" s="1"/>
      <c r="Q51" s="1"/>
      <c r="R51" s="1"/>
    </row>
    <row r="52" spans="1:18" s="14" customFormat="1" ht="51" x14ac:dyDescent="0.2">
      <c r="A52" s="133">
        <v>43</v>
      </c>
      <c r="B52" s="49" t="s">
        <v>349</v>
      </c>
      <c r="C52" s="49" t="s">
        <v>126</v>
      </c>
      <c r="D52" s="132">
        <v>1</v>
      </c>
      <c r="E52" s="50" t="s">
        <v>331</v>
      </c>
      <c r="F52" s="164">
        <v>62500</v>
      </c>
      <c r="G52" s="192"/>
      <c r="H52" s="1"/>
      <c r="I52" s="1"/>
      <c r="J52" s="1" t="s">
        <v>322</v>
      </c>
      <c r="K52" s="1"/>
      <c r="L52" s="1"/>
      <c r="M52" s="1"/>
      <c r="N52" s="1"/>
      <c r="O52" s="1" t="s">
        <v>322</v>
      </c>
      <c r="P52" s="1"/>
      <c r="Q52" s="1"/>
      <c r="R52" s="1"/>
    </row>
    <row r="53" spans="1:18" s="14" customFormat="1" ht="51" x14ac:dyDescent="0.2">
      <c r="A53" s="132">
        <v>44</v>
      </c>
      <c r="B53" s="49" t="s">
        <v>127</v>
      </c>
      <c r="C53" s="49" t="s">
        <v>126</v>
      </c>
      <c r="D53" s="132">
        <v>1</v>
      </c>
      <c r="E53" s="50" t="s">
        <v>331</v>
      </c>
      <c r="F53" s="164">
        <v>62500</v>
      </c>
      <c r="G53" s="192"/>
      <c r="H53" s="1"/>
      <c r="I53" s="1"/>
      <c r="J53" s="1" t="s">
        <v>322</v>
      </c>
      <c r="K53" s="1"/>
      <c r="L53" s="1"/>
      <c r="M53" s="1"/>
      <c r="N53" s="1"/>
      <c r="O53" s="1" t="s">
        <v>322</v>
      </c>
      <c r="P53" s="1"/>
      <c r="Q53" s="1"/>
      <c r="R53" s="1"/>
    </row>
    <row r="54" spans="1:18" s="14" customFormat="1" ht="25.5" x14ac:dyDescent="0.2">
      <c r="A54" s="133">
        <v>45</v>
      </c>
      <c r="B54" s="49" t="s">
        <v>140</v>
      </c>
      <c r="C54" s="49" t="s">
        <v>141</v>
      </c>
      <c r="D54" s="132">
        <v>1</v>
      </c>
      <c r="E54" s="50" t="s">
        <v>331</v>
      </c>
      <c r="F54" s="164">
        <v>89083</v>
      </c>
      <c r="G54" s="192"/>
      <c r="H54" s="1"/>
      <c r="I54" s="1"/>
      <c r="J54" s="1"/>
      <c r="K54" s="1" t="s">
        <v>468</v>
      </c>
      <c r="L54" s="1"/>
      <c r="M54" s="1"/>
      <c r="N54" s="1"/>
      <c r="O54" s="1"/>
      <c r="P54" s="1"/>
      <c r="Q54" s="1"/>
      <c r="R54" s="1"/>
    </row>
    <row r="55" spans="1:18" s="14" customFormat="1" ht="51" x14ac:dyDescent="0.2">
      <c r="A55" s="132">
        <v>46</v>
      </c>
      <c r="B55" s="49" t="s">
        <v>350</v>
      </c>
      <c r="C55" s="49" t="s">
        <v>143</v>
      </c>
      <c r="D55" s="132">
        <v>1</v>
      </c>
      <c r="E55" s="50" t="s">
        <v>331</v>
      </c>
      <c r="F55" s="164">
        <v>451603</v>
      </c>
      <c r="G55" s="192"/>
      <c r="H55" s="1"/>
      <c r="I55" s="1"/>
      <c r="J55" s="1"/>
      <c r="K55" s="1"/>
      <c r="L55" s="1"/>
      <c r="M55" s="1"/>
      <c r="N55" s="1"/>
      <c r="O55" s="1"/>
      <c r="P55" s="1"/>
      <c r="Q55" s="1"/>
      <c r="R55" s="1"/>
    </row>
    <row r="56" spans="1:18" s="14" customFormat="1" ht="38.25" x14ac:dyDescent="0.2">
      <c r="A56" s="133">
        <v>47</v>
      </c>
      <c r="B56" s="49" t="s">
        <v>351</v>
      </c>
      <c r="C56" s="49" t="s">
        <v>143</v>
      </c>
      <c r="D56" s="132">
        <v>1</v>
      </c>
      <c r="E56" s="50" t="s">
        <v>331</v>
      </c>
      <c r="F56" s="164">
        <v>470368</v>
      </c>
      <c r="G56" s="192"/>
      <c r="H56" s="1"/>
      <c r="I56" s="1"/>
      <c r="J56" s="1"/>
      <c r="K56" s="1"/>
      <c r="L56" s="1"/>
      <c r="M56" s="1"/>
      <c r="N56" s="1"/>
      <c r="O56" s="1"/>
      <c r="P56" s="1"/>
      <c r="Q56" s="1"/>
      <c r="R56" s="1"/>
    </row>
    <row r="57" spans="1:18" s="14" customFormat="1" ht="38.25" x14ac:dyDescent="0.2">
      <c r="A57" s="132">
        <v>48</v>
      </c>
      <c r="B57" s="49" t="s">
        <v>352</v>
      </c>
      <c r="C57" s="49" t="s">
        <v>179</v>
      </c>
      <c r="D57" s="132">
        <v>1</v>
      </c>
      <c r="E57" s="50" t="s">
        <v>331</v>
      </c>
      <c r="F57" s="164">
        <v>3648</v>
      </c>
      <c r="G57" s="192"/>
      <c r="H57" s="1"/>
      <c r="I57" s="1"/>
      <c r="J57" s="1"/>
      <c r="K57" s="1"/>
      <c r="L57" s="1"/>
      <c r="M57" s="1"/>
      <c r="N57" s="1"/>
      <c r="O57" s="1"/>
      <c r="P57" s="1"/>
      <c r="Q57" s="1"/>
      <c r="R57" s="1"/>
    </row>
    <row r="58" spans="1:18" s="14" customFormat="1" ht="12.75" x14ac:dyDescent="0.2">
      <c r="A58" s="133">
        <v>49</v>
      </c>
      <c r="B58" s="49" t="s">
        <v>353</v>
      </c>
      <c r="C58" s="49" t="s">
        <v>183</v>
      </c>
      <c r="D58" s="132">
        <v>1</v>
      </c>
      <c r="E58" s="50" t="s">
        <v>331</v>
      </c>
      <c r="F58" s="164">
        <v>4252</v>
      </c>
      <c r="G58" s="192"/>
      <c r="H58" s="1"/>
      <c r="I58" s="1"/>
      <c r="J58" s="1" t="s">
        <v>321</v>
      </c>
      <c r="K58" s="1"/>
      <c r="L58" s="1"/>
      <c r="M58" s="1"/>
      <c r="N58" s="1"/>
      <c r="O58" s="1"/>
      <c r="P58" s="1"/>
      <c r="Q58" s="1"/>
      <c r="R58" s="1"/>
    </row>
    <row r="59" spans="1:18" s="14" customFormat="1" ht="51" x14ac:dyDescent="0.2">
      <c r="A59" s="132">
        <v>50</v>
      </c>
      <c r="B59" s="49" t="s">
        <v>191</v>
      </c>
      <c r="C59" s="49" t="s">
        <v>192</v>
      </c>
      <c r="D59" s="132">
        <v>1</v>
      </c>
      <c r="E59" s="50" t="s">
        <v>331</v>
      </c>
      <c r="F59" s="164">
        <v>37400</v>
      </c>
      <c r="G59" s="192"/>
      <c r="H59" s="1"/>
      <c r="I59" s="1"/>
      <c r="J59" s="1"/>
      <c r="K59" s="1"/>
      <c r="L59" s="1"/>
      <c r="M59" s="1"/>
      <c r="N59" s="1"/>
      <c r="O59" s="1"/>
      <c r="P59" s="1"/>
      <c r="Q59" s="1"/>
      <c r="R59" s="1"/>
    </row>
    <row r="60" spans="1:18" s="14" customFormat="1" ht="89.25" x14ac:dyDescent="0.2">
      <c r="A60" s="133">
        <v>51</v>
      </c>
      <c r="B60" s="49" t="s">
        <v>354</v>
      </c>
      <c r="C60" s="49" t="s">
        <v>194</v>
      </c>
      <c r="D60" s="132">
        <v>1</v>
      </c>
      <c r="E60" s="50" t="s">
        <v>331</v>
      </c>
      <c r="F60" s="164">
        <v>1398527</v>
      </c>
      <c r="G60" s="192"/>
      <c r="H60" s="1"/>
      <c r="I60" s="1"/>
      <c r="J60" s="1" t="s">
        <v>321</v>
      </c>
      <c r="K60" s="1"/>
      <c r="L60" s="1"/>
      <c r="M60" s="1"/>
      <c r="N60" s="1"/>
      <c r="O60" s="1"/>
      <c r="P60" s="1"/>
      <c r="Q60" s="1"/>
      <c r="R60" s="1"/>
    </row>
    <row r="61" spans="1:18" s="14" customFormat="1" ht="89.25" x14ac:dyDescent="0.2">
      <c r="A61" s="132">
        <v>52</v>
      </c>
      <c r="B61" s="49" t="s">
        <v>355</v>
      </c>
      <c r="C61" s="49" t="s">
        <v>194</v>
      </c>
      <c r="D61" s="132">
        <v>1</v>
      </c>
      <c r="E61" s="50" t="s">
        <v>331</v>
      </c>
      <c r="F61" s="164">
        <v>1398527</v>
      </c>
      <c r="G61" s="192"/>
      <c r="H61" s="1"/>
      <c r="I61" s="1"/>
      <c r="J61" s="1" t="s">
        <v>468</v>
      </c>
      <c r="K61" s="1"/>
      <c r="L61" s="1"/>
      <c r="M61" s="1"/>
      <c r="N61" s="1"/>
      <c r="O61" s="1"/>
      <c r="P61" s="1"/>
      <c r="Q61" s="1"/>
      <c r="R61" s="1"/>
    </row>
    <row r="62" spans="1:18" s="14" customFormat="1" ht="25.5" x14ac:dyDescent="0.2">
      <c r="A62" s="133">
        <v>53</v>
      </c>
      <c r="B62" s="49" t="s">
        <v>356</v>
      </c>
      <c r="C62" s="49" t="s">
        <v>238</v>
      </c>
      <c r="D62" s="132">
        <v>1</v>
      </c>
      <c r="E62" s="50" t="s">
        <v>331</v>
      </c>
      <c r="F62" s="164">
        <v>546912</v>
      </c>
      <c r="G62" s="192"/>
      <c r="H62" s="1"/>
      <c r="I62" s="1"/>
      <c r="J62" s="1"/>
      <c r="K62" s="1"/>
      <c r="L62" s="1" t="s">
        <v>322</v>
      </c>
      <c r="M62" s="1"/>
      <c r="N62" s="1"/>
      <c r="O62" s="1"/>
      <c r="P62" s="1"/>
      <c r="Q62" s="1"/>
      <c r="R62" s="1"/>
    </row>
    <row r="63" spans="1:18" s="14" customFormat="1" ht="25.5" x14ac:dyDescent="0.2">
      <c r="A63" s="132">
        <v>54</v>
      </c>
      <c r="B63" s="49" t="s">
        <v>241</v>
      </c>
      <c r="C63" s="49" t="s">
        <v>240</v>
      </c>
      <c r="D63" s="132">
        <v>1</v>
      </c>
      <c r="E63" s="50" t="s">
        <v>331</v>
      </c>
      <c r="F63" s="164">
        <v>2606903</v>
      </c>
      <c r="G63" s="192"/>
      <c r="H63" s="1"/>
      <c r="I63" s="1"/>
      <c r="J63" s="1"/>
      <c r="K63" s="1"/>
      <c r="L63" s="1" t="s">
        <v>322</v>
      </c>
      <c r="M63" s="1"/>
      <c r="N63" s="1"/>
      <c r="O63" s="1"/>
      <c r="P63" s="1"/>
      <c r="Q63" s="1"/>
      <c r="R63" s="1"/>
    </row>
    <row r="64" spans="1:18" ht="89.25" x14ac:dyDescent="0.2">
      <c r="A64" s="133">
        <v>55</v>
      </c>
      <c r="B64" s="49" t="s">
        <v>264</v>
      </c>
      <c r="C64" s="49" t="s">
        <v>265</v>
      </c>
      <c r="D64" s="132">
        <v>1</v>
      </c>
      <c r="E64" s="50" t="s">
        <v>331</v>
      </c>
      <c r="F64" s="164">
        <v>33702</v>
      </c>
      <c r="G64" s="192"/>
      <c r="H64" s="1"/>
      <c r="I64" s="1"/>
      <c r="J64" s="1" t="s">
        <v>468</v>
      </c>
      <c r="K64" s="1"/>
      <c r="L64" s="1"/>
      <c r="M64" s="1"/>
      <c r="N64" s="1"/>
      <c r="O64" s="1"/>
      <c r="P64" s="1"/>
      <c r="Q64" s="1"/>
      <c r="R64" s="1"/>
    </row>
    <row r="65" spans="1:18" ht="25.5" x14ac:dyDescent="0.2">
      <c r="A65" s="132">
        <v>56</v>
      </c>
      <c r="B65" s="49" t="s">
        <v>266</v>
      </c>
      <c r="C65" s="49" t="s">
        <v>267</v>
      </c>
      <c r="D65" s="132">
        <v>1</v>
      </c>
      <c r="E65" s="50" t="s">
        <v>331</v>
      </c>
      <c r="F65" s="164">
        <v>36900</v>
      </c>
      <c r="G65" s="192"/>
      <c r="H65" s="1"/>
      <c r="I65" s="1"/>
      <c r="J65" s="1" t="s">
        <v>468</v>
      </c>
      <c r="K65" s="1"/>
      <c r="L65" s="1"/>
      <c r="M65" s="1"/>
      <c r="N65" s="1"/>
      <c r="O65" s="1"/>
      <c r="P65" s="1"/>
      <c r="Q65" s="1"/>
      <c r="R65" s="1"/>
    </row>
    <row r="66" spans="1:18" ht="38.25" x14ac:dyDescent="0.2">
      <c r="A66" s="133">
        <v>57</v>
      </c>
      <c r="B66" s="49" t="s">
        <v>269</v>
      </c>
      <c r="C66" s="49" t="s">
        <v>268</v>
      </c>
      <c r="D66" s="132">
        <v>1</v>
      </c>
      <c r="E66" s="50" t="s">
        <v>331</v>
      </c>
      <c r="F66" s="164">
        <v>33210</v>
      </c>
      <c r="G66" s="192"/>
      <c r="H66" s="1"/>
      <c r="I66" s="1"/>
      <c r="J66" s="1" t="s">
        <v>468</v>
      </c>
      <c r="K66" s="1"/>
      <c r="L66" s="1"/>
      <c r="M66" s="1"/>
      <c r="N66" s="1"/>
      <c r="O66" s="1"/>
      <c r="P66" s="1"/>
      <c r="Q66" s="1"/>
      <c r="R66" s="1"/>
    </row>
    <row r="67" spans="1:18" ht="25.5" x14ac:dyDescent="0.2">
      <c r="A67" s="132">
        <v>58</v>
      </c>
      <c r="B67" s="49" t="s">
        <v>272</v>
      </c>
      <c r="C67" s="49" t="s">
        <v>271</v>
      </c>
      <c r="D67" s="132">
        <v>1</v>
      </c>
      <c r="E67" s="50" t="s">
        <v>331</v>
      </c>
      <c r="F67" s="164">
        <v>53167.5</v>
      </c>
      <c r="G67" s="192"/>
      <c r="H67" s="1"/>
      <c r="I67" s="1"/>
      <c r="J67" s="1" t="s">
        <v>468</v>
      </c>
      <c r="K67" s="1"/>
      <c r="L67" s="1"/>
      <c r="M67" s="1"/>
      <c r="N67" s="1"/>
      <c r="O67" s="1"/>
      <c r="P67" s="1"/>
      <c r="Q67" s="1"/>
      <c r="R67" s="1"/>
    </row>
    <row r="68" spans="1:18" x14ac:dyDescent="0.2">
      <c r="A68" s="133">
        <v>59</v>
      </c>
      <c r="B68" s="49" t="s">
        <v>273</v>
      </c>
      <c r="C68" s="49" t="s">
        <v>271</v>
      </c>
      <c r="D68" s="132">
        <v>1</v>
      </c>
      <c r="E68" s="50" t="s">
        <v>331</v>
      </c>
      <c r="F68" s="164">
        <v>54000</v>
      </c>
      <c r="G68" s="192"/>
      <c r="H68" s="1"/>
      <c r="I68" s="1"/>
      <c r="J68" s="1"/>
      <c r="K68" s="1"/>
      <c r="L68" s="1"/>
      <c r="M68" s="1"/>
      <c r="N68" s="1"/>
      <c r="O68" s="1"/>
      <c r="P68" s="1"/>
      <c r="Q68" s="1"/>
      <c r="R68" s="1"/>
    </row>
    <row r="69" spans="1:18" ht="25.5" x14ac:dyDescent="0.2">
      <c r="A69" s="132">
        <v>60</v>
      </c>
      <c r="B69" s="49" t="s">
        <v>274</v>
      </c>
      <c r="C69" s="49" t="s">
        <v>271</v>
      </c>
      <c r="D69" s="132">
        <v>1</v>
      </c>
      <c r="E69" s="50" t="s">
        <v>331</v>
      </c>
      <c r="F69" s="164">
        <v>54068.75</v>
      </c>
      <c r="G69" s="192"/>
      <c r="H69" s="1"/>
      <c r="I69" s="1"/>
      <c r="J69" s="1" t="s">
        <v>468</v>
      </c>
      <c r="K69" s="1"/>
      <c r="L69" s="1"/>
      <c r="M69" s="1"/>
      <c r="N69" s="1"/>
      <c r="O69" s="1"/>
      <c r="P69" s="1"/>
      <c r="Q69" s="1"/>
      <c r="R69" s="1"/>
    </row>
    <row r="70" spans="1:18" ht="25.5" x14ac:dyDescent="0.2">
      <c r="A70" s="133">
        <v>61</v>
      </c>
      <c r="B70" s="49" t="s">
        <v>298</v>
      </c>
      <c r="C70" s="49" t="s">
        <v>299</v>
      </c>
      <c r="D70" s="132">
        <v>1</v>
      </c>
      <c r="E70" s="50" t="s">
        <v>331</v>
      </c>
      <c r="F70" s="164">
        <v>996934</v>
      </c>
      <c r="G70" s="192"/>
      <c r="H70" s="1"/>
      <c r="I70" s="1"/>
      <c r="J70" s="1"/>
      <c r="K70" s="1"/>
      <c r="L70" s="1"/>
      <c r="M70" s="1"/>
      <c r="N70" s="1"/>
      <c r="O70" s="1"/>
      <c r="P70" s="1"/>
      <c r="Q70" s="1"/>
      <c r="R70" s="1"/>
    </row>
    <row r="71" spans="1:18" ht="51" x14ac:dyDescent="0.2">
      <c r="A71" s="132">
        <v>62</v>
      </c>
      <c r="B71" s="49" t="s">
        <v>357</v>
      </c>
      <c r="C71" s="49" t="s">
        <v>77</v>
      </c>
      <c r="D71" s="132">
        <v>1</v>
      </c>
      <c r="E71" s="50" t="s">
        <v>331</v>
      </c>
      <c r="F71" s="164">
        <v>4046</v>
      </c>
      <c r="G71" s="192"/>
      <c r="H71" s="1"/>
      <c r="I71" s="1" t="s">
        <v>468</v>
      </c>
      <c r="J71" s="1" t="s">
        <v>321</v>
      </c>
      <c r="K71" s="1"/>
      <c r="L71" s="1"/>
      <c r="M71" s="1"/>
      <c r="N71" s="1" t="s">
        <v>468</v>
      </c>
      <c r="O71" s="1" t="s">
        <v>468</v>
      </c>
      <c r="P71" s="1"/>
      <c r="Q71" s="1"/>
      <c r="R71" s="1"/>
    </row>
    <row r="72" spans="1:18" x14ac:dyDescent="0.2">
      <c r="A72" s="133">
        <v>63</v>
      </c>
      <c r="B72" s="49" t="s">
        <v>90</v>
      </c>
      <c r="C72" s="49" t="s">
        <v>89</v>
      </c>
      <c r="D72" s="132">
        <v>1</v>
      </c>
      <c r="E72" s="50" t="s">
        <v>331</v>
      </c>
      <c r="F72" s="164">
        <v>759</v>
      </c>
      <c r="G72" s="192"/>
      <c r="H72" s="1"/>
      <c r="I72" s="1" t="s">
        <v>322</v>
      </c>
      <c r="J72" s="1" t="s">
        <v>321</v>
      </c>
      <c r="K72" s="1" t="s">
        <v>321</v>
      </c>
      <c r="L72" s="1"/>
      <c r="M72" s="1"/>
      <c r="N72" s="1" t="s">
        <v>321</v>
      </c>
      <c r="O72" s="1" t="s">
        <v>322</v>
      </c>
      <c r="P72" s="1"/>
      <c r="Q72" s="1"/>
      <c r="R72" s="1"/>
    </row>
    <row r="73" spans="1:18" x14ac:dyDescent="0.2">
      <c r="A73" s="132">
        <v>64</v>
      </c>
      <c r="B73" s="49" t="s">
        <v>91</v>
      </c>
      <c r="C73" s="49" t="s">
        <v>89</v>
      </c>
      <c r="D73" s="132">
        <v>1</v>
      </c>
      <c r="E73" s="50" t="s">
        <v>331</v>
      </c>
      <c r="F73" s="164">
        <v>759</v>
      </c>
      <c r="G73" s="192"/>
      <c r="H73" s="1"/>
      <c r="I73" s="1" t="s">
        <v>322</v>
      </c>
      <c r="J73" s="1" t="s">
        <v>321</v>
      </c>
      <c r="K73" s="1" t="s">
        <v>321</v>
      </c>
      <c r="L73" s="1"/>
      <c r="M73" s="1"/>
      <c r="N73" s="1" t="s">
        <v>321</v>
      </c>
      <c r="O73" s="1" t="s">
        <v>322</v>
      </c>
      <c r="P73" s="1"/>
      <c r="Q73" s="1"/>
      <c r="R73" s="1"/>
    </row>
    <row r="74" spans="1:18" x14ac:dyDescent="0.2">
      <c r="A74" s="133">
        <v>65</v>
      </c>
      <c r="B74" s="49" t="s">
        <v>92</v>
      </c>
      <c r="C74" s="49" t="s">
        <v>89</v>
      </c>
      <c r="D74" s="132">
        <v>1</v>
      </c>
      <c r="E74" s="50" t="s">
        <v>331</v>
      </c>
      <c r="F74" s="164">
        <v>759</v>
      </c>
      <c r="G74" s="192"/>
      <c r="H74" s="1"/>
      <c r="I74" s="1" t="s">
        <v>322</v>
      </c>
      <c r="J74" s="1" t="s">
        <v>321</v>
      </c>
      <c r="K74" s="1" t="s">
        <v>321</v>
      </c>
      <c r="L74" s="1"/>
      <c r="M74" s="1"/>
      <c r="N74" s="1" t="s">
        <v>321</v>
      </c>
      <c r="O74" s="1" t="s">
        <v>322</v>
      </c>
      <c r="P74" s="1"/>
      <c r="Q74" s="1"/>
      <c r="R74" s="1"/>
    </row>
    <row r="75" spans="1:18" x14ac:dyDescent="0.2">
      <c r="A75" s="132">
        <v>66</v>
      </c>
      <c r="B75" s="49" t="s">
        <v>93</v>
      </c>
      <c r="C75" s="49" t="s">
        <v>89</v>
      </c>
      <c r="D75" s="132">
        <v>1</v>
      </c>
      <c r="E75" s="50" t="s">
        <v>331</v>
      </c>
      <c r="F75" s="164">
        <v>759</v>
      </c>
      <c r="G75" s="192"/>
      <c r="H75" s="1"/>
      <c r="I75" s="1" t="s">
        <v>322</v>
      </c>
      <c r="J75" s="1" t="s">
        <v>321</v>
      </c>
      <c r="K75" s="1" t="s">
        <v>321</v>
      </c>
      <c r="L75" s="1"/>
      <c r="M75" s="1"/>
      <c r="N75" s="1" t="s">
        <v>321</v>
      </c>
      <c r="O75" s="1" t="s">
        <v>322</v>
      </c>
      <c r="P75" s="1"/>
      <c r="Q75" s="1"/>
      <c r="R75" s="1"/>
    </row>
    <row r="76" spans="1:18" x14ac:dyDescent="0.2">
      <c r="A76" s="133">
        <v>67</v>
      </c>
      <c r="B76" s="49" t="s">
        <v>94</v>
      </c>
      <c r="C76" s="49" t="s">
        <v>89</v>
      </c>
      <c r="D76" s="132">
        <v>1</v>
      </c>
      <c r="E76" s="50" t="s">
        <v>331</v>
      </c>
      <c r="F76" s="164">
        <v>759</v>
      </c>
      <c r="G76" s="192"/>
      <c r="H76" s="1"/>
      <c r="I76" s="1" t="s">
        <v>322</v>
      </c>
      <c r="J76" s="1" t="s">
        <v>321</v>
      </c>
      <c r="K76" s="1" t="s">
        <v>321</v>
      </c>
      <c r="L76" s="1"/>
      <c r="M76" s="1"/>
      <c r="N76" s="1" t="s">
        <v>321</v>
      </c>
      <c r="O76" s="1" t="s">
        <v>322</v>
      </c>
      <c r="P76" s="1"/>
      <c r="Q76" s="1"/>
      <c r="R76" s="1"/>
    </row>
    <row r="77" spans="1:18" x14ac:dyDescent="0.2">
      <c r="A77" s="132">
        <v>68</v>
      </c>
      <c r="B77" s="49" t="s">
        <v>95</v>
      </c>
      <c r="C77" s="49" t="s">
        <v>89</v>
      </c>
      <c r="D77" s="132">
        <v>1</v>
      </c>
      <c r="E77" s="50" t="s">
        <v>331</v>
      </c>
      <c r="F77" s="164">
        <v>759</v>
      </c>
      <c r="G77" s="192"/>
      <c r="H77" s="1"/>
      <c r="I77" s="1" t="s">
        <v>322</v>
      </c>
      <c r="J77" s="1" t="s">
        <v>321</v>
      </c>
      <c r="K77" s="1" t="s">
        <v>321</v>
      </c>
      <c r="L77" s="1"/>
      <c r="M77" s="1"/>
      <c r="N77" s="1" t="s">
        <v>321</v>
      </c>
      <c r="O77" s="1" t="s">
        <v>322</v>
      </c>
      <c r="P77" s="1"/>
      <c r="Q77" s="1"/>
      <c r="R77" s="1"/>
    </row>
    <row r="78" spans="1:18" ht="25.5" x14ac:dyDescent="0.2">
      <c r="A78" s="133">
        <v>69</v>
      </c>
      <c r="B78" s="49" t="s">
        <v>97</v>
      </c>
      <c r="C78" s="49" t="s">
        <v>89</v>
      </c>
      <c r="D78" s="132">
        <v>1</v>
      </c>
      <c r="E78" s="50" t="s">
        <v>331</v>
      </c>
      <c r="F78" s="164">
        <v>15466</v>
      </c>
      <c r="G78" s="192"/>
      <c r="H78" s="1"/>
      <c r="I78" s="1" t="s">
        <v>322</v>
      </c>
      <c r="J78" s="1" t="s">
        <v>321</v>
      </c>
      <c r="K78" s="1"/>
      <c r="L78" s="1"/>
      <c r="M78" s="1"/>
      <c r="N78" s="1" t="s">
        <v>322</v>
      </c>
      <c r="O78" s="1"/>
      <c r="P78" s="1"/>
      <c r="Q78" s="1"/>
      <c r="R78" s="1"/>
    </row>
    <row r="79" spans="1:18" ht="25.5" x14ac:dyDescent="0.2">
      <c r="A79" s="132">
        <v>70</v>
      </c>
      <c r="B79" s="49" t="s">
        <v>358</v>
      </c>
      <c r="C79" s="49" t="s">
        <v>89</v>
      </c>
      <c r="D79" s="132">
        <v>1</v>
      </c>
      <c r="E79" s="50" t="s">
        <v>331</v>
      </c>
      <c r="F79" s="164">
        <v>10875</v>
      </c>
      <c r="G79" s="192"/>
      <c r="H79" s="1"/>
      <c r="I79" s="1" t="s">
        <v>468</v>
      </c>
      <c r="J79" s="1" t="s">
        <v>321</v>
      </c>
      <c r="K79" s="1"/>
      <c r="L79" s="1"/>
      <c r="M79" s="1"/>
      <c r="N79" s="1" t="s">
        <v>322</v>
      </c>
      <c r="O79" s="1"/>
      <c r="P79" s="1"/>
      <c r="Q79" s="1"/>
      <c r="R79" s="1"/>
    </row>
    <row r="80" spans="1:18" ht="25.5" x14ac:dyDescent="0.2">
      <c r="A80" s="133">
        <v>71</v>
      </c>
      <c r="B80" s="49" t="s">
        <v>99</v>
      </c>
      <c r="C80" s="49" t="s">
        <v>89</v>
      </c>
      <c r="D80" s="132">
        <v>1</v>
      </c>
      <c r="E80" s="50" t="s">
        <v>331</v>
      </c>
      <c r="F80" s="164">
        <v>15466</v>
      </c>
      <c r="G80" s="192"/>
      <c r="H80" s="1"/>
      <c r="I80" s="1" t="s">
        <v>322</v>
      </c>
      <c r="J80" s="1" t="s">
        <v>321</v>
      </c>
      <c r="K80" s="1"/>
      <c r="L80" s="1"/>
      <c r="M80" s="1"/>
      <c r="N80" s="1" t="s">
        <v>322</v>
      </c>
      <c r="O80" s="1"/>
      <c r="P80" s="1"/>
      <c r="Q80" s="1"/>
      <c r="R80" s="1"/>
    </row>
    <row r="81" spans="1:18" ht="25.5" x14ac:dyDescent="0.2">
      <c r="A81" s="132">
        <v>72</v>
      </c>
      <c r="B81" s="49" t="s">
        <v>100</v>
      </c>
      <c r="C81" s="49" t="s">
        <v>89</v>
      </c>
      <c r="D81" s="132">
        <v>1</v>
      </c>
      <c r="E81" s="50" t="s">
        <v>331</v>
      </c>
      <c r="F81" s="164">
        <v>15466</v>
      </c>
      <c r="G81" s="192"/>
      <c r="H81" s="1"/>
      <c r="I81" s="1" t="s">
        <v>322</v>
      </c>
      <c r="J81" s="1" t="s">
        <v>321</v>
      </c>
      <c r="K81" s="1"/>
      <c r="L81" s="1"/>
      <c r="M81" s="1"/>
      <c r="N81" s="1" t="s">
        <v>322</v>
      </c>
      <c r="O81" s="1" t="s">
        <v>322</v>
      </c>
      <c r="P81" s="1"/>
      <c r="Q81" s="1"/>
      <c r="R81" s="1"/>
    </row>
    <row r="82" spans="1:18" ht="25.5" x14ac:dyDescent="0.2">
      <c r="A82" s="133">
        <v>73</v>
      </c>
      <c r="B82" s="49" t="s">
        <v>101</v>
      </c>
      <c r="C82" s="49" t="s">
        <v>89</v>
      </c>
      <c r="D82" s="132">
        <v>1</v>
      </c>
      <c r="E82" s="50" t="s">
        <v>331</v>
      </c>
      <c r="F82" s="164">
        <v>15466</v>
      </c>
      <c r="G82" s="192"/>
      <c r="H82" s="1"/>
      <c r="I82" s="1" t="s">
        <v>322</v>
      </c>
      <c r="J82" s="1" t="s">
        <v>321</v>
      </c>
      <c r="K82" s="1"/>
      <c r="L82" s="1"/>
      <c r="M82" s="1"/>
      <c r="N82" s="1" t="s">
        <v>322</v>
      </c>
      <c r="O82" s="1" t="s">
        <v>322</v>
      </c>
      <c r="P82" s="1"/>
      <c r="Q82" s="1"/>
      <c r="R82" s="1"/>
    </row>
    <row r="83" spans="1:18" ht="25.5" x14ac:dyDescent="0.2">
      <c r="A83" s="132">
        <v>74</v>
      </c>
      <c r="B83" s="49" t="s">
        <v>102</v>
      </c>
      <c r="C83" s="49" t="s">
        <v>89</v>
      </c>
      <c r="D83" s="132">
        <v>1</v>
      </c>
      <c r="E83" s="50" t="s">
        <v>331</v>
      </c>
      <c r="F83" s="164">
        <v>15466</v>
      </c>
      <c r="G83" s="192"/>
      <c r="H83" s="1"/>
      <c r="I83" s="1" t="s">
        <v>322</v>
      </c>
      <c r="J83" s="1" t="s">
        <v>321</v>
      </c>
      <c r="K83" s="1"/>
      <c r="L83" s="1"/>
      <c r="M83" s="1"/>
      <c r="N83" s="1" t="s">
        <v>322</v>
      </c>
      <c r="O83" s="1" t="s">
        <v>322</v>
      </c>
      <c r="P83" s="1"/>
      <c r="Q83" s="1"/>
      <c r="R83" s="1"/>
    </row>
    <row r="84" spans="1:18" ht="38.25" x14ac:dyDescent="0.2">
      <c r="A84" s="133">
        <v>75</v>
      </c>
      <c r="B84" s="49" t="s">
        <v>359</v>
      </c>
      <c r="C84" s="49" t="s">
        <v>143</v>
      </c>
      <c r="D84" s="132">
        <v>1</v>
      </c>
      <c r="E84" s="50" t="s">
        <v>331</v>
      </c>
      <c r="F84" s="164">
        <v>243.75</v>
      </c>
      <c r="G84" s="192"/>
      <c r="H84" s="1"/>
      <c r="I84" s="1" t="s">
        <v>321</v>
      </c>
      <c r="J84" s="1" t="s">
        <v>321</v>
      </c>
      <c r="K84" s="1"/>
      <c r="L84" s="1"/>
      <c r="M84" s="1"/>
      <c r="N84" s="1" t="s">
        <v>321</v>
      </c>
      <c r="O84" s="1"/>
      <c r="P84" s="1"/>
      <c r="Q84" s="1"/>
      <c r="R84" s="1"/>
    </row>
    <row r="85" spans="1:18" ht="25.5" x14ac:dyDescent="0.2">
      <c r="A85" s="132">
        <v>76</v>
      </c>
      <c r="B85" s="49" t="s">
        <v>156</v>
      </c>
      <c r="C85" s="49" t="s">
        <v>157</v>
      </c>
      <c r="D85" s="132">
        <v>1</v>
      </c>
      <c r="E85" s="50" t="s">
        <v>331</v>
      </c>
      <c r="F85" s="164">
        <v>2795</v>
      </c>
      <c r="G85" s="192"/>
      <c r="H85" s="1"/>
      <c r="I85" s="1" t="s">
        <v>321</v>
      </c>
      <c r="J85" s="1" t="s">
        <v>321</v>
      </c>
      <c r="K85" s="1"/>
      <c r="L85" s="1"/>
      <c r="M85" s="1"/>
      <c r="N85" s="1" t="s">
        <v>321</v>
      </c>
      <c r="O85" s="1" t="s">
        <v>322</v>
      </c>
      <c r="P85" s="1"/>
      <c r="Q85" s="1"/>
      <c r="R85" s="1"/>
    </row>
    <row r="86" spans="1:18" ht="38.25" x14ac:dyDescent="0.2">
      <c r="A86" s="133">
        <v>77</v>
      </c>
      <c r="B86" s="49" t="s">
        <v>161</v>
      </c>
      <c r="C86" s="49" t="s">
        <v>157</v>
      </c>
      <c r="D86" s="132">
        <v>1</v>
      </c>
      <c r="E86" s="50" t="s">
        <v>331</v>
      </c>
      <c r="F86" s="164">
        <v>6069</v>
      </c>
      <c r="G86" s="192"/>
      <c r="H86" s="1"/>
      <c r="I86" s="1" t="s">
        <v>321</v>
      </c>
      <c r="J86" s="1" t="s">
        <v>321</v>
      </c>
      <c r="K86" s="1"/>
      <c r="L86" s="1"/>
      <c r="M86" s="1"/>
      <c r="N86" s="1"/>
      <c r="O86" s="1" t="s">
        <v>468</v>
      </c>
      <c r="P86" s="1"/>
      <c r="Q86" s="1"/>
      <c r="R86" s="1"/>
    </row>
    <row r="87" spans="1:18" ht="25.5" x14ac:dyDescent="0.2">
      <c r="A87" s="132">
        <v>78</v>
      </c>
      <c r="B87" s="49" t="s">
        <v>360</v>
      </c>
      <c r="C87" s="49" t="s">
        <v>157</v>
      </c>
      <c r="D87" s="132">
        <v>1</v>
      </c>
      <c r="E87" s="50" t="s">
        <v>331</v>
      </c>
      <c r="F87" s="164">
        <v>4050</v>
      </c>
      <c r="G87" s="192"/>
      <c r="H87" s="1"/>
      <c r="I87" s="1"/>
      <c r="J87" s="1"/>
      <c r="K87" s="1"/>
      <c r="L87" s="1"/>
      <c r="M87" s="1"/>
      <c r="N87" s="1" t="s">
        <v>468</v>
      </c>
      <c r="O87" s="1" t="s">
        <v>322</v>
      </c>
      <c r="P87" s="1"/>
      <c r="Q87" s="1"/>
      <c r="R87" s="1"/>
    </row>
    <row r="88" spans="1:18" ht="25.5" x14ac:dyDescent="0.2">
      <c r="A88" s="133">
        <v>79</v>
      </c>
      <c r="B88" s="49" t="s">
        <v>163</v>
      </c>
      <c r="C88" s="49" t="s">
        <v>157</v>
      </c>
      <c r="D88" s="132">
        <v>1</v>
      </c>
      <c r="E88" s="50" t="s">
        <v>331</v>
      </c>
      <c r="F88" s="164">
        <v>2650</v>
      </c>
      <c r="G88" s="192"/>
      <c r="H88" s="1"/>
      <c r="I88" s="1" t="s">
        <v>468</v>
      </c>
      <c r="J88" s="1" t="s">
        <v>321</v>
      </c>
      <c r="K88" s="1"/>
      <c r="L88" s="1"/>
      <c r="M88" s="1"/>
      <c r="N88" s="1" t="s">
        <v>321</v>
      </c>
      <c r="O88" s="1" t="s">
        <v>322</v>
      </c>
      <c r="P88" s="1"/>
      <c r="Q88" s="1"/>
      <c r="R88" s="1"/>
    </row>
    <row r="89" spans="1:18" ht="25.5" x14ac:dyDescent="0.2">
      <c r="A89" s="132">
        <v>80</v>
      </c>
      <c r="B89" s="49" t="s">
        <v>168</v>
      </c>
      <c r="C89" s="49" t="s">
        <v>169</v>
      </c>
      <c r="D89" s="132">
        <v>1</v>
      </c>
      <c r="E89" s="50" t="s">
        <v>331</v>
      </c>
      <c r="F89" s="164">
        <v>3901.25</v>
      </c>
      <c r="G89" s="192"/>
      <c r="H89" s="1"/>
      <c r="I89" s="1" t="s">
        <v>322</v>
      </c>
      <c r="J89" s="1" t="s">
        <v>321</v>
      </c>
      <c r="K89" s="1"/>
      <c r="L89" s="1"/>
      <c r="M89" s="1"/>
      <c r="N89" s="1" t="s">
        <v>321</v>
      </c>
      <c r="O89" s="1" t="s">
        <v>322</v>
      </c>
      <c r="P89" s="1"/>
      <c r="Q89" s="1"/>
      <c r="R89" s="1"/>
    </row>
    <row r="90" spans="1:18" x14ac:dyDescent="0.2">
      <c r="A90" s="133">
        <v>81</v>
      </c>
      <c r="B90" s="49" t="s">
        <v>170</v>
      </c>
      <c r="C90" s="49" t="s">
        <v>169</v>
      </c>
      <c r="D90" s="132">
        <v>1</v>
      </c>
      <c r="E90" s="50" t="s">
        <v>331</v>
      </c>
      <c r="F90" s="164">
        <v>3540</v>
      </c>
      <c r="G90" s="192"/>
      <c r="H90" s="1"/>
      <c r="I90" s="1" t="s">
        <v>321</v>
      </c>
      <c r="J90" s="1" t="s">
        <v>321</v>
      </c>
      <c r="K90" s="1"/>
      <c r="L90" s="1"/>
      <c r="M90" s="1"/>
      <c r="N90" s="1" t="s">
        <v>321</v>
      </c>
      <c r="O90" s="1" t="s">
        <v>322</v>
      </c>
      <c r="P90" s="1"/>
      <c r="Q90" s="1"/>
      <c r="R90" s="1"/>
    </row>
    <row r="91" spans="1:18" x14ac:dyDescent="0.2">
      <c r="A91" s="132">
        <v>82</v>
      </c>
      <c r="B91" s="49" t="s">
        <v>171</v>
      </c>
      <c r="C91" s="49" t="s">
        <v>169</v>
      </c>
      <c r="D91" s="132">
        <v>1</v>
      </c>
      <c r="E91" s="50" t="s">
        <v>331</v>
      </c>
      <c r="F91" s="164">
        <v>3863.75</v>
      </c>
      <c r="G91" s="192"/>
      <c r="H91" s="1"/>
      <c r="I91" s="1" t="s">
        <v>322</v>
      </c>
      <c r="J91" s="1" t="s">
        <v>321</v>
      </c>
      <c r="K91" s="1"/>
      <c r="L91" s="1"/>
      <c r="M91" s="1"/>
      <c r="N91" s="1" t="s">
        <v>321</v>
      </c>
      <c r="O91" s="1" t="s">
        <v>322</v>
      </c>
      <c r="P91" s="1"/>
      <c r="Q91" s="1"/>
      <c r="R91" s="1"/>
    </row>
    <row r="92" spans="1:18" ht="25.5" x14ac:dyDescent="0.2">
      <c r="A92" s="133">
        <v>83</v>
      </c>
      <c r="B92" s="49" t="s">
        <v>197</v>
      </c>
      <c r="C92" s="49" t="s">
        <v>198</v>
      </c>
      <c r="D92" s="132">
        <v>1</v>
      </c>
      <c r="E92" s="50" t="s">
        <v>331</v>
      </c>
      <c r="F92" s="164">
        <v>4943</v>
      </c>
      <c r="G92" s="192"/>
      <c r="H92" s="1"/>
      <c r="I92" s="1" t="s">
        <v>322</v>
      </c>
      <c r="J92" s="1" t="s">
        <v>321</v>
      </c>
      <c r="K92" s="1" t="s">
        <v>322</v>
      </c>
      <c r="L92" s="1"/>
      <c r="M92" s="1"/>
      <c r="N92" s="1" t="s">
        <v>322</v>
      </c>
      <c r="O92" s="1"/>
      <c r="P92" s="1"/>
      <c r="Q92" s="1"/>
      <c r="R92" s="1"/>
    </row>
    <row r="93" spans="1:18" ht="51" x14ac:dyDescent="0.2">
      <c r="A93" s="132">
        <v>84</v>
      </c>
      <c r="B93" s="49" t="s">
        <v>202</v>
      </c>
      <c r="C93" s="49" t="s">
        <v>201</v>
      </c>
      <c r="D93" s="132">
        <v>1</v>
      </c>
      <c r="E93" s="50" t="s">
        <v>331</v>
      </c>
      <c r="F93" s="164">
        <v>75000</v>
      </c>
      <c r="G93" s="192"/>
      <c r="H93" s="1"/>
      <c r="I93" s="1" t="s">
        <v>322</v>
      </c>
      <c r="J93" s="1" t="s">
        <v>468</v>
      </c>
      <c r="K93" s="1"/>
      <c r="L93" s="1"/>
      <c r="M93" s="1"/>
      <c r="N93" s="1" t="s">
        <v>468</v>
      </c>
      <c r="O93" s="1"/>
      <c r="P93" s="1"/>
      <c r="Q93" s="1"/>
      <c r="R93" s="1" t="s">
        <v>322</v>
      </c>
    </row>
    <row r="94" spans="1:18" ht="38.25" x14ac:dyDescent="0.2">
      <c r="A94" s="133">
        <v>85</v>
      </c>
      <c r="B94" s="49" t="s">
        <v>361</v>
      </c>
      <c r="C94" s="49" t="s">
        <v>201</v>
      </c>
      <c r="D94" s="132">
        <v>1</v>
      </c>
      <c r="E94" s="50" t="s">
        <v>331</v>
      </c>
      <c r="F94" s="164">
        <v>99000</v>
      </c>
      <c r="G94" s="192"/>
      <c r="H94" s="1"/>
      <c r="I94" s="1" t="s">
        <v>322</v>
      </c>
      <c r="J94" s="1" t="s">
        <v>468</v>
      </c>
      <c r="K94" s="1"/>
      <c r="L94" s="1"/>
      <c r="M94" s="1"/>
      <c r="N94" s="1" t="s">
        <v>322</v>
      </c>
      <c r="O94" s="1"/>
      <c r="P94" s="1"/>
      <c r="Q94" s="1"/>
      <c r="R94" s="1" t="s">
        <v>322</v>
      </c>
    </row>
    <row r="95" spans="1:18" ht="63.75" x14ac:dyDescent="0.2">
      <c r="A95" s="132">
        <v>86</v>
      </c>
      <c r="B95" s="49" t="s">
        <v>203</v>
      </c>
      <c r="C95" s="49" t="s">
        <v>201</v>
      </c>
      <c r="D95" s="132">
        <v>1</v>
      </c>
      <c r="E95" s="50" t="s">
        <v>331</v>
      </c>
      <c r="F95" s="164">
        <v>38000</v>
      </c>
      <c r="G95" s="192"/>
      <c r="H95" s="1"/>
      <c r="I95" s="1" t="s">
        <v>322</v>
      </c>
      <c r="J95" s="1"/>
      <c r="K95" s="1"/>
      <c r="L95" s="1"/>
      <c r="M95" s="1"/>
      <c r="N95" s="1" t="s">
        <v>321</v>
      </c>
      <c r="O95" s="1"/>
      <c r="P95" s="1"/>
      <c r="Q95" s="1"/>
      <c r="R95" s="1" t="s">
        <v>322</v>
      </c>
    </row>
    <row r="96" spans="1:18" ht="38.25" x14ac:dyDescent="0.2">
      <c r="A96" s="133">
        <v>87</v>
      </c>
      <c r="B96" s="49" t="s">
        <v>205</v>
      </c>
      <c r="C96" s="49" t="s">
        <v>201</v>
      </c>
      <c r="D96" s="132">
        <v>1</v>
      </c>
      <c r="E96" s="50" t="s">
        <v>331</v>
      </c>
      <c r="F96" s="164">
        <v>2654800</v>
      </c>
      <c r="G96" s="192"/>
      <c r="H96" s="1"/>
      <c r="I96" s="1" t="s">
        <v>468</v>
      </c>
      <c r="J96" s="1"/>
      <c r="K96" s="1"/>
      <c r="L96" s="1"/>
      <c r="M96" s="1"/>
      <c r="N96" s="1" t="s">
        <v>322</v>
      </c>
      <c r="O96" s="1"/>
      <c r="P96" s="1" t="s">
        <v>322</v>
      </c>
      <c r="Q96" s="1"/>
      <c r="R96" s="1"/>
    </row>
    <row r="97" spans="1:18" ht="25.5" x14ac:dyDescent="0.2">
      <c r="A97" s="132">
        <v>88</v>
      </c>
      <c r="B97" s="49" t="s">
        <v>206</v>
      </c>
      <c r="C97" s="49" t="s">
        <v>201</v>
      </c>
      <c r="D97" s="132">
        <v>1</v>
      </c>
      <c r="E97" s="50" t="s">
        <v>331</v>
      </c>
      <c r="F97" s="164">
        <v>75000</v>
      </c>
      <c r="G97" s="192"/>
      <c r="H97" s="1"/>
      <c r="I97" s="1"/>
      <c r="J97" s="1"/>
      <c r="K97" s="1"/>
      <c r="L97" s="1"/>
      <c r="M97" s="1"/>
      <c r="N97" s="1" t="s">
        <v>468</v>
      </c>
      <c r="O97" s="1"/>
      <c r="P97" s="1"/>
      <c r="Q97" s="1"/>
      <c r="R97" s="1" t="s">
        <v>322</v>
      </c>
    </row>
    <row r="98" spans="1:18" ht="76.5" x14ac:dyDescent="0.2">
      <c r="A98" s="133">
        <v>89</v>
      </c>
      <c r="B98" s="49" t="s">
        <v>362</v>
      </c>
      <c r="C98" s="49" t="s">
        <v>201</v>
      </c>
      <c r="D98" s="132">
        <v>1</v>
      </c>
      <c r="E98" s="50" t="s">
        <v>331</v>
      </c>
      <c r="F98" s="164">
        <v>189262</v>
      </c>
      <c r="G98" s="192"/>
      <c r="H98" s="1"/>
      <c r="I98" s="1"/>
      <c r="J98" s="1"/>
      <c r="K98" s="1"/>
      <c r="L98" s="1"/>
      <c r="M98" s="1"/>
      <c r="N98" s="1" t="s">
        <v>321</v>
      </c>
      <c r="O98" s="1"/>
      <c r="P98" s="1"/>
      <c r="Q98" s="1"/>
      <c r="R98" s="1"/>
    </row>
    <row r="99" spans="1:18" ht="25.5" x14ac:dyDescent="0.2">
      <c r="A99" s="132">
        <v>90</v>
      </c>
      <c r="B99" s="49" t="s">
        <v>212</v>
      </c>
      <c r="C99" s="49" t="s">
        <v>209</v>
      </c>
      <c r="D99" s="132">
        <v>1</v>
      </c>
      <c r="E99" s="50" t="s">
        <v>331</v>
      </c>
      <c r="F99" s="164">
        <v>3574</v>
      </c>
      <c r="G99" s="192"/>
      <c r="H99" s="1"/>
      <c r="I99" s="1" t="s">
        <v>321</v>
      </c>
      <c r="J99" s="1" t="s">
        <v>321</v>
      </c>
      <c r="K99" s="1"/>
      <c r="L99" s="1"/>
      <c r="M99" s="1"/>
      <c r="N99" s="1" t="s">
        <v>321</v>
      </c>
      <c r="O99" s="1" t="s">
        <v>322</v>
      </c>
      <c r="P99" s="1"/>
      <c r="Q99" s="1"/>
      <c r="R99" s="1"/>
    </row>
    <row r="100" spans="1:18" ht="25.5" x14ac:dyDescent="0.2">
      <c r="A100" s="133">
        <v>91</v>
      </c>
      <c r="B100" s="49" t="s">
        <v>213</v>
      </c>
      <c r="C100" s="49" t="s">
        <v>209</v>
      </c>
      <c r="D100" s="132">
        <v>1</v>
      </c>
      <c r="E100" s="50" t="s">
        <v>331</v>
      </c>
      <c r="F100" s="164">
        <v>3574</v>
      </c>
      <c r="G100" s="192"/>
      <c r="H100" s="1"/>
      <c r="I100" s="1" t="s">
        <v>321</v>
      </c>
      <c r="J100" s="1" t="s">
        <v>321</v>
      </c>
      <c r="K100" s="1"/>
      <c r="L100" s="1"/>
      <c r="M100" s="1"/>
      <c r="N100" s="1" t="s">
        <v>321</v>
      </c>
      <c r="O100" s="1" t="s">
        <v>322</v>
      </c>
      <c r="P100" s="1"/>
      <c r="Q100" s="1"/>
      <c r="R100" s="1"/>
    </row>
    <row r="101" spans="1:18" ht="25.5" x14ac:dyDescent="0.2">
      <c r="A101" s="132">
        <v>92</v>
      </c>
      <c r="B101" s="49" t="s">
        <v>214</v>
      </c>
      <c r="C101" s="49" t="s">
        <v>209</v>
      </c>
      <c r="D101" s="132">
        <v>1</v>
      </c>
      <c r="E101" s="50" t="s">
        <v>331</v>
      </c>
      <c r="F101" s="164">
        <v>3574</v>
      </c>
      <c r="G101" s="192"/>
      <c r="H101" s="1"/>
      <c r="I101" s="1" t="s">
        <v>321</v>
      </c>
      <c r="J101" s="1" t="s">
        <v>321</v>
      </c>
      <c r="K101" s="1"/>
      <c r="L101" s="1"/>
      <c r="M101" s="1"/>
      <c r="N101" s="1" t="s">
        <v>321</v>
      </c>
      <c r="O101" s="1" t="s">
        <v>322</v>
      </c>
      <c r="P101" s="1"/>
      <c r="Q101" s="1"/>
      <c r="R101" s="1"/>
    </row>
    <row r="102" spans="1:18" ht="25.5" x14ac:dyDescent="0.2">
      <c r="A102" s="133">
        <v>93</v>
      </c>
      <c r="B102" s="49" t="s">
        <v>215</v>
      </c>
      <c r="C102" s="49" t="s">
        <v>209</v>
      </c>
      <c r="D102" s="132">
        <v>1</v>
      </c>
      <c r="E102" s="50" t="s">
        <v>331</v>
      </c>
      <c r="F102" s="164">
        <v>3523</v>
      </c>
      <c r="G102" s="192"/>
      <c r="H102" s="1"/>
      <c r="I102" s="1" t="s">
        <v>321</v>
      </c>
      <c r="J102" s="1" t="s">
        <v>321</v>
      </c>
      <c r="K102" s="1"/>
      <c r="L102" s="1"/>
      <c r="M102" s="1"/>
      <c r="N102" s="1" t="s">
        <v>321</v>
      </c>
      <c r="O102" s="1" t="s">
        <v>322</v>
      </c>
      <c r="P102" s="1"/>
      <c r="Q102" s="1"/>
      <c r="R102" s="1"/>
    </row>
    <row r="103" spans="1:18" ht="25.5" x14ac:dyDescent="0.2">
      <c r="A103" s="132">
        <v>94</v>
      </c>
      <c r="B103" s="49" t="s">
        <v>216</v>
      </c>
      <c r="C103" s="49" t="s">
        <v>209</v>
      </c>
      <c r="D103" s="132">
        <v>1</v>
      </c>
      <c r="E103" s="50" t="s">
        <v>331</v>
      </c>
      <c r="F103" s="164">
        <v>3523</v>
      </c>
      <c r="G103" s="192"/>
      <c r="H103" s="1"/>
      <c r="I103" s="1" t="s">
        <v>321</v>
      </c>
      <c r="J103" s="1" t="s">
        <v>321</v>
      </c>
      <c r="K103" s="1"/>
      <c r="L103" s="1"/>
      <c r="M103" s="1"/>
      <c r="N103" s="1" t="s">
        <v>321</v>
      </c>
      <c r="O103" s="1" t="s">
        <v>322</v>
      </c>
      <c r="P103" s="1"/>
      <c r="Q103" s="1"/>
      <c r="R103" s="1"/>
    </row>
    <row r="104" spans="1:18" ht="25.5" x14ac:dyDescent="0.2">
      <c r="A104" s="133">
        <v>95</v>
      </c>
      <c r="B104" s="49" t="s">
        <v>217</v>
      </c>
      <c r="C104" s="49" t="s">
        <v>209</v>
      </c>
      <c r="D104" s="132">
        <v>1</v>
      </c>
      <c r="E104" s="50" t="s">
        <v>331</v>
      </c>
      <c r="F104" s="164">
        <v>3523</v>
      </c>
      <c r="G104" s="192"/>
      <c r="H104" s="1"/>
      <c r="I104" s="1" t="s">
        <v>321</v>
      </c>
      <c r="J104" s="1" t="s">
        <v>321</v>
      </c>
      <c r="K104" s="1"/>
      <c r="L104" s="1"/>
      <c r="M104" s="1"/>
      <c r="N104" s="1" t="s">
        <v>321</v>
      </c>
      <c r="O104" s="1" t="s">
        <v>322</v>
      </c>
      <c r="P104" s="1"/>
      <c r="Q104" s="1"/>
      <c r="R104" s="1"/>
    </row>
    <row r="105" spans="1:18" ht="25.5" x14ac:dyDescent="0.2">
      <c r="A105" s="132">
        <v>96</v>
      </c>
      <c r="B105" s="49" t="s">
        <v>218</v>
      </c>
      <c r="C105" s="49" t="s">
        <v>209</v>
      </c>
      <c r="D105" s="132">
        <v>1</v>
      </c>
      <c r="E105" s="50" t="s">
        <v>331</v>
      </c>
      <c r="F105" s="164">
        <v>18000</v>
      </c>
      <c r="G105" s="192"/>
      <c r="H105" s="1"/>
      <c r="I105" s="1" t="s">
        <v>322</v>
      </c>
      <c r="J105" s="1" t="s">
        <v>321</v>
      </c>
      <c r="K105" s="1"/>
      <c r="L105" s="1"/>
      <c r="M105" s="1"/>
      <c r="N105" s="1" t="s">
        <v>321</v>
      </c>
      <c r="O105" s="1" t="s">
        <v>322</v>
      </c>
      <c r="P105" s="1"/>
      <c r="Q105" s="1"/>
      <c r="R105" s="1"/>
    </row>
    <row r="106" spans="1:18" ht="25.5" x14ac:dyDescent="0.2">
      <c r="A106" s="133">
        <v>97</v>
      </c>
      <c r="B106" s="49" t="s">
        <v>219</v>
      </c>
      <c r="C106" s="49" t="s">
        <v>209</v>
      </c>
      <c r="D106" s="132">
        <v>1</v>
      </c>
      <c r="E106" s="50" t="s">
        <v>331</v>
      </c>
      <c r="F106" s="164">
        <v>18000</v>
      </c>
      <c r="G106" s="192"/>
      <c r="H106" s="1"/>
      <c r="I106" s="1" t="s">
        <v>322</v>
      </c>
      <c r="J106" s="1" t="s">
        <v>321</v>
      </c>
      <c r="K106" s="1"/>
      <c r="L106" s="1"/>
      <c r="M106" s="1"/>
      <c r="N106" s="1" t="s">
        <v>321</v>
      </c>
      <c r="O106" s="1" t="s">
        <v>322</v>
      </c>
      <c r="P106" s="1"/>
      <c r="Q106" s="1"/>
      <c r="R106" s="1"/>
    </row>
    <row r="107" spans="1:18" ht="25.5" x14ac:dyDescent="0.2">
      <c r="A107" s="132">
        <v>98</v>
      </c>
      <c r="B107" s="49" t="s">
        <v>220</v>
      </c>
      <c r="C107" s="49" t="s">
        <v>209</v>
      </c>
      <c r="D107" s="132">
        <v>1</v>
      </c>
      <c r="E107" s="50" t="s">
        <v>331</v>
      </c>
      <c r="F107" s="164">
        <v>18000</v>
      </c>
      <c r="G107" s="192"/>
      <c r="H107" s="1"/>
      <c r="I107" s="1" t="s">
        <v>322</v>
      </c>
      <c r="J107" s="1" t="s">
        <v>321</v>
      </c>
      <c r="K107" s="1"/>
      <c r="L107" s="1"/>
      <c r="M107" s="1"/>
      <c r="N107" s="1" t="s">
        <v>321</v>
      </c>
      <c r="O107" s="1" t="s">
        <v>322</v>
      </c>
      <c r="P107" s="1"/>
      <c r="Q107" s="1"/>
      <c r="R107" s="1"/>
    </row>
    <row r="108" spans="1:18" ht="25.5" x14ac:dyDescent="0.2">
      <c r="A108" s="133">
        <v>99</v>
      </c>
      <c r="B108" s="49" t="s">
        <v>221</v>
      </c>
      <c r="C108" s="49" t="s">
        <v>209</v>
      </c>
      <c r="D108" s="132">
        <v>1</v>
      </c>
      <c r="E108" s="50" t="s">
        <v>331</v>
      </c>
      <c r="F108" s="164">
        <v>18000</v>
      </c>
      <c r="G108" s="192"/>
      <c r="H108" s="1"/>
      <c r="I108" s="1" t="s">
        <v>322</v>
      </c>
      <c r="J108" s="1" t="s">
        <v>321</v>
      </c>
      <c r="K108" s="1"/>
      <c r="L108" s="1"/>
      <c r="M108" s="1"/>
      <c r="N108" s="1" t="s">
        <v>321</v>
      </c>
      <c r="O108" s="1" t="s">
        <v>322</v>
      </c>
      <c r="P108" s="1"/>
      <c r="Q108" s="1"/>
      <c r="R108" s="1"/>
    </row>
    <row r="109" spans="1:18" ht="25.5" x14ac:dyDescent="0.2">
      <c r="A109" s="132">
        <v>100</v>
      </c>
      <c r="B109" s="49" t="s">
        <v>222</v>
      </c>
      <c r="C109" s="49" t="s">
        <v>209</v>
      </c>
      <c r="D109" s="132">
        <v>1</v>
      </c>
      <c r="E109" s="50" t="s">
        <v>331</v>
      </c>
      <c r="F109" s="164">
        <v>18000</v>
      </c>
      <c r="G109" s="192"/>
      <c r="H109" s="1"/>
      <c r="I109" s="1" t="s">
        <v>321</v>
      </c>
      <c r="J109" s="1" t="s">
        <v>321</v>
      </c>
      <c r="K109" s="1"/>
      <c r="L109" s="1"/>
      <c r="M109" s="1"/>
      <c r="N109" s="1" t="s">
        <v>321</v>
      </c>
      <c r="O109" s="1" t="s">
        <v>322</v>
      </c>
      <c r="P109" s="1"/>
      <c r="Q109" s="1"/>
      <c r="R109" s="1"/>
    </row>
    <row r="110" spans="1:18" ht="25.5" x14ac:dyDescent="0.2">
      <c r="A110" s="133">
        <v>101</v>
      </c>
      <c r="B110" s="49" t="s">
        <v>223</v>
      </c>
      <c r="C110" s="49" t="s">
        <v>209</v>
      </c>
      <c r="D110" s="132">
        <v>1</v>
      </c>
      <c r="E110" s="50" t="s">
        <v>331</v>
      </c>
      <c r="F110" s="164">
        <v>18000</v>
      </c>
      <c r="G110" s="192"/>
      <c r="H110" s="1"/>
      <c r="I110" s="1" t="s">
        <v>321</v>
      </c>
      <c r="J110" s="1" t="s">
        <v>321</v>
      </c>
      <c r="K110" s="1"/>
      <c r="L110" s="1"/>
      <c r="M110" s="1"/>
      <c r="N110" s="1" t="s">
        <v>321</v>
      </c>
      <c r="O110" s="1" t="s">
        <v>322</v>
      </c>
      <c r="P110" s="1"/>
      <c r="Q110" s="1"/>
      <c r="R110" s="1"/>
    </row>
    <row r="111" spans="1:18" ht="25.5" x14ac:dyDescent="0.2">
      <c r="A111" s="132">
        <v>102</v>
      </c>
      <c r="B111" s="49" t="s">
        <v>224</v>
      </c>
      <c r="C111" s="49" t="s">
        <v>209</v>
      </c>
      <c r="D111" s="132">
        <v>1</v>
      </c>
      <c r="E111" s="50" t="s">
        <v>331</v>
      </c>
      <c r="F111" s="164">
        <v>18000</v>
      </c>
      <c r="G111" s="192"/>
      <c r="H111" s="1"/>
      <c r="I111" s="1" t="s">
        <v>321</v>
      </c>
      <c r="J111" s="1" t="s">
        <v>321</v>
      </c>
      <c r="K111" s="1"/>
      <c r="L111" s="1"/>
      <c r="M111" s="1"/>
      <c r="N111" s="1" t="s">
        <v>321</v>
      </c>
      <c r="O111" s="1" t="s">
        <v>322</v>
      </c>
      <c r="P111" s="1"/>
      <c r="Q111" s="1"/>
      <c r="R111" s="1"/>
    </row>
    <row r="112" spans="1:18" ht="25.5" x14ac:dyDescent="0.2">
      <c r="A112" s="133">
        <v>103</v>
      </c>
      <c r="B112" s="49" t="s">
        <v>242</v>
      </c>
      <c r="C112" s="49" t="s">
        <v>243</v>
      </c>
      <c r="D112" s="132">
        <v>1</v>
      </c>
      <c r="E112" s="50" t="s">
        <v>331</v>
      </c>
      <c r="F112" s="164">
        <v>2618</v>
      </c>
      <c r="G112" s="192"/>
      <c r="H112" s="1"/>
      <c r="I112" s="1" t="s">
        <v>322</v>
      </c>
      <c r="J112" s="1" t="s">
        <v>468</v>
      </c>
      <c r="K112" s="1" t="s">
        <v>322</v>
      </c>
      <c r="L112" s="1"/>
      <c r="M112" s="1"/>
      <c r="N112" s="1" t="s">
        <v>321</v>
      </c>
      <c r="O112" s="1"/>
      <c r="P112" s="1"/>
      <c r="Q112" s="1"/>
      <c r="R112" s="1"/>
    </row>
    <row r="113" spans="1:18" ht="25.5" x14ac:dyDescent="0.2">
      <c r="A113" s="132">
        <v>104</v>
      </c>
      <c r="B113" s="49" t="s">
        <v>244</v>
      </c>
      <c r="C113" s="49" t="s">
        <v>243</v>
      </c>
      <c r="D113" s="132">
        <v>1</v>
      </c>
      <c r="E113" s="50" t="s">
        <v>331</v>
      </c>
      <c r="F113" s="164">
        <v>9736.58</v>
      </c>
      <c r="G113" s="192"/>
      <c r="H113" s="1"/>
      <c r="I113" s="1" t="s">
        <v>322</v>
      </c>
      <c r="J113" s="1" t="s">
        <v>321</v>
      </c>
      <c r="K113" s="1"/>
      <c r="L113" s="1"/>
      <c r="M113" s="1"/>
      <c r="N113" s="1" t="s">
        <v>321</v>
      </c>
      <c r="O113" s="1"/>
      <c r="P113" s="1"/>
      <c r="Q113" s="1"/>
      <c r="R113" s="1"/>
    </row>
    <row r="114" spans="1:18" ht="51" x14ac:dyDescent="0.2">
      <c r="A114" s="133">
        <v>105</v>
      </c>
      <c r="B114" s="49" t="s">
        <v>363</v>
      </c>
      <c r="C114" s="49" t="s">
        <v>243</v>
      </c>
      <c r="D114" s="132">
        <v>1</v>
      </c>
      <c r="E114" s="50" t="s">
        <v>331</v>
      </c>
      <c r="F114" s="164">
        <v>7497</v>
      </c>
      <c r="G114" s="192"/>
      <c r="H114" s="1"/>
      <c r="I114" s="1" t="s">
        <v>322</v>
      </c>
      <c r="J114" s="1" t="s">
        <v>468</v>
      </c>
      <c r="K114" s="1"/>
      <c r="L114" s="1"/>
      <c r="M114" s="1"/>
      <c r="N114" s="1" t="s">
        <v>321</v>
      </c>
      <c r="O114" s="1"/>
      <c r="P114" s="1"/>
      <c r="Q114" s="1"/>
      <c r="R114" s="1"/>
    </row>
    <row r="115" spans="1:18" ht="89.25" x14ac:dyDescent="0.2">
      <c r="A115" s="132">
        <v>106</v>
      </c>
      <c r="B115" s="49" t="s">
        <v>364</v>
      </c>
      <c r="C115" s="49" t="s">
        <v>365</v>
      </c>
      <c r="D115" s="132">
        <v>1</v>
      </c>
      <c r="E115" s="50" t="s">
        <v>331</v>
      </c>
      <c r="F115" s="164">
        <v>39800</v>
      </c>
      <c r="G115" s="192"/>
      <c r="H115" s="1"/>
      <c r="I115" s="1" t="s">
        <v>322</v>
      </c>
      <c r="J115" s="1" t="s">
        <v>321</v>
      </c>
      <c r="K115" s="1"/>
      <c r="L115" s="1"/>
      <c r="M115" s="1"/>
      <c r="N115" s="1" t="s">
        <v>321</v>
      </c>
      <c r="O115" s="1" t="s">
        <v>468</v>
      </c>
      <c r="P115" s="1"/>
      <c r="Q115" s="1"/>
      <c r="R115" s="1"/>
    </row>
    <row r="116" spans="1:18" ht="89.25" x14ac:dyDescent="0.2">
      <c r="A116" s="133">
        <v>107</v>
      </c>
      <c r="B116" s="49" t="s">
        <v>366</v>
      </c>
      <c r="C116" s="49" t="s">
        <v>365</v>
      </c>
      <c r="D116" s="132">
        <v>1</v>
      </c>
      <c r="E116" s="50" t="s">
        <v>331</v>
      </c>
      <c r="F116" s="164">
        <v>33950</v>
      </c>
      <c r="G116" s="192"/>
      <c r="H116" s="1"/>
      <c r="I116" s="1" t="s">
        <v>322</v>
      </c>
      <c r="J116" s="1" t="s">
        <v>321</v>
      </c>
      <c r="K116" s="1"/>
      <c r="L116" s="1"/>
      <c r="M116" s="1"/>
      <c r="N116" s="1"/>
      <c r="O116" s="1" t="s">
        <v>468</v>
      </c>
      <c r="P116" s="1"/>
      <c r="Q116" s="1"/>
      <c r="R116" s="1"/>
    </row>
    <row r="117" spans="1:18" ht="25.5" x14ac:dyDescent="0.2">
      <c r="A117" s="132">
        <v>108</v>
      </c>
      <c r="B117" s="49" t="s">
        <v>275</v>
      </c>
      <c r="C117" s="49" t="s">
        <v>271</v>
      </c>
      <c r="D117" s="132">
        <v>1</v>
      </c>
      <c r="E117" s="50" t="s">
        <v>331</v>
      </c>
      <c r="F117" s="164">
        <v>2600</v>
      </c>
      <c r="G117" s="192"/>
      <c r="H117" s="1"/>
      <c r="I117" s="1" t="s">
        <v>468</v>
      </c>
      <c r="J117" s="1" t="s">
        <v>321</v>
      </c>
      <c r="K117" s="1"/>
      <c r="L117" s="1"/>
      <c r="M117" s="1"/>
      <c r="N117" s="1" t="s">
        <v>321</v>
      </c>
      <c r="O117" s="1" t="s">
        <v>322</v>
      </c>
      <c r="P117" s="1"/>
      <c r="Q117" s="1"/>
      <c r="R117" s="1"/>
    </row>
    <row r="118" spans="1:18" ht="25.5" x14ac:dyDescent="0.2">
      <c r="A118" s="133">
        <v>109</v>
      </c>
      <c r="B118" s="49" t="s">
        <v>276</v>
      </c>
      <c r="C118" s="49" t="s">
        <v>271</v>
      </c>
      <c r="D118" s="132">
        <v>1</v>
      </c>
      <c r="E118" s="50" t="s">
        <v>331</v>
      </c>
      <c r="F118" s="164">
        <v>2600</v>
      </c>
      <c r="G118" s="192"/>
      <c r="H118" s="1"/>
      <c r="I118" s="1" t="s">
        <v>468</v>
      </c>
      <c r="J118" s="1"/>
      <c r="K118" s="1"/>
      <c r="L118" s="1"/>
      <c r="M118" s="1"/>
      <c r="N118" s="1" t="s">
        <v>321</v>
      </c>
      <c r="O118" s="1" t="s">
        <v>322</v>
      </c>
      <c r="P118" s="1"/>
      <c r="Q118" s="1"/>
      <c r="R118" s="1"/>
    </row>
    <row r="119" spans="1:18" ht="25.5" x14ac:dyDescent="0.2">
      <c r="A119" s="132">
        <v>110</v>
      </c>
      <c r="B119" s="49" t="s">
        <v>367</v>
      </c>
      <c r="C119" s="49" t="s">
        <v>271</v>
      </c>
      <c r="D119" s="132">
        <v>1</v>
      </c>
      <c r="E119" s="50" t="s">
        <v>331</v>
      </c>
      <c r="F119" s="164">
        <v>2522</v>
      </c>
      <c r="G119" s="192"/>
      <c r="H119" s="1"/>
      <c r="I119" s="1" t="s">
        <v>321</v>
      </c>
      <c r="J119" s="1" t="s">
        <v>321</v>
      </c>
      <c r="K119" s="1" t="s">
        <v>321</v>
      </c>
      <c r="L119" s="1"/>
      <c r="M119" s="1"/>
      <c r="N119" s="1" t="s">
        <v>321</v>
      </c>
      <c r="O119" s="1" t="s">
        <v>322</v>
      </c>
      <c r="P119" s="1"/>
      <c r="Q119" s="1"/>
      <c r="R119" s="1"/>
    </row>
    <row r="120" spans="1:18" ht="25.5" x14ac:dyDescent="0.2">
      <c r="A120" s="133">
        <v>111</v>
      </c>
      <c r="B120" s="49" t="s">
        <v>368</v>
      </c>
      <c r="C120" s="49" t="s">
        <v>271</v>
      </c>
      <c r="D120" s="132">
        <v>1</v>
      </c>
      <c r="E120" s="50" t="s">
        <v>331</v>
      </c>
      <c r="F120" s="164">
        <v>2159</v>
      </c>
      <c r="G120" s="192"/>
      <c r="H120" s="1"/>
      <c r="I120" s="1" t="s">
        <v>321</v>
      </c>
      <c r="J120" s="1" t="s">
        <v>321</v>
      </c>
      <c r="K120" s="1" t="s">
        <v>321</v>
      </c>
      <c r="L120" s="1"/>
      <c r="M120" s="1"/>
      <c r="N120" s="1" t="s">
        <v>321</v>
      </c>
      <c r="O120" s="1" t="s">
        <v>322</v>
      </c>
      <c r="P120" s="1"/>
      <c r="Q120" s="1"/>
      <c r="R120" s="1"/>
    </row>
    <row r="121" spans="1:18" ht="25.5" x14ac:dyDescent="0.2">
      <c r="A121" s="132">
        <v>112</v>
      </c>
      <c r="B121" s="49" t="s">
        <v>369</v>
      </c>
      <c r="C121" s="49" t="s">
        <v>271</v>
      </c>
      <c r="D121" s="132">
        <v>1</v>
      </c>
      <c r="E121" s="50" t="s">
        <v>331</v>
      </c>
      <c r="F121" s="164">
        <v>2159</v>
      </c>
      <c r="G121" s="192"/>
      <c r="H121" s="1"/>
      <c r="I121" s="1" t="s">
        <v>321</v>
      </c>
      <c r="J121" s="1" t="s">
        <v>321</v>
      </c>
      <c r="K121" s="1"/>
      <c r="L121" s="1"/>
      <c r="M121" s="1"/>
      <c r="N121" s="1" t="s">
        <v>321</v>
      </c>
      <c r="O121" s="1" t="s">
        <v>322</v>
      </c>
      <c r="P121" s="1"/>
      <c r="Q121" s="1"/>
      <c r="R121" s="1"/>
    </row>
    <row r="122" spans="1:18" ht="25.5" x14ac:dyDescent="0.2">
      <c r="A122" s="133">
        <v>113</v>
      </c>
      <c r="B122" s="49" t="s">
        <v>370</v>
      </c>
      <c r="C122" s="49" t="s">
        <v>271</v>
      </c>
      <c r="D122" s="132">
        <v>1</v>
      </c>
      <c r="E122" s="50" t="s">
        <v>331</v>
      </c>
      <c r="F122" s="164">
        <v>2159</v>
      </c>
      <c r="G122" s="192"/>
      <c r="H122" s="1"/>
      <c r="I122" s="1" t="s">
        <v>321</v>
      </c>
      <c r="J122" s="1" t="s">
        <v>321</v>
      </c>
      <c r="K122" s="1"/>
      <c r="L122" s="1"/>
      <c r="M122" s="1"/>
      <c r="N122" s="1" t="s">
        <v>321</v>
      </c>
      <c r="O122" s="1" t="s">
        <v>322</v>
      </c>
      <c r="P122" s="1"/>
      <c r="Q122" s="1"/>
      <c r="R122" s="1"/>
    </row>
    <row r="123" spans="1:18" ht="25.5" x14ac:dyDescent="0.2">
      <c r="A123" s="132">
        <v>114</v>
      </c>
      <c r="B123" s="49" t="s">
        <v>371</v>
      </c>
      <c r="C123" s="49" t="s">
        <v>271</v>
      </c>
      <c r="D123" s="132">
        <v>1</v>
      </c>
      <c r="E123" s="50" t="s">
        <v>331</v>
      </c>
      <c r="F123" s="164">
        <v>2216</v>
      </c>
      <c r="G123" s="192"/>
      <c r="H123" s="1"/>
      <c r="I123" s="1" t="s">
        <v>321</v>
      </c>
      <c r="J123" s="1" t="s">
        <v>321</v>
      </c>
      <c r="K123" s="1"/>
      <c r="L123" s="1"/>
      <c r="M123" s="1"/>
      <c r="N123" s="1" t="s">
        <v>321</v>
      </c>
      <c r="O123" s="1" t="s">
        <v>322</v>
      </c>
      <c r="P123" s="1"/>
      <c r="Q123" s="1"/>
      <c r="R123" s="1"/>
    </row>
    <row r="124" spans="1:18" x14ac:dyDescent="0.2">
      <c r="A124" s="133">
        <v>115</v>
      </c>
      <c r="B124" s="49" t="s">
        <v>372</v>
      </c>
      <c r="C124" s="49" t="s">
        <v>271</v>
      </c>
      <c r="D124" s="132">
        <v>1</v>
      </c>
      <c r="E124" s="50" t="s">
        <v>331</v>
      </c>
      <c r="F124" s="164">
        <v>2829</v>
      </c>
      <c r="G124" s="192"/>
      <c r="H124" s="1"/>
      <c r="I124" s="1" t="s">
        <v>321</v>
      </c>
      <c r="J124" s="1" t="s">
        <v>321</v>
      </c>
      <c r="K124" s="1"/>
      <c r="L124" s="1"/>
      <c r="M124" s="1"/>
      <c r="N124" s="1" t="s">
        <v>321</v>
      </c>
      <c r="O124" s="1" t="s">
        <v>322</v>
      </c>
      <c r="P124" s="1"/>
      <c r="Q124" s="1"/>
      <c r="R124" s="1"/>
    </row>
    <row r="125" spans="1:18" x14ac:dyDescent="0.2">
      <c r="A125" s="132">
        <v>116</v>
      </c>
      <c r="B125" s="49" t="s">
        <v>373</v>
      </c>
      <c r="C125" s="49" t="s">
        <v>271</v>
      </c>
      <c r="D125" s="132">
        <v>1</v>
      </c>
      <c r="E125" s="50" t="s">
        <v>331</v>
      </c>
      <c r="F125" s="164">
        <v>2443</v>
      </c>
      <c r="G125" s="192"/>
      <c r="H125" s="1"/>
      <c r="I125" s="1" t="s">
        <v>321</v>
      </c>
      <c r="J125" s="1" t="s">
        <v>321</v>
      </c>
      <c r="K125" s="1" t="s">
        <v>321</v>
      </c>
      <c r="L125" s="1"/>
      <c r="M125" s="1"/>
      <c r="N125" s="1" t="s">
        <v>321</v>
      </c>
      <c r="O125" s="1" t="s">
        <v>322</v>
      </c>
      <c r="P125" s="1"/>
      <c r="Q125" s="1"/>
      <c r="R125" s="1"/>
    </row>
    <row r="126" spans="1:18" ht="25.5" x14ac:dyDescent="0.2">
      <c r="A126" s="133">
        <v>117</v>
      </c>
      <c r="B126" s="49" t="s">
        <v>374</v>
      </c>
      <c r="C126" s="49" t="s">
        <v>292</v>
      </c>
      <c r="D126" s="132">
        <v>1</v>
      </c>
      <c r="E126" s="50" t="s">
        <v>331</v>
      </c>
      <c r="F126" s="164">
        <v>2399</v>
      </c>
      <c r="G126" s="192"/>
      <c r="H126" s="1"/>
      <c r="I126" s="1" t="s">
        <v>321</v>
      </c>
      <c r="J126" s="1" t="s">
        <v>321</v>
      </c>
      <c r="K126" s="1"/>
      <c r="L126" s="1"/>
      <c r="M126" s="1"/>
      <c r="N126" s="1" t="s">
        <v>321</v>
      </c>
      <c r="O126" s="1"/>
      <c r="P126" s="1"/>
      <c r="Q126" s="1"/>
      <c r="R126" s="1"/>
    </row>
    <row r="127" spans="1:18" ht="25.5" x14ac:dyDescent="0.2">
      <c r="A127" s="132">
        <v>118</v>
      </c>
      <c r="B127" s="49" t="s">
        <v>375</v>
      </c>
      <c r="C127" s="49" t="s">
        <v>292</v>
      </c>
      <c r="D127" s="132">
        <v>1</v>
      </c>
      <c r="E127" s="50" t="s">
        <v>331</v>
      </c>
      <c r="F127" s="164">
        <v>1477</v>
      </c>
      <c r="G127" s="192"/>
      <c r="H127" s="1"/>
      <c r="I127" s="1" t="s">
        <v>321</v>
      </c>
      <c r="J127" s="1" t="s">
        <v>321</v>
      </c>
      <c r="K127" s="1"/>
      <c r="L127" s="1"/>
      <c r="M127" s="1"/>
      <c r="N127" s="1" t="s">
        <v>321</v>
      </c>
      <c r="O127" s="1" t="s">
        <v>322</v>
      </c>
      <c r="P127" s="1"/>
      <c r="Q127" s="1"/>
      <c r="R127" s="1"/>
    </row>
    <row r="128" spans="1:18" ht="25.5" x14ac:dyDescent="0.2">
      <c r="A128" s="133">
        <v>119</v>
      </c>
      <c r="B128" s="49" t="s">
        <v>376</v>
      </c>
      <c r="C128" s="49" t="s">
        <v>292</v>
      </c>
      <c r="D128" s="132">
        <v>1</v>
      </c>
      <c r="E128" s="50" t="s">
        <v>331</v>
      </c>
      <c r="F128" s="164">
        <v>2500</v>
      </c>
      <c r="G128" s="192"/>
      <c r="H128" s="1"/>
      <c r="I128" s="1" t="s">
        <v>321</v>
      </c>
      <c r="J128" s="1" t="s">
        <v>321</v>
      </c>
      <c r="K128" s="1"/>
      <c r="L128" s="1"/>
      <c r="M128" s="1"/>
      <c r="N128" s="1" t="s">
        <v>321</v>
      </c>
      <c r="O128" s="1" t="s">
        <v>322</v>
      </c>
      <c r="P128" s="1"/>
      <c r="Q128" s="1"/>
      <c r="R128" s="1"/>
    </row>
    <row r="129" spans="1:18" ht="25.5" x14ac:dyDescent="0.2">
      <c r="A129" s="132">
        <v>120</v>
      </c>
      <c r="B129" s="49" t="s">
        <v>377</v>
      </c>
      <c r="C129" s="49" t="s">
        <v>292</v>
      </c>
      <c r="D129" s="132">
        <v>1</v>
      </c>
      <c r="E129" s="50" t="s">
        <v>331</v>
      </c>
      <c r="F129" s="164">
        <v>1705</v>
      </c>
      <c r="G129" s="192"/>
      <c r="H129" s="1"/>
      <c r="I129" s="1" t="s">
        <v>321</v>
      </c>
      <c r="J129" s="1" t="s">
        <v>321</v>
      </c>
      <c r="K129" s="1"/>
      <c r="L129" s="1"/>
      <c r="M129" s="1"/>
      <c r="N129" s="1" t="s">
        <v>321</v>
      </c>
      <c r="O129" s="1" t="s">
        <v>322</v>
      </c>
      <c r="P129" s="1"/>
      <c r="Q129" s="1"/>
      <c r="R129" s="1"/>
    </row>
    <row r="130" spans="1:18" ht="25.5" x14ac:dyDescent="0.2">
      <c r="A130" s="133">
        <v>121</v>
      </c>
      <c r="B130" s="49" t="s">
        <v>378</v>
      </c>
      <c r="C130" s="49" t="s">
        <v>292</v>
      </c>
      <c r="D130" s="132">
        <v>1</v>
      </c>
      <c r="E130" s="50" t="s">
        <v>331</v>
      </c>
      <c r="F130" s="164">
        <v>2273</v>
      </c>
      <c r="G130" s="192"/>
      <c r="H130" s="1"/>
      <c r="I130" s="1" t="s">
        <v>321</v>
      </c>
      <c r="J130" s="1" t="s">
        <v>321</v>
      </c>
      <c r="K130" s="1"/>
      <c r="L130" s="1"/>
      <c r="M130" s="1"/>
      <c r="N130" s="1" t="s">
        <v>321</v>
      </c>
      <c r="O130" s="1" t="s">
        <v>322</v>
      </c>
      <c r="P130" s="1"/>
      <c r="Q130" s="1"/>
      <c r="R130" s="1"/>
    </row>
    <row r="131" spans="1:18" ht="25.5" x14ac:dyDescent="0.2">
      <c r="A131" s="132">
        <v>122</v>
      </c>
      <c r="B131" s="49" t="s">
        <v>379</v>
      </c>
      <c r="C131" s="49" t="s">
        <v>292</v>
      </c>
      <c r="D131" s="132">
        <v>1</v>
      </c>
      <c r="E131" s="50" t="s">
        <v>331</v>
      </c>
      <c r="F131" s="164">
        <v>1477</v>
      </c>
      <c r="G131" s="192"/>
      <c r="H131" s="1"/>
      <c r="I131" s="1" t="s">
        <v>321</v>
      </c>
      <c r="J131" s="1" t="s">
        <v>321</v>
      </c>
      <c r="K131" s="1"/>
      <c r="L131" s="1"/>
      <c r="M131" s="1"/>
      <c r="N131" s="1" t="s">
        <v>321</v>
      </c>
      <c r="O131" s="1" t="s">
        <v>322</v>
      </c>
      <c r="P131" s="1"/>
      <c r="Q131" s="1"/>
      <c r="R131" s="1"/>
    </row>
    <row r="132" spans="1:18" ht="25.5" x14ac:dyDescent="0.2">
      <c r="A132" s="133">
        <v>123</v>
      </c>
      <c r="B132" s="49" t="s">
        <v>380</v>
      </c>
      <c r="C132" s="49" t="s">
        <v>292</v>
      </c>
      <c r="D132" s="132">
        <v>1</v>
      </c>
      <c r="E132" s="50" t="s">
        <v>331</v>
      </c>
      <c r="F132" s="164">
        <v>2500</v>
      </c>
      <c r="G132" s="192"/>
      <c r="H132" s="1"/>
      <c r="I132" s="1" t="s">
        <v>321</v>
      </c>
      <c r="J132" s="1" t="s">
        <v>321</v>
      </c>
      <c r="K132" s="1"/>
      <c r="L132" s="1"/>
      <c r="M132" s="1"/>
      <c r="N132" s="1" t="s">
        <v>321</v>
      </c>
      <c r="O132" s="1" t="s">
        <v>322</v>
      </c>
      <c r="P132" s="1"/>
      <c r="Q132" s="1"/>
      <c r="R132" s="1"/>
    </row>
    <row r="133" spans="1:18" ht="25.5" x14ac:dyDescent="0.2">
      <c r="A133" s="132">
        <v>124</v>
      </c>
      <c r="B133" s="49" t="s">
        <v>381</v>
      </c>
      <c r="C133" s="49" t="s">
        <v>292</v>
      </c>
      <c r="D133" s="132">
        <v>1</v>
      </c>
      <c r="E133" s="50" t="s">
        <v>331</v>
      </c>
      <c r="F133" s="164">
        <v>1477</v>
      </c>
      <c r="G133" s="192"/>
      <c r="H133" s="1"/>
      <c r="I133" s="1" t="s">
        <v>321</v>
      </c>
      <c r="J133" s="1" t="s">
        <v>321</v>
      </c>
      <c r="K133" s="1"/>
      <c r="L133" s="1"/>
      <c r="M133" s="1"/>
      <c r="N133" s="1" t="s">
        <v>321</v>
      </c>
      <c r="O133" s="1" t="s">
        <v>322</v>
      </c>
      <c r="P133" s="1"/>
      <c r="Q133" s="1"/>
      <c r="R133" s="1"/>
    </row>
    <row r="134" spans="1:18" ht="25.5" x14ac:dyDescent="0.2">
      <c r="A134" s="133">
        <v>125</v>
      </c>
      <c r="B134" s="49" t="s">
        <v>382</v>
      </c>
      <c r="C134" s="49" t="s">
        <v>292</v>
      </c>
      <c r="D134" s="132">
        <v>1</v>
      </c>
      <c r="E134" s="50" t="s">
        <v>331</v>
      </c>
      <c r="F134" s="164">
        <v>2273</v>
      </c>
      <c r="G134" s="192"/>
      <c r="H134" s="1"/>
      <c r="I134" s="1" t="s">
        <v>321</v>
      </c>
      <c r="J134" s="1" t="s">
        <v>321</v>
      </c>
      <c r="K134" s="1"/>
      <c r="L134" s="1"/>
      <c r="M134" s="1"/>
      <c r="N134" s="1" t="s">
        <v>321</v>
      </c>
      <c r="O134" s="1" t="s">
        <v>322</v>
      </c>
      <c r="P134" s="1"/>
      <c r="Q134" s="1"/>
      <c r="R134" s="1"/>
    </row>
    <row r="135" spans="1:18" ht="25.5" x14ac:dyDescent="0.2">
      <c r="A135" s="132">
        <v>126</v>
      </c>
      <c r="B135" s="49" t="s">
        <v>383</v>
      </c>
      <c r="C135" s="49" t="s">
        <v>292</v>
      </c>
      <c r="D135" s="132">
        <v>1</v>
      </c>
      <c r="E135" s="50" t="s">
        <v>331</v>
      </c>
      <c r="F135" s="164">
        <v>1477</v>
      </c>
      <c r="G135" s="192"/>
      <c r="H135" s="1"/>
      <c r="I135" s="1" t="s">
        <v>321</v>
      </c>
      <c r="J135" s="1" t="s">
        <v>321</v>
      </c>
      <c r="K135" s="1"/>
      <c r="L135" s="1"/>
      <c r="M135" s="1"/>
      <c r="N135" s="1" t="s">
        <v>321</v>
      </c>
      <c r="O135" s="1" t="s">
        <v>322</v>
      </c>
      <c r="P135" s="1"/>
      <c r="Q135" s="1"/>
      <c r="R135" s="1"/>
    </row>
    <row r="136" spans="1:18" ht="25.5" x14ac:dyDescent="0.2">
      <c r="A136" s="133">
        <v>127</v>
      </c>
      <c r="B136" s="49" t="s">
        <v>384</v>
      </c>
      <c r="C136" s="49" t="s">
        <v>292</v>
      </c>
      <c r="D136" s="132">
        <v>1</v>
      </c>
      <c r="E136" s="50" t="s">
        <v>331</v>
      </c>
      <c r="F136" s="164">
        <v>2273</v>
      </c>
      <c r="G136" s="192"/>
      <c r="H136" s="1"/>
      <c r="I136" s="1" t="s">
        <v>321</v>
      </c>
      <c r="J136" s="1" t="s">
        <v>321</v>
      </c>
      <c r="K136" s="1"/>
      <c r="L136" s="1"/>
      <c r="M136" s="1"/>
      <c r="N136" s="1" t="s">
        <v>321</v>
      </c>
      <c r="O136" s="1" t="s">
        <v>322</v>
      </c>
      <c r="P136" s="1"/>
      <c r="Q136" s="1"/>
      <c r="R136" s="1"/>
    </row>
    <row r="137" spans="1:18" ht="25.5" x14ac:dyDescent="0.2">
      <c r="A137" s="132">
        <v>128</v>
      </c>
      <c r="B137" s="49" t="s">
        <v>385</v>
      </c>
      <c r="C137" s="49" t="s">
        <v>292</v>
      </c>
      <c r="D137" s="132">
        <v>1</v>
      </c>
      <c r="E137" s="50" t="s">
        <v>331</v>
      </c>
      <c r="F137" s="164">
        <v>1477</v>
      </c>
      <c r="G137" s="192"/>
      <c r="H137" s="1"/>
      <c r="I137" s="1" t="s">
        <v>321</v>
      </c>
      <c r="J137" s="1" t="s">
        <v>321</v>
      </c>
      <c r="K137" s="1"/>
      <c r="L137" s="1"/>
      <c r="M137" s="1"/>
      <c r="N137" s="1" t="s">
        <v>321</v>
      </c>
      <c r="O137" s="1" t="s">
        <v>322</v>
      </c>
      <c r="P137" s="1"/>
      <c r="Q137" s="1"/>
      <c r="R137" s="1"/>
    </row>
    <row r="138" spans="1:18" ht="25.5" x14ac:dyDescent="0.2">
      <c r="A138" s="133">
        <v>129</v>
      </c>
      <c r="B138" s="49" t="s">
        <v>386</v>
      </c>
      <c r="C138" s="49" t="s">
        <v>292</v>
      </c>
      <c r="D138" s="132">
        <v>1</v>
      </c>
      <c r="E138" s="50" t="s">
        <v>331</v>
      </c>
      <c r="F138" s="164">
        <v>2273</v>
      </c>
      <c r="G138" s="192"/>
      <c r="H138" s="1"/>
      <c r="I138" s="1" t="s">
        <v>321</v>
      </c>
      <c r="J138" s="1" t="s">
        <v>321</v>
      </c>
      <c r="K138" s="1"/>
      <c r="L138" s="1"/>
      <c r="M138" s="1"/>
      <c r="N138" s="1" t="s">
        <v>321</v>
      </c>
      <c r="O138" s="1" t="s">
        <v>322</v>
      </c>
      <c r="P138" s="1"/>
      <c r="Q138" s="1"/>
      <c r="R138" s="1"/>
    </row>
    <row r="139" spans="1:18" ht="25.5" x14ac:dyDescent="0.2">
      <c r="A139" s="132">
        <v>130</v>
      </c>
      <c r="B139" s="49" t="s">
        <v>387</v>
      </c>
      <c r="C139" s="49" t="s">
        <v>292</v>
      </c>
      <c r="D139" s="132">
        <v>1</v>
      </c>
      <c r="E139" s="50" t="s">
        <v>331</v>
      </c>
      <c r="F139" s="164">
        <v>2273</v>
      </c>
      <c r="G139" s="192"/>
      <c r="H139" s="1"/>
      <c r="I139" s="1"/>
      <c r="J139" s="1" t="s">
        <v>321</v>
      </c>
      <c r="K139" s="1"/>
      <c r="L139" s="1"/>
      <c r="M139" s="1"/>
      <c r="N139" s="1" t="s">
        <v>321</v>
      </c>
      <c r="O139" s="1" t="s">
        <v>322</v>
      </c>
      <c r="P139" s="1"/>
      <c r="Q139" s="1"/>
      <c r="R139" s="1"/>
    </row>
    <row r="140" spans="1:18" ht="25.5" x14ac:dyDescent="0.2">
      <c r="A140" s="133">
        <v>131</v>
      </c>
      <c r="B140" s="49" t="s">
        <v>388</v>
      </c>
      <c r="C140" s="49" t="s">
        <v>292</v>
      </c>
      <c r="D140" s="132">
        <v>1</v>
      </c>
      <c r="E140" s="50" t="s">
        <v>331</v>
      </c>
      <c r="F140" s="164">
        <v>2273</v>
      </c>
      <c r="G140" s="192"/>
      <c r="H140" s="1"/>
      <c r="I140" s="1" t="s">
        <v>321</v>
      </c>
      <c r="J140" s="1" t="s">
        <v>321</v>
      </c>
      <c r="K140" s="1"/>
      <c r="L140" s="1"/>
      <c r="M140" s="1"/>
      <c r="N140" s="1" t="s">
        <v>321</v>
      </c>
      <c r="O140" s="1" t="s">
        <v>322</v>
      </c>
      <c r="P140" s="1"/>
      <c r="Q140" s="1"/>
      <c r="R140" s="1"/>
    </row>
    <row r="141" spans="1:18" ht="25.5" x14ac:dyDescent="0.2">
      <c r="A141" s="132">
        <v>132</v>
      </c>
      <c r="B141" s="49" t="s">
        <v>389</v>
      </c>
      <c r="C141" s="49" t="s">
        <v>292</v>
      </c>
      <c r="D141" s="132">
        <v>1</v>
      </c>
      <c r="E141" s="50" t="s">
        <v>331</v>
      </c>
      <c r="F141" s="164">
        <v>2273</v>
      </c>
      <c r="G141" s="192"/>
      <c r="H141" s="1"/>
      <c r="I141" s="1" t="s">
        <v>321</v>
      </c>
      <c r="J141" s="1" t="s">
        <v>321</v>
      </c>
      <c r="K141" s="1"/>
      <c r="L141" s="1"/>
      <c r="M141" s="1"/>
      <c r="N141" s="1" t="s">
        <v>321</v>
      </c>
      <c r="O141" s="1" t="s">
        <v>322</v>
      </c>
      <c r="P141" s="1"/>
      <c r="Q141" s="1"/>
      <c r="R141" s="1"/>
    </row>
    <row r="142" spans="1:18" ht="25.5" x14ac:dyDescent="0.2">
      <c r="A142" s="133">
        <v>133</v>
      </c>
      <c r="B142" s="49" t="s">
        <v>390</v>
      </c>
      <c r="C142" s="49" t="s">
        <v>292</v>
      </c>
      <c r="D142" s="132">
        <v>1</v>
      </c>
      <c r="E142" s="50" t="s">
        <v>331</v>
      </c>
      <c r="F142" s="164">
        <v>2273</v>
      </c>
      <c r="G142" s="192"/>
      <c r="H142" s="1"/>
      <c r="I142" s="1" t="s">
        <v>321</v>
      </c>
      <c r="J142" s="1" t="s">
        <v>321</v>
      </c>
      <c r="K142" s="1"/>
      <c r="L142" s="1"/>
      <c r="M142" s="1"/>
      <c r="N142" s="1" t="s">
        <v>321</v>
      </c>
      <c r="O142" s="1"/>
      <c r="P142" s="1"/>
      <c r="Q142" s="1"/>
      <c r="R142" s="1"/>
    </row>
    <row r="143" spans="1:18" ht="25.5" x14ac:dyDescent="0.2">
      <c r="A143" s="132">
        <v>134</v>
      </c>
      <c r="B143" s="49" t="s">
        <v>391</v>
      </c>
      <c r="C143" s="49" t="s">
        <v>292</v>
      </c>
      <c r="D143" s="132">
        <v>1</v>
      </c>
      <c r="E143" s="50" t="s">
        <v>331</v>
      </c>
      <c r="F143" s="164">
        <v>2273</v>
      </c>
      <c r="G143" s="192"/>
      <c r="H143" s="1"/>
      <c r="I143" s="1" t="s">
        <v>321</v>
      </c>
      <c r="J143" s="1" t="s">
        <v>321</v>
      </c>
      <c r="K143" s="1"/>
      <c r="L143" s="1"/>
      <c r="M143" s="1"/>
      <c r="N143" s="1" t="s">
        <v>321</v>
      </c>
      <c r="O143" s="1"/>
      <c r="P143" s="1"/>
      <c r="Q143" s="1"/>
      <c r="R143" s="1"/>
    </row>
    <row r="144" spans="1:18" ht="25.5" x14ac:dyDescent="0.2">
      <c r="A144" s="133">
        <v>135</v>
      </c>
      <c r="B144" s="49" t="s">
        <v>392</v>
      </c>
      <c r="C144" s="49" t="s">
        <v>292</v>
      </c>
      <c r="D144" s="132">
        <v>1</v>
      </c>
      <c r="E144" s="50" t="s">
        <v>331</v>
      </c>
      <c r="F144" s="164">
        <v>2273</v>
      </c>
      <c r="G144" s="192"/>
      <c r="H144" s="1"/>
      <c r="I144" s="1" t="s">
        <v>321</v>
      </c>
      <c r="J144" s="1" t="s">
        <v>321</v>
      </c>
      <c r="K144" s="1"/>
      <c r="L144" s="1"/>
      <c r="M144" s="1"/>
      <c r="N144" s="1" t="s">
        <v>321</v>
      </c>
      <c r="O144" s="1" t="s">
        <v>322</v>
      </c>
      <c r="P144" s="1"/>
      <c r="Q144" s="1"/>
      <c r="R144" s="1"/>
    </row>
    <row r="145" spans="1:18" ht="25.5" x14ac:dyDescent="0.2">
      <c r="A145" s="132">
        <v>136</v>
      </c>
      <c r="B145" s="49" t="s">
        <v>393</v>
      </c>
      <c r="C145" s="49" t="s">
        <v>292</v>
      </c>
      <c r="D145" s="132">
        <v>1</v>
      </c>
      <c r="E145" s="50" t="s">
        <v>331</v>
      </c>
      <c r="F145" s="164">
        <v>2273</v>
      </c>
      <c r="G145" s="192"/>
      <c r="H145" s="1"/>
      <c r="I145" s="1" t="s">
        <v>321</v>
      </c>
      <c r="J145" s="1" t="s">
        <v>321</v>
      </c>
      <c r="K145" s="1"/>
      <c r="L145" s="1"/>
      <c r="M145" s="1"/>
      <c r="N145" s="1" t="s">
        <v>321</v>
      </c>
      <c r="O145" s="1" t="s">
        <v>322</v>
      </c>
      <c r="P145" s="1"/>
      <c r="Q145" s="1"/>
      <c r="R145" s="1"/>
    </row>
    <row r="146" spans="1:18" ht="25.5" x14ac:dyDescent="0.2">
      <c r="A146" s="133">
        <v>137</v>
      </c>
      <c r="B146" s="49" t="s">
        <v>394</v>
      </c>
      <c r="C146" s="49" t="s">
        <v>292</v>
      </c>
      <c r="D146" s="132">
        <v>1</v>
      </c>
      <c r="E146" s="50" t="s">
        <v>331</v>
      </c>
      <c r="F146" s="164">
        <v>17443</v>
      </c>
      <c r="G146" s="192"/>
      <c r="H146" s="1"/>
      <c r="I146" s="1" t="s">
        <v>321</v>
      </c>
      <c r="J146" s="1" t="s">
        <v>468</v>
      </c>
      <c r="K146" s="1"/>
      <c r="L146" s="1"/>
      <c r="M146" s="1"/>
      <c r="N146" s="1" t="s">
        <v>321</v>
      </c>
      <c r="O146" s="1" t="s">
        <v>322</v>
      </c>
      <c r="P146" s="1"/>
      <c r="Q146" s="1"/>
      <c r="R146" s="1"/>
    </row>
    <row r="147" spans="1:18" ht="25.5" x14ac:dyDescent="0.2">
      <c r="A147" s="132">
        <v>138</v>
      </c>
      <c r="B147" s="49" t="s">
        <v>294</v>
      </c>
      <c r="C147" s="49" t="s">
        <v>292</v>
      </c>
      <c r="D147" s="132">
        <v>1</v>
      </c>
      <c r="E147" s="50" t="s">
        <v>331</v>
      </c>
      <c r="F147" s="164">
        <v>17443</v>
      </c>
      <c r="G147" s="192"/>
      <c r="H147" s="1"/>
      <c r="I147" s="1" t="s">
        <v>321</v>
      </c>
      <c r="J147" s="1" t="s">
        <v>468</v>
      </c>
      <c r="K147" s="1"/>
      <c r="L147" s="1"/>
      <c r="M147" s="1"/>
      <c r="N147" s="1" t="s">
        <v>321</v>
      </c>
      <c r="O147" s="1" t="s">
        <v>322</v>
      </c>
      <c r="P147" s="1"/>
      <c r="Q147" s="1"/>
      <c r="R147" s="1"/>
    </row>
    <row r="148" spans="1:18" ht="25.5" x14ac:dyDescent="0.2">
      <c r="A148" s="133">
        <v>139</v>
      </c>
      <c r="B148" s="49" t="s">
        <v>395</v>
      </c>
      <c r="C148" s="49" t="s">
        <v>292</v>
      </c>
      <c r="D148" s="132">
        <v>1</v>
      </c>
      <c r="E148" s="50" t="s">
        <v>331</v>
      </c>
      <c r="F148" s="164">
        <v>17443</v>
      </c>
      <c r="G148" s="192"/>
      <c r="H148" s="1"/>
      <c r="I148" s="1" t="s">
        <v>321</v>
      </c>
      <c r="J148" s="1" t="s">
        <v>468</v>
      </c>
      <c r="K148" s="1"/>
      <c r="L148" s="1"/>
      <c r="M148" s="1"/>
      <c r="N148" s="1" t="s">
        <v>321</v>
      </c>
      <c r="O148" s="1" t="s">
        <v>322</v>
      </c>
      <c r="P148" s="1"/>
      <c r="Q148" s="1"/>
      <c r="R148" s="1"/>
    </row>
    <row r="149" spans="1:18" ht="25.5" x14ac:dyDescent="0.2">
      <c r="A149" s="132">
        <v>140</v>
      </c>
      <c r="B149" s="49" t="s">
        <v>396</v>
      </c>
      <c r="C149" s="49" t="s">
        <v>292</v>
      </c>
      <c r="D149" s="132">
        <v>1</v>
      </c>
      <c r="E149" s="50" t="s">
        <v>331</v>
      </c>
      <c r="F149" s="164">
        <v>17443</v>
      </c>
      <c r="G149" s="192"/>
      <c r="H149" s="1"/>
      <c r="I149" s="1" t="s">
        <v>321</v>
      </c>
      <c r="J149" s="1" t="s">
        <v>468</v>
      </c>
      <c r="K149" s="1"/>
      <c r="L149" s="1"/>
      <c r="M149" s="1"/>
      <c r="N149" s="1" t="s">
        <v>321</v>
      </c>
      <c r="O149" s="1" t="s">
        <v>322</v>
      </c>
      <c r="P149" s="1"/>
      <c r="Q149" s="1"/>
      <c r="R149" s="1"/>
    </row>
    <row r="150" spans="1:18" ht="25.5" x14ac:dyDescent="0.2">
      <c r="A150" s="133">
        <v>141</v>
      </c>
      <c r="B150" s="49" t="s">
        <v>397</v>
      </c>
      <c r="C150" s="49" t="s">
        <v>292</v>
      </c>
      <c r="D150" s="132">
        <v>1</v>
      </c>
      <c r="E150" s="50" t="s">
        <v>331</v>
      </c>
      <c r="F150" s="164">
        <v>17443</v>
      </c>
      <c r="G150" s="192"/>
      <c r="H150" s="1"/>
      <c r="I150" s="1" t="s">
        <v>321</v>
      </c>
      <c r="J150" s="1" t="s">
        <v>321</v>
      </c>
      <c r="K150" s="1"/>
      <c r="L150" s="1"/>
      <c r="M150" s="1"/>
      <c r="N150" s="1" t="s">
        <v>321</v>
      </c>
      <c r="O150" s="1" t="s">
        <v>322</v>
      </c>
      <c r="P150" s="1"/>
      <c r="Q150" s="1"/>
      <c r="R150" s="1"/>
    </row>
    <row r="151" spans="1:18" ht="25.5" x14ac:dyDescent="0.2">
      <c r="A151" s="132">
        <v>142</v>
      </c>
      <c r="B151" s="49" t="s">
        <v>295</v>
      </c>
      <c r="C151" s="49" t="s">
        <v>292</v>
      </c>
      <c r="D151" s="132">
        <v>1</v>
      </c>
      <c r="E151" s="50" t="s">
        <v>331</v>
      </c>
      <c r="F151" s="164">
        <v>17443</v>
      </c>
      <c r="G151" s="192"/>
      <c r="H151" s="1"/>
      <c r="I151" s="1" t="s">
        <v>321</v>
      </c>
      <c r="J151" s="1" t="s">
        <v>468</v>
      </c>
      <c r="K151" s="1"/>
      <c r="L151" s="1"/>
      <c r="M151" s="1"/>
      <c r="N151" s="1" t="s">
        <v>321</v>
      </c>
      <c r="O151" s="1" t="s">
        <v>322</v>
      </c>
      <c r="P151" s="1"/>
      <c r="Q151" s="1"/>
      <c r="R151" s="1"/>
    </row>
    <row r="152" spans="1:18" ht="25.5" x14ac:dyDescent="0.2">
      <c r="A152" s="133">
        <v>143</v>
      </c>
      <c r="B152" s="49" t="s">
        <v>398</v>
      </c>
      <c r="C152" s="49" t="s">
        <v>44</v>
      </c>
      <c r="D152" s="132">
        <v>1</v>
      </c>
      <c r="E152" s="50" t="s">
        <v>331</v>
      </c>
      <c r="F152" s="164">
        <v>4511</v>
      </c>
      <c r="G152" s="192"/>
      <c r="H152" s="1"/>
      <c r="I152" s="1" t="s">
        <v>468</v>
      </c>
      <c r="J152" s="1" t="s">
        <v>321</v>
      </c>
      <c r="K152" s="1"/>
      <c r="L152" s="1"/>
      <c r="M152" s="1"/>
      <c r="N152" s="1" t="s">
        <v>468</v>
      </c>
      <c r="O152" s="1" t="s">
        <v>322</v>
      </c>
      <c r="P152" s="1"/>
      <c r="Q152" s="1"/>
      <c r="R152" s="1"/>
    </row>
    <row r="153" spans="1:18" ht="25.5" x14ac:dyDescent="0.2">
      <c r="A153" s="132">
        <v>144</v>
      </c>
      <c r="B153" s="49" t="s">
        <v>399</v>
      </c>
      <c r="C153" s="49" t="s">
        <v>44</v>
      </c>
      <c r="D153" s="132">
        <v>1</v>
      </c>
      <c r="E153" s="50" t="s">
        <v>331</v>
      </c>
      <c r="F153" s="164">
        <v>4511</v>
      </c>
      <c r="G153" s="192"/>
      <c r="H153" s="1"/>
      <c r="I153" s="1" t="s">
        <v>468</v>
      </c>
      <c r="J153" s="1" t="s">
        <v>321</v>
      </c>
      <c r="K153" s="1"/>
      <c r="L153" s="1"/>
      <c r="M153" s="1"/>
      <c r="N153" s="1" t="s">
        <v>468</v>
      </c>
      <c r="O153" s="1" t="s">
        <v>322</v>
      </c>
      <c r="P153" s="1"/>
      <c r="Q153" s="1"/>
      <c r="R153" s="1"/>
    </row>
    <row r="154" spans="1:18" ht="25.5" x14ac:dyDescent="0.2">
      <c r="A154" s="133">
        <v>145</v>
      </c>
      <c r="B154" s="49" t="s">
        <v>103</v>
      </c>
      <c r="C154" s="49" t="s">
        <v>89</v>
      </c>
      <c r="D154" s="132">
        <v>1</v>
      </c>
      <c r="E154" s="50" t="s">
        <v>331</v>
      </c>
      <c r="F154" s="164">
        <v>106313</v>
      </c>
      <c r="G154" s="192"/>
      <c r="H154" s="1"/>
      <c r="I154" s="1"/>
      <c r="J154" s="1" t="s">
        <v>321</v>
      </c>
      <c r="K154" s="1"/>
      <c r="L154" s="1"/>
      <c r="M154" s="1"/>
      <c r="N154" s="1"/>
      <c r="O154" s="1" t="s">
        <v>322</v>
      </c>
      <c r="P154" s="1"/>
      <c r="Q154" s="1"/>
      <c r="R154" s="1"/>
    </row>
    <row r="155" spans="1:18" ht="25.5" x14ac:dyDescent="0.2">
      <c r="A155" s="132">
        <v>146</v>
      </c>
      <c r="B155" s="49" t="s">
        <v>104</v>
      </c>
      <c r="C155" s="49" t="s">
        <v>89</v>
      </c>
      <c r="D155" s="132">
        <v>1</v>
      </c>
      <c r="E155" s="50" t="s">
        <v>331</v>
      </c>
      <c r="F155" s="164">
        <v>106313</v>
      </c>
      <c r="G155" s="192"/>
      <c r="H155" s="1"/>
      <c r="I155" s="1"/>
      <c r="J155" s="1" t="s">
        <v>321</v>
      </c>
      <c r="K155" s="1"/>
      <c r="L155" s="1"/>
      <c r="M155" s="1"/>
      <c r="N155" s="1"/>
      <c r="O155" s="1" t="s">
        <v>322</v>
      </c>
      <c r="P155" s="1"/>
      <c r="Q155" s="1"/>
      <c r="R155" s="1"/>
    </row>
    <row r="156" spans="1:18" ht="38.25" x14ac:dyDescent="0.2">
      <c r="A156" s="133">
        <v>147</v>
      </c>
      <c r="B156" s="49" t="s">
        <v>120</v>
      </c>
      <c r="C156" s="49" t="s">
        <v>121</v>
      </c>
      <c r="D156" s="132">
        <v>1</v>
      </c>
      <c r="E156" s="50" t="s">
        <v>331</v>
      </c>
      <c r="F156" s="164">
        <v>151470</v>
      </c>
      <c r="G156" s="192"/>
      <c r="H156" s="1"/>
      <c r="I156" s="1"/>
      <c r="J156" s="1"/>
      <c r="K156" s="1"/>
      <c r="L156" s="1"/>
      <c r="M156" s="1"/>
      <c r="N156" s="1"/>
      <c r="O156" s="1"/>
      <c r="P156" s="1"/>
      <c r="Q156" s="1"/>
      <c r="R156" s="1"/>
    </row>
    <row r="157" spans="1:18" ht="38.25" x14ac:dyDescent="0.2">
      <c r="A157" s="132">
        <v>148</v>
      </c>
      <c r="B157" s="49" t="s">
        <v>122</v>
      </c>
      <c r="C157" s="49" t="s">
        <v>121</v>
      </c>
      <c r="D157" s="132">
        <v>1</v>
      </c>
      <c r="E157" s="50" t="s">
        <v>331</v>
      </c>
      <c r="F157" s="164">
        <v>115425</v>
      </c>
      <c r="G157" s="192"/>
      <c r="H157" s="1"/>
      <c r="I157" s="1"/>
      <c r="J157" s="1" t="s">
        <v>321</v>
      </c>
      <c r="K157" s="1"/>
      <c r="L157" s="1"/>
      <c r="M157" s="1"/>
      <c r="N157" s="1"/>
      <c r="O157" s="1" t="s">
        <v>322</v>
      </c>
      <c r="P157" s="1"/>
      <c r="Q157" s="1"/>
      <c r="R157" s="1"/>
    </row>
    <row r="158" spans="1:18" ht="25.5" x14ac:dyDescent="0.2">
      <c r="A158" s="133">
        <v>149</v>
      </c>
      <c r="B158" s="49" t="s">
        <v>158</v>
      </c>
      <c r="C158" s="49" t="s">
        <v>157</v>
      </c>
      <c r="D158" s="132">
        <v>1</v>
      </c>
      <c r="E158" s="50" t="s">
        <v>331</v>
      </c>
      <c r="F158" s="164">
        <v>3060</v>
      </c>
      <c r="G158" s="192"/>
      <c r="H158" s="1"/>
      <c r="I158" s="1"/>
      <c r="J158" s="1"/>
      <c r="K158" s="1"/>
      <c r="L158" s="1"/>
      <c r="M158" s="1"/>
      <c r="N158" s="1"/>
      <c r="O158" s="1" t="s">
        <v>322</v>
      </c>
      <c r="P158" s="1"/>
      <c r="Q158" s="1"/>
      <c r="R158" s="1"/>
    </row>
    <row r="159" spans="1:18" ht="89.25" x14ac:dyDescent="0.2">
      <c r="A159" s="132">
        <v>150</v>
      </c>
      <c r="B159" s="49" t="s">
        <v>400</v>
      </c>
      <c r="C159" s="49" t="s">
        <v>193</v>
      </c>
      <c r="D159" s="132">
        <v>1</v>
      </c>
      <c r="E159" s="50" t="s">
        <v>331</v>
      </c>
      <c r="F159" s="164">
        <v>189810</v>
      </c>
      <c r="G159" s="192"/>
      <c r="H159" s="1"/>
      <c r="I159" s="1"/>
      <c r="J159" s="1"/>
      <c r="K159" s="1"/>
      <c r="L159" s="1"/>
      <c r="M159" s="1"/>
      <c r="N159" s="1"/>
      <c r="O159" s="1" t="s">
        <v>322</v>
      </c>
      <c r="P159" s="1"/>
      <c r="Q159" s="1"/>
      <c r="R159" s="1"/>
    </row>
    <row r="160" spans="1:18" ht="89.25" x14ac:dyDescent="0.2">
      <c r="A160" s="133">
        <v>151</v>
      </c>
      <c r="B160" s="49" t="s">
        <v>401</v>
      </c>
      <c r="C160" s="49" t="s">
        <v>193</v>
      </c>
      <c r="D160" s="132">
        <v>1</v>
      </c>
      <c r="E160" s="50" t="s">
        <v>331</v>
      </c>
      <c r="F160" s="164">
        <v>189810</v>
      </c>
      <c r="G160" s="192"/>
      <c r="H160" s="1"/>
      <c r="I160" s="1"/>
      <c r="J160" s="1"/>
      <c r="K160" s="1"/>
      <c r="L160" s="1"/>
      <c r="M160" s="1"/>
      <c r="N160" s="1"/>
      <c r="O160" s="1" t="s">
        <v>322</v>
      </c>
      <c r="P160" s="1"/>
      <c r="Q160" s="1"/>
      <c r="R160" s="1"/>
    </row>
    <row r="161" spans="1:18" ht="89.25" x14ac:dyDescent="0.2">
      <c r="A161" s="132">
        <v>152</v>
      </c>
      <c r="B161" s="49" t="s">
        <v>402</v>
      </c>
      <c r="C161" s="49" t="s">
        <v>193</v>
      </c>
      <c r="D161" s="132">
        <v>1</v>
      </c>
      <c r="E161" s="50" t="s">
        <v>331</v>
      </c>
      <c r="F161" s="164">
        <v>189810</v>
      </c>
      <c r="G161" s="192"/>
      <c r="H161" s="1"/>
      <c r="I161" s="1"/>
      <c r="J161" s="1"/>
      <c r="K161" s="1"/>
      <c r="L161" s="1"/>
      <c r="M161" s="1"/>
      <c r="N161" s="1"/>
      <c r="O161" s="1" t="s">
        <v>322</v>
      </c>
      <c r="P161" s="1"/>
      <c r="Q161" s="1"/>
      <c r="R161" s="1"/>
    </row>
    <row r="162" spans="1:18" ht="89.25" x14ac:dyDescent="0.2">
      <c r="A162" s="133">
        <v>153</v>
      </c>
      <c r="B162" s="49" t="s">
        <v>403</v>
      </c>
      <c r="C162" s="49" t="s">
        <v>193</v>
      </c>
      <c r="D162" s="132">
        <v>1</v>
      </c>
      <c r="E162" s="50" t="s">
        <v>331</v>
      </c>
      <c r="F162" s="164">
        <v>189810</v>
      </c>
      <c r="G162" s="192"/>
      <c r="H162" s="1"/>
      <c r="I162" s="1"/>
      <c r="J162" s="1"/>
      <c r="K162" s="1"/>
      <c r="L162" s="1"/>
      <c r="M162" s="1"/>
      <c r="N162" s="1"/>
      <c r="O162" s="1" t="s">
        <v>322</v>
      </c>
      <c r="P162" s="1"/>
      <c r="Q162" s="1"/>
      <c r="R162" s="1"/>
    </row>
    <row r="163" spans="1:18" ht="38.25" x14ac:dyDescent="0.2">
      <c r="A163" s="132">
        <v>154</v>
      </c>
      <c r="B163" s="49" t="s">
        <v>208</v>
      </c>
      <c r="C163" s="49" t="s">
        <v>209</v>
      </c>
      <c r="D163" s="132">
        <v>1</v>
      </c>
      <c r="E163" s="50" t="s">
        <v>331</v>
      </c>
      <c r="F163" s="164">
        <v>187313</v>
      </c>
      <c r="G163" s="192"/>
      <c r="H163" s="1"/>
      <c r="I163" s="1"/>
      <c r="J163" s="1" t="s">
        <v>468</v>
      </c>
      <c r="K163" s="1"/>
      <c r="L163" s="1"/>
      <c r="M163" s="1"/>
      <c r="N163" s="1"/>
      <c r="O163" s="1"/>
      <c r="P163" s="1"/>
      <c r="Q163" s="1"/>
      <c r="R163" s="1"/>
    </row>
    <row r="164" spans="1:18" ht="38.25" x14ac:dyDescent="0.2">
      <c r="A164" s="133">
        <v>155</v>
      </c>
      <c r="B164" s="49" t="s">
        <v>210</v>
      </c>
      <c r="C164" s="49" t="s">
        <v>209</v>
      </c>
      <c r="D164" s="132">
        <v>1</v>
      </c>
      <c r="E164" s="50" t="s">
        <v>331</v>
      </c>
      <c r="F164" s="164">
        <v>187313</v>
      </c>
      <c r="G164" s="192"/>
      <c r="H164" s="1"/>
      <c r="I164" s="1"/>
      <c r="J164" s="1" t="s">
        <v>468</v>
      </c>
      <c r="K164" s="1"/>
      <c r="L164" s="1"/>
      <c r="M164" s="1"/>
      <c r="N164" s="1"/>
      <c r="O164" s="1"/>
      <c r="P164" s="1"/>
      <c r="Q164" s="1"/>
      <c r="R164" s="1"/>
    </row>
    <row r="165" spans="1:18" ht="38.25" x14ac:dyDescent="0.2">
      <c r="A165" s="132">
        <v>156</v>
      </c>
      <c r="B165" s="49" t="s">
        <v>211</v>
      </c>
      <c r="C165" s="49" t="s">
        <v>209</v>
      </c>
      <c r="D165" s="132">
        <v>1</v>
      </c>
      <c r="E165" s="50" t="s">
        <v>331</v>
      </c>
      <c r="F165" s="164">
        <v>187313</v>
      </c>
      <c r="G165" s="192"/>
      <c r="H165" s="1"/>
      <c r="I165" s="1"/>
      <c r="J165" s="1" t="s">
        <v>468</v>
      </c>
      <c r="K165" s="1"/>
      <c r="L165" s="1"/>
      <c r="M165" s="1"/>
      <c r="N165" s="1"/>
      <c r="O165" s="1"/>
      <c r="P165" s="1"/>
      <c r="Q165" s="1"/>
      <c r="R165" s="1"/>
    </row>
    <row r="166" spans="1:18" ht="25.5" x14ac:dyDescent="0.2">
      <c r="A166" s="133">
        <v>157</v>
      </c>
      <c r="B166" s="49" t="s">
        <v>262</v>
      </c>
      <c r="C166" s="49" t="s">
        <v>261</v>
      </c>
      <c r="D166" s="132">
        <v>1</v>
      </c>
      <c r="E166" s="50" t="s">
        <v>331</v>
      </c>
      <c r="F166" s="164">
        <v>110160</v>
      </c>
      <c r="G166" s="192"/>
      <c r="H166" s="1"/>
      <c r="I166" s="1"/>
      <c r="J166" s="1"/>
      <c r="K166" s="1"/>
      <c r="L166" s="1"/>
      <c r="M166" s="1"/>
      <c r="N166" s="1"/>
      <c r="O166" s="1"/>
      <c r="P166" s="1"/>
      <c r="Q166" s="1"/>
      <c r="R166" s="1"/>
    </row>
    <row r="167" spans="1:18" ht="51" x14ac:dyDescent="0.2">
      <c r="A167" s="132">
        <v>158</v>
      </c>
      <c r="B167" s="49" t="s">
        <v>290</v>
      </c>
      <c r="C167" s="49" t="s">
        <v>291</v>
      </c>
      <c r="D167" s="132">
        <v>1</v>
      </c>
      <c r="E167" s="50" t="s">
        <v>331</v>
      </c>
      <c r="F167" s="164">
        <v>89640</v>
      </c>
      <c r="G167" s="192"/>
      <c r="H167" s="1"/>
      <c r="I167" s="1"/>
      <c r="J167" s="1" t="s">
        <v>468</v>
      </c>
      <c r="K167" s="1"/>
      <c r="L167" s="1"/>
      <c r="M167" s="1"/>
      <c r="N167" s="1"/>
      <c r="O167" s="1"/>
      <c r="P167" s="1"/>
      <c r="Q167" s="1"/>
      <c r="R167" s="1"/>
    </row>
    <row r="168" spans="1:18" ht="51" x14ac:dyDescent="0.2">
      <c r="A168" s="133">
        <v>159</v>
      </c>
      <c r="B168" s="49" t="s">
        <v>54</v>
      </c>
      <c r="C168" s="49" t="s">
        <v>55</v>
      </c>
      <c r="D168" s="132">
        <v>1</v>
      </c>
      <c r="E168" s="50" t="s">
        <v>331</v>
      </c>
      <c r="F168" s="164">
        <v>10294</v>
      </c>
      <c r="G168" s="192"/>
      <c r="H168" s="1"/>
      <c r="I168" s="1" t="s">
        <v>322</v>
      </c>
      <c r="J168" s="1" t="s">
        <v>321</v>
      </c>
      <c r="K168" s="1"/>
      <c r="L168" s="1"/>
      <c r="M168" s="1"/>
      <c r="N168" s="1"/>
      <c r="O168" s="1" t="s">
        <v>468</v>
      </c>
      <c r="P168" s="1"/>
      <c r="Q168" s="1"/>
      <c r="R168" s="1"/>
    </row>
    <row r="169" spans="1:18" ht="25.5" x14ac:dyDescent="0.2">
      <c r="A169" s="132">
        <v>160</v>
      </c>
      <c r="B169" s="49" t="s">
        <v>58</v>
      </c>
      <c r="C169" s="49" t="s">
        <v>57</v>
      </c>
      <c r="D169" s="132">
        <v>1</v>
      </c>
      <c r="E169" s="50" t="s">
        <v>331</v>
      </c>
      <c r="F169" s="164">
        <v>7000</v>
      </c>
      <c r="G169" s="192"/>
      <c r="H169" s="1" t="s">
        <v>321</v>
      </c>
      <c r="I169" s="1"/>
      <c r="J169" s="1"/>
      <c r="K169" s="1"/>
      <c r="L169" s="1"/>
      <c r="M169" s="1"/>
      <c r="N169" s="1"/>
      <c r="O169" s="1"/>
      <c r="P169" s="1"/>
      <c r="Q169" s="1"/>
      <c r="R169" s="1"/>
    </row>
    <row r="170" spans="1:18" ht="38.25" x14ac:dyDescent="0.2">
      <c r="A170" s="133">
        <v>161</v>
      </c>
      <c r="B170" s="49" t="s">
        <v>67</v>
      </c>
      <c r="C170" s="49" t="s">
        <v>65</v>
      </c>
      <c r="D170" s="132">
        <v>1</v>
      </c>
      <c r="E170" s="50" t="s">
        <v>331</v>
      </c>
      <c r="F170" s="164">
        <v>16988</v>
      </c>
      <c r="G170" s="192"/>
      <c r="H170" s="1"/>
      <c r="I170" s="1" t="s">
        <v>468</v>
      </c>
      <c r="J170" s="1"/>
      <c r="K170" s="1"/>
      <c r="L170" s="1"/>
      <c r="M170" s="1"/>
      <c r="N170" s="1"/>
      <c r="O170" s="1" t="s">
        <v>468</v>
      </c>
      <c r="P170" s="1"/>
      <c r="Q170" s="1"/>
      <c r="R170" s="1"/>
    </row>
    <row r="171" spans="1:18" ht="38.25" x14ac:dyDescent="0.2">
      <c r="A171" s="132">
        <v>162</v>
      </c>
      <c r="B171" s="49" t="s">
        <v>68</v>
      </c>
      <c r="C171" s="49" t="s">
        <v>65</v>
      </c>
      <c r="D171" s="132">
        <v>1</v>
      </c>
      <c r="E171" s="50" t="s">
        <v>331</v>
      </c>
      <c r="F171" s="164">
        <v>16988</v>
      </c>
      <c r="G171" s="192"/>
      <c r="H171" s="1"/>
      <c r="I171" s="1" t="s">
        <v>468</v>
      </c>
      <c r="J171" s="1" t="s">
        <v>321</v>
      </c>
      <c r="K171" s="1"/>
      <c r="L171" s="1"/>
      <c r="M171" s="1"/>
      <c r="N171" s="1"/>
      <c r="O171" s="1" t="s">
        <v>468</v>
      </c>
      <c r="P171" s="1"/>
      <c r="Q171" s="1"/>
      <c r="R171" s="1"/>
    </row>
    <row r="172" spans="1:18" ht="25.5" x14ac:dyDescent="0.2">
      <c r="A172" s="133">
        <v>163</v>
      </c>
      <c r="B172" s="49" t="s">
        <v>71</v>
      </c>
      <c r="C172" s="49" t="s">
        <v>72</v>
      </c>
      <c r="D172" s="132">
        <v>1</v>
      </c>
      <c r="E172" s="50" t="s">
        <v>331</v>
      </c>
      <c r="F172" s="164">
        <v>434</v>
      </c>
      <c r="G172" s="192"/>
      <c r="H172" s="1"/>
      <c r="I172" s="1"/>
      <c r="J172" s="1"/>
      <c r="K172" s="1"/>
      <c r="L172" s="1"/>
      <c r="M172" s="1"/>
      <c r="N172" s="1"/>
      <c r="O172" s="1" t="s">
        <v>468</v>
      </c>
      <c r="P172" s="1"/>
      <c r="Q172" s="1"/>
      <c r="R172" s="1"/>
    </row>
    <row r="173" spans="1:18" ht="76.5" x14ac:dyDescent="0.2">
      <c r="A173" s="132">
        <v>164</v>
      </c>
      <c r="B173" s="49" t="s">
        <v>404</v>
      </c>
      <c r="C173" s="49" t="s">
        <v>73</v>
      </c>
      <c r="D173" s="132">
        <v>1</v>
      </c>
      <c r="E173" s="50" t="s">
        <v>331</v>
      </c>
      <c r="F173" s="164">
        <v>6245</v>
      </c>
      <c r="G173" s="194" t="s">
        <v>322</v>
      </c>
      <c r="H173" s="1"/>
      <c r="I173" s="1" t="s">
        <v>468</v>
      </c>
      <c r="J173" s="1"/>
      <c r="K173" s="1" t="s">
        <v>321</v>
      </c>
      <c r="L173" s="1" t="s">
        <v>322</v>
      </c>
      <c r="M173" s="1"/>
      <c r="N173" s="1"/>
      <c r="O173" s="1"/>
      <c r="P173" s="1"/>
      <c r="Q173" s="1"/>
      <c r="R173" s="1"/>
    </row>
    <row r="174" spans="1:18" ht="25.5" x14ac:dyDescent="0.2">
      <c r="A174" s="133">
        <v>165</v>
      </c>
      <c r="B174" s="49" t="s">
        <v>83</v>
      </c>
      <c r="C174" s="49" t="s">
        <v>82</v>
      </c>
      <c r="D174" s="132">
        <v>1</v>
      </c>
      <c r="E174" s="50" t="s">
        <v>331</v>
      </c>
      <c r="F174" s="164">
        <v>308</v>
      </c>
      <c r="G174" s="192"/>
      <c r="H174" s="1"/>
      <c r="I174" s="1"/>
      <c r="J174" s="1"/>
      <c r="K174" s="1"/>
      <c r="L174" s="1"/>
      <c r="M174" s="1"/>
      <c r="N174" s="1"/>
      <c r="O174" s="1"/>
      <c r="P174" s="1"/>
      <c r="Q174" s="1"/>
      <c r="R174" s="1"/>
    </row>
    <row r="175" spans="1:18" ht="38.25" x14ac:dyDescent="0.2">
      <c r="A175" s="132">
        <v>166</v>
      </c>
      <c r="B175" s="49" t="s">
        <v>405</v>
      </c>
      <c r="C175" s="49" t="s">
        <v>84</v>
      </c>
      <c r="D175" s="132">
        <v>1</v>
      </c>
      <c r="E175" s="50" t="s">
        <v>331</v>
      </c>
      <c r="F175" s="164">
        <v>139044</v>
      </c>
      <c r="G175" s="192"/>
      <c r="H175" s="1"/>
      <c r="I175" s="1"/>
      <c r="J175" s="1"/>
      <c r="K175" s="1"/>
      <c r="L175" s="1"/>
      <c r="M175" s="1"/>
      <c r="N175" s="1"/>
      <c r="O175" s="1"/>
      <c r="P175" s="1"/>
      <c r="Q175" s="1"/>
      <c r="R175" s="1"/>
    </row>
    <row r="176" spans="1:18" ht="38.25" x14ac:dyDescent="0.2">
      <c r="A176" s="133">
        <v>167</v>
      </c>
      <c r="B176" s="49" t="s">
        <v>85</v>
      </c>
      <c r="C176" s="49" t="s">
        <v>86</v>
      </c>
      <c r="D176" s="132">
        <v>1</v>
      </c>
      <c r="E176" s="50" t="s">
        <v>331</v>
      </c>
      <c r="F176" s="164">
        <v>222229</v>
      </c>
      <c r="G176" s="192"/>
      <c r="H176" s="1"/>
      <c r="I176" s="1"/>
      <c r="J176" s="1" t="s">
        <v>321</v>
      </c>
      <c r="K176" s="1"/>
      <c r="L176" s="1"/>
      <c r="M176" s="1"/>
      <c r="N176" s="1"/>
      <c r="O176" s="1"/>
      <c r="P176" s="1"/>
      <c r="Q176" s="1"/>
      <c r="R176" s="1"/>
    </row>
    <row r="177" spans="1:18" ht="25.5" x14ac:dyDescent="0.2">
      <c r="A177" s="132">
        <v>168</v>
      </c>
      <c r="B177" s="49" t="s">
        <v>111</v>
      </c>
      <c r="C177" s="49" t="s">
        <v>107</v>
      </c>
      <c r="D177" s="132">
        <v>1</v>
      </c>
      <c r="E177" s="50" t="s">
        <v>331</v>
      </c>
      <c r="F177" s="164">
        <v>366341</v>
      </c>
      <c r="G177" s="192"/>
      <c r="H177" s="1"/>
      <c r="I177" s="1"/>
      <c r="J177" s="1"/>
      <c r="K177" s="1"/>
      <c r="L177" s="1"/>
      <c r="M177" s="1"/>
      <c r="N177" s="1"/>
      <c r="O177" s="1"/>
      <c r="P177" s="1"/>
      <c r="Q177" s="1"/>
      <c r="R177" s="1"/>
    </row>
    <row r="178" spans="1:18" ht="25.5" x14ac:dyDescent="0.2">
      <c r="A178" s="133">
        <v>169</v>
      </c>
      <c r="B178" s="49" t="s">
        <v>406</v>
      </c>
      <c r="C178" s="49" t="s">
        <v>107</v>
      </c>
      <c r="D178" s="132">
        <v>1</v>
      </c>
      <c r="E178" s="50" t="s">
        <v>331</v>
      </c>
      <c r="F178" s="164">
        <v>338265</v>
      </c>
      <c r="G178" s="192"/>
      <c r="H178" s="1"/>
      <c r="I178" s="1"/>
      <c r="J178" s="1" t="s">
        <v>321</v>
      </c>
      <c r="K178" s="1"/>
      <c r="L178" s="1"/>
      <c r="M178" s="1"/>
      <c r="N178" s="1"/>
      <c r="O178" s="1"/>
      <c r="P178" s="1"/>
      <c r="Q178" s="1"/>
      <c r="R178" s="1"/>
    </row>
    <row r="179" spans="1:18" ht="25.5" x14ac:dyDescent="0.2">
      <c r="A179" s="132">
        <v>170</v>
      </c>
      <c r="B179" s="49" t="s">
        <v>113</v>
      </c>
      <c r="C179" s="49" t="s">
        <v>107</v>
      </c>
      <c r="D179" s="132">
        <v>1</v>
      </c>
      <c r="E179" s="50" t="s">
        <v>331</v>
      </c>
      <c r="F179" s="164">
        <v>306122</v>
      </c>
      <c r="G179" s="192"/>
      <c r="H179" s="1"/>
      <c r="I179" s="1"/>
      <c r="J179" s="1"/>
      <c r="K179" s="1"/>
      <c r="L179" s="1"/>
      <c r="M179" s="1"/>
      <c r="N179" s="1"/>
      <c r="O179" s="1"/>
      <c r="P179" s="1"/>
      <c r="Q179" s="1"/>
      <c r="R179" s="1"/>
    </row>
    <row r="180" spans="1:18" ht="25.5" x14ac:dyDescent="0.2">
      <c r="A180" s="133">
        <v>171</v>
      </c>
      <c r="B180" s="49" t="s">
        <v>114</v>
      </c>
      <c r="C180" s="49" t="s">
        <v>107</v>
      </c>
      <c r="D180" s="132">
        <v>1</v>
      </c>
      <c r="E180" s="50" t="s">
        <v>331</v>
      </c>
      <c r="F180" s="164">
        <v>22500</v>
      </c>
      <c r="G180" s="192"/>
      <c r="H180" s="1"/>
      <c r="I180" s="1"/>
      <c r="J180" s="1" t="s">
        <v>468</v>
      </c>
      <c r="K180" s="1"/>
      <c r="L180" s="1"/>
      <c r="M180" s="1"/>
      <c r="N180" s="1"/>
      <c r="O180" s="1" t="s">
        <v>322</v>
      </c>
      <c r="P180" s="1"/>
      <c r="Q180" s="1"/>
      <c r="R180" s="1"/>
    </row>
    <row r="181" spans="1:18" ht="38.25" x14ac:dyDescent="0.2">
      <c r="A181" s="132">
        <v>172</v>
      </c>
      <c r="B181" s="49" t="s">
        <v>407</v>
      </c>
      <c r="C181" s="49" t="s">
        <v>43</v>
      </c>
      <c r="D181" s="132">
        <v>1</v>
      </c>
      <c r="E181" s="50" t="s">
        <v>331</v>
      </c>
      <c r="F181" s="164">
        <v>5735</v>
      </c>
      <c r="G181" s="192"/>
      <c r="H181" s="1"/>
      <c r="I181" s="1" t="s">
        <v>468</v>
      </c>
      <c r="J181" s="1" t="s">
        <v>468</v>
      </c>
      <c r="K181" s="1"/>
      <c r="L181" s="1"/>
      <c r="M181" s="1"/>
      <c r="N181" s="1"/>
      <c r="O181" s="1"/>
      <c r="P181" s="1"/>
      <c r="Q181" s="1"/>
      <c r="R181" s="1"/>
    </row>
    <row r="182" spans="1:18" x14ac:dyDescent="0.2">
      <c r="A182" s="133">
        <v>173</v>
      </c>
      <c r="B182" s="49" t="s">
        <v>119</v>
      </c>
      <c r="C182" s="49" t="s">
        <v>43</v>
      </c>
      <c r="D182" s="132">
        <v>1</v>
      </c>
      <c r="E182" s="50" t="s">
        <v>331</v>
      </c>
      <c r="F182" s="164">
        <v>3181</v>
      </c>
      <c r="G182" s="192"/>
      <c r="H182" s="1"/>
      <c r="I182" s="1"/>
      <c r="J182" s="1" t="s">
        <v>321</v>
      </c>
      <c r="K182" s="1"/>
      <c r="L182" s="1"/>
      <c r="M182" s="1"/>
      <c r="N182" s="1"/>
      <c r="O182" s="1"/>
      <c r="P182" s="1"/>
      <c r="Q182" s="1"/>
      <c r="R182" s="1"/>
    </row>
    <row r="183" spans="1:18" ht="25.5" x14ac:dyDescent="0.2">
      <c r="A183" s="132">
        <v>174</v>
      </c>
      <c r="B183" s="49" t="s">
        <v>124</v>
      </c>
      <c r="C183" s="49" t="s">
        <v>121</v>
      </c>
      <c r="D183" s="132">
        <v>1</v>
      </c>
      <c r="E183" s="50" t="s">
        <v>331</v>
      </c>
      <c r="F183" s="164">
        <v>14031</v>
      </c>
      <c r="G183" s="192"/>
      <c r="H183" s="1"/>
      <c r="I183" s="1" t="s">
        <v>321</v>
      </c>
      <c r="J183" s="1"/>
      <c r="K183" s="1"/>
      <c r="L183" s="1"/>
      <c r="M183" s="1"/>
      <c r="N183" s="1" t="s">
        <v>321</v>
      </c>
      <c r="O183" s="1" t="s">
        <v>468</v>
      </c>
      <c r="P183" s="1"/>
      <c r="Q183" s="1"/>
      <c r="R183" s="1"/>
    </row>
    <row r="184" spans="1:18" ht="51" x14ac:dyDescent="0.2">
      <c r="A184" s="133">
        <v>175</v>
      </c>
      <c r="B184" s="49" t="s">
        <v>131</v>
      </c>
      <c r="C184" s="49" t="s">
        <v>132</v>
      </c>
      <c r="D184" s="132">
        <v>1</v>
      </c>
      <c r="E184" s="50" t="s">
        <v>331</v>
      </c>
      <c r="F184" s="164">
        <v>33750</v>
      </c>
      <c r="G184" s="192"/>
      <c r="H184" s="1"/>
      <c r="I184" s="1"/>
      <c r="J184" s="1"/>
      <c r="K184" s="1"/>
      <c r="L184" s="1"/>
      <c r="M184" s="1"/>
      <c r="N184" s="1"/>
      <c r="O184" s="1"/>
      <c r="P184" s="1"/>
      <c r="Q184" s="1"/>
      <c r="R184" s="1"/>
    </row>
    <row r="185" spans="1:18" ht="38.25" x14ac:dyDescent="0.2">
      <c r="A185" s="132">
        <v>176</v>
      </c>
      <c r="B185" s="49" t="s">
        <v>137</v>
      </c>
      <c r="C185" s="49" t="s">
        <v>138</v>
      </c>
      <c r="D185" s="132">
        <v>1</v>
      </c>
      <c r="E185" s="50" t="s">
        <v>331</v>
      </c>
      <c r="F185" s="164">
        <v>451473</v>
      </c>
      <c r="G185" s="192"/>
      <c r="H185" s="1"/>
      <c r="I185" s="1"/>
      <c r="J185" s="1" t="s">
        <v>321</v>
      </c>
      <c r="K185" s="1"/>
      <c r="L185" s="1"/>
      <c r="M185" s="1"/>
      <c r="N185" s="1"/>
      <c r="O185" s="1"/>
      <c r="P185" s="1"/>
      <c r="Q185" s="1"/>
      <c r="R185" s="1"/>
    </row>
    <row r="186" spans="1:18" ht="38.25" x14ac:dyDescent="0.2">
      <c r="A186" s="133">
        <v>177</v>
      </c>
      <c r="B186" s="49" t="s">
        <v>139</v>
      </c>
      <c r="C186" s="49" t="s">
        <v>138</v>
      </c>
      <c r="D186" s="132">
        <v>1</v>
      </c>
      <c r="E186" s="50" t="s">
        <v>331</v>
      </c>
      <c r="F186" s="164">
        <v>451473</v>
      </c>
      <c r="G186" s="192"/>
      <c r="H186" s="1"/>
      <c r="I186" s="1"/>
      <c r="J186" s="1"/>
      <c r="K186" s="1"/>
      <c r="L186" s="1"/>
      <c r="M186" s="1"/>
      <c r="N186" s="1"/>
      <c r="O186" s="1"/>
      <c r="P186" s="1"/>
      <c r="Q186" s="1"/>
      <c r="R186" s="1"/>
    </row>
    <row r="187" spans="1:18" ht="51" x14ac:dyDescent="0.2">
      <c r="A187" s="132">
        <v>178</v>
      </c>
      <c r="B187" s="49" t="s">
        <v>142</v>
      </c>
      <c r="C187" s="49" t="s">
        <v>141</v>
      </c>
      <c r="D187" s="132">
        <v>1</v>
      </c>
      <c r="E187" s="50" t="s">
        <v>331</v>
      </c>
      <c r="F187" s="164">
        <v>31250</v>
      </c>
      <c r="G187" s="192"/>
      <c r="H187" s="1"/>
      <c r="I187" s="1"/>
      <c r="J187" s="1"/>
      <c r="K187" s="1" t="s">
        <v>468</v>
      </c>
      <c r="L187" s="1"/>
      <c r="M187" s="1"/>
      <c r="N187" s="1"/>
      <c r="O187" s="1"/>
      <c r="P187" s="1"/>
      <c r="Q187" s="1"/>
      <c r="R187" s="1"/>
    </row>
    <row r="188" spans="1:18" ht="25.5" x14ac:dyDescent="0.2">
      <c r="A188" s="133">
        <v>179</v>
      </c>
      <c r="B188" s="49" t="s">
        <v>153</v>
      </c>
      <c r="C188" s="49" t="s">
        <v>152</v>
      </c>
      <c r="D188" s="132">
        <v>1</v>
      </c>
      <c r="E188" s="50" t="s">
        <v>331</v>
      </c>
      <c r="F188" s="164">
        <v>23925</v>
      </c>
      <c r="G188" s="192"/>
      <c r="H188" s="1"/>
      <c r="I188" s="1"/>
      <c r="J188" s="1"/>
      <c r="K188" s="1"/>
      <c r="L188" s="1"/>
      <c r="M188" s="1"/>
      <c r="N188" s="1"/>
      <c r="O188" s="1"/>
      <c r="P188" s="1"/>
      <c r="Q188" s="1"/>
      <c r="R188" s="1"/>
    </row>
    <row r="189" spans="1:18" ht="25.5" x14ac:dyDescent="0.2">
      <c r="A189" s="132">
        <v>180</v>
      </c>
      <c r="B189" s="49" t="s">
        <v>160</v>
      </c>
      <c r="C189" s="49" t="s">
        <v>157</v>
      </c>
      <c r="D189" s="132">
        <v>1</v>
      </c>
      <c r="E189" s="50" t="s">
        <v>331</v>
      </c>
      <c r="F189" s="164">
        <v>359391</v>
      </c>
      <c r="G189" s="192"/>
      <c r="H189" s="1"/>
      <c r="I189" s="1"/>
      <c r="J189" s="1"/>
      <c r="K189" s="1"/>
      <c r="L189" s="1"/>
      <c r="M189" s="1"/>
      <c r="N189" s="1"/>
      <c r="O189" s="1"/>
      <c r="P189" s="1"/>
      <c r="Q189" s="1"/>
      <c r="R189" s="1"/>
    </row>
    <row r="190" spans="1:18" x14ac:dyDescent="0.2">
      <c r="A190" s="133">
        <v>181</v>
      </c>
      <c r="B190" s="49" t="s">
        <v>162</v>
      </c>
      <c r="C190" s="49" t="s">
        <v>157</v>
      </c>
      <c r="D190" s="132">
        <v>1</v>
      </c>
      <c r="E190" s="50" t="s">
        <v>331</v>
      </c>
      <c r="F190" s="164">
        <v>378994</v>
      </c>
      <c r="G190" s="192"/>
      <c r="H190" s="1"/>
      <c r="I190" s="1"/>
      <c r="J190" s="1"/>
      <c r="K190" s="1"/>
      <c r="L190" s="1"/>
      <c r="M190" s="1"/>
      <c r="N190" s="1"/>
      <c r="O190" s="1"/>
      <c r="P190" s="1"/>
      <c r="Q190" s="1"/>
      <c r="R190" s="1"/>
    </row>
    <row r="191" spans="1:18" ht="25.5" x14ac:dyDescent="0.2">
      <c r="A191" s="132">
        <v>182</v>
      </c>
      <c r="B191" s="49" t="s">
        <v>164</v>
      </c>
      <c r="C191" s="49" t="s">
        <v>165</v>
      </c>
      <c r="D191" s="132">
        <v>1</v>
      </c>
      <c r="E191" s="50" t="s">
        <v>331</v>
      </c>
      <c r="F191" s="164">
        <v>295527</v>
      </c>
      <c r="G191" s="192"/>
      <c r="H191" s="1"/>
      <c r="I191" s="1"/>
      <c r="J191" s="1"/>
      <c r="K191" s="1"/>
      <c r="L191" s="1"/>
      <c r="M191" s="1"/>
      <c r="N191" s="1"/>
      <c r="O191" s="1"/>
      <c r="P191" s="1"/>
      <c r="Q191" s="1"/>
      <c r="R191" s="1"/>
    </row>
    <row r="192" spans="1:18" ht="25.5" x14ac:dyDescent="0.2">
      <c r="A192" s="133">
        <v>183</v>
      </c>
      <c r="B192" s="49" t="s">
        <v>167</v>
      </c>
      <c r="C192" s="49" t="s">
        <v>166</v>
      </c>
      <c r="D192" s="132">
        <v>1</v>
      </c>
      <c r="E192" s="50" t="s">
        <v>331</v>
      </c>
      <c r="F192" s="164">
        <v>1229313</v>
      </c>
      <c r="G192" s="192"/>
      <c r="H192" s="1"/>
      <c r="I192" s="1"/>
      <c r="J192" s="1"/>
      <c r="K192" s="1"/>
      <c r="L192" s="1"/>
      <c r="M192" s="1"/>
      <c r="N192" s="1"/>
      <c r="O192" s="1"/>
      <c r="P192" s="1" t="s">
        <v>322</v>
      </c>
      <c r="Q192" s="1"/>
      <c r="R192" s="1"/>
    </row>
    <row r="193" spans="1:18" ht="38.25" x14ac:dyDescent="0.2">
      <c r="A193" s="132">
        <v>184</v>
      </c>
      <c r="B193" s="49" t="s">
        <v>195</v>
      </c>
      <c r="C193" s="49" t="s">
        <v>196</v>
      </c>
      <c r="D193" s="132">
        <v>1</v>
      </c>
      <c r="E193" s="50" t="s">
        <v>331</v>
      </c>
      <c r="F193" s="164">
        <v>23681</v>
      </c>
      <c r="G193" s="192"/>
      <c r="H193" s="1"/>
      <c r="I193" s="1"/>
      <c r="J193" s="1" t="s">
        <v>468</v>
      </c>
      <c r="K193" s="1"/>
      <c r="L193" s="1"/>
      <c r="M193" s="1"/>
      <c r="N193" s="1"/>
      <c r="O193" s="1"/>
      <c r="P193" s="1"/>
      <c r="Q193" s="1"/>
      <c r="R193" s="1"/>
    </row>
    <row r="194" spans="1:18" ht="51" x14ac:dyDescent="0.2">
      <c r="A194" s="133">
        <v>185</v>
      </c>
      <c r="B194" s="49" t="s">
        <v>199</v>
      </c>
      <c r="C194" s="49" t="s">
        <v>200</v>
      </c>
      <c r="D194" s="132">
        <v>1</v>
      </c>
      <c r="E194" s="50" t="s">
        <v>331</v>
      </c>
      <c r="F194" s="164">
        <v>28724</v>
      </c>
      <c r="G194" s="192"/>
      <c r="H194" s="1"/>
      <c r="I194" s="1"/>
      <c r="J194" s="1"/>
      <c r="K194" s="1"/>
      <c r="L194" s="1"/>
      <c r="M194" s="1"/>
      <c r="N194" s="1"/>
      <c r="O194" s="1"/>
      <c r="P194" s="1"/>
      <c r="Q194" s="1"/>
      <c r="R194" s="1"/>
    </row>
    <row r="195" spans="1:18" ht="63.75" x14ac:dyDescent="0.2">
      <c r="A195" s="132">
        <v>186</v>
      </c>
      <c r="B195" s="49" t="s">
        <v>204</v>
      </c>
      <c r="C195" s="49" t="s">
        <v>201</v>
      </c>
      <c r="D195" s="132">
        <v>1</v>
      </c>
      <c r="E195" s="50" t="s">
        <v>331</v>
      </c>
      <c r="F195" s="164">
        <v>58892</v>
      </c>
      <c r="G195" s="192"/>
      <c r="H195" s="1"/>
      <c r="I195" s="1"/>
      <c r="J195" s="1" t="s">
        <v>321</v>
      </c>
      <c r="K195" s="1"/>
      <c r="L195" s="1"/>
      <c r="M195" s="1"/>
      <c r="N195" s="1" t="s">
        <v>321</v>
      </c>
      <c r="O195" s="1"/>
      <c r="P195" s="1"/>
      <c r="Q195" s="1"/>
      <c r="R195" s="1" t="s">
        <v>322</v>
      </c>
    </row>
    <row r="196" spans="1:18" ht="25.5" x14ac:dyDescent="0.2">
      <c r="A196" s="133">
        <v>187</v>
      </c>
      <c r="B196" s="49" t="s">
        <v>207</v>
      </c>
      <c r="C196" s="49" t="s">
        <v>201</v>
      </c>
      <c r="D196" s="132">
        <v>1</v>
      </c>
      <c r="E196" s="50" t="s">
        <v>331</v>
      </c>
      <c r="F196" s="164">
        <v>573755</v>
      </c>
      <c r="G196" s="192"/>
      <c r="H196" s="1"/>
      <c r="I196" s="1"/>
      <c r="J196" s="1"/>
      <c r="K196" s="1"/>
      <c r="L196" s="1"/>
      <c r="M196" s="1"/>
      <c r="N196" s="1"/>
      <c r="O196" s="1"/>
      <c r="P196" s="1"/>
      <c r="Q196" s="1"/>
      <c r="R196" s="1"/>
    </row>
    <row r="197" spans="1:18" ht="38.25" x14ac:dyDescent="0.2">
      <c r="A197" s="132">
        <v>188</v>
      </c>
      <c r="B197" s="49" t="s">
        <v>229</v>
      </c>
      <c r="C197" s="49" t="s">
        <v>230</v>
      </c>
      <c r="D197" s="132">
        <v>1</v>
      </c>
      <c r="E197" s="50" t="s">
        <v>331</v>
      </c>
      <c r="F197" s="164">
        <v>3541</v>
      </c>
      <c r="G197" s="192"/>
      <c r="H197" s="1"/>
      <c r="I197" s="1"/>
      <c r="J197" s="1"/>
      <c r="K197" s="1"/>
      <c r="L197" s="1"/>
      <c r="M197" s="1"/>
      <c r="N197" s="1"/>
      <c r="O197" s="1"/>
      <c r="P197" s="1"/>
      <c r="Q197" s="1"/>
      <c r="R197" s="1"/>
    </row>
    <row r="198" spans="1:18" ht="38.25" x14ac:dyDescent="0.2">
      <c r="A198" s="133">
        <v>189</v>
      </c>
      <c r="B198" s="49" t="s">
        <v>232</v>
      </c>
      <c r="C198" s="49" t="s">
        <v>230</v>
      </c>
      <c r="D198" s="132">
        <v>1</v>
      </c>
      <c r="E198" s="50" t="s">
        <v>331</v>
      </c>
      <c r="F198" s="164">
        <v>3615</v>
      </c>
      <c r="G198" s="192"/>
      <c r="H198" s="1"/>
      <c r="I198" s="1"/>
      <c r="J198" s="1"/>
      <c r="K198" s="1"/>
      <c r="L198" s="1"/>
      <c r="M198" s="1"/>
      <c r="N198" s="1"/>
      <c r="O198" s="1"/>
      <c r="P198" s="1"/>
      <c r="Q198" s="1"/>
      <c r="R198" s="1"/>
    </row>
    <row r="199" spans="1:18" ht="38.25" x14ac:dyDescent="0.2">
      <c r="A199" s="132">
        <v>190</v>
      </c>
      <c r="B199" s="49" t="s">
        <v>233</v>
      </c>
      <c r="C199" s="49" t="s">
        <v>230</v>
      </c>
      <c r="D199" s="132">
        <v>1</v>
      </c>
      <c r="E199" s="50" t="s">
        <v>331</v>
      </c>
      <c r="F199" s="164">
        <v>3270</v>
      </c>
      <c r="G199" s="192"/>
      <c r="H199" s="1"/>
      <c r="I199" s="1"/>
      <c r="J199" s="1"/>
      <c r="K199" s="1"/>
      <c r="L199" s="1"/>
      <c r="M199" s="1"/>
      <c r="N199" s="1"/>
      <c r="O199" s="1"/>
      <c r="P199" s="1"/>
      <c r="Q199" s="1"/>
      <c r="R199" s="1"/>
    </row>
    <row r="200" spans="1:18" ht="25.5" x14ac:dyDescent="0.2">
      <c r="A200" s="133">
        <v>191</v>
      </c>
      <c r="B200" s="49" t="s">
        <v>234</v>
      </c>
      <c r="C200" s="49" t="s">
        <v>231</v>
      </c>
      <c r="D200" s="132">
        <v>1</v>
      </c>
      <c r="E200" s="50" t="s">
        <v>331</v>
      </c>
      <c r="F200" s="164">
        <v>5358</v>
      </c>
      <c r="G200" s="192"/>
      <c r="H200" s="1"/>
      <c r="I200" s="1"/>
      <c r="J200" s="1"/>
      <c r="K200" s="1"/>
      <c r="L200" s="1"/>
      <c r="M200" s="1"/>
      <c r="N200" s="1"/>
      <c r="O200" s="1"/>
      <c r="P200" s="1"/>
      <c r="Q200" s="1"/>
      <c r="R200" s="1"/>
    </row>
    <row r="201" spans="1:18" ht="51" x14ac:dyDescent="0.2">
      <c r="A201" s="132">
        <v>192</v>
      </c>
      <c r="B201" s="49" t="s">
        <v>235</v>
      </c>
      <c r="C201" s="49" t="s">
        <v>231</v>
      </c>
      <c r="D201" s="132">
        <v>1</v>
      </c>
      <c r="E201" s="50" t="s">
        <v>331</v>
      </c>
      <c r="F201" s="164">
        <v>11237</v>
      </c>
      <c r="G201" s="192"/>
      <c r="H201" s="1"/>
      <c r="I201" s="1"/>
      <c r="J201" s="1"/>
      <c r="K201" s="1"/>
      <c r="L201" s="1"/>
      <c r="M201" s="1"/>
      <c r="N201" s="1"/>
      <c r="O201" s="1"/>
      <c r="P201" s="1"/>
      <c r="Q201" s="1"/>
      <c r="R201" s="1"/>
    </row>
    <row r="202" spans="1:18" ht="38.25" x14ac:dyDescent="0.2">
      <c r="A202" s="133">
        <v>193</v>
      </c>
      <c r="B202" s="49" t="s">
        <v>236</v>
      </c>
      <c r="C202" s="49" t="s">
        <v>230</v>
      </c>
      <c r="D202" s="132">
        <v>1</v>
      </c>
      <c r="E202" s="50" t="s">
        <v>331</v>
      </c>
      <c r="F202" s="164">
        <v>3615</v>
      </c>
      <c r="G202" s="192"/>
      <c r="H202" s="1"/>
      <c r="I202" s="1" t="s">
        <v>321</v>
      </c>
      <c r="J202" s="1" t="s">
        <v>321</v>
      </c>
      <c r="K202" s="1"/>
      <c r="L202" s="1"/>
      <c r="M202" s="1"/>
      <c r="N202" s="1"/>
      <c r="O202" s="1"/>
      <c r="P202" s="1"/>
      <c r="Q202" s="1"/>
      <c r="R202" s="1"/>
    </row>
    <row r="203" spans="1:18" ht="38.25" x14ac:dyDescent="0.2">
      <c r="A203" s="132">
        <v>194</v>
      </c>
      <c r="B203" s="49" t="s">
        <v>237</v>
      </c>
      <c r="C203" s="49" t="s">
        <v>230</v>
      </c>
      <c r="D203" s="132">
        <v>1</v>
      </c>
      <c r="E203" s="50" t="s">
        <v>331</v>
      </c>
      <c r="F203" s="164">
        <v>15439</v>
      </c>
      <c r="G203" s="192"/>
      <c r="H203" s="1"/>
      <c r="I203" s="1"/>
      <c r="J203" s="1" t="s">
        <v>321</v>
      </c>
      <c r="K203" s="1"/>
      <c r="L203" s="1"/>
      <c r="M203" s="1"/>
      <c r="N203" s="1"/>
      <c r="O203" s="1"/>
      <c r="P203" s="1"/>
      <c r="Q203" s="1"/>
      <c r="R203" s="1"/>
    </row>
    <row r="204" spans="1:18" ht="25.5" x14ac:dyDescent="0.2">
      <c r="A204" s="133">
        <v>195</v>
      </c>
      <c r="B204" s="49" t="s">
        <v>408</v>
      </c>
      <c r="C204" s="49" t="s">
        <v>231</v>
      </c>
      <c r="D204" s="132">
        <v>1</v>
      </c>
      <c r="E204" s="50" t="s">
        <v>331</v>
      </c>
      <c r="F204" s="164">
        <v>6052</v>
      </c>
      <c r="G204" s="192"/>
      <c r="H204" s="1"/>
      <c r="I204" s="1" t="s">
        <v>321</v>
      </c>
      <c r="J204" s="1"/>
      <c r="K204" s="1"/>
      <c r="L204" s="1"/>
      <c r="M204" s="1"/>
      <c r="N204" s="1"/>
      <c r="O204" s="1"/>
      <c r="P204" s="1"/>
      <c r="Q204" s="1"/>
      <c r="R204" s="1"/>
    </row>
    <row r="205" spans="1:18" ht="38.25" x14ac:dyDescent="0.2">
      <c r="A205" s="132">
        <v>196</v>
      </c>
      <c r="B205" s="49" t="s">
        <v>251</v>
      </c>
      <c r="C205" s="49" t="s">
        <v>252</v>
      </c>
      <c r="D205" s="132">
        <v>1</v>
      </c>
      <c r="E205" s="50" t="s">
        <v>331</v>
      </c>
      <c r="F205" s="164">
        <v>43750</v>
      </c>
      <c r="G205" s="192"/>
      <c r="H205" s="1"/>
      <c r="I205" s="1"/>
      <c r="J205" s="1"/>
      <c r="K205" s="1" t="s">
        <v>322</v>
      </c>
      <c r="L205" s="1"/>
      <c r="M205" s="1"/>
      <c r="N205" s="1"/>
      <c r="O205" s="1"/>
      <c r="P205" s="1"/>
      <c r="Q205" s="1"/>
      <c r="R205" s="1"/>
    </row>
    <row r="206" spans="1:18" ht="51" x14ac:dyDescent="0.2">
      <c r="A206" s="133">
        <v>197</v>
      </c>
      <c r="B206" s="49" t="s">
        <v>253</v>
      </c>
      <c r="C206" s="49" t="s">
        <v>252</v>
      </c>
      <c r="D206" s="132">
        <v>1</v>
      </c>
      <c r="E206" s="50" t="s">
        <v>331</v>
      </c>
      <c r="F206" s="164">
        <v>75000</v>
      </c>
      <c r="G206" s="192"/>
      <c r="H206" s="1"/>
      <c r="I206" s="1"/>
      <c r="J206" s="1"/>
      <c r="K206" s="1" t="s">
        <v>468</v>
      </c>
      <c r="L206" s="1"/>
      <c r="M206" s="1"/>
      <c r="N206" s="1"/>
      <c r="O206" s="1"/>
      <c r="P206" s="1"/>
      <c r="Q206" s="1"/>
      <c r="R206" s="1"/>
    </row>
    <row r="207" spans="1:18" ht="25.5" x14ac:dyDescent="0.2">
      <c r="A207" s="132">
        <v>198</v>
      </c>
      <c r="B207" s="49" t="s">
        <v>254</v>
      </c>
      <c r="C207" s="49" t="s">
        <v>255</v>
      </c>
      <c r="D207" s="132">
        <v>1</v>
      </c>
      <c r="E207" s="50" t="s">
        <v>331</v>
      </c>
      <c r="F207" s="164">
        <v>205600</v>
      </c>
      <c r="G207" s="192"/>
      <c r="H207" s="1"/>
      <c r="I207" s="1"/>
      <c r="J207" s="1"/>
      <c r="K207" s="1"/>
      <c r="L207" s="1"/>
      <c r="M207" s="1"/>
      <c r="N207" s="1"/>
      <c r="O207" s="1"/>
      <c r="P207" s="1"/>
      <c r="Q207" s="1"/>
      <c r="R207" s="1"/>
    </row>
    <row r="208" spans="1:18" ht="25.5" x14ac:dyDescent="0.2">
      <c r="A208" s="133">
        <v>199</v>
      </c>
      <c r="B208" s="49" t="s">
        <v>256</v>
      </c>
      <c r="C208" s="49" t="s">
        <v>255</v>
      </c>
      <c r="D208" s="132">
        <v>1</v>
      </c>
      <c r="E208" s="50" t="s">
        <v>331</v>
      </c>
      <c r="F208" s="164">
        <v>190186</v>
      </c>
      <c r="G208" s="192"/>
      <c r="H208" s="1"/>
      <c r="I208" s="1"/>
      <c r="J208" s="1"/>
      <c r="K208" s="1"/>
      <c r="L208" s="1"/>
      <c r="M208" s="1"/>
      <c r="N208" s="1"/>
      <c r="O208" s="1"/>
      <c r="P208" s="1"/>
      <c r="Q208" s="1"/>
      <c r="R208" s="1"/>
    </row>
    <row r="209" spans="1:18" ht="25.5" x14ac:dyDescent="0.2">
      <c r="A209" s="132">
        <v>200</v>
      </c>
      <c r="B209" s="49" t="s">
        <v>257</v>
      </c>
      <c r="C209" s="49" t="s">
        <v>255</v>
      </c>
      <c r="D209" s="132">
        <v>1</v>
      </c>
      <c r="E209" s="50" t="s">
        <v>331</v>
      </c>
      <c r="F209" s="164">
        <v>239009</v>
      </c>
      <c r="G209" s="192"/>
      <c r="H209" s="1"/>
      <c r="I209" s="1"/>
      <c r="J209" s="1"/>
      <c r="K209" s="1"/>
      <c r="L209" s="1"/>
      <c r="M209" s="1"/>
      <c r="N209" s="1"/>
      <c r="O209" s="1"/>
      <c r="P209" s="1"/>
      <c r="Q209" s="1"/>
      <c r="R209" s="1"/>
    </row>
    <row r="210" spans="1:18" ht="51" x14ac:dyDescent="0.2">
      <c r="A210" s="133">
        <v>201</v>
      </c>
      <c r="B210" s="49" t="s">
        <v>259</v>
      </c>
      <c r="C210" s="49" t="s">
        <v>260</v>
      </c>
      <c r="D210" s="132">
        <v>1</v>
      </c>
      <c r="E210" s="50" t="s">
        <v>331</v>
      </c>
      <c r="F210" s="164">
        <v>57084</v>
      </c>
      <c r="G210" s="192"/>
      <c r="H210" s="1"/>
      <c r="I210" s="1"/>
      <c r="J210" s="1"/>
      <c r="K210" s="1"/>
      <c r="L210" s="1"/>
      <c r="M210" s="1"/>
      <c r="N210" s="1"/>
      <c r="O210" s="1"/>
      <c r="P210" s="1"/>
      <c r="Q210" s="1"/>
      <c r="R210" s="1"/>
    </row>
    <row r="211" spans="1:18" ht="25.5" x14ac:dyDescent="0.2">
      <c r="A211" s="132">
        <v>202</v>
      </c>
      <c r="B211" s="49" t="s">
        <v>263</v>
      </c>
      <c r="C211" s="49" t="s">
        <v>261</v>
      </c>
      <c r="D211" s="132">
        <v>1</v>
      </c>
      <c r="E211" s="50" t="s">
        <v>331</v>
      </c>
      <c r="F211" s="164">
        <v>65474</v>
      </c>
      <c r="G211" s="192"/>
      <c r="H211" s="1"/>
      <c r="I211" s="1"/>
      <c r="J211" s="1"/>
      <c r="K211" s="1"/>
      <c r="L211" s="1"/>
      <c r="M211" s="1"/>
      <c r="N211" s="1"/>
      <c r="O211" s="1"/>
      <c r="P211" s="1"/>
      <c r="Q211" s="1"/>
      <c r="R211" s="1"/>
    </row>
    <row r="212" spans="1:18" ht="38.25" x14ac:dyDescent="0.2">
      <c r="A212" s="133">
        <v>203</v>
      </c>
      <c r="B212" s="49" t="s">
        <v>270</v>
      </c>
      <c r="C212" s="49" t="s">
        <v>268</v>
      </c>
      <c r="D212" s="132">
        <v>1</v>
      </c>
      <c r="E212" s="50" t="s">
        <v>331</v>
      </c>
      <c r="F212" s="164">
        <v>81250</v>
      </c>
      <c r="G212" s="192"/>
      <c r="H212" s="1"/>
      <c r="I212" s="1"/>
      <c r="J212" s="1"/>
      <c r="K212" s="1"/>
      <c r="L212" s="1"/>
      <c r="M212" s="1"/>
      <c r="N212" s="1"/>
      <c r="O212" s="1"/>
      <c r="P212" s="1"/>
      <c r="Q212" s="1"/>
      <c r="R212" s="1"/>
    </row>
    <row r="213" spans="1:18" ht="25.5" x14ac:dyDescent="0.2">
      <c r="A213" s="132">
        <v>204</v>
      </c>
      <c r="B213" s="49" t="s">
        <v>277</v>
      </c>
      <c r="C213" s="49" t="s">
        <v>271</v>
      </c>
      <c r="D213" s="132">
        <v>1</v>
      </c>
      <c r="E213" s="50" t="s">
        <v>331</v>
      </c>
      <c r="F213" s="164">
        <v>68750</v>
      </c>
      <c r="G213" s="192"/>
      <c r="H213" s="1" t="s">
        <v>322</v>
      </c>
      <c r="I213" s="1"/>
      <c r="J213" s="1" t="s">
        <v>321</v>
      </c>
      <c r="K213" s="1"/>
      <c r="L213" s="1"/>
      <c r="M213" s="1"/>
      <c r="N213" s="1"/>
      <c r="O213" s="1"/>
      <c r="P213" s="1"/>
      <c r="Q213" s="1"/>
      <c r="R213" s="1"/>
    </row>
    <row r="214" spans="1:18" ht="25.5" x14ac:dyDescent="0.2">
      <c r="A214" s="133">
        <v>205</v>
      </c>
      <c r="B214" s="49" t="s">
        <v>409</v>
      </c>
      <c r="C214" s="49" t="s">
        <v>271</v>
      </c>
      <c r="D214" s="132">
        <v>1</v>
      </c>
      <c r="E214" s="50" t="s">
        <v>331</v>
      </c>
      <c r="F214" s="164">
        <v>68750</v>
      </c>
      <c r="G214" s="192"/>
      <c r="H214" s="1" t="s">
        <v>322</v>
      </c>
      <c r="I214" s="1"/>
      <c r="J214" s="1"/>
      <c r="K214" s="1"/>
      <c r="L214" s="1"/>
      <c r="M214" s="1"/>
      <c r="N214" s="1"/>
      <c r="O214" s="1"/>
      <c r="P214" s="1"/>
      <c r="Q214" s="1"/>
      <c r="R214" s="1"/>
    </row>
    <row r="215" spans="1:18" ht="25.5" x14ac:dyDescent="0.2">
      <c r="A215" s="132">
        <v>206</v>
      </c>
      <c r="B215" s="49" t="s">
        <v>279</v>
      </c>
      <c r="C215" s="49" t="s">
        <v>271</v>
      </c>
      <c r="D215" s="132">
        <v>1</v>
      </c>
      <c r="E215" s="50" t="s">
        <v>331</v>
      </c>
      <c r="F215" s="164">
        <v>43750</v>
      </c>
      <c r="G215" s="192"/>
      <c r="H215" s="1" t="s">
        <v>468</v>
      </c>
      <c r="I215" s="1"/>
      <c r="J215" s="1"/>
      <c r="K215" s="1"/>
      <c r="L215" s="1"/>
      <c r="M215" s="1"/>
      <c r="N215" s="1"/>
      <c r="O215" s="1"/>
      <c r="P215" s="1"/>
      <c r="Q215" s="1"/>
      <c r="R215" s="1"/>
    </row>
    <row r="216" spans="1:18" ht="25.5" x14ac:dyDescent="0.2">
      <c r="A216" s="133">
        <v>207</v>
      </c>
      <c r="B216" s="49" t="s">
        <v>280</v>
      </c>
      <c r="C216" s="49" t="s">
        <v>271</v>
      </c>
      <c r="D216" s="132">
        <v>1</v>
      </c>
      <c r="E216" s="50" t="s">
        <v>331</v>
      </c>
      <c r="F216" s="164">
        <v>10625</v>
      </c>
      <c r="G216" s="192"/>
      <c r="H216" s="1" t="s">
        <v>468</v>
      </c>
      <c r="I216" s="1"/>
      <c r="J216" s="1"/>
      <c r="K216" s="1"/>
      <c r="L216" s="1"/>
      <c r="M216" s="1"/>
      <c r="N216" s="1"/>
      <c r="O216" s="1"/>
      <c r="P216" s="1"/>
      <c r="Q216" s="1"/>
      <c r="R216" s="1"/>
    </row>
    <row r="217" spans="1:18" ht="25.5" x14ac:dyDescent="0.2">
      <c r="A217" s="132">
        <v>208</v>
      </c>
      <c r="B217" s="49" t="s">
        <v>281</v>
      </c>
      <c r="C217" s="49" t="s">
        <v>271</v>
      </c>
      <c r="D217" s="132">
        <v>1</v>
      </c>
      <c r="E217" s="50" t="s">
        <v>331</v>
      </c>
      <c r="F217" s="164">
        <v>10625</v>
      </c>
      <c r="G217" s="192"/>
      <c r="H217" s="1" t="s">
        <v>468</v>
      </c>
      <c r="I217" s="1"/>
      <c r="J217" s="1"/>
      <c r="K217" s="1"/>
      <c r="L217" s="1"/>
      <c r="M217" s="1"/>
      <c r="N217" s="1"/>
      <c r="O217" s="1"/>
      <c r="P217" s="1"/>
      <c r="Q217" s="1"/>
      <c r="R217" s="1"/>
    </row>
    <row r="218" spans="1:18" ht="25.5" x14ac:dyDescent="0.2">
      <c r="A218" s="133">
        <v>209</v>
      </c>
      <c r="B218" s="49" t="s">
        <v>282</v>
      </c>
      <c r="C218" s="49" t="s">
        <v>271</v>
      </c>
      <c r="D218" s="132">
        <v>1</v>
      </c>
      <c r="E218" s="50" t="s">
        <v>331</v>
      </c>
      <c r="F218" s="164">
        <v>68750</v>
      </c>
      <c r="G218" s="192"/>
      <c r="H218" s="1"/>
      <c r="I218" s="1"/>
      <c r="J218" s="1"/>
      <c r="K218" s="1"/>
      <c r="L218" s="1"/>
      <c r="M218" s="1"/>
      <c r="N218" s="1"/>
      <c r="O218" s="1"/>
      <c r="P218" s="1"/>
      <c r="Q218" s="1"/>
      <c r="R218" s="1"/>
    </row>
    <row r="219" spans="1:18" ht="25.5" x14ac:dyDescent="0.2">
      <c r="A219" s="132">
        <v>210</v>
      </c>
      <c r="B219" s="49" t="s">
        <v>283</v>
      </c>
      <c r="C219" s="49" t="s">
        <v>271</v>
      </c>
      <c r="D219" s="132">
        <v>1</v>
      </c>
      <c r="E219" s="50" t="s">
        <v>331</v>
      </c>
      <c r="F219" s="164">
        <v>10625</v>
      </c>
      <c r="G219" s="192"/>
      <c r="H219" s="1" t="s">
        <v>322</v>
      </c>
      <c r="I219" s="1"/>
      <c r="J219" s="1"/>
      <c r="K219" s="1"/>
      <c r="L219" s="1"/>
      <c r="M219" s="1"/>
      <c r="N219" s="1"/>
      <c r="O219" s="1"/>
      <c r="P219" s="1"/>
      <c r="Q219" s="1"/>
      <c r="R219" s="1"/>
    </row>
    <row r="220" spans="1:18" ht="38.25" x14ac:dyDescent="0.2">
      <c r="A220" s="133">
        <v>211</v>
      </c>
      <c r="B220" s="49" t="s">
        <v>284</v>
      </c>
      <c r="C220" s="49" t="s">
        <v>271</v>
      </c>
      <c r="D220" s="132">
        <v>1</v>
      </c>
      <c r="E220" s="50" t="s">
        <v>331</v>
      </c>
      <c r="F220" s="164">
        <v>125000</v>
      </c>
      <c r="G220" s="192"/>
      <c r="H220" s="1"/>
      <c r="I220" s="1"/>
      <c r="J220" s="1"/>
      <c r="K220" s="1"/>
      <c r="L220" s="1"/>
      <c r="M220" s="1"/>
      <c r="N220" s="1"/>
      <c r="O220" s="1"/>
      <c r="P220" s="1"/>
      <c r="Q220" s="1"/>
      <c r="R220" s="1"/>
    </row>
    <row r="221" spans="1:18" ht="25.5" x14ac:dyDescent="0.2">
      <c r="A221" s="132">
        <v>212</v>
      </c>
      <c r="B221" s="49" t="s">
        <v>285</v>
      </c>
      <c r="C221" s="49" t="s">
        <v>271</v>
      </c>
      <c r="D221" s="132">
        <v>1</v>
      </c>
      <c r="E221" s="50" t="s">
        <v>331</v>
      </c>
      <c r="F221" s="164">
        <v>68750</v>
      </c>
      <c r="G221" s="192"/>
      <c r="H221" s="1" t="s">
        <v>321</v>
      </c>
      <c r="I221" s="1"/>
      <c r="J221" s="1"/>
      <c r="K221" s="1"/>
      <c r="L221" s="1"/>
      <c r="M221" s="1"/>
      <c r="N221" s="1"/>
      <c r="O221" s="1"/>
      <c r="P221" s="1"/>
      <c r="Q221" s="1"/>
      <c r="R221" s="1"/>
    </row>
    <row r="222" spans="1:18" ht="25.5" x14ac:dyDescent="0.2">
      <c r="A222" s="133">
        <v>213</v>
      </c>
      <c r="B222" s="49" t="s">
        <v>286</v>
      </c>
      <c r="C222" s="49" t="s">
        <v>287</v>
      </c>
      <c r="D222" s="132">
        <v>1</v>
      </c>
      <c r="E222" s="50" t="s">
        <v>331</v>
      </c>
      <c r="F222" s="164">
        <v>66250</v>
      </c>
      <c r="G222" s="192"/>
      <c r="H222" s="1"/>
      <c r="I222" s="1"/>
      <c r="J222" s="1" t="s">
        <v>321</v>
      </c>
      <c r="K222" s="1" t="s">
        <v>321</v>
      </c>
      <c r="L222" s="1"/>
      <c r="M222" s="1"/>
      <c r="N222" s="1"/>
      <c r="O222" s="1"/>
      <c r="P222" s="1"/>
      <c r="Q222" s="1"/>
      <c r="R222" s="1"/>
    </row>
    <row r="223" spans="1:18" ht="51" x14ac:dyDescent="0.2">
      <c r="A223" s="132">
        <v>214</v>
      </c>
      <c r="B223" s="49" t="s">
        <v>410</v>
      </c>
      <c r="C223" s="49" t="s">
        <v>43</v>
      </c>
      <c r="D223" s="132">
        <v>1</v>
      </c>
      <c r="E223" s="50" t="s">
        <v>331</v>
      </c>
      <c r="F223" s="164">
        <v>21325</v>
      </c>
      <c r="G223" s="192"/>
      <c r="H223" s="1"/>
      <c r="I223" s="1"/>
      <c r="J223" s="1"/>
      <c r="K223" s="1"/>
      <c r="L223" s="1"/>
      <c r="M223" s="1"/>
      <c r="N223" s="1"/>
      <c r="O223" s="1"/>
      <c r="P223" s="1"/>
      <c r="Q223" s="1"/>
      <c r="R223" s="1"/>
    </row>
    <row r="224" spans="1:18" ht="51" x14ac:dyDescent="0.2">
      <c r="A224" s="133">
        <v>215</v>
      </c>
      <c r="B224" s="49" t="s">
        <v>411</v>
      </c>
      <c r="C224" s="49" t="s">
        <v>43</v>
      </c>
      <c r="D224" s="132">
        <v>1</v>
      </c>
      <c r="E224" s="50" t="s">
        <v>331</v>
      </c>
      <c r="F224" s="164">
        <v>4240</v>
      </c>
      <c r="G224" s="192"/>
      <c r="H224" s="1"/>
      <c r="I224" s="1" t="s">
        <v>468</v>
      </c>
      <c r="J224" s="1"/>
      <c r="K224" s="1"/>
      <c r="L224" s="1"/>
      <c r="M224" s="1"/>
      <c r="N224" s="1"/>
      <c r="O224" s="1"/>
      <c r="P224" s="1"/>
      <c r="Q224" s="1"/>
      <c r="R224" s="1"/>
    </row>
    <row r="225" spans="1:18" ht="51" x14ac:dyDescent="0.2">
      <c r="A225" s="132">
        <v>216</v>
      </c>
      <c r="B225" s="49" t="s">
        <v>412</v>
      </c>
      <c r="C225" s="49" t="s">
        <v>43</v>
      </c>
      <c r="D225" s="132">
        <v>1</v>
      </c>
      <c r="E225" s="50" t="s">
        <v>331</v>
      </c>
      <c r="F225" s="164">
        <v>3675</v>
      </c>
      <c r="G225" s="192"/>
      <c r="H225" s="1"/>
      <c r="I225" s="1" t="s">
        <v>468</v>
      </c>
      <c r="J225" s="1"/>
      <c r="K225" s="1"/>
      <c r="L225" s="1"/>
      <c r="M225" s="1"/>
      <c r="N225" s="1"/>
      <c r="O225" s="1"/>
      <c r="P225" s="1"/>
      <c r="Q225" s="1"/>
      <c r="R225" s="1"/>
    </row>
    <row r="226" spans="1:18" ht="38.25" x14ac:dyDescent="0.2">
      <c r="A226" s="133">
        <v>217</v>
      </c>
      <c r="B226" s="49" t="s">
        <v>296</v>
      </c>
      <c r="C226" s="49" t="s">
        <v>297</v>
      </c>
      <c r="D226" s="132">
        <v>1</v>
      </c>
      <c r="E226" s="50" t="s">
        <v>331</v>
      </c>
      <c r="F226" s="164">
        <v>5188</v>
      </c>
      <c r="G226" s="192"/>
      <c r="H226" s="1"/>
      <c r="I226" s="1"/>
      <c r="J226" s="1" t="s">
        <v>321</v>
      </c>
      <c r="K226" s="1"/>
      <c r="L226" s="1"/>
      <c r="M226" s="1"/>
      <c r="N226" s="1"/>
      <c r="O226" s="1"/>
      <c r="P226" s="1"/>
      <c r="Q226" s="1"/>
      <c r="R226" s="1"/>
    </row>
    <row r="227" spans="1:18" ht="25.5" x14ac:dyDescent="0.2">
      <c r="A227" s="132">
        <v>218</v>
      </c>
      <c r="B227" s="49" t="s">
        <v>300</v>
      </c>
      <c r="C227" s="49" t="s">
        <v>301</v>
      </c>
      <c r="D227" s="132">
        <v>1</v>
      </c>
      <c r="E227" s="50" t="s">
        <v>331</v>
      </c>
      <c r="F227" s="164">
        <v>9929</v>
      </c>
      <c r="G227" s="192"/>
      <c r="H227" s="1"/>
      <c r="I227" s="1"/>
      <c r="J227" s="1" t="s">
        <v>321</v>
      </c>
      <c r="K227" s="1" t="s">
        <v>468</v>
      </c>
      <c r="L227" s="1"/>
      <c r="M227" s="1"/>
      <c r="N227" s="1"/>
      <c r="O227" s="1"/>
      <c r="P227" s="1"/>
      <c r="Q227" s="1"/>
      <c r="R227" s="1"/>
    </row>
    <row r="228" spans="1:18" ht="25.5" x14ac:dyDescent="0.2">
      <c r="A228" s="133">
        <v>219</v>
      </c>
      <c r="B228" s="49" t="s">
        <v>302</v>
      </c>
      <c r="C228" s="49" t="s">
        <v>301</v>
      </c>
      <c r="D228" s="132">
        <v>1</v>
      </c>
      <c r="E228" s="50" t="s">
        <v>331</v>
      </c>
      <c r="F228" s="164">
        <v>9929</v>
      </c>
      <c r="G228" s="192"/>
      <c r="H228" s="1"/>
      <c r="I228" s="1"/>
      <c r="J228" s="1" t="s">
        <v>321</v>
      </c>
      <c r="K228" s="1" t="s">
        <v>468</v>
      </c>
      <c r="L228" s="1"/>
      <c r="M228" s="1"/>
      <c r="N228" s="1"/>
      <c r="O228" s="1"/>
      <c r="P228" s="1"/>
      <c r="Q228" s="1"/>
      <c r="R228" s="1"/>
    </row>
    <row r="229" spans="1:18" ht="25.5" x14ac:dyDescent="0.2">
      <c r="A229" s="132">
        <v>220</v>
      </c>
      <c r="B229" s="49" t="s">
        <v>413</v>
      </c>
      <c r="C229" s="49" t="s">
        <v>239</v>
      </c>
      <c r="D229" s="132">
        <v>1</v>
      </c>
      <c r="E229" s="50" t="s">
        <v>331</v>
      </c>
      <c r="F229" s="164">
        <v>1457590</v>
      </c>
      <c r="G229" s="192"/>
      <c r="H229" s="1"/>
      <c r="I229" s="1"/>
      <c r="J229" s="1"/>
      <c r="K229" s="1"/>
      <c r="L229" s="1"/>
      <c r="M229" s="1"/>
      <c r="N229" s="1"/>
      <c r="O229" s="1"/>
      <c r="P229" s="1"/>
      <c r="Q229" s="1"/>
      <c r="R229" s="1"/>
    </row>
    <row r="230" spans="1:18" ht="38.25" x14ac:dyDescent="0.2">
      <c r="A230" s="133">
        <v>221</v>
      </c>
      <c r="B230" s="49" t="s">
        <v>108</v>
      </c>
      <c r="C230" s="49" t="s">
        <v>107</v>
      </c>
      <c r="D230" s="132">
        <v>1</v>
      </c>
      <c r="E230" s="50" t="s">
        <v>331</v>
      </c>
      <c r="F230" s="164">
        <v>731592</v>
      </c>
      <c r="G230" s="192"/>
      <c r="H230" s="1"/>
      <c r="I230" s="1"/>
      <c r="J230" s="1"/>
      <c r="K230" s="1"/>
      <c r="L230" s="1"/>
      <c r="M230" s="1"/>
      <c r="N230" s="1"/>
      <c r="O230" s="1"/>
      <c r="P230" s="1"/>
      <c r="Q230" s="1"/>
      <c r="R230" s="1"/>
    </row>
    <row r="231" spans="1:18" ht="38.25" x14ac:dyDescent="0.2">
      <c r="A231" s="132">
        <v>222</v>
      </c>
      <c r="B231" s="49" t="s">
        <v>109</v>
      </c>
      <c r="C231" s="49" t="s">
        <v>107</v>
      </c>
      <c r="D231" s="132">
        <v>1</v>
      </c>
      <c r="E231" s="50" t="s">
        <v>331</v>
      </c>
      <c r="F231" s="164">
        <v>731592</v>
      </c>
      <c r="G231" s="192"/>
      <c r="H231" s="1"/>
      <c r="I231" s="1"/>
      <c r="J231" s="1"/>
      <c r="K231" s="1"/>
      <c r="L231" s="1"/>
      <c r="M231" s="1"/>
      <c r="N231" s="1"/>
      <c r="O231" s="1"/>
      <c r="P231" s="1"/>
      <c r="Q231" s="1"/>
      <c r="R231" s="1"/>
    </row>
    <row r="232" spans="1:18" ht="25.5" x14ac:dyDescent="0.2">
      <c r="A232" s="133">
        <v>223</v>
      </c>
      <c r="B232" s="49" t="s">
        <v>414</v>
      </c>
      <c r="C232" s="49" t="s">
        <v>130</v>
      </c>
      <c r="D232" s="132">
        <v>1</v>
      </c>
      <c r="E232" s="50" t="s">
        <v>331</v>
      </c>
      <c r="F232" s="164">
        <v>17478</v>
      </c>
      <c r="G232" s="192"/>
      <c r="H232" s="1"/>
      <c r="I232" s="1"/>
      <c r="J232" s="1"/>
      <c r="K232" s="1"/>
      <c r="L232" s="1"/>
      <c r="M232" s="1"/>
      <c r="N232" s="1"/>
      <c r="O232" s="1" t="s">
        <v>322</v>
      </c>
      <c r="P232" s="1"/>
      <c r="Q232" s="1"/>
      <c r="R232" s="1"/>
    </row>
    <row r="233" spans="1:18" ht="25.5" x14ac:dyDescent="0.2">
      <c r="A233" s="132">
        <v>224</v>
      </c>
      <c r="B233" s="49" t="s">
        <v>415</v>
      </c>
      <c r="C233" s="49" t="s">
        <v>416</v>
      </c>
      <c r="D233" s="132">
        <v>1</v>
      </c>
      <c r="E233" s="50" t="s">
        <v>331</v>
      </c>
      <c r="F233" s="164">
        <v>105522</v>
      </c>
      <c r="G233" s="192"/>
      <c r="H233" s="1"/>
      <c r="I233" s="1"/>
      <c r="J233" s="1"/>
      <c r="K233" s="1"/>
      <c r="L233" s="1"/>
      <c r="M233" s="1"/>
      <c r="N233" s="1"/>
      <c r="O233" s="1" t="s">
        <v>322</v>
      </c>
      <c r="P233" s="1"/>
      <c r="Q233" s="1"/>
      <c r="R233" s="1"/>
    </row>
    <row r="234" spans="1:18" ht="51" x14ac:dyDescent="0.2">
      <c r="A234" s="133">
        <v>225</v>
      </c>
      <c r="B234" s="49" t="s">
        <v>417</v>
      </c>
      <c r="C234" s="49" t="s">
        <v>57</v>
      </c>
      <c r="D234" s="132">
        <v>1</v>
      </c>
      <c r="E234" s="50" t="s">
        <v>331</v>
      </c>
      <c r="F234" s="164">
        <v>1446</v>
      </c>
      <c r="G234" s="193" t="s">
        <v>468</v>
      </c>
      <c r="H234" s="1"/>
      <c r="I234" s="1"/>
      <c r="J234" s="1"/>
      <c r="K234" s="1"/>
      <c r="L234" s="1"/>
      <c r="M234" s="1"/>
      <c r="N234" s="1"/>
      <c r="O234" s="1" t="s">
        <v>322</v>
      </c>
      <c r="P234" s="1"/>
      <c r="Q234" s="1"/>
      <c r="R234" s="1"/>
    </row>
    <row r="235" spans="1:18" ht="38.25" x14ac:dyDescent="0.2">
      <c r="A235" s="132">
        <v>226</v>
      </c>
      <c r="B235" s="49" t="s">
        <v>66</v>
      </c>
      <c r="C235" s="49" t="s">
        <v>65</v>
      </c>
      <c r="D235" s="132">
        <v>1</v>
      </c>
      <c r="E235" s="50" t="s">
        <v>331</v>
      </c>
      <c r="F235" s="164">
        <v>28940</v>
      </c>
      <c r="G235" s="192"/>
      <c r="H235" s="1"/>
      <c r="I235" s="1"/>
      <c r="J235" s="1"/>
      <c r="K235" s="1"/>
      <c r="L235" s="1"/>
      <c r="M235" s="1"/>
      <c r="N235" s="1"/>
      <c r="O235" s="1" t="s">
        <v>468</v>
      </c>
      <c r="P235" s="1"/>
      <c r="Q235" s="1"/>
      <c r="R235" s="1"/>
    </row>
    <row r="236" spans="1:18" ht="51" x14ac:dyDescent="0.2">
      <c r="A236" s="133">
        <v>227</v>
      </c>
      <c r="B236" s="49" t="s">
        <v>69</v>
      </c>
      <c r="C236" s="49" t="s">
        <v>70</v>
      </c>
      <c r="D236" s="132">
        <v>1</v>
      </c>
      <c r="E236" s="50" t="s">
        <v>331</v>
      </c>
      <c r="F236" s="164">
        <v>26343</v>
      </c>
      <c r="G236" s="192"/>
      <c r="H236" s="1"/>
      <c r="I236" s="1"/>
      <c r="J236" s="1"/>
      <c r="K236" s="1"/>
      <c r="L236" s="1"/>
      <c r="M236" s="1"/>
      <c r="N236" s="1"/>
      <c r="O236" s="1" t="s">
        <v>468</v>
      </c>
      <c r="P236" s="1"/>
      <c r="Q236" s="1"/>
      <c r="R236" s="1"/>
    </row>
    <row r="237" spans="1:18" ht="38.25" x14ac:dyDescent="0.2">
      <c r="A237" s="132">
        <v>228</v>
      </c>
      <c r="B237" s="49" t="s">
        <v>74</v>
      </c>
      <c r="C237" s="49" t="s">
        <v>75</v>
      </c>
      <c r="D237" s="132">
        <v>1</v>
      </c>
      <c r="E237" s="50" t="s">
        <v>331</v>
      </c>
      <c r="F237" s="164">
        <v>82</v>
      </c>
      <c r="G237" s="192"/>
      <c r="H237" s="1"/>
      <c r="I237" s="1" t="s">
        <v>321</v>
      </c>
      <c r="J237" s="1"/>
      <c r="K237" s="1"/>
      <c r="L237" s="1" t="s">
        <v>322</v>
      </c>
      <c r="M237" s="1"/>
      <c r="N237" s="1"/>
      <c r="O237" s="1" t="s">
        <v>322</v>
      </c>
      <c r="P237" s="1"/>
      <c r="Q237" s="1"/>
      <c r="R237" s="1"/>
    </row>
    <row r="238" spans="1:18" ht="25.5" x14ac:dyDescent="0.2">
      <c r="A238" s="133">
        <v>229</v>
      </c>
      <c r="B238" s="49" t="s">
        <v>76</v>
      </c>
      <c r="C238" s="49" t="s">
        <v>75</v>
      </c>
      <c r="D238" s="132">
        <v>1</v>
      </c>
      <c r="E238" s="50" t="s">
        <v>331</v>
      </c>
      <c r="F238" s="164">
        <v>107</v>
      </c>
      <c r="G238" s="192"/>
      <c r="H238" s="1"/>
      <c r="I238" s="1" t="s">
        <v>321</v>
      </c>
      <c r="J238" s="1" t="s">
        <v>468</v>
      </c>
      <c r="K238" s="1"/>
      <c r="L238" s="1" t="s">
        <v>322</v>
      </c>
      <c r="M238" s="1"/>
      <c r="N238" s="1"/>
      <c r="O238" s="1"/>
      <c r="P238" s="1"/>
      <c r="Q238" s="1"/>
      <c r="R238" s="1"/>
    </row>
    <row r="239" spans="1:18" ht="25.5" x14ac:dyDescent="0.2">
      <c r="A239" s="132">
        <v>230</v>
      </c>
      <c r="B239" s="49" t="s">
        <v>87</v>
      </c>
      <c r="C239" s="49" t="s">
        <v>88</v>
      </c>
      <c r="D239" s="132">
        <v>1</v>
      </c>
      <c r="E239" s="50" t="s">
        <v>331</v>
      </c>
      <c r="F239" s="164">
        <v>466</v>
      </c>
      <c r="G239" s="192"/>
      <c r="H239" s="1"/>
      <c r="I239" s="1" t="s">
        <v>321</v>
      </c>
      <c r="J239" s="1" t="s">
        <v>321</v>
      </c>
      <c r="K239" s="1"/>
      <c r="L239" s="1"/>
      <c r="M239" s="1"/>
      <c r="N239" s="1"/>
      <c r="O239" s="1" t="s">
        <v>322</v>
      </c>
      <c r="P239" s="1"/>
      <c r="Q239" s="1"/>
      <c r="R239" s="1"/>
    </row>
    <row r="240" spans="1:18" ht="25.5" x14ac:dyDescent="0.2">
      <c r="A240" s="133">
        <v>231</v>
      </c>
      <c r="B240" s="49" t="s">
        <v>105</v>
      </c>
      <c r="C240" s="49" t="s">
        <v>89</v>
      </c>
      <c r="D240" s="132">
        <v>1</v>
      </c>
      <c r="E240" s="50" t="s">
        <v>331</v>
      </c>
      <c r="F240" s="164">
        <v>975</v>
      </c>
      <c r="G240" s="192"/>
      <c r="H240" s="1"/>
      <c r="I240" s="1" t="s">
        <v>322</v>
      </c>
      <c r="J240" s="1" t="s">
        <v>321</v>
      </c>
      <c r="K240" s="1" t="s">
        <v>321</v>
      </c>
      <c r="L240" s="1"/>
      <c r="M240" s="1"/>
      <c r="N240" s="1"/>
      <c r="O240" s="1" t="s">
        <v>322</v>
      </c>
      <c r="P240" s="1"/>
      <c r="Q240" s="1"/>
      <c r="R240" s="1"/>
    </row>
    <row r="241" spans="1:18" ht="25.5" x14ac:dyDescent="0.2">
      <c r="A241" s="132">
        <v>232</v>
      </c>
      <c r="B241" s="49" t="s">
        <v>106</v>
      </c>
      <c r="C241" s="49" t="s">
        <v>89</v>
      </c>
      <c r="D241" s="132">
        <v>1</v>
      </c>
      <c r="E241" s="50" t="s">
        <v>331</v>
      </c>
      <c r="F241" s="164">
        <v>975</v>
      </c>
      <c r="G241" s="192"/>
      <c r="H241" s="1"/>
      <c r="I241" s="1" t="s">
        <v>322</v>
      </c>
      <c r="J241" s="1" t="s">
        <v>321</v>
      </c>
      <c r="K241" s="1" t="s">
        <v>321</v>
      </c>
      <c r="L241" s="1"/>
      <c r="M241" s="1"/>
      <c r="N241" s="1"/>
      <c r="O241" s="1" t="s">
        <v>322</v>
      </c>
      <c r="P241" s="1"/>
      <c r="Q241" s="1"/>
      <c r="R241" s="1"/>
    </row>
    <row r="242" spans="1:18" x14ac:dyDescent="0.2">
      <c r="A242" s="133">
        <v>233</v>
      </c>
      <c r="B242" s="49" t="s">
        <v>110</v>
      </c>
      <c r="C242" s="49" t="s">
        <v>107</v>
      </c>
      <c r="D242" s="132">
        <v>1</v>
      </c>
      <c r="E242" s="50" t="s">
        <v>331</v>
      </c>
      <c r="F242" s="164">
        <v>349398</v>
      </c>
      <c r="G242" s="192"/>
      <c r="H242" s="1"/>
      <c r="I242" s="1"/>
      <c r="J242" s="1"/>
      <c r="K242" s="1"/>
      <c r="L242" s="1"/>
      <c r="M242" s="1"/>
      <c r="N242" s="1"/>
      <c r="O242" s="1" t="s">
        <v>322</v>
      </c>
      <c r="P242" s="1"/>
      <c r="Q242" s="1"/>
      <c r="R242" s="1"/>
    </row>
    <row r="243" spans="1:18" ht="25.5" x14ac:dyDescent="0.2">
      <c r="A243" s="132">
        <v>234</v>
      </c>
      <c r="B243" s="49" t="s">
        <v>112</v>
      </c>
      <c r="C243" s="49" t="s">
        <v>107</v>
      </c>
      <c r="D243" s="132">
        <v>1</v>
      </c>
      <c r="E243" s="50" t="s">
        <v>331</v>
      </c>
      <c r="F243" s="164">
        <v>273494</v>
      </c>
      <c r="G243" s="192"/>
      <c r="H243" s="1"/>
      <c r="I243" s="1"/>
      <c r="J243" s="1" t="s">
        <v>321</v>
      </c>
      <c r="K243" s="1"/>
      <c r="L243" s="1"/>
      <c r="M243" s="1"/>
      <c r="N243" s="1"/>
      <c r="O243" s="1" t="s">
        <v>322</v>
      </c>
      <c r="P243" s="1"/>
      <c r="Q243" s="1"/>
      <c r="R243" s="1"/>
    </row>
    <row r="244" spans="1:18" ht="25.5" x14ac:dyDescent="0.2">
      <c r="A244" s="133">
        <v>235</v>
      </c>
      <c r="B244" s="49" t="s">
        <v>123</v>
      </c>
      <c r="C244" s="49" t="s">
        <v>121</v>
      </c>
      <c r="D244" s="132">
        <v>1</v>
      </c>
      <c r="E244" s="50" t="s">
        <v>331</v>
      </c>
      <c r="F244" s="164">
        <v>208976</v>
      </c>
      <c r="G244" s="192"/>
      <c r="H244" s="1"/>
      <c r="I244" s="1"/>
      <c r="J244" s="1" t="s">
        <v>468</v>
      </c>
      <c r="K244" s="1"/>
      <c r="L244" s="1"/>
      <c r="M244" s="1"/>
      <c r="N244" s="1"/>
      <c r="O244" s="1" t="s">
        <v>322</v>
      </c>
      <c r="P244" s="1"/>
      <c r="Q244" s="1"/>
      <c r="R244" s="1"/>
    </row>
    <row r="245" spans="1:18" ht="38.25" x14ac:dyDescent="0.2">
      <c r="A245" s="132">
        <v>236</v>
      </c>
      <c r="B245" s="49" t="s">
        <v>125</v>
      </c>
      <c r="C245" s="49" t="s">
        <v>121</v>
      </c>
      <c r="D245" s="132">
        <v>1</v>
      </c>
      <c r="E245" s="50" t="s">
        <v>331</v>
      </c>
      <c r="F245" s="164">
        <v>133299</v>
      </c>
      <c r="G245" s="192"/>
      <c r="H245" s="1"/>
      <c r="I245" s="1"/>
      <c r="J245" s="1"/>
      <c r="K245" s="1"/>
      <c r="L245" s="1"/>
      <c r="M245" s="1"/>
      <c r="N245" s="1"/>
      <c r="O245" s="1" t="s">
        <v>322</v>
      </c>
      <c r="P245" s="1"/>
      <c r="Q245" s="1"/>
      <c r="R245" s="1"/>
    </row>
    <row r="246" spans="1:18" x14ac:dyDescent="0.2">
      <c r="A246" s="133">
        <v>237</v>
      </c>
      <c r="B246" s="49" t="s">
        <v>128</v>
      </c>
      <c r="C246" s="49" t="s">
        <v>129</v>
      </c>
      <c r="D246" s="132">
        <v>1</v>
      </c>
      <c r="E246" s="50" t="s">
        <v>331</v>
      </c>
      <c r="F246" s="164">
        <v>370</v>
      </c>
      <c r="G246" s="192"/>
      <c r="H246" s="1"/>
      <c r="I246" s="1" t="s">
        <v>322</v>
      </c>
      <c r="J246" s="1" t="s">
        <v>321</v>
      </c>
      <c r="K246" s="1"/>
      <c r="L246" s="1"/>
      <c r="M246" s="1"/>
      <c r="N246" s="1"/>
      <c r="O246" s="1" t="s">
        <v>322</v>
      </c>
      <c r="P246" s="1"/>
      <c r="Q246" s="1"/>
      <c r="R246" s="1"/>
    </row>
    <row r="247" spans="1:18" ht="38.25" x14ac:dyDescent="0.2">
      <c r="A247" s="132">
        <v>238</v>
      </c>
      <c r="B247" s="49" t="s">
        <v>145</v>
      </c>
      <c r="C247" s="49" t="s">
        <v>146</v>
      </c>
      <c r="D247" s="132">
        <v>1</v>
      </c>
      <c r="E247" s="50" t="s">
        <v>331</v>
      </c>
      <c r="F247" s="164">
        <v>36024</v>
      </c>
      <c r="G247" s="192"/>
      <c r="H247" s="1"/>
      <c r="I247" s="1" t="s">
        <v>321</v>
      </c>
      <c r="J247" s="1" t="s">
        <v>321</v>
      </c>
      <c r="K247" s="1" t="s">
        <v>321</v>
      </c>
      <c r="L247" s="1"/>
      <c r="M247" s="1"/>
      <c r="N247" s="1"/>
      <c r="O247" s="1" t="s">
        <v>322</v>
      </c>
      <c r="P247" s="1"/>
      <c r="Q247" s="1"/>
      <c r="R247" s="1"/>
    </row>
    <row r="248" spans="1:18" ht="25.5" x14ac:dyDescent="0.2">
      <c r="A248" s="133">
        <v>239</v>
      </c>
      <c r="B248" s="49" t="s">
        <v>147</v>
      </c>
      <c r="C248" s="49" t="s">
        <v>148</v>
      </c>
      <c r="D248" s="132">
        <v>1</v>
      </c>
      <c r="E248" s="50" t="s">
        <v>331</v>
      </c>
      <c r="F248" s="164">
        <v>20843</v>
      </c>
      <c r="G248" s="193" t="s">
        <v>321</v>
      </c>
      <c r="H248" s="1" t="s">
        <v>321</v>
      </c>
      <c r="I248" s="1" t="s">
        <v>321</v>
      </c>
      <c r="J248" s="1" t="s">
        <v>322</v>
      </c>
      <c r="K248" s="1" t="s">
        <v>321</v>
      </c>
      <c r="L248" s="1"/>
      <c r="M248" s="1"/>
      <c r="N248" s="1"/>
      <c r="O248" s="1" t="s">
        <v>468</v>
      </c>
      <c r="P248" s="1"/>
      <c r="Q248" s="1"/>
      <c r="R248" s="1"/>
    </row>
    <row r="249" spans="1:18" ht="25.5" x14ac:dyDescent="0.2">
      <c r="A249" s="132">
        <v>240</v>
      </c>
      <c r="B249" s="49" t="s">
        <v>151</v>
      </c>
      <c r="C249" s="49" t="s">
        <v>150</v>
      </c>
      <c r="D249" s="132">
        <v>1</v>
      </c>
      <c r="E249" s="50" t="s">
        <v>331</v>
      </c>
      <c r="F249" s="164">
        <v>1061</v>
      </c>
      <c r="G249" s="192"/>
      <c r="H249" s="1"/>
      <c r="I249" s="1" t="s">
        <v>322</v>
      </c>
      <c r="J249" s="1" t="s">
        <v>322</v>
      </c>
      <c r="K249" s="1"/>
      <c r="L249" s="1"/>
      <c r="M249" s="1"/>
      <c r="N249" s="1"/>
      <c r="O249" s="1" t="s">
        <v>468</v>
      </c>
      <c r="P249" s="1"/>
      <c r="Q249" s="1"/>
      <c r="R249" s="1"/>
    </row>
    <row r="250" spans="1:18" x14ac:dyDescent="0.2">
      <c r="A250" s="133">
        <v>241</v>
      </c>
      <c r="B250" s="49" t="s">
        <v>155</v>
      </c>
      <c r="C250" s="49" t="s">
        <v>154</v>
      </c>
      <c r="D250" s="132">
        <v>1</v>
      </c>
      <c r="E250" s="50" t="s">
        <v>331</v>
      </c>
      <c r="F250" s="164">
        <v>10631</v>
      </c>
      <c r="G250" s="192"/>
      <c r="H250" s="1"/>
      <c r="I250" s="1" t="s">
        <v>322</v>
      </c>
      <c r="J250" s="1" t="s">
        <v>322</v>
      </c>
      <c r="K250" s="1"/>
      <c r="L250" s="1"/>
      <c r="M250" s="1"/>
      <c r="N250" s="1"/>
      <c r="O250" s="1" t="s">
        <v>322</v>
      </c>
      <c r="P250" s="1"/>
      <c r="Q250" s="1"/>
      <c r="R250" s="1"/>
    </row>
    <row r="251" spans="1:18" ht="25.5" x14ac:dyDescent="0.2">
      <c r="A251" s="132">
        <v>242</v>
      </c>
      <c r="B251" s="49" t="s">
        <v>159</v>
      </c>
      <c r="C251" s="49" t="s">
        <v>157</v>
      </c>
      <c r="D251" s="132">
        <v>1</v>
      </c>
      <c r="E251" s="50" t="s">
        <v>331</v>
      </c>
      <c r="F251" s="164">
        <v>17055</v>
      </c>
      <c r="G251" s="192"/>
      <c r="H251" s="1"/>
      <c r="I251" s="1"/>
      <c r="J251" s="1"/>
      <c r="K251" s="1"/>
      <c r="L251" s="1"/>
      <c r="M251" s="1"/>
      <c r="N251" s="1"/>
      <c r="O251" s="1" t="s">
        <v>322</v>
      </c>
      <c r="P251" s="1"/>
      <c r="Q251" s="1"/>
      <c r="R251" s="1"/>
    </row>
    <row r="252" spans="1:18" ht="76.5" x14ac:dyDescent="0.2">
      <c r="A252" s="133">
        <v>243</v>
      </c>
      <c r="B252" s="49" t="s">
        <v>172</v>
      </c>
      <c r="C252" s="49" t="s">
        <v>173</v>
      </c>
      <c r="D252" s="132">
        <v>1</v>
      </c>
      <c r="E252" s="50" t="s">
        <v>331</v>
      </c>
      <c r="F252" s="164">
        <v>46988</v>
      </c>
      <c r="G252" s="192"/>
      <c r="H252" s="1"/>
      <c r="I252" s="1"/>
      <c r="J252" s="1"/>
      <c r="K252" s="1"/>
      <c r="L252" s="1"/>
      <c r="M252" s="1"/>
      <c r="N252" s="1"/>
      <c r="O252" s="1" t="s">
        <v>322</v>
      </c>
      <c r="P252" s="1"/>
      <c r="Q252" s="1"/>
      <c r="R252" s="1"/>
    </row>
    <row r="253" spans="1:18" ht="76.5" x14ac:dyDescent="0.2">
      <c r="A253" s="132">
        <v>244</v>
      </c>
      <c r="B253" s="49" t="s">
        <v>174</v>
      </c>
      <c r="C253" s="49" t="s">
        <v>173</v>
      </c>
      <c r="D253" s="132">
        <v>1</v>
      </c>
      <c r="E253" s="50" t="s">
        <v>331</v>
      </c>
      <c r="F253" s="164">
        <v>46988</v>
      </c>
      <c r="G253" s="192"/>
      <c r="H253" s="1"/>
      <c r="I253" s="1"/>
      <c r="J253" s="1"/>
      <c r="K253" s="1"/>
      <c r="L253" s="1"/>
      <c r="M253" s="1"/>
      <c r="N253" s="1"/>
      <c r="O253" s="1" t="s">
        <v>322</v>
      </c>
      <c r="P253" s="1"/>
      <c r="Q253" s="1"/>
      <c r="R253" s="1"/>
    </row>
    <row r="254" spans="1:18" ht="76.5" x14ac:dyDescent="0.2">
      <c r="A254" s="133">
        <v>245</v>
      </c>
      <c r="B254" s="49" t="s">
        <v>175</v>
      </c>
      <c r="C254" s="49" t="s">
        <v>173</v>
      </c>
      <c r="D254" s="132">
        <v>1</v>
      </c>
      <c r="E254" s="50" t="s">
        <v>331</v>
      </c>
      <c r="F254" s="164">
        <v>46988</v>
      </c>
      <c r="G254" s="192"/>
      <c r="H254" s="1"/>
      <c r="I254" s="1"/>
      <c r="J254" s="1"/>
      <c r="K254" s="1"/>
      <c r="L254" s="1"/>
      <c r="M254" s="1"/>
      <c r="N254" s="1"/>
      <c r="O254" s="1" t="s">
        <v>322</v>
      </c>
      <c r="P254" s="1"/>
      <c r="Q254" s="1"/>
      <c r="R254" s="1"/>
    </row>
    <row r="255" spans="1:18" ht="25.5" x14ac:dyDescent="0.2">
      <c r="A255" s="132">
        <v>246</v>
      </c>
      <c r="B255" s="49" t="s">
        <v>418</v>
      </c>
      <c r="C255" s="49" t="s">
        <v>176</v>
      </c>
      <c r="D255" s="132">
        <v>1</v>
      </c>
      <c r="E255" s="50" t="s">
        <v>331</v>
      </c>
      <c r="F255" s="164">
        <v>16145</v>
      </c>
      <c r="G255" s="192"/>
      <c r="H255" s="1"/>
      <c r="I255" s="1"/>
      <c r="J255" s="1"/>
      <c r="K255" s="1"/>
      <c r="L255" s="1" t="s">
        <v>322</v>
      </c>
      <c r="M255" s="1"/>
      <c r="N255" s="1"/>
      <c r="O255" s="1" t="s">
        <v>322</v>
      </c>
      <c r="P255" s="1"/>
      <c r="Q255" s="1"/>
      <c r="R255" s="1"/>
    </row>
    <row r="256" spans="1:18" ht="25.5" x14ac:dyDescent="0.2">
      <c r="A256" s="133">
        <v>247</v>
      </c>
      <c r="B256" s="49" t="s">
        <v>177</v>
      </c>
      <c r="C256" s="49" t="s">
        <v>176</v>
      </c>
      <c r="D256" s="132">
        <v>1</v>
      </c>
      <c r="E256" s="50" t="s">
        <v>331</v>
      </c>
      <c r="F256" s="164">
        <v>33128</v>
      </c>
      <c r="G256" s="192"/>
      <c r="H256" s="1"/>
      <c r="I256" s="1"/>
      <c r="J256" s="1"/>
      <c r="K256" s="1"/>
      <c r="L256" s="1" t="s">
        <v>322</v>
      </c>
      <c r="M256" s="1"/>
      <c r="N256" s="1"/>
      <c r="O256" s="1" t="s">
        <v>322</v>
      </c>
      <c r="P256" s="1"/>
      <c r="Q256" s="1"/>
      <c r="R256" s="1"/>
    </row>
    <row r="257" spans="1:18" ht="38.25" x14ac:dyDescent="0.2">
      <c r="A257" s="132">
        <v>248</v>
      </c>
      <c r="B257" s="49" t="s">
        <v>419</v>
      </c>
      <c r="C257" s="49" t="s">
        <v>176</v>
      </c>
      <c r="D257" s="132">
        <v>1</v>
      </c>
      <c r="E257" s="50" t="s">
        <v>331</v>
      </c>
      <c r="F257" s="164">
        <v>16145</v>
      </c>
      <c r="G257" s="192"/>
      <c r="H257" s="1"/>
      <c r="I257" s="1"/>
      <c r="J257" s="1"/>
      <c r="K257" s="1"/>
      <c r="L257" s="1" t="s">
        <v>322</v>
      </c>
      <c r="M257" s="1"/>
      <c r="N257" s="1"/>
      <c r="O257" s="1" t="s">
        <v>322</v>
      </c>
      <c r="P257" s="1"/>
      <c r="Q257" s="1"/>
      <c r="R257" s="1"/>
    </row>
    <row r="258" spans="1:18" ht="51" x14ac:dyDescent="0.2">
      <c r="A258" s="133">
        <v>249</v>
      </c>
      <c r="B258" s="49" t="s">
        <v>178</v>
      </c>
      <c r="C258" s="49" t="s">
        <v>176</v>
      </c>
      <c r="D258" s="132">
        <v>1</v>
      </c>
      <c r="E258" s="50" t="s">
        <v>331</v>
      </c>
      <c r="F258" s="164">
        <v>16145</v>
      </c>
      <c r="G258" s="192"/>
      <c r="H258" s="1"/>
      <c r="I258" s="1"/>
      <c r="J258" s="1"/>
      <c r="K258" s="1"/>
      <c r="L258" s="1" t="s">
        <v>322</v>
      </c>
      <c r="M258" s="1"/>
      <c r="N258" s="1"/>
      <c r="O258" s="1" t="s">
        <v>322</v>
      </c>
      <c r="P258" s="1"/>
      <c r="Q258" s="1"/>
      <c r="R258" s="1"/>
    </row>
    <row r="259" spans="1:18" ht="38.25" x14ac:dyDescent="0.2">
      <c r="A259" s="132">
        <v>250</v>
      </c>
      <c r="B259" s="49" t="s">
        <v>180</v>
      </c>
      <c r="C259" s="49" t="s">
        <v>181</v>
      </c>
      <c r="D259" s="132">
        <v>1</v>
      </c>
      <c r="E259" s="50" t="s">
        <v>331</v>
      </c>
      <c r="F259" s="164">
        <v>12727</v>
      </c>
      <c r="G259" s="192"/>
      <c r="H259" s="1"/>
      <c r="I259" s="1" t="s">
        <v>322</v>
      </c>
      <c r="J259" s="1" t="s">
        <v>322</v>
      </c>
      <c r="K259" s="1" t="s">
        <v>468</v>
      </c>
      <c r="L259" s="1"/>
      <c r="M259" s="1"/>
      <c r="N259" s="1"/>
      <c r="O259" s="1" t="s">
        <v>322</v>
      </c>
      <c r="P259" s="1"/>
      <c r="Q259" s="1"/>
      <c r="R259" s="1"/>
    </row>
    <row r="260" spans="1:18" ht="38.25" x14ac:dyDescent="0.2">
      <c r="A260" s="133">
        <v>251</v>
      </c>
      <c r="B260" s="49" t="s">
        <v>182</v>
      </c>
      <c r="C260" s="49" t="s">
        <v>181</v>
      </c>
      <c r="D260" s="132">
        <v>1</v>
      </c>
      <c r="E260" s="50" t="s">
        <v>331</v>
      </c>
      <c r="F260" s="164">
        <v>12727</v>
      </c>
      <c r="G260" s="192"/>
      <c r="H260" s="1"/>
      <c r="I260" s="1" t="s">
        <v>322</v>
      </c>
      <c r="J260" s="1" t="s">
        <v>322</v>
      </c>
      <c r="K260" s="1" t="s">
        <v>468</v>
      </c>
      <c r="L260" s="1"/>
      <c r="M260" s="1"/>
      <c r="N260" s="1"/>
      <c r="O260" s="1" t="s">
        <v>322</v>
      </c>
      <c r="P260" s="1"/>
      <c r="Q260" s="1"/>
      <c r="R260" s="1"/>
    </row>
    <row r="261" spans="1:18" ht="25.5" x14ac:dyDescent="0.2">
      <c r="A261" s="132">
        <v>252</v>
      </c>
      <c r="B261" s="49" t="s">
        <v>225</v>
      </c>
      <c r="C261" s="49" t="s">
        <v>209</v>
      </c>
      <c r="D261" s="132">
        <v>1</v>
      </c>
      <c r="E261" s="50" t="s">
        <v>331</v>
      </c>
      <c r="F261" s="164">
        <v>63753</v>
      </c>
      <c r="G261" s="192"/>
      <c r="H261" s="1"/>
      <c r="I261" s="1"/>
      <c r="J261" s="1"/>
      <c r="K261" s="1"/>
      <c r="L261" s="1"/>
      <c r="M261" s="1"/>
      <c r="N261" s="1"/>
      <c r="O261" s="1" t="s">
        <v>322</v>
      </c>
      <c r="P261" s="1"/>
      <c r="Q261" s="1"/>
      <c r="R261" s="1"/>
    </row>
    <row r="262" spans="1:18" ht="25.5" x14ac:dyDescent="0.2">
      <c r="A262" s="133">
        <v>253</v>
      </c>
      <c r="B262" s="49" t="s">
        <v>226</v>
      </c>
      <c r="C262" s="49" t="s">
        <v>209</v>
      </c>
      <c r="D262" s="132">
        <v>1</v>
      </c>
      <c r="E262" s="50" t="s">
        <v>331</v>
      </c>
      <c r="F262" s="164">
        <v>63753</v>
      </c>
      <c r="G262" s="192"/>
      <c r="H262" s="1"/>
      <c r="I262" s="1"/>
      <c r="J262" s="1"/>
      <c r="K262" s="1"/>
      <c r="L262" s="1"/>
      <c r="M262" s="1"/>
      <c r="N262" s="1"/>
      <c r="O262" s="1" t="s">
        <v>322</v>
      </c>
      <c r="P262" s="1"/>
      <c r="Q262" s="1"/>
      <c r="R262" s="1"/>
    </row>
    <row r="263" spans="1:18" ht="25.5" x14ac:dyDescent="0.2">
      <c r="A263" s="132">
        <v>254</v>
      </c>
      <c r="B263" s="49" t="s">
        <v>227</v>
      </c>
      <c r="C263" s="49" t="s">
        <v>228</v>
      </c>
      <c r="D263" s="132">
        <v>1</v>
      </c>
      <c r="E263" s="50" t="s">
        <v>331</v>
      </c>
      <c r="F263" s="164">
        <v>5012</v>
      </c>
      <c r="G263" s="192"/>
      <c r="H263" s="1"/>
      <c r="I263" s="1" t="s">
        <v>322</v>
      </c>
      <c r="J263" s="1" t="s">
        <v>321</v>
      </c>
      <c r="K263" s="1"/>
      <c r="L263" s="1"/>
      <c r="M263" s="1"/>
      <c r="N263" s="1"/>
      <c r="O263" s="1" t="s">
        <v>322</v>
      </c>
      <c r="P263" s="1"/>
      <c r="Q263" s="1"/>
      <c r="R263" s="1"/>
    </row>
    <row r="264" spans="1:18" ht="25.5" x14ac:dyDescent="0.2">
      <c r="A264" s="133">
        <v>255</v>
      </c>
      <c r="B264" s="49" t="s">
        <v>250</v>
      </c>
      <c r="C264" s="49" t="s">
        <v>249</v>
      </c>
      <c r="D264" s="132">
        <v>1</v>
      </c>
      <c r="E264" s="50" t="s">
        <v>331</v>
      </c>
      <c r="F264" s="164">
        <v>3271</v>
      </c>
      <c r="G264" s="192"/>
      <c r="H264" s="1"/>
      <c r="I264" s="1" t="s">
        <v>321</v>
      </c>
      <c r="J264" s="1" t="s">
        <v>321</v>
      </c>
      <c r="K264" s="1"/>
      <c r="L264" s="1"/>
      <c r="M264" s="1"/>
      <c r="N264" s="1"/>
      <c r="O264" s="1" t="s">
        <v>322</v>
      </c>
      <c r="P264" s="1"/>
      <c r="Q264" s="1"/>
      <c r="R264" s="1"/>
    </row>
    <row r="265" spans="1:18" ht="25.5" x14ac:dyDescent="0.2">
      <c r="A265" s="132">
        <v>256</v>
      </c>
      <c r="B265" s="49" t="s">
        <v>420</v>
      </c>
      <c r="C265" s="49" t="s">
        <v>271</v>
      </c>
      <c r="D265" s="132">
        <v>1</v>
      </c>
      <c r="E265" s="50" t="s">
        <v>331</v>
      </c>
      <c r="F265" s="164">
        <v>112952</v>
      </c>
      <c r="G265" s="192"/>
      <c r="H265" s="1"/>
      <c r="I265" s="1"/>
      <c r="J265" s="1" t="s">
        <v>321</v>
      </c>
      <c r="K265" s="1"/>
      <c r="L265" s="1" t="s">
        <v>322</v>
      </c>
      <c r="M265" s="1"/>
      <c r="N265" s="1"/>
      <c r="O265" s="1"/>
      <c r="P265" s="1"/>
      <c r="Q265" s="1"/>
      <c r="R265" s="1"/>
    </row>
    <row r="266" spans="1:18" ht="25.5" x14ac:dyDescent="0.2">
      <c r="A266" s="133">
        <v>257</v>
      </c>
      <c r="B266" s="49" t="s">
        <v>421</v>
      </c>
      <c r="C266" s="49" t="s">
        <v>271</v>
      </c>
      <c r="D266" s="132">
        <v>1</v>
      </c>
      <c r="E266" s="50" t="s">
        <v>331</v>
      </c>
      <c r="F266" s="164">
        <v>112952</v>
      </c>
      <c r="G266" s="192"/>
      <c r="H266" s="1"/>
      <c r="I266" s="1"/>
      <c r="J266" s="1" t="s">
        <v>321</v>
      </c>
      <c r="K266" s="1"/>
      <c r="L266" s="1" t="s">
        <v>322</v>
      </c>
      <c r="M266" s="1"/>
      <c r="N266" s="1"/>
      <c r="O266" s="1"/>
      <c r="P266" s="1"/>
      <c r="Q266" s="1"/>
      <c r="R266" s="1"/>
    </row>
    <row r="267" spans="1:18" ht="25.5" x14ac:dyDescent="0.2">
      <c r="A267" s="132">
        <v>258</v>
      </c>
      <c r="B267" s="49" t="s">
        <v>422</v>
      </c>
      <c r="C267" s="49" t="s">
        <v>271</v>
      </c>
      <c r="D267" s="132">
        <v>1</v>
      </c>
      <c r="E267" s="50" t="s">
        <v>331</v>
      </c>
      <c r="F267" s="164">
        <v>112952</v>
      </c>
      <c r="G267" s="192"/>
      <c r="H267" s="1"/>
      <c r="I267" s="1"/>
      <c r="J267" s="1" t="s">
        <v>321</v>
      </c>
      <c r="K267" s="1"/>
      <c r="L267" s="1" t="s">
        <v>322</v>
      </c>
      <c r="M267" s="1"/>
      <c r="N267" s="1"/>
      <c r="O267" s="1"/>
      <c r="P267" s="1"/>
      <c r="Q267" s="1"/>
      <c r="R267" s="1"/>
    </row>
    <row r="268" spans="1:18" ht="25.5" x14ac:dyDescent="0.2">
      <c r="A268" s="133">
        <v>259</v>
      </c>
      <c r="B268" s="49" t="s">
        <v>423</v>
      </c>
      <c r="C268" s="49" t="s">
        <v>271</v>
      </c>
      <c r="D268" s="132">
        <v>1</v>
      </c>
      <c r="E268" s="50" t="s">
        <v>331</v>
      </c>
      <c r="F268" s="164">
        <v>112952</v>
      </c>
      <c r="G268" s="192"/>
      <c r="H268" s="1"/>
      <c r="I268" s="1"/>
      <c r="J268" s="1" t="s">
        <v>468</v>
      </c>
      <c r="K268" s="1"/>
      <c r="L268" s="1" t="s">
        <v>322</v>
      </c>
      <c r="M268" s="1"/>
      <c r="N268" s="1"/>
      <c r="O268" s="1"/>
      <c r="P268" s="1"/>
      <c r="Q268" s="1"/>
      <c r="R268" s="1"/>
    </row>
    <row r="269" spans="1:18" ht="25.5" x14ac:dyDescent="0.2">
      <c r="A269" s="132">
        <v>260</v>
      </c>
      <c r="B269" s="49" t="s">
        <v>424</v>
      </c>
      <c r="C269" s="49" t="s">
        <v>271</v>
      </c>
      <c r="D269" s="132">
        <v>1</v>
      </c>
      <c r="E269" s="50" t="s">
        <v>331</v>
      </c>
      <c r="F269" s="164">
        <v>112952</v>
      </c>
      <c r="G269" s="192"/>
      <c r="H269" s="1"/>
      <c r="I269" s="1"/>
      <c r="J269" s="1" t="s">
        <v>468</v>
      </c>
      <c r="K269" s="1"/>
      <c r="L269" s="1"/>
      <c r="M269" s="1"/>
      <c r="N269" s="1"/>
      <c r="O269" s="1"/>
      <c r="P269" s="1"/>
      <c r="Q269" s="1"/>
      <c r="R269" s="1"/>
    </row>
    <row r="270" spans="1:18" ht="25.5" x14ac:dyDescent="0.2">
      <c r="A270" s="133">
        <v>261</v>
      </c>
      <c r="B270" s="49" t="s">
        <v>425</v>
      </c>
      <c r="C270" s="49" t="s">
        <v>271</v>
      </c>
      <c r="D270" s="132">
        <v>1</v>
      </c>
      <c r="E270" s="50" t="s">
        <v>331</v>
      </c>
      <c r="F270" s="164">
        <v>112954</v>
      </c>
      <c r="G270" s="192"/>
      <c r="H270" s="1"/>
      <c r="I270" s="1"/>
      <c r="J270" s="1" t="s">
        <v>468</v>
      </c>
      <c r="K270" s="1"/>
      <c r="L270" s="1" t="s">
        <v>322</v>
      </c>
      <c r="M270" s="1"/>
      <c r="N270" s="1"/>
      <c r="O270" s="1"/>
      <c r="P270" s="1"/>
      <c r="Q270" s="1"/>
      <c r="R270" s="1"/>
    </row>
    <row r="271" spans="1:18" x14ac:dyDescent="0.2">
      <c r="A271" s="132">
        <v>262</v>
      </c>
      <c r="B271" s="49" t="s">
        <v>278</v>
      </c>
      <c r="C271" s="49" t="s">
        <v>271</v>
      </c>
      <c r="D271" s="132">
        <v>1</v>
      </c>
      <c r="E271" s="50" t="s">
        <v>331</v>
      </c>
      <c r="F271" s="164">
        <v>614</v>
      </c>
      <c r="G271" s="192"/>
      <c r="H271" s="1"/>
      <c r="I271" s="1"/>
      <c r="J271" s="1" t="s">
        <v>321</v>
      </c>
      <c r="K271" s="1"/>
      <c r="L271" s="1"/>
      <c r="M271" s="1"/>
      <c r="N271" s="1"/>
      <c r="O271" s="1" t="s">
        <v>322</v>
      </c>
      <c r="P271" s="1"/>
      <c r="Q271" s="1"/>
      <c r="R271" s="1"/>
    </row>
    <row r="272" spans="1:18" ht="51" x14ac:dyDescent="0.2">
      <c r="A272" s="133">
        <v>263</v>
      </c>
      <c r="B272" s="49" t="s">
        <v>288</v>
      </c>
      <c r="C272" s="49" t="s">
        <v>289</v>
      </c>
      <c r="D272" s="132">
        <v>1</v>
      </c>
      <c r="E272" s="50" t="s">
        <v>331</v>
      </c>
      <c r="F272" s="164">
        <v>9080</v>
      </c>
      <c r="G272" s="192"/>
      <c r="H272" s="1"/>
      <c r="I272" s="1" t="s">
        <v>321</v>
      </c>
      <c r="J272" s="1" t="s">
        <v>321</v>
      </c>
      <c r="K272" s="1"/>
      <c r="L272" s="1" t="s">
        <v>322</v>
      </c>
      <c r="M272" s="1"/>
      <c r="N272" s="1"/>
      <c r="O272" s="1" t="s">
        <v>322</v>
      </c>
      <c r="P272" s="1"/>
      <c r="Q272" s="1"/>
      <c r="R272" s="1"/>
    </row>
    <row r="273" spans="1:18" ht="25.5" x14ac:dyDescent="0.2">
      <c r="A273" s="132">
        <v>264</v>
      </c>
      <c r="B273" s="49" t="s">
        <v>293</v>
      </c>
      <c r="C273" s="49" t="s">
        <v>292</v>
      </c>
      <c r="D273" s="132">
        <v>1</v>
      </c>
      <c r="E273" s="50" t="s">
        <v>331</v>
      </c>
      <c r="F273" s="164">
        <v>1687</v>
      </c>
      <c r="G273" s="192"/>
      <c r="H273" s="1"/>
      <c r="I273" s="1"/>
      <c r="J273" s="1"/>
      <c r="K273" s="1"/>
      <c r="L273" s="1"/>
      <c r="M273" s="1"/>
      <c r="N273" s="1"/>
      <c r="O273" s="1" t="s">
        <v>322</v>
      </c>
      <c r="P273" s="1"/>
      <c r="Q273" s="1"/>
      <c r="R273" s="1"/>
    </row>
    <row r="274" spans="1:18" ht="25.5" x14ac:dyDescent="0.2">
      <c r="A274" s="133">
        <v>265</v>
      </c>
      <c r="B274" s="49" t="s">
        <v>185</v>
      </c>
      <c r="C274" s="49" t="s">
        <v>183</v>
      </c>
      <c r="D274" s="132">
        <v>1</v>
      </c>
      <c r="E274" s="50" t="s">
        <v>331</v>
      </c>
      <c r="F274" s="164">
        <v>165</v>
      </c>
      <c r="G274" s="194" t="s">
        <v>321</v>
      </c>
      <c r="H274" s="1"/>
      <c r="I274" s="1"/>
      <c r="J274" s="1" t="s">
        <v>468</v>
      </c>
      <c r="K274" s="1"/>
      <c r="L274" s="1"/>
      <c r="M274" s="1" t="s">
        <v>321</v>
      </c>
      <c r="N274" s="1"/>
      <c r="O274" s="1"/>
      <c r="P274" s="1"/>
      <c r="Q274" s="1"/>
      <c r="R274" s="1"/>
    </row>
    <row r="275" spans="1:18" x14ac:dyDescent="0.2">
      <c r="A275" s="132">
        <v>266</v>
      </c>
      <c r="B275" s="49" t="s">
        <v>187</v>
      </c>
      <c r="C275" s="49" t="s">
        <v>183</v>
      </c>
      <c r="D275" s="132">
        <v>1</v>
      </c>
      <c r="E275" s="50" t="s">
        <v>331</v>
      </c>
      <c r="F275" s="164">
        <v>294</v>
      </c>
      <c r="G275" s="194" t="s">
        <v>321</v>
      </c>
      <c r="H275" s="1"/>
      <c r="I275" s="1"/>
      <c r="J275" s="1" t="s">
        <v>322</v>
      </c>
      <c r="K275" s="1"/>
      <c r="L275" s="1"/>
      <c r="M275" s="1" t="s">
        <v>321</v>
      </c>
      <c r="N275" s="1"/>
      <c r="O275" s="1" t="s">
        <v>322</v>
      </c>
      <c r="P275" s="1"/>
      <c r="Q275" s="1"/>
      <c r="R275" s="1"/>
    </row>
    <row r="276" spans="1:18" x14ac:dyDescent="0.2">
      <c r="A276" s="133">
        <v>267</v>
      </c>
      <c r="B276" s="49" t="s">
        <v>189</v>
      </c>
      <c r="C276" s="49" t="s">
        <v>183</v>
      </c>
      <c r="D276" s="132">
        <v>1</v>
      </c>
      <c r="E276" s="50" t="s">
        <v>331</v>
      </c>
      <c r="F276" s="164">
        <v>671</v>
      </c>
      <c r="G276" s="194" t="s">
        <v>321</v>
      </c>
      <c r="H276" s="1"/>
      <c r="I276" s="1"/>
      <c r="J276" s="1" t="s">
        <v>322</v>
      </c>
      <c r="K276" s="1"/>
      <c r="L276" s="1"/>
      <c r="M276" s="1"/>
      <c r="N276" s="1"/>
      <c r="O276" s="1"/>
      <c r="P276" s="1"/>
      <c r="Q276" s="1"/>
      <c r="R276" s="1"/>
    </row>
    <row r="277" spans="1:18" x14ac:dyDescent="0.2">
      <c r="A277" s="132">
        <v>268</v>
      </c>
      <c r="B277" s="49" t="s">
        <v>186</v>
      </c>
      <c r="C277" s="49" t="s">
        <v>183</v>
      </c>
      <c r="D277" s="132">
        <v>1</v>
      </c>
      <c r="E277" s="50" t="s">
        <v>331</v>
      </c>
      <c r="F277" s="164">
        <v>172</v>
      </c>
      <c r="G277" s="194" t="s">
        <v>321</v>
      </c>
      <c r="H277" s="1"/>
      <c r="I277" s="1" t="s">
        <v>321</v>
      </c>
      <c r="J277" s="1" t="s">
        <v>322</v>
      </c>
      <c r="K277" s="1"/>
      <c r="L277" s="1"/>
      <c r="M277" s="1" t="s">
        <v>321</v>
      </c>
      <c r="N277" s="1"/>
      <c r="O277" s="1" t="s">
        <v>322</v>
      </c>
      <c r="P277" s="1"/>
      <c r="Q277" s="1"/>
      <c r="R277" s="1"/>
    </row>
    <row r="278" spans="1:18" x14ac:dyDescent="0.2">
      <c r="A278" s="133">
        <v>269</v>
      </c>
      <c r="B278" s="49" t="s">
        <v>188</v>
      </c>
      <c r="C278" s="49" t="s">
        <v>183</v>
      </c>
      <c r="D278" s="132">
        <v>1</v>
      </c>
      <c r="E278" s="50" t="s">
        <v>331</v>
      </c>
      <c r="F278" s="164">
        <v>162</v>
      </c>
      <c r="G278" s="194" t="s">
        <v>321</v>
      </c>
      <c r="H278" s="1"/>
      <c r="I278" s="1" t="s">
        <v>321</v>
      </c>
      <c r="J278" s="1" t="s">
        <v>322</v>
      </c>
      <c r="K278" s="1"/>
      <c r="L278" s="1"/>
      <c r="M278" s="1" t="s">
        <v>321</v>
      </c>
      <c r="N278" s="1"/>
      <c r="O278" s="1"/>
      <c r="P278" s="1"/>
      <c r="Q278" s="1"/>
      <c r="R278" s="1"/>
    </row>
    <row r="279" spans="1:18" ht="15.75" x14ac:dyDescent="0.25">
      <c r="A279" s="7" t="s">
        <v>40</v>
      </c>
      <c r="G279" s="60"/>
      <c r="H279" s="60"/>
      <c r="I279" s="60"/>
      <c r="J279" s="60"/>
      <c r="K279" s="60"/>
      <c r="L279" s="60"/>
      <c r="M279" s="60"/>
      <c r="N279" s="60"/>
      <c r="O279" s="60"/>
      <c r="P279" s="60"/>
      <c r="Q279" s="60"/>
      <c r="R279" s="60"/>
    </row>
    <row r="280" spans="1:18" x14ac:dyDescent="0.2">
      <c r="G280" s="1"/>
    </row>
  </sheetData>
  <sheetProtection algorithmName="SHA-512" hashValue="28Rqt54xrk+YhKziADp3wnB0IiN6MZj6ccgJMIr1kU8E+hdtKwhmTkFMHUC/ymZgwGnygApfrl6JWGBRslEQow==" saltValue="4MmjwdbVd9GrcrKgR/6nlw==" spinCount="100000" sheet="1" objects="1" scenarios="1"/>
  <mergeCells count="11">
    <mergeCell ref="A8:A9"/>
    <mergeCell ref="B8:B9"/>
    <mergeCell ref="D8:D9"/>
    <mergeCell ref="F8:F9"/>
    <mergeCell ref="C8:C9"/>
    <mergeCell ref="E8:E9"/>
    <mergeCell ref="A1:A3"/>
    <mergeCell ref="B1:O3"/>
    <mergeCell ref="A5:R5"/>
    <mergeCell ref="A6:R6"/>
    <mergeCell ref="A7:R7"/>
  </mergeCells>
  <conditionalFormatting sqref="A6">
    <cfRule type="duplicateValues" dxfId="1" priority="2"/>
  </conditionalFormatting>
  <conditionalFormatting sqref="B6:C6">
    <cfRule type="duplicateValues" dxfId="0" priority="1"/>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C293"/>
  <sheetViews>
    <sheetView showGridLines="0" zoomScale="90" zoomScaleNormal="90" zoomScaleSheetLayoutView="90" workbookViewId="0">
      <pane xSplit="6" ySplit="9" topLeftCell="G253" activePane="bottomRight" state="frozen"/>
      <selection pane="topRight" activeCell="G1" sqref="G1"/>
      <selection pane="bottomLeft" activeCell="A10" sqref="A10"/>
      <selection pane="bottomRight" activeCell="A264" sqref="A264"/>
    </sheetView>
  </sheetViews>
  <sheetFormatPr baseColWidth="10" defaultRowHeight="15" x14ac:dyDescent="0.2"/>
  <cols>
    <col min="1" max="1" width="6.5703125" style="7" customWidth="1"/>
    <col min="2" max="2" width="42" style="7" customWidth="1"/>
    <col min="3" max="3" width="30.28515625" style="7" customWidth="1"/>
    <col min="4" max="4" width="10.28515625" style="11" customWidth="1"/>
    <col min="5" max="7" width="17" style="7" customWidth="1"/>
    <col min="8" max="8" width="14.7109375" style="7" bestFit="1" customWidth="1"/>
    <col min="9" max="9" width="11.28515625" style="7" bestFit="1" customWidth="1"/>
    <col min="10" max="12" width="15.42578125" style="7" customWidth="1"/>
    <col min="13" max="13" width="11.28515625" style="7" bestFit="1" customWidth="1"/>
    <col min="14" max="16" width="15.42578125" style="7" customWidth="1"/>
    <col min="17" max="17" width="11.28515625" style="7" bestFit="1" customWidth="1"/>
    <col min="18" max="24" width="15.42578125" style="7" customWidth="1"/>
    <col min="25" max="25" width="11.28515625" style="7" bestFit="1" customWidth="1"/>
    <col min="26" max="31" width="15.42578125" style="7" customWidth="1"/>
    <col min="32" max="32" width="14.7109375" style="7" bestFit="1" customWidth="1"/>
    <col min="33" max="33" width="11.28515625" style="7" bestFit="1" customWidth="1"/>
    <col min="34" max="35" width="15.42578125" style="7" customWidth="1"/>
    <col min="36" max="36" width="14.7109375" style="7" bestFit="1" customWidth="1"/>
    <col min="37" max="37" width="11.28515625" style="7" bestFit="1" customWidth="1"/>
    <col min="38" max="39" width="15.42578125" style="7" customWidth="1"/>
    <col min="40" max="40" width="14.7109375" style="7" bestFit="1" customWidth="1"/>
    <col min="41" max="41" width="11.28515625" style="7" bestFit="1" customWidth="1"/>
    <col min="42" max="43" width="15.42578125" style="7" customWidth="1"/>
    <col min="44" max="44" width="14.7109375" style="7" bestFit="1" customWidth="1"/>
    <col min="45" max="45" width="11.28515625" style="7" bestFit="1" customWidth="1"/>
    <col min="46" max="47" width="15.42578125" style="7" customWidth="1"/>
    <col min="48" max="48" width="14.7109375" style="7" bestFit="1" customWidth="1"/>
    <col min="49" max="49" width="11.28515625" style="7" bestFit="1" customWidth="1"/>
    <col min="50" max="51" width="15.42578125" style="7" customWidth="1"/>
    <col min="52" max="52" width="14.7109375" style="7" bestFit="1" customWidth="1"/>
    <col min="53" max="53" width="11.28515625" style="7" bestFit="1" customWidth="1"/>
    <col min="54" max="55" width="15.42578125" style="7" customWidth="1"/>
    <col min="56" max="56" width="13.42578125" style="7" hidden="1" customWidth="1"/>
    <col min="57" max="60" width="11.42578125" style="7" hidden="1" customWidth="1"/>
    <col min="61" max="61" width="14.7109375" style="7" hidden="1" customWidth="1"/>
    <col min="62" max="62" width="12" style="7" hidden="1" customWidth="1"/>
    <col min="63" max="81" width="11.42578125" style="7" hidden="1" customWidth="1"/>
    <col min="82" max="16384" width="11.42578125" style="7"/>
  </cols>
  <sheetData>
    <row r="1" spans="1:63" ht="20.25" customHeight="1" x14ac:dyDescent="0.2">
      <c r="A1" s="247" t="s">
        <v>3</v>
      </c>
      <c r="B1" s="209"/>
      <c r="C1" s="209"/>
      <c r="D1" s="209"/>
      <c r="E1" s="209"/>
      <c r="F1" s="209"/>
      <c r="G1" s="209"/>
      <c r="H1" s="209"/>
      <c r="I1" s="209"/>
      <c r="J1" s="209"/>
      <c r="K1" s="209"/>
      <c r="L1" s="209"/>
      <c r="M1" s="209"/>
      <c r="N1" s="209"/>
      <c r="O1" s="209"/>
      <c r="P1" s="209"/>
      <c r="Q1" s="209"/>
      <c r="R1" s="209"/>
      <c r="S1" s="209"/>
      <c r="T1" s="209"/>
      <c r="U1" s="209"/>
      <c r="V1" s="209"/>
      <c r="W1" s="209"/>
      <c r="X1" s="209"/>
      <c r="Y1" s="209"/>
      <c r="Z1" s="209"/>
      <c r="AA1" s="209"/>
      <c r="AB1" s="209"/>
      <c r="AC1" s="209"/>
      <c r="AD1" s="209"/>
      <c r="AE1" s="209"/>
      <c r="AF1" s="209"/>
      <c r="AG1" s="209"/>
      <c r="AH1" s="209"/>
      <c r="AI1" s="209"/>
      <c r="AJ1" s="209"/>
      <c r="AK1" s="209"/>
      <c r="AL1" s="209"/>
      <c r="AM1" s="209"/>
      <c r="AN1" s="209"/>
      <c r="AO1" s="209"/>
      <c r="AP1" s="209"/>
      <c r="AQ1" s="209"/>
      <c r="AR1" s="209"/>
      <c r="AS1" s="209"/>
      <c r="AT1" s="209"/>
      <c r="AU1" s="209"/>
      <c r="AV1" s="209"/>
      <c r="AW1" s="209"/>
      <c r="AX1" s="209"/>
      <c r="AY1" s="209"/>
      <c r="AZ1" s="210"/>
      <c r="BA1" s="5" t="s">
        <v>0</v>
      </c>
      <c r="BB1" s="6">
        <v>2</v>
      </c>
      <c r="BC1" s="237"/>
    </row>
    <row r="2" spans="1:63" ht="21.75" customHeight="1" x14ac:dyDescent="0.2">
      <c r="A2" s="247"/>
      <c r="B2" s="209"/>
      <c r="C2" s="209"/>
      <c r="D2" s="209"/>
      <c r="E2" s="209"/>
      <c r="F2" s="209"/>
      <c r="G2" s="209"/>
      <c r="H2" s="209"/>
      <c r="I2" s="209"/>
      <c r="J2" s="209"/>
      <c r="K2" s="209"/>
      <c r="L2" s="209"/>
      <c r="M2" s="209"/>
      <c r="N2" s="209"/>
      <c r="O2" s="209"/>
      <c r="P2" s="209"/>
      <c r="Q2" s="209"/>
      <c r="R2" s="209"/>
      <c r="S2" s="209"/>
      <c r="T2" s="209"/>
      <c r="U2" s="209"/>
      <c r="V2" s="209"/>
      <c r="W2" s="209"/>
      <c r="X2" s="209"/>
      <c r="Y2" s="209"/>
      <c r="Z2" s="209"/>
      <c r="AA2" s="209"/>
      <c r="AB2" s="209"/>
      <c r="AC2" s="209"/>
      <c r="AD2" s="209"/>
      <c r="AE2" s="209"/>
      <c r="AF2" s="209"/>
      <c r="AG2" s="209"/>
      <c r="AH2" s="209"/>
      <c r="AI2" s="209"/>
      <c r="AJ2" s="209"/>
      <c r="AK2" s="209"/>
      <c r="AL2" s="209"/>
      <c r="AM2" s="209"/>
      <c r="AN2" s="209"/>
      <c r="AO2" s="209"/>
      <c r="AP2" s="209"/>
      <c r="AQ2" s="209"/>
      <c r="AR2" s="209"/>
      <c r="AS2" s="209"/>
      <c r="AT2" s="209"/>
      <c r="AU2" s="209"/>
      <c r="AV2" s="209"/>
      <c r="AW2" s="209"/>
      <c r="AX2" s="209"/>
      <c r="AY2" s="209"/>
      <c r="AZ2" s="210"/>
      <c r="BA2" s="8" t="s">
        <v>1</v>
      </c>
      <c r="BB2" s="191">
        <v>43326</v>
      </c>
      <c r="BC2" s="238"/>
    </row>
    <row r="3" spans="1:63" ht="27" customHeight="1" thickBot="1" x14ac:dyDescent="0.25">
      <c r="A3" s="248"/>
      <c r="B3" s="212"/>
      <c r="C3" s="212"/>
      <c r="D3" s="212"/>
      <c r="E3" s="212"/>
      <c r="F3" s="212"/>
      <c r="G3" s="212"/>
      <c r="H3" s="212"/>
      <c r="I3" s="212"/>
      <c r="J3" s="212"/>
      <c r="K3" s="212"/>
      <c r="L3" s="212"/>
      <c r="M3" s="212"/>
      <c r="N3" s="212"/>
      <c r="O3" s="212"/>
      <c r="P3" s="212"/>
      <c r="Q3" s="212"/>
      <c r="R3" s="212"/>
      <c r="S3" s="212"/>
      <c r="T3" s="212"/>
      <c r="U3" s="212"/>
      <c r="V3" s="212"/>
      <c r="W3" s="212"/>
      <c r="X3" s="212"/>
      <c r="Y3" s="212"/>
      <c r="Z3" s="212"/>
      <c r="AA3" s="212"/>
      <c r="AB3" s="212"/>
      <c r="AC3" s="212"/>
      <c r="AD3" s="212"/>
      <c r="AE3" s="212"/>
      <c r="AF3" s="212"/>
      <c r="AG3" s="212"/>
      <c r="AH3" s="212"/>
      <c r="AI3" s="212"/>
      <c r="AJ3" s="212"/>
      <c r="AK3" s="212"/>
      <c r="AL3" s="212"/>
      <c r="AM3" s="212"/>
      <c r="AN3" s="212"/>
      <c r="AO3" s="212"/>
      <c r="AP3" s="212"/>
      <c r="AQ3" s="212"/>
      <c r="AR3" s="212"/>
      <c r="AS3" s="212"/>
      <c r="AT3" s="212"/>
      <c r="AU3" s="212"/>
      <c r="AV3" s="212"/>
      <c r="AW3" s="212"/>
      <c r="AX3" s="212"/>
      <c r="AY3" s="212"/>
      <c r="AZ3" s="213"/>
      <c r="BA3" s="9" t="s">
        <v>2</v>
      </c>
      <c r="BB3" s="10" t="s">
        <v>8</v>
      </c>
      <c r="BC3" s="239"/>
    </row>
    <row r="4" spans="1:63" ht="15.75" thickBot="1" x14ac:dyDescent="0.25"/>
    <row r="5" spans="1:63" ht="15.75" customHeight="1" x14ac:dyDescent="0.2">
      <c r="A5" s="240" t="s">
        <v>428</v>
      </c>
      <c r="B5" s="241"/>
      <c r="C5" s="241"/>
      <c r="D5" s="241"/>
      <c r="E5" s="241"/>
      <c r="F5" s="241"/>
      <c r="G5" s="241"/>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2"/>
    </row>
    <row r="6" spans="1:63" ht="7.5" customHeight="1" x14ac:dyDescent="0.2">
      <c r="A6" s="216"/>
      <c r="B6" s="217"/>
      <c r="C6" s="217"/>
      <c r="D6" s="217"/>
      <c r="E6" s="217"/>
      <c r="F6" s="217"/>
      <c r="G6" s="217"/>
      <c r="H6" s="217"/>
      <c r="I6" s="217"/>
      <c r="J6" s="217"/>
      <c r="K6" s="217"/>
      <c r="L6" s="217"/>
      <c r="M6" s="217"/>
      <c r="N6" s="217"/>
      <c r="O6" s="217"/>
      <c r="P6" s="217"/>
      <c r="Q6" s="217"/>
      <c r="R6" s="217"/>
      <c r="S6" s="217"/>
      <c r="T6" s="217"/>
      <c r="U6" s="217"/>
      <c r="V6" s="217"/>
      <c r="W6" s="217"/>
      <c r="X6" s="217"/>
      <c r="Y6" s="217"/>
      <c r="Z6" s="217"/>
      <c r="AA6" s="217"/>
      <c r="AB6" s="217"/>
      <c r="AC6" s="217"/>
      <c r="AD6" s="217"/>
      <c r="AE6" s="217"/>
      <c r="AF6" s="217"/>
      <c r="AG6" s="217"/>
      <c r="AH6" s="217"/>
      <c r="AI6" s="217"/>
      <c r="AJ6" s="217"/>
      <c r="AK6" s="217"/>
      <c r="AL6" s="217"/>
      <c r="AM6" s="217"/>
      <c r="AN6" s="217"/>
      <c r="AO6" s="217"/>
      <c r="AP6" s="217"/>
      <c r="AQ6" s="217"/>
      <c r="AR6" s="217"/>
      <c r="AS6" s="217"/>
      <c r="AT6" s="217"/>
      <c r="AU6" s="217"/>
      <c r="AV6" s="217"/>
      <c r="AW6" s="217"/>
      <c r="AX6" s="217"/>
      <c r="AY6" s="217"/>
      <c r="AZ6" s="217"/>
      <c r="BA6" s="217"/>
      <c r="BB6" s="217"/>
      <c r="BC6" s="246"/>
    </row>
    <row r="7" spans="1:63" ht="17.25" customHeight="1" thickBot="1" x14ac:dyDescent="0.25">
      <c r="A7" s="243" t="s">
        <v>427</v>
      </c>
      <c r="B7" s="244"/>
      <c r="C7" s="244"/>
      <c r="D7" s="244"/>
      <c r="E7" s="244"/>
      <c r="F7" s="244"/>
      <c r="G7" s="244"/>
      <c r="H7" s="244"/>
      <c r="I7" s="244"/>
      <c r="J7" s="244"/>
      <c r="K7" s="244"/>
      <c r="L7" s="244"/>
      <c r="M7" s="244"/>
      <c r="N7" s="244"/>
      <c r="O7" s="244"/>
      <c r="P7" s="244"/>
      <c r="Q7" s="244"/>
      <c r="R7" s="244"/>
      <c r="S7" s="244"/>
      <c r="T7" s="244"/>
      <c r="U7" s="244"/>
      <c r="V7" s="244"/>
      <c r="W7" s="244"/>
      <c r="X7" s="244"/>
      <c r="Y7" s="244"/>
      <c r="Z7" s="244"/>
      <c r="AA7" s="244"/>
      <c r="AB7" s="244"/>
      <c r="AC7" s="244"/>
      <c r="AD7" s="244"/>
      <c r="AE7" s="244"/>
      <c r="AF7" s="244"/>
      <c r="AG7" s="244"/>
      <c r="AH7" s="244"/>
      <c r="AI7" s="244"/>
      <c r="AJ7" s="244"/>
      <c r="AK7" s="244"/>
      <c r="AL7" s="244"/>
      <c r="AM7" s="244"/>
      <c r="AN7" s="244"/>
      <c r="AO7" s="244"/>
      <c r="AP7" s="244"/>
      <c r="AQ7" s="244"/>
      <c r="AR7" s="244"/>
      <c r="AS7" s="244"/>
      <c r="AT7" s="244"/>
      <c r="AU7" s="244"/>
      <c r="AV7" s="244"/>
      <c r="AW7" s="244"/>
      <c r="AX7" s="244"/>
      <c r="AY7" s="244"/>
      <c r="AZ7" s="244"/>
      <c r="BA7" s="244"/>
      <c r="BB7" s="244"/>
      <c r="BC7" s="245"/>
    </row>
    <row r="8" spans="1:63" s="12" customFormat="1" ht="31.5" customHeight="1" x14ac:dyDescent="0.2">
      <c r="A8" s="235" t="s">
        <v>22</v>
      </c>
      <c r="B8" s="225" t="s">
        <v>429</v>
      </c>
      <c r="C8" s="225" t="s">
        <v>442</v>
      </c>
      <c r="D8" s="225" t="s">
        <v>431</v>
      </c>
      <c r="E8" s="225" t="s">
        <v>432</v>
      </c>
      <c r="F8" s="226" t="s">
        <v>30</v>
      </c>
      <c r="G8" s="226" t="s">
        <v>433</v>
      </c>
      <c r="H8" s="228" t="str">
        <f>lista!B3</f>
        <v>ALFA TRADING S.A.S.</v>
      </c>
      <c r="I8" s="228"/>
      <c r="J8" s="228"/>
      <c r="K8" s="228"/>
      <c r="L8" s="228" t="str">
        <f>lista!D3</f>
        <v>AMAREY NOVA MEDICAL S.A.</v>
      </c>
      <c r="M8" s="228"/>
      <c r="N8" s="228"/>
      <c r="O8" s="228"/>
      <c r="P8" s="228" t="str">
        <f>lista!F3</f>
        <v>BIOPLAST S.A.S.</v>
      </c>
      <c r="Q8" s="228"/>
      <c r="R8" s="228"/>
      <c r="S8" s="228"/>
      <c r="T8" s="228" t="str">
        <f>lista!G3</f>
        <v>COMPANY MEDIQBOY SAS</v>
      </c>
      <c r="U8" s="228"/>
      <c r="V8" s="228"/>
      <c r="W8" s="228"/>
      <c r="X8" s="228" t="str">
        <f>lista!I3</f>
        <v>FRIDEN DE COLOMBIA HOSPITALARIA S.A.</v>
      </c>
      <c r="Y8" s="228"/>
      <c r="Z8" s="228"/>
      <c r="AA8" s="228"/>
      <c r="AB8" s="228" t="str">
        <f>lista!O3</f>
        <v>M&amp;M EQUIPOS MEDICOS S.A.S.</v>
      </c>
      <c r="AC8" s="228"/>
      <c r="AD8" s="228"/>
      <c r="AE8" s="228"/>
      <c r="AF8" s="228" t="str">
        <f>lista!R3</f>
        <v>NIPRO MEDICAL CORPORATION</v>
      </c>
      <c r="AG8" s="228"/>
      <c r="AH8" s="228"/>
      <c r="AI8" s="228"/>
      <c r="AJ8" s="228" t="str">
        <f>lista!U3</f>
        <v>QUIRURGICOS LTDA</v>
      </c>
      <c r="AK8" s="228"/>
      <c r="AL8" s="228"/>
      <c r="AM8" s="228"/>
      <c r="AN8" s="228" t="str">
        <f>lista!V3</f>
        <v>RAFAEL ANTONIO SALAMANCA</v>
      </c>
      <c r="AO8" s="228"/>
      <c r="AP8" s="228"/>
      <c r="AQ8" s="228"/>
      <c r="AR8" s="228" t="str">
        <f>lista!W3</f>
        <v>RP MEDICAS S.A.</v>
      </c>
      <c r="AS8" s="228"/>
      <c r="AT8" s="228"/>
      <c r="AU8" s="228"/>
      <c r="AV8" s="228" t="str">
        <f>lista!X3</f>
        <v>SMITH &amp; NEPHEW COLOMBIA S.A.S</v>
      </c>
      <c r="AW8" s="228"/>
      <c r="AX8" s="228"/>
      <c r="AY8" s="228"/>
      <c r="AZ8" s="228" t="str">
        <f>lista!AA3</f>
        <v>TWITY S.A.S.</v>
      </c>
      <c r="BA8" s="228"/>
      <c r="BB8" s="228"/>
      <c r="BC8" s="249"/>
    </row>
    <row r="9" spans="1:63" s="14" customFormat="1" ht="47.25" customHeight="1" thickBot="1" x14ac:dyDescent="0.25">
      <c r="A9" s="236"/>
      <c r="B9" s="227"/>
      <c r="C9" s="227"/>
      <c r="D9" s="227"/>
      <c r="E9" s="227"/>
      <c r="F9" s="227"/>
      <c r="G9" s="227"/>
      <c r="H9" s="55" t="s">
        <v>24</v>
      </c>
      <c r="I9" s="55" t="s">
        <v>6</v>
      </c>
      <c r="J9" s="55" t="s">
        <v>25</v>
      </c>
      <c r="K9" s="56" t="s">
        <v>7</v>
      </c>
      <c r="L9" s="55" t="s">
        <v>24</v>
      </c>
      <c r="M9" s="55" t="s">
        <v>6</v>
      </c>
      <c r="N9" s="55" t="s">
        <v>25</v>
      </c>
      <c r="O9" s="56" t="s">
        <v>7</v>
      </c>
      <c r="P9" s="55" t="s">
        <v>24</v>
      </c>
      <c r="Q9" s="55" t="s">
        <v>6</v>
      </c>
      <c r="R9" s="55" t="s">
        <v>25</v>
      </c>
      <c r="S9" s="56" t="s">
        <v>7</v>
      </c>
      <c r="T9" s="55" t="s">
        <v>24</v>
      </c>
      <c r="U9" s="55" t="s">
        <v>6</v>
      </c>
      <c r="V9" s="55" t="s">
        <v>25</v>
      </c>
      <c r="W9" s="56" t="s">
        <v>7</v>
      </c>
      <c r="X9" s="55" t="s">
        <v>24</v>
      </c>
      <c r="Y9" s="55" t="s">
        <v>6</v>
      </c>
      <c r="Z9" s="55" t="s">
        <v>25</v>
      </c>
      <c r="AA9" s="56" t="s">
        <v>7</v>
      </c>
      <c r="AB9" s="55" t="s">
        <v>24</v>
      </c>
      <c r="AC9" s="55" t="s">
        <v>6</v>
      </c>
      <c r="AD9" s="55" t="s">
        <v>25</v>
      </c>
      <c r="AE9" s="56" t="s">
        <v>7</v>
      </c>
      <c r="AF9" s="55" t="s">
        <v>24</v>
      </c>
      <c r="AG9" s="55" t="s">
        <v>6</v>
      </c>
      <c r="AH9" s="55" t="s">
        <v>25</v>
      </c>
      <c r="AI9" s="56" t="s">
        <v>7</v>
      </c>
      <c r="AJ9" s="55" t="s">
        <v>24</v>
      </c>
      <c r="AK9" s="55" t="s">
        <v>6</v>
      </c>
      <c r="AL9" s="55" t="s">
        <v>25</v>
      </c>
      <c r="AM9" s="56" t="s">
        <v>7</v>
      </c>
      <c r="AN9" s="55" t="s">
        <v>24</v>
      </c>
      <c r="AO9" s="55" t="s">
        <v>6</v>
      </c>
      <c r="AP9" s="55" t="s">
        <v>25</v>
      </c>
      <c r="AQ9" s="56" t="s">
        <v>7</v>
      </c>
      <c r="AR9" s="55" t="s">
        <v>24</v>
      </c>
      <c r="AS9" s="55" t="s">
        <v>6</v>
      </c>
      <c r="AT9" s="55" t="s">
        <v>25</v>
      </c>
      <c r="AU9" s="56" t="s">
        <v>7</v>
      </c>
      <c r="AV9" s="55" t="s">
        <v>24</v>
      </c>
      <c r="AW9" s="55" t="s">
        <v>6</v>
      </c>
      <c r="AX9" s="55" t="s">
        <v>25</v>
      </c>
      <c r="AY9" s="56" t="s">
        <v>7</v>
      </c>
      <c r="AZ9" s="55" t="s">
        <v>24</v>
      </c>
      <c r="BA9" s="55" t="s">
        <v>6</v>
      </c>
      <c r="BB9" s="55" t="s">
        <v>25</v>
      </c>
      <c r="BC9" s="56" t="s">
        <v>7</v>
      </c>
      <c r="BD9" s="51" t="s">
        <v>16</v>
      </c>
      <c r="BE9" s="13" t="s">
        <v>18</v>
      </c>
      <c r="BF9" s="13" t="s">
        <v>17</v>
      </c>
      <c r="BI9" s="13" t="s">
        <v>20</v>
      </c>
      <c r="BJ9" s="13" t="s">
        <v>18</v>
      </c>
      <c r="BK9" s="13" t="s">
        <v>21</v>
      </c>
    </row>
    <row r="10" spans="1:63" s="14" customFormat="1" ht="38.25" x14ac:dyDescent="0.2">
      <c r="A10" s="183">
        <v>1</v>
      </c>
      <c r="B10" s="68" t="s">
        <v>56</v>
      </c>
      <c r="C10" s="68" t="s">
        <v>57</v>
      </c>
      <c r="D10" s="134">
        <v>1</v>
      </c>
      <c r="E10" s="135" t="s">
        <v>331</v>
      </c>
      <c r="F10" s="163">
        <v>6000</v>
      </c>
      <c r="G10" s="162">
        <v>266.66666666666669</v>
      </c>
      <c r="H10" s="53">
        <f>VLOOKUP($A10,[1]Hoja1!$A$3:$G$271,6,0)</f>
        <v>0</v>
      </c>
      <c r="I10" s="53">
        <f>VLOOKUP($A10,[1]Hoja1!$A$3:$G$271,7,0)</f>
        <v>0</v>
      </c>
      <c r="J10" s="53">
        <f>H10+I10</f>
        <v>0</v>
      </c>
      <c r="K10" s="54">
        <f>$D10*J10</f>
        <v>0</v>
      </c>
      <c r="L10" s="53">
        <f>VLOOKUP($A10,[2]Hoja1!$A$3:$G$271,6,0)</f>
        <v>0</v>
      </c>
      <c r="M10" s="53">
        <f>VLOOKUP($A10,[2]Hoja1!$A$3:$G$271,7,0)</f>
        <v>0</v>
      </c>
      <c r="N10" s="53">
        <f t="shared" ref="N10:N73" si="0">L10+M10</f>
        <v>0</v>
      </c>
      <c r="O10" s="54">
        <f t="shared" ref="O10" si="1">$D10*N10</f>
        <v>0</v>
      </c>
      <c r="P10" s="53">
        <f>VLOOKUP($A10,[3]Hoja1!$A$3:$M$271,12,0)</f>
        <v>0</v>
      </c>
      <c r="Q10" s="53">
        <f>VLOOKUP($A10,[3]Hoja1!$A$3:$M$271,13,0)</f>
        <v>0</v>
      </c>
      <c r="R10" s="53">
        <f t="shared" ref="R10:R73" si="2">P10+Q10</f>
        <v>0</v>
      </c>
      <c r="S10" s="54">
        <f t="shared" ref="S10" si="3">$D10*R10</f>
        <v>0</v>
      </c>
      <c r="T10" s="53">
        <f>VLOOKUP($A10,[4]Hoja1!$A$3:$G$271,6,0)</f>
        <v>0</v>
      </c>
      <c r="U10" s="53">
        <f>VLOOKUP($A10,[4]Hoja1!$A$3:$G$271,7,0)</f>
        <v>0</v>
      </c>
      <c r="V10" s="53">
        <f t="shared" ref="V10:V73" si="4">T10+U10</f>
        <v>0</v>
      </c>
      <c r="W10" s="54">
        <f t="shared" ref="W10:AA25" si="5">$D10*V10</f>
        <v>0</v>
      </c>
      <c r="X10" s="53">
        <f>VLOOKUP($A10,[5]Hoja1!$A$3:$G$271,6,0)</f>
        <v>0</v>
      </c>
      <c r="Y10" s="53">
        <f>VLOOKUP($A10,[5]Hoja1!$A$3:$G$271,7,0)</f>
        <v>0</v>
      </c>
      <c r="Z10" s="53">
        <f t="shared" ref="Z10:Z73" si="6">X10+Y10</f>
        <v>0</v>
      </c>
      <c r="AA10" s="54">
        <f t="shared" ref="AA10" si="7">$D10*Z10</f>
        <v>0</v>
      </c>
      <c r="AB10" s="53">
        <f>VLOOKUP($A10,[6]Hoja1!$A$3:$G$271,6,0)</f>
        <v>0</v>
      </c>
      <c r="AC10" s="53">
        <f>VLOOKUP($A10,[6]Hoja1!$A$3:$G$271,7,0)</f>
        <v>0</v>
      </c>
      <c r="AD10" s="53">
        <f t="shared" ref="AD10:AD73" si="8">AB10+AC10</f>
        <v>0</v>
      </c>
      <c r="AE10" s="54">
        <f t="shared" ref="AE10:AQ25" si="9">$D10*AD10</f>
        <v>0</v>
      </c>
      <c r="AF10" s="53">
        <f>VLOOKUP($A10,[7]Hoja1!$A$3:$M$271,12,0)</f>
        <v>0</v>
      </c>
      <c r="AG10" s="53">
        <f>VLOOKUP($A10,[7]Hoja1!$A$3:$M$271,13,0)</f>
        <v>0</v>
      </c>
      <c r="AH10" s="53">
        <f t="shared" ref="AH10:AH73" si="10">AF10+AG10</f>
        <v>0</v>
      </c>
      <c r="AI10" s="54">
        <f t="shared" ref="AI10" si="11">$D10*AH10</f>
        <v>0</v>
      </c>
      <c r="AJ10" s="53">
        <f>VLOOKUP($A10,[8]Hoja1!$A$3:$G$271,6,0)</f>
        <v>0</v>
      </c>
      <c r="AK10" s="53">
        <f>VLOOKUP($A10,[8]Hoja1!$A$3:$G$271,7,0)</f>
        <v>0</v>
      </c>
      <c r="AL10" s="53">
        <f t="shared" ref="AL10:AL73" si="12">AJ10+AK10</f>
        <v>0</v>
      </c>
      <c r="AM10" s="54">
        <f t="shared" ref="AM10" si="13">$D10*AL10</f>
        <v>0</v>
      </c>
      <c r="AN10" s="53">
        <f>VLOOKUP($A10,[9]Hoja1!$A$5:$G$273,6,0)</f>
        <v>104682</v>
      </c>
      <c r="AO10" s="53">
        <f>VLOOKUP($A10,[9]Hoja1!$A$5:$G$273,7,0)</f>
        <v>0</v>
      </c>
      <c r="AP10" s="53">
        <f t="shared" ref="AP10:AP73" si="14">AN10+AO10</f>
        <v>104682</v>
      </c>
      <c r="AQ10" s="54">
        <f t="shared" ref="AQ10" si="15">$D10*AP10</f>
        <v>104682</v>
      </c>
      <c r="AR10" s="53">
        <f>VLOOKUP($A10,[10]Hoja1!$A$3:$M$271,12,0)</f>
        <v>0</v>
      </c>
      <c r="AS10" s="53">
        <f>VLOOKUP($A10,[10]Hoja1!$A$3:$M$271,13,0)</f>
        <v>0</v>
      </c>
      <c r="AT10" s="53">
        <f t="shared" ref="AT10:AT73" si="16">AR10+AS10</f>
        <v>0</v>
      </c>
      <c r="AU10" s="54">
        <f t="shared" ref="AU10:BC25" si="17">$D10*AT10</f>
        <v>0</v>
      </c>
      <c r="AV10" s="53">
        <f>VLOOKUP($A10,[11]Hoja1!$A$3:$M$271,12,0)</f>
        <v>3400</v>
      </c>
      <c r="AW10" s="53">
        <f>VLOOKUP($A10,[11]Hoja1!$A$3:$M$271,13,0)</f>
        <v>0</v>
      </c>
      <c r="AX10" s="53">
        <f t="shared" ref="AX10:AX73" si="18">AV10+AW10</f>
        <v>3400</v>
      </c>
      <c r="AY10" s="54">
        <f t="shared" ref="AY10" si="19">$D10*AX10</f>
        <v>3400</v>
      </c>
      <c r="AZ10" s="53">
        <f>VLOOKUP($A10,[12]Hoja1!$A$3:$M$271,12,0)</f>
        <v>0</v>
      </c>
      <c r="BA10" s="53">
        <f>VLOOKUP($A10,[12]Hoja1!$A$3:$M$271,13,0)</f>
        <v>0</v>
      </c>
      <c r="BB10" s="53">
        <f t="shared" ref="BB10:BB73" si="20">AZ10+BA10</f>
        <v>0</v>
      </c>
      <c r="BC10" s="54">
        <f t="shared" ref="BC10" si="21">$D10*BB10</f>
        <v>0</v>
      </c>
      <c r="BD10" s="182" t="e">
        <f>MIN(#REF!,#REF!)</f>
        <v>#REF!</v>
      </c>
      <c r="BE10" s="14" t="e">
        <f>BD10-#REF!</f>
        <v>#REF!</v>
      </c>
      <c r="BF10" s="13" t="s">
        <v>15</v>
      </c>
      <c r="BI10" s="14" t="e">
        <f>MIN(#REF!,#REF!)</f>
        <v>#REF!</v>
      </c>
      <c r="BJ10" s="14" t="e">
        <f>BI10-#REF!</f>
        <v>#REF!</v>
      </c>
      <c r="BK10" s="13" t="s">
        <v>15</v>
      </c>
    </row>
    <row r="11" spans="1:63" s="14" customFormat="1" ht="51" x14ac:dyDescent="0.2">
      <c r="A11" s="184">
        <v>2</v>
      </c>
      <c r="B11" s="136" t="s">
        <v>332</v>
      </c>
      <c r="C11" s="136" t="s">
        <v>57</v>
      </c>
      <c r="D11" s="132">
        <v>1</v>
      </c>
      <c r="E11" s="50" t="s">
        <v>331</v>
      </c>
      <c r="F11" s="164">
        <v>1300</v>
      </c>
      <c r="G11" s="162">
        <v>1622</v>
      </c>
      <c r="H11" s="53">
        <f>VLOOKUP($A11,[1]Hoja1!$A$3:$G$271,6,0)</f>
        <v>1299</v>
      </c>
      <c r="I11" s="53"/>
      <c r="J11" s="53">
        <f t="shared" ref="J11:J74" si="22">H11+I11</f>
        <v>1299</v>
      </c>
      <c r="K11" s="54">
        <f t="shared" ref="K11:K74" si="23">$D11*J11</f>
        <v>1299</v>
      </c>
      <c r="L11" s="53">
        <f>VLOOKUP($A11,[2]Hoja1!$A$3:$G$271,6,0)</f>
        <v>0</v>
      </c>
      <c r="M11" s="53">
        <f>VLOOKUP($A11,[2]Hoja1!$A$3:$G$271,7,0)</f>
        <v>0</v>
      </c>
      <c r="N11" s="53">
        <f t="shared" si="0"/>
        <v>0</v>
      </c>
      <c r="O11" s="54">
        <f t="shared" ref="O11:S25" si="24">$D11*N11</f>
        <v>0</v>
      </c>
      <c r="P11" s="53">
        <f>VLOOKUP($A11,[3]Hoja1!$A$3:$M$271,12,0)</f>
        <v>0</v>
      </c>
      <c r="Q11" s="53">
        <f>VLOOKUP($A11,[3]Hoja1!$A$3:$M$271,13,0)</f>
        <v>0</v>
      </c>
      <c r="R11" s="53">
        <f t="shared" si="2"/>
        <v>0</v>
      </c>
      <c r="S11" s="54">
        <f t="shared" si="24"/>
        <v>0</v>
      </c>
      <c r="T11" s="53">
        <f>VLOOKUP($A11,[4]Hoja1!$A$3:$G$271,6,0)</f>
        <v>0</v>
      </c>
      <c r="U11" s="53">
        <f>VLOOKUP($A11,[4]Hoja1!$A$3:$G$271,7,0)</f>
        <v>0</v>
      </c>
      <c r="V11" s="53">
        <f t="shared" si="4"/>
        <v>0</v>
      </c>
      <c r="W11" s="54">
        <f t="shared" si="5"/>
        <v>0</v>
      </c>
      <c r="X11" s="53">
        <f>VLOOKUP($A11,[5]Hoja1!$A$3:$G$271,6,0)</f>
        <v>1809</v>
      </c>
      <c r="Y11" s="53">
        <f>VLOOKUP($A11,[5]Hoja1!$A$3:$G$271,7,0)</f>
        <v>0</v>
      </c>
      <c r="Z11" s="53">
        <f t="shared" si="6"/>
        <v>1809</v>
      </c>
      <c r="AA11" s="54">
        <f t="shared" si="5"/>
        <v>1809</v>
      </c>
      <c r="AB11" s="53">
        <f>VLOOKUP($A11,[6]Hoja1!$A$3:$G$271,6,0)</f>
        <v>0</v>
      </c>
      <c r="AC11" s="53">
        <f>VLOOKUP($A11,[6]Hoja1!$A$3:$G$271,7,0)</f>
        <v>0</v>
      </c>
      <c r="AD11" s="53">
        <f t="shared" si="8"/>
        <v>0</v>
      </c>
      <c r="AE11" s="54">
        <f t="shared" si="9"/>
        <v>0</v>
      </c>
      <c r="AF11" s="53">
        <f>VLOOKUP($A11,[7]Hoja1!$A$3:$M$271,12,0)</f>
        <v>0</v>
      </c>
      <c r="AG11" s="53">
        <f>VLOOKUP($A11,[7]Hoja1!$A$3:$M$271,13,0)</f>
        <v>0</v>
      </c>
      <c r="AH11" s="53">
        <f t="shared" si="10"/>
        <v>0</v>
      </c>
      <c r="AI11" s="54">
        <f t="shared" si="9"/>
        <v>0</v>
      </c>
      <c r="AJ11" s="53">
        <f>VLOOKUP($A11,[8]Hoja1!$A$3:$G$271,6,0)</f>
        <v>0</v>
      </c>
      <c r="AK11" s="53">
        <f>VLOOKUP($A11,[8]Hoja1!$A$3:$G$271,7,0)</f>
        <v>0</v>
      </c>
      <c r="AL11" s="53">
        <f t="shared" si="12"/>
        <v>0</v>
      </c>
      <c r="AM11" s="54">
        <f t="shared" si="9"/>
        <v>0</v>
      </c>
      <c r="AN11" s="53">
        <f>VLOOKUP($A11,[9]Hoja1!$A$5:$G$273,6,0)</f>
        <v>1364</v>
      </c>
      <c r="AO11" s="53">
        <f>VLOOKUP($A11,[9]Hoja1!$A$5:$G$273,7,0)</f>
        <v>0</v>
      </c>
      <c r="AP11" s="53">
        <f t="shared" si="14"/>
        <v>1364</v>
      </c>
      <c r="AQ11" s="54">
        <f t="shared" si="9"/>
        <v>1364</v>
      </c>
      <c r="AR11" s="53">
        <f>VLOOKUP($A11,[10]Hoja1!$A$3:$M$271,12,0)</f>
        <v>0</v>
      </c>
      <c r="AS11" s="53">
        <f>VLOOKUP($A11,[10]Hoja1!$A$3:$M$271,13,0)</f>
        <v>0</v>
      </c>
      <c r="AT11" s="53">
        <f t="shared" si="16"/>
        <v>0</v>
      </c>
      <c r="AU11" s="54">
        <f t="shared" si="17"/>
        <v>0</v>
      </c>
      <c r="AV11" s="53">
        <f>VLOOKUP($A11,[11]Hoja1!$A$3:$M$271,12,0)</f>
        <v>1280</v>
      </c>
      <c r="AW11" s="53">
        <f>VLOOKUP($A11,[11]Hoja1!$A$3:$M$271,13,0)</f>
        <v>0</v>
      </c>
      <c r="AX11" s="53">
        <f t="shared" si="18"/>
        <v>1280</v>
      </c>
      <c r="AY11" s="54">
        <f t="shared" si="17"/>
        <v>1280</v>
      </c>
      <c r="AZ11" s="53">
        <f>VLOOKUP($A11,[12]Hoja1!$A$3:$M$271,12,0)</f>
        <v>0</v>
      </c>
      <c r="BA11" s="53">
        <f>VLOOKUP($A11,[12]Hoja1!$A$3:$M$271,13,0)</f>
        <v>0</v>
      </c>
      <c r="BB11" s="53">
        <f t="shared" si="20"/>
        <v>0</v>
      </c>
      <c r="BC11" s="54">
        <f t="shared" si="17"/>
        <v>0</v>
      </c>
      <c r="BD11" s="182" t="e">
        <f>MIN(#REF!,#REF!)</f>
        <v>#REF!</v>
      </c>
      <c r="BE11" s="14" t="e">
        <f>BD11-#REF!</f>
        <v>#REF!</v>
      </c>
      <c r="BF11" s="13" t="s">
        <v>15</v>
      </c>
      <c r="BI11" s="14" t="e">
        <f>MIN(#REF!,#REF!)</f>
        <v>#REF!</v>
      </c>
      <c r="BJ11" s="14" t="e">
        <f>BI11-#REF!</f>
        <v>#REF!</v>
      </c>
      <c r="BK11" s="13" t="s">
        <v>15</v>
      </c>
    </row>
    <row r="12" spans="1:63" s="14" customFormat="1" ht="12.75" x14ac:dyDescent="0.2">
      <c r="A12" s="183">
        <v>3</v>
      </c>
      <c r="B12" s="136" t="s">
        <v>59</v>
      </c>
      <c r="C12" s="136" t="s">
        <v>57</v>
      </c>
      <c r="D12" s="132">
        <v>1</v>
      </c>
      <c r="E12" s="50" t="s">
        <v>331</v>
      </c>
      <c r="F12" s="164">
        <v>12000</v>
      </c>
      <c r="G12" s="162">
        <v>1</v>
      </c>
      <c r="H12" s="53">
        <f>VLOOKUP($A12,[1]Hoja1!$A$3:$G$271,6,0)</f>
        <v>0</v>
      </c>
      <c r="I12" s="53">
        <f>VLOOKUP($A12,[1]Hoja1!$A$3:$G$271,7,0)</f>
        <v>0</v>
      </c>
      <c r="J12" s="53">
        <f t="shared" si="22"/>
        <v>0</v>
      </c>
      <c r="K12" s="54">
        <f t="shared" si="23"/>
        <v>0</v>
      </c>
      <c r="L12" s="53">
        <f>VLOOKUP($A12,[2]Hoja1!$A$3:$G$271,6,0)</f>
        <v>0</v>
      </c>
      <c r="M12" s="53">
        <f>VLOOKUP($A12,[2]Hoja1!$A$3:$G$271,7,0)</f>
        <v>0</v>
      </c>
      <c r="N12" s="53">
        <f t="shared" si="0"/>
        <v>0</v>
      </c>
      <c r="O12" s="54">
        <f t="shared" si="24"/>
        <v>0</v>
      </c>
      <c r="P12" s="53">
        <f>VLOOKUP($A12,[3]Hoja1!$A$3:$M$271,12,0)</f>
        <v>0</v>
      </c>
      <c r="Q12" s="53">
        <f>VLOOKUP($A12,[3]Hoja1!$A$3:$M$271,13,0)</f>
        <v>0</v>
      </c>
      <c r="R12" s="53">
        <f t="shared" si="2"/>
        <v>0</v>
      </c>
      <c r="S12" s="54">
        <f t="shared" si="24"/>
        <v>0</v>
      </c>
      <c r="T12" s="53">
        <f>VLOOKUP($A12,[4]Hoja1!$A$3:$G$271,6,0)</f>
        <v>0</v>
      </c>
      <c r="U12" s="53">
        <f>VLOOKUP($A12,[4]Hoja1!$A$3:$G$271,7,0)</f>
        <v>0</v>
      </c>
      <c r="V12" s="53">
        <f t="shared" si="4"/>
        <v>0</v>
      </c>
      <c r="W12" s="54">
        <f t="shared" si="5"/>
        <v>0</v>
      </c>
      <c r="X12" s="53">
        <f>VLOOKUP($A12,[5]Hoja1!$A$3:$G$271,6,0)</f>
        <v>0</v>
      </c>
      <c r="Y12" s="53">
        <f>VLOOKUP($A12,[5]Hoja1!$A$3:$G$271,7,0)</f>
        <v>0</v>
      </c>
      <c r="Z12" s="53">
        <f t="shared" si="6"/>
        <v>0</v>
      </c>
      <c r="AA12" s="54">
        <f t="shared" si="5"/>
        <v>0</v>
      </c>
      <c r="AB12" s="53">
        <f>VLOOKUP($A12,[6]Hoja1!$A$3:$G$271,6,0)</f>
        <v>0</v>
      </c>
      <c r="AC12" s="53">
        <f>VLOOKUP($A12,[6]Hoja1!$A$3:$G$271,7,0)</f>
        <v>0</v>
      </c>
      <c r="AD12" s="53">
        <f t="shared" si="8"/>
        <v>0</v>
      </c>
      <c r="AE12" s="54">
        <f t="shared" si="9"/>
        <v>0</v>
      </c>
      <c r="AF12" s="53">
        <f>VLOOKUP($A12,[7]Hoja1!$A$3:$M$271,12,0)</f>
        <v>0</v>
      </c>
      <c r="AG12" s="53">
        <f>VLOOKUP($A12,[7]Hoja1!$A$3:$M$271,13,0)</f>
        <v>0</v>
      </c>
      <c r="AH12" s="53">
        <f t="shared" si="10"/>
        <v>0</v>
      </c>
      <c r="AI12" s="54">
        <f t="shared" si="9"/>
        <v>0</v>
      </c>
      <c r="AJ12" s="53">
        <f>VLOOKUP($A12,[8]Hoja1!$A$3:$G$271,6,0)</f>
        <v>0</v>
      </c>
      <c r="AK12" s="53">
        <f>VLOOKUP($A12,[8]Hoja1!$A$3:$G$271,7,0)</f>
        <v>0</v>
      </c>
      <c r="AL12" s="53">
        <f t="shared" si="12"/>
        <v>0</v>
      </c>
      <c r="AM12" s="54">
        <f t="shared" si="9"/>
        <v>0</v>
      </c>
      <c r="AN12" s="53">
        <f>VLOOKUP($A12,[9]Hoja1!$A$5:$G$273,6,0)</f>
        <v>29989</v>
      </c>
      <c r="AO12" s="53">
        <f>VLOOKUP($A12,[9]Hoja1!$A$5:$G$273,7,0)</f>
        <v>0</v>
      </c>
      <c r="AP12" s="53">
        <f t="shared" si="14"/>
        <v>29989</v>
      </c>
      <c r="AQ12" s="54">
        <f t="shared" si="9"/>
        <v>29989</v>
      </c>
      <c r="AR12" s="53">
        <f>VLOOKUP($A12,[10]Hoja1!$A$3:$M$271,12,0)</f>
        <v>0</v>
      </c>
      <c r="AS12" s="53">
        <f>VLOOKUP($A12,[10]Hoja1!$A$3:$M$271,13,0)</f>
        <v>0</v>
      </c>
      <c r="AT12" s="53">
        <f t="shared" si="16"/>
        <v>0</v>
      </c>
      <c r="AU12" s="54">
        <f t="shared" si="17"/>
        <v>0</v>
      </c>
      <c r="AV12" s="53">
        <f>VLOOKUP($A12,[11]Hoja1!$A$3:$M$271,12,0)</f>
        <v>0</v>
      </c>
      <c r="AW12" s="53">
        <f>VLOOKUP($A12,[11]Hoja1!$A$3:$M$271,13,0)</f>
        <v>0</v>
      </c>
      <c r="AX12" s="53">
        <f t="shared" si="18"/>
        <v>0</v>
      </c>
      <c r="AY12" s="54">
        <f t="shared" si="17"/>
        <v>0</v>
      </c>
      <c r="AZ12" s="53">
        <f>VLOOKUP($A12,[12]Hoja1!$A$3:$M$271,12,0)</f>
        <v>0</v>
      </c>
      <c r="BA12" s="53">
        <f>VLOOKUP($A12,[12]Hoja1!$A$3:$M$271,13,0)</f>
        <v>0</v>
      </c>
      <c r="BB12" s="53">
        <f t="shared" si="20"/>
        <v>0</v>
      </c>
      <c r="BC12" s="54">
        <f t="shared" si="17"/>
        <v>0</v>
      </c>
      <c r="BD12" s="182" t="e">
        <f>MIN(#REF!,#REF!)</f>
        <v>#REF!</v>
      </c>
      <c r="BE12" s="14" t="e">
        <f>BD12-#REF!</f>
        <v>#REF!</v>
      </c>
      <c r="BF12" s="13" t="s">
        <v>15</v>
      </c>
      <c r="BI12" s="14" t="e">
        <f>MIN(#REF!,#REF!)</f>
        <v>#REF!</v>
      </c>
      <c r="BJ12" s="14" t="e">
        <f>BI12-#REF!</f>
        <v>#REF!</v>
      </c>
      <c r="BK12" s="13" t="s">
        <v>15</v>
      </c>
    </row>
    <row r="13" spans="1:63" s="14" customFormat="1" ht="25.5" x14ac:dyDescent="0.2">
      <c r="A13" s="184">
        <v>4</v>
      </c>
      <c r="B13" s="136" t="s">
        <v>60</v>
      </c>
      <c r="C13" s="136" t="s">
        <v>57</v>
      </c>
      <c r="D13" s="132">
        <v>1</v>
      </c>
      <c r="E13" s="50" t="s">
        <v>331</v>
      </c>
      <c r="F13" s="164">
        <v>4800</v>
      </c>
      <c r="G13" s="162">
        <v>17.333333333333332</v>
      </c>
      <c r="H13" s="53">
        <f>VLOOKUP($A13,[1]Hoja1!$A$3:$G$271,6,0)</f>
        <v>0</v>
      </c>
      <c r="I13" s="53">
        <f>VLOOKUP($A13,[1]Hoja1!$A$3:$G$271,7,0)</f>
        <v>0</v>
      </c>
      <c r="J13" s="53">
        <f t="shared" si="22"/>
        <v>0</v>
      </c>
      <c r="K13" s="54">
        <f t="shared" si="23"/>
        <v>0</v>
      </c>
      <c r="L13" s="53">
        <f>VLOOKUP($A13,[2]Hoja1!$A$3:$G$271,6,0)</f>
        <v>0</v>
      </c>
      <c r="M13" s="53">
        <f>VLOOKUP($A13,[2]Hoja1!$A$3:$G$271,7,0)</f>
        <v>0</v>
      </c>
      <c r="N13" s="53">
        <f t="shared" si="0"/>
        <v>0</v>
      </c>
      <c r="O13" s="54">
        <f t="shared" si="24"/>
        <v>0</v>
      </c>
      <c r="P13" s="53">
        <f>VLOOKUP($A13,[3]Hoja1!$A$3:$M$271,12,0)</f>
        <v>0</v>
      </c>
      <c r="Q13" s="53">
        <f>VLOOKUP($A13,[3]Hoja1!$A$3:$M$271,13,0)</f>
        <v>0</v>
      </c>
      <c r="R13" s="53">
        <f t="shared" si="2"/>
        <v>0</v>
      </c>
      <c r="S13" s="54">
        <f t="shared" si="24"/>
        <v>0</v>
      </c>
      <c r="T13" s="53">
        <f>VLOOKUP($A13,[4]Hoja1!$A$3:$G$271,6,0)</f>
        <v>0</v>
      </c>
      <c r="U13" s="53">
        <f>VLOOKUP($A13,[4]Hoja1!$A$3:$G$271,7,0)</f>
        <v>0</v>
      </c>
      <c r="V13" s="53">
        <f t="shared" si="4"/>
        <v>0</v>
      </c>
      <c r="W13" s="54">
        <f t="shared" si="5"/>
        <v>0</v>
      </c>
      <c r="X13" s="53">
        <f>VLOOKUP($A13,[5]Hoja1!$A$3:$G$271,6,0)</f>
        <v>0</v>
      </c>
      <c r="Y13" s="53">
        <f>VLOOKUP($A13,[5]Hoja1!$A$3:$G$271,7,0)</f>
        <v>0</v>
      </c>
      <c r="Z13" s="53">
        <f t="shared" si="6"/>
        <v>0</v>
      </c>
      <c r="AA13" s="54">
        <f t="shared" si="5"/>
        <v>0</v>
      </c>
      <c r="AB13" s="53">
        <f>VLOOKUP($A13,[6]Hoja1!$A$3:$G$271,6,0)</f>
        <v>0</v>
      </c>
      <c r="AC13" s="53">
        <f>VLOOKUP($A13,[6]Hoja1!$A$3:$G$271,7,0)</f>
        <v>0</v>
      </c>
      <c r="AD13" s="53">
        <f t="shared" si="8"/>
        <v>0</v>
      </c>
      <c r="AE13" s="54">
        <f t="shared" si="9"/>
        <v>0</v>
      </c>
      <c r="AF13" s="53">
        <f>VLOOKUP($A13,[7]Hoja1!$A$3:$M$271,12,0)</f>
        <v>0</v>
      </c>
      <c r="AG13" s="53">
        <f>VLOOKUP($A13,[7]Hoja1!$A$3:$M$271,13,0)</f>
        <v>0</v>
      </c>
      <c r="AH13" s="53">
        <f t="shared" si="10"/>
        <v>0</v>
      </c>
      <c r="AI13" s="54">
        <f t="shared" si="9"/>
        <v>0</v>
      </c>
      <c r="AJ13" s="53">
        <f>VLOOKUP($A13,[8]Hoja1!$A$3:$G$271,6,0)</f>
        <v>0</v>
      </c>
      <c r="AK13" s="53">
        <f>VLOOKUP($A13,[8]Hoja1!$A$3:$G$271,7,0)</f>
        <v>0</v>
      </c>
      <c r="AL13" s="53">
        <f t="shared" si="12"/>
        <v>0</v>
      </c>
      <c r="AM13" s="54">
        <f t="shared" si="9"/>
        <v>0</v>
      </c>
      <c r="AN13" s="53">
        <f>VLOOKUP($A13,[9]Hoja1!$A$5:$G$273,6,0)</f>
        <v>6349</v>
      </c>
      <c r="AO13" s="53">
        <f>VLOOKUP($A13,[9]Hoja1!$A$5:$G$273,7,0)</f>
        <v>0</v>
      </c>
      <c r="AP13" s="53">
        <f t="shared" si="14"/>
        <v>6349</v>
      </c>
      <c r="AQ13" s="54">
        <f t="shared" si="9"/>
        <v>6349</v>
      </c>
      <c r="AR13" s="53">
        <f>VLOOKUP($A13,[10]Hoja1!$A$3:$M$271,12,0)</f>
        <v>0</v>
      </c>
      <c r="AS13" s="53">
        <f>VLOOKUP($A13,[10]Hoja1!$A$3:$M$271,13,0)</f>
        <v>0</v>
      </c>
      <c r="AT13" s="53">
        <f t="shared" si="16"/>
        <v>0</v>
      </c>
      <c r="AU13" s="54">
        <f t="shared" si="17"/>
        <v>0</v>
      </c>
      <c r="AV13" s="53">
        <f>VLOOKUP($A13,[11]Hoja1!$A$3:$M$271,12,0)</f>
        <v>8000</v>
      </c>
      <c r="AW13" s="53">
        <f>VLOOKUP($A13,[11]Hoja1!$A$3:$M$271,13,0)</f>
        <v>0</v>
      </c>
      <c r="AX13" s="53">
        <f t="shared" si="18"/>
        <v>8000</v>
      </c>
      <c r="AY13" s="54">
        <f t="shared" si="17"/>
        <v>8000</v>
      </c>
      <c r="AZ13" s="53">
        <f>VLOOKUP($A13,[12]Hoja1!$A$3:$M$271,12,0)</f>
        <v>0</v>
      </c>
      <c r="BA13" s="53">
        <f>VLOOKUP($A13,[12]Hoja1!$A$3:$M$271,13,0)</f>
        <v>0</v>
      </c>
      <c r="BB13" s="53">
        <f t="shared" si="20"/>
        <v>0</v>
      </c>
      <c r="BC13" s="54">
        <f t="shared" si="17"/>
        <v>0</v>
      </c>
      <c r="BD13" s="182" t="e">
        <f>MIN(#REF!,#REF!)</f>
        <v>#REF!</v>
      </c>
      <c r="BE13" s="14" t="e">
        <f>BD13-#REF!</f>
        <v>#REF!</v>
      </c>
      <c r="BF13" s="13" t="s">
        <v>15</v>
      </c>
      <c r="BI13" s="14" t="e">
        <f>MIN(#REF!,#REF!)</f>
        <v>#REF!</v>
      </c>
      <c r="BJ13" s="14" t="e">
        <f>BI13-#REF!</f>
        <v>#REF!</v>
      </c>
      <c r="BK13" s="13" t="s">
        <v>15</v>
      </c>
    </row>
    <row r="14" spans="1:63" s="14" customFormat="1" ht="51" x14ac:dyDescent="0.2">
      <c r="A14" s="183">
        <v>5</v>
      </c>
      <c r="B14" s="136" t="s">
        <v>333</v>
      </c>
      <c r="C14" s="136" t="s">
        <v>57</v>
      </c>
      <c r="D14" s="132">
        <v>1</v>
      </c>
      <c r="E14" s="50" t="s">
        <v>331</v>
      </c>
      <c r="F14" s="164">
        <v>1477</v>
      </c>
      <c r="G14" s="162">
        <v>6946.333333333333</v>
      </c>
      <c r="H14" s="53">
        <f>VLOOKUP($A14,[1]Hoja1!$A$3:$G$271,6,0)</f>
        <v>2800</v>
      </c>
      <c r="I14" s="53"/>
      <c r="J14" s="53">
        <f t="shared" si="22"/>
        <v>2800</v>
      </c>
      <c r="K14" s="54">
        <f t="shared" si="23"/>
        <v>2800</v>
      </c>
      <c r="L14" s="53">
        <f>VLOOKUP($A14,[2]Hoja1!$A$3:$G$271,6,0)</f>
        <v>0</v>
      </c>
      <c r="M14" s="53">
        <f>VLOOKUP($A14,[2]Hoja1!$A$3:$G$271,7,0)</f>
        <v>0</v>
      </c>
      <c r="N14" s="53">
        <f t="shared" si="0"/>
        <v>0</v>
      </c>
      <c r="O14" s="54">
        <f t="shared" si="24"/>
        <v>0</v>
      </c>
      <c r="P14" s="53">
        <f>VLOOKUP($A14,[3]Hoja1!$A$3:$M$271,12,0)</f>
        <v>0</v>
      </c>
      <c r="Q14" s="53">
        <f>VLOOKUP($A14,[3]Hoja1!$A$3:$M$271,13,0)</f>
        <v>0</v>
      </c>
      <c r="R14" s="53">
        <f t="shared" si="2"/>
        <v>0</v>
      </c>
      <c r="S14" s="54">
        <f t="shared" si="24"/>
        <v>0</v>
      </c>
      <c r="T14" s="53">
        <f>VLOOKUP($A14,[4]Hoja1!$A$3:$G$271,6,0)</f>
        <v>0</v>
      </c>
      <c r="U14" s="53">
        <f>VLOOKUP($A14,[4]Hoja1!$A$3:$G$271,7,0)</f>
        <v>0</v>
      </c>
      <c r="V14" s="53">
        <f t="shared" si="4"/>
        <v>0</v>
      </c>
      <c r="W14" s="54">
        <f t="shared" si="5"/>
        <v>0</v>
      </c>
      <c r="X14" s="53">
        <f>VLOOKUP($A14,[5]Hoja1!$A$3:$G$271,6,0)</f>
        <v>2553</v>
      </c>
      <c r="Y14" s="53">
        <f>VLOOKUP($A14,[5]Hoja1!$A$3:$G$271,7,0)</f>
        <v>0</v>
      </c>
      <c r="Z14" s="53">
        <f t="shared" si="6"/>
        <v>2553</v>
      </c>
      <c r="AA14" s="54">
        <f t="shared" si="5"/>
        <v>2553</v>
      </c>
      <c r="AB14" s="53">
        <f>VLOOKUP($A14,[6]Hoja1!$A$3:$G$271,6,0)</f>
        <v>0</v>
      </c>
      <c r="AC14" s="53">
        <f>VLOOKUP($A14,[6]Hoja1!$A$3:$G$271,7,0)</f>
        <v>0</v>
      </c>
      <c r="AD14" s="53">
        <f t="shared" si="8"/>
        <v>0</v>
      </c>
      <c r="AE14" s="54">
        <f t="shared" si="9"/>
        <v>0</v>
      </c>
      <c r="AF14" s="53">
        <f>VLOOKUP($A14,[7]Hoja1!$A$3:$M$271,12,0)</f>
        <v>0</v>
      </c>
      <c r="AG14" s="53">
        <f>VLOOKUP($A14,[7]Hoja1!$A$3:$M$271,13,0)</f>
        <v>0</v>
      </c>
      <c r="AH14" s="53">
        <f t="shared" si="10"/>
        <v>0</v>
      </c>
      <c r="AI14" s="54">
        <f t="shared" si="9"/>
        <v>0</v>
      </c>
      <c r="AJ14" s="53">
        <f>VLOOKUP($A14,[8]Hoja1!$A$3:$G$271,6,0)</f>
        <v>0</v>
      </c>
      <c r="AK14" s="53">
        <f>VLOOKUP($A14,[8]Hoja1!$A$3:$G$271,7,0)</f>
        <v>0</v>
      </c>
      <c r="AL14" s="53">
        <f t="shared" si="12"/>
        <v>0</v>
      </c>
      <c r="AM14" s="54">
        <f t="shared" si="9"/>
        <v>0</v>
      </c>
      <c r="AN14" s="53">
        <f>VLOOKUP($A14,[9]Hoja1!$A$5:$G$273,6,0)</f>
        <v>1477</v>
      </c>
      <c r="AO14" s="53">
        <f>VLOOKUP($A14,[9]Hoja1!$A$5:$G$273,7,0)</f>
        <v>0</v>
      </c>
      <c r="AP14" s="53">
        <f t="shared" si="14"/>
        <v>1477</v>
      </c>
      <c r="AQ14" s="54">
        <f t="shared" si="9"/>
        <v>1477</v>
      </c>
      <c r="AR14" s="53">
        <f>VLOOKUP($A14,[10]Hoja1!$A$3:$M$271,12,0)</f>
        <v>0</v>
      </c>
      <c r="AS14" s="53">
        <f>VLOOKUP($A14,[10]Hoja1!$A$3:$M$271,13,0)</f>
        <v>0</v>
      </c>
      <c r="AT14" s="53">
        <f t="shared" si="16"/>
        <v>0</v>
      </c>
      <c r="AU14" s="54">
        <f t="shared" si="17"/>
        <v>0</v>
      </c>
      <c r="AV14" s="53">
        <f>VLOOKUP($A14,[11]Hoja1!$A$3:$M$271,12,0)</f>
        <v>1480</v>
      </c>
      <c r="AW14" s="53">
        <f>VLOOKUP($A14,[11]Hoja1!$A$3:$M$271,13,0)</f>
        <v>0</v>
      </c>
      <c r="AX14" s="53">
        <f t="shared" si="18"/>
        <v>1480</v>
      </c>
      <c r="AY14" s="54">
        <f t="shared" si="17"/>
        <v>1480</v>
      </c>
      <c r="AZ14" s="53">
        <f>VLOOKUP($A14,[12]Hoja1!$A$3:$M$271,12,0)</f>
        <v>0</v>
      </c>
      <c r="BA14" s="53">
        <f>VLOOKUP($A14,[12]Hoja1!$A$3:$M$271,13,0)</f>
        <v>0</v>
      </c>
      <c r="BB14" s="53">
        <f t="shared" si="20"/>
        <v>0</v>
      </c>
      <c r="BC14" s="54">
        <f t="shared" si="17"/>
        <v>0</v>
      </c>
      <c r="BD14" s="182" t="e">
        <f>MIN(#REF!,#REF!)</f>
        <v>#REF!</v>
      </c>
      <c r="BE14" s="14" t="e">
        <f>BD14-#REF!</f>
        <v>#REF!</v>
      </c>
      <c r="BF14" s="13" t="s">
        <v>15</v>
      </c>
      <c r="BI14" s="14" t="e">
        <f>MIN(#REF!,#REF!)</f>
        <v>#REF!</v>
      </c>
      <c r="BJ14" s="14" t="e">
        <f>BI14-#REF!</f>
        <v>#REF!</v>
      </c>
      <c r="BK14" s="13" t="s">
        <v>15</v>
      </c>
    </row>
    <row r="15" spans="1:63" s="14" customFormat="1" ht="38.25" x14ac:dyDescent="0.2">
      <c r="A15" s="184">
        <v>6</v>
      </c>
      <c r="B15" s="136" t="s">
        <v>61</v>
      </c>
      <c r="C15" s="136" t="s">
        <v>57</v>
      </c>
      <c r="D15" s="132">
        <v>1</v>
      </c>
      <c r="E15" s="50" t="s">
        <v>331</v>
      </c>
      <c r="F15" s="164">
        <v>7500</v>
      </c>
      <c r="G15" s="162">
        <v>1</v>
      </c>
      <c r="H15" s="53">
        <f>VLOOKUP($A15,[1]Hoja1!$A$3:$G$271,6,0)</f>
        <v>0</v>
      </c>
      <c r="I15" s="53">
        <f>VLOOKUP($A15,[1]Hoja1!$A$3:$G$271,7,0)</f>
        <v>0</v>
      </c>
      <c r="J15" s="53">
        <f t="shared" si="22"/>
        <v>0</v>
      </c>
      <c r="K15" s="54">
        <f t="shared" si="23"/>
        <v>0</v>
      </c>
      <c r="L15" s="53">
        <f>VLOOKUP($A15,[2]Hoja1!$A$3:$G$271,6,0)</f>
        <v>0</v>
      </c>
      <c r="M15" s="53">
        <f>VLOOKUP($A15,[2]Hoja1!$A$3:$G$271,7,0)</f>
        <v>0</v>
      </c>
      <c r="N15" s="53">
        <f t="shared" si="0"/>
        <v>0</v>
      </c>
      <c r="O15" s="54">
        <f t="shared" si="24"/>
        <v>0</v>
      </c>
      <c r="P15" s="53">
        <f>VLOOKUP($A15,[3]Hoja1!$A$3:$M$271,12,0)</f>
        <v>0</v>
      </c>
      <c r="Q15" s="53">
        <f>VLOOKUP($A15,[3]Hoja1!$A$3:$M$271,13,0)</f>
        <v>0</v>
      </c>
      <c r="R15" s="53">
        <f t="shared" si="2"/>
        <v>0</v>
      </c>
      <c r="S15" s="54">
        <f t="shared" si="24"/>
        <v>0</v>
      </c>
      <c r="T15" s="53">
        <f>VLOOKUP($A15,[4]Hoja1!$A$3:$G$271,6,0)</f>
        <v>0</v>
      </c>
      <c r="U15" s="53">
        <f>VLOOKUP($A15,[4]Hoja1!$A$3:$G$271,7,0)</f>
        <v>0</v>
      </c>
      <c r="V15" s="53">
        <f t="shared" si="4"/>
        <v>0</v>
      </c>
      <c r="W15" s="54">
        <f t="shared" si="5"/>
        <v>0</v>
      </c>
      <c r="X15" s="53">
        <f>VLOOKUP($A15,[5]Hoja1!$A$3:$G$271,6,0)</f>
        <v>0</v>
      </c>
      <c r="Y15" s="53">
        <f>VLOOKUP($A15,[5]Hoja1!$A$3:$G$271,7,0)</f>
        <v>0</v>
      </c>
      <c r="Z15" s="53">
        <f t="shared" si="6"/>
        <v>0</v>
      </c>
      <c r="AA15" s="54">
        <f t="shared" si="5"/>
        <v>0</v>
      </c>
      <c r="AB15" s="53">
        <f>VLOOKUP($A15,[6]Hoja1!$A$3:$G$271,6,0)</f>
        <v>0</v>
      </c>
      <c r="AC15" s="53">
        <f>VLOOKUP($A15,[6]Hoja1!$A$3:$G$271,7,0)</f>
        <v>0</v>
      </c>
      <c r="AD15" s="53">
        <f t="shared" si="8"/>
        <v>0</v>
      </c>
      <c r="AE15" s="54">
        <f t="shared" si="9"/>
        <v>0</v>
      </c>
      <c r="AF15" s="53">
        <f>VLOOKUP($A15,[7]Hoja1!$A$3:$M$271,12,0)</f>
        <v>0</v>
      </c>
      <c r="AG15" s="53">
        <f>VLOOKUP($A15,[7]Hoja1!$A$3:$M$271,13,0)</f>
        <v>0</v>
      </c>
      <c r="AH15" s="53">
        <f t="shared" si="10"/>
        <v>0</v>
      </c>
      <c r="AI15" s="54">
        <f t="shared" si="9"/>
        <v>0</v>
      </c>
      <c r="AJ15" s="53">
        <f>VLOOKUP($A15,[8]Hoja1!$A$3:$G$271,6,0)</f>
        <v>0</v>
      </c>
      <c r="AK15" s="53">
        <f>VLOOKUP($A15,[8]Hoja1!$A$3:$G$271,7,0)</f>
        <v>0</v>
      </c>
      <c r="AL15" s="53">
        <f t="shared" si="12"/>
        <v>0</v>
      </c>
      <c r="AM15" s="54">
        <f t="shared" si="9"/>
        <v>0</v>
      </c>
      <c r="AN15" s="53">
        <f>VLOOKUP($A15,[9]Hoja1!$A$5:$G$273,6,0)</f>
        <v>11295</v>
      </c>
      <c r="AO15" s="53">
        <f>VLOOKUP($A15,[9]Hoja1!$A$5:$G$273,7,0)</f>
        <v>0</v>
      </c>
      <c r="AP15" s="53">
        <f t="shared" si="14"/>
        <v>11295</v>
      </c>
      <c r="AQ15" s="54">
        <f t="shared" si="9"/>
        <v>11295</v>
      </c>
      <c r="AR15" s="53">
        <f>VLOOKUP($A15,[10]Hoja1!$A$3:$M$271,12,0)</f>
        <v>0</v>
      </c>
      <c r="AS15" s="53">
        <f>VLOOKUP($A15,[10]Hoja1!$A$3:$M$271,13,0)</f>
        <v>0</v>
      </c>
      <c r="AT15" s="53">
        <f t="shared" si="16"/>
        <v>0</v>
      </c>
      <c r="AU15" s="54">
        <f t="shared" si="17"/>
        <v>0</v>
      </c>
      <c r="AV15" s="53">
        <f>VLOOKUP($A15,[11]Hoja1!$A$3:$M$271,12,0)</f>
        <v>11700</v>
      </c>
      <c r="AW15" s="53">
        <f>VLOOKUP($A15,[11]Hoja1!$A$3:$M$271,13,0)</f>
        <v>0</v>
      </c>
      <c r="AX15" s="53">
        <f t="shared" si="18"/>
        <v>11700</v>
      </c>
      <c r="AY15" s="54">
        <f t="shared" si="17"/>
        <v>11700</v>
      </c>
      <c r="AZ15" s="53">
        <f>VLOOKUP($A15,[12]Hoja1!$A$3:$M$271,12,0)</f>
        <v>0</v>
      </c>
      <c r="BA15" s="53">
        <f>VLOOKUP($A15,[12]Hoja1!$A$3:$M$271,13,0)</f>
        <v>0</v>
      </c>
      <c r="BB15" s="53">
        <f t="shared" si="20"/>
        <v>0</v>
      </c>
      <c r="BC15" s="54">
        <f t="shared" si="17"/>
        <v>0</v>
      </c>
      <c r="BD15" s="182" t="e">
        <f>MIN(#REF!,#REF!)</f>
        <v>#REF!</v>
      </c>
      <c r="BE15" s="14" t="e">
        <f>BD15-#REF!</f>
        <v>#REF!</v>
      </c>
      <c r="BF15" s="13" t="s">
        <v>15</v>
      </c>
      <c r="BI15" s="14" t="e">
        <f>MIN(#REF!,#REF!)</f>
        <v>#REF!</v>
      </c>
      <c r="BJ15" s="14" t="e">
        <f>BI15-#REF!</f>
        <v>#REF!</v>
      </c>
      <c r="BK15" s="13" t="s">
        <v>15</v>
      </c>
    </row>
    <row r="16" spans="1:63" s="14" customFormat="1" ht="38.25" x14ac:dyDescent="0.2">
      <c r="A16" s="183">
        <v>7</v>
      </c>
      <c r="B16" s="136" t="s">
        <v>62</v>
      </c>
      <c r="C16" s="136" t="s">
        <v>57</v>
      </c>
      <c r="D16" s="132">
        <v>1</v>
      </c>
      <c r="E16" s="50" t="s">
        <v>331</v>
      </c>
      <c r="F16" s="164">
        <v>858.875</v>
      </c>
      <c r="G16" s="162">
        <v>1</v>
      </c>
      <c r="H16" s="53">
        <f>VLOOKUP($A16,[1]Hoja1!$A$3:$G$271,6,0)</f>
        <v>0</v>
      </c>
      <c r="I16" s="53">
        <f>VLOOKUP($A16,[1]Hoja1!$A$3:$G$271,7,0)</f>
        <v>0</v>
      </c>
      <c r="J16" s="53">
        <f t="shared" si="22"/>
        <v>0</v>
      </c>
      <c r="K16" s="54">
        <f t="shared" si="23"/>
        <v>0</v>
      </c>
      <c r="L16" s="53">
        <f>VLOOKUP($A16,[2]Hoja1!$A$3:$G$271,6,0)</f>
        <v>0</v>
      </c>
      <c r="M16" s="53">
        <f>VLOOKUP($A16,[2]Hoja1!$A$3:$G$271,7,0)</f>
        <v>0</v>
      </c>
      <c r="N16" s="53">
        <f t="shared" si="0"/>
        <v>0</v>
      </c>
      <c r="O16" s="54">
        <f t="shared" si="24"/>
        <v>0</v>
      </c>
      <c r="P16" s="53">
        <f>VLOOKUP($A16,[3]Hoja1!$A$3:$M$271,12,0)</f>
        <v>0</v>
      </c>
      <c r="Q16" s="53">
        <f>VLOOKUP($A16,[3]Hoja1!$A$3:$M$271,13,0)</f>
        <v>0</v>
      </c>
      <c r="R16" s="53">
        <f t="shared" si="2"/>
        <v>0</v>
      </c>
      <c r="S16" s="54">
        <f t="shared" si="24"/>
        <v>0</v>
      </c>
      <c r="T16" s="53">
        <f>VLOOKUP($A16,[4]Hoja1!$A$3:$G$271,6,0)</f>
        <v>0</v>
      </c>
      <c r="U16" s="53">
        <f>VLOOKUP($A16,[4]Hoja1!$A$3:$G$271,7,0)</f>
        <v>0</v>
      </c>
      <c r="V16" s="53">
        <f t="shared" si="4"/>
        <v>0</v>
      </c>
      <c r="W16" s="54">
        <f t="shared" si="5"/>
        <v>0</v>
      </c>
      <c r="X16" s="53">
        <f>VLOOKUP($A16,[5]Hoja1!$A$3:$G$271,6,0)</f>
        <v>26009</v>
      </c>
      <c r="Y16" s="53">
        <f>VLOOKUP($A16,[5]Hoja1!$A$3:$G$271,7,0)</f>
        <v>0</v>
      </c>
      <c r="Z16" s="53">
        <f t="shared" si="6"/>
        <v>26009</v>
      </c>
      <c r="AA16" s="54">
        <f t="shared" si="5"/>
        <v>26009</v>
      </c>
      <c r="AB16" s="53">
        <f>VLOOKUP($A16,[6]Hoja1!$A$3:$G$271,6,0)</f>
        <v>0</v>
      </c>
      <c r="AC16" s="53">
        <f>VLOOKUP($A16,[6]Hoja1!$A$3:$G$271,7,0)</f>
        <v>0</v>
      </c>
      <c r="AD16" s="53">
        <f t="shared" si="8"/>
        <v>0</v>
      </c>
      <c r="AE16" s="54">
        <f t="shared" si="9"/>
        <v>0</v>
      </c>
      <c r="AF16" s="53">
        <f>VLOOKUP($A16,[7]Hoja1!$A$3:$M$271,12,0)</f>
        <v>0</v>
      </c>
      <c r="AG16" s="53">
        <f>VLOOKUP($A16,[7]Hoja1!$A$3:$M$271,13,0)</f>
        <v>0</v>
      </c>
      <c r="AH16" s="53">
        <f t="shared" si="10"/>
        <v>0</v>
      </c>
      <c r="AI16" s="54">
        <f t="shared" si="9"/>
        <v>0</v>
      </c>
      <c r="AJ16" s="53">
        <f>VLOOKUP($A16,[8]Hoja1!$A$3:$G$271,6,0)</f>
        <v>0</v>
      </c>
      <c r="AK16" s="53">
        <f>VLOOKUP($A16,[8]Hoja1!$A$3:$G$271,7,0)</f>
        <v>0</v>
      </c>
      <c r="AL16" s="53">
        <f t="shared" si="12"/>
        <v>0</v>
      </c>
      <c r="AM16" s="54">
        <f t="shared" si="9"/>
        <v>0</v>
      </c>
      <c r="AN16" s="53">
        <f>VLOOKUP($A16,[9]Hoja1!$A$5:$G$273,6,0)</f>
        <v>1932</v>
      </c>
      <c r="AO16" s="53">
        <f>VLOOKUP($A16,[9]Hoja1!$A$5:$G$273,7,0)</f>
        <v>0</v>
      </c>
      <c r="AP16" s="53">
        <f t="shared" si="14"/>
        <v>1932</v>
      </c>
      <c r="AQ16" s="54">
        <f t="shared" si="9"/>
        <v>1932</v>
      </c>
      <c r="AR16" s="53">
        <f>VLOOKUP($A16,[10]Hoja1!$A$3:$M$271,12,0)</f>
        <v>0</v>
      </c>
      <c r="AS16" s="53">
        <f>VLOOKUP($A16,[10]Hoja1!$A$3:$M$271,13,0)</f>
        <v>0</v>
      </c>
      <c r="AT16" s="53">
        <f t="shared" si="16"/>
        <v>0</v>
      </c>
      <c r="AU16" s="54">
        <f t="shared" si="17"/>
        <v>0</v>
      </c>
      <c r="AV16" s="53">
        <f>VLOOKUP($A16,[11]Hoja1!$A$3:$M$271,12,0)</f>
        <v>2400</v>
      </c>
      <c r="AW16" s="53">
        <f>VLOOKUP($A16,[11]Hoja1!$A$3:$M$271,13,0)</f>
        <v>0</v>
      </c>
      <c r="AX16" s="53">
        <f t="shared" si="18"/>
        <v>2400</v>
      </c>
      <c r="AY16" s="54">
        <f t="shared" si="17"/>
        <v>2400</v>
      </c>
      <c r="AZ16" s="53">
        <f>VLOOKUP($A16,[12]Hoja1!$A$3:$M$271,12,0)</f>
        <v>0</v>
      </c>
      <c r="BA16" s="53">
        <f>VLOOKUP($A16,[12]Hoja1!$A$3:$M$271,13,0)</f>
        <v>0</v>
      </c>
      <c r="BB16" s="53">
        <f t="shared" si="20"/>
        <v>0</v>
      </c>
      <c r="BC16" s="54">
        <f t="shared" si="17"/>
        <v>0</v>
      </c>
      <c r="BD16" s="182" t="e">
        <f>MIN(#REF!,#REF!)</f>
        <v>#REF!</v>
      </c>
      <c r="BE16" s="14" t="e">
        <f>BD16-#REF!</f>
        <v>#REF!</v>
      </c>
      <c r="BF16" s="13" t="s">
        <v>15</v>
      </c>
      <c r="BI16" s="14" t="e">
        <f>MIN(#REF!,#REF!)</f>
        <v>#REF!</v>
      </c>
      <c r="BJ16" s="14" t="e">
        <f>BI16-#REF!</f>
        <v>#REF!</v>
      </c>
      <c r="BK16" s="13" t="s">
        <v>15</v>
      </c>
    </row>
    <row r="17" spans="1:63" s="14" customFormat="1" ht="38.25" x14ac:dyDescent="0.2">
      <c r="A17" s="184">
        <v>8</v>
      </c>
      <c r="B17" s="136" t="s">
        <v>133</v>
      </c>
      <c r="C17" s="136" t="s">
        <v>134</v>
      </c>
      <c r="D17" s="132">
        <v>1</v>
      </c>
      <c r="E17" s="50" t="s">
        <v>331</v>
      </c>
      <c r="F17" s="164">
        <v>41650</v>
      </c>
      <c r="G17" s="162">
        <v>1</v>
      </c>
      <c r="H17" s="53">
        <f>VLOOKUP($A17,[1]Hoja1!$A$3:$G$271,6,0)</f>
        <v>0</v>
      </c>
      <c r="I17" s="53">
        <f>VLOOKUP($A17,[1]Hoja1!$A$3:$G$271,7,0)</f>
        <v>0</v>
      </c>
      <c r="J17" s="53">
        <f t="shared" si="22"/>
        <v>0</v>
      </c>
      <c r="K17" s="54">
        <f t="shared" si="23"/>
        <v>0</v>
      </c>
      <c r="L17" s="53">
        <f>VLOOKUP($A17,[2]Hoja1!$A$3:$G$271,6,0)</f>
        <v>53508</v>
      </c>
      <c r="M17" s="53">
        <f>VLOOKUP($A17,[2]Hoja1!$A$3:$G$271,7,0)</f>
        <v>0</v>
      </c>
      <c r="N17" s="53">
        <f t="shared" si="0"/>
        <v>53508</v>
      </c>
      <c r="O17" s="54">
        <f t="shared" si="24"/>
        <v>53508</v>
      </c>
      <c r="P17" s="53">
        <f>VLOOKUP($A17,[3]Hoja1!$A$3:$M$271,12,0)</f>
        <v>0</v>
      </c>
      <c r="Q17" s="53">
        <f>VLOOKUP($A17,[3]Hoja1!$A$3:$M$271,13,0)</f>
        <v>0</v>
      </c>
      <c r="R17" s="53">
        <f t="shared" si="2"/>
        <v>0</v>
      </c>
      <c r="S17" s="54">
        <f t="shared" si="24"/>
        <v>0</v>
      </c>
      <c r="T17" s="53">
        <f>VLOOKUP($A17,[4]Hoja1!$A$3:$G$271,6,0)</f>
        <v>0</v>
      </c>
      <c r="U17" s="53">
        <f>VLOOKUP($A17,[4]Hoja1!$A$3:$G$271,7,0)</f>
        <v>0</v>
      </c>
      <c r="V17" s="53">
        <f t="shared" si="4"/>
        <v>0</v>
      </c>
      <c r="W17" s="54">
        <f t="shared" si="5"/>
        <v>0</v>
      </c>
      <c r="X17" s="53">
        <f>VLOOKUP($A17,[5]Hoja1!$A$3:$G$271,6,0)</f>
        <v>0</v>
      </c>
      <c r="Y17" s="53">
        <f>VLOOKUP($A17,[5]Hoja1!$A$3:$G$271,7,0)</f>
        <v>0</v>
      </c>
      <c r="Z17" s="53">
        <f t="shared" si="6"/>
        <v>0</v>
      </c>
      <c r="AA17" s="54">
        <f t="shared" si="5"/>
        <v>0</v>
      </c>
      <c r="AB17" s="53">
        <f>VLOOKUP($A17,[6]Hoja1!$A$3:$G$271,6,0)</f>
        <v>0</v>
      </c>
      <c r="AC17" s="53">
        <f>VLOOKUP($A17,[6]Hoja1!$A$3:$G$271,7,0)</f>
        <v>0</v>
      </c>
      <c r="AD17" s="53">
        <f t="shared" si="8"/>
        <v>0</v>
      </c>
      <c r="AE17" s="54">
        <f t="shared" si="9"/>
        <v>0</v>
      </c>
      <c r="AF17" s="53">
        <f>VLOOKUP($A17,[7]Hoja1!$A$3:$M$271,12,0)</f>
        <v>0</v>
      </c>
      <c r="AG17" s="53">
        <f>VLOOKUP($A17,[7]Hoja1!$A$3:$M$271,13,0)</f>
        <v>0</v>
      </c>
      <c r="AH17" s="53">
        <f t="shared" si="10"/>
        <v>0</v>
      </c>
      <c r="AI17" s="54">
        <f t="shared" si="9"/>
        <v>0</v>
      </c>
      <c r="AJ17" s="53">
        <f>VLOOKUP($A17,[8]Hoja1!$A$3:$G$271,6,0)</f>
        <v>0</v>
      </c>
      <c r="AK17" s="53">
        <f>VLOOKUP($A17,[8]Hoja1!$A$3:$G$271,7,0)</f>
        <v>0</v>
      </c>
      <c r="AL17" s="53">
        <f t="shared" si="12"/>
        <v>0</v>
      </c>
      <c r="AM17" s="54">
        <f t="shared" si="9"/>
        <v>0</v>
      </c>
      <c r="AN17" s="53">
        <f>VLOOKUP($A17,[9]Hoja1!$A$5:$G$273,6,0)</f>
        <v>0</v>
      </c>
      <c r="AO17" s="53">
        <f>VLOOKUP($A17,[9]Hoja1!$A$5:$G$273,7,0)</f>
        <v>0</v>
      </c>
      <c r="AP17" s="53">
        <f t="shared" si="14"/>
        <v>0</v>
      </c>
      <c r="AQ17" s="54">
        <f t="shared" si="9"/>
        <v>0</v>
      </c>
      <c r="AR17" s="53">
        <f>VLOOKUP($A17,[10]Hoja1!$A$3:$M$271,12,0)</f>
        <v>0</v>
      </c>
      <c r="AS17" s="53">
        <f>VLOOKUP($A17,[10]Hoja1!$A$3:$M$271,13,0)</f>
        <v>0</v>
      </c>
      <c r="AT17" s="53">
        <f t="shared" si="16"/>
        <v>0</v>
      </c>
      <c r="AU17" s="54">
        <f t="shared" si="17"/>
        <v>0</v>
      </c>
      <c r="AV17" s="53">
        <f>VLOOKUP($A17,[11]Hoja1!$A$3:$M$271,12,0)</f>
        <v>0</v>
      </c>
      <c r="AW17" s="53">
        <f>VLOOKUP($A17,[11]Hoja1!$A$3:$M$271,13,0)</f>
        <v>0</v>
      </c>
      <c r="AX17" s="53">
        <f t="shared" si="18"/>
        <v>0</v>
      </c>
      <c r="AY17" s="54">
        <f t="shared" si="17"/>
        <v>0</v>
      </c>
      <c r="AZ17" s="53">
        <f>VLOOKUP($A17,[12]Hoja1!$A$3:$M$271,12,0)</f>
        <v>0</v>
      </c>
      <c r="BA17" s="53">
        <f>VLOOKUP($A17,[12]Hoja1!$A$3:$M$271,13,0)</f>
        <v>0</v>
      </c>
      <c r="BB17" s="53">
        <f t="shared" si="20"/>
        <v>0</v>
      </c>
      <c r="BC17" s="54">
        <f t="shared" si="17"/>
        <v>0</v>
      </c>
      <c r="BD17" s="182" t="e">
        <f>MIN(#REF!,#REF!)</f>
        <v>#REF!</v>
      </c>
      <c r="BE17" s="14" t="e">
        <f>BD17-#REF!</f>
        <v>#REF!</v>
      </c>
      <c r="BF17" s="13" t="s">
        <v>15</v>
      </c>
      <c r="BI17" s="14" t="e">
        <f>MIN(#REF!,#REF!)</f>
        <v>#REF!</v>
      </c>
      <c r="BJ17" s="14" t="e">
        <f>#REF!-BI17</f>
        <v>#REF!</v>
      </c>
      <c r="BK17" s="13" t="s">
        <v>15</v>
      </c>
    </row>
    <row r="18" spans="1:63" s="14" customFormat="1" ht="63.75" x14ac:dyDescent="0.2">
      <c r="A18" s="183">
        <v>9</v>
      </c>
      <c r="B18" s="136" t="s">
        <v>135</v>
      </c>
      <c r="C18" s="136" t="s">
        <v>136</v>
      </c>
      <c r="D18" s="132">
        <v>1</v>
      </c>
      <c r="E18" s="50" t="s">
        <v>331</v>
      </c>
      <c r="F18" s="164">
        <v>41650</v>
      </c>
      <c r="G18" s="162">
        <v>32.333333333333336</v>
      </c>
      <c r="H18" s="53">
        <f>VLOOKUP($A18,[1]Hoja1!$A$3:$G$271,6,0)</f>
        <v>0</v>
      </c>
      <c r="I18" s="53">
        <f>VLOOKUP($A18,[1]Hoja1!$A$3:$G$271,7,0)</f>
        <v>0</v>
      </c>
      <c r="J18" s="53">
        <f t="shared" si="22"/>
        <v>0</v>
      </c>
      <c r="K18" s="54">
        <f t="shared" si="23"/>
        <v>0</v>
      </c>
      <c r="L18" s="53">
        <f>VLOOKUP($A18,[2]Hoja1!$A$3:$G$271,6,0)</f>
        <v>0</v>
      </c>
      <c r="M18" s="53">
        <f>VLOOKUP($A18,[2]Hoja1!$A$3:$G$271,7,0)</f>
        <v>0</v>
      </c>
      <c r="N18" s="53">
        <f t="shared" si="0"/>
        <v>0</v>
      </c>
      <c r="O18" s="54">
        <f t="shared" si="24"/>
        <v>0</v>
      </c>
      <c r="P18" s="53">
        <f>VLOOKUP($A18,[3]Hoja1!$A$3:$M$271,12,0)</f>
        <v>0</v>
      </c>
      <c r="Q18" s="53">
        <f>VLOOKUP($A18,[3]Hoja1!$A$3:$M$271,13,0)</f>
        <v>0</v>
      </c>
      <c r="R18" s="53">
        <f t="shared" si="2"/>
        <v>0</v>
      </c>
      <c r="S18" s="54">
        <f t="shared" si="24"/>
        <v>0</v>
      </c>
      <c r="T18" s="53">
        <f>VLOOKUP($A18,[4]Hoja1!$A$3:$G$271,6,0)</f>
        <v>70568</v>
      </c>
      <c r="U18" s="53">
        <f>VLOOKUP($A18,[4]Hoja1!$A$3:$G$271,7,0)</f>
        <v>0</v>
      </c>
      <c r="V18" s="53">
        <f t="shared" si="4"/>
        <v>70568</v>
      </c>
      <c r="W18" s="54">
        <f t="shared" si="5"/>
        <v>70568</v>
      </c>
      <c r="X18" s="53">
        <f>VLOOKUP($A18,[5]Hoja1!$A$3:$G$271,6,0)</f>
        <v>0</v>
      </c>
      <c r="Y18" s="53">
        <f>VLOOKUP($A18,[5]Hoja1!$A$3:$G$271,7,0)</f>
        <v>0</v>
      </c>
      <c r="Z18" s="53">
        <f t="shared" si="6"/>
        <v>0</v>
      </c>
      <c r="AA18" s="54">
        <f t="shared" si="5"/>
        <v>0</v>
      </c>
      <c r="AB18" s="53">
        <f>VLOOKUP($A18,[6]Hoja1!$A$3:$G$271,6,0)</f>
        <v>0</v>
      </c>
      <c r="AC18" s="53">
        <f>VLOOKUP($A18,[6]Hoja1!$A$3:$G$271,7,0)</f>
        <v>0</v>
      </c>
      <c r="AD18" s="53">
        <f t="shared" si="8"/>
        <v>0</v>
      </c>
      <c r="AE18" s="54">
        <f t="shared" si="9"/>
        <v>0</v>
      </c>
      <c r="AF18" s="53">
        <f>VLOOKUP($A18,[7]Hoja1!$A$3:$M$271,12,0)</f>
        <v>0</v>
      </c>
      <c r="AG18" s="53">
        <f>VLOOKUP($A18,[7]Hoja1!$A$3:$M$271,13,0)</f>
        <v>0</v>
      </c>
      <c r="AH18" s="53">
        <f t="shared" si="10"/>
        <v>0</v>
      </c>
      <c r="AI18" s="54">
        <f t="shared" si="9"/>
        <v>0</v>
      </c>
      <c r="AJ18" s="53">
        <f>VLOOKUP($A18,[8]Hoja1!$A$3:$G$271,6,0)</f>
        <v>0</v>
      </c>
      <c r="AK18" s="53">
        <f>VLOOKUP($A18,[8]Hoja1!$A$3:$G$271,7,0)</f>
        <v>0</v>
      </c>
      <c r="AL18" s="53">
        <f t="shared" si="12"/>
        <v>0</v>
      </c>
      <c r="AM18" s="54">
        <f t="shared" si="9"/>
        <v>0</v>
      </c>
      <c r="AN18" s="53">
        <f>VLOOKUP($A18,[9]Hoja1!$A$5:$G$273,6,0)</f>
        <v>0</v>
      </c>
      <c r="AO18" s="53">
        <f>VLOOKUP($A18,[9]Hoja1!$A$5:$G$273,7,0)</f>
        <v>0</v>
      </c>
      <c r="AP18" s="53">
        <f t="shared" si="14"/>
        <v>0</v>
      </c>
      <c r="AQ18" s="54">
        <f t="shared" si="9"/>
        <v>0</v>
      </c>
      <c r="AR18" s="53">
        <f>VLOOKUP($A18,[10]Hoja1!$A$3:$M$271,12,0)</f>
        <v>0</v>
      </c>
      <c r="AS18" s="53">
        <f>VLOOKUP($A18,[10]Hoja1!$A$3:$M$271,13,0)</f>
        <v>0</v>
      </c>
      <c r="AT18" s="53">
        <f t="shared" si="16"/>
        <v>0</v>
      </c>
      <c r="AU18" s="54">
        <f t="shared" si="17"/>
        <v>0</v>
      </c>
      <c r="AV18" s="53">
        <f>VLOOKUP($A18,[11]Hoja1!$A$3:$M$271,12,0)</f>
        <v>0</v>
      </c>
      <c r="AW18" s="53">
        <f>VLOOKUP($A18,[11]Hoja1!$A$3:$M$271,13,0)</f>
        <v>0</v>
      </c>
      <c r="AX18" s="53">
        <f t="shared" si="18"/>
        <v>0</v>
      </c>
      <c r="AY18" s="54">
        <f t="shared" si="17"/>
        <v>0</v>
      </c>
      <c r="AZ18" s="53">
        <f>VLOOKUP($A18,[12]Hoja1!$A$3:$M$271,12,0)</f>
        <v>0</v>
      </c>
      <c r="BA18" s="53">
        <f>VLOOKUP($A18,[12]Hoja1!$A$3:$M$271,13,0)</f>
        <v>0</v>
      </c>
      <c r="BB18" s="53">
        <f t="shared" si="20"/>
        <v>0</v>
      </c>
      <c r="BC18" s="54">
        <f t="shared" si="17"/>
        <v>0</v>
      </c>
      <c r="BD18" s="182" t="e">
        <f>MIN(#REF!,#REF!)</f>
        <v>#REF!</v>
      </c>
      <c r="BE18" s="14" t="e">
        <f>BD18-#REF!</f>
        <v>#REF!</v>
      </c>
      <c r="BF18" s="13" t="s">
        <v>15</v>
      </c>
      <c r="BI18" s="14" t="e">
        <f>MIN(#REF!,#REF!)</f>
        <v>#REF!</v>
      </c>
      <c r="BJ18" s="14" t="e">
        <f>BI18-#REF!</f>
        <v>#REF!</v>
      </c>
      <c r="BK18" s="13" t="s">
        <v>15</v>
      </c>
    </row>
    <row r="19" spans="1:63" s="14" customFormat="1" ht="25.5" x14ac:dyDescent="0.2">
      <c r="A19" s="184">
        <v>10</v>
      </c>
      <c r="B19" s="136" t="s">
        <v>149</v>
      </c>
      <c r="C19" s="136" t="s">
        <v>148</v>
      </c>
      <c r="D19" s="132">
        <v>1</v>
      </c>
      <c r="E19" s="50" t="s">
        <v>331</v>
      </c>
      <c r="F19" s="164">
        <v>12460</v>
      </c>
      <c r="G19" s="162">
        <v>120.66666666666667</v>
      </c>
      <c r="H19" s="53">
        <f>VLOOKUP($A19,[1]Hoja1!$A$3:$G$271,6,0)</f>
        <v>21000</v>
      </c>
      <c r="I19" s="53"/>
      <c r="J19" s="53">
        <f t="shared" si="22"/>
        <v>21000</v>
      </c>
      <c r="K19" s="54">
        <f t="shared" si="23"/>
        <v>21000</v>
      </c>
      <c r="L19" s="53">
        <f>VLOOKUP($A19,[2]Hoja1!$A$3:$G$271,6,0)</f>
        <v>23500</v>
      </c>
      <c r="M19" s="53">
        <f>VLOOKUP($A19,[2]Hoja1!$A$3:$G$271,7,0)</f>
        <v>0</v>
      </c>
      <c r="N19" s="53">
        <f t="shared" si="0"/>
        <v>23500</v>
      </c>
      <c r="O19" s="54">
        <f t="shared" si="24"/>
        <v>23500</v>
      </c>
      <c r="P19" s="53">
        <f>VLOOKUP($A19,[3]Hoja1!$A$3:$M$271,12,0)</f>
        <v>27835</v>
      </c>
      <c r="Q19" s="53">
        <f>VLOOKUP($A19,[3]Hoja1!$A$3:$M$271,13,0)</f>
        <v>0</v>
      </c>
      <c r="R19" s="53">
        <f t="shared" si="2"/>
        <v>27835</v>
      </c>
      <c r="S19" s="54">
        <f t="shared" si="24"/>
        <v>27835</v>
      </c>
      <c r="T19" s="53">
        <f>VLOOKUP($A19,[4]Hoja1!$A$3:$G$271,6,0)</f>
        <v>25714</v>
      </c>
      <c r="U19" s="53">
        <f>VLOOKUP($A19,[4]Hoja1!$A$3:$G$271,7,0)</f>
        <v>0</v>
      </c>
      <c r="V19" s="53">
        <f t="shared" si="4"/>
        <v>25714</v>
      </c>
      <c r="W19" s="54">
        <f t="shared" si="5"/>
        <v>25714</v>
      </c>
      <c r="X19" s="53">
        <f>VLOOKUP($A19,[5]Hoja1!$A$3:$G$271,6,0)</f>
        <v>34472</v>
      </c>
      <c r="Y19" s="53">
        <f>VLOOKUP($A19,[5]Hoja1!$A$3:$G$271,7,0)</f>
        <v>0</v>
      </c>
      <c r="Z19" s="53">
        <f t="shared" si="6"/>
        <v>34472</v>
      </c>
      <c r="AA19" s="54">
        <f t="shared" si="5"/>
        <v>34472</v>
      </c>
      <c r="AB19" s="53">
        <f>VLOOKUP($A19,[6]Hoja1!$A$3:$G$271,6,0)</f>
        <v>0</v>
      </c>
      <c r="AC19" s="53">
        <f>VLOOKUP($A19,[6]Hoja1!$A$3:$G$271,7,0)</f>
        <v>0</v>
      </c>
      <c r="AD19" s="53">
        <f t="shared" si="8"/>
        <v>0</v>
      </c>
      <c r="AE19" s="54">
        <f t="shared" si="9"/>
        <v>0</v>
      </c>
      <c r="AF19" s="53">
        <f>VLOOKUP($A19,[7]Hoja1!$A$3:$M$271,12,0)</f>
        <v>0</v>
      </c>
      <c r="AG19" s="53">
        <f>VLOOKUP($A19,[7]Hoja1!$A$3:$M$271,13,0)</f>
        <v>0</v>
      </c>
      <c r="AH19" s="53">
        <f t="shared" si="10"/>
        <v>0</v>
      </c>
      <c r="AI19" s="54">
        <f t="shared" si="9"/>
        <v>0</v>
      </c>
      <c r="AJ19" s="53">
        <f>VLOOKUP($A19,[8]Hoja1!$A$3:$G$271,6,0)</f>
        <v>0</v>
      </c>
      <c r="AK19" s="53">
        <f>VLOOKUP($A19,[8]Hoja1!$A$3:$G$271,7,0)</f>
        <v>0</v>
      </c>
      <c r="AL19" s="53">
        <f t="shared" si="12"/>
        <v>0</v>
      </c>
      <c r="AM19" s="54">
        <f t="shared" si="9"/>
        <v>0</v>
      </c>
      <c r="AN19" s="53">
        <f>VLOOKUP($A19,[9]Hoja1!$A$5:$G$273,6,0)</f>
        <v>17045</v>
      </c>
      <c r="AO19" s="53">
        <f>VLOOKUP($A19,[9]Hoja1!$A$5:$G$273,7,0)</f>
        <v>0</v>
      </c>
      <c r="AP19" s="53">
        <f t="shared" si="14"/>
        <v>17045</v>
      </c>
      <c r="AQ19" s="54">
        <f t="shared" si="9"/>
        <v>17045</v>
      </c>
      <c r="AR19" s="53">
        <f>VLOOKUP($A19,[10]Hoja1!$A$3:$M$271,12,0)</f>
        <v>0</v>
      </c>
      <c r="AS19" s="53">
        <f>VLOOKUP($A19,[10]Hoja1!$A$3:$M$271,13,0)</f>
        <v>0</v>
      </c>
      <c r="AT19" s="53">
        <f t="shared" si="16"/>
        <v>0</v>
      </c>
      <c r="AU19" s="54">
        <f t="shared" si="17"/>
        <v>0</v>
      </c>
      <c r="AV19" s="53">
        <f>VLOOKUP($A19,[11]Hoja1!$A$3:$M$271,12,0)</f>
        <v>18000</v>
      </c>
      <c r="AW19" s="53">
        <f>VLOOKUP($A19,[11]Hoja1!$A$3:$M$271,13,0)</f>
        <v>0</v>
      </c>
      <c r="AX19" s="53">
        <f t="shared" si="18"/>
        <v>18000</v>
      </c>
      <c r="AY19" s="54">
        <f t="shared" si="17"/>
        <v>18000</v>
      </c>
      <c r="AZ19" s="53">
        <f>VLOOKUP($A19,[12]Hoja1!$A$3:$M$271,12,0)</f>
        <v>0</v>
      </c>
      <c r="BA19" s="53">
        <f>VLOOKUP($A19,[12]Hoja1!$A$3:$M$271,13,0)</f>
        <v>0</v>
      </c>
      <c r="BB19" s="53">
        <f t="shared" si="20"/>
        <v>0</v>
      </c>
      <c r="BC19" s="54">
        <f t="shared" si="17"/>
        <v>0</v>
      </c>
      <c r="BD19" s="182" t="e">
        <f>MIN(#REF!,#REF!)</f>
        <v>#REF!</v>
      </c>
      <c r="BE19" s="14" t="e">
        <f>BD19-#REF!</f>
        <v>#REF!</v>
      </c>
      <c r="BF19" s="13" t="s">
        <v>15</v>
      </c>
      <c r="BI19" s="14" t="e">
        <f>MIN(#REF!,#REF!)</f>
        <v>#REF!</v>
      </c>
      <c r="BJ19" s="14" t="e">
        <f>BI19-#REF!</f>
        <v>#REF!</v>
      </c>
      <c r="BK19" s="13" t="s">
        <v>15</v>
      </c>
    </row>
    <row r="20" spans="1:63" s="14" customFormat="1" ht="38.25" x14ac:dyDescent="0.2">
      <c r="A20" s="183">
        <v>11</v>
      </c>
      <c r="B20" s="136" t="s">
        <v>245</v>
      </c>
      <c r="C20" s="136" t="s">
        <v>246</v>
      </c>
      <c r="D20" s="132">
        <v>1</v>
      </c>
      <c r="E20" s="50" t="s">
        <v>331</v>
      </c>
      <c r="F20" s="164">
        <v>26000</v>
      </c>
      <c r="G20" s="162">
        <v>13</v>
      </c>
      <c r="H20" s="53">
        <f>VLOOKUP($A20,[1]Hoja1!$A$3:$G$271,6,0)</f>
        <v>0</v>
      </c>
      <c r="I20" s="53">
        <f>VLOOKUP($A20,[1]Hoja1!$A$3:$G$271,7,0)</f>
        <v>0</v>
      </c>
      <c r="J20" s="53">
        <f t="shared" si="22"/>
        <v>0</v>
      </c>
      <c r="K20" s="54">
        <f t="shared" si="23"/>
        <v>0</v>
      </c>
      <c r="L20" s="53">
        <f>VLOOKUP($A20,[2]Hoja1!$A$3:$G$271,6,0)</f>
        <v>0</v>
      </c>
      <c r="M20" s="53">
        <f>VLOOKUP($A20,[2]Hoja1!$A$3:$G$271,7,0)</f>
        <v>0</v>
      </c>
      <c r="N20" s="53">
        <f t="shared" si="0"/>
        <v>0</v>
      </c>
      <c r="O20" s="54">
        <f t="shared" si="24"/>
        <v>0</v>
      </c>
      <c r="P20" s="53">
        <f>VLOOKUP($A20,[3]Hoja1!$A$3:$M$271,12,0)</f>
        <v>0</v>
      </c>
      <c r="Q20" s="53">
        <f>VLOOKUP($A20,[3]Hoja1!$A$3:$M$271,13,0)</f>
        <v>0</v>
      </c>
      <c r="R20" s="53">
        <f t="shared" si="2"/>
        <v>0</v>
      </c>
      <c r="S20" s="54">
        <f t="shared" si="24"/>
        <v>0</v>
      </c>
      <c r="T20" s="53">
        <f>VLOOKUP($A20,[4]Hoja1!$A$3:$G$271,6,0)</f>
        <v>0</v>
      </c>
      <c r="U20" s="53">
        <f>VLOOKUP($A20,[4]Hoja1!$A$3:$G$271,7,0)</f>
        <v>0</v>
      </c>
      <c r="V20" s="53">
        <f t="shared" si="4"/>
        <v>0</v>
      </c>
      <c r="W20" s="54">
        <f t="shared" si="5"/>
        <v>0</v>
      </c>
      <c r="X20" s="53">
        <f>VLOOKUP($A20,[5]Hoja1!$A$3:$G$271,6,0)</f>
        <v>0</v>
      </c>
      <c r="Y20" s="53">
        <f>VLOOKUP($A20,[5]Hoja1!$A$3:$G$271,7,0)</f>
        <v>0</v>
      </c>
      <c r="Z20" s="53">
        <f t="shared" si="6"/>
        <v>0</v>
      </c>
      <c r="AA20" s="54">
        <f t="shared" si="5"/>
        <v>0</v>
      </c>
      <c r="AB20" s="53">
        <f>VLOOKUP($A20,[6]Hoja1!$A$3:$G$271,6,0)</f>
        <v>0</v>
      </c>
      <c r="AC20" s="53">
        <f>VLOOKUP($A20,[6]Hoja1!$A$3:$G$271,7,0)</f>
        <v>0</v>
      </c>
      <c r="AD20" s="53">
        <f t="shared" si="8"/>
        <v>0</v>
      </c>
      <c r="AE20" s="54">
        <f t="shared" si="9"/>
        <v>0</v>
      </c>
      <c r="AF20" s="53">
        <f>VLOOKUP($A20,[7]Hoja1!$A$3:$M$271,12,0)</f>
        <v>0</v>
      </c>
      <c r="AG20" s="53">
        <f>VLOOKUP($A20,[7]Hoja1!$A$3:$M$271,13,0)</f>
        <v>0</v>
      </c>
      <c r="AH20" s="53">
        <f t="shared" si="10"/>
        <v>0</v>
      </c>
      <c r="AI20" s="54">
        <f t="shared" si="9"/>
        <v>0</v>
      </c>
      <c r="AJ20" s="53">
        <f>VLOOKUP($A20,[8]Hoja1!$A$3:$G$271,6,0)</f>
        <v>0</v>
      </c>
      <c r="AK20" s="53">
        <f>VLOOKUP($A20,[8]Hoja1!$A$3:$G$271,7,0)</f>
        <v>0</v>
      </c>
      <c r="AL20" s="53">
        <f t="shared" si="12"/>
        <v>0</v>
      </c>
      <c r="AM20" s="54">
        <f t="shared" si="9"/>
        <v>0</v>
      </c>
      <c r="AN20" s="53">
        <f>VLOOKUP($A20,[9]Hoja1!$A$5:$G$273,6,0)</f>
        <v>47773</v>
      </c>
      <c r="AO20" s="53">
        <f>VLOOKUP($A20,[9]Hoja1!$A$5:$G$273,7,0)</f>
        <v>0</v>
      </c>
      <c r="AP20" s="53">
        <f t="shared" si="14"/>
        <v>47773</v>
      </c>
      <c r="AQ20" s="54">
        <f t="shared" si="9"/>
        <v>47773</v>
      </c>
      <c r="AR20" s="53">
        <f>VLOOKUP($A20,[10]Hoja1!$A$3:$M$271,12,0)</f>
        <v>0</v>
      </c>
      <c r="AS20" s="53">
        <f>VLOOKUP($A20,[10]Hoja1!$A$3:$M$271,13,0)</f>
        <v>0</v>
      </c>
      <c r="AT20" s="53">
        <f t="shared" si="16"/>
        <v>0</v>
      </c>
      <c r="AU20" s="54">
        <f t="shared" si="17"/>
        <v>0</v>
      </c>
      <c r="AV20" s="53">
        <f>VLOOKUP($A20,[11]Hoja1!$A$3:$M$271,12,0)</f>
        <v>0</v>
      </c>
      <c r="AW20" s="53">
        <f>VLOOKUP($A20,[11]Hoja1!$A$3:$M$271,13,0)</f>
        <v>0</v>
      </c>
      <c r="AX20" s="53">
        <f t="shared" si="18"/>
        <v>0</v>
      </c>
      <c r="AY20" s="54">
        <f t="shared" si="17"/>
        <v>0</v>
      </c>
      <c r="AZ20" s="53">
        <f>VLOOKUP($A20,[12]Hoja1!$A$3:$M$271,12,0)</f>
        <v>0</v>
      </c>
      <c r="BA20" s="53">
        <f>VLOOKUP($A20,[12]Hoja1!$A$3:$M$271,13,0)</f>
        <v>0</v>
      </c>
      <c r="BB20" s="53">
        <f t="shared" si="20"/>
        <v>0</v>
      </c>
      <c r="BC20" s="54">
        <f t="shared" si="17"/>
        <v>0</v>
      </c>
      <c r="BD20" s="182" t="e">
        <f>MIN(#REF!,#REF!)</f>
        <v>#REF!</v>
      </c>
      <c r="BE20" s="14" t="e">
        <f>BD20-#REF!</f>
        <v>#REF!</v>
      </c>
      <c r="BF20" s="13" t="s">
        <v>15</v>
      </c>
      <c r="BI20" s="14" t="e">
        <f>MIN(#REF!,#REF!)</f>
        <v>#REF!</v>
      </c>
      <c r="BJ20" s="14" t="e">
        <f>BI20-#REF!</f>
        <v>#REF!</v>
      </c>
      <c r="BK20" s="13" t="s">
        <v>15</v>
      </c>
    </row>
    <row r="21" spans="1:63" s="14" customFormat="1" ht="25.5" x14ac:dyDescent="0.2">
      <c r="A21" s="184">
        <v>12</v>
      </c>
      <c r="B21" s="136" t="s">
        <v>247</v>
      </c>
      <c r="C21" s="136" t="s">
        <v>248</v>
      </c>
      <c r="D21" s="132">
        <v>1</v>
      </c>
      <c r="E21" s="50" t="s">
        <v>331</v>
      </c>
      <c r="F21" s="164">
        <v>18034</v>
      </c>
      <c r="G21" s="162">
        <v>1</v>
      </c>
      <c r="H21" s="53">
        <f>VLOOKUP($A21,[1]Hoja1!$A$3:$G$271,6,0)</f>
        <v>0</v>
      </c>
      <c r="I21" s="53">
        <f>VLOOKUP($A21,[1]Hoja1!$A$3:$G$271,7,0)</f>
        <v>0</v>
      </c>
      <c r="J21" s="53">
        <f t="shared" si="22"/>
        <v>0</v>
      </c>
      <c r="K21" s="54">
        <f t="shared" si="23"/>
        <v>0</v>
      </c>
      <c r="L21" s="53">
        <f>VLOOKUP($A21,[2]Hoja1!$A$3:$G$271,6,0)</f>
        <v>0</v>
      </c>
      <c r="M21" s="53">
        <f>VLOOKUP($A21,[2]Hoja1!$A$3:$G$271,7,0)</f>
        <v>0</v>
      </c>
      <c r="N21" s="53">
        <f t="shared" si="0"/>
        <v>0</v>
      </c>
      <c r="O21" s="54">
        <f t="shared" si="24"/>
        <v>0</v>
      </c>
      <c r="P21" s="53">
        <f>VLOOKUP($A21,[3]Hoja1!$A$3:$M$271,12,0)</f>
        <v>0</v>
      </c>
      <c r="Q21" s="53">
        <f>VLOOKUP($A21,[3]Hoja1!$A$3:$M$271,13,0)</f>
        <v>0</v>
      </c>
      <c r="R21" s="53">
        <f t="shared" si="2"/>
        <v>0</v>
      </c>
      <c r="S21" s="54">
        <f t="shared" si="24"/>
        <v>0</v>
      </c>
      <c r="T21" s="53">
        <f>VLOOKUP($A21,[4]Hoja1!$A$3:$G$271,6,0)</f>
        <v>0</v>
      </c>
      <c r="U21" s="53">
        <f>VLOOKUP($A21,[4]Hoja1!$A$3:$G$271,7,0)</f>
        <v>0</v>
      </c>
      <c r="V21" s="53">
        <f t="shared" si="4"/>
        <v>0</v>
      </c>
      <c r="W21" s="54">
        <f t="shared" si="5"/>
        <v>0</v>
      </c>
      <c r="X21" s="53">
        <f>VLOOKUP($A21,[5]Hoja1!$A$3:$G$271,6,0)</f>
        <v>0</v>
      </c>
      <c r="Y21" s="53">
        <f>VLOOKUP($A21,[5]Hoja1!$A$3:$G$271,7,0)</f>
        <v>0</v>
      </c>
      <c r="Z21" s="53">
        <f t="shared" si="6"/>
        <v>0</v>
      </c>
      <c r="AA21" s="54">
        <f t="shared" si="5"/>
        <v>0</v>
      </c>
      <c r="AB21" s="53">
        <f>VLOOKUP($A21,[6]Hoja1!$A$3:$G$271,6,0)</f>
        <v>0</v>
      </c>
      <c r="AC21" s="53">
        <f>VLOOKUP($A21,[6]Hoja1!$A$3:$G$271,7,0)</f>
        <v>0</v>
      </c>
      <c r="AD21" s="53">
        <f t="shared" si="8"/>
        <v>0</v>
      </c>
      <c r="AE21" s="54">
        <f t="shared" si="9"/>
        <v>0</v>
      </c>
      <c r="AF21" s="53">
        <f>VLOOKUP($A21,[7]Hoja1!$A$3:$M$271,12,0)</f>
        <v>0</v>
      </c>
      <c r="AG21" s="53">
        <f>VLOOKUP($A21,[7]Hoja1!$A$3:$M$271,13,0)</f>
        <v>0</v>
      </c>
      <c r="AH21" s="53">
        <f t="shared" si="10"/>
        <v>0</v>
      </c>
      <c r="AI21" s="54">
        <f t="shared" si="9"/>
        <v>0</v>
      </c>
      <c r="AJ21" s="53">
        <f>VLOOKUP($A21,[8]Hoja1!$A$3:$G$271,6,0)</f>
        <v>0</v>
      </c>
      <c r="AK21" s="53">
        <f>VLOOKUP($A21,[8]Hoja1!$A$3:$G$271,7,0)</f>
        <v>0</v>
      </c>
      <c r="AL21" s="53">
        <f t="shared" si="12"/>
        <v>0</v>
      </c>
      <c r="AM21" s="54">
        <f t="shared" si="9"/>
        <v>0</v>
      </c>
      <c r="AN21" s="53">
        <f>VLOOKUP($A21,[9]Hoja1!$A$5:$G$273,6,0)</f>
        <v>54420</v>
      </c>
      <c r="AO21" s="53">
        <f>VLOOKUP($A21,[9]Hoja1!$A$5:$G$273,7,0)</f>
        <v>0</v>
      </c>
      <c r="AP21" s="53">
        <f t="shared" si="14"/>
        <v>54420</v>
      </c>
      <c r="AQ21" s="54">
        <f t="shared" si="9"/>
        <v>54420</v>
      </c>
      <c r="AR21" s="53">
        <f>VLOOKUP($A21,[10]Hoja1!$A$3:$M$271,12,0)</f>
        <v>0</v>
      </c>
      <c r="AS21" s="53">
        <f>VLOOKUP($A21,[10]Hoja1!$A$3:$M$271,13,0)</f>
        <v>0</v>
      </c>
      <c r="AT21" s="53">
        <f t="shared" si="16"/>
        <v>0</v>
      </c>
      <c r="AU21" s="54">
        <f t="shared" si="17"/>
        <v>0</v>
      </c>
      <c r="AV21" s="53">
        <f>VLOOKUP($A21,[11]Hoja1!$A$3:$M$271,12,0)</f>
        <v>0</v>
      </c>
      <c r="AW21" s="53">
        <f>VLOOKUP($A21,[11]Hoja1!$A$3:$M$271,13,0)</f>
        <v>0</v>
      </c>
      <c r="AX21" s="53">
        <f t="shared" si="18"/>
        <v>0</v>
      </c>
      <c r="AY21" s="54">
        <f t="shared" si="17"/>
        <v>0</v>
      </c>
      <c r="AZ21" s="53">
        <f>VLOOKUP($A21,[12]Hoja1!$A$3:$M$271,12,0)</f>
        <v>0</v>
      </c>
      <c r="BA21" s="53">
        <f>VLOOKUP($A21,[12]Hoja1!$A$3:$M$271,13,0)</f>
        <v>0</v>
      </c>
      <c r="BB21" s="53">
        <f t="shared" si="20"/>
        <v>0</v>
      </c>
      <c r="BC21" s="54">
        <f t="shared" si="17"/>
        <v>0</v>
      </c>
      <c r="BD21" s="182" t="e">
        <f>MIN(#REF!,#REF!)</f>
        <v>#REF!</v>
      </c>
      <c r="BE21" s="14" t="e">
        <f>BD21-#REF!</f>
        <v>#REF!</v>
      </c>
      <c r="BF21" s="13" t="s">
        <v>15</v>
      </c>
      <c r="BI21" s="14" t="e">
        <f>MIN(#REF!,#REF!)</f>
        <v>#REF!</v>
      </c>
      <c r="BJ21" s="14" t="e">
        <f>BI21-#REF!</f>
        <v>#REF!</v>
      </c>
      <c r="BK21" s="13" t="s">
        <v>15</v>
      </c>
    </row>
    <row r="22" spans="1:63" s="14" customFormat="1" ht="38.25" x14ac:dyDescent="0.2">
      <c r="A22" s="183">
        <v>13</v>
      </c>
      <c r="B22" s="136" t="s">
        <v>334</v>
      </c>
      <c r="C22" s="136" t="s">
        <v>258</v>
      </c>
      <c r="D22" s="132">
        <v>1</v>
      </c>
      <c r="E22" s="50" t="s">
        <v>331</v>
      </c>
      <c r="F22" s="164">
        <v>20000</v>
      </c>
      <c r="G22" s="162">
        <v>1</v>
      </c>
      <c r="H22" s="53">
        <f>VLOOKUP($A22,[1]Hoja1!$A$3:$G$271,6,0)</f>
        <v>0</v>
      </c>
      <c r="I22" s="53">
        <f>VLOOKUP($A22,[1]Hoja1!$A$3:$G$271,7,0)</f>
        <v>0</v>
      </c>
      <c r="J22" s="53">
        <f t="shared" si="22"/>
        <v>0</v>
      </c>
      <c r="K22" s="54">
        <f t="shared" si="23"/>
        <v>0</v>
      </c>
      <c r="L22" s="53">
        <f>VLOOKUP($A22,[2]Hoja1!$A$3:$G$271,6,0)</f>
        <v>0</v>
      </c>
      <c r="M22" s="53">
        <f>VLOOKUP($A22,[2]Hoja1!$A$3:$G$271,7,0)</f>
        <v>0</v>
      </c>
      <c r="N22" s="53">
        <f t="shared" si="0"/>
        <v>0</v>
      </c>
      <c r="O22" s="54">
        <f t="shared" si="24"/>
        <v>0</v>
      </c>
      <c r="P22" s="53">
        <f>VLOOKUP($A22,[3]Hoja1!$A$3:$M$271,12,0)</f>
        <v>0</v>
      </c>
      <c r="Q22" s="53">
        <f>VLOOKUP($A22,[3]Hoja1!$A$3:$M$271,13,0)</f>
        <v>0</v>
      </c>
      <c r="R22" s="53">
        <f t="shared" si="2"/>
        <v>0</v>
      </c>
      <c r="S22" s="54">
        <f t="shared" si="24"/>
        <v>0</v>
      </c>
      <c r="T22" s="53">
        <f>VLOOKUP($A22,[4]Hoja1!$A$3:$G$271,6,0)</f>
        <v>0</v>
      </c>
      <c r="U22" s="53">
        <f>VLOOKUP($A22,[4]Hoja1!$A$3:$G$271,7,0)</f>
        <v>0</v>
      </c>
      <c r="V22" s="53">
        <f t="shared" si="4"/>
        <v>0</v>
      </c>
      <c r="W22" s="54">
        <f t="shared" si="5"/>
        <v>0</v>
      </c>
      <c r="X22" s="53">
        <f>VLOOKUP($A22,[5]Hoja1!$A$3:$G$271,6,0)</f>
        <v>52164</v>
      </c>
      <c r="Y22" s="53">
        <f>VLOOKUP($A22,[5]Hoja1!$A$3:$G$271,7,0)</f>
        <v>0</v>
      </c>
      <c r="Z22" s="53">
        <f t="shared" si="6"/>
        <v>52164</v>
      </c>
      <c r="AA22" s="54">
        <f t="shared" si="5"/>
        <v>52164</v>
      </c>
      <c r="AB22" s="53">
        <f>VLOOKUP($A22,[6]Hoja1!$A$3:$G$271,6,0)</f>
        <v>0</v>
      </c>
      <c r="AC22" s="53">
        <f>VLOOKUP($A22,[6]Hoja1!$A$3:$G$271,7,0)</f>
        <v>0</v>
      </c>
      <c r="AD22" s="53">
        <f t="shared" si="8"/>
        <v>0</v>
      </c>
      <c r="AE22" s="54">
        <f t="shared" si="9"/>
        <v>0</v>
      </c>
      <c r="AF22" s="53">
        <f>VLOOKUP($A22,[7]Hoja1!$A$3:$M$271,12,0)</f>
        <v>0</v>
      </c>
      <c r="AG22" s="53">
        <f>VLOOKUP($A22,[7]Hoja1!$A$3:$M$271,13,0)</f>
        <v>0</v>
      </c>
      <c r="AH22" s="53">
        <f t="shared" si="10"/>
        <v>0</v>
      </c>
      <c r="AI22" s="54">
        <f t="shared" si="9"/>
        <v>0</v>
      </c>
      <c r="AJ22" s="53">
        <f>VLOOKUP($A22,[8]Hoja1!$A$3:$G$271,6,0)</f>
        <v>0</v>
      </c>
      <c r="AK22" s="53">
        <f>VLOOKUP($A22,[8]Hoja1!$A$3:$G$271,7,0)</f>
        <v>0</v>
      </c>
      <c r="AL22" s="53">
        <f t="shared" si="12"/>
        <v>0</v>
      </c>
      <c r="AM22" s="54">
        <f t="shared" si="9"/>
        <v>0</v>
      </c>
      <c r="AN22" s="53">
        <f>VLOOKUP($A22,[9]Hoja1!$A$5:$G$273,6,0)</f>
        <v>48194</v>
      </c>
      <c r="AO22" s="53">
        <f>VLOOKUP($A22,[9]Hoja1!$A$5:$G$273,7,0)</f>
        <v>0</v>
      </c>
      <c r="AP22" s="53">
        <f t="shared" si="14"/>
        <v>48194</v>
      </c>
      <c r="AQ22" s="54">
        <f t="shared" si="9"/>
        <v>48194</v>
      </c>
      <c r="AR22" s="53">
        <f>VLOOKUP($A22,[10]Hoja1!$A$3:$M$271,12,0)</f>
        <v>0</v>
      </c>
      <c r="AS22" s="53">
        <f>VLOOKUP($A22,[10]Hoja1!$A$3:$M$271,13,0)</f>
        <v>0</v>
      </c>
      <c r="AT22" s="53">
        <f t="shared" si="16"/>
        <v>0</v>
      </c>
      <c r="AU22" s="54">
        <f t="shared" si="17"/>
        <v>0</v>
      </c>
      <c r="AV22" s="53">
        <f>VLOOKUP($A22,[11]Hoja1!$A$3:$M$271,12,0)</f>
        <v>0</v>
      </c>
      <c r="AW22" s="53">
        <f>VLOOKUP($A22,[11]Hoja1!$A$3:$M$271,13,0)</f>
        <v>0</v>
      </c>
      <c r="AX22" s="53">
        <f t="shared" si="18"/>
        <v>0</v>
      </c>
      <c r="AY22" s="54">
        <f t="shared" si="17"/>
        <v>0</v>
      </c>
      <c r="AZ22" s="53">
        <f>VLOOKUP($A22,[12]Hoja1!$A$3:$M$271,12,0)</f>
        <v>0</v>
      </c>
      <c r="BA22" s="53">
        <f>VLOOKUP($A22,[12]Hoja1!$A$3:$M$271,13,0)</f>
        <v>0</v>
      </c>
      <c r="BB22" s="53">
        <f t="shared" si="20"/>
        <v>0</v>
      </c>
      <c r="BC22" s="54">
        <f t="shared" si="17"/>
        <v>0</v>
      </c>
      <c r="BD22" s="182" t="e">
        <f>MIN(#REF!,#REF!)</f>
        <v>#REF!</v>
      </c>
      <c r="BE22" s="14" t="e">
        <f>BD22-#REF!</f>
        <v>#REF!</v>
      </c>
      <c r="BF22" s="13" t="s">
        <v>15</v>
      </c>
      <c r="BI22" s="14" t="e">
        <f>MIN(#REF!,#REF!)</f>
        <v>#REF!</v>
      </c>
      <c r="BJ22" s="14" t="e">
        <f>#REF!-BI22</f>
        <v>#REF!</v>
      </c>
      <c r="BK22" s="13" t="s">
        <v>15</v>
      </c>
    </row>
    <row r="23" spans="1:63" s="14" customFormat="1" ht="12.75" x14ac:dyDescent="0.2">
      <c r="A23" s="184">
        <v>14</v>
      </c>
      <c r="B23" s="136" t="s">
        <v>335</v>
      </c>
      <c r="C23" s="136" t="s">
        <v>336</v>
      </c>
      <c r="D23" s="132">
        <v>1</v>
      </c>
      <c r="E23" s="50" t="s">
        <v>331</v>
      </c>
      <c r="F23" s="164">
        <v>1100</v>
      </c>
      <c r="G23" s="162">
        <v>5067</v>
      </c>
      <c r="H23" s="53">
        <f>VLOOKUP($A23,[1]Hoja1!$A$3:$G$271,6,0)</f>
        <v>1080</v>
      </c>
      <c r="I23" s="53"/>
      <c r="J23" s="53">
        <f t="shared" si="22"/>
        <v>1080</v>
      </c>
      <c r="K23" s="54">
        <f t="shared" si="23"/>
        <v>1080</v>
      </c>
      <c r="L23" s="53">
        <f>VLOOKUP($A23,[2]Hoja1!$A$3:$G$271,6,0)</f>
        <v>0</v>
      </c>
      <c r="M23" s="53">
        <f>VLOOKUP($A23,[2]Hoja1!$A$3:$G$271,7,0)</f>
        <v>0</v>
      </c>
      <c r="N23" s="53">
        <f t="shared" si="0"/>
        <v>0</v>
      </c>
      <c r="O23" s="54">
        <f t="shared" si="24"/>
        <v>0</v>
      </c>
      <c r="P23" s="53">
        <f>VLOOKUP($A23,[3]Hoja1!$A$3:$M$271,12,0)</f>
        <v>1595</v>
      </c>
      <c r="Q23" s="53">
        <f>VLOOKUP($A23,[3]Hoja1!$A$3:$M$271,13,0)</f>
        <v>0</v>
      </c>
      <c r="R23" s="53">
        <f t="shared" si="2"/>
        <v>1595</v>
      </c>
      <c r="S23" s="54">
        <f t="shared" si="24"/>
        <v>1595</v>
      </c>
      <c r="T23" s="53">
        <f>VLOOKUP($A23,[4]Hoja1!$A$3:$G$271,6,0)</f>
        <v>1364</v>
      </c>
      <c r="U23" s="53">
        <f>VLOOKUP($A23,[4]Hoja1!$A$3:$G$271,7,0)</f>
        <v>0</v>
      </c>
      <c r="V23" s="53">
        <f t="shared" si="4"/>
        <v>1364</v>
      </c>
      <c r="W23" s="54">
        <f t="shared" si="5"/>
        <v>1364</v>
      </c>
      <c r="X23" s="53">
        <f>VLOOKUP($A23,[5]Hoja1!$A$3:$G$271,6,0)</f>
        <v>0</v>
      </c>
      <c r="Y23" s="53">
        <f>VLOOKUP($A23,[5]Hoja1!$A$3:$G$271,7,0)</f>
        <v>0</v>
      </c>
      <c r="Z23" s="53">
        <f t="shared" si="6"/>
        <v>0</v>
      </c>
      <c r="AA23" s="54">
        <f t="shared" si="5"/>
        <v>0</v>
      </c>
      <c r="AB23" s="53">
        <f>VLOOKUP($A23,[6]Hoja1!$A$3:$G$271,6,0)</f>
        <v>0</v>
      </c>
      <c r="AC23" s="53">
        <f>VLOOKUP($A23,[6]Hoja1!$A$3:$G$271,7,0)</f>
        <v>0</v>
      </c>
      <c r="AD23" s="53">
        <f t="shared" si="8"/>
        <v>0</v>
      </c>
      <c r="AE23" s="54">
        <f t="shared" si="9"/>
        <v>0</v>
      </c>
      <c r="AF23" s="53">
        <f>VLOOKUP($A23,[7]Hoja1!$A$3:$M$271,12,0)</f>
        <v>0</v>
      </c>
      <c r="AG23" s="53">
        <f>VLOOKUP($A23,[7]Hoja1!$A$3:$M$271,13,0)</f>
        <v>0</v>
      </c>
      <c r="AH23" s="53">
        <f t="shared" si="10"/>
        <v>0</v>
      </c>
      <c r="AI23" s="54">
        <f t="shared" si="9"/>
        <v>0</v>
      </c>
      <c r="AJ23" s="53">
        <f>VLOOKUP($A23,[8]Hoja1!$A$3:$G$271,6,0)</f>
        <v>0</v>
      </c>
      <c r="AK23" s="53">
        <f>VLOOKUP($A23,[8]Hoja1!$A$3:$G$271,7,0)</f>
        <v>0</v>
      </c>
      <c r="AL23" s="53">
        <f t="shared" si="12"/>
        <v>0</v>
      </c>
      <c r="AM23" s="54">
        <f t="shared" si="9"/>
        <v>0</v>
      </c>
      <c r="AN23" s="53">
        <f>VLOOKUP($A23,[9]Hoja1!$A$5:$G$273,6,0)</f>
        <v>1250</v>
      </c>
      <c r="AO23" s="53">
        <f>VLOOKUP($A23,[9]Hoja1!$A$5:$G$273,7,0)</f>
        <v>0</v>
      </c>
      <c r="AP23" s="53">
        <f t="shared" si="14"/>
        <v>1250</v>
      </c>
      <c r="AQ23" s="54">
        <f t="shared" si="9"/>
        <v>1250</v>
      </c>
      <c r="AR23" s="53">
        <f>VLOOKUP($A23,[10]Hoja1!$A$3:$M$271,12,0)</f>
        <v>0</v>
      </c>
      <c r="AS23" s="53">
        <f>VLOOKUP($A23,[10]Hoja1!$A$3:$M$271,13,0)</f>
        <v>0</v>
      </c>
      <c r="AT23" s="53">
        <f t="shared" si="16"/>
        <v>0</v>
      </c>
      <c r="AU23" s="54">
        <f t="shared" si="17"/>
        <v>0</v>
      </c>
      <c r="AV23" s="53">
        <f>VLOOKUP($A23,[11]Hoja1!$A$3:$M$271,12,0)</f>
        <v>0</v>
      </c>
      <c r="AW23" s="53">
        <f>VLOOKUP($A23,[11]Hoja1!$A$3:$M$271,13,0)</f>
        <v>0</v>
      </c>
      <c r="AX23" s="53">
        <f t="shared" si="18"/>
        <v>0</v>
      </c>
      <c r="AY23" s="54">
        <f t="shared" si="17"/>
        <v>0</v>
      </c>
      <c r="AZ23" s="53">
        <f>VLOOKUP($A23,[12]Hoja1!$A$3:$M$271,12,0)</f>
        <v>0</v>
      </c>
      <c r="BA23" s="53">
        <f>VLOOKUP($A23,[12]Hoja1!$A$3:$M$271,13,0)</f>
        <v>0</v>
      </c>
      <c r="BB23" s="53">
        <f t="shared" si="20"/>
        <v>0</v>
      </c>
      <c r="BC23" s="54">
        <f t="shared" si="17"/>
        <v>0</v>
      </c>
      <c r="BD23" s="182" t="e">
        <f>MIN(#REF!,#REF!)</f>
        <v>#REF!</v>
      </c>
      <c r="BE23" s="14" t="e">
        <f>BD23-#REF!</f>
        <v>#REF!</v>
      </c>
      <c r="BF23" s="13" t="s">
        <v>15</v>
      </c>
      <c r="BI23" s="14" t="e">
        <f>MIN(#REF!,#REF!)</f>
        <v>#REF!</v>
      </c>
      <c r="BJ23" s="14" t="e">
        <f>#REF!-BI23</f>
        <v>#REF!</v>
      </c>
      <c r="BK23" s="13" t="s">
        <v>15</v>
      </c>
    </row>
    <row r="24" spans="1:63" s="14" customFormat="1" ht="12.75" x14ac:dyDescent="0.2">
      <c r="A24" s="183">
        <v>15</v>
      </c>
      <c r="B24" s="136" t="s">
        <v>144</v>
      </c>
      <c r="C24" s="136" t="s">
        <v>337</v>
      </c>
      <c r="D24" s="132">
        <v>1</v>
      </c>
      <c r="E24" s="50" t="s">
        <v>331</v>
      </c>
      <c r="F24" s="164">
        <v>1373</v>
      </c>
      <c r="G24" s="162">
        <v>3</v>
      </c>
      <c r="H24" s="53">
        <f>VLOOKUP($A24,[1]Hoja1!$A$3:$G$271,6,0)</f>
        <v>1497</v>
      </c>
      <c r="I24" s="53"/>
      <c r="J24" s="53">
        <f t="shared" si="22"/>
        <v>1497</v>
      </c>
      <c r="K24" s="54">
        <f t="shared" si="23"/>
        <v>1497</v>
      </c>
      <c r="L24" s="53">
        <f>VLOOKUP($A24,[2]Hoja1!$A$3:$G$271,6,0)</f>
        <v>0</v>
      </c>
      <c r="M24" s="53">
        <f>VLOOKUP($A24,[2]Hoja1!$A$3:$G$271,7,0)</f>
        <v>0</v>
      </c>
      <c r="N24" s="53">
        <f t="shared" si="0"/>
        <v>0</v>
      </c>
      <c r="O24" s="54">
        <f t="shared" si="24"/>
        <v>0</v>
      </c>
      <c r="P24" s="53">
        <f>VLOOKUP($A24,[3]Hoja1!$A$3:$M$271,12,0)</f>
        <v>2085</v>
      </c>
      <c r="Q24" s="53">
        <f>VLOOKUP($A24,[3]Hoja1!$A$3:$M$271,13,0)</f>
        <v>0</v>
      </c>
      <c r="R24" s="53">
        <f t="shared" si="2"/>
        <v>2085</v>
      </c>
      <c r="S24" s="54">
        <f t="shared" si="24"/>
        <v>2085</v>
      </c>
      <c r="T24" s="53">
        <f>VLOOKUP($A24,[4]Hoja1!$A$3:$G$271,6,0)</f>
        <v>1921</v>
      </c>
      <c r="U24" s="53">
        <f>VLOOKUP($A24,[4]Hoja1!$A$3:$G$271,7,0)</f>
        <v>0</v>
      </c>
      <c r="V24" s="53">
        <f t="shared" si="4"/>
        <v>1921</v>
      </c>
      <c r="W24" s="54">
        <f t="shared" si="5"/>
        <v>1921</v>
      </c>
      <c r="X24" s="53">
        <f>VLOOKUP($A24,[5]Hoja1!$A$3:$G$271,6,0)</f>
        <v>2144</v>
      </c>
      <c r="Y24" s="53">
        <f>VLOOKUP($A24,[5]Hoja1!$A$3:$G$271,7,0)</f>
        <v>0</v>
      </c>
      <c r="Z24" s="53">
        <f t="shared" si="6"/>
        <v>2144</v>
      </c>
      <c r="AA24" s="54">
        <f t="shared" si="5"/>
        <v>2144</v>
      </c>
      <c r="AB24" s="53">
        <f>VLOOKUP($A24,[6]Hoja1!$A$3:$G$271,6,0)</f>
        <v>0</v>
      </c>
      <c r="AC24" s="53">
        <f>VLOOKUP($A24,[6]Hoja1!$A$3:$G$271,7,0)</f>
        <v>0</v>
      </c>
      <c r="AD24" s="53">
        <f t="shared" si="8"/>
        <v>0</v>
      </c>
      <c r="AE24" s="54">
        <f t="shared" si="9"/>
        <v>0</v>
      </c>
      <c r="AF24" s="53">
        <f>VLOOKUP($A24,[7]Hoja1!$A$3:$M$271,12,0)</f>
        <v>0</v>
      </c>
      <c r="AG24" s="53">
        <f>VLOOKUP($A24,[7]Hoja1!$A$3:$M$271,13,0)</f>
        <v>0</v>
      </c>
      <c r="AH24" s="53">
        <f t="shared" si="10"/>
        <v>0</v>
      </c>
      <c r="AI24" s="54">
        <f t="shared" si="9"/>
        <v>0</v>
      </c>
      <c r="AJ24" s="53">
        <f>VLOOKUP($A24,[8]Hoja1!$A$3:$G$271,6,0)</f>
        <v>0</v>
      </c>
      <c r="AK24" s="53">
        <f>VLOOKUP($A24,[8]Hoja1!$A$3:$G$271,7,0)</f>
        <v>0</v>
      </c>
      <c r="AL24" s="53">
        <f t="shared" si="12"/>
        <v>0</v>
      </c>
      <c r="AM24" s="54">
        <f t="shared" si="9"/>
        <v>0</v>
      </c>
      <c r="AN24" s="53">
        <f>VLOOKUP($A24,[9]Hoja1!$A$5:$G$273,6,0)</f>
        <v>1373</v>
      </c>
      <c r="AO24" s="53">
        <f>VLOOKUP($A24,[9]Hoja1!$A$5:$G$273,7,0)</f>
        <v>0</v>
      </c>
      <c r="AP24" s="53">
        <f t="shared" si="14"/>
        <v>1373</v>
      </c>
      <c r="AQ24" s="54">
        <f t="shared" si="9"/>
        <v>1373</v>
      </c>
      <c r="AR24" s="53">
        <f>VLOOKUP($A24,[10]Hoja1!$A$3:$M$271,12,0)</f>
        <v>0</v>
      </c>
      <c r="AS24" s="53">
        <f>VLOOKUP($A24,[10]Hoja1!$A$3:$M$271,13,0)</f>
        <v>0</v>
      </c>
      <c r="AT24" s="53">
        <f t="shared" si="16"/>
        <v>0</v>
      </c>
      <c r="AU24" s="54">
        <f t="shared" si="17"/>
        <v>0</v>
      </c>
      <c r="AV24" s="53">
        <f>VLOOKUP($A24,[11]Hoja1!$A$3:$M$271,12,0)</f>
        <v>0</v>
      </c>
      <c r="AW24" s="53">
        <f>VLOOKUP($A24,[11]Hoja1!$A$3:$M$271,13,0)</f>
        <v>0</v>
      </c>
      <c r="AX24" s="53">
        <f t="shared" si="18"/>
        <v>0</v>
      </c>
      <c r="AY24" s="54">
        <f t="shared" si="17"/>
        <v>0</v>
      </c>
      <c r="AZ24" s="53">
        <f>VLOOKUP($A24,[12]Hoja1!$A$3:$M$271,12,0)</f>
        <v>0</v>
      </c>
      <c r="BA24" s="53">
        <f>VLOOKUP($A24,[12]Hoja1!$A$3:$M$271,13,0)</f>
        <v>0</v>
      </c>
      <c r="BB24" s="53">
        <f t="shared" si="20"/>
        <v>0</v>
      </c>
      <c r="BC24" s="54">
        <f t="shared" si="17"/>
        <v>0</v>
      </c>
      <c r="BD24" s="182" t="e">
        <f>MIN(#REF!,#REF!)</f>
        <v>#REF!</v>
      </c>
      <c r="BE24" s="14" t="e">
        <f>BD24-#REF!</f>
        <v>#REF!</v>
      </c>
      <c r="BF24" s="13" t="s">
        <v>15</v>
      </c>
      <c r="BI24" s="14" t="e">
        <f>MIN(#REF!,#REF!)</f>
        <v>#REF!</v>
      </c>
      <c r="BJ24" s="14" t="e">
        <f>BI24-#REF!</f>
        <v>#REF!</v>
      </c>
      <c r="BK24" s="13" t="s">
        <v>15</v>
      </c>
    </row>
    <row r="25" spans="1:63" s="14" customFormat="1" ht="25.5" x14ac:dyDescent="0.2">
      <c r="A25" s="184">
        <v>16</v>
      </c>
      <c r="B25" s="136" t="s">
        <v>338</v>
      </c>
      <c r="C25" s="136" t="s">
        <v>337</v>
      </c>
      <c r="D25" s="132">
        <v>1</v>
      </c>
      <c r="E25" s="50" t="s">
        <v>331</v>
      </c>
      <c r="F25" s="164">
        <v>2747</v>
      </c>
      <c r="G25" s="162">
        <v>223.66666666666666</v>
      </c>
      <c r="H25" s="53">
        <f>VLOOKUP($A25,[1]Hoja1!$A$3:$G$271,6,0)</f>
        <v>2994</v>
      </c>
      <c r="I25" s="53"/>
      <c r="J25" s="53">
        <f t="shared" si="22"/>
        <v>2994</v>
      </c>
      <c r="K25" s="54">
        <f t="shared" si="23"/>
        <v>2994</v>
      </c>
      <c r="L25" s="53">
        <f>VLOOKUP($A25,[2]Hoja1!$A$3:$G$271,6,0)</f>
        <v>0</v>
      </c>
      <c r="M25" s="53">
        <f>VLOOKUP($A25,[2]Hoja1!$A$3:$G$271,7,0)</f>
        <v>0</v>
      </c>
      <c r="N25" s="53">
        <f t="shared" si="0"/>
        <v>0</v>
      </c>
      <c r="O25" s="54">
        <f t="shared" si="24"/>
        <v>0</v>
      </c>
      <c r="P25" s="53">
        <f>VLOOKUP($A25,[3]Hoja1!$A$3:$M$271,12,0)</f>
        <v>4170</v>
      </c>
      <c r="Q25" s="53">
        <f>VLOOKUP($A25,[3]Hoja1!$A$3:$M$271,13,0)</f>
        <v>0</v>
      </c>
      <c r="R25" s="53">
        <f t="shared" si="2"/>
        <v>4170</v>
      </c>
      <c r="S25" s="54">
        <f t="shared" si="24"/>
        <v>4170</v>
      </c>
      <c r="T25" s="53">
        <f>VLOOKUP($A25,[4]Hoja1!$A$3:$G$271,6,0)</f>
        <v>3842</v>
      </c>
      <c r="U25" s="53">
        <f>VLOOKUP($A25,[4]Hoja1!$A$3:$G$271,7,0)</f>
        <v>0</v>
      </c>
      <c r="V25" s="53">
        <f t="shared" si="4"/>
        <v>3842</v>
      </c>
      <c r="W25" s="54">
        <f t="shared" si="5"/>
        <v>3842</v>
      </c>
      <c r="X25" s="53">
        <f>VLOOKUP($A25,[5]Hoja1!$A$3:$G$271,6,0)</f>
        <v>4288</v>
      </c>
      <c r="Y25" s="53">
        <f>VLOOKUP($A25,[5]Hoja1!$A$3:$G$271,7,0)</f>
        <v>0</v>
      </c>
      <c r="Z25" s="53">
        <f t="shared" si="6"/>
        <v>4288</v>
      </c>
      <c r="AA25" s="54">
        <f t="shared" si="5"/>
        <v>4288</v>
      </c>
      <c r="AB25" s="53">
        <f>VLOOKUP($A25,[6]Hoja1!$A$3:$G$271,6,0)</f>
        <v>0</v>
      </c>
      <c r="AC25" s="53">
        <f>VLOOKUP($A25,[6]Hoja1!$A$3:$G$271,7,0)</f>
        <v>0</v>
      </c>
      <c r="AD25" s="53">
        <f t="shared" si="8"/>
        <v>0</v>
      </c>
      <c r="AE25" s="54">
        <f t="shared" si="9"/>
        <v>0</v>
      </c>
      <c r="AF25" s="53">
        <f>VLOOKUP($A25,[7]Hoja1!$A$3:$M$271,12,0)</f>
        <v>0</v>
      </c>
      <c r="AG25" s="53">
        <f>VLOOKUP($A25,[7]Hoja1!$A$3:$M$271,13,0)</f>
        <v>0</v>
      </c>
      <c r="AH25" s="53">
        <f t="shared" si="10"/>
        <v>0</v>
      </c>
      <c r="AI25" s="54">
        <f t="shared" si="9"/>
        <v>0</v>
      </c>
      <c r="AJ25" s="53">
        <f>VLOOKUP($A25,[8]Hoja1!$A$3:$G$271,6,0)</f>
        <v>0</v>
      </c>
      <c r="AK25" s="53">
        <f>VLOOKUP($A25,[8]Hoja1!$A$3:$G$271,7,0)</f>
        <v>0</v>
      </c>
      <c r="AL25" s="53">
        <f t="shared" si="12"/>
        <v>0</v>
      </c>
      <c r="AM25" s="54">
        <f t="shared" si="9"/>
        <v>0</v>
      </c>
      <c r="AN25" s="53">
        <f>VLOOKUP($A25,[9]Hoja1!$A$5:$G$273,6,0)</f>
        <v>2745</v>
      </c>
      <c r="AO25" s="53">
        <f>VLOOKUP($A25,[9]Hoja1!$A$5:$G$273,7,0)</f>
        <v>0</v>
      </c>
      <c r="AP25" s="53">
        <f t="shared" si="14"/>
        <v>2745</v>
      </c>
      <c r="AQ25" s="54">
        <f t="shared" si="9"/>
        <v>2745</v>
      </c>
      <c r="AR25" s="53">
        <f>VLOOKUP($A25,[10]Hoja1!$A$3:$M$271,12,0)</f>
        <v>0</v>
      </c>
      <c r="AS25" s="53">
        <f>VLOOKUP($A25,[10]Hoja1!$A$3:$M$271,13,0)</f>
        <v>0</v>
      </c>
      <c r="AT25" s="53">
        <f t="shared" si="16"/>
        <v>0</v>
      </c>
      <c r="AU25" s="54">
        <f t="shared" si="17"/>
        <v>0</v>
      </c>
      <c r="AV25" s="53">
        <f>VLOOKUP($A25,[11]Hoja1!$A$3:$M$271,12,0)</f>
        <v>0</v>
      </c>
      <c r="AW25" s="53">
        <f>VLOOKUP($A25,[11]Hoja1!$A$3:$M$271,13,0)</f>
        <v>0</v>
      </c>
      <c r="AX25" s="53">
        <f t="shared" si="18"/>
        <v>0</v>
      </c>
      <c r="AY25" s="54">
        <f t="shared" si="17"/>
        <v>0</v>
      </c>
      <c r="AZ25" s="53">
        <f>VLOOKUP($A25,[12]Hoja1!$A$3:$M$271,12,0)</f>
        <v>0</v>
      </c>
      <c r="BA25" s="53">
        <f>VLOOKUP($A25,[12]Hoja1!$A$3:$M$271,13,0)</f>
        <v>0</v>
      </c>
      <c r="BB25" s="53">
        <f t="shared" si="20"/>
        <v>0</v>
      </c>
      <c r="BC25" s="54">
        <f t="shared" si="17"/>
        <v>0</v>
      </c>
      <c r="BD25" s="182" t="e">
        <f>MIN(#REF!,#REF!)</f>
        <v>#REF!</v>
      </c>
      <c r="BE25" s="14" t="e">
        <f>BD25-#REF!</f>
        <v>#REF!</v>
      </c>
      <c r="BF25" s="13" t="s">
        <v>15</v>
      </c>
      <c r="BI25" s="14" t="e">
        <f>MIN(#REF!,#REF!)</f>
        <v>#REF!</v>
      </c>
      <c r="BJ25" s="14" t="e">
        <f>#REF!-BI25</f>
        <v>#REF!</v>
      </c>
      <c r="BK25" s="13" t="s">
        <v>15</v>
      </c>
    </row>
    <row r="26" spans="1:63" s="14" customFormat="1" ht="38.25" x14ac:dyDescent="0.2">
      <c r="A26" s="183">
        <v>17</v>
      </c>
      <c r="B26" s="136" t="s">
        <v>339</v>
      </c>
      <c r="C26" s="136" t="s">
        <v>340</v>
      </c>
      <c r="D26" s="132">
        <v>1</v>
      </c>
      <c r="E26" s="50" t="s">
        <v>331</v>
      </c>
      <c r="F26" s="164">
        <v>300</v>
      </c>
      <c r="G26" s="162">
        <v>158542.33333333334</v>
      </c>
      <c r="H26" s="53">
        <f>VLOOKUP($A26,[1]Hoja1!$A$3:$G$271,6,0)</f>
        <v>295</v>
      </c>
      <c r="I26" s="53"/>
      <c r="J26" s="53">
        <f t="shared" si="22"/>
        <v>295</v>
      </c>
      <c r="K26" s="54">
        <f t="shared" si="23"/>
        <v>295</v>
      </c>
      <c r="L26" s="53">
        <f>VLOOKUP($A26,[2]Hoja1!$A$3:$G$271,6,0)</f>
        <v>0</v>
      </c>
      <c r="M26" s="53">
        <f>VLOOKUP($A26,[2]Hoja1!$A$3:$G$271,7,0)</f>
        <v>0</v>
      </c>
      <c r="N26" s="53">
        <f t="shared" si="0"/>
        <v>0</v>
      </c>
      <c r="O26" s="54">
        <f t="shared" ref="O26:S41" si="25">$D26*N26</f>
        <v>0</v>
      </c>
      <c r="P26" s="53">
        <f>VLOOKUP($A26,[3]Hoja1!$A$3:$M$271,12,0)</f>
        <v>0</v>
      </c>
      <c r="Q26" s="53">
        <f>VLOOKUP($A26,[3]Hoja1!$A$3:$M$271,13,0)</f>
        <v>0</v>
      </c>
      <c r="R26" s="53">
        <f t="shared" si="2"/>
        <v>0</v>
      </c>
      <c r="S26" s="54">
        <f t="shared" si="25"/>
        <v>0</v>
      </c>
      <c r="T26" s="53">
        <f>VLOOKUP($A26,[4]Hoja1!$A$3:$G$271,6,0)</f>
        <v>344</v>
      </c>
      <c r="U26" s="53">
        <f>VLOOKUP($A26,[4]Hoja1!$A$3:$G$271,7,0)</f>
        <v>0</v>
      </c>
      <c r="V26" s="53">
        <f t="shared" si="4"/>
        <v>344</v>
      </c>
      <c r="W26" s="54">
        <f t="shared" ref="W26:AQ41" si="26">$D26*V26</f>
        <v>344</v>
      </c>
      <c r="X26" s="53">
        <f>VLOOKUP($A26,[5]Hoja1!$A$3:$G$271,6,0)</f>
        <v>0</v>
      </c>
      <c r="Y26" s="53">
        <f>VLOOKUP($A26,[5]Hoja1!$A$3:$G$271,7,0)</f>
        <v>0</v>
      </c>
      <c r="Z26" s="53">
        <f t="shared" si="6"/>
        <v>0</v>
      </c>
      <c r="AA26" s="54">
        <f t="shared" si="26"/>
        <v>0</v>
      </c>
      <c r="AB26" s="53">
        <f>VLOOKUP($A26,[6]Hoja1!$A$3:$G$271,6,0)</f>
        <v>0</v>
      </c>
      <c r="AC26" s="53">
        <f>VLOOKUP($A26,[6]Hoja1!$A$3:$G$271,7,0)</f>
        <v>0</v>
      </c>
      <c r="AD26" s="53">
        <f t="shared" si="8"/>
        <v>0</v>
      </c>
      <c r="AE26" s="54">
        <f t="shared" si="26"/>
        <v>0</v>
      </c>
      <c r="AF26" s="53">
        <f>VLOOKUP($A26,[7]Hoja1!$A$3:$M$271,12,0)</f>
        <v>0</v>
      </c>
      <c r="AG26" s="53">
        <f>VLOOKUP($A26,[7]Hoja1!$A$3:$M$271,13,0)</f>
        <v>0</v>
      </c>
      <c r="AH26" s="53">
        <f t="shared" si="10"/>
        <v>0</v>
      </c>
      <c r="AI26" s="54">
        <f t="shared" si="26"/>
        <v>0</v>
      </c>
      <c r="AJ26" s="53">
        <f>VLOOKUP($A26,[8]Hoja1!$A$3:$G$271,6,0)</f>
        <v>0</v>
      </c>
      <c r="AK26" s="53">
        <f>VLOOKUP($A26,[8]Hoja1!$A$3:$G$271,7,0)</f>
        <v>0</v>
      </c>
      <c r="AL26" s="53">
        <f t="shared" si="12"/>
        <v>0</v>
      </c>
      <c r="AM26" s="54">
        <f t="shared" si="26"/>
        <v>0</v>
      </c>
      <c r="AN26" s="53">
        <f>VLOOKUP($A26,[9]Hoja1!$A$5:$G$273,6,0)</f>
        <v>0</v>
      </c>
      <c r="AO26" s="53">
        <f>VLOOKUP($A26,[9]Hoja1!$A$5:$G$273,7,0)</f>
        <v>0</v>
      </c>
      <c r="AP26" s="53">
        <f t="shared" si="14"/>
        <v>0</v>
      </c>
      <c r="AQ26" s="54">
        <f t="shared" si="26"/>
        <v>0</v>
      </c>
      <c r="AR26" s="53">
        <f>VLOOKUP($A26,[10]Hoja1!$A$3:$M$271,12,0)</f>
        <v>0</v>
      </c>
      <c r="AS26" s="53">
        <f>VLOOKUP($A26,[10]Hoja1!$A$3:$M$271,13,0)</f>
        <v>0</v>
      </c>
      <c r="AT26" s="53">
        <f t="shared" si="16"/>
        <v>0</v>
      </c>
      <c r="AU26" s="54">
        <f t="shared" ref="AU26:BC40" si="27">$D26*AT26</f>
        <v>0</v>
      </c>
      <c r="AV26" s="53">
        <f>VLOOKUP($A26,[11]Hoja1!$A$3:$M$271,12,0)</f>
        <v>0</v>
      </c>
      <c r="AW26" s="53">
        <f>VLOOKUP($A26,[11]Hoja1!$A$3:$M$271,13,0)</f>
        <v>0</v>
      </c>
      <c r="AX26" s="53">
        <f t="shared" si="18"/>
        <v>0</v>
      </c>
      <c r="AY26" s="54">
        <f t="shared" si="27"/>
        <v>0</v>
      </c>
      <c r="AZ26" s="53">
        <f>VLOOKUP($A26,[12]Hoja1!$A$3:$M$271,12,0)</f>
        <v>0</v>
      </c>
      <c r="BA26" s="53">
        <f>VLOOKUP($A26,[12]Hoja1!$A$3:$M$271,13,0)</f>
        <v>0</v>
      </c>
      <c r="BB26" s="53">
        <f t="shared" si="20"/>
        <v>0</v>
      </c>
      <c r="BC26" s="54">
        <f t="shared" si="27"/>
        <v>0</v>
      </c>
      <c r="BD26" s="182" t="e">
        <f>MIN(#REF!,#REF!)</f>
        <v>#REF!</v>
      </c>
      <c r="BE26" s="14" t="e">
        <f>BD26-#REF!</f>
        <v>#REF!</v>
      </c>
      <c r="BF26" s="13" t="s">
        <v>15</v>
      </c>
      <c r="BI26" s="14" t="e">
        <f>MIN(#REF!,#REF!)</f>
        <v>#REF!</v>
      </c>
      <c r="BJ26" s="14" t="e">
        <f>#REF!-BI26</f>
        <v>#REF!</v>
      </c>
      <c r="BK26" s="13" t="s">
        <v>15</v>
      </c>
    </row>
    <row r="27" spans="1:63" s="14" customFormat="1" ht="25.5" x14ac:dyDescent="0.2">
      <c r="A27" s="184">
        <v>18</v>
      </c>
      <c r="B27" s="136" t="s">
        <v>184</v>
      </c>
      <c r="C27" s="136" t="s">
        <v>183</v>
      </c>
      <c r="D27" s="132">
        <v>1</v>
      </c>
      <c r="E27" s="50" t="s">
        <v>331</v>
      </c>
      <c r="F27" s="164">
        <v>189.21</v>
      </c>
      <c r="G27" s="162">
        <v>6647</v>
      </c>
      <c r="H27" s="53">
        <f>VLOOKUP($A27,[1]Hoja1!$A$3:$G$271,6,0)</f>
        <v>169</v>
      </c>
      <c r="I27" s="53"/>
      <c r="J27" s="53">
        <f t="shared" si="22"/>
        <v>169</v>
      </c>
      <c r="K27" s="54">
        <f t="shared" si="23"/>
        <v>169</v>
      </c>
      <c r="L27" s="53">
        <f>VLOOKUP($A27,[2]Hoja1!$A$3:$G$271,6,0)</f>
        <v>0</v>
      </c>
      <c r="M27" s="53">
        <f>VLOOKUP($A27,[2]Hoja1!$A$3:$G$271,7,0)</f>
        <v>0</v>
      </c>
      <c r="N27" s="53">
        <f t="shared" si="0"/>
        <v>0</v>
      </c>
      <c r="O27" s="54">
        <f t="shared" si="25"/>
        <v>0</v>
      </c>
      <c r="P27" s="53">
        <f>VLOOKUP($A27,[3]Hoja1!$A$3:$M$271,12,0)</f>
        <v>198</v>
      </c>
      <c r="Q27" s="53">
        <f>VLOOKUP($A27,[3]Hoja1!$A$3:$M$271,13,0)</f>
        <v>0</v>
      </c>
      <c r="R27" s="53">
        <f t="shared" si="2"/>
        <v>198</v>
      </c>
      <c r="S27" s="54">
        <f t="shared" si="25"/>
        <v>198</v>
      </c>
      <c r="T27" s="53">
        <f>VLOOKUP($A27,[4]Hoja1!$A$3:$G$271,6,0)</f>
        <v>189</v>
      </c>
      <c r="U27" s="53">
        <f>VLOOKUP($A27,[4]Hoja1!$A$3:$G$271,7,0)</f>
        <v>0</v>
      </c>
      <c r="V27" s="53">
        <f t="shared" si="4"/>
        <v>189</v>
      </c>
      <c r="W27" s="54">
        <f t="shared" si="26"/>
        <v>189</v>
      </c>
      <c r="X27" s="53">
        <f>VLOOKUP($A27,[5]Hoja1!$A$3:$G$271,6,0)</f>
        <v>0</v>
      </c>
      <c r="Y27" s="53">
        <f>VLOOKUP($A27,[5]Hoja1!$A$3:$G$271,7,0)</f>
        <v>0</v>
      </c>
      <c r="Z27" s="53">
        <f t="shared" si="6"/>
        <v>0</v>
      </c>
      <c r="AA27" s="54">
        <f t="shared" si="26"/>
        <v>0</v>
      </c>
      <c r="AB27" s="53">
        <f>VLOOKUP($A27,[6]Hoja1!$A$3:$G$271,6,0)</f>
        <v>0</v>
      </c>
      <c r="AC27" s="53">
        <f>VLOOKUP($A27,[6]Hoja1!$A$3:$G$271,7,0)</f>
        <v>0</v>
      </c>
      <c r="AD27" s="53">
        <f t="shared" si="8"/>
        <v>0</v>
      </c>
      <c r="AE27" s="54">
        <f t="shared" si="26"/>
        <v>0</v>
      </c>
      <c r="AF27" s="53">
        <f>VLOOKUP($A27,[7]Hoja1!$A$3:$M$271,12,0)</f>
        <v>168</v>
      </c>
      <c r="AG27" s="53">
        <f>VLOOKUP($A27,[7]Hoja1!$A$3:$M$271,13,0)</f>
        <v>0</v>
      </c>
      <c r="AH27" s="53">
        <f t="shared" si="10"/>
        <v>168</v>
      </c>
      <c r="AI27" s="54">
        <f t="shared" si="26"/>
        <v>168</v>
      </c>
      <c r="AJ27" s="53">
        <f>VLOOKUP($A27,[8]Hoja1!$A$3:$G$271,6,0)</f>
        <v>0</v>
      </c>
      <c r="AK27" s="53">
        <f>VLOOKUP($A27,[8]Hoja1!$A$3:$G$271,7,0)</f>
        <v>0</v>
      </c>
      <c r="AL27" s="53">
        <f t="shared" si="12"/>
        <v>0</v>
      </c>
      <c r="AM27" s="54">
        <f t="shared" si="26"/>
        <v>0</v>
      </c>
      <c r="AN27" s="53">
        <f>VLOOKUP($A27,[9]Hoja1!$A$5:$G$273,6,0)</f>
        <v>0</v>
      </c>
      <c r="AO27" s="53">
        <f>VLOOKUP($A27,[9]Hoja1!$A$5:$G$273,7,0)</f>
        <v>0</v>
      </c>
      <c r="AP27" s="53">
        <f t="shared" si="14"/>
        <v>0</v>
      </c>
      <c r="AQ27" s="54">
        <f t="shared" si="26"/>
        <v>0</v>
      </c>
      <c r="AR27" s="53">
        <f>VLOOKUP($A27,[10]Hoja1!$A$3:$M$271,12,0)</f>
        <v>0</v>
      </c>
      <c r="AS27" s="53">
        <f>VLOOKUP($A27,[10]Hoja1!$A$3:$M$271,13,0)</f>
        <v>0</v>
      </c>
      <c r="AT27" s="53">
        <f t="shared" si="16"/>
        <v>0</v>
      </c>
      <c r="AU27" s="54">
        <f t="shared" si="27"/>
        <v>0</v>
      </c>
      <c r="AV27" s="53">
        <f>VLOOKUP($A27,[11]Hoja1!$A$3:$M$271,12,0)</f>
        <v>0</v>
      </c>
      <c r="AW27" s="53">
        <f>VLOOKUP($A27,[11]Hoja1!$A$3:$M$271,13,0)</f>
        <v>0</v>
      </c>
      <c r="AX27" s="53">
        <f t="shared" si="18"/>
        <v>0</v>
      </c>
      <c r="AY27" s="54">
        <f t="shared" si="27"/>
        <v>0</v>
      </c>
      <c r="AZ27" s="53">
        <f>VLOOKUP($A27,[12]Hoja1!$A$3:$M$271,12,0)</f>
        <v>0</v>
      </c>
      <c r="BA27" s="53">
        <f>VLOOKUP($A27,[12]Hoja1!$A$3:$M$271,13,0)</f>
        <v>0</v>
      </c>
      <c r="BB27" s="53">
        <f t="shared" si="20"/>
        <v>0</v>
      </c>
      <c r="BC27" s="54">
        <f t="shared" si="27"/>
        <v>0</v>
      </c>
      <c r="BD27" s="182"/>
      <c r="BF27" s="13" t="s">
        <v>19</v>
      </c>
      <c r="BI27" s="14" t="e">
        <f>MIN(#REF!,#REF!)</f>
        <v>#REF!</v>
      </c>
      <c r="BJ27" s="14" t="e">
        <f>BI27-#REF!</f>
        <v>#REF!</v>
      </c>
      <c r="BK27" s="13" t="s">
        <v>14</v>
      </c>
    </row>
    <row r="28" spans="1:63" s="14" customFormat="1" ht="25.5" x14ac:dyDescent="0.2">
      <c r="A28" s="183">
        <v>19</v>
      </c>
      <c r="B28" s="136" t="s">
        <v>341</v>
      </c>
      <c r="C28" s="136" t="s">
        <v>342</v>
      </c>
      <c r="D28" s="132">
        <v>1</v>
      </c>
      <c r="E28" s="50" t="s">
        <v>331</v>
      </c>
      <c r="F28" s="164">
        <v>52</v>
      </c>
      <c r="G28" s="162">
        <v>83766.666666666672</v>
      </c>
      <c r="H28" s="53">
        <f>VLOOKUP($A28,[1]Hoja1!$A$3:$G$271,6,0)</f>
        <v>63</v>
      </c>
      <c r="I28" s="53"/>
      <c r="J28" s="53">
        <f t="shared" si="22"/>
        <v>63</v>
      </c>
      <c r="K28" s="54">
        <f t="shared" si="23"/>
        <v>63</v>
      </c>
      <c r="L28" s="53">
        <f>VLOOKUP($A28,[2]Hoja1!$A$3:$G$271,6,0)</f>
        <v>0</v>
      </c>
      <c r="M28" s="53">
        <f>VLOOKUP($A28,[2]Hoja1!$A$3:$G$271,7,0)</f>
        <v>0</v>
      </c>
      <c r="N28" s="53">
        <f t="shared" si="0"/>
        <v>0</v>
      </c>
      <c r="O28" s="54">
        <f t="shared" si="25"/>
        <v>0</v>
      </c>
      <c r="P28" s="53">
        <f>VLOOKUP($A28,[3]Hoja1!$A$3:$M$271,12,0)</f>
        <v>0</v>
      </c>
      <c r="Q28" s="53">
        <f>VLOOKUP($A28,[3]Hoja1!$A$3:$M$271,13,0)</f>
        <v>0</v>
      </c>
      <c r="R28" s="53">
        <f t="shared" si="2"/>
        <v>0</v>
      </c>
      <c r="S28" s="54">
        <f t="shared" si="25"/>
        <v>0</v>
      </c>
      <c r="T28" s="53">
        <f>VLOOKUP($A28,[4]Hoja1!$A$3:$G$271,6,0)</f>
        <v>74</v>
      </c>
      <c r="U28" s="53">
        <f>VLOOKUP($A28,[4]Hoja1!$A$3:$G$271,7,0)</f>
        <v>0</v>
      </c>
      <c r="V28" s="53">
        <f t="shared" si="4"/>
        <v>74</v>
      </c>
      <c r="W28" s="54">
        <f t="shared" si="26"/>
        <v>74</v>
      </c>
      <c r="X28" s="53">
        <f>VLOOKUP($A28,[5]Hoja1!$A$3:$G$271,6,0)</f>
        <v>0</v>
      </c>
      <c r="Y28" s="53">
        <f>VLOOKUP($A28,[5]Hoja1!$A$3:$G$271,7,0)</f>
        <v>0</v>
      </c>
      <c r="Z28" s="53">
        <f t="shared" si="6"/>
        <v>0</v>
      </c>
      <c r="AA28" s="54">
        <f t="shared" si="26"/>
        <v>0</v>
      </c>
      <c r="AB28" s="53">
        <f>VLOOKUP($A28,[6]Hoja1!$A$3:$G$271,6,0)</f>
        <v>0</v>
      </c>
      <c r="AC28" s="53">
        <f>VLOOKUP($A28,[6]Hoja1!$A$3:$G$271,7,0)</f>
        <v>0</v>
      </c>
      <c r="AD28" s="53">
        <f t="shared" si="8"/>
        <v>0</v>
      </c>
      <c r="AE28" s="54">
        <f t="shared" si="26"/>
        <v>0</v>
      </c>
      <c r="AF28" s="53">
        <f>VLOOKUP($A28,[7]Hoja1!$A$3:$M$271,12,0)</f>
        <v>0</v>
      </c>
      <c r="AG28" s="53">
        <f>VLOOKUP($A28,[7]Hoja1!$A$3:$M$271,13,0)</f>
        <v>0</v>
      </c>
      <c r="AH28" s="53">
        <f t="shared" si="10"/>
        <v>0</v>
      </c>
      <c r="AI28" s="54">
        <f t="shared" si="26"/>
        <v>0</v>
      </c>
      <c r="AJ28" s="53">
        <f>VLOOKUP($A28,[8]Hoja1!$A$3:$G$271,6,0)</f>
        <v>0</v>
      </c>
      <c r="AK28" s="53">
        <f>VLOOKUP($A28,[8]Hoja1!$A$3:$G$271,7,0)</f>
        <v>0</v>
      </c>
      <c r="AL28" s="53">
        <f t="shared" si="12"/>
        <v>0</v>
      </c>
      <c r="AM28" s="54">
        <f t="shared" si="26"/>
        <v>0</v>
      </c>
      <c r="AN28" s="53">
        <f>VLOOKUP($A28,[9]Hoja1!$A$5:$G$273,6,0)</f>
        <v>55</v>
      </c>
      <c r="AO28" s="53">
        <f>VLOOKUP($A28,[9]Hoja1!$A$5:$G$273,7,0)</f>
        <v>0</v>
      </c>
      <c r="AP28" s="53">
        <f t="shared" si="14"/>
        <v>55</v>
      </c>
      <c r="AQ28" s="54">
        <f t="shared" si="26"/>
        <v>55</v>
      </c>
      <c r="AR28" s="53">
        <f>VLOOKUP($A28,[10]Hoja1!$A$3:$M$271,12,0)</f>
        <v>0</v>
      </c>
      <c r="AS28" s="53">
        <f>VLOOKUP($A28,[10]Hoja1!$A$3:$M$271,13,0)</f>
        <v>0</v>
      </c>
      <c r="AT28" s="53">
        <f t="shared" si="16"/>
        <v>0</v>
      </c>
      <c r="AU28" s="54">
        <f t="shared" si="27"/>
        <v>0</v>
      </c>
      <c r="AV28" s="53">
        <f>VLOOKUP($A28,[11]Hoja1!$A$3:$M$271,12,0)</f>
        <v>0</v>
      </c>
      <c r="AW28" s="53">
        <f>VLOOKUP($A28,[11]Hoja1!$A$3:$M$271,13,0)</f>
        <v>0</v>
      </c>
      <c r="AX28" s="53">
        <f t="shared" si="18"/>
        <v>0</v>
      </c>
      <c r="AY28" s="54">
        <f t="shared" si="27"/>
        <v>0</v>
      </c>
      <c r="AZ28" s="53">
        <f>VLOOKUP($A28,[12]Hoja1!$A$3:$M$271,12,0)</f>
        <v>0</v>
      </c>
      <c r="BA28" s="53">
        <f>VLOOKUP($A28,[12]Hoja1!$A$3:$M$271,13,0)</f>
        <v>0</v>
      </c>
      <c r="BB28" s="53">
        <f t="shared" si="20"/>
        <v>0</v>
      </c>
      <c r="BC28" s="54">
        <f t="shared" si="27"/>
        <v>0</v>
      </c>
      <c r="BD28" s="182"/>
      <c r="BF28" s="13" t="s">
        <v>19</v>
      </c>
      <c r="BI28" s="14" t="e">
        <f>#REF!</f>
        <v>#REF!</v>
      </c>
      <c r="BJ28" s="14" t="e">
        <f>BI28-#REF!</f>
        <v>#REF!</v>
      </c>
      <c r="BK28" s="13" t="s">
        <v>14</v>
      </c>
    </row>
    <row r="29" spans="1:63" s="14" customFormat="1" ht="63.75" x14ac:dyDescent="0.2">
      <c r="A29" s="184">
        <v>20</v>
      </c>
      <c r="B29" s="136" t="s">
        <v>343</v>
      </c>
      <c r="C29" s="136" t="s">
        <v>344</v>
      </c>
      <c r="D29" s="132">
        <v>1</v>
      </c>
      <c r="E29" s="50" t="s">
        <v>331</v>
      </c>
      <c r="F29" s="164">
        <v>950</v>
      </c>
      <c r="G29" s="162">
        <v>10453.333333333334</v>
      </c>
      <c r="H29" s="53">
        <f>VLOOKUP($A29,[1]Hoja1!$A$3:$G$271,6,0)</f>
        <v>915</v>
      </c>
      <c r="I29" s="53"/>
      <c r="J29" s="53">
        <f t="shared" si="22"/>
        <v>915</v>
      </c>
      <c r="K29" s="54">
        <f t="shared" si="23"/>
        <v>915</v>
      </c>
      <c r="L29" s="53">
        <f>VLOOKUP($A29,[2]Hoja1!$A$3:$G$271,6,0)</f>
        <v>0</v>
      </c>
      <c r="M29" s="53">
        <f>VLOOKUP($A29,[2]Hoja1!$A$3:$G$271,7,0)</f>
        <v>0</v>
      </c>
      <c r="N29" s="53">
        <f t="shared" si="0"/>
        <v>0</v>
      </c>
      <c r="O29" s="54">
        <f t="shared" si="25"/>
        <v>0</v>
      </c>
      <c r="P29" s="53">
        <f>VLOOKUP($A29,[3]Hoja1!$A$3:$M$271,12,0)</f>
        <v>1120</v>
      </c>
      <c r="Q29" s="53">
        <f>VLOOKUP($A29,[3]Hoja1!$A$3:$M$271,13,0)</f>
        <v>0</v>
      </c>
      <c r="R29" s="53">
        <f t="shared" si="2"/>
        <v>1120</v>
      </c>
      <c r="S29" s="54">
        <f t="shared" si="25"/>
        <v>1120</v>
      </c>
      <c r="T29" s="53">
        <f>VLOOKUP($A29,[4]Hoja1!$A$3:$G$271,6,0)</f>
        <v>0</v>
      </c>
      <c r="U29" s="53">
        <f>VLOOKUP($A29,[4]Hoja1!$A$3:$G$271,7,0)</f>
        <v>0</v>
      </c>
      <c r="V29" s="53">
        <f t="shared" si="4"/>
        <v>0</v>
      </c>
      <c r="W29" s="54">
        <f t="shared" si="26"/>
        <v>0</v>
      </c>
      <c r="X29" s="53">
        <f>VLOOKUP($A29,[5]Hoja1!$A$3:$G$271,6,0)</f>
        <v>0</v>
      </c>
      <c r="Y29" s="53">
        <f>VLOOKUP($A29,[5]Hoja1!$A$3:$G$271,7,0)</f>
        <v>0</v>
      </c>
      <c r="Z29" s="53">
        <f t="shared" si="6"/>
        <v>0</v>
      </c>
      <c r="AA29" s="54">
        <f t="shared" si="26"/>
        <v>0</v>
      </c>
      <c r="AB29" s="53">
        <f>VLOOKUP($A29,[6]Hoja1!$A$3:$G$271,6,0)</f>
        <v>0</v>
      </c>
      <c r="AC29" s="53">
        <f>VLOOKUP($A29,[6]Hoja1!$A$3:$G$271,7,0)</f>
        <v>0</v>
      </c>
      <c r="AD29" s="53">
        <f t="shared" si="8"/>
        <v>0</v>
      </c>
      <c r="AE29" s="54">
        <f t="shared" si="26"/>
        <v>0</v>
      </c>
      <c r="AF29" s="53">
        <f>VLOOKUP($A29,[7]Hoja1!$A$3:$M$271,12,0)</f>
        <v>0</v>
      </c>
      <c r="AG29" s="53">
        <f>VLOOKUP($A29,[7]Hoja1!$A$3:$M$271,13,0)</f>
        <v>0</v>
      </c>
      <c r="AH29" s="53">
        <f t="shared" si="10"/>
        <v>0</v>
      </c>
      <c r="AI29" s="54">
        <f t="shared" si="26"/>
        <v>0</v>
      </c>
      <c r="AJ29" s="53">
        <f>VLOOKUP($A29,[8]Hoja1!$A$3:$G$271,6,0)</f>
        <v>0</v>
      </c>
      <c r="AK29" s="53">
        <f>VLOOKUP($A29,[8]Hoja1!$A$3:$G$271,7,0)</f>
        <v>0</v>
      </c>
      <c r="AL29" s="53">
        <f t="shared" si="12"/>
        <v>0</v>
      </c>
      <c r="AM29" s="54">
        <f t="shared" si="26"/>
        <v>0</v>
      </c>
      <c r="AN29" s="53">
        <f>VLOOKUP($A29,[9]Hoja1!$A$5:$G$273,6,0)</f>
        <v>0</v>
      </c>
      <c r="AO29" s="53">
        <f>VLOOKUP($A29,[9]Hoja1!$A$5:$G$273,7,0)</f>
        <v>0</v>
      </c>
      <c r="AP29" s="53">
        <f t="shared" si="14"/>
        <v>0</v>
      </c>
      <c r="AQ29" s="54">
        <f t="shared" si="26"/>
        <v>0</v>
      </c>
      <c r="AR29" s="53">
        <f>VLOOKUP($A29,[10]Hoja1!$A$3:$M$271,12,0)</f>
        <v>0</v>
      </c>
      <c r="AS29" s="53">
        <f>VLOOKUP($A29,[10]Hoja1!$A$3:$M$271,13,0)</f>
        <v>0</v>
      </c>
      <c r="AT29" s="53">
        <f t="shared" si="16"/>
        <v>0</v>
      </c>
      <c r="AU29" s="54">
        <f t="shared" si="27"/>
        <v>0</v>
      </c>
      <c r="AV29" s="53">
        <f>VLOOKUP($A29,[11]Hoja1!$A$3:$M$271,12,0)</f>
        <v>0</v>
      </c>
      <c r="AW29" s="53">
        <f>VLOOKUP($A29,[11]Hoja1!$A$3:$M$271,13,0)</f>
        <v>0</v>
      </c>
      <c r="AX29" s="53">
        <f t="shared" si="18"/>
        <v>0</v>
      </c>
      <c r="AY29" s="54">
        <f t="shared" si="27"/>
        <v>0</v>
      </c>
      <c r="AZ29" s="53">
        <f>VLOOKUP($A29,[12]Hoja1!$A$3:$M$271,12,0)</f>
        <v>0</v>
      </c>
      <c r="BA29" s="53">
        <f>VLOOKUP($A29,[12]Hoja1!$A$3:$M$271,13,0)</f>
        <v>0</v>
      </c>
      <c r="BB29" s="53">
        <f t="shared" si="20"/>
        <v>0</v>
      </c>
      <c r="BC29" s="54">
        <f t="shared" si="27"/>
        <v>0</v>
      </c>
      <c r="BD29" s="182" t="e">
        <f>MIN(#REF!,#REF!)</f>
        <v>#REF!</v>
      </c>
      <c r="BE29" s="14" t="e">
        <f>BD29-#REF!</f>
        <v>#REF!</v>
      </c>
      <c r="BF29" s="13" t="s">
        <v>15</v>
      </c>
      <c r="BI29" s="14" t="e">
        <f>MIN(#REF!,#REF!)</f>
        <v>#REF!</v>
      </c>
      <c r="BJ29" s="14" t="e">
        <f>BI29-#REF!</f>
        <v>#REF!</v>
      </c>
      <c r="BK29" s="13" t="s">
        <v>15</v>
      </c>
    </row>
    <row r="30" spans="1:63" s="14" customFormat="1" ht="25.5" x14ac:dyDescent="0.2">
      <c r="A30" s="183">
        <v>21</v>
      </c>
      <c r="B30" s="136" t="s">
        <v>190</v>
      </c>
      <c r="C30" s="136" t="s">
        <v>183</v>
      </c>
      <c r="D30" s="132">
        <v>1</v>
      </c>
      <c r="E30" s="50" t="s">
        <v>331</v>
      </c>
      <c r="F30" s="164">
        <v>830</v>
      </c>
      <c r="G30" s="162">
        <v>1</v>
      </c>
      <c r="H30" s="53">
        <f>VLOOKUP($A30,[1]Hoja1!$A$3:$G$271,6,0)</f>
        <v>890</v>
      </c>
      <c r="I30" s="53"/>
      <c r="J30" s="53">
        <f t="shared" si="22"/>
        <v>890</v>
      </c>
      <c r="K30" s="54">
        <f t="shared" si="23"/>
        <v>890</v>
      </c>
      <c r="L30" s="53">
        <f>VLOOKUP($A30,[2]Hoja1!$A$3:$G$271,6,0)</f>
        <v>0</v>
      </c>
      <c r="M30" s="53">
        <f>VLOOKUP($A30,[2]Hoja1!$A$3:$G$271,7,0)</f>
        <v>0</v>
      </c>
      <c r="N30" s="53">
        <f t="shared" si="0"/>
        <v>0</v>
      </c>
      <c r="O30" s="54">
        <f t="shared" si="25"/>
        <v>0</v>
      </c>
      <c r="P30" s="53">
        <f>VLOOKUP($A30,[3]Hoja1!$A$3:$M$271,12,0)</f>
        <v>844</v>
      </c>
      <c r="Q30" s="53">
        <f>VLOOKUP($A30,[3]Hoja1!$A$3:$M$271,13,0)</f>
        <v>0</v>
      </c>
      <c r="R30" s="53">
        <f t="shared" si="2"/>
        <v>844</v>
      </c>
      <c r="S30" s="54">
        <f t="shared" si="25"/>
        <v>844</v>
      </c>
      <c r="T30" s="53">
        <f>VLOOKUP($A30,[4]Hoja1!$A$3:$G$271,6,0)</f>
        <v>1014</v>
      </c>
      <c r="U30" s="53">
        <f>VLOOKUP($A30,[4]Hoja1!$A$3:$G$271,7,0)</f>
        <v>0</v>
      </c>
      <c r="V30" s="53">
        <f t="shared" si="4"/>
        <v>1014</v>
      </c>
      <c r="W30" s="54">
        <f t="shared" si="26"/>
        <v>1014</v>
      </c>
      <c r="X30" s="53">
        <f>VLOOKUP($A30,[5]Hoja1!$A$3:$G$271,6,0)</f>
        <v>0</v>
      </c>
      <c r="Y30" s="53">
        <f>VLOOKUP($A30,[5]Hoja1!$A$3:$G$271,7,0)</f>
        <v>0</v>
      </c>
      <c r="Z30" s="53">
        <f t="shared" si="6"/>
        <v>0</v>
      </c>
      <c r="AA30" s="54">
        <f t="shared" si="26"/>
        <v>0</v>
      </c>
      <c r="AB30" s="53">
        <f>VLOOKUP($A30,[6]Hoja1!$A$3:$G$271,6,0)</f>
        <v>0</v>
      </c>
      <c r="AC30" s="53">
        <f>VLOOKUP($A30,[6]Hoja1!$A$3:$G$271,7,0)</f>
        <v>0</v>
      </c>
      <c r="AD30" s="53">
        <f t="shared" si="8"/>
        <v>0</v>
      </c>
      <c r="AE30" s="54">
        <f t="shared" si="26"/>
        <v>0</v>
      </c>
      <c r="AF30" s="53">
        <f>VLOOKUP($A30,[7]Hoja1!$A$3:$M$271,12,0)</f>
        <v>0</v>
      </c>
      <c r="AG30" s="53">
        <f>VLOOKUP($A30,[7]Hoja1!$A$3:$M$271,13,0)</f>
        <v>0</v>
      </c>
      <c r="AH30" s="53">
        <f t="shared" si="10"/>
        <v>0</v>
      </c>
      <c r="AI30" s="54">
        <f t="shared" si="26"/>
        <v>0</v>
      </c>
      <c r="AJ30" s="53">
        <f>VLOOKUP($A30,[8]Hoja1!$A$3:$G$271,6,0)</f>
        <v>0</v>
      </c>
      <c r="AK30" s="53">
        <f>VLOOKUP($A30,[8]Hoja1!$A$3:$G$271,7,0)</f>
        <v>0</v>
      </c>
      <c r="AL30" s="53">
        <f t="shared" si="12"/>
        <v>0</v>
      </c>
      <c r="AM30" s="54">
        <f t="shared" si="26"/>
        <v>0</v>
      </c>
      <c r="AN30" s="53">
        <f>VLOOKUP($A30,[9]Hoja1!$A$5:$G$273,6,0)</f>
        <v>0</v>
      </c>
      <c r="AO30" s="53">
        <f>VLOOKUP($A30,[9]Hoja1!$A$5:$G$273,7,0)</f>
        <v>0</v>
      </c>
      <c r="AP30" s="53">
        <f t="shared" si="14"/>
        <v>0</v>
      </c>
      <c r="AQ30" s="54">
        <f t="shared" si="26"/>
        <v>0</v>
      </c>
      <c r="AR30" s="53">
        <f>VLOOKUP($A30,[10]Hoja1!$A$3:$M$271,12,0)</f>
        <v>0</v>
      </c>
      <c r="AS30" s="53">
        <f>VLOOKUP($A30,[10]Hoja1!$A$3:$M$271,13,0)</f>
        <v>0</v>
      </c>
      <c r="AT30" s="53">
        <f t="shared" si="16"/>
        <v>0</v>
      </c>
      <c r="AU30" s="54">
        <f t="shared" si="27"/>
        <v>0</v>
      </c>
      <c r="AV30" s="53">
        <f>VLOOKUP($A30,[11]Hoja1!$A$3:$M$271,12,0)</f>
        <v>0</v>
      </c>
      <c r="AW30" s="53">
        <f>VLOOKUP($A30,[11]Hoja1!$A$3:$M$271,13,0)</f>
        <v>0</v>
      </c>
      <c r="AX30" s="53">
        <f t="shared" si="18"/>
        <v>0</v>
      </c>
      <c r="AY30" s="54">
        <f t="shared" si="27"/>
        <v>0</v>
      </c>
      <c r="AZ30" s="53">
        <f>VLOOKUP($A30,[12]Hoja1!$A$3:$M$271,12,0)</f>
        <v>0</v>
      </c>
      <c r="BA30" s="53">
        <f>VLOOKUP($A30,[12]Hoja1!$A$3:$M$271,13,0)</f>
        <v>0</v>
      </c>
      <c r="BB30" s="53">
        <f t="shared" si="20"/>
        <v>0</v>
      </c>
      <c r="BC30" s="54">
        <f t="shared" si="27"/>
        <v>0</v>
      </c>
      <c r="BD30" s="182" t="e">
        <f>MIN(#REF!,#REF!)</f>
        <v>#REF!</v>
      </c>
      <c r="BE30" s="14" t="e">
        <f>BD30-#REF!</f>
        <v>#REF!</v>
      </c>
      <c r="BF30" s="13" t="s">
        <v>15</v>
      </c>
      <c r="BI30" s="14" t="e">
        <f>MIN(#REF!,#REF!)</f>
        <v>#REF!</v>
      </c>
      <c r="BJ30" s="14" t="e">
        <f>BI30-#REF!</f>
        <v>#REF!</v>
      </c>
      <c r="BK30" s="13" t="s">
        <v>15</v>
      </c>
    </row>
    <row r="31" spans="1:63" s="14" customFormat="1" ht="38.25" x14ac:dyDescent="0.2">
      <c r="A31" s="184">
        <v>22</v>
      </c>
      <c r="B31" s="136" t="s">
        <v>345</v>
      </c>
      <c r="C31" s="136" t="s">
        <v>346</v>
      </c>
      <c r="D31" s="132">
        <v>1</v>
      </c>
      <c r="E31" s="50" t="s">
        <v>331</v>
      </c>
      <c r="F31" s="164">
        <v>44000</v>
      </c>
      <c r="G31" s="162">
        <v>1.6666666666666667</v>
      </c>
      <c r="H31" s="53">
        <f>VLOOKUP($A31,[1]Hoja1!$A$3:$G$271,6,0)</f>
        <v>40000</v>
      </c>
      <c r="I31" s="53"/>
      <c r="J31" s="53">
        <f t="shared" si="22"/>
        <v>40000</v>
      </c>
      <c r="K31" s="54">
        <f t="shared" si="23"/>
        <v>40000</v>
      </c>
      <c r="L31" s="53">
        <f>VLOOKUP($A31,[2]Hoja1!$A$3:$G$271,6,0)</f>
        <v>0</v>
      </c>
      <c r="M31" s="53">
        <f>VLOOKUP($A31,[2]Hoja1!$A$3:$G$271,7,0)</f>
        <v>0</v>
      </c>
      <c r="N31" s="53">
        <f t="shared" si="0"/>
        <v>0</v>
      </c>
      <c r="O31" s="54">
        <f t="shared" si="25"/>
        <v>0</v>
      </c>
      <c r="P31" s="53">
        <f>VLOOKUP($A31,[3]Hoja1!$A$3:$M$271,12,0)</f>
        <v>57100</v>
      </c>
      <c r="Q31" s="53">
        <f>VLOOKUP($A31,[3]Hoja1!$A$3:$M$271,13,0)</f>
        <v>0</v>
      </c>
      <c r="R31" s="53">
        <f t="shared" si="2"/>
        <v>57100</v>
      </c>
      <c r="S31" s="54">
        <f t="shared" si="25"/>
        <v>57100</v>
      </c>
      <c r="T31" s="53">
        <f>VLOOKUP($A31,[4]Hoja1!$A$3:$G$271,6,0)</f>
        <v>45455</v>
      </c>
      <c r="U31" s="53">
        <f>VLOOKUP($A31,[4]Hoja1!$A$3:$G$271,7,0)</f>
        <v>0</v>
      </c>
      <c r="V31" s="53">
        <f t="shared" si="4"/>
        <v>45455</v>
      </c>
      <c r="W31" s="54">
        <f t="shared" si="26"/>
        <v>45455</v>
      </c>
      <c r="X31" s="53">
        <f>VLOOKUP($A31,[5]Hoja1!$A$3:$G$271,6,0)</f>
        <v>0</v>
      </c>
      <c r="Y31" s="53">
        <f>VLOOKUP($A31,[5]Hoja1!$A$3:$G$271,7,0)</f>
        <v>0</v>
      </c>
      <c r="Z31" s="53">
        <f t="shared" si="6"/>
        <v>0</v>
      </c>
      <c r="AA31" s="54">
        <f t="shared" si="26"/>
        <v>0</v>
      </c>
      <c r="AB31" s="53">
        <f>VLOOKUP($A31,[6]Hoja1!$A$3:$G$271,6,0)</f>
        <v>0</v>
      </c>
      <c r="AC31" s="53">
        <f>VLOOKUP($A31,[6]Hoja1!$A$3:$G$271,7,0)</f>
        <v>0</v>
      </c>
      <c r="AD31" s="53">
        <f t="shared" si="8"/>
        <v>0</v>
      </c>
      <c r="AE31" s="54">
        <f t="shared" si="26"/>
        <v>0</v>
      </c>
      <c r="AF31" s="53">
        <f>VLOOKUP($A31,[7]Hoja1!$A$3:$M$271,12,0)</f>
        <v>0</v>
      </c>
      <c r="AG31" s="53">
        <f>VLOOKUP($A31,[7]Hoja1!$A$3:$M$271,13,0)</f>
        <v>0</v>
      </c>
      <c r="AH31" s="53">
        <f t="shared" si="10"/>
        <v>0</v>
      </c>
      <c r="AI31" s="54">
        <f t="shared" si="26"/>
        <v>0</v>
      </c>
      <c r="AJ31" s="53">
        <f>VLOOKUP($A31,[8]Hoja1!$A$3:$G$271,6,0)</f>
        <v>0</v>
      </c>
      <c r="AK31" s="53">
        <f>VLOOKUP($A31,[8]Hoja1!$A$3:$G$271,7,0)</f>
        <v>0</v>
      </c>
      <c r="AL31" s="53">
        <f t="shared" si="12"/>
        <v>0</v>
      </c>
      <c r="AM31" s="54">
        <f t="shared" si="26"/>
        <v>0</v>
      </c>
      <c r="AN31" s="53">
        <f>VLOOKUP($A31,[9]Hoja1!$A$5:$G$273,6,0)</f>
        <v>45455</v>
      </c>
      <c r="AO31" s="53">
        <f>VLOOKUP($A31,[9]Hoja1!$A$5:$G$273,7,0)</f>
        <v>0</v>
      </c>
      <c r="AP31" s="53">
        <f t="shared" si="14"/>
        <v>45455</v>
      </c>
      <c r="AQ31" s="54">
        <f t="shared" si="26"/>
        <v>45455</v>
      </c>
      <c r="AR31" s="53">
        <f>VLOOKUP($A31,[10]Hoja1!$A$3:$M$271,12,0)</f>
        <v>0</v>
      </c>
      <c r="AS31" s="53">
        <f>VLOOKUP($A31,[10]Hoja1!$A$3:$M$271,13,0)</f>
        <v>0</v>
      </c>
      <c r="AT31" s="53">
        <f t="shared" si="16"/>
        <v>0</v>
      </c>
      <c r="AU31" s="54">
        <f t="shared" si="27"/>
        <v>0</v>
      </c>
      <c r="AV31" s="53">
        <f>VLOOKUP($A31,[11]Hoja1!$A$3:$M$271,12,0)</f>
        <v>0</v>
      </c>
      <c r="AW31" s="53">
        <f>VLOOKUP($A31,[11]Hoja1!$A$3:$M$271,13,0)</f>
        <v>0</v>
      </c>
      <c r="AX31" s="53">
        <f t="shared" si="18"/>
        <v>0</v>
      </c>
      <c r="AY31" s="54">
        <f t="shared" si="27"/>
        <v>0</v>
      </c>
      <c r="AZ31" s="53">
        <f>VLOOKUP($A31,[12]Hoja1!$A$3:$M$271,12,0)</f>
        <v>0</v>
      </c>
      <c r="BA31" s="53">
        <f>VLOOKUP($A31,[12]Hoja1!$A$3:$M$271,13,0)</f>
        <v>0</v>
      </c>
      <c r="BB31" s="53">
        <f t="shared" si="20"/>
        <v>0</v>
      </c>
      <c r="BC31" s="54">
        <f t="shared" si="27"/>
        <v>0</v>
      </c>
      <c r="BD31" s="182" t="e">
        <f>MIN(#REF!,#REF!)</f>
        <v>#REF!</v>
      </c>
      <c r="BE31" s="14" t="e">
        <f>BD31-#REF!</f>
        <v>#REF!</v>
      </c>
      <c r="BF31" s="13" t="s">
        <v>15</v>
      </c>
      <c r="BI31" s="14" t="e">
        <f>MIN(#REF!,#REF!)</f>
        <v>#REF!</v>
      </c>
      <c r="BJ31" s="14" t="e">
        <f>BI31-#REF!</f>
        <v>#REF!</v>
      </c>
      <c r="BK31" s="13" t="s">
        <v>15</v>
      </c>
    </row>
    <row r="32" spans="1:63" s="14" customFormat="1" ht="12.75" x14ac:dyDescent="0.2">
      <c r="A32" s="183">
        <v>23</v>
      </c>
      <c r="B32" s="136" t="s">
        <v>45</v>
      </c>
      <c r="C32" s="136" t="s">
        <v>44</v>
      </c>
      <c r="D32" s="132">
        <v>1</v>
      </c>
      <c r="E32" s="50" t="s">
        <v>331</v>
      </c>
      <c r="F32" s="164">
        <v>10824</v>
      </c>
      <c r="G32" s="162">
        <v>31.666666666666668</v>
      </c>
      <c r="H32" s="53">
        <f>VLOOKUP($A32,[1]Hoja1!$A$3:$G$271,6,0)</f>
        <v>0</v>
      </c>
      <c r="I32" s="53">
        <f>VLOOKUP($A32,[1]Hoja1!$A$3:$G$271,7,0)</f>
        <v>0</v>
      </c>
      <c r="J32" s="53">
        <f t="shared" si="22"/>
        <v>0</v>
      </c>
      <c r="K32" s="54">
        <f t="shared" si="23"/>
        <v>0</v>
      </c>
      <c r="L32" s="53">
        <f>VLOOKUP($A32,[2]Hoja1!$A$3:$G$271,6,0)</f>
        <v>0</v>
      </c>
      <c r="M32" s="53">
        <f>VLOOKUP($A32,[2]Hoja1!$A$3:$G$271,7,0)</f>
        <v>0</v>
      </c>
      <c r="N32" s="53">
        <f t="shared" si="0"/>
        <v>0</v>
      </c>
      <c r="O32" s="54">
        <f t="shared" si="25"/>
        <v>0</v>
      </c>
      <c r="P32" s="53">
        <f>VLOOKUP($A32,[3]Hoja1!$A$3:$M$271,12,0)</f>
        <v>0</v>
      </c>
      <c r="Q32" s="53">
        <f>VLOOKUP($A32,[3]Hoja1!$A$3:$M$271,13,0)</f>
        <v>0</v>
      </c>
      <c r="R32" s="53">
        <f t="shared" si="2"/>
        <v>0</v>
      </c>
      <c r="S32" s="54">
        <f t="shared" si="25"/>
        <v>0</v>
      </c>
      <c r="T32" s="53">
        <f>VLOOKUP($A32,[4]Hoja1!$A$3:$G$271,6,0)</f>
        <v>43977</v>
      </c>
      <c r="U32" s="53">
        <f>VLOOKUP($A32,[4]Hoja1!$A$3:$G$271,7,0)</f>
        <v>0</v>
      </c>
      <c r="V32" s="53">
        <f t="shared" si="4"/>
        <v>43977</v>
      </c>
      <c r="W32" s="54">
        <f t="shared" si="26"/>
        <v>43977</v>
      </c>
      <c r="X32" s="53">
        <f>VLOOKUP($A32,[5]Hoja1!$A$3:$G$271,6,0)</f>
        <v>0</v>
      </c>
      <c r="Y32" s="53">
        <f>VLOOKUP($A32,[5]Hoja1!$A$3:$G$271,7,0)</f>
        <v>0</v>
      </c>
      <c r="Z32" s="53">
        <f t="shared" si="6"/>
        <v>0</v>
      </c>
      <c r="AA32" s="54">
        <f t="shared" si="26"/>
        <v>0</v>
      </c>
      <c r="AB32" s="53">
        <f>VLOOKUP($A32,[6]Hoja1!$A$3:$G$271,6,0)</f>
        <v>0</v>
      </c>
      <c r="AC32" s="53">
        <f>VLOOKUP($A32,[6]Hoja1!$A$3:$G$271,7,0)</f>
        <v>0</v>
      </c>
      <c r="AD32" s="53">
        <f t="shared" si="8"/>
        <v>0</v>
      </c>
      <c r="AE32" s="54">
        <f t="shared" si="26"/>
        <v>0</v>
      </c>
      <c r="AF32" s="53">
        <f>VLOOKUP($A32,[7]Hoja1!$A$3:$M$271,12,0)</f>
        <v>0</v>
      </c>
      <c r="AG32" s="53">
        <f>VLOOKUP($A32,[7]Hoja1!$A$3:$M$271,13,0)</f>
        <v>0</v>
      </c>
      <c r="AH32" s="53">
        <f t="shared" si="10"/>
        <v>0</v>
      </c>
      <c r="AI32" s="54">
        <f t="shared" si="26"/>
        <v>0</v>
      </c>
      <c r="AJ32" s="53">
        <f>VLOOKUP($A32,[8]Hoja1!$A$3:$G$271,6,0)</f>
        <v>0</v>
      </c>
      <c r="AK32" s="53">
        <f>VLOOKUP($A32,[8]Hoja1!$A$3:$G$271,7,0)</f>
        <v>0</v>
      </c>
      <c r="AL32" s="53">
        <f t="shared" si="12"/>
        <v>0</v>
      </c>
      <c r="AM32" s="54">
        <f t="shared" si="26"/>
        <v>0</v>
      </c>
      <c r="AN32" s="53">
        <f>VLOOKUP($A32,[9]Hoja1!$A$5:$G$273,6,0)</f>
        <v>0</v>
      </c>
      <c r="AO32" s="53">
        <f>VLOOKUP($A32,[9]Hoja1!$A$5:$G$273,7,0)</f>
        <v>0</v>
      </c>
      <c r="AP32" s="53">
        <f t="shared" si="14"/>
        <v>0</v>
      </c>
      <c r="AQ32" s="54">
        <f t="shared" si="26"/>
        <v>0</v>
      </c>
      <c r="AR32" s="53">
        <f>VLOOKUP($A32,[10]Hoja1!$A$3:$M$271,12,0)</f>
        <v>0</v>
      </c>
      <c r="AS32" s="53">
        <f>VLOOKUP($A32,[10]Hoja1!$A$3:$M$271,13,0)</f>
        <v>0</v>
      </c>
      <c r="AT32" s="53">
        <f t="shared" si="16"/>
        <v>0</v>
      </c>
      <c r="AU32" s="54">
        <f t="shared" si="27"/>
        <v>0</v>
      </c>
      <c r="AV32" s="53">
        <f>VLOOKUP($A32,[11]Hoja1!$A$3:$M$271,12,0)</f>
        <v>0</v>
      </c>
      <c r="AW32" s="53">
        <f>VLOOKUP($A32,[11]Hoja1!$A$3:$M$271,13,0)</f>
        <v>0</v>
      </c>
      <c r="AX32" s="53">
        <f t="shared" si="18"/>
        <v>0</v>
      </c>
      <c r="AY32" s="54">
        <f t="shared" si="27"/>
        <v>0</v>
      </c>
      <c r="AZ32" s="53">
        <f>VLOOKUP($A32,[12]Hoja1!$A$3:$M$271,12,0)</f>
        <v>0</v>
      </c>
      <c r="BA32" s="53">
        <f>VLOOKUP($A32,[12]Hoja1!$A$3:$M$271,13,0)</f>
        <v>0</v>
      </c>
      <c r="BB32" s="53">
        <f t="shared" si="20"/>
        <v>0</v>
      </c>
      <c r="BC32" s="54">
        <f t="shared" si="27"/>
        <v>0</v>
      </c>
      <c r="BD32" s="182" t="e">
        <f>MIN(#REF!,#REF!)</f>
        <v>#REF!</v>
      </c>
      <c r="BE32" s="14" t="e">
        <f>BD32-#REF!</f>
        <v>#REF!</v>
      </c>
      <c r="BF32" s="13" t="s">
        <v>15</v>
      </c>
      <c r="BI32" s="14" t="e">
        <f>MIN(#REF!,#REF!)</f>
        <v>#REF!</v>
      </c>
      <c r="BJ32" s="14" t="e">
        <f>BI32-#REF!</f>
        <v>#REF!</v>
      </c>
      <c r="BK32" s="13" t="s">
        <v>15</v>
      </c>
    </row>
    <row r="33" spans="1:63" s="14" customFormat="1" ht="25.5" x14ac:dyDescent="0.2">
      <c r="A33" s="184">
        <v>24</v>
      </c>
      <c r="B33" s="136" t="s">
        <v>46</v>
      </c>
      <c r="C33" s="136" t="s">
        <v>44</v>
      </c>
      <c r="D33" s="132">
        <v>1</v>
      </c>
      <c r="E33" s="50" t="s">
        <v>331</v>
      </c>
      <c r="F33" s="164">
        <v>41075</v>
      </c>
      <c r="G33" s="162">
        <v>1</v>
      </c>
      <c r="H33" s="53">
        <f>VLOOKUP($A33,[1]Hoja1!$A$3:$G$271,6,0)</f>
        <v>0</v>
      </c>
      <c r="I33" s="53">
        <f>VLOOKUP($A33,[1]Hoja1!$A$3:$G$271,7,0)</f>
        <v>0</v>
      </c>
      <c r="J33" s="53">
        <f t="shared" si="22"/>
        <v>0</v>
      </c>
      <c r="K33" s="54">
        <f t="shared" si="23"/>
        <v>0</v>
      </c>
      <c r="L33" s="53">
        <f>VLOOKUP($A33,[2]Hoja1!$A$3:$G$271,6,0)</f>
        <v>0</v>
      </c>
      <c r="M33" s="53">
        <f>VLOOKUP($A33,[2]Hoja1!$A$3:$G$271,7,0)</f>
        <v>0</v>
      </c>
      <c r="N33" s="53">
        <f t="shared" si="0"/>
        <v>0</v>
      </c>
      <c r="O33" s="54">
        <f t="shared" si="25"/>
        <v>0</v>
      </c>
      <c r="P33" s="53">
        <f>VLOOKUP($A33,[3]Hoja1!$A$3:$M$271,12,0)</f>
        <v>0</v>
      </c>
      <c r="Q33" s="53">
        <f>VLOOKUP($A33,[3]Hoja1!$A$3:$M$271,13,0)</f>
        <v>0</v>
      </c>
      <c r="R33" s="53">
        <f t="shared" si="2"/>
        <v>0</v>
      </c>
      <c r="S33" s="54">
        <f t="shared" si="25"/>
        <v>0</v>
      </c>
      <c r="T33" s="53">
        <f>VLOOKUP($A33,[4]Hoja1!$A$3:$G$271,6,0)</f>
        <v>43977</v>
      </c>
      <c r="U33" s="53">
        <f>T33*0.19</f>
        <v>8355.6299999999992</v>
      </c>
      <c r="V33" s="53">
        <f t="shared" si="4"/>
        <v>52332.63</v>
      </c>
      <c r="W33" s="54">
        <f t="shared" si="26"/>
        <v>52332.63</v>
      </c>
      <c r="X33" s="53">
        <f>VLOOKUP($A33,[5]Hoja1!$A$3:$G$271,6,0)</f>
        <v>0</v>
      </c>
      <c r="Y33" s="53">
        <f>VLOOKUP($A33,[5]Hoja1!$A$3:$G$271,7,0)</f>
        <v>0</v>
      </c>
      <c r="Z33" s="53">
        <f t="shared" si="6"/>
        <v>0</v>
      </c>
      <c r="AA33" s="54">
        <f t="shared" si="26"/>
        <v>0</v>
      </c>
      <c r="AB33" s="53">
        <f>VLOOKUP($A33,[6]Hoja1!$A$3:$G$271,6,0)</f>
        <v>0</v>
      </c>
      <c r="AC33" s="53">
        <f>VLOOKUP($A33,[6]Hoja1!$A$3:$G$271,7,0)</f>
        <v>0</v>
      </c>
      <c r="AD33" s="53">
        <f t="shared" si="8"/>
        <v>0</v>
      </c>
      <c r="AE33" s="54">
        <f t="shared" si="26"/>
        <v>0</v>
      </c>
      <c r="AF33" s="53">
        <f>VLOOKUP($A33,[7]Hoja1!$A$3:$M$271,12,0)</f>
        <v>0</v>
      </c>
      <c r="AG33" s="53">
        <f>VLOOKUP($A33,[7]Hoja1!$A$3:$M$271,13,0)</f>
        <v>0</v>
      </c>
      <c r="AH33" s="53">
        <f t="shared" si="10"/>
        <v>0</v>
      </c>
      <c r="AI33" s="54">
        <f t="shared" si="26"/>
        <v>0</v>
      </c>
      <c r="AJ33" s="53">
        <f>VLOOKUP($A33,[8]Hoja1!$A$3:$G$271,6,0)</f>
        <v>0</v>
      </c>
      <c r="AK33" s="53">
        <f>VLOOKUP($A33,[8]Hoja1!$A$3:$G$271,7,0)</f>
        <v>0</v>
      </c>
      <c r="AL33" s="53">
        <f t="shared" si="12"/>
        <v>0</v>
      </c>
      <c r="AM33" s="54">
        <f t="shared" si="26"/>
        <v>0</v>
      </c>
      <c r="AN33" s="53">
        <f>VLOOKUP($A33,[9]Hoja1!$A$5:$G$273,6,0)</f>
        <v>0</v>
      </c>
      <c r="AO33" s="53">
        <f>VLOOKUP($A33,[9]Hoja1!$A$5:$G$273,7,0)</f>
        <v>0</v>
      </c>
      <c r="AP33" s="53">
        <f t="shared" si="14"/>
        <v>0</v>
      </c>
      <c r="AQ33" s="54">
        <f t="shared" si="26"/>
        <v>0</v>
      </c>
      <c r="AR33" s="53">
        <f>VLOOKUP($A33,[10]Hoja1!$A$3:$M$271,12,0)</f>
        <v>0</v>
      </c>
      <c r="AS33" s="53">
        <f>VLOOKUP($A33,[10]Hoja1!$A$3:$M$271,13,0)</f>
        <v>0</v>
      </c>
      <c r="AT33" s="53">
        <f t="shared" si="16"/>
        <v>0</v>
      </c>
      <c r="AU33" s="54">
        <f t="shared" si="27"/>
        <v>0</v>
      </c>
      <c r="AV33" s="53">
        <f>VLOOKUP($A33,[11]Hoja1!$A$3:$M$271,12,0)</f>
        <v>0</v>
      </c>
      <c r="AW33" s="53">
        <f>VLOOKUP($A33,[11]Hoja1!$A$3:$M$271,13,0)</f>
        <v>0</v>
      </c>
      <c r="AX33" s="53">
        <f t="shared" si="18"/>
        <v>0</v>
      </c>
      <c r="AY33" s="54">
        <f t="shared" si="27"/>
        <v>0</v>
      </c>
      <c r="AZ33" s="53">
        <f>VLOOKUP($A33,[12]Hoja1!$A$3:$M$271,12,0)</f>
        <v>0</v>
      </c>
      <c r="BA33" s="53">
        <f>VLOOKUP($A33,[12]Hoja1!$A$3:$M$271,13,0)</f>
        <v>0</v>
      </c>
      <c r="BB33" s="53">
        <f t="shared" si="20"/>
        <v>0</v>
      </c>
      <c r="BC33" s="54">
        <f t="shared" si="27"/>
        <v>0</v>
      </c>
      <c r="BD33" s="182" t="e">
        <f>MIN(#REF!,#REF!)</f>
        <v>#REF!</v>
      </c>
      <c r="BE33" s="14" t="e">
        <f>BD33-#REF!</f>
        <v>#REF!</v>
      </c>
      <c r="BF33" s="13" t="s">
        <v>15</v>
      </c>
      <c r="BI33" s="14" t="e">
        <f>MIN(#REF!,#REF!)</f>
        <v>#REF!</v>
      </c>
      <c r="BJ33" s="14" t="e">
        <f>BI33-#REF!</f>
        <v>#REF!</v>
      </c>
      <c r="BK33" s="13" t="s">
        <v>15</v>
      </c>
    </row>
    <row r="34" spans="1:63" s="14" customFormat="1" ht="25.5" x14ac:dyDescent="0.2">
      <c r="A34" s="183">
        <v>25</v>
      </c>
      <c r="B34" s="136" t="s">
        <v>347</v>
      </c>
      <c r="C34" s="136" t="s">
        <v>44</v>
      </c>
      <c r="D34" s="132">
        <v>1</v>
      </c>
      <c r="E34" s="50" t="s">
        <v>331</v>
      </c>
      <c r="F34" s="164">
        <v>38123.19</v>
      </c>
      <c r="G34" s="162">
        <v>1</v>
      </c>
      <c r="H34" s="53">
        <f>VLOOKUP($A34,[1]Hoja1!$A$3:$G$271,6,0)</f>
        <v>0</v>
      </c>
      <c r="I34" s="53">
        <f>VLOOKUP($A34,[1]Hoja1!$A$3:$G$271,7,0)</f>
        <v>0</v>
      </c>
      <c r="J34" s="53">
        <f t="shared" si="22"/>
        <v>0</v>
      </c>
      <c r="K34" s="54">
        <f t="shared" si="23"/>
        <v>0</v>
      </c>
      <c r="L34" s="53">
        <f>VLOOKUP($A34,[2]Hoja1!$A$3:$G$271,6,0)</f>
        <v>0</v>
      </c>
      <c r="M34" s="53">
        <f>VLOOKUP($A34,[2]Hoja1!$A$3:$G$271,7,0)</f>
        <v>0</v>
      </c>
      <c r="N34" s="53">
        <f t="shared" si="0"/>
        <v>0</v>
      </c>
      <c r="O34" s="54">
        <f t="shared" si="25"/>
        <v>0</v>
      </c>
      <c r="P34" s="53">
        <f>VLOOKUP($A34,[3]Hoja1!$A$3:$M$271,12,0)</f>
        <v>0</v>
      </c>
      <c r="Q34" s="53">
        <f>VLOOKUP($A34,[3]Hoja1!$A$3:$M$271,13,0)</f>
        <v>0</v>
      </c>
      <c r="R34" s="53">
        <f t="shared" si="2"/>
        <v>0</v>
      </c>
      <c r="S34" s="54">
        <f t="shared" si="25"/>
        <v>0</v>
      </c>
      <c r="T34" s="53">
        <f>VLOOKUP($A34,[4]Hoja1!$A$3:$G$271,6,0)</f>
        <v>43977</v>
      </c>
      <c r="U34" s="53">
        <f>VLOOKUP($A34,[4]Hoja1!$A$3:$G$271,7,0)</f>
        <v>0</v>
      </c>
      <c r="V34" s="53">
        <f t="shared" si="4"/>
        <v>43977</v>
      </c>
      <c r="W34" s="54">
        <f t="shared" si="26"/>
        <v>43977</v>
      </c>
      <c r="X34" s="53">
        <f>VLOOKUP($A34,[5]Hoja1!$A$3:$G$271,6,0)</f>
        <v>0</v>
      </c>
      <c r="Y34" s="53">
        <f>VLOOKUP($A34,[5]Hoja1!$A$3:$G$271,7,0)</f>
        <v>0</v>
      </c>
      <c r="Z34" s="53">
        <f t="shared" si="6"/>
        <v>0</v>
      </c>
      <c r="AA34" s="54">
        <f t="shared" si="26"/>
        <v>0</v>
      </c>
      <c r="AB34" s="53">
        <f>VLOOKUP($A34,[6]Hoja1!$A$3:$G$271,6,0)</f>
        <v>0</v>
      </c>
      <c r="AC34" s="53">
        <f>VLOOKUP($A34,[6]Hoja1!$A$3:$G$271,7,0)</f>
        <v>0</v>
      </c>
      <c r="AD34" s="53">
        <f t="shared" si="8"/>
        <v>0</v>
      </c>
      <c r="AE34" s="54">
        <f t="shared" si="26"/>
        <v>0</v>
      </c>
      <c r="AF34" s="53">
        <f>VLOOKUP($A34,[7]Hoja1!$A$3:$M$271,12,0)</f>
        <v>0</v>
      </c>
      <c r="AG34" s="53">
        <f>VLOOKUP($A34,[7]Hoja1!$A$3:$M$271,13,0)</f>
        <v>0</v>
      </c>
      <c r="AH34" s="53">
        <f t="shared" si="10"/>
        <v>0</v>
      </c>
      <c r="AI34" s="54">
        <f t="shared" si="26"/>
        <v>0</v>
      </c>
      <c r="AJ34" s="53">
        <f>VLOOKUP($A34,[8]Hoja1!$A$3:$G$271,6,0)</f>
        <v>0</v>
      </c>
      <c r="AK34" s="53">
        <f>VLOOKUP($A34,[8]Hoja1!$A$3:$G$271,7,0)</f>
        <v>0</v>
      </c>
      <c r="AL34" s="53">
        <f t="shared" si="12"/>
        <v>0</v>
      </c>
      <c r="AM34" s="54">
        <f t="shared" si="26"/>
        <v>0</v>
      </c>
      <c r="AN34" s="53">
        <f>VLOOKUP($A34,[9]Hoja1!$A$5:$G$273,6,0)</f>
        <v>0</v>
      </c>
      <c r="AO34" s="53">
        <f>VLOOKUP($A34,[9]Hoja1!$A$5:$G$273,7,0)</f>
        <v>0</v>
      </c>
      <c r="AP34" s="53">
        <f t="shared" si="14"/>
        <v>0</v>
      </c>
      <c r="AQ34" s="54">
        <f t="shared" si="26"/>
        <v>0</v>
      </c>
      <c r="AR34" s="53">
        <f>VLOOKUP($A34,[10]Hoja1!$A$3:$M$271,12,0)</f>
        <v>0</v>
      </c>
      <c r="AS34" s="53">
        <f>VLOOKUP($A34,[10]Hoja1!$A$3:$M$271,13,0)</f>
        <v>0</v>
      </c>
      <c r="AT34" s="53">
        <f t="shared" si="16"/>
        <v>0</v>
      </c>
      <c r="AU34" s="54">
        <f t="shared" si="27"/>
        <v>0</v>
      </c>
      <c r="AV34" s="53">
        <f>VLOOKUP($A34,[11]Hoja1!$A$3:$M$271,12,0)</f>
        <v>0</v>
      </c>
      <c r="AW34" s="53">
        <f>VLOOKUP($A34,[11]Hoja1!$A$3:$M$271,13,0)</f>
        <v>0</v>
      </c>
      <c r="AX34" s="53">
        <f t="shared" si="18"/>
        <v>0</v>
      </c>
      <c r="AY34" s="54">
        <f t="shared" si="27"/>
        <v>0</v>
      </c>
      <c r="AZ34" s="53">
        <f>VLOOKUP($A34,[12]Hoja1!$A$3:$M$271,12,0)</f>
        <v>0</v>
      </c>
      <c r="BA34" s="53">
        <f>VLOOKUP($A34,[12]Hoja1!$A$3:$M$271,13,0)</f>
        <v>0</v>
      </c>
      <c r="BB34" s="53">
        <f t="shared" si="20"/>
        <v>0</v>
      </c>
      <c r="BC34" s="54">
        <f t="shared" si="27"/>
        <v>0</v>
      </c>
      <c r="BD34" s="182" t="e">
        <f>MIN(#REF!,#REF!)</f>
        <v>#REF!</v>
      </c>
      <c r="BE34" s="14" t="e">
        <f>BD34-#REF!</f>
        <v>#REF!</v>
      </c>
      <c r="BF34" s="13" t="s">
        <v>15</v>
      </c>
      <c r="BI34" s="14" t="e">
        <f>MIN(#REF!,#REF!)</f>
        <v>#REF!</v>
      </c>
      <c r="BJ34" s="14" t="e">
        <f>BI34-#REF!</f>
        <v>#REF!</v>
      </c>
      <c r="BK34" s="13" t="s">
        <v>15</v>
      </c>
    </row>
    <row r="35" spans="1:63" s="14" customFormat="1" ht="25.5" x14ac:dyDescent="0.2">
      <c r="A35" s="184">
        <v>26</v>
      </c>
      <c r="B35" s="49" t="s">
        <v>47</v>
      </c>
      <c r="C35" s="49" t="s">
        <v>44</v>
      </c>
      <c r="D35" s="132">
        <v>1</v>
      </c>
      <c r="E35" s="50" t="s">
        <v>331</v>
      </c>
      <c r="F35" s="164">
        <v>43977.19</v>
      </c>
      <c r="G35" s="162">
        <v>9.6666666666666661</v>
      </c>
      <c r="H35" s="53">
        <f>VLOOKUP($A35,[1]Hoja1!$A$3:$G$271,6,0)</f>
        <v>0</v>
      </c>
      <c r="I35" s="53">
        <f>VLOOKUP($A35,[1]Hoja1!$A$3:$G$271,7,0)</f>
        <v>0</v>
      </c>
      <c r="J35" s="53">
        <f t="shared" si="22"/>
        <v>0</v>
      </c>
      <c r="K35" s="54">
        <f t="shared" si="23"/>
        <v>0</v>
      </c>
      <c r="L35" s="53">
        <f>VLOOKUP($A35,[2]Hoja1!$A$3:$G$271,6,0)</f>
        <v>0</v>
      </c>
      <c r="M35" s="53">
        <f>VLOOKUP($A35,[2]Hoja1!$A$3:$G$271,7,0)</f>
        <v>0</v>
      </c>
      <c r="N35" s="53">
        <f t="shared" si="0"/>
        <v>0</v>
      </c>
      <c r="O35" s="54">
        <f t="shared" si="25"/>
        <v>0</v>
      </c>
      <c r="P35" s="53">
        <f>VLOOKUP($A35,[3]Hoja1!$A$3:$M$271,12,0)</f>
        <v>0</v>
      </c>
      <c r="Q35" s="53">
        <f>VLOOKUP($A35,[3]Hoja1!$A$3:$M$271,13,0)</f>
        <v>0</v>
      </c>
      <c r="R35" s="53">
        <f t="shared" si="2"/>
        <v>0</v>
      </c>
      <c r="S35" s="54">
        <f t="shared" si="25"/>
        <v>0</v>
      </c>
      <c r="T35" s="53">
        <f>VLOOKUP($A35,[4]Hoja1!$A$3:$G$271,6,0)</f>
        <v>43977</v>
      </c>
      <c r="U35" s="53">
        <f t="shared" ref="U35:U38" si="28">T35*0.19</f>
        <v>8355.6299999999992</v>
      </c>
      <c r="V35" s="53">
        <f t="shared" si="4"/>
        <v>52332.63</v>
      </c>
      <c r="W35" s="54">
        <f t="shared" si="26"/>
        <v>52332.63</v>
      </c>
      <c r="X35" s="53">
        <f>VLOOKUP($A35,[5]Hoja1!$A$3:$G$271,6,0)</f>
        <v>0</v>
      </c>
      <c r="Y35" s="53">
        <f>VLOOKUP($A35,[5]Hoja1!$A$3:$G$271,7,0)</f>
        <v>0</v>
      </c>
      <c r="Z35" s="53">
        <f t="shared" si="6"/>
        <v>0</v>
      </c>
      <c r="AA35" s="54">
        <f t="shared" si="26"/>
        <v>0</v>
      </c>
      <c r="AB35" s="53">
        <f>VLOOKUP($A35,[6]Hoja1!$A$3:$G$271,6,0)</f>
        <v>0</v>
      </c>
      <c r="AC35" s="53">
        <f>VLOOKUP($A35,[6]Hoja1!$A$3:$G$271,7,0)</f>
        <v>0</v>
      </c>
      <c r="AD35" s="53">
        <f t="shared" si="8"/>
        <v>0</v>
      </c>
      <c r="AE35" s="54">
        <f t="shared" si="26"/>
        <v>0</v>
      </c>
      <c r="AF35" s="53">
        <f>VLOOKUP($A35,[7]Hoja1!$A$3:$M$271,12,0)</f>
        <v>0</v>
      </c>
      <c r="AG35" s="53">
        <f>VLOOKUP($A35,[7]Hoja1!$A$3:$M$271,13,0)</f>
        <v>0</v>
      </c>
      <c r="AH35" s="53">
        <f t="shared" si="10"/>
        <v>0</v>
      </c>
      <c r="AI35" s="54">
        <f t="shared" si="26"/>
        <v>0</v>
      </c>
      <c r="AJ35" s="53">
        <f>VLOOKUP($A35,[8]Hoja1!$A$3:$G$271,6,0)</f>
        <v>0</v>
      </c>
      <c r="AK35" s="53">
        <f>VLOOKUP($A35,[8]Hoja1!$A$3:$G$271,7,0)</f>
        <v>0</v>
      </c>
      <c r="AL35" s="53">
        <f t="shared" si="12"/>
        <v>0</v>
      </c>
      <c r="AM35" s="54">
        <f t="shared" si="26"/>
        <v>0</v>
      </c>
      <c r="AN35" s="53">
        <f>VLOOKUP($A35,[9]Hoja1!$A$5:$G$273,6,0)</f>
        <v>0</v>
      </c>
      <c r="AO35" s="53">
        <f>VLOOKUP($A35,[9]Hoja1!$A$5:$G$273,7,0)</f>
        <v>0</v>
      </c>
      <c r="AP35" s="53">
        <f t="shared" si="14"/>
        <v>0</v>
      </c>
      <c r="AQ35" s="54">
        <f t="shared" si="26"/>
        <v>0</v>
      </c>
      <c r="AR35" s="53">
        <f>VLOOKUP($A35,[10]Hoja1!$A$3:$M$271,12,0)</f>
        <v>0</v>
      </c>
      <c r="AS35" s="53">
        <f>VLOOKUP($A35,[10]Hoja1!$A$3:$M$271,13,0)</f>
        <v>0</v>
      </c>
      <c r="AT35" s="53">
        <f t="shared" si="16"/>
        <v>0</v>
      </c>
      <c r="AU35" s="54">
        <f t="shared" si="27"/>
        <v>0</v>
      </c>
      <c r="AV35" s="53">
        <f>VLOOKUP($A35,[11]Hoja1!$A$3:$M$271,12,0)</f>
        <v>0</v>
      </c>
      <c r="AW35" s="53">
        <f>VLOOKUP($A35,[11]Hoja1!$A$3:$M$271,13,0)</f>
        <v>0</v>
      </c>
      <c r="AX35" s="53">
        <f t="shared" si="18"/>
        <v>0</v>
      </c>
      <c r="AY35" s="54">
        <f t="shared" si="27"/>
        <v>0</v>
      </c>
      <c r="AZ35" s="53">
        <f>VLOOKUP($A35,[12]Hoja1!$A$3:$M$271,12,0)</f>
        <v>0</v>
      </c>
      <c r="BA35" s="53">
        <f>VLOOKUP($A35,[12]Hoja1!$A$3:$M$271,13,0)</f>
        <v>0</v>
      </c>
      <c r="BB35" s="53">
        <f t="shared" si="20"/>
        <v>0</v>
      </c>
      <c r="BC35" s="54">
        <f t="shared" si="27"/>
        <v>0</v>
      </c>
      <c r="BD35" s="182" t="e">
        <f>MIN(#REF!,#REF!)</f>
        <v>#REF!</v>
      </c>
      <c r="BE35" s="14" t="e">
        <f>BD35-#REF!</f>
        <v>#REF!</v>
      </c>
      <c r="BF35" s="13" t="s">
        <v>15</v>
      </c>
      <c r="BI35" s="14" t="e">
        <f>MIN(#REF!,#REF!)</f>
        <v>#REF!</v>
      </c>
      <c r="BJ35" s="14" t="e">
        <f>BI35-#REF!</f>
        <v>#REF!</v>
      </c>
      <c r="BK35" s="13" t="s">
        <v>15</v>
      </c>
    </row>
    <row r="36" spans="1:63" s="14" customFormat="1" ht="25.5" x14ac:dyDescent="0.2">
      <c r="A36" s="183">
        <v>27</v>
      </c>
      <c r="B36" s="49" t="s">
        <v>48</v>
      </c>
      <c r="C36" s="49" t="s">
        <v>44</v>
      </c>
      <c r="D36" s="132">
        <v>1</v>
      </c>
      <c r="E36" s="50" t="s">
        <v>331</v>
      </c>
      <c r="F36" s="164">
        <v>43182.19</v>
      </c>
      <c r="G36" s="162">
        <v>0.33333333333333331</v>
      </c>
      <c r="H36" s="53">
        <f>VLOOKUP($A36,[1]Hoja1!$A$3:$G$271,6,0)</f>
        <v>0</v>
      </c>
      <c r="I36" s="53">
        <f>VLOOKUP($A36,[1]Hoja1!$A$3:$G$271,7,0)</f>
        <v>0</v>
      </c>
      <c r="J36" s="53">
        <f t="shared" si="22"/>
        <v>0</v>
      </c>
      <c r="K36" s="54">
        <f t="shared" si="23"/>
        <v>0</v>
      </c>
      <c r="L36" s="53">
        <f>VLOOKUP($A36,[2]Hoja1!$A$3:$G$271,6,0)</f>
        <v>0</v>
      </c>
      <c r="M36" s="53">
        <f>VLOOKUP($A36,[2]Hoja1!$A$3:$G$271,7,0)</f>
        <v>0</v>
      </c>
      <c r="N36" s="53">
        <f t="shared" si="0"/>
        <v>0</v>
      </c>
      <c r="O36" s="54">
        <f t="shared" si="25"/>
        <v>0</v>
      </c>
      <c r="P36" s="53">
        <f>VLOOKUP($A36,[3]Hoja1!$A$3:$M$271,12,0)</f>
        <v>0</v>
      </c>
      <c r="Q36" s="53">
        <f>VLOOKUP($A36,[3]Hoja1!$A$3:$M$271,13,0)</f>
        <v>0</v>
      </c>
      <c r="R36" s="53">
        <f t="shared" si="2"/>
        <v>0</v>
      </c>
      <c r="S36" s="54">
        <f t="shared" si="25"/>
        <v>0</v>
      </c>
      <c r="T36" s="53">
        <f>VLOOKUP($A36,[4]Hoja1!$A$3:$G$271,6,0)</f>
        <v>32614</v>
      </c>
      <c r="U36" s="53">
        <f t="shared" si="28"/>
        <v>6196.66</v>
      </c>
      <c r="V36" s="53">
        <f t="shared" si="4"/>
        <v>38810.660000000003</v>
      </c>
      <c r="W36" s="54">
        <f t="shared" si="26"/>
        <v>38810.660000000003</v>
      </c>
      <c r="X36" s="53">
        <f>VLOOKUP($A36,[5]Hoja1!$A$3:$G$271,6,0)</f>
        <v>0</v>
      </c>
      <c r="Y36" s="53">
        <f>VLOOKUP($A36,[5]Hoja1!$A$3:$G$271,7,0)</f>
        <v>0</v>
      </c>
      <c r="Z36" s="53">
        <f t="shared" si="6"/>
        <v>0</v>
      </c>
      <c r="AA36" s="54">
        <f t="shared" si="26"/>
        <v>0</v>
      </c>
      <c r="AB36" s="53">
        <f>VLOOKUP($A36,[6]Hoja1!$A$3:$G$271,6,0)</f>
        <v>0</v>
      </c>
      <c r="AC36" s="53">
        <f>VLOOKUP($A36,[6]Hoja1!$A$3:$G$271,7,0)</f>
        <v>0</v>
      </c>
      <c r="AD36" s="53">
        <f t="shared" si="8"/>
        <v>0</v>
      </c>
      <c r="AE36" s="54">
        <f t="shared" si="26"/>
        <v>0</v>
      </c>
      <c r="AF36" s="53">
        <f>VLOOKUP($A36,[7]Hoja1!$A$3:$M$271,12,0)</f>
        <v>0</v>
      </c>
      <c r="AG36" s="53">
        <f>VLOOKUP($A36,[7]Hoja1!$A$3:$M$271,13,0)</f>
        <v>0</v>
      </c>
      <c r="AH36" s="53">
        <f t="shared" si="10"/>
        <v>0</v>
      </c>
      <c r="AI36" s="54">
        <f t="shared" si="26"/>
        <v>0</v>
      </c>
      <c r="AJ36" s="53">
        <f>VLOOKUP($A36,[8]Hoja1!$A$3:$G$271,6,0)</f>
        <v>0</v>
      </c>
      <c r="AK36" s="53">
        <f>VLOOKUP($A36,[8]Hoja1!$A$3:$G$271,7,0)</f>
        <v>0</v>
      </c>
      <c r="AL36" s="53">
        <f t="shared" si="12"/>
        <v>0</v>
      </c>
      <c r="AM36" s="54">
        <f t="shared" si="26"/>
        <v>0</v>
      </c>
      <c r="AN36" s="53">
        <f>VLOOKUP($A36,[9]Hoja1!$A$5:$G$273,6,0)</f>
        <v>0</v>
      </c>
      <c r="AO36" s="53">
        <f>VLOOKUP($A36,[9]Hoja1!$A$5:$G$273,7,0)</f>
        <v>0</v>
      </c>
      <c r="AP36" s="53">
        <f t="shared" si="14"/>
        <v>0</v>
      </c>
      <c r="AQ36" s="54">
        <f t="shared" si="26"/>
        <v>0</v>
      </c>
      <c r="AR36" s="53">
        <f>VLOOKUP($A36,[10]Hoja1!$A$3:$M$271,12,0)</f>
        <v>0</v>
      </c>
      <c r="AS36" s="53">
        <f>VLOOKUP($A36,[10]Hoja1!$A$3:$M$271,13,0)</f>
        <v>0</v>
      </c>
      <c r="AT36" s="53">
        <f t="shared" si="16"/>
        <v>0</v>
      </c>
      <c r="AU36" s="54">
        <f t="shared" si="27"/>
        <v>0</v>
      </c>
      <c r="AV36" s="53">
        <f>VLOOKUP($A36,[11]Hoja1!$A$3:$M$271,12,0)</f>
        <v>0</v>
      </c>
      <c r="AW36" s="53">
        <f>VLOOKUP($A36,[11]Hoja1!$A$3:$M$271,13,0)</f>
        <v>0</v>
      </c>
      <c r="AX36" s="53">
        <f t="shared" si="18"/>
        <v>0</v>
      </c>
      <c r="AY36" s="54">
        <f t="shared" si="27"/>
        <v>0</v>
      </c>
      <c r="AZ36" s="53">
        <f>VLOOKUP($A36,[12]Hoja1!$A$3:$M$271,12,0)</f>
        <v>0</v>
      </c>
      <c r="BA36" s="53">
        <f>VLOOKUP($A36,[12]Hoja1!$A$3:$M$271,13,0)</f>
        <v>0</v>
      </c>
      <c r="BB36" s="53">
        <f t="shared" si="20"/>
        <v>0</v>
      </c>
      <c r="BC36" s="54">
        <f t="shared" si="27"/>
        <v>0</v>
      </c>
      <c r="BD36" s="182" t="e">
        <f>MIN(#REF!,#REF!)</f>
        <v>#REF!</v>
      </c>
      <c r="BE36" s="14" t="e">
        <f>BD36-#REF!</f>
        <v>#REF!</v>
      </c>
      <c r="BF36" s="13" t="s">
        <v>15</v>
      </c>
      <c r="BI36" s="14" t="e">
        <f>MIN(#REF!,#REF!)</f>
        <v>#REF!</v>
      </c>
      <c r="BJ36" s="14" t="e">
        <f>BI36-#REF!</f>
        <v>#REF!</v>
      </c>
      <c r="BK36" s="13" t="s">
        <v>15</v>
      </c>
    </row>
    <row r="37" spans="1:63" s="14" customFormat="1" ht="25.5" x14ac:dyDescent="0.2">
      <c r="A37" s="184">
        <v>28</v>
      </c>
      <c r="B37" s="49" t="s">
        <v>49</v>
      </c>
      <c r="C37" s="49" t="s">
        <v>44</v>
      </c>
      <c r="D37" s="132">
        <v>1</v>
      </c>
      <c r="E37" s="50" t="s">
        <v>331</v>
      </c>
      <c r="F37" s="164">
        <v>35875.19</v>
      </c>
      <c r="G37" s="162">
        <v>10.666666666666666</v>
      </c>
      <c r="H37" s="53">
        <f>VLOOKUP($A37,[1]Hoja1!$A$3:$G$271,6,0)</f>
        <v>0</v>
      </c>
      <c r="I37" s="53">
        <f>VLOOKUP($A37,[1]Hoja1!$A$3:$G$271,7,0)</f>
        <v>0</v>
      </c>
      <c r="J37" s="53">
        <f t="shared" si="22"/>
        <v>0</v>
      </c>
      <c r="K37" s="54">
        <f t="shared" si="23"/>
        <v>0</v>
      </c>
      <c r="L37" s="53">
        <f>VLOOKUP($A37,[2]Hoja1!$A$3:$G$271,6,0)</f>
        <v>0</v>
      </c>
      <c r="M37" s="53">
        <f>VLOOKUP($A37,[2]Hoja1!$A$3:$G$271,7,0)</f>
        <v>0</v>
      </c>
      <c r="N37" s="53">
        <f t="shared" si="0"/>
        <v>0</v>
      </c>
      <c r="O37" s="54">
        <f t="shared" si="25"/>
        <v>0</v>
      </c>
      <c r="P37" s="53">
        <f>VLOOKUP($A37,[3]Hoja1!$A$3:$M$271,12,0)</f>
        <v>0</v>
      </c>
      <c r="Q37" s="53">
        <f>VLOOKUP($A37,[3]Hoja1!$A$3:$M$271,13,0)</f>
        <v>0</v>
      </c>
      <c r="R37" s="53">
        <f t="shared" si="2"/>
        <v>0</v>
      </c>
      <c r="S37" s="54">
        <f t="shared" si="25"/>
        <v>0</v>
      </c>
      <c r="T37" s="53">
        <f>VLOOKUP($A37,[4]Hoja1!$A$3:$G$271,6,0)</f>
        <v>35875</v>
      </c>
      <c r="U37" s="53">
        <f t="shared" si="28"/>
        <v>6816.25</v>
      </c>
      <c r="V37" s="53">
        <f t="shared" si="4"/>
        <v>42691.25</v>
      </c>
      <c r="W37" s="54">
        <f t="shared" si="26"/>
        <v>42691.25</v>
      </c>
      <c r="X37" s="53">
        <f>VLOOKUP($A37,[5]Hoja1!$A$3:$G$271,6,0)</f>
        <v>0</v>
      </c>
      <c r="Y37" s="53">
        <f>VLOOKUP($A37,[5]Hoja1!$A$3:$G$271,7,0)</f>
        <v>0</v>
      </c>
      <c r="Z37" s="53">
        <f t="shared" si="6"/>
        <v>0</v>
      </c>
      <c r="AA37" s="54">
        <f t="shared" si="26"/>
        <v>0</v>
      </c>
      <c r="AB37" s="53">
        <f>VLOOKUP($A37,[6]Hoja1!$A$3:$G$271,6,0)</f>
        <v>0</v>
      </c>
      <c r="AC37" s="53">
        <f>VLOOKUP($A37,[6]Hoja1!$A$3:$G$271,7,0)</f>
        <v>0</v>
      </c>
      <c r="AD37" s="53">
        <f t="shared" si="8"/>
        <v>0</v>
      </c>
      <c r="AE37" s="54">
        <f t="shared" si="26"/>
        <v>0</v>
      </c>
      <c r="AF37" s="53">
        <f>VLOOKUP($A37,[7]Hoja1!$A$3:$M$271,12,0)</f>
        <v>0</v>
      </c>
      <c r="AG37" s="53">
        <f>VLOOKUP($A37,[7]Hoja1!$A$3:$M$271,13,0)</f>
        <v>0</v>
      </c>
      <c r="AH37" s="53">
        <f t="shared" si="10"/>
        <v>0</v>
      </c>
      <c r="AI37" s="54">
        <f t="shared" si="26"/>
        <v>0</v>
      </c>
      <c r="AJ37" s="53">
        <f>VLOOKUP($A37,[8]Hoja1!$A$3:$G$271,6,0)</f>
        <v>0</v>
      </c>
      <c r="AK37" s="53">
        <f>VLOOKUP($A37,[8]Hoja1!$A$3:$G$271,7,0)</f>
        <v>0</v>
      </c>
      <c r="AL37" s="53">
        <f t="shared" si="12"/>
        <v>0</v>
      </c>
      <c r="AM37" s="54">
        <f t="shared" si="26"/>
        <v>0</v>
      </c>
      <c r="AN37" s="53">
        <f>VLOOKUP($A37,[9]Hoja1!$A$5:$G$273,6,0)</f>
        <v>0</v>
      </c>
      <c r="AO37" s="53">
        <f>VLOOKUP($A37,[9]Hoja1!$A$5:$G$273,7,0)</f>
        <v>0</v>
      </c>
      <c r="AP37" s="53">
        <f t="shared" si="14"/>
        <v>0</v>
      </c>
      <c r="AQ37" s="54">
        <f t="shared" si="26"/>
        <v>0</v>
      </c>
      <c r="AR37" s="53">
        <f>VLOOKUP($A37,[10]Hoja1!$A$3:$M$271,12,0)</f>
        <v>0</v>
      </c>
      <c r="AS37" s="53">
        <f>VLOOKUP($A37,[10]Hoja1!$A$3:$M$271,13,0)</f>
        <v>0</v>
      </c>
      <c r="AT37" s="53">
        <f t="shared" si="16"/>
        <v>0</v>
      </c>
      <c r="AU37" s="54">
        <f t="shared" si="27"/>
        <v>0</v>
      </c>
      <c r="AV37" s="53">
        <f>VLOOKUP($A37,[11]Hoja1!$A$3:$M$271,12,0)</f>
        <v>0</v>
      </c>
      <c r="AW37" s="53">
        <f>VLOOKUP($A37,[11]Hoja1!$A$3:$M$271,13,0)</f>
        <v>0</v>
      </c>
      <c r="AX37" s="53">
        <f t="shared" si="18"/>
        <v>0</v>
      </c>
      <c r="AY37" s="54">
        <f t="shared" si="27"/>
        <v>0</v>
      </c>
      <c r="AZ37" s="53">
        <f>VLOOKUP($A37,[12]Hoja1!$A$3:$M$271,12,0)</f>
        <v>0</v>
      </c>
      <c r="BA37" s="53">
        <f>VLOOKUP($A37,[12]Hoja1!$A$3:$M$271,13,0)</f>
        <v>0</v>
      </c>
      <c r="BB37" s="53">
        <f t="shared" si="20"/>
        <v>0</v>
      </c>
      <c r="BC37" s="54">
        <f t="shared" si="27"/>
        <v>0</v>
      </c>
      <c r="BD37" s="182" t="e">
        <f>MIN(#REF!,#REF!)</f>
        <v>#REF!</v>
      </c>
      <c r="BE37" s="14" t="e">
        <f>BD37-#REF!</f>
        <v>#REF!</v>
      </c>
      <c r="BF37" s="13" t="s">
        <v>15</v>
      </c>
      <c r="BI37" s="14" t="e">
        <f>MIN(#REF!,#REF!)</f>
        <v>#REF!</v>
      </c>
      <c r="BJ37" s="14" t="e">
        <f>BI37-#REF!</f>
        <v>#REF!</v>
      </c>
      <c r="BK37" s="13" t="s">
        <v>15</v>
      </c>
    </row>
    <row r="38" spans="1:63" s="14" customFormat="1" ht="25.5" x14ac:dyDescent="0.2">
      <c r="A38" s="183">
        <v>29</v>
      </c>
      <c r="B38" s="49" t="s">
        <v>50</v>
      </c>
      <c r="C38" s="49" t="s">
        <v>44</v>
      </c>
      <c r="D38" s="132">
        <v>1</v>
      </c>
      <c r="E38" s="50" t="s">
        <v>331</v>
      </c>
      <c r="F38" s="164">
        <v>42008.19</v>
      </c>
      <c r="G38" s="162">
        <v>0</v>
      </c>
      <c r="H38" s="53">
        <f>VLOOKUP($A38,[1]Hoja1!$A$3:$G$271,6,0)</f>
        <v>0</v>
      </c>
      <c r="I38" s="53">
        <f>VLOOKUP($A38,[1]Hoja1!$A$3:$G$271,7,0)</f>
        <v>0</v>
      </c>
      <c r="J38" s="53">
        <f t="shared" si="22"/>
        <v>0</v>
      </c>
      <c r="K38" s="54">
        <f t="shared" si="23"/>
        <v>0</v>
      </c>
      <c r="L38" s="53">
        <f>VLOOKUP($A38,[2]Hoja1!$A$3:$G$271,6,0)</f>
        <v>0</v>
      </c>
      <c r="M38" s="53">
        <f>VLOOKUP($A38,[2]Hoja1!$A$3:$G$271,7,0)</f>
        <v>0</v>
      </c>
      <c r="N38" s="53">
        <f t="shared" si="0"/>
        <v>0</v>
      </c>
      <c r="O38" s="54">
        <f t="shared" si="25"/>
        <v>0</v>
      </c>
      <c r="P38" s="53">
        <f>VLOOKUP($A38,[3]Hoja1!$A$3:$M$271,12,0)</f>
        <v>0</v>
      </c>
      <c r="Q38" s="53">
        <f>VLOOKUP($A38,[3]Hoja1!$A$3:$M$271,13,0)</f>
        <v>0</v>
      </c>
      <c r="R38" s="53">
        <f t="shared" si="2"/>
        <v>0</v>
      </c>
      <c r="S38" s="54">
        <f t="shared" si="25"/>
        <v>0</v>
      </c>
      <c r="T38" s="53">
        <f>VLOOKUP($A38,[4]Hoja1!$A$3:$G$271,6,0)</f>
        <v>43977</v>
      </c>
      <c r="U38" s="53">
        <f t="shared" si="28"/>
        <v>8355.6299999999992</v>
      </c>
      <c r="V38" s="53">
        <f t="shared" si="4"/>
        <v>52332.63</v>
      </c>
      <c r="W38" s="54">
        <f t="shared" si="26"/>
        <v>52332.63</v>
      </c>
      <c r="X38" s="53">
        <f>VLOOKUP($A38,[5]Hoja1!$A$3:$G$271,6,0)</f>
        <v>0</v>
      </c>
      <c r="Y38" s="53">
        <f>VLOOKUP($A38,[5]Hoja1!$A$3:$G$271,7,0)</f>
        <v>0</v>
      </c>
      <c r="Z38" s="53">
        <f t="shared" si="6"/>
        <v>0</v>
      </c>
      <c r="AA38" s="54">
        <f t="shared" si="26"/>
        <v>0</v>
      </c>
      <c r="AB38" s="53">
        <f>VLOOKUP($A38,[6]Hoja1!$A$3:$G$271,6,0)</f>
        <v>0</v>
      </c>
      <c r="AC38" s="53">
        <f>VLOOKUP($A38,[6]Hoja1!$A$3:$G$271,7,0)</f>
        <v>0</v>
      </c>
      <c r="AD38" s="53">
        <f t="shared" si="8"/>
        <v>0</v>
      </c>
      <c r="AE38" s="54">
        <f t="shared" si="26"/>
        <v>0</v>
      </c>
      <c r="AF38" s="53">
        <f>VLOOKUP($A38,[7]Hoja1!$A$3:$M$271,12,0)</f>
        <v>0</v>
      </c>
      <c r="AG38" s="53">
        <f>VLOOKUP($A38,[7]Hoja1!$A$3:$M$271,13,0)</f>
        <v>0</v>
      </c>
      <c r="AH38" s="53">
        <f t="shared" si="10"/>
        <v>0</v>
      </c>
      <c r="AI38" s="54">
        <f t="shared" si="26"/>
        <v>0</v>
      </c>
      <c r="AJ38" s="53">
        <f>VLOOKUP($A38,[8]Hoja1!$A$3:$G$271,6,0)</f>
        <v>0</v>
      </c>
      <c r="AK38" s="53">
        <f>VLOOKUP($A38,[8]Hoja1!$A$3:$G$271,7,0)</f>
        <v>0</v>
      </c>
      <c r="AL38" s="53">
        <f t="shared" si="12"/>
        <v>0</v>
      </c>
      <c r="AM38" s="54">
        <f t="shared" si="26"/>
        <v>0</v>
      </c>
      <c r="AN38" s="53">
        <f>VLOOKUP($A38,[9]Hoja1!$A$5:$G$273,6,0)</f>
        <v>0</v>
      </c>
      <c r="AO38" s="53">
        <f>VLOOKUP($A38,[9]Hoja1!$A$5:$G$273,7,0)</f>
        <v>0</v>
      </c>
      <c r="AP38" s="53">
        <f t="shared" si="14"/>
        <v>0</v>
      </c>
      <c r="AQ38" s="54">
        <f t="shared" si="26"/>
        <v>0</v>
      </c>
      <c r="AR38" s="53">
        <f>VLOOKUP($A38,[10]Hoja1!$A$3:$M$271,12,0)</f>
        <v>0</v>
      </c>
      <c r="AS38" s="53">
        <f>VLOOKUP($A38,[10]Hoja1!$A$3:$M$271,13,0)</f>
        <v>0</v>
      </c>
      <c r="AT38" s="53">
        <f t="shared" si="16"/>
        <v>0</v>
      </c>
      <c r="AU38" s="54">
        <f t="shared" si="27"/>
        <v>0</v>
      </c>
      <c r="AV38" s="53">
        <f>VLOOKUP($A38,[11]Hoja1!$A$3:$M$271,12,0)</f>
        <v>0</v>
      </c>
      <c r="AW38" s="53">
        <f>VLOOKUP($A38,[11]Hoja1!$A$3:$M$271,13,0)</f>
        <v>0</v>
      </c>
      <c r="AX38" s="53">
        <f t="shared" si="18"/>
        <v>0</v>
      </c>
      <c r="AY38" s="54">
        <f t="shared" si="27"/>
        <v>0</v>
      </c>
      <c r="AZ38" s="53">
        <f>VLOOKUP($A38,[12]Hoja1!$A$3:$M$271,12,0)</f>
        <v>0</v>
      </c>
      <c r="BA38" s="53">
        <f>VLOOKUP($A38,[12]Hoja1!$A$3:$M$271,13,0)</f>
        <v>0</v>
      </c>
      <c r="BB38" s="53">
        <f t="shared" si="20"/>
        <v>0</v>
      </c>
      <c r="BC38" s="54">
        <f t="shared" si="27"/>
        <v>0</v>
      </c>
      <c r="BD38" s="182" t="e">
        <f>MIN(#REF!,#REF!)</f>
        <v>#REF!</v>
      </c>
      <c r="BE38" s="14" t="e">
        <f>BD38-#REF!</f>
        <v>#REF!</v>
      </c>
      <c r="BF38" s="13" t="s">
        <v>15</v>
      </c>
      <c r="BI38" s="14" t="e">
        <f>MIN(#REF!,#REF!)</f>
        <v>#REF!</v>
      </c>
      <c r="BJ38" s="14" t="e">
        <f>#REF!-BI38</f>
        <v>#REF!</v>
      </c>
      <c r="BK38" s="13" t="s">
        <v>15</v>
      </c>
    </row>
    <row r="39" spans="1:63" s="14" customFormat="1" ht="12.75" x14ac:dyDescent="0.2">
      <c r="A39" s="184">
        <v>30</v>
      </c>
      <c r="B39" s="49" t="s">
        <v>51</v>
      </c>
      <c r="C39" s="49" t="s">
        <v>44</v>
      </c>
      <c r="D39" s="132">
        <v>1</v>
      </c>
      <c r="E39" s="50" t="s">
        <v>331</v>
      </c>
      <c r="F39" s="164">
        <v>4000</v>
      </c>
      <c r="G39" s="162">
        <v>63.666666666666664</v>
      </c>
      <c r="H39" s="53">
        <f>VLOOKUP($A39,[1]Hoja1!$A$3:$G$271,6,0)</f>
        <v>0</v>
      </c>
      <c r="I39" s="53">
        <f>VLOOKUP($A39,[1]Hoja1!$A$3:$G$271,7,0)</f>
        <v>0</v>
      </c>
      <c r="J39" s="53">
        <f t="shared" si="22"/>
        <v>0</v>
      </c>
      <c r="K39" s="54">
        <f t="shared" si="23"/>
        <v>0</v>
      </c>
      <c r="L39" s="53">
        <f>VLOOKUP($A39,[2]Hoja1!$A$3:$G$271,6,0)</f>
        <v>0</v>
      </c>
      <c r="M39" s="53">
        <f>VLOOKUP($A39,[2]Hoja1!$A$3:$G$271,7,0)</f>
        <v>0</v>
      </c>
      <c r="N39" s="53">
        <f t="shared" si="0"/>
        <v>0</v>
      </c>
      <c r="O39" s="54">
        <f t="shared" si="25"/>
        <v>0</v>
      </c>
      <c r="P39" s="53">
        <f>VLOOKUP($A39,[3]Hoja1!$A$3:$M$271,12,0)</f>
        <v>4175</v>
      </c>
      <c r="Q39" s="53">
        <f>VLOOKUP($A39,[3]Hoja1!$A$3:$M$271,13,0)</f>
        <v>0</v>
      </c>
      <c r="R39" s="53">
        <f t="shared" si="2"/>
        <v>4175</v>
      </c>
      <c r="S39" s="54">
        <f t="shared" si="25"/>
        <v>4175</v>
      </c>
      <c r="T39" s="53">
        <f>VLOOKUP($A39,[4]Hoja1!$A$3:$G$271,6,0)</f>
        <v>10886</v>
      </c>
      <c r="U39" s="53">
        <f>VLOOKUP($A39,[4]Hoja1!$A$3:$G$271,7,0)</f>
        <v>0</v>
      </c>
      <c r="V39" s="53">
        <f t="shared" si="4"/>
        <v>10886</v>
      </c>
      <c r="W39" s="54">
        <f t="shared" si="26"/>
        <v>10886</v>
      </c>
      <c r="X39" s="53">
        <f>VLOOKUP($A39,[5]Hoja1!$A$3:$G$271,6,0)</f>
        <v>0</v>
      </c>
      <c r="Y39" s="53">
        <f>VLOOKUP($A39,[5]Hoja1!$A$3:$G$271,7,0)</f>
        <v>0</v>
      </c>
      <c r="Z39" s="53">
        <f t="shared" si="6"/>
        <v>0</v>
      </c>
      <c r="AA39" s="54">
        <f t="shared" si="26"/>
        <v>0</v>
      </c>
      <c r="AB39" s="53">
        <f>VLOOKUP($A39,[6]Hoja1!$A$3:$G$271,6,0)</f>
        <v>0</v>
      </c>
      <c r="AC39" s="53">
        <f>VLOOKUP($A39,[6]Hoja1!$A$3:$G$271,7,0)</f>
        <v>0</v>
      </c>
      <c r="AD39" s="53">
        <f t="shared" si="8"/>
        <v>0</v>
      </c>
      <c r="AE39" s="54">
        <f t="shared" si="26"/>
        <v>0</v>
      </c>
      <c r="AF39" s="53">
        <f>VLOOKUP($A39,[7]Hoja1!$A$3:$M$271,12,0)</f>
        <v>0</v>
      </c>
      <c r="AG39" s="53">
        <f>VLOOKUP($A39,[7]Hoja1!$A$3:$M$271,13,0)</f>
        <v>0</v>
      </c>
      <c r="AH39" s="53">
        <f t="shared" si="10"/>
        <v>0</v>
      </c>
      <c r="AI39" s="54">
        <f t="shared" si="26"/>
        <v>0</v>
      </c>
      <c r="AJ39" s="53">
        <f>VLOOKUP($A39,[8]Hoja1!$A$3:$G$271,6,0)</f>
        <v>4610</v>
      </c>
      <c r="AK39" s="53">
        <f>VLOOKUP($A39,[8]Hoja1!$A$3:$G$271,7,0)</f>
        <v>0</v>
      </c>
      <c r="AL39" s="53">
        <f t="shared" si="12"/>
        <v>4610</v>
      </c>
      <c r="AM39" s="54">
        <f t="shared" si="26"/>
        <v>4610</v>
      </c>
      <c r="AN39" s="53">
        <f>VLOOKUP($A39,[9]Hoja1!$A$5:$G$273,6,0)</f>
        <v>10989</v>
      </c>
      <c r="AO39" s="53">
        <f>VLOOKUP($A39,[9]Hoja1!$A$5:$G$273,7,0)</f>
        <v>0</v>
      </c>
      <c r="AP39" s="53">
        <f t="shared" si="14"/>
        <v>10989</v>
      </c>
      <c r="AQ39" s="54">
        <f t="shared" si="26"/>
        <v>10989</v>
      </c>
      <c r="AR39" s="53">
        <f>VLOOKUP($A39,[10]Hoja1!$A$3:$M$271,12,0)</f>
        <v>0</v>
      </c>
      <c r="AS39" s="53">
        <f>VLOOKUP($A39,[10]Hoja1!$A$3:$M$271,13,0)</f>
        <v>0</v>
      </c>
      <c r="AT39" s="53">
        <f t="shared" si="16"/>
        <v>0</v>
      </c>
      <c r="AU39" s="54">
        <f t="shared" si="27"/>
        <v>0</v>
      </c>
      <c r="AV39" s="53">
        <f>VLOOKUP($A39,[11]Hoja1!$A$3:$M$271,12,0)</f>
        <v>0</v>
      </c>
      <c r="AW39" s="53">
        <f>VLOOKUP($A39,[11]Hoja1!$A$3:$M$271,13,0)</f>
        <v>0</v>
      </c>
      <c r="AX39" s="53">
        <f t="shared" si="18"/>
        <v>0</v>
      </c>
      <c r="AY39" s="54">
        <f t="shared" si="27"/>
        <v>0</v>
      </c>
      <c r="AZ39" s="53">
        <f>VLOOKUP($A39,[12]Hoja1!$A$3:$M$271,12,0)</f>
        <v>0</v>
      </c>
      <c r="BA39" s="53">
        <f>VLOOKUP($A39,[12]Hoja1!$A$3:$M$271,13,0)</f>
        <v>0</v>
      </c>
      <c r="BB39" s="53">
        <f t="shared" si="20"/>
        <v>0</v>
      </c>
      <c r="BC39" s="54">
        <f t="shared" si="27"/>
        <v>0</v>
      </c>
      <c r="BD39" s="182"/>
      <c r="BF39" s="13" t="s">
        <v>19</v>
      </c>
      <c r="BI39" s="14" t="e">
        <f>#REF!</f>
        <v>#REF!</v>
      </c>
      <c r="BJ39" s="14" t="e">
        <f>BI39-#REF!</f>
        <v>#REF!</v>
      </c>
      <c r="BK39" s="13" t="s">
        <v>15</v>
      </c>
    </row>
    <row r="40" spans="1:63" s="14" customFormat="1" ht="12.75" x14ac:dyDescent="0.2">
      <c r="A40" s="183">
        <v>31</v>
      </c>
      <c r="B40" s="49" t="s">
        <v>52</v>
      </c>
      <c r="C40" s="49" t="s">
        <v>44</v>
      </c>
      <c r="D40" s="132">
        <v>1</v>
      </c>
      <c r="E40" s="50" t="s">
        <v>331</v>
      </c>
      <c r="F40" s="164">
        <v>4000</v>
      </c>
      <c r="G40" s="162">
        <v>45.666666666666664</v>
      </c>
      <c r="H40" s="53">
        <f>VLOOKUP($A40,[1]Hoja1!$A$3:$G$271,6,0)</f>
        <v>0</v>
      </c>
      <c r="I40" s="53">
        <f>VLOOKUP($A40,[1]Hoja1!$A$3:$G$271,7,0)</f>
        <v>0</v>
      </c>
      <c r="J40" s="53">
        <f t="shared" si="22"/>
        <v>0</v>
      </c>
      <c r="K40" s="54">
        <f t="shared" si="23"/>
        <v>0</v>
      </c>
      <c r="L40" s="53">
        <f>VLOOKUP($A40,[2]Hoja1!$A$3:$G$271,6,0)</f>
        <v>0</v>
      </c>
      <c r="M40" s="53">
        <f>VLOOKUP($A40,[2]Hoja1!$A$3:$G$271,7,0)</f>
        <v>0</v>
      </c>
      <c r="N40" s="53">
        <f t="shared" si="0"/>
        <v>0</v>
      </c>
      <c r="O40" s="54">
        <f t="shared" si="25"/>
        <v>0</v>
      </c>
      <c r="P40" s="53">
        <f>VLOOKUP($A40,[3]Hoja1!$A$3:$M$271,12,0)</f>
        <v>4175</v>
      </c>
      <c r="Q40" s="53">
        <f>VLOOKUP($A40,[3]Hoja1!$A$3:$M$271,13,0)</f>
        <v>0</v>
      </c>
      <c r="R40" s="53">
        <f t="shared" si="2"/>
        <v>4175</v>
      </c>
      <c r="S40" s="54">
        <f t="shared" si="25"/>
        <v>4175</v>
      </c>
      <c r="T40" s="53">
        <f>VLOOKUP($A40,[4]Hoja1!$A$3:$G$271,6,0)</f>
        <v>10886</v>
      </c>
      <c r="U40" s="53">
        <f>VLOOKUP($A40,[4]Hoja1!$A$3:$G$271,7,0)</f>
        <v>0</v>
      </c>
      <c r="V40" s="53">
        <f t="shared" si="4"/>
        <v>10886</v>
      </c>
      <c r="W40" s="54">
        <f t="shared" si="26"/>
        <v>10886</v>
      </c>
      <c r="X40" s="53">
        <f>VLOOKUP($A40,[5]Hoja1!$A$3:$G$271,6,0)</f>
        <v>0</v>
      </c>
      <c r="Y40" s="53">
        <f>VLOOKUP($A40,[5]Hoja1!$A$3:$G$271,7,0)</f>
        <v>0</v>
      </c>
      <c r="Z40" s="53">
        <f t="shared" si="6"/>
        <v>0</v>
      </c>
      <c r="AA40" s="54">
        <f t="shared" si="26"/>
        <v>0</v>
      </c>
      <c r="AB40" s="53">
        <f>VLOOKUP($A40,[6]Hoja1!$A$3:$G$271,6,0)</f>
        <v>0</v>
      </c>
      <c r="AC40" s="53">
        <f>VLOOKUP($A40,[6]Hoja1!$A$3:$G$271,7,0)</f>
        <v>0</v>
      </c>
      <c r="AD40" s="53">
        <f t="shared" si="8"/>
        <v>0</v>
      </c>
      <c r="AE40" s="54">
        <f t="shared" si="26"/>
        <v>0</v>
      </c>
      <c r="AF40" s="53">
        <f>VLOOKUP($A40,[7]Hoja1!$A$3:$M$271,12,0)</f>
        <v>0</v>
      </c>
      <c r="AG40" s="53">
        <f>VLOOKUP($A40,[7]Hoja1!$A$3:$M$271,13,0)</f>
        <v>0</v>
      </c>
      <c r="AH40" s="53">
        <f t="shared" si="10"/>
        <v>0</v>
      </c>
      <c r="AI40" s="54">
        <f t="shared" si="26"/>
        <v>0</v>
      </c>
      <c r="AJ40" s="53">
        <f>VLOOKUP($A40,[8]Hoja1!$A$3:$G$271,6,0)</f>
        <v>4610</v>
      </c>
      <c r="AK40" s="53">
        <f>VLOOKUP($A40,[8]Hoja1!$A$3:$G$271,7,0)</f>
        <v>0</v>
      </c>
      <c r="AL40" s="53">
        <f t="shared" si="12"/>
        <v>4610</v>
      </c>
      <c r="AM40" s="54">
        <f t="shared" si="26"/>
        <v>4610</v>
      </c>
      <c r="AN40" s="53">
        <f>VLOOKUP($A40,[9]Hoja1!$A$5:$G$273,6,0)</f>
        <v>10989</v>
      </c>
      <c r="AO40" s="53">
        <f>VLOOKUP($A40,[9]Hoja1!$A$5:$G$273,7,0)</f>
        <v>0</v>
      </c>
      <c r="AP40" s="53">
        <f t="shared" si="14"/>
        <v>10989</v>
      </c>
      <c r="AQ40" s="54">
        <f t="shared" si="26"/>
        <v>10989</v>
      </c>
      <c r="AR40" s="53">
        <f>VLOOKUP($A40,[10]Hoja1!$A$3:$M$271,12,0)</f>
        <v>0</v>
      </c>
      <c r="AS40" s="53">
        <f>VLOOKUP($A40,[10]Hoja1!$A$3:$M$271,13,0)</f>
        <v>0</v>
      </c>
      <c r="AT40" s="53">
        <f t="shared" si="16"/>
        <v>0</v>
      </c>
      <c r="AU40" s="54">
        <f t="shared" si="27"/>
        <v>0</v>
      </c>
      <c r="AV40" s="53">
        <f>VLOOKUP($A40,[11]Hoja1!$A$3:$M$271,12,0)</f>
        <v>0</v>
      </c>
      <c r="AW40" s="53">
        <f>VLOOKUP($A40,[11]Hoja1!$A$3:$M$271,13,0)</f>
        <v>0</v>
      </c>
      <c r="AX40" s="53">
        <f t="shared" si="18"/>
        <v>0</v>
      </c>
      <c r="AY40" s="54">
        <f t="shared" si="27"/>
        <v>0</v>
      </c>
      <c r="AZ40" s="53">
        <f>VLOOKUP($A40,[12]Hoja1!$A$3:$M$271,12,0)</f>
        <v>0</v>
      </c>
      <c r="BA40" s="53">
        <f>VLOOKUP($A40,[12]Hoja1!$A$3:$M$271,13,0)</f>
        <v>0</v>
      </c>
      <c r="BB40" s="53">
        <f t="shared" si="20"/>
        <v>0</v>
      </c>
      <c r="BC40" s="54">
        <f t="shared" si="27"/>
        <v>0</v>
      </c>
      <c r="BD40" s="182" t="e">
        <f>MIN(#REF!,#REF!)</f>
        <v>#REF!</v>
      </c>
      <c r="BE40" s="14" t="e">
        <f>BD40-#REF!</f>
        <v>#REF!</v>
      </c>
      <c r="BF40" s="13" t="s">
        <v>15</v>
      </c>
      <c r="BI40" s="14" t="e">
        <f>MIN(#REF!,#REF!)</f>
        <v>#REF!</v>
      </c>
      <c r="BJ40" s="14" t="e">
        <f>BI40-#REF!</f>
        <v>#REF!</v>
      </c>
      <c r="BK40" s="13" t="s">
        <v>15</v>
      </c>
    </row>
    <row r="41" spans="1:63" s="14" customFormat="1" ht="12.75" x14ac:dyDescent="0.2">
      <c r="A41" s="184">
        <v>32</v>
      </c>
      <c r="B41" s="49" t="s">
        <v>53</v>
      </c>
      <c r="C41" s="49" t="s">
        <v>44</v>
      </c>
      <c r="D41" s="132">
        <v>1</v>
      </c>
      <c r="E41" s="50" t="s">
        <v>331</v>
      </c>
      <c r="F41" s="164">
        <v>4023</v>
      </c>
      <c r="G41" s="162">
        <v>54</v>
      </c>
      <c r="H41" s="53">
        <f>VLOOKUP($A41,[1]Hoja1!$A$3:$G$271,6,0)</f>
        <v>0</v>
      </c>
      <c r="I41" s="53">
        <f>VLOOKUP($A41,[1]Hoja1!$A$3:$G$271,7,0)</f>
        <v>0</v>
      </c>
      <c r="J41" s="53">
        <f t="shared" si="22"/>
        <v>0</v>
      </c>
      <c r="K41" s="54">
        <f t="shared" si="23"/>
        <v>0</v>
      </c>
      <c r="L41" s="53">
        <f>VLOOKUP($A41,[2]Hoja1!$A$3:$G$271,6,0)</f>
        <v>0</v>
      </c>
      <c r="M41" s="53">
        <f>VLOOKUP($A41,[2]Hoja1!$A$3:$G$271,7,0)</f>
        <v>0</v>
      </c>
      <c r="N41" s="53">
        <f t="shared" si="0"/>
        <v>0</v>
      </c>
      <c r="O41" s="54">
        <f t="shared" si="25"/>
        <v>0</v>
      </c>
      <c r="P41" s="53">
        <f>VLOOKUP($A41,[3]Hoja1!$A$3:$M$271,12,0)</f>
        <v>4175</v>
      </c>
      <c r="Q41" s="53">
        <f>VLOOKUP($A41,[3]Hoja1!$A$3:$M$271,13,0)</f>
        <v>0</v>
      </c>
      <c r="R41" s="53">
        <f t="shared" si="2"/>
        <v>4175</v>
      </c>
      <c r="S41" s="54">
        <f t="shared" si="25"/>
        <v>4175</v>
      </c>
      <c r="T41" s="53">
        <f>VLOOKUP($A41,[4]Hoja1!$A$3:$G$271,6,0)</f>
        <v>9227</v>
      </c>
      <c r="U41" s="53">
        <f>VLOOKUP($A41,[4]Hoja1!$A$3:$G$271,7,0)</f>
        <v>0</v>
      </c>
      <c r="V41" s="53">
        <f t="shared" si="4"/>
        <v>9227</v>
      </c>
      <c r="W41" s="54">
        <f t="shared" si="26"/>
        <v>9227</v>
      </c>
      <c r="X41" s="53">
        <f>VLOOKUP($A41,[5]Hoja1!$A$3:$G$271,6,0)</f>
        <v>0</v>
      </c>
      <c r="Y41" s="53">
        <f>VLOOKUP($A41,[5]Hoja1!$A$3:$G$271,7,0)</f>
        <v>0</v>
      </c>
      <c r="Z41" s="53">
        <f t="shared" si="6"/>
        <v>0</v>
      </c>
      <c r="AA41" s="54">
        <f t="shared" si="26"/>
        <v>0</v>
      </c>
      <c r="AB41" s="53">
        <f>VLOOKUP($A41,[6]Hoja1!$A$3:$G$271,6,0)</f>
        <v>0</v>
      </c>
      <c r="AC41" s="53">
        <f>VLOOKUP($A41,[6]Hoja1!$A$3:$G$271,7,0)</f>
        <v>0</v>
      </c>
      <c r="AD41" s="53">
        <f t="shared" si="8"/>
        <v>0</v>
      </c>
      <c r="AE41" s="54">
        <f t="shared" si="26"/>
        <v>0</v>
      </c>
      <c r="AF41" s="53">
        <f>VLOOKUP($A41,[7]Hoja1!$A$3:$M$271,12,0)</f>
        <v>0</v>
      </c>
      <c r="AG41" s="53">
        <f>VLOOKUP($A41,[7]Hoja1!$A$3:$M$271,13,0)</f>
        <v>0</v>
      </c>
      <c r="AH41" s="53">
        <f t="shared" si="10"/>
        <v>0</v>
      </c>
      <c r="AI41" s="54">
        <f t="shared" si="26"/>
        <v>0</v>
      </c>
      <c r="AJ41" s="53">
        <f>VLOOKUP($A41,[8]Hoja1!$A$3:$G$271,6,0)</f>
        <v>4610</v>
      </c>
      <c r="AK41" s="53">
        <f>VLOOKUP($A41,[8]Hoja1!$A$3:$G$271,7,0)</f>
        <v>0</v>
      </c>
      <c r="AL41" s="53">
        <f t="shared" si="12"/>
        <v>4610</v>
      </c>
      <c r="AM41" s="54">
        <f t="shared" si="26"/>
        <v>4610</v>
      </c>
      <c r="AN41" s="53">
        <f>VLOOKUP($A41,[9]Hoja1!$A$5:$G$273,6,0)</f>
        <v>9227</v>
      </c>
      <c r="AO41" s="53">
        <f>VLOOKUP($A41,[9]Hoja1!$A$5:$G$273,7,0)</f>
        <v>0</v>
      </c>
      <c r="AP41" s="53">
        <f t="shared" si="14"/>
        <v>9227</v>
      </c>
      <c r="AQ41" s="54">
        <f t="shared" ref="AQ41:BC56" si="29">$D41*AP41</f>
        <v>9227</v>
      </c>
      <c r="AR41" s="53">
        <f>VLOOKUP($A41,[10]Hoja1!$A$3:$M$271,12,0)</f>
        <v>0</v>
      </c>
      <c r="AS41" s="53">
        <f>VLOOKUP($A41,[10]Hoja1!$A$3:$M$271,13,0)</f>
        <v>0</v>
      </c>
      <c r="AT41" s="53">
        <f t="shared" si="16"/>
        <v>0</v>
      </c>
      <c r="AU41" s="54">
        <f t="shared" si="29"/>
        <v>0</v>
      </c>
      <c r="AV41" s="53">
        <f>VLOOKUP($A41,[11]Hoja1!$A$3:$M$271,12,0)</f>
        <v>0</v>
      </c>
      <c r="AW41" s="53">
        <f>VLOOKUP($A41,[11]Hoja1!$A$3:$M$271,13,0)</f>
        <v>0</v>
      </c>
      <c r="AX41" s="53">
        <f t="shared" si="18"/>
        <v>0</v>
      </c>
      <c r="AY41" s="54">
        <f t="shared" si="29"/>
        <v>0</v>
      </c>
      <c r="AZ41" s="53">
        <f>VLOOKUP($A41,[12]Hoja1!$A$3:$M$271,12,0)</f>
        <v>0</v>
      </c>
      <c r="BA41" s="53">
        <f>VLOOKUP($A41,[12]Hoja1!$A$3:$M$271,13,0)</f>
        <v>0</v>
      </c>
      <c r="BB41" s="53">
        <f t="shared" si="20"/>
        <v>0</v>
      </c>
      <c r="BC41" s="54">
        <f t="shared" si="29"/>
        <v>0</v>
      </c>
      <c r="BD41" s="182" t="e">
        <f>MIN(#REF!,#REF!)</f>
        <v>#REF!</v>
      </c>
      <c r="BE41" s="14" t="e">
        <f>BD41-#REF!</f>
        <v>#REF!</v>
      </c>
      <c r="BF41" s="13" t="s">
        <v>15</v>
      </c>
      <c r="BI41" s="14" t="e">
        <f>MIN(#REF!,#REF!)</f>
        <v>#REF!</v>
      </c>
      <c r="BJ41" s="14" t="e">
        <f>BI41-#REF!</f>
        <v>#REF!</v>
      </c>
      <c r="BK41" s="13" t="s">
        <v>15</v>
      </c>
    </row>
    <row r="42" spans="1:63" s="14" customFormat="1" ht="12.75" x14ac:dyDescent="0.2">
      <c r="A42" s="183">
        <v>33</v>
      </c>
      <c r="B42" s="49" t="s">
        <v>64</v>
      </c>
      <c r="C42" s="49" t="s">
        <v>63</v>
      </c>
      <c r="D42" s="132">
        <v>1</v>
      </c>
      <c r="E42" s="50" t="s">
        <v>331</v>
      </c>
      <c r="F42" s="164">
        <v>101534</v>
      </c>
      <c r="G42" s="162">
        <v>0.33333333333333331</v>
      </c>
      <c r="H42" s="53">
        <f>VLOOKUP($A42,[1]Hoja1!$A$3:$G$271,6,0)</f>
        <v>0</v>
      </c>
      <c r="I42" s="53">
        <f>VLOOKUP($A42,[1]Hoja1!$A$3:$G$271,7,0)</f>
        <v>0</v>
      </c>
      <c r="J42" s="53">
        <f t="shared" si="22"/>
        <v>0</v>
      </c>
      <c r="K42" s="54">
        <f t="shared" si="23"/>
        <v>0</v>
      </c>
      <c r="L42" s="53">
        <f>VLOOKUP($A42,[2]Hoja1!$A$3:$G$271,6,0)</f>
        <v>0</v>
      </c>
      <c r="M42" s="53">
        <f>VLOOKUP($A42,[2]Hoja1!$A$3:$G$271,7,0)</f>
        <v>0</v>
      </c>
      <c r="N42" s="53">
        <f t="shared" si="0"/>
        <v>0</v>
      </c>
      <c r="O42" s="54">
        <f t="shared" ref="O42:S57" si="30">$D42*N42</f>
        <v>0</v>
      </c>
      <c r="P42" s="53">
        <f>VLOOKUP($A42,[3]Hoja1!$A$3:$M$271,12,0)</f>
        <v>0</v>
      </c>
      <c r="Q42" s="53">
        <f>VLOOKUP($A42,[3]Hoja1!$A$3:$M$271,13,0)</f>
        <v>0</v>
      </c>
      <c r="R42" s="53">
        <f t="shared" si="2"/>
        <v>0</v>
      </c>
      <c r="S42" s="54">
        <f t="shared" si="30"/>
        <v>0</v>
      </c>
      <c r="T42" s="53">
        <f>VLOOKUP($A42,[4]Hoja1!$A$3:$G$271,6,0)</f>
        <v>105682</v>
      </c>
      <c r="U42" s="53">
        <f>T42*0.19</f>
        <v>20079.580000000002</v>
      </c>
      <c r="V42" s="53">
        <f t="shared" si="4"/>
        <v>125761.58</v>
      </c>
      <c r="W42" s="54">
        <f t="shared" ref="W42:AQ57" si="31">$D42*V42</f>
        <v>125761.58</v>
      </c>
      <c r="X42" s="53">
        <f>VLOOKUP($A42,[5]Hoja1!$A$3:$G$271,6,0)</f>
        <v>0</v>
      </c>
      <c r="Y42" s="53">
        <f>VLOOKUP($A42,[5]Hoja1!$A$3:$G$271,7,0)</f>
        <v>0</v>
      </c>
      <c r="Z42" s="53">
        <f t="shared" si="6"/>
        <v>0</v>
      </c>
      <c r="AA42" s="54">
        <f t="shared" si="31"/>
        <v>0</v>
      </c>
      <c r="AB42" s="53">
        <f>VLOOKUP($A42,[6]Hoja1!$A$3:$G$271,6,0)</f>
        <v>0</v>
      </c>
      <c r="AC42" s="53">
        <f>VLOOKUP($A42,[6]Hoja1!$A$3:$G$271,7,0)</f>
        <v>0</v>
      </c>
      <c r="AD42" s="53">
        <f t="shared" si="8"/>
        <v>0</v>
      </c>
      <c r="AE42" s="54">
        <f t="shared" si="31"/>
        <v>0</v>
      </c>
      <c r="AF42" s="53">
        <f>VLOOKUP($A42,[7]Hoja1!$A$3:$M$271,12,0)</f>
        <v>0</v>
      </c>
      <c r="AG42" s="53">
        <f>VLOOKUP($A42,[7]Hoja1!$A$3:$M$271,13,0)</f>
        <v>0</v>
      </c>
      <c r="AH42" s="53">
        <f t="shared" si="10"/>
        <v>0</v>
      </c>
      <c r="AI42" s="54">
        <f t="shared" si="31"/>
        <v>0</v>
      </c>
      <c r="AJ42" s="53">
        <f>VLOOKUP($A42,[8]Hoja1!$A$3:$G$271,6,0)</f>
        <v>0</v>
      </c>
      <c r="AK42" s="53">
        <f>VLOOKUP($A42,[8]Hoja1!$A$3:$G$271,7,0)</f>
        <v>0</v>
      </c>
      <c r="AL42" s="53">
        <f t="shared" si="12"/>
        <v>0</v>
      </c>
      <c r="AM42" s="54">
        <f t="shared" si="31"/>
        <v>0</v>
      </c>
      <c r="AN42" s="53">
        <f>VLOOKUP($A42,[9]Hoja1!$A$5:$G$273,6,0)</f>
        <v>0</v>
      </c>
      <c r="AO42" s="53">
        <f>VLOOKUP($A42,[9]Hoja1!$A$5:$G$273,7,0)</f>
        <v>0</v>
      </c>
      <c r="AP42" s="53">
        <f t="shared" si="14"/>
        <v>0</v>
      </c>
      <c r="AQ42" s="54">
        <f t="shared" si="31"/>
        <v>0</v>
      </c>
      <c r="AR42" s="53">
        <f>VLOOKUP($A42,[10]Hoja1!$A$3:$M$271,12,0)</f>
        <v>0</v>
      </c>
      <c r="AS42" s="53">
        <f>VLOOKUP($A42,[10]Hoja1!$A$3:$M$271,13,0)</f>
        <v>0</v>
      </c>
      <c r="AT42" s="53">
        <f t="shared" si="16"/>
        <v>0</v>
      </c>
      <c r="AU42" s="54">
        <f t="shared" si="29"/>
        <v>0</v>
      </c>
      <c r="AV42" s="53">
        <f>VLOOKUP($A42,[11]Hoja1!$A$3:$M$271,12,0)</f>
        <v>0</v>
      </c>
      <c r="AW42" s="53">
        <f>VLOOKUP($A42,[11]Hoja1!$A$3:$M$271,13,0)</f>
        <v>0</v>
      </c>
      <c r="AX42" s="53">
        <f t="shared" si="18"/>
        <v>0</v>
      </c>
      <c r="AY42" s="54">
        <f t="shared" si="29"/>
        <v>0</v>
      </c>
      <c r="AZ42" s="53">
        <f>VLOOKUP($A42,[12]Hoja1!$A$3:$M$271,12,0)</f>
        <v>0</v>
      </c>
      <c r="BA42" s="53">
        <f>VLOOKUP($A42,[12]Hoja1!$A$3:$M$271,13,0)</f>
        <v>0</v>
      </c>
      <c r="BB42" s="53">
        <f t="shared" si="20"/>
        <v>0</v>
      </c>
      <c r="BC42" s="54">
        <f t="shared" si="29"/>
        <v>0</v>
      </c>
      <c r="BD42" s="182" t="e">
        <f>MIN(#REF!,#REF!)</f>
        <v>#REF!</v>
      </c>
      <c r="BE42" s="14" t="e">
        <f>BD42-#REF!</f>
        <v>#REF!</v>
      </c>
      <c r="BF42" s="13" t="s">
        <v>15</v>
      </c>
      <c r="BI42" s="14" t="e">
        <f>MIN(#REF!,#REF!)</f>
        <v>#REF!</v>
      </c>
      <c r="BJ42" s="14" t="e">
        <f>BI42-#REF!</f>
        <v>#REF!</v>
      </c>
      <c r="BK42" s="13" t="s">
        <v>15</v>
      </c>
    </row>
    <row r="43" spans="1:63" s="14" customFormat="1" ht="25.5" x14ac:dyDescent="0.2">
      <c r="A43" s="184">
        <v>34</v>
      </c>
      <c r="B43" s="49" t="s">
        <v>78</v>
      </c>
      <c r="C43" s="49" t="s">
        <v>79</v>
      </c>
      <c r="D43" s="132">
        <v>1</v>
      </c>
      <c r="E43" s="50" t="s">
        <v>331</v>
      </c>
      <c r="F43" s="164">
        <v>64387</v>
      </c>
      <c r="G43" s="162">
        <v>1</v>
      </c>
      <c r="H43" s="53">
        <f>VLOOKUP($A43,[1]Hoja1!$A$3:$G$271,6,0)</f>
        <v>0</v>
      </c>
      <c r="I43" s="53">
        <f>VLOOKUP($A43,[1]Hoja1!$A$3:$G$271,7,0)</f>
        <v>0</v>
      </c>
      <c r="J43" s="53">
        <f t="shared" si="22"/>
        <v>0</v>
      </c>
      <c r="K43" s="54">
        <f t="shared" si="23"/>
        <v>0</v>
      </c>
      <c r="L43" s="53">
        <f>VLOOKUP($A43,[2]Hoja1!$A$3:$G$271,6,0)</f>
        <v>0</v>
      </c>
      <c r="M43" s="53">
        <f>VLOOKUP($A43,[2]Hoja1!$A$3:$G$271,7,0)</f>
        <v>0</v>
      </c>
      <c r="N43" s="53">
        <f t="shared" si="0"/>
        <v>0</v>
      </c>
      <c r="O43" s="54">
        <f t="shared" si="30"/>
        <v>0</v>
      </c>
      <c r="P43" s="53">
        <f>VLOOKUP($A43,[3]Hoja1!$A$3:$M$271,12,0)</f>
        <v>0</v>
      </c>
      <c r="Q43" s="53">
        <f>VLOOKUP($A43,[3]Hoja1!$A$3:$M$271,13,0)</f>
        <v>0</v>
      </c>
      <c r="R43" s="53">
        <f t="shared" si="2"/>
        <v>0</v>
      </c>
      <c r="S43" s="54">
        <f t="shared" si="30"/>
        <v>0</v>
      </c>
      <c r="T43" s="53">
        <f>VLOOKUP($A43,[4]Hoja1!$A$3:$G$271,6,0)</f>
        <v>0</v>
      </c>
      <c r="U43" s="53">
        <f>VLOOKUP($A43,[4]Hoja1!$A$3:$G$271,7,0)</f>
        <v>0</v>
      </c>
      <c r="V43" s="53">
        <f t="shared" si="4"/>
        <v>0</v>
      </c>
      <c r="W43" s="54">
        <f t="shared" si="31"/>
        <v>0</v>
      </c>
      <c r="X43" s="53">
        <f>VLOOKUP($A43,[5]Hoja1!$A$3:$G$271,6,0)</f>
        <v>0</v>
      </c>
      <c r="Y43" s="53">
        <f>VLOOKUP($A43,[5]Hoja1!$A$3:$G$271,7,0)</f>
        <v>0</v>
      </c>
      <c r="Z43" s="53">
        <f t="shared" si="6"/>
        <v>0</v>
      </c>
      <c r="AA43" s="54">
        <f t="shared" si="31"/>
        <v>0</v>
      </c>
      <c r="AB43" s="53">
        <f>VLOOKUP($A43,[6]Hoja1!$A$3:$G$271,6,0)</f>
        <v>24700</v>
      </c>
      <c r="AC43" s="53">
        <f>AB43*0.19</f>
        <v>4693</v>
      </c>
      <c r="AD43" s="53">
        <f t="shared" si="8"/>
        <v>29393</v>
      </c>
      <c r="AE43" s="54">
        <f t="shared" si="31"/>
        <v>29393</v>
      </c>
      <c r="AF43" s="53">
        <f>VLOOKUP($A43,[7]Hoja1!$A$3:$M$271,12,0)</f>
        <v>0</v>
      </c>
      <c r="AG43" s="53">
        <f>VLOOKUP($A43,[7]Hoja1!$A$3:$M$271,13,0)</f>
        <v>0</v>
      </c>
      <c r="AH43" s="53">
        <f t="shared" si="10"/>
        <v>0</v>
      </c>
      <c r="AI43" s="54">
        <f t="shared" si="31"/>
        <v>0</v>
      </c>
      <c r="AJ43" s="53">
        <f>VLOOKUP($A43,[8]Hoja1!$A$3:$G$271,6,0)</f>
        <v>0</v>
      </c>
      <c r="AK43" s="53">
        <f>VLOOKUP($A43,[8]Hoja1!$A$3:$G$271,7,0)</f>
        <v>0</v>
      </c>
      <c r="AL43" s="53">
        <f t="shared" si="12"/>
        <v>0</v>
      </c>
      <c r="AM43" s="54">
        <f t="shared" si="31"/>
        <v>0</v>
      </c>
      <c r="AN43" s="53">
        <f>VLOOKUP($A43,[9]Hoja1!$A$5:$G$273,6,0)</f>
        <v>0</v>
      </c>
      <c r="AO43" s="53">
        <f>VLOOKUP($A43,[9]Hoja1!$A$5:$G$273,7,0)</f>
        <v>0</v>
      </c>
      <c r="AP43" s="53">
        <f t="shared" si="14"/>
        <v>0</v>
      </c>
      <c r="AQ43" s="54">
        <f t="shared" si="31"/>
        <v>0</v>
      </c>
      <c r="AR43" s="53">
        <f>VLOOKUP($A43,[10]Hoja1!$A$3:$M$271,12,0)</f>
        <v>0</v>
      </c>
      <c r="AS43" s="53">
        <f>VLOOKUP($A43,[10]Hoja1!$A$3:$M$271,13,0)</f>
        <v>0</v>
      </c>
      <c r="AT43" s="53">
        <f t="shared" si="16"/>
        <v>0</v>
      </c>
      <c r="AU43" s="54">
        <f t="shared" si="29"/>
        <v>0</v>
      </c>
      <c r="AV43" s="53">
        <f>VLOOKUP($A43,[11]Hoja1!$A$3:$M$271,12,0)</f>
        <v>0</v>
      </c>
      <c r="AW43" s="53">
        <f>VLOOKUP($A43,[11]Hoja1!$A$3:$M$271,13,0)</f>
        <v>0</v>
      </c>
      <c r="AX43" s="53">
        <f t="shared" si="18"/>
        <v>0</v>
      </c>
      <c r="AY43" s="54">
        <f t="shared" si="29"/>
        <v>0</v>
      </c>
      <c r="AZ43" s="53">
        <f>VLOOKUP($A43,[12]Hoja1!$A$3:$M$271,12,0)</f>
        <v>0</v>
      </c>
      <c r="BA43" s="53">
        <f>VLOOKUP($A43,[12]Hoja1!$A$3:$M$271,13,0)</f>
        <v>0</v>
      </c>
      <c r="BB43" s="53">
        <f t="shared" si="20"/>
        <v>0</v>
      </c>
      <c r="BC43" s="54">
        <f t="shared" si="29"/>
        <v>0</v>
      </c>
      <c r="BD43" s="182" t="e">
        <f>MIN(#REF!,#REF!)</f>
        <v>#REF!</v>
      </c>
      <c r="BE43" s="14" t="e">
        <f>BD43-#REF!</f>
        <v>#REF!</v>
      </c>
      <c r="BF43" s="13" t="s">
        <v>15</v>
      </c>
      <c r="BI43" s="14" t="e">
        <f>MIN(#REF!,#REF!)</f>
        <v>#REF!</v>
      </c>
      <c r="BJ43" s="14" t="e">
        <f>BI43-#REF!</f>
        <v>#REF!</v>
      </c>
      <c r="BK43" s="13" t="s">
        <v>15</v>
      </c>
    </row>
    <row r="44" spans="1:63" s="14" customFormat="1" ht="25.5" x14ac:dyDescent="0.2">
      <c r="A44" s="183">
        <v>35</v>
      </c>
      <c r="B44" s="49" t="s">
        <v>80</v>
      </c>
      <c r="C44" s="49" t="s">
        <v>79</v>
      </c>
      <c r="D44" s="132">
        <v>1</v>
      </c>
      <c r="E44" s="50" t="s">
        <v>331</v>
      </c>
      <c r="F44" s="164"/>
      <c r="G44" s="162">
        <v>1</v>
      </c>
      <c r="H44" s="53">
        <f>VLOOKUP($A44,[1]Hoja1!$A$3:$G$271,6,0)</f>
        <v>0</v>
      </c>
      <c r="I44" s="53">
        <f>VLOOKUP($A44,[1]Hoja1!$A$3:$G$271,7,0)</f>
        <v>0</v>
      </c>
      <c r="J44" s="53">
        <f t="shared" si="22"/>
        <v>0</v>
      </c>
      <c r="K44" s="54">
        <f t="shared" si="23"/>
        <v>0</v>
      </c>
      <c r="L44" s="53">
        <f>VLOOKUP($A44,[2]Hoja1!$A$3:$G$271,6,0)</f>
        <v>0</v>
      </c>
      <c r="M44" s="53">
        <f>VLOOKUP($A44,[2]Hoja1!$A$3:$G$271,7,0)</f>
        <v>0</v>
      </c>
      <c r="N44" s="53">
        <f t="shared" si="0"/>
        <v>0</v>
      </c>
      <c r="O44" s="54">
        <f t="shared" si="30"/>
        <v>0</v>
      </c>
      <c r="P44" s="53">
        <f>VLOOKUP($A44,[3]Hoja1!$A$3:$M$271,12,0)</f>
        <v>0</v>
      </c>
      <c r="Q44" s="53">
        <f>VLOOKUP($A44,[3]Hoja1!$A$3:$M$271,13,0)</f>
        <v>0</v>
      </c>
      <c r="R44" s="53">
        <f t="shared" si="2"/>
        <v>0</v>
      </c>
      <c r="S44" s="54">
        <f t="shared" si="30"/>
        <v>0</v>
      </c>
      <c r="T44" s="53">
        <f>VLOOKUP($A44,[4]Hoja1!$A$3:$G$271,6,0)</f>
        <v>0</v>
      </c>
      <c r="U44" s="53">
        <f>VLOOKUP($A44,[4]Hoja1!$A$3:$G$271,7,0)</f>
        <v>0</v>
      </c>
      <c r="V44" s="53">
        <f t="shared" si="4"/>
        <v>0</v>
      </c>
      <c r="W44" s="54">
        <f t="shared" si="31"/>
        <v>0</v>
      </c>
      <c r="X44" s="53">
        <f>VLOOKUP($A44,[5]Hoja1!$A$3:$G$271,6,0)</f>
        <v>0</v>
      </c>
      <c r="Y44" s="53">
        <f>VLOOKUP($A44,[5]Hoja1!$A$3:$G$271,7,0)</f>
        <v>0</v>
      </c>
      <c r="Z44" s="53">
        <f t="shared" si="6"/>
        <v>0</v>
      </c>
      <c r="AA44" s="54">
        <f t="shared" si="31"/>
        <v>0</v>
      </c>
      <c r="AB44" s="53">
        <f>VLOOKUP($A44,[6]Hoja1!$A$3:$G$271,6,0)</f>
        <v>37000</v>
      </c>
      <c r="AC44" s="53">
        <f t="shared" ref="AC44:AC45" si="32">AB44*0.19</f>
        <v>7030</v>
      </c>
      <c r="AD44" s="53">
        <f t="shared" si="8"/>
        <v>44030</v>
      </c>
      <c r="AE44" s="54">
        <f t="shared" si="31"/>
        <v>44030</v>
      </c>
      <c r="AF44" s="53">
        <f>VLOOKUP($A44,[7]Hoja1!$A$3:$M$271,12,0)</f>
        <v>0</v>
      </c>
      <c r="AG44" s="53">
        <f>VLOOKUP($A44,[7]Hoja1!$A$3:$M$271,13,0)</f>
        <v>0</v>
      </c>
      <c r="AH44" s="53">
        <f t="shared" si="10"/>
        <v>0</v>
      </c>
      <c r="AI44" s="54">
        <f t="shared" si="31"/>
        <v>0</v>
      </c>
      <c r="AJ44" s="53">
        <f>VLOOKUP($A44,[8]Hoja1!$A$3:$G$271,6,0)</f>
        <v>0</v>
      </c>
      <c r="AK44" s="53">
        <f>VLOOKUP($A44,[8]Hoja1!$A$3:$G$271,7,0)</f>
        <v>0</v>
      </c>
      <c r="AL44" s="53">
        <f t="shared" si="12"/>
        <v>0</v>
      </c>
      <c r="AM44" s="54">
        <f t="shared" si="31"/>
        <v>0</v>
      </c>
      <c r="AN44" s="53">
        <f>VLOOKUP($A44,[9]Hoja1!$A$5:$G$273,6,0)</f>
        <v>0</v>
      </c>
      <c r="AO44" s="53">
        <f>VLOOKUP($A44,[9]Hoja1!$A$5:$G$273,7,0)</f>
        <v>0</v>
      </c>
      <c r="AP44" s="53">
        <f t="shared" si="14"/>
        <v>0</v>
      </c>
      <c r="AQ44" s="54">
        <f t="shared" si="31"/>
        <v>0</v>
      </c>
      <c r="AR44" s="53">
        <f>VLOOKUP($A44,[10]Hoja1!$A$3:$M$271,12,0)</f>
        <v>0</v>
      </c>
      <c r="AS44" s="53">
        <f>VLOOKUP($A44,[10]Hoja1!$A$3:$M$271,13,0)</f>
        <v>0</v>
      </c>
      <c r="AT44" s="53">
        <f t="shared" si="16"/>
        <v>0</v>
      </c>
      <c r="AU44" s="54">
        <f t="shared" si="29"/>
        <v>0</v>
      </c>
      <c r="AV44" s="53">
        <f>VLOOKUP($A44,[11]Hoja1!$A$3:$M$271,12,0)</f>
        <v>0</v>
      </c>
      <c r="AW44" s="53">
        <f>VLOOKUP($A44,[11]Hoja1!$A$3:$M$271,13,0)</f>
        <v>0</v>
      </c>
      <c r="AX44" s="53">
        <f t="shared" si="18"/>
        <v>0</v>
      </c>
      <c r="AY44" s="54">
        <f t="shared" si="29"/>
        <v>0</v>
      </c>
      <c r="AZ44" s="53">
        <f>VLOOKUP($A44,[12]Hoja1!$A$3:$M$271,12,0)</f>
        <v>0</v>
      </c>
      <c r="BA44" s="53">
        <f>VLOOKUP($A44,[12]Hoja1!$A$3:$M$271,13,0)</f>
        <v>0</v>
      </c>
      <c r="BB44" s="53">
        <f t="shared" si="20"/>
        <v>0</v>
      </c>
      <c r="BC44" s="54">
        <f t="shared" si="29"/>
        <v>0</v>
      </c>
      <c r="BD44" s="182" t="e">
        <f>MIN(#REF!,#REF!)</f>
        <v>#REF!</v>
      </c>
      <c r="BE44" s="14" t="e">
        <f>BD44-#REF!</f>
        <v>#REF!</v>
      </c>
      <c r="BF44" s="13" t="s">
        <v>15</v>
      </c>
      <c r="BI44" s="14" t="e">
        <f>MIN(#REF!,#REF!)</f>
        <v>#REF!</v>
      </c>
      <c r="BJ44" s="14" t="e">
        <f>BI44-#REF!</f>
        <v>#REF!</v>
      </c>
      <c r="BK44" s="13" t="s">
        <v>15</v>
      </c>
    </row>
    <row r="45" spans="1:63" s="14" customFormat="1" ht="25.5" x14ac:dyDescent="0.2">
      <c r="A45" s="184">
        <v>36</v>
      </c>
      <c r="B45" s="49" t="s">
        <v>81</v>
      </c>
      <c r="C45" s="49" t="s">
        <v>79</v>
      </c>
      <c r="D45" s="132">
        <v>1</v>
      </c>
      <c r="E45" s="50" t="s">
        <v>331</v>
      </c>
      <c r="F45" s="164">
        <v>15827</v>
      </c>
      <c r="G45" s="162">
        <v>1</v>
      </c>
      <c r="H45" s="53">
        <f>VLOOKUP($A45,[1]Hoja1!$A$3:$G$271,6,0)</f>
        <v>0</v>
      </c>
      <c r="I45" s="53">
        <f>VLOOKUP($A45,[1]Hoja1!$A$3:$G$271,7,0)</f>
        <v>0</v>
      </c>
      <c r="J45" s="53">
        <f t="shared" si="22"/>
        <v>0</v>
      </c>
      <c r="K45" s="54">
        <f t="shared" si="23"/>
        <v>0</v>
      </c>
      <c r="L45" s="53">
        <f>VLOOKUP($A45,[2]Hoja1!$A$3:$G$271,6,0)</f>
        <v>0</v>
      </c>
      <c r="M45" s="53">
        <f>VLOOKUP($A45,[2]Hoja1!$A$3:$G$271,7,0)</f>
        <v>0</v>
      </c>
      <c r="N45" s="53">
        <f t="shared" si="0"/>
        <v>0</v>
      </c>
      <c r="O45" s="54">
        <f t="shared" si="30"/>
        <v>0</v>
      </c>
      <c r="P45" s="53">
        <f>VLOOKUP($A45,[3]Hoja1!$A$3:$M$271,12,0)</f>
        <v>0</v>
      </c>
      <c r="Q45" s="53">
        <f>VLOOKUP($A45,[3]Hoja1!$A$3:$M$271,13,0)</f>
        <v>0</v>
      </c>
      <c r="R45" s="53">
        <f t="shared" si="2"/>
        <v>0</v>
      </c>
      <c r="S45" s="54">
        <f t="shared" si="30"/>
        <v>0</v>
      </c>
      <c r="T45" s="53">
        <f>VLOOKUP($A45,[4]Hoja1!$A$3:$G$271,6,0)</f>
        <v>0</v>
      </c>
      <c r="U45" s="53">
        <f>VLOOKUP($A45,[4]Hoja1!$A$3:$G$271,7,0)</f>
        <v>0</v>
      </c>
      <c r="V45" s="53">
        <f t="shared" si="4"/>
        <v>0</v>
      </c>
      <c r="W45" s="54">
        <f t="shared" si="31"/>
        <v>0</v>
      </c>
      <c r="X45" s="53">
        <f>VLOOKUP($A45,[5]Hoja1!$A$3:$G$271,6,0)</f>
        <v>0</v>
      </c>
      <c r="Y45" s="53">
        <f>VLOOKUP($A45,[5]Hoja1!$A$3:$G$271,7,0)</f>
        <v>0</v>
      </c>
      <c r="Z45" s="53">
        <f t="shared" si="6"/>
        <v>0</v>
      </c>
      <c r="AA45" s="54">
        <f t="shared" si="31"/>
        <v>0</v>
      </c>
      <c r="AB45" s="53">
        <f>VLOOKUP($A45,[6]Hoja1!$A$3:$G$271,6,0)</f>
        <v>28000</v>
      </c>
      <c r="AC45" s="53">
        <f t="shared" si="32"/>
        <v>5320</v>
      </c>
      <c r="AD45" s="53">
        <f t="shared" si="8"/>
        <v>33320</v>
      </c>
      <c r="AE45" s="54">
        <f t="shared" si="31"/>
        <v>33320</v>
      </c>
      <c r="AF45" s="53">
        <f>VLOOKUP($A45,[7]Hoja1!$A$3:$M$271,12,0)</f>
        <v>0</v>
      </c>
      <c r="AG45" s="53">
        <f>VLOOKUP($A45,[7]Hoja1!$A$3:$M$271,13,0)</f>
        <v>0</v>
      </c>
      <c r="AH45" s="53">
        <f t="shared" si="10"/>
        <v>0</v>
      </c>
      <c r="AI45" s="54">
        <f t="shared" si="31"/>
        <v>0</v>
      </c>
      <c r="AJ45" s="53">
        <f>VLOOKUP($A45,[8]Hoja1!$A$3:$G$271,6,0)</f>
        <v>0</v>
      </c>
      <c r="AK45" s="53">
        <f>VLOOKUP($A45,[8]Hoja1!$A$3:$G$271,7,0)</f>
        <v>0</v>
      </c>
      <c r="AL45" s="53">
        <f t="shared" si="12"/>
        <v>0</v>
      </c>
      <c r="AM45" s="54">
        <f t="shared" si="31"/>
        <v>0</v>
      </c>
      <c r="AN45" s="53">
        <f>VLOOKUP($A45,[9]Hoja1!$A$5:$G$273,6,0)</f>
        <v>0</v>
      </c>
      <c r="AO45" s="53">
        <f>VLOOKUP($A45,[9]Hoja1!$A$5:$G$273,7,0)</f>
        <v>0</v>
      </c>
      <c r="AP45" s="53">
        <f t="shared" si="14"/>
        <v>0</v>
      </c>
      <c r="AQ45" s="54">
        <f t="shared" si="31"/>
        <v>0</v>
      </c>
      <c r="AR45" s="53">
        <f>VLOOKUP($A45,[10]Hoja1!$A$3:$M$271,12,0)</f>
        <v>0</v>
      </c>
      <c r="AS45" s="53">
        <f>VLOOKUP($A45,[10]Hoja1!$A$3:$M$271,13,0)</f>
        <v>0</v>
      </c>
      <c r="AT45" s="53">
        <f t="shared" si="16"/>
        <v>0</v>
      </c>
      <c r="AU45" s="54">
        <f t="shared" si="29"/>
        <v>0</v>
      </c>
      <c r="AV45" s="53">
        <f>VLOOKUP($A45,[11]Hoja1!$A$3:$M$271,12,0)</f>
        <v>0</v>
      </c>
      <c r="AW45" s="53">
        <f>VLOOKUP($A45,[11]Hoja1!$A$3:$M$271,13,0)</f>
        <v>0</v>
      </c>
      <c r="AX45" s="53">
        <f t="shared" si="18"/>
        <v>0</v>
      </c>
      <c r="AY45" s="54">
        <f t="shared" si="29"/>
        <v>0</v>
      </c>
      <c r="AZ45" s="53">
        <f>VLOOKUP($A45,[12]Hoja1!$A$3:$M$271,12,0)</f>
        <v>0</v>
      </c>
      <c r="BA45" s="53">
        <f>VLOOKUP($A45,[12]Hoja1!$A$3:$M$271,13,0)</f>
        <v>0</v>
      </c>
      <c r="BB45" s="53">
        <f t="shared" si="20"/>
        <v>0</v>
      </c>
      <c r="BC45" s="54">
        <f t="shared" si="29"/>
        <v>0</v>
      </c>
      <c r="BD45" s="182" t="e">
        <f>MIN(#REF!,#REF!)</f>
        <v>#REF!</v>
      </c>
      <c r="BE45" s="14" t="e">
        <f>BD45-#REF!</f>
        <v>#REF!</v>
      </c>
      <c r="BF45" s="13" t="s">
        <v>15</v>
      </c>
      <c r="BI45" s="14" t="e">
        <f>MIN(#REF!,#REF!)</f>
        <v>#REF!</v>
      </c>
      <c r="BJ45" s="14" t="e">
        <f>BI45-#REF!</f>
        <v>#REF!</v>
      </c>
      <c r="BK45" s="13" t="s">
        <v>15</v>
      </c>
    </row>
    <row r="46" spans="1:63" s="14" customFormat="1" ht="38.25" x14ac:dyDescent="0.2">
      <c r="A46" s="183">
        <v>37</v>
      </c>
      <c r="B46" s="49" t="s">
        <v>96</v>
      </c>
      <c r="C46" s="49" t="s">
        <v>89</v>
      </c>
      <c r="D46" s="132">
        <v>1</v>
      </c>
      <c r="E46" s="50" t="s">
        <v>331</v>
      </c>
      <c r="F46" s="164">
        <v>421872</v>
      </c>
      <c r="G46" s="162">
        <v>1</v>
      </c>
      <c r="H46" s="53">
        <f>VLOOKUP($A46,[1]Hoja1!$A$3:$G$271,6,0)</f>
        <v>0</v>
      </c>
      <c r="I46" s="53">
        <f>VLOOKUP($A46,[1]Hoja1!$A$3:$G$271,7,0)</f>
        <v>0</v>
      </c>
      <c r="J46" s="53">
        <f t="shared" si="22"/>
        <v>0</v>
      </c>
      <c r="K46" s="54">
        <f t="shared" si="23"/>
        <v>0</v>
      </c>
      <c r="L46" s="53">
        <f>VLOOKUP($A46,[2]Hoja1!$A$3:$G$271,6,0)</f>
        <v>0</v>
      </c>
      <c r="M46" s="53">
        <f>VLOOKUP($A46,[2]Hoja1!$A$3:$G$271,7,0)</f>
        <v>0</v>
      </c>
      <c r="N46" s="53">
        <f t="shared" si="0"/>
        <v>0</v>
      </c>
      <c r="O46" s="54">
        <f t="shared" si="30"/>
        <v>0</v>
      </c>
      <c r="P46" s="53">
        <f>VLOOKUP($A46,[3]Hoja1!$A$3:$M$271,12,0)</f>
        <v>0</v>
      </c>
      <c r="Q46" s="53">
        <f>VLOOKUP($A46,[3]Hoja1!$A$3:$M$271,13,0)</f>
        <v>0</v>
      </c>
      <c r="R46" s="53">
        <f t="shared" si="2"/>
        <v>0</v>
      </c>
      <c r="S46" s="54">
        <f t="shared" si="30"/>
        <v>0</v>
      </c>
      <c r="T46" s="53">
        <f>VLOOKUP($A46,[4]Hoja1!$A$3:$G$271,6,0)</f>
        <v>117045</v>
      </c>
      <c r="U46" s="53">
        <f>VLOOKUP($A46,[4]Hoja1!$A$3:$G$271,7,0)</f>
        <v>0</v>
      </c>
      <c r="V46" s="53">
        <f t="shared" si="4"/>
        <v>117045</v>
      </c>
      <c r="W46" s="54">
        <f t="shared" si="31"/>
        <v>117045</v>
      </c>
      <c r="X46" s="53">
        <f>VLOOKUP($A46,[5]Hoja1!$A$3:$G$271,6,0)</f>
        <v>0</v>
      </c>
      <c r="Y46" s="53">
        <f>VLOOKUP($A46,[5]Hoja1!$A$3:$G$271,7,0)</f>
        <v>0</v>
      </c>
      <c r="Z46" s="53">
        <f t="shared" si="6"/>
        <v>0</v>
      </c>
      <c r="AA46" s="54">
        <f t="shared" si="31"/>
        <v>0</v>
      </c>
      <c r="AB46" s="53">
        <f>VLOOKUP($A46,[6]Hoja1!$A$3:$G$271,6,0)</f>
        <v>0</v>
      </c>
      <c r="AC46" s="53">
        <f>VLOOKUP($A46,[6]Hoja1!$A$3:$G$271,7,0)</f>
        <v>0</v>
      </c>
      <c r="AD46" s="53">
        <f t="shared" si="8"/>
        <v>0</v>
      </c>
      <c r="AE46" s="54">
        <f t="shared" si="31"/>
        <v>0</v>
      </c>
      <c r="AF46" s="53">
        <f>VLOOKUP($A46,[7]Hoja1!$A$3:$M$271,12,0)</f>
        <v>0</v>
      </c>
      <c r="AG46" s="53">
        <f>VLOOKUP($A46,[7]Hoja1!$A$3:$M$271,13,0)</f>
        <v>0</v>
      </c>
      <c r="AH46" s="53">
        <f t="shared" si="10"/>
        <v>0</v>
      </c>
      <c r="AI46" s="54">
        <f t="shared" si="31"/>
        <v>0</v>
      </c>
      <c r="AJ46" s="53">
        <f>VLOOKUP($A46,[8]Hoja1!$A$3:$G$271,6,0)</f>
        <v>0</v>
      </c>
      <c r="AK46" s="53">
        <f>VLOOKUP($A46,[8]Hoja1!$A$3:$G$271,7,0)</f>
        <v>0</v>
      </c>
      <c r="AL46" s="53">
        <f t="shared" si="12"/>
        <v>0</v>
      </c>
      <c r="AM46" s="54">
        <f t="shared" si="31"/>
        <v>0</v>
      </c>
      <c r="AN46" s="53">
        <f>VLOOKUP($A46,[9]Hoja1!$A$5:$G$273,6,0)</f>
        <v>0</v>
      </c>
      <c r="AO46" s="53">
        <f>VLOOKUP($A46,[9]Hoja1!$A$5:$G$273,7,0)</f>
        <v>0</v>
      </c>
      <c r="AP46" s="53">
        <f t="shared" si="14"/>
        <v>0</v>
      </c>
      <c r="AQ46" s="54">
        <f t="shared" si="31"/>
        <v>0</v>
      </c>
      <c r="AR46" s="53">
        <f>VLOOKUP($A46,[10]Hoja1!$A$3:$M$271,12,0)</f>
        <v>0</v>
      </c>
      <c r="AS46" s="53">
        <f>VLOOKUP($A46,[10]Hoja1!$A$3:$M$271,13,0)</f>
        <v>0</v>
      </c>
      <c r="AT46" s="53">
        <f t="shared" si="16"/>
        <v>0</v>
      </c>
      <c r="AU46" s="54">
        <f t="shared" si="29"/>
        <v>0</v>
      </c>
      <c r="AV46" s="53">
        <f>VLOOKUP($A46,[11]Hoja1!$A$3:$M$271,12,0)</f>
        <v>0</v>
      </c>
      <c r="AW46" s="53">
        <f>VLOOKUP($A46,[11]Hoja1!$A$3:$M$271,13,0)</f>
        <v>0</v>
      </c>
      <c r="AX46" s="53">
        <f t="shared" si="18"/>
        <v>0</v>
      </c>
      <c r="AY46" s="54">
        <f t="shared" si="29"/>
        <v>0</v>
      </c>
      <c r="AZ46" s="53">
        <f>VLOOKUP($A46,[12]Hoja1!$A$3:$M$271,12,0)</f>
        <v>0</v>
      </c>
      <c r="BA46" s="53">
        <f>VLOOKUP($A46,[12]Hoja1!$A$3:$M$271,13,0)</f>
        <v>0</v>
      </c>
      <c r="BB46" s="53">
        <f t="shared" si="20"/>
        <v>0</v>
      </c>
      <c r="BC46" s="54">
        <f t="shared" si="29"/>
        <v>0</v>
      </c>
      <c r="BD46" s="182" t="e">
        <f>MIN(#REF!,#REF!)</f>
        <v>#REF!</v>
      </c>
      <c r="BE46" s="14" t="e">
        <f>BD46-#REF!</f>
        <v>#REF!</v>
      </c>
      <c r="BF46" s="13" t="s">
        <v>15</v>
      </c>
      <c r="BI46" s="14" t="e">
        <f>MIN(#REF!,#REF!)</f>
        <v>#REF!</v>
      </c>
      <c r="BJ46" s="14" t="e">
        <f>BI46-#REF!</f>
        <v>#REF!</v>
      </c>
      <c r="BK46" s="13" t="s">
        <v>15</v>
      </c>
    </row>
    <row r="47" spans="1:63" s="14" customFormat="1" ht="25.5" x14ac:dyDescent="0.2">
      <c r="A47" s="184">
        <v>38</v>
      </c>
      <c r="B47" s="49" t="s">
        <v>98</v>
      </c>
      <c r="C47" s="49" t="s">
        <v>89</v>
      </c>
      <c r="D47" s="132">
        <v>1</v>
      </c>
      <c r="E47" s="50" t="s">
        <v>331</v>
      </c>
      <c r="F47" s="164">
        <v>390978</v>
      </c>
      <c r="G47" s="162">
        <v>1</v>
      </c>
      <c r="H47" s="53">
        <f>VLOOKUP($A47,[1]Hoja1!$A$3:$G$271,6,0)</f>
        <v>0</v>
      </c>
      <c r="I47" s="53">
        <f>VLOOKUP($A47,[1]Hoja1!$A$3:$G$271,7,0)</f>
        <v>0</v>
      </c>
      <c r="J47" s="53">
        <f t="shared" si="22"/>
        <v>0</v>
      </c>
      <c r="K47" s="54">
        <f t="shared" si="23"/>
        <v>0</v>
      </c>
      <c r="L47" s="53">
        <f>VLOOKUP($A47,[2]Hoja1!$A$3:$G$271,6,0)</f>
        <v>0</v>
      </c>
      <c r="M47" s="53">
        <f>VLOOKUP($A47,[2]Hoja1!$A$3:$G$271,7,0)</f>
        <v>0</v>
      </c>
      <c r="N47" s="53">
        <f t="shared" si="0"/>
        <v>0</v>
      </c>
      <c r="O47" s="54">
        <f t="shared" si="30"/>
        <v>0</v>
      </c>
      <c r="P47" s="53">
        <f>VLOOKUP($A47,[3]Hoja1!$A$3:$M$271,12,0)</f>
        <v>0</v>
      </c>
      <c r="Q47" s="53">
        <f>VLOOKUP($A47,[3]Hoja1!$A$3:$M$271,13,0)</f>
        <v>0</v>
      </c>
      <c r="R47" s="53">
        <f t="shared" si="2"/>
        <v>0</v>
      </c>
      <c r="S47" s="54">
        <f t="shared" si="30"/>
        <v>0</v>
      </c>
      <c r="T47" s="53">
        <f>VLOOKUP($A47,[4]Hoja1!$A$3:$G$271,6,0)</f>
        <v>109785</v>
      </c>
      <c r="U47" s="53">
        <f>VLOOKUP($A47,[4]Hoja1!$A$3:$G$271,7,0)</f>
        <v>0</v>
      </c>
      <c r="V47" s="53">
        <f t="shared" si="4"/>
        <v>109785</v>
      </c>
      <c r="W47" s="54">
        <f t="shared" si="31"/>
        <v>109785</v>
      </c>
      <c r="X47" s="53">
        <f>VLOOKUP($A47,[5]Hoja1!$A$3:$G$271,6,0)</f>
        <v>0</v>
      </c>
      <c r="Y47" s="53">
        <f>VLOOKUP($A47,[5]Hoja1!$A$3:$G$271,7,0)</f>
        <v>0</v>
      </c>
      <c r="Z47" s="53">
        <f t="shared" si="6"/>
        <v>0</v>
      </c>
      <c r="AA47" s="54">
        <f t="shared" si="31"/>
        <v>0</v>
      </c>
      <c r="AB47" s="53">
        <f>VLOOKUP($A47,[6]Hoja1!$A$3:$G$271,6,0)</f>
        <v>0</v>
      </c>
      <c r="AC47" s="53">
        <f>VLOOKUP($A47,[6]Hoja1!$A$3:$G$271,7,0)</f>
        <v>0</v>
      </c>
      <c r="AD47" s="53">
        <f t="shared" si="8"/>
        <v>0</v>
      </c>
      <c r="AE47" s="54">
        <f t="shared" si="31"/>
        <v>0</v>
      </c>
      <c r="AF47" s="53">
        <f>VLOOKUP($A47,[7]Hoja1!$A$3:$M$271,12,0)</f>
        <v>0</v>
      </c>
      <c r="AG47" s="53">
        <f>VLOOKUP($A47,[7]Hoja1!$A$3:$M$271,13,0)</f>
        <v>0</v>
      </c>
      <c r="AH47" s="53">
        <f t="shared" si="10"/>
        <v>0</v>
      </c>
      <c r="AI47" s="54">
        <f t="shared" si="31"/>
        <v>0</v>
      </c>
      <c r="AJ47" s="53">
        <f>VLOOKUP($A47,[8]Hoja1!$A$3:$G$271,6,0)</f>
        <v>0</v>
      </c>
      <c r="AK47" s="53">
        <f>VLOOKUP($A47,[8]Hoja1!$A$3:$G$271,7,0)</f>
        <v>0</v>
      </c>
      <c r="AL47" s="53">
        <f t="shared" si="12"/>
        <v>0</v>
      </c>
      <c r="AM47" s="54">
        <f t="shared" si="31"/>
        <v>0</v>
      </c>
      <c r="AN47" s="53">
        <f>VLOOKUP($A47,[9]Hoja1!$A$5:$G$273,6,0)</f>
        <v>0</v>
      </c>
      <c r="AO47" s="53">
        <f>VLOOKUP($A47,[9]Hoja1!$A$5:$G$273,7,0)</f>
        <v>0</v>
      </c>
      <c r="AP47" s="53">
        <f t="shared" si="14"/>
        <v>0</v>
      </c>
      <c r="AQ47" s="54">
        <f t="shared" si="31"/>
        <v>0</v>
      </c>
      <c r="AR47" s="53">
        <f>VLOOKUP($A47,[10]Hoja1!$A$3:$M$271,12,0)</f>
        <v>0</v>
      </c>
      <c r="AS47" s="53">
        <f>VLOOKUP($A47,[10]Hoja1!$A$3:$M$271,13,0)</f>
        <v>0</v>
      </c>
      <c r="AT47" s="53">
        <f t="shared" si="16"/>
        <v>0</v>
      </c>
      <c r="AU47" s="54">
        <f t="shared" si="29"/>
        <v>0</v>
      </c>
      <c r="AV47" s="53">
        <f>VLOOKUP($A47,[11]Hoja1!$A$3:$M$271,12,0)</f>
        <v>0</v>
      </c>
      <c r="AW47" s="53">
        <f>VLOOKUP($A47,[11]Hoja1!$A$3:$M$271,13,0)</f>
        <v>0</v>
      </c>
      <c r="AX47" s="53">
        <f t="shared" si="18"/>
        <v>0</v>
      </c>
      <c r="AY47" s="54">
        <f t="shared" si="29"/>
        <v>0</v>
      </c>
      <c r="AZ47" s="53">
        <f>VLOOKUP($A47,[12]Hoja1!$A$3:$M$271,12,0)</f>
        <v>0</v>
      </c>
      <c r="BA47" s="53">
        <f>VLOOKUP($A47,[12]Hoja1!$A$3:$M$271,13,0)</f>
        <v>0</v>
      </c>
      <c r="BB47" s="53">
        <f t="shared" si="20"/>
        <v>0</v>
      </c>
      <c r="BC47" s="54">
        <f t="shared" si="29"/>
        <v>0</v>
      </c>
      <c r="BD47" s="182"/>
      <c r="BF47" s="13" t="s">
        <v>19</v>
      </c>
      <c r="BI47" s="14" t="e">
        <f>MIN(#REF!,#REF!)</f>
        <v>#REF!</v>
      </c>
      <c r="BJ47" s="14" t="e">
        <f>BI47-#REF!</f>
        <v>#REF!</v>
      </c>
      <c r="BK47" s="13" t="s">
        <v>14</v>
      </c>
    </row>
    <row r="48" spans="1:63" s="14" customFormat="1" ht="25.5" x14ac:dyDescent="0.2">
      <c r="A48" s="183">
        <v>39</v>
      </c>
      <c r="B48" s="49" t="s">
        <v>115</v>
      </c>
      <c r="C48" s="49" t="s">
        <v>107</v>
      </c>
      <c r="D48" s="132">
        <v>1</v>
      </c>
      <c r="E48" s="50" t="s">
        <v>331</v>
      </c>
      <c r="F48" s="164">
        <v>60930</v>
      </c>
      <c r="G48" s="162">
        <v>5</v>
      </c>
      <c r="H48" s="53">
        <f>VLOOKUP($A48,[1]Hoja1!$A$3:$G$271,6,0)</f>
        <v>0</v>
      </c>
      <c r="I48" s="53">
        <f>VLOOKUP($A48,[1]Hoja1!$A$3:$G$271,7,0)</f>
        <v>0</v>
      </c>
      <c r="J48" s="53">
        <f t="shared" si="22"/>
        <v>0</v>
      </c>
      <c r="K48" s="54">
        <f t="shared" si="23"/>
        <v>0</v>
      </c>
      <c r="L48" s="53">
        <f>VLOOKUP($A48,[2]Hoja1!$A$3:$G$271,6,0)</f>
        <v>0</v>
      </c>
      <c r="M48" s="53">
        <f>VLOOKUP($A48,[2]Hoja1!$A$3:$G$271,7,0)</f>
        <v>0</v>
      </c>
      <c r="N48" s="53">
        <f t="shared" si="0"/>
        <v>0</v>
      </c>
      <c r="O48" s="54">
        <f t="shared" si="30"/>
        <v>0</v>
      </c>
      <c r="P48" s="53">
        <f>VLOOKUP($A48,[3]Hoja1!$A$3:$M$271,12,0)</f>
        <v>0</v>
      </c>
      <c r="Q48" s="53">
        <f>VLOOKUP($A48,[3]Hoja1!$A$3:$M$271,13,0)</f>
        <v>0</v>
      </c>
      <c r="R48" s="53">
        <f t="shared" si="2"/>
        <v>0</v>
      </c>
      <c r="S48" s="54">
        <f t="shared" si="30"/>
        <v>0</v>
      </c>
      <c r="T48" s="53">
        <f>VLOOKUP($A48,[4]Hoja1!$A$3:$G$271,6,0)</f>
        <v>0</v>
      </c>
      <c r="U48" s="53">
        <f>VLOOKUP($A48,[4]Hoja1!$A$3:$G$271,7,0)</f>
        <v>0</v>
      </c>
      <c r="V48" s="53">
        <f t="shared" si="4"/>
        <v>0</v>
      </c>
      <c r="W48" s="54">
        <f t="shared" si="31"/>
        <v>0</v>
      </c>
      <c r="X48" s="53">
        <f>VLOOKUP($A48,[5]Hoja1!$A$3:$G$271,6,0)</f>
        <v>0</v>
      </c>
      <c r="Y48" s="53">
        <f>VLOOKUP($A48,[5]Hoja1!$A$3:$G$271,7,0)</f>
        <v>0</v>
      </c>
      <c r="Z48" s="53">
        <f t="shared" si="6"/>
        <v>0</v>
      </c>
      <c r="AA48" s="54">
        <f t="shared" si="31"/>
        <v>0</v>
      </c>
      <c r="AB48" s="53">
        <f>VLOOKUP($A48,[6]Hoja1!$A$3:$G$271,6,0)</f>
        <v>0</v>
      </c>
      <c r="AC48" s="53">
        <f>VLOOKUP($A48,[6]Hoja1!$A$3:$G$271,7,0)</f>
        <v>0</v>
      </c>
      <c r="AD48" s="53">
        <f t="shared" si="8"/>
        <v>0</v>
      </c>
      <c r="AE48" s="54">
        <f t="shared" si="31"/>
        <v>0</v>
      </c>
      <c r="AF48" s="53">
        <f>VLOOKUP($A48,[7]Hoja1!$A$3:$M$271,12,0)</f>
        <v>0</v>
      </c>
      <c r="AG48" s="53">
        <f>VLOOKUP($A48,[7]Hoja1!$A$3:$M$271,13,0)</f>
        <v>0</v>
      </c>
      <c r="AH48" s="53">
        <f t="shared" si="10"/>
        <v>0</v>
      </c>
      <c r="AI48" s="54">
        <f t="shared" si="31"/>
        <v>0</v>
      </c>
      <c r="AJ48" s="53">
        <f>VLOOKUP($A48,[8]Hoja1!$A$3:$G$271,6,0)</f>
        <v>0</v>
      </c>
      <c r="AK48" s="53">
        <f>VLOOKUP($A48,[8]Hoja1!$A$3:$G$271,7,0)</f>
        <v>0</v>
      </c>
      <c r="AL48" s="53">
        <f t="shared" si="12"/>
        <v>0</v>
      </c>
      <c r="AM48" s="54">
        <f t="shared" si="31"/>
        <v>0</v>
      </c>
      <c r="AN48" s="53">
        <f>VLOOKUP($A48,[9]Hoja1!$A$5:$G$273,6,0)</f>
        <v>0</v>
      </c>
      <c r="AO48" s="53">
        <f>VLOOKUP($A48,[9]Hoja1!$A$5:$G$273,7,0)</f>
        <v>0</v>
      </c>
      <c r="AP48" s="53">
        <f t="shared" si="14"/>
        <v>0</v>
      </c>
      <c r="AQ48" s="54">
        <f t="shared" si="31"/>
        <v>0</v>
      </c>
      <c r="AR48" s="53">
        <f>VLOOKUP($A48,[10]Hoja1!$A$3:$M$271,12,0)</f>
        <v>0</v>
      </c>
      <c r="AS48" s="53">
        <f>VLOOKUP($A48,[10]Hoja1!$A$3:$M$271,13,0)</f>
        <v>0</v>
      </c>
      <c r="AT48" s="53">
        <f t="shared" si="16"/>
        <v>0</v>
      </c>
      <c r="AU48" s="54">
        <f t="shared" si="29"/>
        <v>0</v>
      </c>
      <c r="AV48" s="53">
        <f>VLOOKUP($A48,[11]Hoja1!$A$3:$M$271,12,0)</f>
        <v>0</v>
      </c>
      <c r="AW48" s="53">
        <f>VLOOKUP($A48,[11]Hoja1!$A$3:$M$271,13,0)</f>
        <v>0</v>
      </c>
      <c r="AX48" s="53">
        <f t="shared" si="18"/>
        <v>0</v>
      </c>
      <c r="AY48" s="54">
        <f t="shared" si="29"/>
        <v>0</v>
      </c>
      <c r="AZ48" s="53">
        <f>VLOOKUP($A48,[12]Hoja1!$A$3:$M$271,12,0)</f>
        <v>0</v>
      </c>
      <c r="BA48" s="53">
        <f>VLOOKUP($A48,[12]Hoja1!$A$3:$M$271,13,0)</f>
        <v>0</v>
      </c>
      <c r="BB48" s="53">
        <f t="shared" si="20"/>
        <v>0</v>
      </c>
      <c r="BC48" s="54">
        <f t="shared" si="29"/>
        <v>0</v>
      </c>
      <c r="BD48" s="182" t="e">
        <f>MIN(#REF!,#REF!)</f>
        <v>#REF!</v>
      </c>
      <c r="BE48" s="14" t="e">
        <f>BD48-#REF!</f>
        <v>#REF!</v>
      </c>
      <c r="BF48" s="13" t="s">
        <v>15</v>
      </c>
      <c r="BI48" s="14" t="e">
        <f>MIN(#REF!,#REF!)</f>
        <v>#REF!</v>
      </c>
      <c r="BJ48" s="14" t="e">
        <f>BI48-#REF!</f>
        <v>#REF!</v>
      </c>
      <c r="BK48" s="13" t="s">
        <v>15</v>
      </c>
    </row>
    <row r="49" spans="1:63" s="14" customFormat="1" ht="25.5" x14ac:dyDescent="0.2">
      <c r="A49" s="184">
        <v>40</v>
      </c>
      <c r="B49" s="49" t="s">
        <v>116</v>
      </c>
      <c r="C49" s="49" t="s">
        <v>117</v>
      </c>
      <c r="D49" s="132">
        <v>1</v>
      </c>
      <c r="E49" s="50" t="s">
        <v>331</v>
      </c>
      <c r="F49" s="164">
        <v>8645</v>
      </c>
      <c r="G49" s="162">
        <v>23.666666666666668</v>
      </c>
      <c r="H49" s="53">
        <f>VLOOKUP($A49,[1]Hoja1!$A$3:$G$271,6,0)</f>
        <v>0</v>
      </c>
      <c r="I49" s="53">
        <f>VLOOKUP($A49,[1]Hoja1!$A$3:$G$271,7,0)</f>
        <v>0</v>
      </c>
      <c r="J49" s="53">
        <f t="shared" si="22"/>
        <v>0</v>
      </c>
      <c r="K49" s="54">
        <f t="shared" si="23"/>
        <v>0</v>
      </c>
      <c r="L49" s="53">
        <f>VLOOKUP($A49,[2]Hoja1!$A$3:$G$271,6,0)</f>
        <v>0</v>
      </c>
      <c r="M49" s="53">
        <f>VLOOKUP($A49,[2]Hoja1!$A$3:$G$271,7,0)</f>
        <v>0</v>
      </c>
      <c r="N49" s="53">
        <f t="shared" si="0"/>
        <v>0</v>
      </c>
      <c r="O49" s="54">
        <f t="shared" si="30"/>
        <v>0</v>
      </c>
      <c r="P49" s="53">
        <f>VLOOKUP($A49,[3]Hoja1!$A$3:$M$271,12,0)</f>
        <v>0</v>
      </c>
      <c r="Q49" s="53">
        <f>VLOOKUP($A49,[3]Hoja1!$A$3:$M$271,13,0)</f>
        <v>0</v>
      </c>
      <c r="R49" s="53">
        <f t="shared" si="2"/>
        <v>0</v>
      </c>
      <c r="S49" s="54">
        <f t="shared" si="30"/>
        <v>0</v>
      </c>
      <c r="T49" s="53">
        <f>VLOOKUP($A49,[4]Hoja1!$A$3:$G$271,6,0)</f>
        <v>0</v>
      </c>
      <c r="U49" s="53">
        <f>VLOOKUP($A49,[4]Hoja1!$A$3:$G$271,7,0)</f>
        <v>0</v>
      </c>
      <c r="V49" s="53">
        <f t="shared" si="4"/>
        <v>0</v>
      </c>
      <c r="W49" s="54">
        <f t="shared" si="31"/>
        <v>0</v>
      </c>
      <c r="X49" s="53">
        <f>VLOOKUP($A49,[5]Hoja1!$A$3:$G$271,6,0)</f>
        <v>0</v>
      </c>
      <c r="Y49" s="53">
        <f>VLOOKUP($A49,[5]Hoja1!$A$3:$G$271,7,0)</f>
        <v>0</v>
      </c>
      <c r="Z49" s="53">
        <f t="shared" si="6"/>
        <v>0</v>
      </c>
      <c r="AA49" s="54">
        <f t="shared" si="31"/>
        <v>0</v>
      </c>
      <c r="AB49" s="53">
        <f>VLOOKUP($A49,[6]Hoja1!$A$3:$G$271,6,0)</f>
        <v>24672</v>
      </c>
      <c r="AC49" s="53">
        <f t="shared" ref="AC49:AC50" si="33">AB49*0.19</f>
        <v>4687.68</v>
      </c>
      <c r="AD49" s="53">
        <f t="shared" si="8"/>
        <v>29359.68</v>
      </c>
      <c r="AE49" s="54">
        <f t="shared" si="31"/>
        <v>29359.68</v>
      </c>
      <c r="AF49" s="53">
        <f>VLOOKUP($A49,[7]Hoja1!$A$3:$M$271,12,0)</f>
        <v>0</v>
      </c>
      <c r="AG49" s="53">
        <f>VLOOKUP($A49,[7]Hoja1!$A$3:$M$271,13,0)</f>
        <v>0</v>
      </c>
      <c r="AH49" s="53">
        <f t="shared" si="10"/>
        <v>0</v>
      </c>
      <c r="AI49" s="54">
        <f t="shared" si="31"/>
        <v>0</v>
      </c>
      <c r="AJ49" s="53">
        <f>VLOOKUP($A49,[8]Hoja1!$A$3:$G$271,6,0)</f>
        <v>0</v>
      </c>
      <c r="AK49" s="53">
        <f>VLOOKUP($A49,[8]Hoja1!$A$3:$G$271,7,0)</f>
        <v>0</v>
      </c>
      <c r="AL49" s="53">
        <f t="shared" si="12"/>
        <v>0</v>
      </c>
      <c r="AM49" s="54">
        <f t="shared" si="31"/>
        <v>0</v>
      </c>
      <c r="AN49" s="53">
        <f>VLOOKUP($A49,[9]Hoja1!$A$5:$G$273,6,0)</f>
        <v>0</v>
      </c>
      <c r="AO49" s="53">
        <f>VLOOKUP($A49,[9]Hoja1!$A$5:$G$273,7,0)</f>
        <v>0</v>
      </c>
      <c r="AP49" s="53">
        <f t="shared" si="14"/>
        <v>0</v>
      </c>
      <c r="AQ49" s="54">
        <f t="shared" si="31"/>
        <v>0</v>
      </c>
      <c r="AR49" s="53">
        <f>VLOOKUP($A49,[10]Hoja1!$A$3:$M$271,12,0)</f>
        <v>0</v>
      </c>
      <c r="AS49" s="53">
        <f>VLOOKUP($A49,[10]Hoja1!$A$3:$M$271,13,0)</f>
        <v>0</v>
      </c>
      <c r="AT49" s="53">
        <f t="shared" si="16"/>
        <v>0</v>
      </c>
      <c r="AU49" s="54">
        <f t="shared" si="29"/>
        <v>0</v>
      </c>
      <c r="AV49" s="53">
        <f>VLOOKUP($A49,[11]Hoja1!$A$3:$M$271,12,0)</f>
        <v>0</v>
      </c>
      <c r="AW49" s="53">
        <f>VLOOKUP($A49,[11]Hoja1!$A$3:$M$271,13,0)</f>
        <v>0</v>
      </c>
      <c r="AX49" s="53">
        <f t="shared" si="18"/>
        <v>0</v>
      </c>
      <c r="AY49" s="54">
        <f t="shared" si="29"/>
        <v>0</v>
      </c>
      <c r="AZ49" s="53">
        <f>VLOOKUP($A49,[12]Hoja1!$A$3:$M$271,12,0)</f>
        <v>0</v>
      </c>
      <c r="BA49" s="53">
        <f>VLOOKUP($A49,[12]Hoja1!$A$3:$M$271,13,0)</f>
        <v>0</v>
      </c>
      <c r="BB49" s="53">
        <f t="shared" si="20"/>
        <v>0</v>
      </c>
      <c r="BC49" s="54">
        <f t="shared" si="29"/>
        <v>0</v>
      </c>
      <c r="BD49" s="182"/>
      <c r="BF49" s="13"/>
      <c r="BK49" s="13"/>
    </row>
    <row r="50" spans="1:63" s="14" customFormat="1" ht="25.5" x14ac:dyDescent="0.2">
      <c r="A50" s="183">
        <v>41</v>
      </c>
      <c r="B50" s="49" t="s">
        <v>118</v>
      </c>
      <c r="C50" s="49" t="s">
        <v>117</v>
      </c>
      <c r="D50" s="132">
        <v>1</v>
      </c>
      <c r="E50" s="50" t="s">
        <v>331</v>
      </c>
      <c r="F50" s="164">
        <v>8645</v>
      </c>
      <c r="G50" s="162">
        <v>1</v>
      </c>
      <c r="H50" s="53">
        <f>VLOOKUP($A50,[1]Hoja1!$A$3:$G$271,6,0)</f>
        <v>0</v>
      </c>
      <c r="I50" s="53">
        <f>VLOOKUP($A50,[1]Hoja1!$A$3:$G$271,7,0)</f>
        <v>0</v>
      </c>
      <c r="J50" s="53">
        <f t="shared" si="22"/>
        <v>0</v>
      </c>
      <c r="K50" s="54">
        <f t="shared" si="23"/>
        <v>0</v>
      </c>
      <c r="L50" s="53">
        <f>VLOOKUP($A50,[2]Hoja1!$A$3:$G$271,6,0)</f>
        <v>0</v>
      </c>
      <c r="M50" s="53">
        <f>VLOOKUP($A50,[2]Hoja1!$A$3:$G$271,7,0)</f>
        <v>0</v>
      </c>
      <c r="N50" s="53">
        <f t="shared" si="0"/>
        <v>0</v>
      </c>
      <c r="O50" s="54">
        <f t="shared" si="30"/>
        <v>0</v>
      </c>
      <c r="P50" s="53">
        <f>VLOOKUP($A50,[3]Hoja1!$A$3:$M$271,12,0)</f>
        <v>0</v>
      </c>
      <c r="Q50" s="53">
        <f>VLOOKUP($A50,[3]Hoja1!$A$3:$M$271,13,0)</f>
        <v>0</v>
      </c>
      <c r="R50" s="53">
        <f t="shared" si="2"/>
        <v>0</v>
      </c>
      <c r="S50" s="54">
        <f t="shared" si="30"/>
        <v>0</v>
      </c>
      <c r="T50" s="53">
        <f>VLOOKUP($A50,[4]Hoja1!$A$3:$G$271,6,0)</f>
        <v>0</v>
      </c>
      <c r="U50" s="53">
        <f>VLOOKUP($A50,[4]Hoja1!$A$3:$G$271,7,0)</f>
        <v>0</v>
      </c>
      <c r="V50" s="53">
        <f t="shared" si="4"/>
        <v>0</v>
      </c>
      <c r="W50" s="54">
        <f t="shared" si="31"/>
        <v>0</v>
      </c>
      <c r="X50" s="53">
        <f>VLOOKUP($A50,[5]Hoja1!$A$3:$G$271,6,0)</f>
        <v>0</v>
      </c>
      <c r="Y50" s="53">
        <f>VLOOKUP($A50,[5]Hoja1!$A$3:$G$271,7,0)</f>
        <v>0</v>
      </c>
      <c r="Z50" s="53">
        <f t="shared" si="6"/>
        <v>0</v>
      </c>
      <c r="AA50" s="54">
        <f t="shared" si="31"/>
        <v>0</v>
      </c>
      <c r="AB50" s="53">
        <f>VLOOKUP($A50,[6]Hoja1!$A$3:$G$271,6,0)</f>
        <v>29400</v>
      </c>
      <c r="AC50" s="53">
        <f t="shared" si="33"/>
        <v>5586</v>
      </c>
      <c r="AD50" s="53">
        <f t="shared" si="8"/>
        <v>34986</v>
      </c>
      <c r="AE50" s="54">
        <f t="shared" si="31"/>
        <v>34986</v>
      </c>
      <c r="AF50" s="53">
        <f>VLOOKUP($A50,[7]Hoja1!$A$3:$M$271,12,0)</f>
        <v>0</v>
      </c>
      <c r="AG50" s="53">
        <f>VLOOKUP($A50,[7]Hoja1!$A$3:$M$271,13,0)</f>
        <v>0</v>
      </c>
      <c r="AH50" s="53">
        <f t="shared" si="10"/>
        <v>0</v>
      </c>
      <c r="AI50" s="54">
        <f t="shared" si="31"/>
        <v>0</v>
      </c>
      <c r="AJ50" s="53">
        <f>VLOOKUP($A50,[8]Hoja1!$A$3:$G$271,6,0)</f>
        <v>0</v>
      </c>
      <c r="AK50" s="53">
        <f>VLOOKUP($A50,[8]Hoja1!$A$3:$G$271,7,0)</f>
        <v>0</v>
      </c>
      <c r="AL50" s="53">
        <f t="shared" si="12"/>
        <v>0</v>
      </c>
      <c r="AM50" s="54">
        <f t="shared" si="31"/>
        <v>0</v>
      </c>
      <c r="AN50" s="53">
        <f>VLOOKUP($A50,[9]Hoja1!$A$5:$G$273,6,0)</f>
        <v>0</v>
      </c>
      <c r="AO50" s="53">
        <f>VLOOKUP($A50,[9]Hoja1!$A$5:$G$273,7,0)</f>
        <v>0</v>
      </c>
      <c r="AP50" s="53">
        <f t="shared" si="14"/>
        <v>0</v>
      </c>
      <c r="AQ50" s="54">
        <f t="shared" si="31"/>
        <v>0</v>
      </c>
      <c r="AR50" s="53">
        <f>VLOOKUP($A50,[10]Hoja1!$A$3:$M$271,12,0)</f>
        <v>0</v>
      </c>
      <c r="AS50" s="53">
        <f>VLOOKUP($A50,[10]Hoja1!$A$3:$M$271,13,0)</f>
        <v>0</v>
      </c>
      <c r="AT50" s="53">
        <f t="shared" si="16"/>
        <v>0</v>
      </c>
      <c r="AU50" s="54">
        <f t="shared" si="29"/>
        <v>0</v>
      </c>
      <c r="AV50" s="53">
        <f>VLOOKUP($A50,[11]Hoja1!$A$3:$M$271,12,0)</f>
        <v>0</v>
      </c>
      <c r="AW50" s="53">
        <f>VLOOKUP($A50,[11]Hoja1!$A$3:$M$271,13,0)</f>
        <v>0</v>
      </c>
      <c r="AX50" s="53">
        <f t="shared" si="18"/>
        <v>0</v>
      </c>
      <c r="AY50" s="54">
        <f t="shared" si="29"/>
        <v>0</v>
      </c>
      <c r="AZ50" s="53">
        <f>VLOOKUP($A50,[12]Hoja1!$A$3:$M$271,12,0)</f>
        <v>0</v>
      </c>
      <c r="BA50" s="53">
        <f>VLOOKUP($A50,[12]Hoja1!$A$3:$M$271,13,0)</f>
        <v>0</v>
      </c>
      <c r="BB50" s="53">
        <f t="shared" si="20"/>
        <v>0</v>
      </c>
      <c r="BC50" s="54">
        <f t="shared" si="29"/>
        <v>0</v>
      </c>
      <c r="BD50" s="182"/>
      <c r="BF50" s="13"/>
      <c r="BK50" s="13"/>
    </row>
    <row r="51" spans="1:63" s="14" customFormat="1" ht="51" x14ac:dyDescent="0.2">
      <c r="A51" s="184">
        <v>42</v>
      </c>
      <c r="B51" s="49" t="s">
        <v>348</v>
      </c>
      <c r="C51" s="49" t="s">
        <v>126</v>
      </c>
      <c r="D51" s="132">
        <v>1</v>
      </c>
      <c r="E51" s="50" t="s">
        <v>331</v>
      </c>
      <c r="F51" s="164">
        <v>62500</v>
      </c>
      <c r="G51" s="162">
        <v>0</v>
      </c>
      <c r="H51" s="53">
        <f>VLOOKUP($A51,[1]Hoja1!$A$3:$G$271,6,0)</f>
        <v>0</v>
      </c>
      <c r="I51" s="53">
        <f>VLOOKUP($A51,[1]Hoja1!$A$3:$G$271,7,0)</f>
        <v>0</v>
      </c>
      <c r="J51" s="53">
        <f t="shared" si="22"/>
        <v>0</v>
      </c>
      <c r="K51" s="54">
        <f t="shared" si="23"/>
        <v>0</v>
      </c>
      <c r="L51" s="53">
        <f>VLOOKUP($A51,[2]Hoja1!$A$3:$G$271,6,0)</f>
        <v>0</v>
      </c>
      <c r="M51" s="53">
        <f>VLOOKUP($A51,[2]Hoja1!$A$3:$G$271,7,0)</f>
        <v>0</v>
      </c>
      <c r="N51" s="53">
        <f t="shared" si="0"/>
        <v>0</v>
      </c>
      <c r="O51" s="54">
        <f t="shared" si="30"/>
        <v>0</v>
      </c>
      <c r="P51" s="53">
        <f>VLOOKUP($A51,[3]Hoja1!$A$3:$M$271,12,0)</f>
        <v>0</v>
      </c>
      <c r="Q51" s="53">
        <f>VLOOKUP($A51,[3]Hoja1!$A$3:$M$271,13,0)</f>
        <v>0</v>
      </c>
      <c r="R51" s="53">
        <f t="shared" si="2"/>
        <v>0</v>
      </c>
      <c r="S51" s="54">
        <f t="shared" si="30"/>
        <v>0</v>
      </c>
      <c r="T51" s="53">
        <f>VLOOKUP($A51,[4]Hoja1!$A$3:$G$271,6,0)</f>
        <v>42375</v>
      </c>
      <c r="U51" s="53">
        <f>VLOOKUP($A51,[4]Hoja1!$A$3:$G$271,7,0)</f>
        <v>0</v>
      </c>
      <c r="V51" s="53">
        <f t="shared" si="4"/>
        <v>42375</v>
      </c>
      <c r="W51" s="54">
        <f t="shared" si="31"/>
        <v>42375</v>
      </c>
      <c r="X51" s="53">
        <f>VLOOKUP($A51,[5]Hoja1!$A$3:$G$271,6,0)</f>
        <v>0</v>
      </c>
      <c r="Y51" s="53">
        <f>VLOOKUP($A51,[5]Hoja1!$A$3:$G$271,7,0)</f>
        <v>0</v>
      </c>
      <c r="Z51" s="53">
        <f t="shared" si="6"/>
        <v>0</v>
      </c>
      <c r="AA51" s="54">
        <f t="shared" si="31"/>
        <v>0</v>
      </c>
      <c r="AB51" s="53">
        <f>VLOOKUP($A51,[6]Hoja1!$A$3:$G$271,6,0)</f>
        <v>0</v>
      </c>
      <c r="AC51" s="53">
        <f>VLOOKUP($A51,[6]Hoja1!$A$3:$G$271,7,0)</f>
        <v>0</v>
      </c>
      <c r="AD51" s="53">
        <f t="shared" si="8"/>
        <v>0</v>
      </c>
      <c r="AE51" s="54">
        <f t="shared" si="31"/>
        <v>0</v>
      </c>
      <c r="AF51" s="53">
        <f>VLOOKUP($A51,[7]Hoja1!$A$3:$M$271,12,0)</f>
        <v>0</v>
      </c>
      <c r="AG51" s="53">
        <f>VLOOKUP($A51,[7]Hoja1!$A$3:$M$271,13,0)</f>
        <v>0</v>
      </c>
      <c r="AH51" s="53">
        <f t="shared" si="10"/>
        <v>0</v>
      </c>
      <c r="AI51" s="54">
        <f t="shared" si="31"/>
        <v>0</v>
      </c>
      <c r="AJ51" s="53">
        <f>VLOOKUP($A51,[8]Hoja1!$A$3:$G$271,6,0)</f>
        <v>0</v>
      </c>
      <c r="AK51" s="53">
        <f>VLOOKUP($A51,[8]Hoja1!$A$3:$G$271,7,0)</f>
        <v>0</v>
      </c>
      <c r="AL51" s="53">
        <f t="shared" si="12"/>
        <v>0</v>
      </c>
      <c r="AM51" s="54">
        <f t="shared" si="31"/>
        <v>0</v>
      </c>
      <c r="AN51" s="53">
        <f>VLOOKUP($A51,[9]Hoja1!$A$5:$G$273,6,0)</f>
        <v>108936</v>
      </c>
      <c r="AO51" s="53">
        <f>VLOOKUP($A51,[9]Hoja1!$A$5:$G$273,7,0)</f>
        <v>0</v>
      </c>
      <c r="AP51" s="53">
        <f t="shared" si="14"/>
        <v>108936</v>
      </c>
      <c r="AQ51" s="54">
        <f t="shared" si="31"/>
        <v>108936</v>
      </c>
      <c r="AR51" s="53">
        <f>VLOOKUP($A51,[10]Hoja1!$A$3:$M$271,12,0)</f>
        <v>0</v>
      </c>
      <c r="AS51" s="53">
        <f>VLOOKUP($A51,[10]Hoja1!$A$3:$M$271,13,0)</f>
        <v>0</v>
      </c>
      <c r="AT51" s="53">
        <f t="shared" si="16"/>
        <v>0</v>
      </c>
      <c r="AU51" s="54">
        <f t="shared" si="29"/>
        <v>0</v>
      </c>
      <c r="AV51" s="53">
        <f>VLOOKUP($A51,[11]Hoja1!$A$3:$M$271,12,0)</f>
        <v>0</v>
      </c>
      <c r="AW51" s="53">
        <f>VLOOKUP($A51,[11]Hoja1!$A$3:$M$271,13,0)</f>
        <v>0</v>
      </c>
      <c r="AX51" s="53">
        <f t="shared" si="18"/>
        <v>0</v>
      </c>
      <c r="AY51" s="54">
        <f t="shared" si="29"/>
        <v>0</v>
      </c>
      <c r="AZ51" s="53">
        <f>VLOOKUP($A51,[12]Hoja1!$A$3:$M$271,12,0)</f>
        <v>0</v>
      </c>
      <c r="BA51" s="53">
        <f>VLOOKUP($A51,[12]Hoja1!$A$3:$M$271,13,0)</f>
        <v>0</v>
      </c>
      <c r="BB51" s="53">
        <f t="shared" si="20"/>
        <v>0</v>
      </c>
      <c r="BC51" s="54">
        <f t="shared" si="29"/>
        <v>0</v>
      </c>
      <c r="BD51" s="182"/>
      <c r="BF51" s="13"/>
      <c r="BK51" s="13"/>
    </row>
    <row r="52" spans="1:63" s="14" customFormat="1" ht="51" x14ac:dyDescent="0.2">
      <c r="A52" s="183">
        <v>43</v>
      </c>
      <c r="B52" s="49" t="s">
        <v>349</v>
      </c>
      <c r="C52" s="49" t="s">
        <v>126</v>
      </c>
      <c r="D52" s="132">
        <v>1</v>
      </c>
      <c r="E52" s="50" t="s">
        <v>331</v>
      </c>
      <c r="F52" s="164">
        <v>62500</v>
      </c>
      <c r="G52" s="162">
        <v>0</v>
      </c>
      <c r="H52" s="53">
        <f>VLOOKUP($A52,[1]Hoja1!$A$3:$G$271,6,0)</f>
        <v>0</v>
      </c>
      <c r="I52" s="53">
        <f>VLOOKUP($A52,[1]Hoja1!$A$3:$G$271,7,0)</f>
        <v>0</v>
      </c>
      <c r="J52" s="53">
        <f t="shared" si="22"/>
        <v>0</v>
      </c>
      <c r="K52" s="54">
        <f t="shared" si="23"/>
        <v>0</v>
      </c>
      <c r="L52" s="53">
        <f>VLOOKUP($A52,[2]Hoja1!$A$3:$G$271,6,0)</f>
        <v>0</v>
      </c>
      <c r="M52" s="53">
        <f>VLOOKUP($A52,[2]Hoja1!$A$3:$G$271,7,0)</f>
        <v>0</v>
      </c>
      <c r="N52" s="53">
        <f t="shared" si="0"/>
        <v>0</v>
      </c>
      <c r="O52" s="54">
        <f t="shared" si="30"/>
        <v>0</v>
      </c>
      <c r="P52" s="53">
        <f>VLOOKUP($A52,[3]Hoja1!$A$3:$M$271,12,0)</f>
        <v>0</v>
      </c>
      <c r="Q52" s="53">
        <f>VLOOKUP($A52,[3]Hoja1!$A$3:$M$271,13,0)</f>
        <v>0</v>
      </c>
      <c r="R52" s="53">
        <f t="shared" si="2"/>
        <v>0</v>
      </c>
      <c r="S52" s="54">
        <f t="shared" si="30"/>
        <v>0</v>
      </c>
      <c r="T52" s="53">
        <f>VLOOKUP($A52,[4]Hoja1!$A$3:$G$271,6,0)</f>
        <v>48330</v>
      </c>
      <c r="U52" s="53">
        <f>VLOOKUP($A52,[4]Hoja1!$A$3:$G$271,7,0)</f>
        <v>0</v>
      </c>
      <c r="V52" s="53">
        <f t="shared" si="4"/>
        <v>48330</v>
      </c>
      <c r="W52" s="54">
        <f t="shared" si="31"/>
        <v>48330</v>
      </c>
      <c r="X52" s="53">
        <f>VLOOKUP($A52,[5]Hoja1!$A$3:$G$271,6,0)</f>
        <v>0</v>
      </c>
      <c r="Y52" s="53">
        <f>VLOOKUP($A52,[5]Hoja1!$A$3:$G$271,7,0)</f>
        <v>0</v>
      </c>
      <c r="Z52" s="53">
        <f t="shared" si="6"/>
        <v>0</v>
      </c>
      <c r="AA52" s="54">
        <f t="shared" si="31"/>
        <v>0</v>
      </c>
      <c r="AB52" s="53">
        <f>VLOOKUP($A52,[6]Hoja1!$A$3:$G$271,6,0)</f>
        <v>0</v>
      </c>
      <c r="AC52" s="53">
        <f>VLOOKUP($A52,[6]Hoja1!$A$3:$G$271,7,0)</f>
        <v>0</v>
      </c>
      <c r="AD52" s="53">
        <f t="shared" si="8"/>
        <v>0</v>
      </c>
      <c r="AE52" s="54">
        <f t="shared" si="31"/>
        <v>0</v>
      </c>
      <c r="AF52" s="53">
        <f>VLOOKUP($A52,[7]Hoja1!$A$3:$M$271,12,0)</f>
        <v>0</v>
      </c>
      <c r="AG52" s="53">
        <f>VLOOKUP($A52,[7]Hoja1!$A$3:$M$271,13,0)</f>
        <v>0</v>
      </c>
      <c r="AH52" s="53">
        <f t="shared" si="10"/>
        <v>0</v>
      </c>
      <c r="AI52" s="54">
        <f t="shared" si="31"/>
        <v>0</v>
      </c>
      <c r="AJ52" s="53">
        <f>VLOOKUP($A52,[8]Hoja1!$A$3:$G$271,6,0)</f>
        <v>0</v>
      </c>
      <c r="AK52" s="53">
        <f>VLOOKUP($A52,[8]Hoja1!$A$3:$G$271,7,0)</f>
        <v>0</v>
      </c>
      <c r="AL52" s="53">
        <f t="shared" si="12"/>
        <v>0</v>
      </c>
      <c r="AM52" s="54">
        <f t="shared" si="31"/>
        <v>0</v>
      </c>
      <c r="AN52" s="53">
        <f>VLOOKUP($A52,[9]Hoja1!$A$5:$G$273,6,0)</f>
        <v>114833</v>
      </c>
      <c r="AO52" s="53">
        <f>VLOOKUP($A52,[9]Hoja1!$A$5:$G$273,7,0)</f>
        <v>0</v>
      </c>
      <c r="AP52" s="53">
        <f t="shared" si="14"/>
        <v>114833</v>
      </c>
      <c r="AQ52" s="54">
        <f t="shared" si="31"/>
        <v>114833</v>
      </c>
      <c r="AR52" s="53">
        <f>VLOOKUP($A52,[10]Hoja1!$A$3:$M$271,12,0)</f>
        <v>0</v>
      </c>
      <c r="AS52" s="53">
        <f>VLOOKUP($A52,[10]Hoja1!$A$3:$M$271,13,0)</f>
        <v>0</v>
      </c>
      <c r="AT52" s="53">
        <f t="shared" si="16"/>
        <v>0</v>
      </c>
      <c r="AU52" s="54">
        <f t="shared" si="29"/>
        <v>0</v>
      </c>
      <c r="AV52" s="53">
        <f>VLOOKUP($A52,[11]Hoja1!$A$3:$M$271,12,0)</f>
        <v>0</v>
      </c>
      <c r="AW52" s="53">
        <f>VLOOKUP($A52,[11]Hoja1!$A$3:$M$271,13,0)</f>
        <v>0</v>
      </c>
      <c r="AX52" s="53">
        <f t="shared" si="18"/>
        <v>0</v>
      </c>
      <c r="AY52" s="54">
        <f t="shared" si="29"/>
        <v>0</v>
      </c>
      <c r="AZ52" s="53">
        <f>VLOOKUP($A52,[12]Hoja1!$A$3:$M$271,12,0)</f>
        <v>0</v>
      </c>
      <c r="BA52" s="53">
        <f>VLOOKUP($A52,[12]Hoja1!$A$3:$M$271,13,0)</f>
        <v>0</v>
      </c>
      <c r="BB52" s="53">
        <f t="shared" si="20"/>
        <v>0</v>
      </c>
      <c r="BC52" s="54">
        <f t="shared" si="29"/>
        <v>0</v>
      </c>
      <c r="BD52" s="182"/>
      <c r="BF52" s="13"/>
      <c r="BK52" s="13"/>
    </row>
    <row r="53" spans="1:63" s="14" customFormat="1" ht="51" x14ac:dyDescent="0.2">
      <c r="A53" s="184">
        <v>44</v>
      </c>
      <c r="B53" s="49" t="s">
        <v>127</v>
      </c>
      <c r="C53" s="49" t="s">
        <v>126</v>
      </c>
      <c r="D53" s="132">
        <v>1</v>
      </c>
      <c r="E53" s="50" t="s">
        <v>331</v>
      </c>
      <c r="F53" s="164">
        <v>62500</v>
      </c>
      <c r="G53" s="162">
        <v>1</v>
      </c>
      <c r="H53" s="53">
        <f>VLOOKUP($A53,[1]Hoja1!$A$3:$G$271,6,0)</f>
        <v>0</v>
      </c>
      <c r="I53" s="53">
        <f>VLOOKUP($A53,[1]Hoja1!$A$3:$G$271,7,0)</f>
        <v>0</v>
      </c>
      <c r="J53" s="53">
        <f t="shared" si="22"/>
        <v>0</v>
      </c>
      <c r="K53" s="54">
        <f t="shared" si="23"/>
        <v>0</v>
      </c>
      <c r="L53" s="53">
        <f>VLOOKUP($A53,[2]Hoja1!$A$3:$G$271,6,0)</f>
        <v>0</v>
      </c>
      <c r="M53" s="53">
        <f>VLOOKUP($A53,[2]Hoja1!$A$3:$G$271,7,0)</f>
        <v>0</v>
      </c>
      <c r="N53" s="53">
        <f t="shared" si="0"/>
        <v>0</v>
      </c>
      <c r="O53" s="54">
        <f t="shared" si="30"/>
        <v>0</v>
      </c>
      <c r="P53" s="53">
        <f>VLOOKUP($A53,[3]Hoja1!$A$3:$M$271,12,0)</f>
        <v>0</v>
      </c>
      <c r="Q53" s="53">
        <f>VLOOKUP($A53,[3]Hoja1!$A$3:$M$271,13,0)</f>
        <v>0</v>
      </c>
      <c r="R53" s="53">
        <f t="shared" si="2"/>
        <v>0</v>
      </c>
      <c r="S53" s="54">
        <f t="shared" si="30"/>
        <v>0</v>
      </c>
      <c r="T53" s="53">
        <f>VLOOKUP($A53,[4]Hoja1!$A$3:$G$271,6,0)</f>
        <v>42375</v>
      </c>
      <c r="U53" s="53">
        <f>VLOOKUP($A53,[4]Hoja1!$A$3:$G$271,7,0)</f>
        <v>0</v>
      </c>
      <c r="V53" s="53">
        <f t="shared" si="4"/>
        <v>42375</v>
      </c>
      <c r="W53" s="54">
        <f t="shared" si="31"/>
        <v>42375</v>
      </c>
      <c r="X53" s="53">
        <f>VLOOKUP($A53,[5]Hoja1!$A$3:$G$271,6,0)</f>
        <v>0</v>
      </c>
      <c r="Y53" s="53">
        <f>VLOOKUP($A53,[5]Hoja1!$A$3:$G$271,7,0)</f>
        <v>0</v>
      </c>
      <c r="Z53" s="53">
        <f t="shared" si="6"/>
        <v>0</v>
      </c>
      <c r="AA53" s="54">
        <f t="shared" si="31"/>
        <v>0</v>
      </c>
      <c r="AB53" s="53">
        <f>VLOOKUP($A53,[6]Hoja1!$A$3:$G$271,6,0)</f>
        <v>0</v>
      </c>
      <c r="AC53" s="53">
        <f>VLOOKUP($A53,[6]Hoja1!$A$3:$G$271,7,0)</f>
        <v>0</v>
      </c>
      <c r="AD53" s="53">
        <f t="shared" si="8"/>
        <v>0</v>
      </c>
      <c r="AE53" s="54">
        <f t="shared" si="31"/>
        <v>0</v>
      </c>
      <c r="AF53" s="53">
        <f>VLOOKUP($A53,[7]Hoja1!$A$3:$M$271,12,0)</f>
        <v>0</v>
      </c>
      <c r="AG53" s="53">
        <f>VLOOKUP($A53,[7]Hoja1!$A$3:$M$271,13,0)</f>
        <v>0</v>
      </c>
      <c r="AH53" s="53">
        <f t="shared" si="10"/>
        <v>0</v>
      </c>
      <c r="AI53" s="54">
        <f t="shared" si="31"/>
        <v>0</v>
      </c>
      <c r="AJ53" s="53">
        <f>VLOOKUP($A53,[8]Hoja1!$A$3:$G$271,6,0)</f>
        <v>0</v>
      </c>
      <c r="AK53" s="53">
        <f>VLOOKUP($A53,[8]Hoja1!$A$3:$G$271,7,0)</f>
        <v>0</v>
      </c>
      <c r="AL53" s="53">
        <f t="shared" si="12"/>
        <v>0</v>
      </c>
      <c r="AM53" s="54">
        <f t="shared" si="31"/>
        <v>0</v>
      </c>
      <c r="AN53" s="53">
        <f>VLOOKUP($A53,[9]Hoja1!$A$5:$G$273,6,0)</f>
        <v>108936</v>
      </c>
      <c r="AO53" s="53">
        <f>VLOOKUP($A53,[9]Hoja1!$A$5:$G$273,7,0)</f>
        <v>0</v>
      </c>
      <c r="AP53" s="53">
        <f t="shared" si="14"/>
        <v>108936</v>
      </c>
      <c r="AQ53" s="54">
        <f t="shared" si="31"/>
        <v>108936</v>
      </c>
      <c r="AR53" s="53">
        <f>VLOOKUP($A53,[10]Hoja1!$A$3:$M$271,12,0)</f>
        <v>0</v>
      </c>
      <c r="AS53" s="53">
        <f>VLOOKUP($A53,[10]Hoja1!$A$3:$M$271,13,0)</f>
        <v>0</v>
      </c>
      <c r="AT53" s="53">
        <f t="shared" si="16"/>
        <v>0</v>
      </c>
      <c r="AU53" s="54">
        <f t="shared" si="29"/>
        <v>0</v>
      </c>
      <c r="AV53" s="53">
        <f>VLOOKUP($A53,[11]Hoja1!$A$3:$M$271,12,0)</f>
        <v>0</v>
      </c>
      <c r="AW53" s="53">
        <f>VLOOKUP($A53,[11]Hoja1!$A$3:$M$271,13,0)</f>
        <v>0</v>
      </c>
      <c r="AX53" s="53">
        <f t="shared" si="18"/>
        <v>0</v>
      </c>
      <c r="AY53" s="54">
        <f t="shared" si="29"/>
        <v>0</v>
      </c>
      <c r="AZ53" s="53">
        <f>VLOOKUP($A53,[12]Hoja1!$A$3:$M$271,12,0)</f>
        <v>0</v>
      </c>
      <c r="BA53" s="53">
        <f>VLOOKUP($A53,[12]Hoja1!$A$3:$M$271,13,0)</f>
        <v>0</v>
      </c>
      <c r="BB53" s="53">
        <f t="shared" si="20"/>
        <v>0</v>
      </c>
      <c r="BC53" s="54">
        <f t="shared" si="29"/>
        <v>0</v>
      </c>
      <c r="BD53" s="182"/>
      <c r="BF53" s="13"/>
      <c r="BK53" s="13"/>
    </row>
    <row r="54" spans="1:63" s="14" customFormat="1" ht="12.75" x14ac:dyDescent="0.2">
      <c r="A54" s="183">
        <v>45</v>
      </c>
      <c r="B54" s="49" t="s">
        <v>140</v>
      </c>
      <c r="C54" s="49" t="s">
        <v>141</v>
      </c>
      <c r="D54" s="132">
        <v>1</v>
      </c>
      <c r="E54" s="50" t="s">
        <v>331</v>
      </c>
      <c r="F54" s="164">
        <v>89083</v>
      </c>
      <c r="G54" s="162">
        <v>0</v>
      </c>
      <c r="H54" s="53">
        <f>VLOOKUP($A54,[1]Hoja1!$A$3:$G$271,6,0)</f>
        <v>0</v>
      </c>
      <c r="I54" s="53">
        <f>VLOOKUP($A54,[1]Hoja1!$A$3:$G$271,7,0)</f>
        <v>0</v>
      </c>
      <c r="J54" s="53">
        <f t="shared" si="22"/>
        <v>0</v>
      </c>
      <c r="K54" s="54">
        <f t="shared" si="23"/>
        <v>0</v>
      </c>
      <c r="L54" s="53">
        <f>VLOOKUP($A54,[2]Hoja1!$A$3:$G$271,6,0)</f>
        <v>0</v>
      </c>
      <c r="M54" s="53">
        <f>VLOOKUP($A54,[2]Hoja1!$A$3:$G$271,7,0)</f>
        <v>0</v>
      </c>
      <c r="N54" s="53">
        <f t="shared" si="0"/>
        <v>0</v>
      </c>
      <c r="O54" s="54">
        <f t="shared" si="30"/>
        <v>0</v>
      </c>
      <c r="P54" s="53">
        <f>VLOOKUP($A54,[3]Hoja1!$A$3:$M$271,12,0)</f>
        <v>0</v>
      </c>
      <c r="Q54" s="53">
        <f>VLOOKUP($A54,[3]Hoja1!$A$3:$M$271,13,0)</f>
        <v>0</v>
      </c>
      <c r="R54" s="53">
        <f t="shared" si="2"/>
        <v>0</v>
      </c>
      <c r="S54" s="54">
        <f t="shared" si="30"/>
        <v>0</v>
      </c>
      <c r="T54" s="53">
        <f>VLOOKUP($A54,[4]Hoja1!$A$3:$G$271,6,0)</f>
        <v>0</v>
      </c>
      <c r="U54" s="53">
        <f>VLOOKUP($A54,[4]Hoja1!$A$3:$G$271,7,0)</f>
        <v>0</v>
      </c>
      <c r="V54" s="53">
        <f t="shared" si="4"/>
        <v>0</v>
      </c>
      <c r="W54" s="54">
        <f t="shared" si="31"/>
        <v>0</v>
      </c>
      <c r="X54" s="53">
        <f>VLOOKUP($A54,[5]Hoja1!$A$3:$G$271,6,0)</f>
        <v>84563</v>
      </c>
      <c r="Y54" s="53">
        <v>0</v>
      </c>
      <c r="Z54" s="53">
        <f t="shared" si="6"/>
        <v>84563</v>
      </c>
      <c r="AA54" s="54">
        <f t="shared" si="31"/>
        <v>84563</v>
      </c>
      <c r="AB54" s="53">
        <f>VLOOKUP($A54,[6]Hoja1!$A$3:$G$271,6,0)</f>
        <v>0</v>
      </c>
      <c r="AC54" s="53">
        <f>VLOOKUP($A54,[6]Hoja1!$A$3:$G$271,7,0)</f>
        <v>0</v>
      </c>
      <c r="AD54" s="53">
        <f t="shared" si="8"/>
        <v>0</v>
      </c>
      <c r="AE54" s="54">
        <f t="shared" si="31"/>
        <v>0</v>
      </c>
      <c r="AF54" s="53">
        <f>VLOOKUP($A54,[7]Hoja1!$A$3:$M$271,12,0)</f>
        <v>0</v>
      </c>
      <c r="AG54" s="53">
        <f>VLOOKUP($A54,[7]Hoja1!$A$3:$M$271,13,0)</f>
        <v>0</v>
      </c>
      <c r="AH54" s="53">
        <f t="shared" si="10"/>
        <v>0</v>
      </c>
      <c r="AI54" s="54">
        <f t="shared" si="31"/>
        <v>0</v>
      </c>
      <c r="AJ54" s="53">
        <f>VLOOKUP($A54,[8]Hoja1!$A$3:$G$271,6,0)</f>
        <v>0</v>
      </c>
      <c r="AK54" s="53">
        <f>VLOOKUP($A54,[8]Hoja1!$A$3:$G$271,7,0)</f>
        <v>0</v>
      </c>
      <c r="AL54" s="53">
        <f t="shared" si="12"/>
        <v>0</v>
      </c>
      <c r="AM54" s="54">
        <f t="shared" si="31"/>
        <v>0</v>
      </c>
      <c r="AN54" s="53">
        <f>VLOOKUP($A54,[9]Hoja1!$A$5:$G$273,6,0)</f>
        <v>0</v>
      </c>
      <c r="AO54" s="53">
        <f>VLOOKUP($A54,[9]Hoja1!$A$5:$G$273,7,0)</f>
        <v>0</v>
      </c>
      <c r="AP54" s="53">
        <f t="shared" si="14"/>
        <v>0</v>
      </c>
      <c r="AQ54" s="54">
        <f t="shared" si="31"/>
        <v>0</v>
      </c>
      <c r="AR54" s="53">
        <f>VLOOKUP($A54,[10]Hoja1!$A$3:$M$271,12,0)</f>
        <v>0</v>
      </c>
      <c r="AS54" s="53">
        <f>VLOOKUP($A54,[10]Hoja1!$A$3:$M$271,13,0)</f>
        <v>0</v>
      </c>
      <c r="AT54" s="53">
        <f t="shared" si="16"/>
        <v>0</v>
      </c>
      <c r="AU54" s="54">
        <f t="shared" si="29"/>
        <v>0</v>
      </c>
      <c r="AV54" s="53">
        <f>VLOOKUP($A54,[11]Hoja1!$A$3:$M$271,12,0)</f>
        <v>0</v>
      </c>
      <c r="AW54" s="53">
        <f>VLOOKUP($A54,[11]Hoja1!$A$3:$M$271,13,0)</f>
        <v>0</v>
      </c>
      <c r="AX54" s="53">
        <f t="shared" si="18"/>
        <v>0</v>
      </c>
      <c r="AY54" s="54">
        <f t="shared" si="29"/>
        <v>0</v>
      </c>
      <c r="AZ54" s="53">
        <f>VLOOKUP($A54,[12]Hoja1!$A$3:$M$271,12,0)</f>
        <v>0</v>
      </c>
      <c r="BA54" s="53">
        <f>VLOOKUP($A54,[12]Hoja1!$A$3:$M$271,13,0)</f>
        <v>0</v>
      </c>
      <c r="BB54" s="53">
        <f t="shared" si="20"/>
        <v>0</v>
      </c>
      <c r="BC54" s="54">
        <f t="shared" si="29"/>
        <v>0</v>
      </c>
      <c r="BD54" s="182"/>
      <c r="BF54" s="13"/>
      <c r="BK54" s="13"/>
    </row>
    <row r="55" spans="1:63" s="14" customFormat="1" ht="51" x14ac:dyDescent="0.2">
      <c r="A55" s="184">
        <v>46</v>
      </c>
      <c r="B55" s="49" t="s">
        <v>350</v>
      </c>
      <c r="C55" s="49" t="s">
        <v>143</v>
      </c>
      <c r="D55" s="132">
        <v>1</v>
      </c>
      <c r="E55" s="50" t="s">
        <v>331</v>
      </c>
      <c r="F55" s="164">
        <v>451603</v>
      </c>
      <c r="G55" s="162">
        <v>0</v>
      </c>
      <c r="H55" s="53">
        <f>VLOOKUP($A55,[1]Hoja1!$A$3:$G$271,6,0)</f>
        <v>0</v>
      </c>
      <c r="I55" s="53">
        <f>VLOOKUP($A55,[1]Hoja1!$A$3:$G$271,7,0)</f>
        <v>0</v>
      </c>
      <c r="J55" s="53">
        <f t="shared" si="22"/>
        <v>0</v>
      </c>
      <c r="K55" s="54">
        <f t="shared" si="23"/>
        <v>0</v>
      </c>
      <c r="L55" s="53">
        <f>VLOOKUP($A55,[2]Hoja1!$A$3:$G$271,6,0)</f>
        <v>0</v>
      </c>
      <c r="M55" s="53">
        <f>VLOOKUP($A55,[2]Hoja1!$A$3:$G$271,7,0)</f>
        <v>0</v>
      </c>
      <c r="N55" s="53">
        <f t="shared" si="0"/>
        <v>0</v>
      </c>
      <c r="O55" s="54">
        <f t="shared" si="30"/>
        <v>0</v>
      </c>
      <c r="P55" s="53">
        <f>VLOOKUP($A55,[3]Hoja1!$A$3:$M$271,12,0)</f>
        <v>0</v>
      </c>
      <c r="Q55" s="53">
        <f>VLOOKUP($A55,[3]Hoja1!$A$3:$M$271,13,0)</f>
        <v>0</v>
      </c>
      <c r="R55" s="53">
        <f t="shared" si="2"/>
        <v>0</v>
      </c>
      <c r="S55" s="54">
        <f t="shared" si="30"/>
        <v>0</v>
      </c>
      <c r="T55" s="53">
        <f>VLOOKUP($A55,[4]Hoja1!$A$3:$G$271,6,0)</f>
        <v>0</v>
      </c>
      <c r="U55" s="53">
        <f>VLOOKUP($A55,[4]Hoja1!$A$3:$G$271,7,0)</f>
        <v>0</v>
      </c>
      <c r="V55" s="53">
        <f t="shared" si="4"/>
        <v>0</v>
      </c>
      <c r="W55" s="54">
        <f t="shared" si="31"/>
        <v>0</v>
      </c>
      <c r="X55" s="53">
        <f>VLOOKUP($A55,[5]Hoja1!$A$3:$G$271,6,0)</f>
        <v>0</v>
      </c>
      <c r="Y55" s="53">
        <f>VLOOKUP($A55,[5]Hoja1!$A$3:$G$271,7,0)</f>
        <v>0</v>
      </c>
      <c r="Z55" s="53">
        <f t="shared" si="6"/>
        <v>0</v>
      </c>
      <c r="AA55" s="54">
        <f t="shared" si="31"/>
        <v>0</v>
      </c>
      <c r="AB55" s="53">
        <f>VLOOKUP($A55,[6]Hoja1!$A$3:$G$271,6,0)</f>
        <v>0</v>
      </c>
      <c r="AC55" s="53">
        <f>VLOOKUP($A55,[6]Hoja1!$A$3:$G$271,7,0)</f>
        <v>0</v>
      </c>
      <c r="AD55" s="53">
        <f t="shared" si="8"/>
        <v>0</v>
      </c>
      <c r="AE55" s="54">
        <f t="shared" si="31"/>
        <v>0</v>
      </c>
      <c r="AF55" s="53">
        <f>VLOOKUP($A55,[7]Hoja1!$A$3:$M$271,12,0)</f>
        <v>0</v>
      </c>
      <c r="AG55" s="53">
        <f>VLOOKUP($A55,[7]Hoja1!$A$3:$M$271,13,0)</f>
        <v>0</v>
      </c>
      <c r="AH55" s="53">
        <f t="shared" si="10"/>
        <v>0</v>
      </c>
      <c r="AI55" s="54">
        <f t="shared" si="31"/>
        <v>0</v>
      </c>
      <c r="AJ55" s="53">
        <f>VLOOKUP($A55,[8]Hoja1!$A$3:$G$271,6,0)</f>
        <v>0</v>
      </c>
      <c r="AK55" s="53">
        <f>VLOOKUP($A55,[8]Hoja1!$A$3:$G$271,7,0)</f>
        <v>0</v>
      </c>
      <c r="AL55" s="53">
        <f t="shared" si="12"/>
        <v>0</v>
      </c>
      <c r="AM55" s="54">
        <f t="shared" si="31"/>
        <v>0</v>
      </c>
      <c r="AN55" s="53">
        <f>VLOOKUP($A55,[9]Hoja1!$A$5:$G$273,6,0)</f>
        <v>0</v>
      </c>
      <c r="AO55" s="53">
        <f>VLOOKUP($A55,[9]Hoja1!$A$5:$G$273,7,0)</f>
        <v>0</v>
      </c>
      <c r="AP55" s="53">
        <f t="shared" si="14"/>
        <v>0</v>
      </c>
      <c r="AQ55" s="54">
        <f t="shared" si="31"/>
        <v>0</v>
      </c>
      <c r="AR55" s="53">
        <f>VLOOKUP($A55,[10]Hoja1!$A$3:$M$271,12,0)</f>
        <v>0</v>
      </c>
      <c r="AS55" s="53">
        <f>VLOOKUP($A55,[10]Hoja1!$A$3:$M$271,13,0)</f>
        <v>0</v>
      </c>
      <c r="AT55" s="53">
        <f t="shared" si="16"/>
        <v>0</v>
      </c>
      <c r="AU55" s="54">
        <f t="shared" si="29"/>
        <v>0</v>
      </c>
      <c r="AV55" s="53">
        <f>VLOOKUP($A55,[11]Hoja1!$A$3:$M$271,12,0)</f>
        <v>0</v>
      </c>
      <c r="AW55" s="53">
        <f>VLOOKUP($A55,[11]Hoja1!$A$3:$M$271,13,0)</f>
        <v>0</v>
      </c>
      <c r="AX55" s="53">
        <f t="shared" si="18"/>
        <v>0</v>
      </c>
      <c r="AY55" s="54">
        <f t="shared" si="29"/>
        <v>0</v>
      </c>
      <c r="AZ55" s="53">
        <f>VLOOKUP($A55,[12]Hoja1!$A$3:$M$271,12,0)</f>
        <v>0</v>
      </c>
      <c r="BA55" s="53">
        <f>VLOOKUP($A55,[12]Hoja1!$A$3:$M$271,13,0)</f>
        <v>0</v>
      </c>
      <c r="BB55" s="53">
        <f t="shared" si="20"/>
        <v>0</v>
      </c>
      <c r="BC55" s="54">
        <f t="shared" si="29"/>
        <v>0</v>
      </c>
      <c r="BD55" s="182"/>
      <c r="BF55" s="13"/>
      <c r="BK55" s="13"/>
    </row>
    <row r="56" spans="1:63" s="14" customFormat="1" ht="38.25" x14ac:dyDescent="0.2">
      <c r="A56" s="183">
        <v>47</v>
      </c>
      <c r="B56" s="49" t="s">
        <v>351</v>
      </c>
      <c r="C56" s="49" t="s">
        <v>143</v>
      </c>
      <c r="D56" s="132">
        <v>1</v>
      </c>
      <c r="E56" s="50" t="s">
        <v>331</v>
      </c>
      <c r="F56" s="164">
        <v>470368</v>
      </c>
      <c r="G56" s="162">
        <v>1</v>
      </c>
      <c r="H56" s="53">
        <f>VLOOKUP($A56,[1]Hoja1!$A$3:$G$271,6,0)</f>
        <v>0</v>
      </c>
      <c r="I56" s="53">
        <f>VLOOKUP($A56,[1]Hoja1!$A$3:$G$271,7,0)</f>
        <v>0</v>
      </c>
      <c r="J56" s="53">
        <f t="shared" si="22"/>
        <v>0</v>
      </c>
      <c r="K56" s="54">
        <f t="shared" si="23"/>
        <v>0</v>
      </c>
      <c r="L56" s="53">
        <f>VLOOKUP($A56,[2]Hoja1!$A$3:$G$271,6,0)</f>
        <v>0</v>
      </c>
      <c r="M56" s="53">
        <f>VLOOKUP($A56,[2]Hoja1!$A$3:$G$271,7,0)</f>
        <v>0</v>
      </c>
      <c r="N56" s="53">
        <f t="shared" si="0"/>
        <v>0</v>
      </c>
      <c r="O56" s="54">
        <f t="shared" si="30"/>
        <v>0</v>
      </c>
      <c r="P56" s="53">
        <f>VLOOKUP($A56,[3]Hoja1!$A$3:$M$271,12,0)</f>
        <v>0</v>
      </c>
      <c r="Q56" s="53">
        <f>VLOOKUP($A56,[3]Hoja1!$A$3:$M$271,13,0)</f>
        <v>0</v>
      </c>
      <c r="R56" s="53">
        <f t="shared" si="2"/>
        <v>0</v>
      </c>
      <c r="S56" s="54">
        <f t="shared" si="30"/>
        <v>0</v>
      </c>
      <c r="T56" s="53">
        <f>VLOOKUP($A56,[4]Hoja1!$A$3:$G$271,6,0)</f>
        <v>0</v>
      </c>
      <c r="U56" s="53">
        <f>VLOOKUP($A56,[4]Hoja1!$A$3:$G$271,7,0)</f>
        <v>0</v>
      </c>
      <c r="V56" s="53">
        <f t="shared" si="4"/>
        <v>0</v>
      </c>
      <c r="W56" s="54">
        <f t="shared" si="31"/>
        <v>0</v>
      </c>
      <c r="X56" s="53">
        <f>VLOOKUP($A56,[5]Hoja1!$A$3:$G$271,6,0)</f>
        <v>0</v>
      </c>
      <c r="Y56" s="53">
        <f>VLOOKUP($A56,[5]Hoja1!$A$3:$G$271,7,0)</f>
        <v>0</v>
      </c>
      <c r="Z56" s="53">
        <f t="shared" si="6"/>
        <v>0</v>
      </c>
      <c r="AA56" s="54">
        <f t="shared" si="31"/>
        <v>0</v>
      </c>
      <c r="AB56" s="53">
        <f>VLOOKUP($A56,[6]Hoja1!$A$3:$G$271,6,0)</f>
        <v>0</v>
      </c>
      <c r="AC56" s="53">
        <f>VLOOKUP($A56,[6]Hoja1!$A$3:$G$271,7,0)</f>
        <v>0</v>
      </c>
      <c r="AD56" s="53">
        <f t="shared" si="8"/>
        <v>0</v>
      </c>
      <c r="AE56" s="54">
        <f t="shared" si="31"/>
        <v>0</v>
      </c>
      <c r="AF56" s="53">
        <f>VLOOKUP($A56,[7]Hoja1!$A$3:$M$271,12,0)</f>
        <v>0</v>
      </c>
      <c r="AG56" s="53">
        <f>VLOOKUP($A56,[7]Hoja1!$A$3:$M$271,13,0)</f>
        <v>0</v>
      </c>
      <c r="AH56" s="53">
        <f t="shared" si="10"/>
        <v>0</v>
      </c>
      <c r="AI56" s="54">
        <f t="shared" si="31"/>
        <v>0</v>
      </c>
      <c r="AJ56" s="53">
        <f>VLOOKUP($A56,[8]Hoja1!$A$3:$G$271,6,0)</f>
        <v>0</v>
      </c>
      <c r="AK56" s="53">
        <f>VLOOKUP($A56,[8]Hoja1!$A$3:$G$271,7,0)</f>
        <v>0</v>
      </c>
      <c r="AL56" s="53">
        <f t="shared" si="12"/>
        <v>0</v>
      </c>
      <c r="AM56" s="54">
        <f t="shared" si="31"/>
        <v>0</v>
      </c>
      <c r="AN56" s="53">
        <f>VLOOKUP($A56,[9]Hoja1!$A$5:$G$273,6,0)</f>
        <v>0</v>
      </c>
      <c r="AO56" s="53">
        <f>VLOOKUP($A56,[9]Hoja1!$A$5:$G$273,7,0)</f>
        <v>0</v>
      </c>
      <c r="AP56" s="53">
        <f t="shared" si="14"/>
        <v>0</v>
      </c>
      <c r="AQ56" s="54">
        <f t="shared" si="31"/>
        <v>0</v>
      </c>
      <c r="AR56" s="53">
        <f>VLOOKUP($A56,[10]Hoja1!$A$3:$M$271,12,0)</f>
        <v>0</v>
      </c>
      <c r="AS56" s="53">
        <f>VLOOKUP($A56,[10]Hoja1!$A$3:$M$271,13,0)</f>
        <v>0</v>
      </c>
      <c r="AT56" s="53">
        <f t="shared" si="16"/>
        <v>0</v>
      </c>
      <c r="AU56" s="54">
        <f t="shared" si="29"/>
        <v>0</v>
      </c>
      <c r="AV56" s="53">
        <f>VLOOKUP($A56,[11]Hoja1!$A$3:$M$271,12,0)</f>
        <v>0</v>
      </c>
      <c r="AW56" s="53">
        <f>VLOOKUP($A56,[11]Hoja1!$A$3:$M$271,13,0)</f>
        <v>0</v>
      </c>
      <c r="AX56" s="53">
        <f t="shared" si="18"/>
        <v>0</v>
      </c>
      <c r="AY56" s="54">
        <f t="shared" si="29"/>
        <v>0</v>
      </c>
      <c r="AZ56" s="53">
        <f>VLOOKUP($A56,[12]Hoja1!$A$3:$M$271,12,0)</f>
        <v>0</v>
      </c>
      <c r="BA56" s="53">
        <f>VLOOKUP($A56,[12]Hoja1!$A$3:$M$271,13,0)</f>
        <v>0</v>
      </c>
      <c r="BB56" s="53">
        <f t="shared" si="20"/>
        <v>0</v>
      </c>
      <c r="BC56" s="54">
        <f t="shared" si="29"/>
        <v>0</v>
      </c>
      <c r="BD56" s="182"/>
      <c r="BF56" s="13"/>
      <c r="BK56" s="13"/>
    </row>
    <row r="57" spans="1:63" s="14" customFormat="1" ht="38.25" x14ac:dyDescent="0.2">
      <c r="A57" s="184">
        <v>48</v>
      </c>
      <c r="B57" s="49" t="s">
        <v>352</v>
      </c>
      <c r="C57" s="49" t="s">
        <v>179</v>
      </c>
      <c r="D57" s="132">
        <v>1</v>
      </c>
      <c r="E57" s="50" t="s">
        <v>331</v>
      </c>
      <c r="F57" s="164">
        <v>3648</v>
      </c>
      <c r="G57" s="162">
        <v>3.6666666666666665</v>
      </c>
      <c r="H57" s="53">
        <f>VLOOKUP($A57,[1]Hoja1!$A$3:$G$271,6,0)</f>
        <v>0</v>
      </c>
      <c r="I57" s="53">
        <f>VLOOKUP($A57,[1]Hoja1!$A$3:$G$271,7,0)</f>
        <v>0</v>
      </c>
      <c r="J57" s="53">
        <f t="shared" si="22"/>
        <v>0</v>
      </c>
      <c r="K57" s="54">
        <f t="shared" si="23"/>
        <v>0</v>
      </c>
      <c r="L57" s="53">
        <f>VLOOKUP($A57,[2]Hoja1!$A$3:$G$271,6,0)</f>
        <v>0</v>
      </c>
      <c r="M57" s="53">
        <f>VLOOKUP($A57,[2]Hoja1!$A$3:$G$271,7,0)</f>
        <v>0</v>
      </c>
      <c r="N57" s="53">
        <f t="shared" si="0"/>
        <v>0</v>
      </c>
      <c r="O57" s="54">
        <f t="shared" si="30"/>
        <v>0</v>
      </c>
      <c r="P57" s="53">
        <f>VLOOKUP($A57,[3]Hoja1!$A$3:$M$271,12,0)</f>
        <v>0</v>
      </c>
      <c r="Q57" s="53">
        <f>VLOOKUP($A57,[3]Hoja1!$A$3:$M$271,13,0)</f>
        <v>0</v>
      </c>
      <c r="R57" s="53">
        <f t="shared" si="2"/>
        <v>0</v>
      </c>
      <c r="S57" s="54">
        <f t="shared" si="30"/>
        <v>0</v>
      </c>
      <c r="T57" s="53">
        <f>VLOOKUP($A57,[4]Hoja1!$A$3:$G$271,6,0)</f>
        <v>0</v>
      </c>
      <c r="U57" s="53">
        <f>VLOOKUP($A57,[4]Hoja1!$A$3:$G$271,7,0)</f>
        <v>0</v>
      </c>
      <c r="V57" s="53">
        <f t="shared" si="4"/>
        <v>0</v>
      </c>
      <c r="W57" s="54">
        <f t="shared" si="31"/>
        <v>0</v>
      </c>
      <c r="X57" s="53">
        <f>VLOOKUP($A57,[5]Hoja1!$A$3:$G$271,6,0)</f>
        <v>0</v>
      </c>
      <c r="Y57" s="53">
        <f>VLOOKUP($A57,[5]Hoja1!$A$3:$G$271,7,0)</f>
        <v>0</v>
      </c>
      <c r="Z57" s="53">
        <f t="shared" si="6"/>
        <v>0</v>
      </c>
      <c r="AA57" s="54">
        <f t="shared" si="31"/>
        <v>0</v>
      </c>
      <c r="AB57" s="53">
        <f>VLOOKUP($A57,[6]Hoja1!$A$3:$G$271,6,0)</f>
        <v>0</v>
      </c>
      <c r="AC57" s="53">
        <f>VLOOKUP($A57,[6]Hoja1!$A$3:$G$271,7,0)</f>
        <v>0</v>
      </c>
      <c r="AD57" s="53">
        <f t="shared" si="8"/>
        <v>0</v>
      </c>
      <c r="AE57" s="54">
        <f t="shared" si="31"/>
        <v>0</v>
      </c>
      <c r="AF57" s="53">
        <f>VLOOKUP($A57,[7]Hoja1!$A$3:$M$271,12,0)</f>
        <v>0</v>
      </c>
      <c r="AG57" s="53">
        <f>VLOOKUP($A57,[7]Hoja1!$A$3:$M$271,13,0)</f>
        <v>0</v>
      </c>
      <c r="AH57" s="53">
        <f t="shared" si="10"/>
        <v>0</v>
      </c>
      <c r="AI57" s="54">
        <f t="shared" si="31"/>
        <v>0</v>
      </c>
      <c r="AJ57" s="53">
        <f>VLOOKUP($A57,[8]Hoja1!$A$3:$G$271,6,0)</f>
        <v>0</v>
      </c>
      <c r="AK57" s="53">
        <f>VLOOKUP($A57,[8]Hoja1!$A$3:$G$271,7,0)</f>
        <v>0</v>
      </c>
      <c r="AL57" s="53">
        <f t="shared" si="12"/>
        <v>0</v>
      </c>
      <c r="AM57" s="54">
        <f t="shared" si="31"/>
        <v>0</v>
      </c>
      <c r="AN57" s="53">
        <f>VLOOKUP($A57,[9]Hoja1!$A$5:$G$273,6,0)</f>
        <v>0</v>
      </c>
      <c r="AO57" s="53">
        <f>VLOOKUP($A57,[9]Hoja1!$A$5:$G$273,7,0)</f>
        <v>0</v>
      </c>
      <c r="AP57" s="53">
        <f t="shared" si="14"/>
        <v>0</v>
      </c>
      <c r="AQ57" s="54">
        <f t="shared" ref="AQ57:BC72" si="34">$D57*AP57</f>
        <v>0</v>
      </c>
      <c r="AR57" s="53">
        <f>VLOOKUP($A57,[10]Hoja1!$A$3:$M$271,12,0)</f>
        <v>0</v>
      </c>
      <c r="AS57" s="53">
        <f>VLOOKUP($A57,[10]Hoja1!$A$3:$M$271,13,0)</f>
        <v>0</v>
      </c>
      <c r="AT57" s="53">
        <f t="shared" si="16"/>
        <v>0</v>
      </c>
      <c r="AU57" s="54">
        <f t="shared" si="34"/>
        <v>0</v>
      </c>
      <c r="AV57" s="53">
        <f>VLOOKUP($A57,[11]Hoja1!$A$3:$M$271,12,0)</f>
        <v>0</v>
      </c>
      <c r="AW57" s="53">
        <f>VLOOKUP($A57,[11]Hoja1!$A$3:$M$271,13,0)</f>
        <v>0</v>
      </c>
      <c r="AX57" s="53">
        <f t="shared" si="18"/>
        <v>0</v>
      </c>
      <c r="AY57" s="54">
        <f t="shared" si="34"/>
        <v>0</v>
      </c>
      <c r="AZ57" s="53">
        <f>VLOOKUP($A57,[12]Hoja1!$A$3:$M$271,12,0)</f>
        <v>0</v>
      </c>
      <c r="BA57" s="53">
        <f>VLOOKUP($A57,[12]Hoja1!$A$3:$M$271,13,0)</f>
        <v>0</v>
      </c>
      <c r="BB57" s="53">
        <f t="shared" si="20"/>
        <v>0</v>
      </c>
      <c r="BC57" s="54">
        <f t="shared" si="34"/>
        <v>0</v>
      </c>
      <c r="BD57" s="182"/>
      <c r="BF57" s="13"/>
      <c r="BK57" s="13"/>
    </row>
    <row r="58" spans="1:63" s="14" customFormat="1" ht="12.75" x14ac:dyDescent="0.2">
      <c r="A58" s="183">
        <v>49</v>
      </c>
      <c r="B58" s="49" t="s">
        <v>353</v>
      </c>
      <c r="C58" s="49" t="s">
        <v>183</v>
      </c>
      <c r="D58" s="132">
        <v>1</v>
      </c>
      <c r="E58" s="50" t="s">
        <v>331</v>
      </c>
      <c r="F58" s="164">
        <v>4252</v>
      </c>
      <c r="G58" s="162">
        <v>1</v>
      </c>
      <c r="H58" s="53">
        <f>VLOOKUP($A58,[1]Hoja1!$A$3:$G$271,6,0)</f>
        <v>0</v>
      </c>
      <c r="I58" s="53">
        <f>VLOOKUP($A58,[1]Hoja1!$A$3:$G$271,7,0)</f>
        <v>0</v>
      </c>
      <c r="J58" s="53">
        <f t="shared" si="22"/>
        <v>0</v>
      </c>
      <c r="K58" s="54">
        <f t="shared" si="23"/>
        <v>0</v>
      </c>
      <c r="L58" s="53">
        <f>VLOOKUP($A58,[2]Hoja1!$A$3:$G$271,6,0)</f>
        <v>0</v>
      </c>
      <c r="M58" s="53">
        <f>VLOOKUP($A58,[2]Hoja1!$A$3:$G$271,7,0)</f>
        <v>0</v>
      </c>
      <c r="N58" s="53">
        <f t="shared" si="0"/>
        <v>0</v>
      </c>
      <c r="O58" s="54">
        <f t="shared" ref="O58:S73" si="35">$D58*N58</f>
        <v>0</v>
      </c>
      <c r="P58" s="53">
        <f>VLOOKUP($A58,[3]Hoja1!$A$3:$M$271,12,0)</f>
        <v>0</v>
      </c>
      <c r="Q58" s="53">
        <f>VLOOKUP($A58,[3]Hoja1!$A$3:$M$271,13,0)</f>
        <v>0</v>
      </c>
      <c r="R58" s="53">
        <f t="shared" si="2"/>
        <v>0</v>
      </c>
      <c r="S58" s="54">
        <f t="shared" si="35"/>
        <v>0</v>
      </c>
      <c r="T58" s="53">
        <f>VLOOKUP($A58,[4]Hoja1!$A$3:$G$271,6,0)</f>
        <v>4252</v>
      </c>
      <c r="U58" s="53">
        <f>VLOOKUP($A58,[4]Hoja1!$A$3:$G$271,7,0)</f>
        <v>0</v>
      </c>
      <c r="V58" s="53">
        <f t="shared" si="4"/>
        <v>4252</v>
      </c>
      <c r="W58" s="54">
        <f t="shared" ref="W58:AQ73" si="36">$D58*V58</f>
        <v>4252</v>
      </c>
      <c r="X58" s="53">
        <f>VLOOKUP($A58,[5]Hoja1!$A$3:$G$271,6,0)</f>
        <v>0</v>
      </c>
      <c r="Y58" s="53">
        <f>VLOOKUP($A58,[5]Hoja1!$A$3:$G$271,7,0)</f>
        <v>0</v>
      </c>
      <c r="Z58" s="53">
        <f t="shared" si="6"/>
        <v>0</v>
      </c>
      <c r="AA58" s="54">
        <f t="shared" si="36"/>
        <v>0</v>
      </c>
      <c r="AB58" s="53">
        <f>VLOOKUP($A58,[6]Hoja1!$A$3:$G$271,6,0)</f>
        <v>0</v>
      </c>
      <c r="AC58" s="53">
        <f>VLOOKUP($A58,[6]Hoja1!$A$3:$G$271,7,0)</f>
        <v>0</v>
      </c>
      <c r="AD58" s="53">
        <f t="shared" si="8"/>
        <v>0</v>
      </c>
      <c r="AE58" s="54">
        <f t="shared" si="36"/>
        <v>0</v>
      </c>
      <c r="AF58" s="53">
        <f>VLOOKUP($A58,[7]Hoja1!$A$3:$M$271,12,0)</f>
        <v>0</v>
      </c>
      <c r="AG58" s="53">
        <f>VLOOKUP($A58,[7]Hoja1!$A$3:$M$271,13,0)</f>
        <v>0</v>
      </c>
      <c r="AH58" s="53">
        <f t="shared" si="10"/>
        <v>0</v>
      </c>
      <c r="AI58" s="54">
        <f t="shared" si="36"/>
        <v>0</v>
      </c>
      <c r="AJ58" s="53">
        <f>VLOOKUP($A58,[8]Hoja1!$A$3:$G$271,6,0)</f>
        <v>0</v>
      </c>
      <c r="AK58" s="53">
        <f>VLOOKUP($A58,[8]Hoja1!$A$3:$G$271,7,0)</f>
        <v>0</v>
      </c>
      <c r="AL58" s="53">
        <f t="shared" si="12"/>
        <v>0</v>
      </c>
      <c r="AM58" s="54">
        <f t="shared" si="36"/>
        <v>0</v>
      </c>
      <c r="AN58" s="53">
        <f>VLOOKUP($A58,[9]Hoja1!$A$5:$G$273,6,0)</f>
        <v>0</v>
      </c>
      <c r="AO58" s="53">
        <f>VLOOKUP($A58,[9]Hoja1!$A$5:$G$273,7,0)</f>
        <v>0</v>
      </c>
      <c r="AP58" s="53">
        <f t="shared" si="14"/>
        <v>0</v>
      </c>
      <c r="AQ58" s="54">
        <f t="shared" si="36"/>
        <v>0</v>
      </c>
      <c r="AR58" s="53">
        <f>VLOOKUP($A58,[10]Hoja1!$A$3:$M$271,12,0)</f>
        <v>0</v>
      </c>
      <c r="AS58" s="53">
        <f>VLOOKUP($A58,[10]Hoja1!$A$3:$M$271,13,0)</f>
        <v>0</v>
      </c>
      <c r="AT58" s="53">
        <f t="shared" si="16"/>
        <v>0</v>
      </c>
      <c r="AU58" s="54">
        <f t="shared" si="34"/>
        <v>0</v>
      </c>
      <c r="AV58" s="53">
        <f>VLOOKUP($A58,[11]Hoja1!$A$3:$M$271,12,0)</f>
        <v>0</v>
      </c>
      <c r="AW58" s="53">
        <f>VLOOKUP($A58,[11]Hoja1!$A$3:$M$271,13,0)</f>
        <v>0</v>
      </c>
      <c r="AX58" s="53">
        <f t="shared" si="18"/>
        <v>0</v>
      </c>
      <c r="AY58" s="54">
        <f t="shared" si="34"/>
        <v>0</v>
      </c>
      <c r="AZ58" s="53">
        <f>VLOOKUP($A58,[12]Hoja1!$A$3:$M$271,12,0)</f>
        <v>0</v>
      </c>
      <c r="BA58" s="53">
        <f>VLOOKUP($A58,[12]Hoja1!$A$3:$M$271,13,0)</f>
        <v>0</v>
      </c>
      <c r="BB58" s="53">
        <f t="shared" si="20"/>
        <v>0</v>
      </c>
      <c r="BC58" s="54">
        <f t="shared" si="34"/>
        <v>0</v>
      </c>
      <c r="BD58" s="182"/>
      <c r="BF58" s="13"/>
      <c r="BK58" s="13"/>
    </row>
    <row r="59" spans="1:63" s="14" customFormat="1" ht="38.25" x14ac:dyDescent="0.2">
      <c r="A59" s="184">
        <v>50</v>
      </c>
      <c r="B59" s="49" t="s">
        <v>191</v>
      </c>
      <c r="C59" s="49" t="s">
        <v>192</v>
      </c>
      <c r="D59" s="132">
        <v>1</v>
      </c>
      <c r="E59" s="50" t="s">
        <v>331</v>
      </c>
      <c r="F59" s="164">
        <v>37400</v>
      </c>
      <c r="G59" s="162">
        <v>1</v>
      </c>
      <c r="H59" s="53">
        <f>VLOOKUP($A59,[1]Hoja1!$A$3:$G$271,6,0)</f>
        <v>0</v>
      </c>
      <c r="I59" s="53">
        <f>VLOOKUP($A59,[1]Hoja1!$A$3:$G$271,7,0)</f>
        <v>0</v>
      </c>
      <c r="J59" s="53">
        <f t="shared" si="22"/>
        <v>0</v>
      </c>
      <c r="K59" s="54">
        <f t="shared" si="23"/>
        <v>0</v>
      </c>
      <c r="L59" s="53">
        <f>VLOOKUP($A59,[2]Hoja1!$A$3:$G$271,6,0)</f>
        <v>0</v>
      </c>
      <c r="M59" s="53">
        <f>VLOOKUP($A59,[2]Hoja1!$A$3:$G$271,7,0)</f>
        <v>0</v>
      </c>
      <c r="N59" s="53">
        <f t="shared" si="0"/>
        <v>0</v>
      </c>
      <c r="O59" s="54">
        <f t="shared" si="35"/>
        <v>0</v>
      </c>
      <c r="P59" s="53">
        <f>VLOOKUP($A59,[3]Hoja1!$A$3:$M$271,12,0)</f>
        <v>0</v>
      </c>
      <c r="Q59" s="53">
        <f>VLOOKUP($A59,[3]Hoja1!$A$3:$M$271,13,0)</f>
        <v>0</v>
      </c>
      <c r="R59" s="53">
        <f t="shared" si="2"/>
        <v>0</v>
      </c>
      <c r="S59" s="54">
        <f t="shared" si="35"/>
        <v>0</v>
      </c>
      <c r="T59" s="53">
        <f>VLOOKUP($A59,[4]Hoja1!$A$3:$G$271,6,0)</f>
        <v>0</v>
      </c>
      <c r="U59" s="53">
        <f>VLOOKUP($A59,[4]Hoja1!$A$3:$G$271,7,0)</f>
        <v>0</v>
      </c>
      <c r="V59" s="53">
        <f t="shared" si="4"/>
        <v>0</v>
      </c>
      <c r="W59" s="54">
        <f t="shared" si="36"/>
        <v>0</v>
      </c>
      <c r="X59" s="53">
        <f>VLOOKUP($A59,[5]Hoja1!$A$3:$G$271,6,0)</f>
        <v>0</v>
      </c>
      <c r="Y59" s="53">
        <f>VLOOKUP($A59,[5]Hoja1!$A$3:$G$271,7,0)</f>
        <v>0</v>
      </c>
      <c r="Z59" s="53">
        <f t="shared" si="6"/>
        <v>0</v>
      </c>
      <c r="AA59" s="54">
        <f t="shared" si="36"/>
        <v>0</v>
      </c>
      <c r="AB59" s="53">
        <f>VLOOKUP($A59,[6]Hoja1!$A$3:$G$271,6,0)</f>
        <v>0</v>
      </c>
      <c r="AC59" s="53">
        <f>VLOOKUP($A59,[6]Hoja1!$A$3:$G$271,7,0)</f>
        <v>0</v>
      </c>
      <c r="AD59" s="53">
        <f t="shared" si="8"/>
        <v>0</v>
      </c>
      <c r="AE59" s="54">
        <f t="shared" si="36"/>
        <v>0</v>
      </c>
      <c r="AF59" s="53">
        <f>VLOOKUP($A59,[7]Hoja1!$A$3:$M$271,12,0)</f>
        <v>0</v>
      </c>
      <c r="AG59" s="53">
        <f>VLOOKUP($A59,[7]Hoja1!$A$3:$M$271,13,0)</f>
        <v>0</v>
      </c>
      <c r="AH59" s="53">
        <f t="shared" si="10"/>
        <v>0</v>
      </c>
      <c r="AI59" s="54">
        <f t="shared" si="36"/>
        <v>0</v>
      </c>
      <c r="AJ59" s="53">
        <f>VLOOKUP($A59,[8]Hoja1!$A$3:$G$271,6,0)</f>
        <v>0</v>
      </c>
      <c r="AK59" s="53">
        <f>VLOOKUP($A59,[8]Hoja1!$A$3:$G$271,7,0)</f>
        <v>0</v>
      </c>
      <c r="AL59" s="53">
        <f t="shared" si="12"/>
        <v>0</v>
      </c>
      <c r="AM59" s="54">
        <f t="shared" si="36"/>
        <v>0</v>
      </c>
      <c r="AN59" s="53">
        <f>VLOOKUP($A59,[9]Hoja1!$A$5:$G$273,6,0)</f>
        <v>0</v>
      </c>
      <c r="AO59" s="53">
        <f>VLOOKUP($A59,[9]Hoja1!$A$5:$G$273,7,0)</f>
        <v>0</v>
      </c>
      <c r="AP59" s="53">
        <f t="shared" si="14"/>
        <v>0</v>
      </c>
      <c r="AQ59" s="54">
        <f t="shared" si="36"/>
        <v>0</v>
      </c>
      <c r="AR59" s="53">
        <f>VLOOKUP($A59,[10]Hoja1!$A$3:$M$271,12,0)</f>
        <v>0</v>
      </c>
      <c r="AS59" s="53">
        <f>VLOOKUP($A59,[10]Hoja1!$A$3:$M$271,13,0)</f>
        <v>0</v>
      </c>
      <c r="AT59" s="53">
        <f t="shared" si="16"/>
        <v>0</v>
      </c>
      <c r="AU59" s="54">
        <f t="shared" si="34"/>
        <v>0</v>
      </c>
      <c r="AV59" s="53">
        <f>VLOOKUP($A59,[11]Hoja1!$A$3:$M$271,12,0)</f>
        <v>0</v>
      </c>
      <c r="AW59" s="53">
        <f>VLOOKUP($A59,[11]Hoja1!$A$3:$M$271,13,0)</f>
        <v>0</v>
      </c>
      <c r="AX59" s="53">
        <f t="shared" si="18"/>
        <v>0</v>
      </c>
      <c r="AY59" s="54">
        <f t="shared" si="34"/>
        <v>0</v>
      </c>
      <c r="AZ59" s="53">
        <f>VLOOKUP($A59,[12]Hoja1!$A$3:$M$271,12,0)</f>
        <v>0</v>
      </c>
      <c r="BA59" s="53">
        <f>VLOOKUP($A59,[12]Hoja1!$A$3:$M$271,13,0)</f>
        <v>0</v>
      </c>
      <c r="BB59" s="53">
        <f t="shared" si="20"/>
        <v>0</v>
      </c>
      <c r="BC59" s="54">
        <f t="shared" si="34"/>
        <v>0</v>
      </c>
      <c r="BD59" s="182"/>
      <c r="BF59" s="13"/>
      <c r="BK59" s="13"/>
    </row>
    <row r="60" spans="1:63" s="14" customFormat="1" ht="89.25" x14ac:dyDescent="0.2">
      <c r="A60" s="183">
        <v>51</v>
      </c>
      <c r="B60" s="49" t="s">
        <v>354</v>
      </c>
      <c r="C60" s="49" t="s">
        <v>194</v>
      </c>
      <c r="D60" s="132">
        <v>1</v>
      </c>
      <c r="E60" s="50" t="s">
        <v>331</v>
      </c>
      <c r="F60" s="164">
        <v>1398527</v>
      </c>
      <c r="G60" s="162">
        <v>2</v>
      </c>
      <c r="H60" s="53">
        <f>VLOOKUP($A60,[1]Hoja1!$A$3:$G$271,6,0)</f>
        <v>0</v>
      </c>
      <c r="I60" s="53">
        <f>VLOOKUP($A60,[1]Hoja1!$A$3:$G$271,7,0)</f>
        <v>0</v>
      </c>
      <c r="J60" s="53">
        <f t="shared" si="22"/>
        <v>0</v>
      </c>
      <c r="K60" s="54">
        <f t="shared" si="23"/>
        <v>0</v>
      </c>
      <c r="L60" s="53">
        <f>VLOOKUP($A60,[2]Hoja1!$A$3:$G$271,6,0)</f>
        <v>0</v>
      </c>
      <c r="M60" s="53">
        <f>VLOOKUP($A60,[2]Hoja1!$A$3:$G$271,7,0)</f>
        <v>0</v>
      </c>
      <c r="N60" s="53">
        <f t="shared" si="0"/>
        <v>0</v>
      </c>
      <c r="O60" s="54">
        <f t="shared" si="35"/>
        <v>0</v>
      </c>
      <c r="P60" s="53">
        <f>VLOOKUP($A60,[3]Hoja1!$A$3:$M$271,12,0)</f>
        <v>0</v>
      </c>
      <c r="Q60" s="53">
        <f>VLOOKUP($A60,[3]Hoja1!$A$3:$M$271,13,0)</f>
        <v>0</v>
      </c>
      <c r="R60" s="53">
        <f t="shared" si="2"/>
        <v>0</v>
      </c>
      <c r="S60" s="54">
        <f t="shared" si="35"/>
        <v>0</v>
      </c>
      <c r="T60" s="53">
        <f>VLOOKUP($A60,[4]Hoja1!$A$3:$G$271,6,0)</f>
        <v>988636</v>
      </c>
      <c r="U60" s="53">
        <f>VLOOKUP($A60,[4]Hoja1!$A$3:$G$271,7,0)</f>
        <v>0</v>
      </c>
      <c r="V60" s="53">
        <f t="shared" si="4"/>
        <v>988636</v>
      </c>
      <c r="W60" s="54">
        <f t="shared" si="36"/>
        <v>988636</v>
      </c>
      <c r="X60" s="53">
        <f>VLOOKUP($A60,[5]Hoja1!$A$3:$G$271,6,0)</f>
        <v>0</v>
      </c>
      <c r="Y60" s="53">
        <f>VLOOKUP($A60,[5]Hoja1!$A$3:$G$271,7,0)</f>
        <v>0</v>
      </c>
      <c r="Z60" s="53">
        <f t="shared" si="6"/>
        <v>0</v>
      </c>
      <c r="AA60" s="54">
        <f t="shared" si="36"/>
        <v>0</v>
      </c>
      <c r="AB60" s="53">
        <f>VLOOKUP($A60,[6]Hoja1!$A$3:$G$271,6,0)</f>
        <v>0</v>
      </c>
      <c r="AC60" s="53">
        <f>VLOOKUP($A60,[6]Hoja1!$A$3:$G$271,7,0)</f>
        <v>0</v>
      </c>
      <c r="AD60" s="53">
        <f t="shared" si="8"/>
        <v>0</v>
      </c>
      <c r="AE60" s="54">
        <f t="shared" si="36"/>
        <v>0</v>
      </c>
      <c r="AF60" s="53">
        <f>VLOOKUP($A60,[7]Hoja1!$A$3:$M$271,12,0)</f>
        <v>0</v>
      </c>
      <c r="AG60" s="53">
        <f>VLOOKUP($A60,[7]Hoja1!$A$3:$M$271,13,0)</f>
        <v>0</v>
      </c>
      <c r="AH60" s="53">
        <f t="shared" si="10"/>
        <v>0</v>
      </c>
      <c r="AI60" s="54">
        <f t="shared" si="36"/>
        <v>0</v>
      </c>
      <c r="AJ60" s="53">
        <f>VLOOKUP($A60,[8]Hoja1!$A$3:$G$271,6,0)</f>
        <v>0</v>
      </c>
      <c r="AK60" s="53">
        <f>VLOOKUP($A60,[8]Hoja1!$A$3:$G$271,7,0)</f>
        <v>0</v>
      </c>
      <c r="AL60" s="53">
        <f t="shared" si="12"/>
        <v>0</v>
      </c>
      <c r="AM60" s="54">
        <f t="shared" si="36"/>
        <v>0</v>
      </c>
      <c r="AN60" s="53">
        <f>VLOOKUP($A60,[9]Hoja1!$A$5:$G$273,6,0)</f>
        <v>0</v>
      </c>
      <c r="AO60" s="53">
        <f>VLOOKUP($A60,[9]Hoja1!$A$5:$G$273,7,0)</f>
        <v>0</v>
      </c>
      <c r="AP60" s="53">
        <f t="shared" si="14"/>
        <v>0</v>
      </c>
      <c r="AQ60" s="54">
        <f t="shared" si="36"/>
        <v>0</v>
      </c>
      <c r="AR60" s="53">
        <f>VLOOKUP($A60,[10]Hoja1!$A$3:$M$271,12,0)</f>
        <v>0</v>
      </c>
      <c r="AS60" s="53">
        <f>VLOOKUP($A60,[10]Hoja1!$A$3:$M$271,13,0)</f>
        <v>0</v>
      </c>
      <c r="AT60" s="53">
        <f t="shared" si="16"/>
        <v>0</v>
      </c>
      <c r="AU60" s="54">
        <f t="shared" si="34"/>
        <v>0</v>
      </c>
      <c r="AV60" s="53">
        <f>VLOOKUP($A60,[11]Hoja1!$A$3:$M$271,12,0)</f>
        <v>0</v>
      </c>
      <c r="AW60" s="53">
        <f>VLOOKUP($A60,[11]Hoja1!$A$3:$M$271,13,0)</f>
        <v>0</v>
      </c>
      <c r="AX60" s="53">
        <f t="shared" si="18"/>
        <v>0</v>
      </c>
      <c r="AY60" s="54">
        <f t="shared" si="34"/>
        <v>0</v>
      </c>
      <c r="AZ60" s="53">
        <f>VLOOKUP($A60,[12]Hoja1!$A$3:$M$271,12,0)</f>
        <v>0</v>
      </c>
      <c r="BA60" s="53">
        <f>VLOOKUP($A60,[12]Hoja1!$A$3:$M$271,13,0)</f>
        <v>0</v>
      </c>
      <c r="BB60" s="53">
        <f t="shared" si="20"/>
        <v>0</v>
      </c>
      <c r="BC60" s="54">
        <f t="shared" si="34"/>
        <v>0</v>
      </c>
      <c r="BD60" s="182"/>
      <c r="BF60" s="13"/>
      <c r="BK60" s="13"/>
    </row>
    <row r="61" spans="1:63" s="14" customFormat="1" ht="89.25" x14ac:dyDescent="0.2">
      <c r="A61" s="184">
        <v>52</v>
      </c>
      <c r="B61" s="49" t="s">
        <v>355</v>
      </c>
      <c r="C61" s="49" t="s">
        <v>194</v>
      </c>
      <c r="D61" s="132">
        <v>1</v>
      </c>
      <c r="E61" s="50" t="s">
        <v>331</v>
      </c>
      <c r="F61" s="164">
        <v>1398527</v>
      </c>
      <c r="G61" s="162">
        <v>7</v>
      </c>
      <c r="H61" s="53">
        <f>VLOOKUP($A61,[1]Hoja1!$A$3:$G$271,6,0)</f>
        <v>0</v>
      </c>
      <c r="I61" s="53">
        <f>VLOOKUP($A61,[1]Hoja1!$A$3:$G$271,7,0)</f>
        <v>0</v>
      </c>
      <c r="J61" s="53">
        <f t="shared" si="22"/>
        <v>0</v>
      </c>
      <c r="K61" s="54">
        <f t="shared" si="23"/>
        <v>0</v>
      </c>
      <c r="L61" s="53">
        <f>VLOOKUP($A61,[2]Hoja1!$A$3:$G$271,6,0)</f>
        <v>0</v>
      </c>
      <c r="M61" s="53">
        <f>VLOOKUP($A61,[2]Hoja1!$A$3:$G$271,7,0)</f>
        <v>0</v>
      </c>
      <c r="N61" s="53">
        <f t="shared" si="0"/>
        <v>0</v>
      </c>
      <c r="O61" s="54">
        <f t="shared" si="35"/>
        <v>0</v>
      </c>
      <c r="P61" s="53">
        <f>VLOOKUP($A61,[3]Hoja1!$A$3:$M$271,12,0)</f>
        <v>0</v>
      </c>
      <c r="Q61" s="53">
        <f>VLOOKUP($A61,[3]Hoja1!$A$3:$M$271,13,0)</f>
        <v>0</v>
      </c>
      <c r="R61" s="53">
        <f t="shared" si="2"/>
        <v>0</v>
      </c>
      <c r="S61" s="54">
        <f t="shared" si="35"/>
        <v>0</v>
      </c>
      <c r="T61" s="53">
        <f>VLOOKUP($A61,[4]Hoja1!$A$3:$G$271,6,0)</f>
        <v>1772727</v>
      </c>
      <c r="U61" s="53">
        <f>VLOOKUP($A61,[4]Hoja1!$A$3:$G$271,7,0)</f>
        <v>0</v>
      </c>
      <c r="V61" s="53">
        <f t="shared" si="4"/>
        <v>1772727</v>
      </c>
      <c r="W61" s="54">
        <f t="shared" si="36"/>
        <v>1772727</v>
      </c>
      <c r="X61" s="53">
        <f>VLOOKUP($A61,[5]Hoja1!$A$3:$G$271,6,0)</f>
        <v>0</v>
      </c>
      <c r="Y61" s="53">
        <f>VLOOKUP($A61,[5]Hoja1!$A$3:$G$271,7,0)</f>
        <v>0</v>
      </c>
      <c r="Z61" s="53">
        <f t="shared" si="6"/>
        <v>0</v>
      </c>
      <c r="AA61" s="54">
        <f t="shared" si="36"/>
        <v>0</v>
      </c>
      <c r="AB61" s="53">
        <f>VLOOKUP($A61,[6]Hoja1!$A$3:$G$271,6,0)</f>
        <v>0</v>
      </c>
      <c r="AC61" s="53">
        <f>VLOOKUP($A61,[6]Hoja1!$A$3:$G$271,7,0)</f>
        <v>0</v>
      </c>
      <c r="AD61" s="53">
        <f t="shared" si="8"/>
        <v>0</v>
      </c>
      <c r="AE61" s="54">
        <f t="shared" si="36"/>
        <v>0</v>
      </c>
      <c r="AF61" s="53">
        <f>VLOOKUP($A61,[7]Hoja1!$A$3:$M$271,12,0)</f>
        <v>0</v>
      </c>
      <c r="AG61" s="53">
        <f>VLOOKUP($A61,[7]Hoja1!$A$3:$M$271,13,0)</f>
        <v>0</v>
      </c>
      <c r="AH61" s="53">
        <f t="shared" si="10"/>
        <v>0</v>
      </c>
      <c r="AI61" s="54">
        <f t="shared" si="36"/>
        <v>0</v>
      </c>
      <c r="AJ61" s="53">
        <f>VLOOKUP($A61,[8]Hoja1!$A$3:$G$271,6,0)</f>
        <v>0</v>
      </c>
      <c r="AK61" s="53">
        <f>VLOOKUP($A61,[8]Hoja1!$A$3:$G$271,7,0)</f>
        <v>0</v>
      </c>
      <c r="AL61" s="53">
        <f t="shared" si="12"/>
        <v>0</v>
      </c>
      <c r="AM61" s="54">
        <f t="shared" si="36"/>
        <v>0</v>
      </c>
      <c r="AN61" s="53">
        <f>VLOOKUP($A61,[9]Hoja1!$A$5:$G$273,6,0)</f>
        <v>0</v>
      </c>
      <c r="AO61" s="53">
        <f>VLOOKUP($A61,[9]Hoja1!$A$5:$G$273,7,0)</f>
        <v>0</v>
      </c>
      <c r="AP61" s="53">
        <f t="shared" si="14"/>
        <v>0</v>
      </c>
      <c r="AQ61" s="54">
        <f t="shared" si="36"/>
        <v>0</v>
      </c>
      <c r="AR61" s="53">
        <f>VLOOKUP($A61,[10]Hoja1!$A$3:$M$271,12,0)</f>
        <v>0</v>
      </c>
      <c r="AS61" s="53">
        <f>VLOOKUP($A61,[10]Hoja1!$A$3:$M$271,13,0)</f>
        <v>0</v>
      </c>
      <c r="AT61" s="53">
        <f t="shared" si="16"/>
        <v>0</v>
      </c>
      <c r="AU61" s="54">
        <f t="shared" si="34"/>
        <v>0</v>
      </c>
      <c r="AV61" s="53">
        <f>VLOOKUP($A61,[11]Hoja1!$A$3:$M$271,12,0)</f>
        <v>0</v>
      </c>
      <c r="AW61" s="53">
        <f>VLOOKUP($A61,[11]Hoja1!$A$3:$M$271,13,0)</f>
        <v>0</v>
      </c>
      <c r="AX61" s="53">
        <f t="shared" si="18"/>
        <v>0</v>
      </c>
      <c r="AY61" s="54">
        <f t="shared" si="34"/>
        <v>0</v>
      </c>
      <c r="AZ61" s="53">
        <f>VLOOKUP($A61,[12]Hoja1!$A$3:$M$271,12,0)</f>
        <v>0</v>
      </c>
      <c r="BA61" s="53">
        <f>VLOOKUP($A61,[12]Hoja1!$A$3:$M$271,13,0)</f>
        <v>0</v>
      </c>
      <c r="BB61" s="53">
        <f t="shared" si="20"/>
        <v>0</v>
      </c>
      <c r="BC61" s="54">
        <f t="shared" si="34"/>
        <v>0</v>
      </c>
      <c r="BD61" s="182"/>
      <c r="BF61" s="13"/>
      <c r="BK61" s="13"/>
    </row>
    <row r="62" spans="1:63" s="14" customFormat="1" ht="12.75" x14ac:dyDescent="0.2">
      <c r="A62" s="183">
        <v>53</v>
      </c>
      <c r="B62" s="49" t="s">
        <v>356</v>
      </c>
      <c r="C62" s="49" t="s">
        <v>238</v>
      </c>
      <c r="D62" s="132">
        <v>1</v>
      </c>
      <c r="E62" s="50" t="s">
        <v>331</v>
      </c>
      <c r="F62" s="164">
        <v>546912</v>
      </c>
      <c r="G62" s="162">
        <v>4</v>
      </c>
      <c r="H62" s="53">
        <f>VLOOKUP($A62,[1]Hoja1!$A$3:$G$271,6,0)</f>
        <v>0</v>
      </c>
      <c r="I62" s="53">
        <f>VLOOKUP($A62,[1]Hoja1!$A$3:$G$271,7,0)</f>
        <v>0</v>
      </c>
      <c r="J62" s="53">
        <f t="shared" si="22"/>
        <v>0</v>
      </c>
      <c r="K62" s="54">
        <f t="shared" si="23"/>
        <v>0</v>
      </c>
      <c r="L62" s="53">
        <f>VLOOKUP($A62,[2]Hoja1!$A$3:$G$271,6,0)</f>
        <v>0</v>
      </c>
      <c r="M62" s="53">
        <f>VLOOKUP($A62,[2]Hoja1!$A$3:$G$271,7,0)</f>
        <v>0</v>
      </c>
      <c r="N62" s="53">
        <f t="shared" si="0"/>
        <v>0</v>
      </c>
      <c r="O62" s="54">
        <f t="shared" si="35"/>
        <v>0</v>
      </c>
      <c r="P62" s="53">
        <f>VLOOKUP($A62,[3]Hoja1!$A$3:$M$271,12,0)</f>
        <v>0</v>
      </c>
      <c r="Q62" s="53">
        <f>VLOOKUP($A62,[3]Hoja1!$A$3:$M$271,13,0)</f>
        <v>0</v>
      </c>
      <c r="R62" s="53">
        <f t="shared" si="2"/>
        <v>0</v>
      </c>
      <c r="S62" s="54">
        <f t="shared" si="35"/>
        <v>0</v>
      </c>
      <c r="T62" s="53">
        <f>VLOOKUP($A62,[4]Hoja1!$A$3:$G$271,6,0)</f>
        <v>0</v>
      </c>
      <c r="U62" s="53">
        <f>VLOOKUP($A62,[4]Hoja1!$A$3:$G$271,7,0)</f>
        <v>0</v>
      </c>
      <c r="V62" s="53">
        <f t="shared" si="4"/>
        <v>0</v>
      </c>
      <c r="W62" s="54">
        <f t="shared" si="36"/>
        <v>0</v>
      </c>
      <c r="X62" s="53">
        <f>VLOOKUP($A62,[5]Hoja1!$A$3:$G$271,6,0)</f>
        <v>0</v>
      </c>
      <c r="Y62" s="53">
        <f>VLOOKUP($A62,[5]Hoja1!$A$3:$G$271,7,0)</f>
        <v>0</v>
      </c>
      <c r="Z62" s="53">
        <f t="shared" si="6"/>
        <v>0</v>
      </c>
      <c r="AA62" s="54">
        <f t="shared" si="36"/>
        <v>0</v>
      </c>
      <c r="AB62" s="53">
        <f>VLOOKUP($A62,[6]Hoja1!$A$3:$G$271,6,0)</f>
        <v>579000</v>
      </c>
      <c r="AC62" s="53">
        <f t="shared" ref="AC62:AC63" si="37">AB62*0.19</f>
        <v>110010</v>
      </c>
      <c r="AD62" s="53">
        <f t="shared" si="8"/>
        <v>689010</v>
      </c>
      <c r="AE62" s="54">
        <f t="shared" si="36"/>
        <v>689010</v>
      </c>
      <c r="AF62" s="53">
        <f>VLOOKUP($A62,[7]Hoja1!$A$3:$M$271,12,0)</f>
        <v>0</v>
      </c>
      <c r="AG62" s="53">
        <f>VLOOKUP($A62,[7]Hoja1!$A$3:$M$271,13,0)</f>
        <v>0</v>
      </c>
      <c r="AH62" s="53">
        <f t="shared" si="10"/>
        <v>0</v>
      </c>
      <c r="AI62" s="54">
        <f t="shared" si="36"/>
        <v>0</v>
      </c>
      <c r="AJ62" s="53">
        <f>VLOOKUP($A62,[8]Hoja1!$A$3:$G$271,6,0)</f>
        <v>0</v>
      </c>
      <c r="AK62" s="53">
        <f>VLOOKUP($A62,[8]Hoja1!$A$3:$G$271,7,0)</f>
        <v>0</v>
      </c>
      <c r="AL62" s="53">
        <f t="shared" si="12"/>
        <v>0</v>
      </c>
      <c r="AM62" s="54">
        <f t="shared" si="36"/>
        <v>0</v>
      </c>
      <c r="AN62" s="53">
        <f>VLOOKUP($A62,[9]Hoja1!$A$5:$G$273,6,0)</f>
        <v>0</v>
      </c>
      <c r="AO62" s="53">
        <f>VLOOKUP($A62,[9]Hoja1!$A$5:$G$273,7,0)</f>
        <v>0</v>
      </c>
      <c r="AP62" s="53">
        <f t="shared" si="14"/>
        <v>0</v>
      </c>
      <c r="AQ62" s="54">
        <f t="shared" si="36"/>
        <v>0</v>
      </c>
      <c r="AR62" s="53">
        <f>VLOOKUP($A62,[10]Hoja1!$A$3:$M$271,12,0)</f>
        <v>0</v>
      </c>
      <c r="AS62" s="53">
        <f>VLOOKUP($A62,[10]Hoja1!$A$3:$M$271,13,0)</f>
        <v>0</v>
      </c>
      <c r="AT62" s="53">
        <f t="shared" si="16"/>
        <v>0</v>
      </c>
      <c r="AU62" s="54">
        <f t="shared" si="34"/>
        <v>0</v>
      </c>
      <c r="AV62" s="53">
        <f>VLOOKUP($A62,[11]Hoja1!$A$3:$M$271,12,0)</f>
        <v>0</v>
      </c>
      <c r="AW62" s="53">
        <f>VLOOKUP($A62,[11]Hoja1!$A$3:$M$271,13,0)</f>
        <v>0</v>
      </c>
      <c r="AX62" s="53">
        <f t="shared" si="18"/>
        <v>0</v>
      </c>
      <c r="AY62" s="54">
        <f t="shared" si="34"/>
        <v>0</v>
      </c>
      <c r="AZ62" s="53">
        <f>VLOOKUP($A62,[12]Hoja1!$A$3:$M$271,12,0)</f>
        <v>0</v>
      </c>
      <c r="BA62" s="53">
        <f>VLOOKUP($A62,[12]Hoja1!$A$3:$M$271,13,0)</f>
        <v>0</v>
      </c>
      <c r="BB62" s="53">
        <f t="shared" si="20"/>
        <v>0</v>
      </c>
      <c r="BC62" s="54">
        <f t="shared" si="34"/>
        <v>0</v>
      </c>
      <c r="BD62" s="182"/>
      <c r="BF62" s="13"/>
      <c r="BK62" s="13"/>
    </row>
    <row r="63" spans="1:63" s="14" customFormat="1" ht="25.5" x14ac:dyDescent="0.2">
      <c r="A63" s="184">
        <v>54</v>
      </c>
      <c r="B63" s="49" t="s">
        <v>241</v>
      </c>
      <c r="C63" s="49" t="s">
        <v>240</v>
      </c>
      <c r="D63" s="132">
        <v>1</v>
      </c>
      <c r="E63" s="50" t="s">
        <v>331</v>
      </c>
      <c r="F63" s="164">
        <v>2606903</v>
      </c>
      <c r="G63" s="162">
        <v>1</v>
      </c>
      <c r="H63" s="53">
        <f>VLOOKUP($A63,[1]Hoja1!$A$3:$G$271,6,0)</f>
        <v>0</v>
      </c>
      <c r="I63" s="53">
        <f>VLOOKUP($A63,[1]Hoja1!$A$3:$G$271,7,0)</f>
        <v>0</v>
      </c>
      <c r="J63" s="53">
        <f t="shared" si="22"/>
        <v>0</v>
      </c>
      <c r="K63" s="54">
        <f t="shared" si="23"/>
        <v>0</v>
      </c>
      <c r="L63" s="53">
        <f>VLOOKUP($A63,[2]Hoja1!$A$3:$G$271,6,0)</f>
        <v>0</v>
      </c>
      <c r="M63" s="53">
        <f>VLOOKUP($A63,[2]Hoja1!$A$3:$G$271,7,0)</f>
        <v>0</v>
      </c>
      <c r="N63" s="53">
        <f t="shared" si="0"/>
        <v>0</v>
      </c>
      <c r="O63" s="54">
        <f t="shared" si="35"/>
        <v>0</v>
      </c>
      <c r="P63" s="53">
        <f>VLOOKUP($A63,[3]Hoja1!$A$3:$M$271,12,0)</f>
        <v>0</v>
      </c>
      <c r="Q63" s="53">
        <f>VLOOKUP($A63,[3]Hoja1!$A$3:$M$271,13,0)</f>
        <v>0</v>
      </c>
      <c r="R63" s="53">
        <f t="shared" si="2"/>
        <v>0</v>
      </c>
      <c r="S63" s="54">
        <f t="shared" si="35"/>
        <v>0</v>
      </c>
      <c r="T63" s="53">
        <f>VLOOKUP($A63,[4]Hoja1!$A$3:$G$271,6,0)</f>
        <v>0</v>
      </c>
      <c r="U63" s="53">
        <f>VLOOKUP($A63,[4]Hoja1!$A$3:$G$271,7,0)</f>
        <v>0</v>
      </c>
      <c r="V63" s="53">
        <f t="shared" si="4"/>
        <v>0</v>
      </c>
      <c r="W63" s="54">
        <f t="shared" si="36"/>
        <v>0</v>
      </c>
      <c r="X63" s="53">
        <f>VLOOKUP($A63,[5]Hoja1!$A$3:$G$271,6,0)</f>
        <v>0</v>
      </c>
      <c r="Y63" s="53">
        <f>VLOOKUP($A63,[5]Hoja1!$A$3:$G$271,7,0)</f>
        <v>0</v>
      </c>
      <c r="Z63" s="53">
        <f t="shared" si="6"/>
        <v>0</v>
      </c>
      <c r="AA63" s="54">
        <f t="shared" si="36"/>
        <v>0</v>
      </c>
      <c r="AB63" s="53">
        <f>VLOOKUP($A63,[6]Hoja1!$A$3:$G$271,6,0)</f>
        <v>1400000</v>
      </c>
      <c r="AC63" s="53">
        <f t="shared" si="37"/>
        <v>266000</v>
      </c>
      <c r="AD63" s="53">
        <f t="shared" si="8"/>
        <v>1666000</v>
      </c>
      <c r="AE63" s="54">
        <f t="shared" si="36"/>
        <v>1666000</v>
      </c>
      <c r="AF63" s="53">
        <f>VLOOKUP($A63,[7]Hoja1!$A$3:$M$271,12,0)</f>
        <v>0</v>
      </c>
      <c r="AG63" s="53">
        <f>VLOOKUP($A63,[7]Hoja1!$A$3:$M$271,13,0)</f>
        <v>0</v>
      </c>
      <c r="AH63" s="53">
        <f t="shared" si="10"/>
        <v>0</v>
      </c>
      <c r="AI63" s="54">
        <f t="shared" si="36"/>
        <v>0</v>
      </c>
      <c r="AJ63" s="53">
        <f>VLOOKUP($A63,[8]Hoja1!$A$3:$G$271,6,0)</f>
        <v>0</v>
      </c>
      <c r="AK63" s="53">
        <f>VLOOKUP($A63,[8]Hoja1!$A$3:$G$271,7,0)</f>
        <v>0</v>
      </c>
      <c r="AL63" s="53">
        <f t="shared" si="12"/>
        <v>0</v>
      </c>
      <c r="AM63" s="54">
        <f t="shared" si="36"/>
        <v>0</v>
      </c>
      <c r="AN63" s="53">
        <f>VLOOKUP($A63,[9]Hoja1!$A$5:$G$273,6,0)</f>
        <v>0</v>
      </c>
      <c r="AO63" s="53">
        <f>VLOOKUP($A63,[9]Hoja1!$A$5:$G$273,7,0)</f>
        <v>0</v>
      </c>
      <c r="AP63" s="53">
        <f t="shared" si="14"/>
        <v>0</v>
      </c>
      <c r="AQ63" s="54">
        <f t="shared" si="36"/>
        <v>0</v>
      </c>
      <c r="AR63" s="53">
        <f>VLOOKUP($A63,[10]Hoja1!$A$3:$M$271,12,0)</f>
        <v>0</v>
      </c>
      <c r="AS63" s="53">
        <f>VLOOKUP($A63,[10]Hoja1!$A$3:$M$271,13,0)</f>
        <v>0</v>
      </c>
      <c r="AT63" s="53">
        <f t="shared" si="16"/>
        <v>0</v>
      </c>
      <c r="AU63" s="54">
        <f t="shared" si="34"/>
        <v>0</v>
      </c>
      <c r="AV63" s="53">
        <f>VLOOKUP($A63,[11]Hoja1!$A$3:$M$271,12,0)</f>
        <v>0</v>
      </c>
      <c r="AW63" s="53">
        <f>VLOOKUP($A63,[11]Hoja1!$A$3:$M$271,13,0)</f>
        <v>0</v>
      </c>
      <c r="AX63" s="53">
        <f t="shared" si="18"/>
        <v>0</v>
      </c>
      <c r="AY63" s="54">
        <f t="shared" si="34"/>
        <v>0</v>
      </c>
      <c r="AZ63" s="53">
        <f>VLOOKUP($A63,[12]Hoja1!$A$3:$M$271,12,0)</f>
        <v>0</v>
      </c>
      <c r="BA63" s="53">
        <f>VLOOKUP($A63,[12]Hoja1!$A$3:$M$271,13,0)</f>
        <v>0</v>
      </c>
      <c r="BB63" s="53">
        <f t="shared" si="20"/>
        <v>0</v>
      </c>
      <c r="BC63" s="54">
        <f t="shared" si="34"/>
        <v>0</v>
      </c>
      <c r="BD63" s="182"/>
      <c r="BF63" s="13"/>
      <c r="BK63" s="13"/>
    </row>
    <row r="64" spans="1:63" s="14" customFormat="1" ht="63.75" x14ac:dyDescent="0.2">
      <c r="A64" s="183">
        <v>55</v>
      </c>
      <c r="B64" s="49" t="s">
        <v>264</v>
      </c>
      <c r="C64" s="49" t="s">
        <v>265</v>
      </c>
      <c r="D64" s="132">
        <v>1</v>
      </c>
      <c r="E64" s="50" t="s">
        <v>331</v>
      </c>
      <c r="F64" s="164">
        <v>33702</v>
      </c>
      <c r="G64" s="162">
        <v>1</v>
      </c>
      <c r="H64" s="53">
        <f>VLOOKUP($A64,[1]Hoja1!$A$3:$G$271,6,0)</f>
        <v>0</v>
      </c>
      <c r="I64" s="53">
        <f>VLOOKUP($A64,[1]Hoja1!$A$3:$G$271,7,0)</f>
        <v>0</v>
      </c>
      <c r="J64" s="53">
        <f t="shared" si="22"/>
        <v>0</v>
      </c>
      <c r="K64" s="54">
        <f t="shared" si="23"/>
        <v>0</v>
      </c>
      <c r="L64" s="53">
        <f>VLOOKUP($A64,[2]Hoja1!$A$3:$G$271,6,0)</f>
        <v>0</v>
      </c>
      <c r="M64" s="53">
        <f>VLOOKUP($A64,[2]Hoja1!$A$3:$G$271,7,0)</f>
        <v>0</v>
      </c>
      <c r="N64" s="53">
        <f t="shared" si="0"/>
        <v>0</v>
      </c>
      <c r="O64" s="54">
        <f t="shared" si="35"/>
        <v>0</v>
      </c>
      <c r="P64" s="53">
        <f>VLOOKUP($A64,[3]Hoja1!$A$3:$M$271,12,0)</f>
        <v>0</v>
      </c>
      <c r="Q64" s="53">
        <f>VLOOKUP($A64,[3]Hoja1!$A$3:$M$271,13,0)</f>
        <v>0</v>
      </c>
      <c r="R64" s="53">
        <f t="shared" si="2"/>
        <v>0</v>
      </c>
      <c r="S64" s="54">
        <f t="shared" si="35"/>
        <v>0</v>
      </c>
      <c r="T64" s="53">
        <f>VLOOKUP($A64,[4]Hoja1!$A$3:$G$271,6,0)</f>
        <v>45889</v>
      </c>
      <c r="U64" s="53">
        <f>VLOOKUP($A64,[4]Hoja1!$A$3:$G$271,7,0)</f>
        <v>0</v>
      </c>
      <c r="V64" s="53">
        <f t="shared" si="4"/>
        <v>45889</v>
      </c>
      <c r="W64" s="54">
        <f t="shared" si="36"/>
        <v>45889</v>
      </c>
      <c r="X64" s="53">
        <f>VLOOKUP($A64,[5]Hoja1!$A$3:$G$271,6,0)</f>
        <v>0</v>
      </c>
      <c r="Y64" s="53">
        <f>VLOOKUP($A64,[5]Hoja1!$A$3:$G$271,7,0)</f>
        <v>0</v>
      </c>
      <c r="Z64" s="53">
        <f t="shared" si="6"/>
        <v>0</v>
      </c>
      <c r="AA64" s="54">
        <f t="shared" si="36"/>
        <v>0</v>
      </c>
      <c r="AB64" s="53">
        <f>VLOOKUP($A64,[6]Hoja1!$A$3:$G$271,6,0)</f>
        <v>0</v>
      </c>
      <c r="AC64" s="53">
        <f>VLOOKUP($A64,[6]Hoja1!$A$3:$G$271,7,0)</f>
        <v>0</v>
      </c>
      <c r="AD64" s="53">
        <f t="shared" si="8"/>
        <v>0</v>
      </c>
      <c r="AE64" s="54">
        <f t="shared" si="36"/>
        <v>0</v>
      </c>
      <c r="AF64" s="53">
        <f>VLOOKUP($A64,[7]Hoja1!$A$3:$M$271,12,0)</f>
        <v>0</v>
      </c>
      <c r="AG64" s="53">
        <f>VLOOKUP($A64,[7]Hoja1!$A$3:$M$271,13,0)</f>
        <v>0</v>
      </c>
      <c r="AH64" s="53">
        <f t="shared" si="10"/>
        <v>0</v>
      </c>
      <c r="AI64" s="54">
        <f t="shared" si="36"/>
        <v>0</v>
      </c>
      <c r="AJ64" s="53">
        <f>VLOOKUP($A64,[8]Hoja1!$A$3:$G$271,6,0)</f>
        <v>0</v>
      </c>
      <c r="AK64" s="53">
        <f>VLOOKUP($A64,[8]Hoja1!$A$3:$G$271,7,0)</f>
        <v>0</v>
      </c>
      <c r="AL64" s="53">
        <f t="shared" si="12"/>
        <v>0</v>
      </c>
      <c r="AM64" s="54">
        <f t="shared" si="36"/>
        <v>0</v>
      </c>
      <c r="AN64" s="53">
        <f>VLOOKUP($A64,[9]Hoja1!$A$5:$G$273,6,0)</f>
        <v>0</v>
      </c>
      <c r="AO64" s="53">
        <f>VLOOKUP($A64,[9]Hoja1!$A$5:$G$273,7,0)</f>
        <v>0</v>
      </c>
      <c r="AP64" s="53">
        <f t="shared" si="14"/>
        <v>0</v>
      </c>
      <c r="AQ64" s="54">
        <f t="shared" si="36"/>
        <v>0</v>
      </c>
      <c r="AR64" s="53">
        <f>VLOOKUP($A64,[10]Hoja1!$A$3:$M$271,12,0)</f>
        <v>0</v>
      </c>
      <c r="AS64" s="53">
        <f>VLOOKUP($A64,[10]Hoja1!$A$3:$M$271,13,0)</f>
        <v>0</v>
      </c>
      <c r="AT64" s="53">
        <f t="shared" si="16"/>
        <v>0</v>
      </c>
      <c r="AU64" s="54">
        <f t="shared" si="34"/>
        <v>0</v>
      </c>
      <c r="AV64" s="53">
        <f>VLOOKUP($A64,[11]Hoja1!$A$3:$M$271,12,0)</f>
        <v>0</v>
      </c>
      <c r="AW64" s="53">
        <f>VLOOKUP($A64,[11]Hoja1!$A$3:$M$271,13,0)</f>
        <v>0</v>
      </c>
      <c r="AX64" s="53">
        <f t="shared" si="18"/>
        <v>0</v>
      </c>
      <c r="AY64" s="54">
        <f t="shared" si="34"/>
        <v>0</v>
      </c>
      <c r="AZ64" s="53">
        <f>VLOOKUP($A64,[12]Hoja1!$A$3:$M$271,12,0)</f>
        <v>0</v>
      </c>
      <c r="BA64" s="53">
        <f>VLOOKUP($A64,[12]Hoja1!$A$3:$M$271,13,0)</f>
        <v>0</v>
      </c>
      <c r="BB64" s="53">
        <f t="shared" si="20"/>
        <v>0</v>
      </c>
      <c r="BC64" s="54">
        <f t="shared" si="34"/>
        <v>0</v>
      </c>
      <c r="BD64" s="182"/>
      <c r="BF64" s="13"/>
      <c r="BK64" s="13"/>
    </row>
    <row r="65" spans="1:63" s="14" customFormat="1" ht="25.5" x14ac:dyDescent="0.2">
      <c r="A65" s="184">
        <v>56</v>
      </c>
      <c r="B65" s="49" t="s">
        <v>266</v>
      </c>
      <c r="C65" s="49" t="s">
        <v>267</v>
      </c>
      <c r="D65" s="132">
        <v>1</v>
      </c>
      <c r="E65" s="50" t="s">
        <v>331</v>
      </c>
      <c r="F65" s="164">
        <v>36900</v>
      </c>
      <c r="G65" s="162">
        <v>3.6666666666666665</v>
      </c>
      <c r="H65" s="53">
        <f>VLOOKUP($A65,[1]Hoja1!$A$3:$G$271,6,0)</f>
        <v>0</v>
      </c>
      <c r="I65" s="53">
        <f>VLOOKUP($A65,[1]Hoja1!$A$3:$G$271,7,0)</f>
        <v>0</v>
      </c>
      <c r="J65" s="53">
        <f t="shared" si="22"/>
        <v>0</v>
      </c>
      <c r="K65" s="54">
        <f t="shared" si="23"/>
        <v>0</v>
      </c>
      <c r="L65" s="53">
        <f>VLOOKUP($A65,[2]Hoja1!$A$3:$G$271,6,0)</f>
        <v>0</v>
      </c>
      <c r="M65" s="53">
        <f>VLOOKUP($A65,[2]Hoja1!$A$3:$G$271,7,0)</f>
        <v>0</v>
      </c>
      <c r="N65" s="53">
        <f t="shared" si="0"/>
        <v>0</v>
      </c>
      <c r="O65" s="54">
        <f t="shared" si="35"/>
        <v>0</v>
      </c>
      <c r="P65" s="53">
        <f>VLOOKUP($A65,[3]Hoja1!$A$3:$M$271,12,0)</f>
        <v>0</v>
      </c>
      <c r="Q65" s="53">
        <f>VLOOKUP($A65,[3]Hoja1!$A$3:$M$271,13,0)</f>
        <v>0</v>
      </c>
      <c r="R65" s="53">
        <f t="shared" si="2"/>
        <v>0</v>
      </c>
      <c r="S65" s="54">
        <f t="shared" si="35"/>
        <v>0</v>
      </c>
      <c r="T65" s="53">
        <f>VLOOKUP($A65,[4]Hoja1!$A$3:$G$271,6,0)</f>
        <v>50011</v>
      </c>
      <c r="U65" s="53">
        <f>VLOOKUP($A65,[4]Hoja1!$A$3:$G$271,7,0)</f>
        <v>0</v>
      </c>
      <c r="V65" s="53">
        <f t="shared" si="4"/>
        <v>50011</v>
      </c>
      <c r="W65" s="54">
        <f t="shared" si="36"/>
        <v>50011</v>
      </c>
      <c r="X65" s="53">
        <f>VLOOKUP($A65,[5]Hoja1!$A$3:$G$271,6,0)</f>
        <v>0</v>
      </c>
      <c r="Y65" s="53">
        <f>VLOOKUP($A65,[5]Hoja1!$A$3:$G$271,7,0)</f>
        <v>0</v>
      </c>
      <c r="Z65" s="53">
        <f t="shared" si="6"/>
        <v>0</v>
      </c>
      <c r="AA65" s="54">
        <f t="shared" si="36"/>
        <v>0</v>
      </c>
      <c r="AB65" s="53">
        <f>VLOOKUP($A65,[6]Hoja1!$A$3:$G$271,6,0)</f>
        <v>0</v>
      </c>
      <c r="AC65" s="53">
        <f>VLOOKUP($A65,[6]Hoja1!$A$3:$G$271,7,0)</f>
        <v>0</v>
      </c>
      <c r="AD65" s="53">
        <f t="shared" si="8"/>
        <v>0</v>
      </c>
      <c r="AE65" s="54">
        <f t="shared" si="36"/>
        <v>0</v>
      </c>
      <c r="AF65" s="53">
        <f>VLOOKUP($A65,[7]Hoja1!$A$3:$M$271,12,0)</f>
        <v>0</v>
      </c>
      <c r="AG65" s="53">
        <f>VLOOKUP($A65,[7]Hoja1!$A$3:$M$271,13,0)</f>
        <v>0</v>
      </c>
      <c r="AH65" s="53">
        <f t="shared" si="10"/>
        <v>0</v>
      </c>
      <c r="AI65" s="54">
        <f t="shared" si="36"/>
        <v>0</v>
      </c>
      <c r="AJ65" s="53">
        <f>VLOOKUP($A65,[8]Hoja1!$A$3:$G$271,6,0)</f>
        <v>0</v>
      </c>
      <c r="AK65" s="53">
        <f>VLOOKUP($A65,[8]Hoja1!$A$3:$G$271,7,0)</f>
        <v>0</v>
      </c>
      <c r="AL65" s="53">
        <f t="shared" si="12"/>
        <v>0</v>
      </c>
      <c r="AM65" s="54">
        <f t="shared" si="36"/>
        <v>0</v>
      </c>
      <c r="AN65" s="53">
        <f>VLOOKUP($A65,[9]Hoja1!$A$5:$G$273,6,0)</f>
        <v>0</v>
      </c>
      <c r="AO65" s="53">
        <f>VLOOKUP($A65,[9]Hoja1!$A$5:$G$273,7,0)</f>
        <v>0</v>
      </c>
      <c r="AP65" s="53">
        <f t="shared" si="14"/>
        <v>0</v>
      </c>
      <c r="AQ65" s="54">
        <f t="shared" si="36"/>
        <v>0</v>
      </c>
      <c r="AR65" s="53">
        <f>VLOOKUP($A65,[10]Hoja1!$A$3:$M$271,12,0)</f>
        <v>0</v>
      </c>
      <c r="AS65" s="53">
        <f>VLOOKUP($A65,[10]Hoja1!$A$3:$M$271,13,0)</f>
        <v>0</v>
      </c>
      <c r="AT65" s="53">
        <f t="shared" si="16"/>
        <v>0</v>
      </c>
      <c r="AU65" s="54">
        <f t="shared" si="34"/>
        <v>0</v>
      </c>
      <c r="AV65" s="53">
        <f>VLOOKUP($A65,[11]Hoja1!$A$3:$M$271,12,0)</f>
        <v>0</v>
      </c>
      <c r="AW65" s="53">
        <f>VLOOKUP($A65,[11]Hoja1!$A$3:$M$271,13,0)</f>
        <v>0</v>
      </c>
      <c r="AX65" s="53">
        <f t="shared" si="18"/>
        <v>0</v>
      </c>
      <c r="AY65" s="54">
        <f t="shared" si="34"/>
        <v>0</v>
      </c>
      <c r="AZ65" s="53">
        <f>VLOOKUP($A65,[12]Hoja1!$A$3:$M$271,12,0)</f>
        <v>0</v>
      </c>
      <c r="BA65" s="53">
        <f>VLOOKUP($A65,[12]Hoja1!$A$3:$M$271,13,0)</f>
        <v>0</v>
      </c>
      <c r="BB65" s="53">
        <f t="shared" si="20"/>
        <v>0</v>
      </c>
      <c r="BC65" s="54">
        <f t="shared" si="34"/>
        <v>0</v>
      </c>
      <c r="BD65" s="182"/>
      <c r="BF65" s="13"/>
      <c r="BK65" s="13"/>
    </row>
    <row r="66" spans="1:63" s="14" customFormat="1" ht="25.5" x14ac:dyDescent="0.2">
      <c r="A66" s="183">
        <v>57</v>
      </c>
      <c r="B66" s="49" t="s">
        <v>269</v>
      </c>
      <c r="C66" s="49" t="s">
        <v>268</v>
      </c>
      <c r="D66" s="132">
        <v>1</v>
      </c>
      <c r="E66" s="50" t="s">
        <v>331</v>
      </c>
      <c r="F66" s="164">
        <v>33210</v>
      </c>
      <c r="G66" s="162">
        <v>1</v>
      </c>
      <c r="H66" s="53">
        <f>VLOOKUP($A66,[1]Hoja1!$A$3:$G$271,6,0)</f>
        <v>0</v>
      </c>
      <c r="I66" s="53">
        <f>VLOOKUP($A66,[1]Hoja1!$A$3:$G$271,7,0)</f>
        <v>0</v>
      </c>
      <c r="J66" s="53">
        <f t="shared" si="22"/>
        <v>0</v>
      </c>
      <c r="K66" s="54">
        <f t="shared" si="23"/>
        <v>0</v>
      </c>
      <c r="L66" s="53">
        <f>VLOOKUP($A66,[2]Hoja1!$A$3:$G$271,6,0)</f>
        <v>0</v>
      </c>
      <c r="M66" s="53">
        <f>VLOOKUP($A66,[2]Hoja1!$A$3:$G$271,7,0)</f>
        <v>0</v>
      </c>
      <c r="N66" s="53">
        <f t="shared" si="0"/>
        <v>0</v>
      </c>
      <c r="O66" s="54">
        <f t="shared" si="35"/>
        <v>0</v>
      </c>
      <c r="P66" s="53">
        <f>VLOOKUP($A66,[3]Hoja1!$A$3:$M$271,12,0)</f>
        <v>0</v>
      </c>
      <c r="Q66" s="53">
        <f>VLOOKUP($A66,[3]Hoja1!$A$3:$M$271,13,0)</f>
        <v>0</v>
      </c>
      <c r="R66" s="53">
        <f t="shared" si="2"/>
        <v>0</v>
      </c>
      <c r="S66" s="54">
        <f t="shared" si="35"/>
        <v>0</v>
      </c>
      <c r="T66" s="53">
        <f>VLOOKUP($A66,[4]Hoja1!$A$3:$G$271,6,0)</f>
        <v>148864</v>
      </c>
      <c r="U66" s="53">
        <f>VLOOKUP($A66,[4]Hoja1!$A$3:$G$271,7,0)</f>
        <v>0</v>
      </c>
      <c r="V66" s="53">
        <f t="shared" si="4"/>
        <v>148864</v>
      </c>
      <c r="W66" s="54">
        <f t="shared" si="36"/>
        <v>148864</v>
      </c>
      <c r="X66" s="53">
        <f>VLOOKUP($A66,[5]Hoja1!$A$3:$G$271,6,0)</f>
        <v>0</v>
      </c>
      <c r="Y66" s="53">
        <f>VLOOKUP($A66,[5]Hoja1!$A$3:$G$271,7,0)</f>
        <v>0</v>
      </c>
      <c r="Z66" s="53">
        <f t="shared" si="6"/>
        <v>0</v>
      </c>
      <c r="AA66" s="54">
        <f t="shared" si="36"/>
        <v>0</v>
      </c>
      <c r="AB66" s="53">
        <f>VLOOKUP($A66,[6]Hoja1!$A$3:$G$271,6,0)</f>
        <v>0</v>
      </c>
      <c r="AC66" s="53">
        <f>VLOOKUP($A66,[6]Hoja1!$A$3:$G$271,7,0)</f>
        <v>0</v>
      </c>
      <c r="AD66" s="53">
        <f t="shared" si="8"/>
        <v>0</v>
      </c>
      <c r="AE66" s="54">
        <f t="shared" si="36"/>
        <v>0</v>
      </c>
      <c r="AF66" s="53">
        <f>VLOOKUP($A66,[7]Hoja1!$A$3:$M$271,12,0)</f>
        <v>0</v>
      </c>
      <c r="AG66" s="53">
        <f>VLOOKUP($A66,[7]Hoja1!$A$3:$M$271,13,0)</f>
        <v>0</v>
      </c>
      <c r="AH66" s="53">
        <f t="shared" si="10"/>
        <v>0</v>
      </c>
      <c r="AI66" s="54">
        <f t="shared" si="36"/>
        <v>0</v>
      </c>
      <c r="AJ66" s="53">
        <f>VLOOKUP($A66,[8]Hoja1!$A$3:$G$271,6,0)</f>
        <v>0</v>
      </c>
      <c r="AK66" s="53">
        <f>VLOOKUP($A66,[8]Hoja1!$A$3:$G$271,7,0)</f>
        <v>0</v>
      </c>
      <c r="AL66" s="53">
        <f t="shared" si="12"/>
        <v>0</v>
      </c>
      <c r="AM66" s="54">
        <f t="shared" si="36"/>
        <v>0</v>
      </c>
      <c r="AN66" s="53">
        <f>VLOOKUP($A66,[9]Hoja1!$A$5:$G$273,6,0)</f>
        <v>0</v>
      </c>
      <c r="AO66" s="53">
        <f>VLOOKUP($A66,[9]Hoja1!$A$5:$G$273,7,0)</f>
        <v>0</v>
      </c>
      <c r="AP66" s="53">
        <f t="shared" si="14"/>
        <v>0</v>
      </c>
      <c r="AQ66" s="54">
        <f t="shared" si="36"/>
        <v>0</v>
      </c>
      <c r="AR66" s="53">
        <f>VLOOKUP($A66,[10]Hoja1!$A$3:$M$271,12,0)</f>
        <v>0</v>
      </c>
      <c r="AS66" s="53">
        <f>VLOOKUP($A66,[10]Hoja1!$A$3:$M$271,13,0)</f>
        <v>0</v>
      </c>
      <c r="AT66" s="53">
        <f t="shared" si="16"/>
        <v>0</v>
      </c>
      <c r="AU66" s="54">
        <f t="shared" si="34"/>
        <v>0</v>
      </c>
      <c r="AV66" s="53">
        <f>VLOOKUP($A66,[11]Hoja1!$A$3:$M$271,12,0)</f>
        <v>0</v>
      </c>
      <c r="AW66" s="53">
        <f>VLOOKUP($A66,[11]Hoja1!$A$3:$M$271,13,0)</f>
        <v>0</v>
      </c>
      <c r="AX66" s="53">
        <f t="shared" si="18"/>
        <v>0</v>
      </c>
      <c r="AY66" s="54">
        <f t="shared" si="34"/>
        <v>0</v>
      </c>
      <c r="AZ66" s="53">
        <f>VLOOKUP($A66,[12]Hoja1!$A$3:$M$271,12,0)</f>
        <v>0</v>
      </c>
      <c r="BA66" s="53">
        <f>VLOOKUP($A66,[12]Hoja1!$A$3:$M$271,13,0)</f>
        <v>0</v>
      </c>
      <c r="BB66" s="53">
        <f t="shared" si="20"/>
        <v>0</v>
      </c>
      <c r="BC66" s="54">
        <f t="shared" si="34"/>
        <v>0</v>
      </c>
      <c r="BD66" s="182"/>
      <c r="BF66" s="13"/>
      <c r="BK66" s="13"/>
    </row>
    <row r="67" spans="1:63" s="14" customFormat="1" ht="12.75" x14ac:dyDescent="0.2">
      <c r="A67" s="184">
        <v>58</v>
      </c>
      <c r="B67" s="49" t="s">
        <v>272</v>
      </c>
      <c r="C67" s="49" t="s">
        <v>271</v>
      </c>
      <c r="D67" s="132">
        <v>1</v>
      </c>
      <c r="E67" s="50" t="s">
        <v>331</v>
      </c>
      <c r="F67" s="164">
        <v>53167.5</v>
      </c>
      <c r="G67" s="162">
        <v>0.33333333333333331</v>
      </c>
      <c r="H67" s="53">
        <f>VLOOKUP($A67,[1]Hoja1!$A$3:$G$271,6,0)</f>
        <v>0</v>
      </c>
      <c r="I67" s="53">
        <f>VLOOKUP($A67,[1]Hoja1!$A$3:$G$271,7,0)</f>
        <v>0</v>
      </c>
      <c r="J67" s="53">
        <f t="shared" si="22"/>
        <v>0</v>
      </c>
      <c r="K67" s="54">
        <f t="shared" si="23"/>
        <v>0</v>
      </c>
      <c r="L67" s="53">
        <f>VLOOKUP($A67,[2]Hoja1!$A$3:$G$271,6,0)</f>
        <v>0</v>
      </c>
      <c r="M67" s="53">
        <f>VLOOKUP($A67,[2]Hoja1!$A$3:$G$271,7,0)</f>
        <v>0</v>
      </c>
      <c r="N67" s="53">
        <f t="shared" si="0"/>
        <v>0</v>
      </c>
      <c r="O67" s="54">
        <f t="shared" si="35"/>
        <v>0</v>
      </c>
      <c r="P67" s="53">
        <f>VLOOKUP($A67,[3]Hoja1!$A$3:$M$271,12,0)</f>
        <v>0</v>
      </c>
      <c r="Q67" s="53">
        <f>VLOOKUP($A67,[3]Hoja1!$A$3:$M$271,13,0)</f>
        <v>0</v>
      </c>
      <c r="R67" s="53">
        <f t="shared" si="2"/>
        <v>0</v>
      </c>
      <c r="S67" s="54">
        <f t="shared" si="35"/>
        <v>0</v>
      </c>
      <c r="T67" s="53">
        <f>VLOOKUP($A67,[4]Hoja1!$A$3:$G$271,6,0)</f>
        <v>62338</v>
      </c>
      <c r="U67" s="53">
        <f>VLOOKUP($A67,[4]Hoja1!$A$3:$G$271,7,0)</f>
        <v>0</v>
      </c>
      <c r="V67" s="53">
        <f t="shared" si="4"/>
        <v>62338</v>
      </c>
      <c r="W67" s="54">
        <f t="shared" si="36"/>
        <v>62338</v>
      </c>
      <c r="X67" s="53">
        <f>VLOOKUP($A67,[5]Hoja1!$A$3:$G$271,6,0)</f>
        <v>0</v>
      </c>
      <c r="Y67" s="53">
        <f>VLOOKUP($A67,[5]Hoja1!$A$3:$G$271,7,0)</f>
        <v>0</v>
      </c>
      <c r="Z67" s="53">
        <f t="shared" si="6"/>
        <v>0</v>
      </c>
      <c r="AA67" s="54">
        <f t="shared" si="36"/>
        <v>0</v>
      </c>
      <c r="AB67" s="53">
        <f>VLOOKUP($A67,[6]Hoja1!$A$3:$G$271,6,0)</f>
        <v>0</v>
      </c>
      <c r="AC67" s="53">
        <f>VLOOKUP($A67,[6]Hoja1!$A$3:$G$271,7,0)</f>
        <v>0</v>
      </c>
      <c r="AD67" s="53">
        <f t="shared" si="8"/>
        <v>0</v>
      </c>
      <c r="AE67" s="54">
        <f t="shared" si="36"/>
        <v>0</v>
      </c>
      <c r="AF67" s="53">
        <f>VLOOKUP($A67,[7]Hoja1!$A$3:$M$271,12,0)</f>
        <v>0</v>
      </c>
      <c r="AG67" s="53">
        <f>VLOOKUP($A67,[7]Hoja1!$A$3:$M$271,13,0)</f>
        <v>0</v>
      </c>
      <c r="AH67" s="53">
        <f t="shared" si="10"/>
        <v>0</v>
      </c>
      <c r="AI67" s="54">
        <f t="shared" si="36"/>
        <v>0</v>
      </c>
      <c r="AJ67" s="53">
        <f>VLOOKUP($A67,[8]Hoja1!$A$3:$G$271,6,0)</f>
        <v>0</v>
      </c>
      <c r="AK67" s="53">
        <f>VLOOKUP($A67,[8]Hoja1!$A$3:$G$271,7,0)</f>
        <v>0</v>
      </c>
      <c r="AL67" s="53">
        <f t="shared" si="12"/>
        <v>0</v>
      </c>
      <c r="AM67" s="54">
        <f t="shared" si="36"/>
        <v>0</v>
      </c>
      <c r="AN67" s="53">
        <f>VLOOKUP($A67,[9]Hoja1!$A$5:$G$273,6,0)</f>
        <v>0</v>
      </c>
      <c r="AO67" s="53">
        <f>VLOOKUP($A67,[9]Hoja1!$A$5:$G$273,7,0)</f>
        <v>0</v>
      </c>
      <c r="AP67" s="53">
        <f t="shared" si="14"/>
        <v>0</v>
      </c>
      <c r="AQ67" s="54">
        <f t="shared" si="36"/>
        <v>0</v>
      </c>
      <c r="AR67" s="53">
        <f>VLOOKUP($A67,[10]Hoja1!$A$3:$M$271,12,0)</f>
        <v>0</v>
      </c>
      <c r="AS67" s="53">
        <f>VLOOKUP($A67,[10]Hoja1!$A$3:$M$271,13,0)</f>
        <v>0</v>
      </c>
      <c r="AT67" s="53">
        <f t="shared" si="16"/>
        <v>0</v>
      </c>
      <c r="AU67" s="54">
        <f t="shared" si="34"/>
        <v>0</v>
      </c>
      <c r="AV67" s="53">
        <f>VLOOKUP($A67,[11]Hoja1!$A$3:$M$271,12,0)</f>
        <v>0</v>
      </c>
      <c r="AW67" s="53">
        <f>VLOOKUP($A67,[11]Hoja1!$A$3:$M$271,13,0)</f>
        <v>0</v>
      </c>
      <c r="AX67" s="53">
        <f t="shared" si="18"/>
        <v>0</v>
      </c>
      <c r="AY67" s="54">
        <f t="shared" si="34"/>
        <v>0</v>
      </c>
      <c r="AZ67" s="53">
        <f>VLOOKUP($A67,[12]Hoja1!$A$3:$M$271,12,0)</f>
        <v>0</v>
      </c>
      <c r="BA67" s="53">
        <f>VLOOKUP($A67,[12]Hoja1!$A$3:$M$271,13,0)</f>
        <v>0</v>
      </c>
      <c r="BB67" s="53">
        <f t="shared" si="20"/>
        <v>0</v>
      </c>
      <c r="BC67" s="54">
        <f t="shared" si="34"/>
        <v>0</v>
      </c>
      <c r="BD67" s="182"/>
      <c r="BF67" s="13"/>
      <c r="BK67" s="13"/>
    </row>
    <row r="68" spans="1:63" s="14" customFormat="1" ht="12.75" x14ac:dyDescent="0.2">
      <c r="A68" s="183">
        <v>59</v>
      </c>
      <c r="B68" s="49" t="s">
        <v>273</v>
      </c>
      <c r="C68" s="49" t="s">
        <v>271</v>
      </c>
      <c r="D68" s="132">
        <v>1</v>
      </c>
      <c r="E68" s="50" t="s">
        <v>331</v>
      </c>
      <c r="F68" s="164">
        <v>54000</v>
      </c>
      <c r="G68" s="162">
        <v>1.6666666666666667</v>
      </c>
      <c r="H68" s="53">
        <f>VLOOKUP($A68,[1]Hoja1!$A$3:$G$271,6,0)</f>
        <v>0</v>
      </c>
      <c r="I68" s="53">
        <f>VLOOKUP($A68,[1]Hoja1!$A$3:$G$271,7,0)</f>
        <v>0</v>
      </c>
      <c r="J68" s="53">
        <f t="shared" si="22"/>
        <v>0</v>
      </c>
      <c r="K68" s="54">
        <f t="shared" si="23"/>
        <v>0</v>
      </c>
      <c r="L68" s="53">
        <f>VLOOKUP($A68,[2]Hoja1!$A$3:$G$271,6,0)</f>
        <v>0</v>
      </c>
      <c r="M68" s="53">
        <f>VLOOKUP($A68,[2]Hoja1!$A$3:$G$271,7,0)</f>
        <v>0</v>
      </c>
      <c r="N68" s="53">
        <f t="shared" si="0"/>
        <v>0</v>
      </c>
      <c r="O68" s="54">
        <f t="shared" si="35"/>
        <v>0</v>
      </c>
      <c r="P68" s="53">
        <f>VLOOKUP($A68,[3]Hoja1!$A$3:$M$271,12,0)</f>
        <v>0</v>
      </c>
      <c r="Q68" s="53">
        <f>VLOOKUP($A68,[3]Hoja1!$A$3:$M$271,13,0)</f>
        <v>0</v>
      </c>
      <c r="R68" s="53">
        <f t="shared" si="2"/>
        <v>0</v>
      </c>
      <c r="S68" s="54">
        <f t="shared" si="35"/>
        <v>0</v>
      </c>
      <c r="T68" s="53">
        <f>VLOOKUP($A68,[4]Hoja1!$A$3:$G$271,6,0)</f>
        <v>0</v>
      </c>
      <c r="U68" s="53">
        <f>VLOOKUP($A68,[4]Hoja1!$A$3:$G$271,7,0)</f>
        <v>0</v>
      </c>
      <c r="V68" s="53">
        <f t="shared" si="4"/>
        <v>0</v>
      </c>
      <c r="W68" s="54">
        <f t="shared" si="36"/>
        <v>0</v>
      </c>
      <c r="X68" s="53">
        <f>VLOOKUP($A68,[5]Hoja1!$A$3:$G$271,6,0)</f>
        <v>0</v>
      </c>
      <c r="Y68" s="53">
        <f>VLOOKUP($A68,[5]Hoja1!$A$3:$G$271,7,0)</f>
        <v>0</v>
      </c>
      <c r="Z68" s="53">
        <f t="shared" si="6"/>
        <v>0</v>
      </c>
      <c r="AA68" s="54">
        <f t="shared" si="36"/>
        <v>0</v>
      </c>
      <c r="AB68" s="53">
        <f>VLOOKUP($A68,[6]Hoja1!$A$3:$G$271,6,0)</f>
        <v>0</v>
      </c>
      <c r="AC68" s="53">
        <f>VLOOKUP($A68,[6]Hoja1!$A$3:$G$271,7,0)</f>
        <v>0</v>
      </c>
      <c r="AD68" s="53">
        <f t="shared" si="8"/>
        <v>0</v>
      </c>
      <c r="AE68" s="54">
        <f t="shared" si="36"/>
        <v>0</v>
      </c>
      <c r="AF68" s="53">
        <f>VLOOKUP($A68,[7]Hoja1!$A$3:$M$271,12,0)</f>
        <v>0</v>
      </c>
      <c r="AG68" s="53">
        <f>VLOOKUP($A68,[7]Hoja1!$A$3:$M$271,13,0)</f>
        <v>0</v>
      </c>
      <c r="AH68" s="53">
        <f t="shared" si="10"/>
        <v>0</v>
      </c>
      <c r="AI68" s="54">
        <f t="shared" si="36"/>
        <v>0</v>
      </c>
      <c r="AJ68" s="53">
        <f>VLOOKUP($A68,[8]Hoja1!$A$3:$G$271,6,0)</f>
        <v>0</v>
      </c>
      <c r="AK68" s="53">
        <f>VLOOKUP($A68,[8]Hoja1!$A$3:$G$271,7,0)</f>
        <v>0</v>
      </c>
      <c r="AL68" s="53">
        <f t="shared" si="12"/>
        <v>0</v>
      </c>
      <c r="AM68" s="54">
        <f t="shared" si="36"/>
        <v>0</v>
      </c>
      <c r="AN68" s="53">
        <f>VLOOKUP($A68,[9]Hoja1!$A$5:$G$273,6,0)</f>
        <v>0</v>
      </c>
      <c r="AO68" s="53">
        <f>VLOOKUP($A68,[9]Hoja1!$A$5:$G$273,7,0)</f>
        <v>0</v>
      </c>
      <c r="AP68" s="53">
        <f t="shared" si="14"/>
        <v>0</v>
      </c>
      <c r="AQ68" s="54">
        <f t="shared" si="36"/>
        <v>0</v>
      </c>
      <c r="AR68" s="53">
        <f>VLOOKUP($A68,[10]Hoja1!$A$3:$M$271,12,0)</f>
        <v>0</v>
      </c>
      <c r="AS68" s="53">
        <f>VLOOKUP($A68,[10]Hoja1!$A$3:$M$271,13,0)</f>
        <v>0</v>
      </c>
      <c r="AT68" s="53">
        <f t="shared" si="16"/>
        <v>0</v>
      </c>
      <c r="AU68" s="54">
        <f t="shared" si="34"/>
        <v>0</v>
      </c>
      <c r="AV68" s="53">
        <f>VLOOKUP($A68,[11]Hoja1!$A$3:$M$271,12,0)</f>
        <v>0</v>
      </c>
      <c r="AW68" s="53">
        <f>VLOOKUP($A68,[11]Hoja1!$A$3:$M$271,13,0)</f>
        <v>0</v>
      </c>
      <c r="AX68" s="53">
        <f t="shared" si="18"/>
        <v>0</v>
      </c>
      <c r="AY68" s="54">
        <f t="shared" si="34"/>
        <v>0</v>
      </c>
      <c r="AZ68" s="53">
        <f>VLOOKUP($A68,[12]Hoja1!$A$3:$M$271,12,0)</f>
        <v>0</v>
      </c>
      <c r="BA68" s="53">
        <f>VLOOKUP($A68,[12]Hoja1!$A$3:$M$271,13,0)</f>
        <v>0</v>
      </c>
      <c r="BB68" s="53">
        <f t="shared" si="20"/>
        <v>0</v>
      </c>
      <c r="BC68" s="54">
        <f t="shared" si="34"/>
        <v>0</v>
      </c>
      <c r="BD68" s="182"/>
      <c r="BF68" s="13"/>
      <c r="BK68" s="13"/>
    </row>
    <row r="69" spans="1:63" s="14" customFormat="1" ht="25.5" x14ac:dyDescent="0.2">
      <c r="A69" s="184">
        <v>60</v>
      </c>
      <c r="B69" s="49" t="s">
        <v>274</v>
      </c>
      <c r="C69" s="49" t="s">
        <v>271</v>
      </c>
      <c r="D69" s="132">
        <v>1</v>
      </c>
      <c r="E69" s="50" t="s">
        <v>331</v>
      </c>
      <c r="F69" s="164">
        <v>54068.75</v>
      </c>
      <c r="G69" s="162">
        <v>263.33333333333331</v>
      </c>
      <c r="H69" s="53">
        <f>VLOOKUP($A69,[1]Hoja1!$A$3:$G$271,6,0)</f>
        <v>0</v>
      </c>
      <c r="I69" s="53">
        <f>VLOOKUP($A69,[1]Hoja1!$A$3:$G$271,7,0)</f>
        <v>0</v>
      </c>
      <c r="J69" s="53">
        <f t="shared" si="22"/>
        <v>0</v>
      </c>
      <c r="K69" s="54">
        <f t="shared" si="23"/>
        <v>0</v>
      </c>
      <c r="L69" s="53">
        <f>VLOOKUP($A69,[2]Hoja1!$A$3:$G$271,6,0)</f>
        <v>0</v>
      </c>
      <c r="M69" s="53">
        <f>VLOOKUP($A69,[2]Hoja1!$A$3:$G$271,7,0)</f>
        <v>0</v>
      </c>
      <c r="N69" s="53">
        <f t="shared" si="0"/>
        <v>0</v>
      </c>
      <c r="O69" s="54">
        <f t="shared" si="35"/>
        <v>0</v>
      </c>
      <c r="P69" s="53">
        <f>VLOOKUP($A69,[3]Hoja1!$A$3:$M$271,12,0)</f>
        <v>0</v>
      </c>
      <c r="Q69" s="53">
        <f>VLOOKUP($A69,[3]Hoja1!$A$3:$M$271,13,0)</f>
        <v>0</v>
      </c>
      <c r="R69" s="53">
        <f t="shared" si="2"/>
        <v>0</v>
      </c>
      <c r="S69" s="54">
        <f t="shared" si="35"/>
        <v>0</v>
      </c>
      <c r="T69" s="53">
        <f>VLOOKUP($A69,[4]Hoja1!$A$3:$G$271,6,0)</f>
        <v>68182</v>
      </c>
      <c r="U69" s="53">
        <f>VLOOKUP($A69,[4]Hoja1!$A$3:$G$271,7,0)</f>
        <v>0</v>
      </c>
      <c r="V69" s="53">
        <f t="shared" si="4"/>
        <v>68182</v>
      </c>
      <c r="W69" s="54">
        <f t="shared" si="36"/>
        <v>68182</v>
      </c>
      <c r="X69" s="53">
        <f>VLOOKUP($A69,[5]Hoja1!$A$3:$G$271,6,0)</f>
        <v>0</v>
      </c>
      <c r="Y69" s="53">
        <f>VLOOKUP($A69,[5]Hoja1!$A$3:$G$271,7,0)</f>
        <v>0</v>
      </c>
      <c r="Z69" s="53">
        <f t="shared" si="6"/>
        <v>0</v>
      </c>
      <c r="AA69" s="54">
        <f t="shared" si="36"/>
        <v>0</v>
      </c>
      <c r="AB69" s="53">
        <f>VLOOKUP($A69,[6]Hoja1!$A$3:$G$271,6,0)</f>
        <v>0</v>
      </c>
      <c r="AC69" s="53">
        <f>VLOOKUP($A69,[6]Hoja1!$A$3:$G$271,7,0)</f>
        <v>0</v>
      </c>
      <c r="AD69" s="53">
        <f t="shared" si="8"/>
        <v>0</v>
      </c>
      <c r="AE69" s="54">
        <f t="shared" si="36"/>
        <v>0</v>
      </c>
      <c r="AF69" s="53">
        <f>VLOOKUP($A69,[7]Hoja1!$A$3:$M$271,12,0)</f>
        <v>0</v>
      </c>
      <c r="AG69" s="53">
        <f>VLOOKUP($A69,[7]Hoja1!$A$3:$M$271,13,0)</f>
        <v>0</v>
      </c>
      <c r="AH69" s="53">
        <f t="shared" si="10"/>
        <v>0</v>
      </c>
      <c r="AI69" s="54">
        <f t="shared" si="36"/>
        <v>0</v>
      </c>
      <c r="AJ69" s="53">
        <f>VLOOKUP($A69,[8]Hoja1!$A$3:$G$271,6,0)</f>
        <v>0</v>
      </c>
      <c r="AK69" s="53">
        <f>VLOOKUP($A69,[8]Hoja1!$A$3:$G$271,7,0)</f>
        <v>0</v>
      </c>
      <c r="AL69" s="53">
        <f t="shared" si="12"/>
        <v>0</v>
      </c>
      <c r="AM69" s="54">
        <f t="shared" si="36"/>
        <v>0</v>
      </c>
      <c r="AN69" s="53">
        <f>VLOOKUP($A69,[9]Hoja1!$A$5:$G$273,6,0)</f>
        <v>0</v>
      </c>
      <c r="AO69" s="53">
        <f>VLOOKUP($A69,[9]Hoja1!$A$5:$G$273,7,0)</f>
        <v>0</v>
      </c>
      <c r="AP69" s="53">
        <f t="shared" si="14"/>
        <v>0</v>
      </c>
      <c r="AQ69" s="54">
        <f t="shared" si="36"/>
        <v>0</v>
      </c>
      <c r="AR69" s="53">
        <f>VLOOKUP($A69,[10]Hoja1!$A$3:$M$271,12,0)</f>
        <v>0</v>
      </c>
      <c r="AS69" s="53">
        <f>VLOOKUP($A69,[10]Hoja1!$A$3:$M$271,13,0)</f>
        <v>0</v>
      </c>
      <c r="AT69" s="53">
        <f t="shared" si="16"/>
        <v>0</v>
      </c>
      <c r="AU69" s="54">
        <f t="shared" si="34"/>
        <v>0</v>
      </c>
      <c r="AV69" s="53">
        <f>VLOOKUP($A69,[11]Hoja1!$A$3:$M$271,12,0)</f>
        <v>0</v>
      </c>
      <c r="AW69" s="53">
        <f>VLOOKUP($A69,[11]Hoja1!$A$3:$M$271,13,0)</f>
        <v>0</v>
      </c>
      <c r="AX69" s="53">
        <f t="shared" si="18"/>
        <v>0</v>
      </c>
      <c r="AY69" s="54">
        <f t="shared" si="34"/>
        <v>0</v>
      </c>
      <c r="AZ69" s="53">
        <f>VLOOKUP($A69,[12]Hoja1!$A$3:$M$271,12,0)</f>
        <v>0</v>
      </c>
      <c r="BA69" s="53">
        <f>VLOOKUP($A69,[12]Hoja1!$A$3:$M$271,13,0)</f>
        <v>0</v>
      </c>
      <c r="BB69" s="53">
        <f t="shared" si="20"/>
        <v>0</v>
      </c>
      <c r="BC69" s="54">
        <f t="shared" si="34"/>
        <v>0</v>
      </c>
      <c r="BD69" s="182"/>
      <c r="BF69" s="13"/>
      <c r="BK69" s="13"/>
    </row>
    <row r="70" spans="1:63" s="14" customFormat="1" ht="25.5" x14ac:dyDescent="0.2">
      <c r="A70" s="183">
        <v>61</v>
      </c>
      <c r="B70" s="49" t="s">
        <v>298</v>
      </c>
      <c r="C70" s="49" t="s">
        <v>299</v>
      </c>
      <c r="D70" s="132">
        <v>1</v>
      </c>
      <c r="E70" s="50" t="s">
        <v>331</v>
      </c>
      <c r="F70" s="164">
        <v>996934</v>
      </c>
      <c r="G70" s="162">
        <v>3.6666666666666665</v>
      </c>
      <c r="H70" s="53">
        <f>VLOOKUP($A70,[1]Hoja1!$A$3:$G$271,6,0)</f>
        <v>0</v>
      </c>
      <c r="I70" s="53">
        <f>VLOOKUP($A70,[1]Hoja1!$A$3:$G$271,7,0)</f>
        <v>0</v>
      </c>
      <c r="J70" s="53">
        <f t="shared" si="22"/>
        <v>0</v>
      </c>
      <c r="K70" s="54">
        <f t="shared" si="23"/>
        <v>0</v>
      </c>
      <c r="L70" s="53">
        <f>VLOOKUP($A70,[2]Hoja1!$A$3:$G$271,6,0)</f>
        <v>0</v>
      </c>
      <c r="M70" s="53">
        <f>VLOOKUP($A70,[2]Hoja1!$A$3:$G$271,7,0)</f>
        <v>0</v>
      </c>
      <c r="N70" s="53">
        <f t="shared" si="0"/>
        <v>0</v>
      </c>
      <c r="O70" s="54">
        <f t="shared" si="35"/>
        <v>0</v>
      </c>
      <c r="P70" s="53">
        <f>VLOOKUP($A70,[3]Hoja1!$A$3:$M$271,12,0)</f>
        <v>0</v>
      </c>
      <c r="Q70" s="53">
        <f>VLOOKUP($A70,[3]Hoja1!$A$3:$M$271,13,0)</f>
        <v>0</v>
      </c>
      <c r="R70" s="53">
        <f t="shared" si="2"/>
        <v>0</v>
      </c>
      <c r="S70" s="54">
        <f t="shared" si="35"/>
        <v>0</v>
      </c>
      <c r="T70" s="53">
        <f>VLOOKUP($A70,[4]Hoja1!$A$3:$G$271,6,0)</f>
        <v>0</v>
      </c>
      <c r="U70" s="53">
        <f>VLOOKUP($A70,[4]Hoja1!$A$3:$G$271,7,0)</f>
        <v>0</v>
      </c>
      <c r="V70" s="53">
        <f t="shared" si="4"/>
        <v>0</v>
      </c>
      <c r="W70" s="54">
        <f t="shared" si="36"/>
        <v>0</v>
      </c>
      <c r="X70" s="53">
        <f>VLOOKUP($A70,[5]Hoja1!$A$3:$G$271,6,0)</f>
        <v>0</v>
      </c>
      <c r="Y70" s="53">
        <f>VLOOKUP($A70,[5]Hoja1!$A$3:$G$271,7,0)</f>
        <v>0</v>
      </c>
      <c r="Z70" s="53">
        <f t="shared" si="6"/>
        <v>0</v>
      </c>
      <c r="AA70" s="54">
        <f t="shared" si="36"/>
        <v>0</v>
      </c>
      <c r="AB70" s="53">
        <f>VLOOKUP($A70,[6]Hoja1!$A$3:$G$271,6,0)</f>
        <v>0</v>
      </c>
      <c r="AC70" s="53">
        <f>VLOOKUP($A70,[6]Hoja1!$A$3:$G$271,7,0)</f>
        <v>0</v>
      </c>
      <c r="AD70" s="53">
        <f t="shared" si="8"/>
        <v>0</v>
      </c>
      <c r="AE70" s="54">
        <f t="shared" si="36"/>
        <v>0</v>
      </c>
      <c r="AF70" s="53">
        <f>VLOOKUP($A70,[7]Hoja1!$A$3:$M$271,12,0)</f>
        <v>0</v>
      </c>
      <c r="AG70" s="53">
        <f>VLOOKUP($A70,[7]Hoja1!$A$3:$M$271,13,0)</f>
        <v>0</v>
      </c>
      <c r="AH70" s="53">
        <f t="shared" si="10"/>
        <v>0</v>
      </c>
      <c r="AI70" s="54">
        <f t="shared" si="36"/>
        <v>0</v>
      </c>
      <c r="AJ70" s="53">
        <f>VLOOKUP($A70,[8]Hoja1!$A$3:$G$271,6,0)</f>
        <v>0</v>
      </c>
      <c r="AK70" s="53">
        <f>VLOOKUP($A70,[8]Hoja1!$A$3:$G$271,7,0)</f>
        <v>0</v>
      </c>
      <c r="AL70" s="53">
        <f t="shared" si="12"/>
        <v>0</v>
      </c>
      <c r="AM70" s="54">
        <f t="shared" si="36"/>
        <v>0</v>
      </c>
      <c r="AN70" s="53">
        <f>VLOOKUP($A70,[9]Hoja1!$A$5:$G$273,6,0)</f>
        <v>0</v>
      </c>
      <c r="AO70" s="53">
        <f>VLOOKUP($A70,[9]Hoja1!$A$5:$G$273,7,0)</f>
        <v>0</v>
      </c>
      <c r="AP70" s="53">
        <f t="shared" si="14"/>
        <v>0</v>
      </c>
      <c r="AQ70" s="54">
        <f t="shared" si="36"/>
        <v>0</v>
      </c>
      <c r="AR70" s="53">
        <f>VLOOKUP($A70,[10]Hoja1!$A$3:$M$271,12,0)</f>
        <v>0</v>
      </c>
      <c r="AS70" s="53">
        <f>VLOOKUP($A70,[10]Hoja1!$A$3:$M$271,13,0)</f>
        <v>0</v>
      </c>
      <c r="AT70" s="53">
        <f t="shared" si="16"/>
        <v>0</v>
      </c>
      <c r="AU70" s="54">
        <f t="shared" si="34"/>
        <v>0</v>
      </c>
      <c r="AV70" s="53">
        <f>VLOOKUP($A70,[11]Hoja1!$A$3:$M$271,12,0)</f>
        <v>0</v>
      </c>
      <c r="AW70" s="53">
        <f>VLOOKUP($A70,[11]Hoja1!$A$3:$M$271,13,0)</f>
        <v>0</v>
      </c>
      <c r="AX70" s="53">
        <f t="shared" si="18"/>
        <v>0</v>
      </c>
      <c r="AY70" s="54">
        <f t="shared" si="34"/>
        <v>0</v>
      </c>
      <c r="AZ70" s="53">
        <f>VLOOKUP($A70,[12]Hoja1!$A$3:$M$271,12,0)</f>
        <v>0</v>
      </c>
      <c r="BA70" s="53">
        <f>VLOOKUP($A70,[12]Hoja1!$A$3:$M$271,13,0)</f>
        <v>0</v>
      </c>
      <c r="BB70" s="53">
        <f t="shared" si="20"/>
        <v>0</v>
      </c>
      <c r="BC70" s="54">
        <f t="shared" si="34"/>
        <v>0</v>
      </c>
      <c r="BD70" s="182"/>
      <c r="BF70" s="13"/>
      <c r="BK70" s="13"/>
    </row>
    <row r="71" spans="1:63" s="14" customFormat="1" ht="51" x14ac:dyDescent="0.2">
      <c r="A71" s="184">
        <v>62</v>
      </c>
      <c r="B71" s="49" t="s">
        <v>357</v>
      </c>
      <c r="C71" s="49" t="s">
        <v>77</v>
      </c>
      <c r="D71" s="132">
        <v>1</v>
      </c>
      <c r="E71" s="50" t="s">
        <v>331</v>
      </c>
      <c r="F71" s="164">
        <v>4046</v>
      </c>
      <c r="G71" s="162">
        <v>1288.7</v>
      </c>
      <c r="H71" s="53">
        <f>VLOOKUP($A71,[1]Hoja1!$A$3:$G$271,6,0)</f>
        <v>0</v>
      </c>
      <c r="I71" s="53">
        <f>VLOOKUP($A71,[1]Hoja1!$A$3:$G$271,7,0)</f>
        <v>0</v>
      </c>
      <c r="J71" s="53">
        <f t="shared" si="22"/>
        <v>0</v>
      </c>
      <c r="K71" s="54">
        <f t="shared" si="23"/>
        <v>0</v>
      </c>
      <c r="L71" s="53">
        <f>VLOOKUP($A71,[2]Hoja1!$A$3:$G$271,6,0)</f>
        <v>0</v>
      </c>
      <c r="M71" s="53">
        <f>VLOOKUP($A71,[2]Hoja1!$A$3:$G$271,7,0)</f>
        <v>0</v>
      </c>
      <c r="N71" s="53">
        <f t="shared" si="0"/>
        <v>0</v>
      </c>
      <c r="O71" s="54">
        <f t="shared" si="35"/>
        <v>0</v>
      </c>
      <c r="P71" s="53">
        <f>VLOOKUP($A71,[3]Hoja1!$A$3:$M$271,12,0)</f>
        <v>3245</v>
      </c>
      <c r="Q71" s="53">
        <f>VLOOKUP($A71,[3]Hoja1!$A$3:$M$271,13,0)</f>
        <v>0</v>
      </c>
      <c r="R71" s="53">
        <f t="shared" si="2"/>
        <v>3245</v>
      </c>
      <c r="S71" s="54">
        <f t="shared" si="35"/>
        <v>3245</v>
      </c>
      <c r="T71" s="53">
        <f>VLOOKUP($A71,[4]Hoja1!$A$3:$G$271,6,0)</f>
        <v>4545</v>
      </c>
      <c r="U71" s="53">
        <f>VLOOKUP($A71,[4]Hoja1!$A$3:$G$271,7,0)</f>
        <v>0</v>
      </c>
      <c r="V71" s="53">
        <f t="shared" si="4"/>
        <v>4545</v>
      </c>
      <c r="W71" s="54">
        <f t="shared" si="36"/>
        <v>4545</v>
      </c>
      <c r="X71" s="53">
        <f>VLOOKUP($A71,[5]Hoja1!$A$3:$G$271,6,0)</f>
        <v>0</v>
      </c>
      <c r="Y71" s="53">
        <f>VLOOKUP($A71,[5]Hoja1!$A$3:$G$271,7,0)</f>
        <v>0</v>
      </c>
      <c r="Z71" s="53">
        <f t="shared" si="6"/>
        <v>0</v>
      </c>
      <c r="AA71" s="54">
        <f t="shared" si="36"/>
        <v>0</v>
      </c>
      <c r="AB71" s="53">
        <f>VLOOKUP($A71,[6]Hoja1!$A$3:$G$271,6,0)</f>
        <v>0</v>
      </c>
      <c r="AC71" s="53">
        <f>VLOOKUP($A71,[6]Hoja1!$A$3:$G$271,7,0)</f>
        <v>0</v>
      </c>
      <c r="AD71" s="53">
        <f t="shared" si="8"/>
        <v>0</v>
      </c>
      <c r="AE71" s="54">
        <f t="shared" si="36"/>
        <v>0</v>
      </c>
      <c r="AF71" s="53">
        <f>VLOOKUP($A71,[7]Hoja1!$A$3:$M$271,12,0)</f>
        <v>0</v>
      </c>
      <c r="AG71" s="53">
        <f>VLOOKUP($A71,[7]Hoja1!$A$3:$M$271,13,0)</f>
        <v>0</v>
      </c>
      <c r="AH71" s="53">
        <f t="shared" si="10"/>
        <v>0</v>
      </c>
      <c r="AI71" s="54">
        <f t="shared" si="36"/>
        <v>0</v>
      </c>
      <c r="AJ71" s="53">
        <f>VLOOKUP($A71,[8]Hoja1!$A$3:$G$271,6,0)</f>
        <v>4620</v>
      </c>
      <c r="AK71" s="53">
        <f>VLOOKUP($A71,[8]Hoja1!$A$3:$G$271,7,0)</f>
        <v>0</v>
      </c>
      <c r="AL71" s="53">
        <f t="shared" si="12"/>
        <v>4620</v>
      </c>
      <c r="AM71" s="54">
        <f t="shared" si="36"/>
        <v>4620</v>
      </c>
      <c r="AN71" s="53">
        <f>VLOOKUP($A71,[9]Hoja1!$A$5:$G$273,6,0)</f>
        <v>3347</v>
      </c>
      <c r="AO71" s="53">
        <f>VLOOKUP($A71,[9]Hoja1!$A$5:$G$273,7,0)</f>
        <v>0</v>
      </c>
      <c r="AP71" s="53">
        <f t="shared" si="14"/>
        <v>3347</v>
      </c>
      <c r="AQ71" s="54">
        <f t="shared" si="36"/>
        <v>3347</v>
      </c>
      <c r="AR71" s="53">
        <f>VLOOKUP($A71,[10]Hoja1!$A$3:$M$271,12,0)</f>
        <v>0</v>
      </c>
      <c r="AS71" s="53">
        <f>VLOOKUP($A71,[10]Hoja1!$A$3:$M$271,13,0)</f>
        <v>0</v>
      </c>
      <c r="AT71" s="53">
        <f t="shared" si="16"/>
        <v>0</v>
      </c>
      <c r="AU71" s="54">
        <f t="shared" si="34"/>
        <v>0</v>
      </c>
      <c r="AV71" s="53">
        <f>VLOOKUP($A71,[11]Hoja1!$A$3:$M$271,12,0)</f>
        <v>0</v>
      </c>
      <c r="AW71" s="53">
        <f>VLOOKUP($A71,[11]Hoja1!$A$3:$M$271,13,0)</f>
        <v>0</v>
      </c>
      <c r="AX71" s="53">
        <f t="shared" si="18"/>
        <v>0</v>
      </c>
      <c r="AY71" s="54">
        <f t="shared" si="34"/>
        <v>0</v>
      </c>
      <c r="AZ71" s="53">
        <f>VLOOKUP($A71,[12]Hoja1!$A$3:$M$271,12,0)</f>
        <v>0</v>
      </c>
      <c r="BA71" s="53">
        <f>VLOOKUP($A71,[12]Hoja1!$A$3:$M$271,13,0)</f>
        <v>0</v>
      </c>
      <c r="BB71" s="53">
        <f t="shared" si="20"/>
        <v>0</v>
      </c>
      <c r="BC71" s="54">
        <f t="shared" si="34"/>
        <v>0</v>
      </c>
      <c r="BD71" s="182"/>
      <c r="BF71" s="13"/>
      <c r="BK71" s="13"/>
    </row>
    <row r="72" spans="1:63" s="14" customFormat="1" ht="12.75" x14ac:dyDescent="0.2">
      <c r="A72" s="183">
        <v>63</v>
      </c>
      <c r="B72" s="49" t="s">
        <v>90</v>
      </c>
      <c r="C72" s="49" t="s">
        <v>89</v>
      </c>
      <c r="D72" s="132">
        <v>1</v>
      </c>
      <c r="E72" s="50" t="s">
        <v>331</v>
      </c>
      <c r="F72" s="164">
        <v>759</v>
      </c>
      <c r="G72" s="162">
        <v>1.3333333333333333</v>
      </c>
      <c r="H72" s="53">
        <f>VLOOKUP($A72,[1]Hoja1!$A$3:$G$271,6,0)</f>
        <v>0</v>
      </c>
      <c r="I72" s="53">
        <f>VLOOKUP($A72,[1]Hoja1!$A$3:$G$271,7,0)</f>
        <v>0</v>
      </c>
      <c r="J72" s="53">
        <f t="shared" si="22"/>
        <v>0</v>
      </c>
      <c r="K72" s="54">
        <f t="shared" si="23"/>
        <v>0</v>
      </c>
      <c r="L72" s="53">
        <f>VLOOKUP($A72,[2]Hoja1!$A$3:$G$271,6,0)</f>
        <v>0</v>
      </c>
      <c r="M72" s="53">
        <f>VLOOKUP($A72,[2]Hoja1!$A$3:$G$271,7,0)</f>
        <v>0</v>
      </c>
      <c r="N72" s="53">
        <f t="shared" si="0"/>
        <v>0</v>
      </c>
      <c r="O72" s="54">
        <f t="shared" si="35"/>
        <v>0</v>
      </c>
      <c r="P72" s="53">
        <f>VLOOKUP($A72,[3]Hoja1!$A$3:$M$271,12,0)</f>
        <v>714</v>
      </c>
      <c r="Q72" s="53">
        <f>VLOOKUP($A72,[3]Hoja1!$A$3:$M$271,13,0)</f>
        <v>0</v>
      </c>
      <c r="R72" s="53">
        <f t="shared" si="2"/>
        <v>714</v>
      </c>
      <c r="S72" s="54">
        <f t="shared" si="35"/>
        <v>714</v>
      </c>
      <c r="T72" s="53">
        <f>VLOOKUP($A72,[4]Hoja1!$A$3:$G$271,6,0)</f>
        <v>793</v>
      </c>
      <c r="U72" s="53">
        <f>VLOOKUP($A72,[4]Hoja1!$A$3:$G$271,7,0)</f>
        <v>0</v>
      </c>
      <c r="V72" s="53">
        <f t="shared" si="4"/>
        <v>793</v>
      </c>
      <c r="W72" s="54">
        <f t="shared" si="36"/>
        <v>793</v>
      </c>
      <c r="X72" s="53">
        <f>VLOOKUP($A72,[5]Hoja1!$A$3:$G$271,6,0)</f>
        <v>841</v>
      </c>
      <c r="Y72" s="53"/>
      <c r="Z72" s="53">
        <f t="shared" si="6"/>
        <v>841</v>
      </c>
      <c r="AA72" s="54">
        <f t="shared" si="36"/>
        <v>841</v>
      </c>
      <c r="AB72" s="53">
        <f>VLOOKUP($A72,[6]Hoja1!$A$3:$G$271,6,0)</f>
        <v>0</v>
      </c>
      <c r="AC72" s="53">
        <f>VLOOKUP($A72,[6]Hoja1!$A$3:$G$271,7,0)</f>
        <v>0</v>
      </c>
      <c r="AD72" s="53">
        <f t="shared" si="8"/>
        <v>0</v>
      </c>
      <c r="AE72" s="54">
        <f t="shared" si="36"/>
        <v>0</v>
      </c>
      <c r="AF72" s="53">
        <f>VLOOKUP($A72,[7]Hoja1!$A$3:$M$271,12,0)</f>
        <v>0</v>
      </c>
      <c r="AG72" s="53">
        <f>VLOOKUP($A72,[7]Hoja1!$A$3:$M$271,13,0)</f>
        <v>0</v>
      </c>
      <c r="AH72" s="53">
        <f t="shared" si="10"/>
        <v>0</v>
      </c>
      <c r="AI72" s="54">
        <f t="shared" si="36"/>
        <v>0</v>
      </c>
      <c r="AJ72" s="53">
        <f>VLOOKUP($A72,[8]Hoja1!$A$3:$G$271,6,0)</f>
        <v>850</v>
      </c>
      <c r="AK72" s="53">
        <f>VLOOKUP($A72,[8]Hoja1!$A$3:$G$271,7,0)</f>
        <v>0</v>
      </c>
      <c r="AL72" s="53">
        <f t="shared" si="12"/>
        <v>850</v>
      </c>
      <c r="AM72" s="54">
        <f t="shared" si="36"/>
        <v>850</v>
      </c>
      <c r="AN72" s="53">
        <f>VLOOKUP($A72,[9]Hoja1!$A$5:$G$273,6,0)</f>
        <v>759</v>
      </c>
      <c r="AO72" s="53">
        <f>VLOOKUP($A72,[9]Hoja1!$A$5:$G$273,7,0)</f>
        <v>0</v>
      </c>
      <c r="AP72" s="53">
        <f t="shared" si="14"/>
        <v>759</v>
      </c>
      <c r="AQ72" s="54">
        <f t="shared" si="36"/>
        <v>759</v>
      </c>
      <c r="AR72" s="53">
        <f>VLOOKUP($A72,[10]Hoja1!$A$3:$M$271,12,0)</f>
        <v>0</v>
      </c>
      <c r="AS72" s="53">
        <f>VLOOKUP($A72,[10]Hoja1!$A$3:$M$271,13,0)</f>
        <v>0</v>
      </c>
      <c r="AT72" s="53">
        <f t="shared" si="16"/>
        <v>0</v>
      </c>
      <c r="AU72" s="54">
        <f t="shared" si="34"/>
        <v>0</v>
      </c>
      <c r="AV72" s="53">
        <f>VLOOKUP($A72,[11]Hoja1!$A$3:$M$271,12,0)</f>
        <v>0</v>
      </c>
      <c r="AW72" s="53">
        <f>VLOOKUP($A72,[11]Hoja1!$A$3:$M$271,13,0)</f>
        <v>0</v>
      </c>
      <c r="AX72" s="53">
        <f t="shared" si="18"/>
        <v>0</v>
      </c>
      <c r="AY72" s="54">
        <f t="shared" si="34"/>
        <v>0</v>
      </c>
      <c r="AZ72" s="53">
        <f>VLOOKUP($A72,[12]Hoja1!$A$3:$M$271,12,0)</f>
        <v>0</v>
      </c>
      <c r="BA72" s="53">
        <f>VLOOKUP($A72,[12]Hoja1!$A$3:$M$271,13,0)</f>
        <v>0</v>
      </c>
      <c r="BB72" s="53">
        <f t="shared" si="20"/>
        <v>0</v>
      </c>
      <c r="BC72" s="54">
        <f t="shared" si="34"/>
        <v>0</v>
      </c>
      <c r="BD72" s="182"/>
      <c r="BF72" s="13"/>
      <c r="BK72" s="13"/>
    </row>
    <row r="73" spans="1:63" s="14" customFormat="1" ht="12.75" x14ac:dyDescent="0.2">
      <c r="A73" s="184">
        <v>64</v>
      </c>
      <c r="B73" s="49" t="s">
        <v>91</v>
      </c>
      <c r="C73" s="49" t="s">
        <v>89</v>
      </c>
      <c r="D73" s="132">
        <v>1</v>
      </c>
      <c r="E73" s="50" t="s">
        <v>331</v>
      </c>
      <c r="F73" s="164">
        <v>759</v>
      </c>
      <c r="G73" s="162">
        <v>8.3333333333333339</v>
      </c>
      <c r="H73" s="53">
        <f>VLOOKUP($A73,[1]Hoja1!$A$3:$G$271,6,0)</f>
        <v>0</v>
      </c>
      <c r="I73" s="53">
        <f>VLOOKUP($A73,[1]Hoja1!$A$3:$G$271,7,0)</f>
        <v>0</v>
      </c>
      <c r="J73" s="53">
        <f t="shared" si="22"/>
        <v>0</v>
      </c>
      <c r="K73" s="54">
        <f t="shared" si="23"/>
        <v>0</v>
      </c>
      <c r="L73" s="53">
        <f>VLOOKUP($A73,[2]Hoja1!$A$3:$G$271,6,0)</f>
        <v>0</v>
      </c>
      <c r="M73" s="53">
        <f>VLOOKUP($A73,[2]Hoja1!$A$3:$G$271,7,0)</f>
        <v>0</v>
      </c>
      <c r="N73" s="53">
        <f t="shared" si="0"/>
        <v>0</v>
      </c>
      <c r="O73" s="54">
        <f t="shared" si="35"/>
        <v>0</v>
      </c>
      <c r="P73" s="53">
        <f>VLOOKUP($A73,[3]Hoja1!$A$3:$M$271,12,0)</f>
        <v>714</v>
      </c>
      <c r="Q73" s="53">
        <f>VLOOKUP($A73,[3]Hoja1!$A$3:$M$271,13,0)</f>
        <v>0</v>
      </c>
      <c r="R73" s="53">
        <f t="shared" si="2"/>
        <v>714</v>
      </c>
      <c r="S73" s="54">
        <f t="shared" si="35"/>
        <v>714</v>
      </c>
      <c r="T73" s="53">
        <f>VLOOKUP($A73,[4]Hoja1!$A$3:$G$271,6,0)</f>
        <v>793</v>
      </c>
      <c r="U73" s="53">
        <f>VLOOKUP($A73,[4]Hoja1!$A$3:$G$271,7,0)</f>
        <v>0</v>
      </c>
      <c r="V73" s="53">
        <f t="shared" si="4"/>
        <v>793</v>
      </c>
      <c r="W73" s="54">
        <f t="shared" si="36"/>
        <v>793</v>
      </c>
      <c r="X73" s="53">
        <f>VLOOKUP($A73,[5]Hoja1!$A$3:$G$271,6,0)</f>
        <v>1496</v>
      </c>
      <c r="Y73" s="53"/>
      <c r="Z73" s="53">
        <f t="shared" si="6"/>
        <v>1496</v>
      </c>
      <c r="AA73" s="54">
        <f t="shared" si="36"/>
        <v>1496</v>
      </c>
      <c r="AB73" s="53">
        <f>VLOOKUP($A73,[6]Hoja1!$A$3:$G$271,6,0)</f>
        <v>0</v>
      </c>
      <c r="AC73" s="53">
        <f>VLOOKUP($A73,[6]Hoja1!$A$3:$G$271,7,0)</f>
        <v>0</v>
      </c>
      <c r="AD73" s="53">
        <f t="shared" si="8"/>
        <v>0</v>
      </c>
      <c r="AE73" s="54">
        <f t="shared" si="36"/>
        <v>0</v>
      </c>
      <c r="AF73" s="53">
        <f>VLOOKUP($A73,[7]Hoja1!$A$3:$M$271,12,0)</f>
        <v>0</v>
      </c>
      <c r="AG73" s="53">
        <f>VLOOKUP($A73,[7]Hoja1!$A$3:$M$271,13,0)</f>
        <v>0</v>
      </c>
      <c r="AH73" s="53">
        <f t="shared" si="10"/>
        <v>0</v>
      </c>
      <c r="AI73" s="54">
        <f t="shared" si="36"/>
        <v>0</v>
      </c>
      <c r="AJ73" s="53">
        <f>VLOOKUP($A73,[8]Hoja1!$A$3:$G$271,6,0)</f>
        <v>850</v>
      </c>
      <c r="AK73" s="53">
        <f>VLOOKUP($A73,[8]Hoja1!$A$3:$G$271,7,0)</f>
        <v>0</v>
      </c>
      <c r="AL73" s="53">
        <f t="shared" si="12"/>
        <v>850</v>
      </c>
      <c r="AM73" s="54">
        <f t="shared" si="36"/>
        <v>850</v>
      </c>
      <c r="AN73" s="53">
        <f>VLOOKUP($A73,[9]Hoja1!$A$5:$G$273,6,0)</f>
        <v>759</v>
      </c>
      <c r="AO73" s="53">
        <f>VLOOKUP($A73,[9]Hoja1!$A$5:$G$273,7,0)</f>
        <v>0</v>
      </c>
      <c r="AP73" s="53">
        <f t="shared" si="14"/>
        <v>759</v>
      </c>
      <c r="AQ73" s="54">
        <f t="shared" ref="AQ73:BC88" si="38">$D73*AP73</f>
        <v>759</v>
      </c>
      <c r="AR73" s="53">
        <f>VLOOKUP($A73,[10]Hoja1!$A$3:$M$271,12,0)</f>
        <v>0</v>
      </c>
      <c r="AS73" s="53">
        <f>VLOOKUP($A73,[10]Hoja1!$A$3:$M$271,13,0)</f>
        <v>0</v>
      </c>
      <c r="AT73" s="53">
        <f t="shared" si="16"/>
        <v>0</v>
      </c>
      <c r="AU73" s="54">
        <f t="shared" si="38"/>
        <v>0</v>
      </c>
      <c r="AV73" s="53">
        <f>VLOOKUP($A73,[11]Hoja1!$A$3:$M$271,12,0)</f>
        <v>0</v>
      </c>
      <c r="AW73" s="53">
        <f>VLOOKUP($A73,[11]Hoja1!$A$3:$M$271,13,0)</f>
        <v>0</v>
      </c>
      <c r="AX73" s="53">
        <f t="shared" si="18"/>
        <v>0</v>
      </c>
      <c r="AY73" s="54">
        <f t="shared" si="38"/>
        <v>0</v>
      </c>
      <c r="AZ73" s="53">
        <f>VLOOKUP($A73,[12]Hoja1!$A$3:$M$271,12,0)</f>
        <v>0</v>
      </c>
      <c r="BA73" s="53">
        <f>VLOOKUP($A73,[12]Hoja1!$A$3:$M$271,13,0)</f>
        <v>0</v>
      </c>
      <c r="BB73" s="53">
        <f t="shared" si="20"/>
        <v>0</v>
      </c>
      <c r="BC73" s="54">
        <f t="shared" si="38"/>
        <v>0</v>
      </c>
      <c r="BD73" s="182"/>
      <c r="BF73" s="13"/>
      <c r="BK73" s="13"/>
    </row>
    <row r="74" spans="1:63" s="14" customFormat="1" ht="12.75" x14ac:dyDescent="0.2">
      <c r="A74" s="183">
        <v>65</v>
      </c>
      <c r="B74" s="49" t="s">
        <v>92</v>
      </c>
      <c r="C74" s="49" t="s">
        <v>89</v>
      </c>
      <c r="D74" s="132">
        <v>1</v>
      </c>
      <c r="E74" s="50" t="s">
        <v>331</v>
      </c>
      <c r="F74" s="164">
        <v>759</v>
      </c>
      <c r="G74" s="162">
        <v>12.333333333333334</v>
      </c>
      <c r="H74" s="53">
        <f>VLOOKUP($A74,[1]Hoja1!$A$3:$G$271,6,0)</f>
        <v>0</v>
      </c>
      <c r="I74" s="53">
        <f>VLOOKUP($A74,[1]Hoja1!$A$3:$G$271,7,0)</f>
        <v>0</v>
      </c>
      <c r="J74" s="53">
        <f t="shared" si="22"/>
        <v>0</v>
      </c>
      <c r="K74" s="54">
        <f t="shared" si="23"/>
        <v>0</v>
      </c>
      <c r="L74" s="53">
        <f>VLOOKUP($A74,[2]Hoja1!$A$3:$G$271,6,0)</f>
        <v>0</v>
      </c>
      <c r="M74" s="53">
        <f>VLOOKUP($A74,[2]Hoja1!$A$3:$G$271,7,0)</f>
        <v>0</v>
      </c>
      <c r="N74" s="53">
        <f t="shared" ref="N74:N137" si="39">L74+M74</f>
        <v>0</v>
      </c>
      <c r="O74" s="54">
        <f t="shared" ref="O74:S89" si="40">$D74*N74</f>
        <v>0</v>
      </c>
      <c r="P74" s="53">
        <f>VLOOKUP($A74,[3]Hoja1!$A$3:$M$271,12,0)</f>
        <v>714</v>
      </c>
      <c r="Q74" s="53">
        <f>VLOOKUP($A74,[3]Hoja1!$A$3:$M$271,13,0)</f>
        <v>0</v>
      </c>
      <c r="R74" s="53">
        <f t="shared" ref="R74:R137" si="41">P74+Q74</f>
        <v>714</v>
      </c>
      <c r="S74" s="54">
        <f t="shared" si="40"/>
        <v>714</v>
      </c>
      <c r="T74" s="53">
        <f>VLOOKUP($A74,[4]Hoja1!$A$3:$G$271,6,0)</f>
        <v>793</v>
      </c>
      <c r="U74" s="53">
        <f>VLOOKUP($A74,[4]Hoja1!$A$3:$G$271,7,0)</f>
        <v>0</v>
      </c>
      <c r="V74" s="53">
        <f t="shared" ref="V74:V137" si="42">T74+U74</f>
        <v>793</v>
      </c>
      <c r="W74" s="54">
        <f t="shared" ref="W74:AQ89" si="43">$D74*V74</f>
        <v>793</v>
      </c>
      <c r="X74" s="53">
        <f>VLOOKUP($A74,[5]Hoja1!$A$3:$G$271,6,0)</f>
        <v>1151</v>
      </c>
      <c r="Y74" s="53"/>
      <c r="Z74" s="53">
        <f t="shared" ref="Z74:Z137" si="44">X74+Y74</f>
        <v>1151</v>
      </c>
      <c r="AA74" s="54">
        <f t="shared" si="43"/>
        <v>1151</v>
      </c>
      <c r="AB74" s="53">
        <f>VLOOKUP($A74,[6]Hoja1!$A$3:$G$271,6,0)</f>
        <v>0</v>
      </c>
      <c r="AC74" s="53">
        <f>VLOOKUP($A74,[6]Hoja1!$A$3:$G$271,7,0)</f>
        <v>0</v>
      </c>
      <c r="AD74" s="53">
        <f t="shared" ref="AD74:AD137" si="45">AB74+AC74</f>
        <v>0</v>
      </c>
      <c r="AE74" s="54">
        <f t="shared" si="43"/>
        <v>0</v>
      </c>
      <c r="AF74" s="53">
        <f>VLOOKUP($A74,[7]Hoja1!$A$3:$M$271,12,0)</f>
        <v>0</v>
      </c>
      <c r="AG74" s="53">
        <f>VLOOKUP($A74,[7]Hoja1!$A$3:$M$271,13,0)</f>
        <v>0</v>
      </c>
      <c r="AH74" s="53">
        <f t="shared" ref="AH74:AH137" si="46">AF74+AG74</f>
        <v>0</v>
      </c>
      <c r="AI74" s="54">
        <f t="shared" si="43"/>
        <v>0</v>
      </c>
      <c r="AJ74" s="53">
        <f>VLOOKUP($A74,[8]Hoja1!$A$3:$G$271,6,0)</f>
        <v>850</v>
      </c>
      <c r="AK74" s="53">
        <f>VLOOKUP($A74,[8]Hoja1!$A$3:$G$271,7,0)</f>
        <v>0</v>
      </c>
      <c r="AL74" s="53">
        <f t="shared" ref="AL74:AL137" si="47">AJ74+AK74</f>
        <v>850</v>
      </c>
      <c r="AM74" s="54">
        <f t="shared" si="43"/>
        <v>850</v>
      </c>
      <c r="AN74" s="53">
        <f>VLOOKUP($A74,[9]Hoja1!$A$5:$G$273,6,0)</f>
        <v>759</v>
      </c>
      <c r="AO74" s="53">
        <f>VLOOKUP($A74,[9]Hoja1!$A$5:$G$273,7,0)</f>
        <v>0</v>
      </c>
      <c r="AP74" s="53">
        <f t="shared" ref="AP74:AP137" si="48">AN74+AO74</f>
        <v>759</v>
      </c>
      <c r="AQ74" s="54">
        <f t="shared" si="43"/>
        <v>759</v>
      </c>
      <c r="AR74" s="53">
        <f>VLOOKUP($A74,[10]Hoja1!$A$3:$M$271,12,0)</f>
        <v>0</v>
      </c>
      <c r="AS74" s="53">
        <f>VLOOKUP($A74,[10]Hoja1!$A$3:$M$271,13,0)</f>
        <v>0</v>
      </c>
      <c r="AT74" s="53">
        <f t="shared" ref="AT74:AT137" si="49">AR74+AS74</f>
        <v>0</v>
      </c>
      <c r="AU74" s="54">
        <f t="shared" si="38"/>
        <v>0</v>
      </c>
      <c r="AV74" s="53">
        <f>VLOOKUP($A74,[11]Hoja1!$A$3:$M$271,12,0)</f>
        <v>0</v>
      </c>
      <c r="AW74" s="53">
        <f>VLOOKUP($A74,[11]Hoja1!$A$3:$M$271,13,0)</f>
        <v>0</v>
      </c>
      <c r="AX74" s="53">
        <f t="shared" ref="AX74:AX137" si="50">AV74+AW74</f>
        <v>0</v>
      </c>
      <c r="AY74" s="54">
        <f t="shared" si="38"/>
        <v>0</v>
      </c>
      <c r="AZ74" s="53">
        <f>VLOOKUP($A74,[12]Hoja1!$A$3:$M$271,12,0)</f>
        <v>0</v>
      </c>
      <c r="BA74" s="53">
        <f>VLOOKUP($A74,[12]Hoja1!$A$3:$M$271,13,0)</f>
        <v>0</v>
      </c>
      <c r="BB74" s="53">
        <f t="shared" ref="BB74:BB137" si="51">AZ74+BA74</f>
        <v>0</v>
      </c>
      <c r="BC74" s="54">
        <f t="shared" si="38"/>
        <v>0</v>
      </c>
      <c r="BD74" s="182"/>
      <c r="BF74" s="13"/>
      <c r="BK74" s="13"/>
    </row>
    <row r="75" spans="1:63" s="14" customFormat="1" ht="12.75" x14ac:dyDescent="0.2">
      <c r="A75" s="184">
        <v>66</v>
      </c>
      <c r="B75" s="49" t="s">
        <v>93</v>
      </c>
      <c r="C75" s="49" t="s">
        <v>89</v>
      </c>
      <c r="D75" s="132">
        <v>1</v>
      </c>
      <c r="E75" s="50" t="s">
        <v>331</v>
      </c>
      <c r="F75" s="164">
        <v>759</v>
      </c>
      <c r="G75" s="162">
        <v>17</v>
      </c>
      <c r="H75" s="53">
        <f>VLOOKUP($A75,[1]Hoja1!$A$3:$G$271,6,0)</f>
        <v>0</v>
      </c>
      <c r="I75" s="53">
        <f>VLOOKUP($A75,[1]Hoja1!$A$3:$G$271,7,0)</f>
        <v>0</v>
      </c>
      <c r="J75" s="53">
        <f t="shared" ref="J75:J138" si="52">H75+I75</f>
        <v>0</v>
      </c>
      <c r="K75" s="54">
        <f t="shared" ref="K75:K138" si="53">$D75*J75</f>
        <v>0</v>
      </c>
      <c r="L75" s="53">
        <f>VLOOKUP($A75,[2]Hoja1!$A$3:$G$271,6,0)</f>
        <v>0</v>
      </c>
      <c r="M75" s="53">
        <f>VLOOKUP($A75,[2]Hoja1!$A$3:$G$271,7,0)</f>
        <v>0</v>
      </c>
      <c r="N75" s="53">
        <f t="shared" si="39"/>
        <v>0</v>
      </c>
      <c r="O75" s="54">
        <f t="shared" si="40"/>
        <v>0</v>
      </c>
      <c r="P75" s="53">
        <f>VLOOKUP($A75,[3]Hoja1!$A$3:$M$271,12,0)</f>
        <v>714</v>
      </c>
      <c r="Q75" s="53">
        <f>VLOOKUP($A75,[3]Hoja1!$A$3:$M$271,13,0)</f>
        <v>0</v>
      </c>
      <c r="R75" s="53">
        <f t="shared" si="41"/>
        <v>714</v>
      </c>
      <c r="S75" s="54">
        <f t="shared" si="40"/>
        <v>714</v>
      </c>
      <c r="T75" s="53">
        <f>VLOOKUP($A75,[4]Hoja1!$A$3:$G$271,6,0)</f>
        <v>793</v>
      </c>
      <c r="U75" s="53">
        <f>VLOOKUP($A75,[4]Hoja1!$A$3:$G$271,7,0)</f>
        <v>0</v>
      </c>
      <c r="V75" s="53">
        <f t="shared" si="42"/>
        <v>793</v>
      </c>
      <c r="W75" s="54">
        <f t="shared" si="43"/>
        <v>793</v>
      </c>
      <c r="X75" s="53">
        <f>VLOOKUP($A75,[5]Hoja1!$A$3:$G$271,6,0)</f>
        <v>2049</v>
      </c>
      <c r="Y75" s="53"/>
      <c r="Z75" s="53">
        <f t="shared" si="44"/>
        <v>2049</v>
      </c>
      <c r="AA75" s="54">
        <f t="shared" si="43"/>
        <v>2049</v>
      </c>
      <c r="AB75" s="53">
        <f>VLOOKUP($A75,[6]Hoja1!$A$3:$G$271,6,0)</f>
        <v>0</v>
      </c>
      <c r="AC75" s="53">
        <f>VLOOKUP($A75,[6]Hoja1!$A$3:$G$271,7,0)</f>
        <v>0</v>
      </c>
      <c r="AD75" s="53">
        <f t="shared" si="45"/>
        <v>0</v>
      </c>
      <c r="AE75" s="54">
        <f t="shared" si="43"/>
        <v>0</v>
      </c>
      <c r="AF75" s="53">
        <f>VLOOKUP($A75,[7]Hoja1!$A$3:$M$271,12,0)</f>
        <v>0</v>
      </c>
      <c r="AG75" s="53">
        <f>VLOOKUP($A75,[7]Hoja1!$A$3:$M$271,13,0)</f>
        <v>0</v>
      </c>
      <c r="AH75" s="53">
        <f t="shared" si="46"/>
        <v>0</v>
      </c>
      <c r="AI75" s="54">
        <f t="shared" si="43"/>
        <v>0</v>
      </c>
      <c r="AJ75" s="53">
        <f>VLOOKUP($A75,[8]Hoja1!$A$3:$G$271,6,0)</f>
        <v>850</v>
      </c>
      <c r="AK75" s="53">
        <f>VLOOKUP($A75,[8]Hoja1!$A$3:$G$271,7,0)</f>
        <v>0</v>
      </c>
      <c r="AL75" s="53">
        <f t="shared" si="47"/>
        <v>850</v>
      </c>
      <c r="AM75" s="54">
        <f t="shared" si="43"/>
        <v>850</v>
      </c>
      <c r="AN75" s="53">
        <f>VLOOKUP($A75,[9]Hoja1!$A$5:$G$273,6,0)</f>
        <v>759</v>
      </c>
      <c r="AO75" s="53">
        <f>VLOOKUP($A75,[9]Hoja1!$A$5:$G$273,7,0)</f>
        <v>0</v>
      </c>
      <c r="AP75" s="53">
        <f t="shared" si="48"/>
        <v>759</v>
      </c>
      <c r="AQ75" s="54">
        <f t="shared" si="43"/>
        <v>759</v>
      </c>
      <c r="AR75" s="53">
        <f>VLOOKUP($A75,[10]Hoja1!$A$3:$M$271,12,0)</f>
        <v>0</v>
      </c>
      <c r="AS75" s="53">
        <f>VLOOKUP($A75,[10]Hoja1!$A$3:$M$271,13,0)</f>
        <v>0</v>
      </c>
      <c r="AT75" s="53">
        <f t="shared" si="49"/>
        <v>0</v>
      </c>
      <c r="AU75" s="54">
        <f t="shared" si="38"/>
        <v>0</v>
      </c>
      <c r="AV75" s="53">
        <f>VLOOKUP($A75,[11]Hoja1!$A$3:$M$271,12,0)</f>
        <v>0</v>
      </c>
      <c r="AW75" s="53">
        <f>VLOOKUP($A75,[11]Hoja1!$A$3:$M$271,13,0)</f>
        <v>0</v>
      </c>
      <c r="AX75" s="53">
        <f t="shared" si="50"/>
        <v>0</v>
      </c>
      <c r="AY75" s="54">
        <f t="shared" si="38"/>
        <v>0</v>
      </c>
      <c r="AZ75" s="53">
        <f>VLOOKUP($A75,[12]Hoja1!$A$3:$M$271,12,0)</f>
        <v>0</v>
      </c>
      <c r="BA75" s="53">
        <f>VLOOKUP($A75,[12]Hoja1!$A$3:$M$271,13,0)</f>
        <v>0</v>
      </c>
      <c r="BB75" s="53">
        <f t="shared" si="51"/>
        <v>0</v>
      </c>
      <c r="BC75" s="54">
        <f t="shared" si="38"/>
        <v>0</v>
      </c>
      <c r="BD75" s="182"/>
      <c r="BF75" s="13"/>
      <c r="BK75" s="13"/>
    </row>
    <row r="76" spans="1:63" s="14" customFormat="1" ht="12.75" x14ac:dyDescent="0.2">
      <c r="A76" s="183">
        <v>67</v>
      </c>
      <c r="B76" s="49" t="s">
        <v>94</v>
      </c>
      <c r="C76" s="49" t="s">
        <v>89</v>
      </c>
      <c r="D76" s="132">
        <v>1</v>
      </c>
      <c r="E76" s="50" t="s">
        <v>331</v>
      </c>
      <c r="F76" s="164">
        <v>759</v>
      </c>
      <c r="G76" s="162">
        <v>57</v>
      </c>
      <c r="H76" s="53">
        <f>VLOOKUP($A76,[1]Hoja1!$A$3:$G$271,6,0)</f>
        <v>0</v>
      </c>
      <c r="I76" s="53">
        <f>VLOOKUP($A76,[1]Hoja1!$A$3:$G$271,7,0)</f>
        <v>0</v>
      </c>
      <c r="J76" s="53">
        <f t="shared" si="52"/>
        <v>0</v>
      </c>
      <c r="K76" s="54">
        <f t="shared" si="53"/>
        <v>0</v>
      </c>
      <c r="L76" s="53">
        <f>VLOOKUP($A76,[2]Hoja1!$A$3:$G$271,6,0)</f>
        <v>0</v>
      </c>
      <c r="M76" s="53">
        <f>VLOOKUP($A76,[2]Hoja1!$A$3:$G$271,7,0)</f>
        <v>0</v>
      </c>
      <c r="N76" s="53">
        <f t="shared" si="39"/>
        <v>0</v>
      </c>
      <c r="O76" s="54">
        <f t="shared" si="40"/>
        <v>0</v>
      </c>
      <c r="P76" s="53">
        <f>VLOOKUP($A76,[3]Hoja1!$A$3:$M$271,12,0)</f>
        <v>714</v>
      </c>
      <c r="Q76" s="53">
        <f>VLOOKUP($A76,[3]Hoja1!$A$3:$M$271,13,0)</f>
        <v>0</v>
      </c>
      <c r="R76" s="53">
        <f t="shared" si="41"/>
        <v>714</v>
      </c>
      <c r="S76" s="54">
        <f t="shared" si="40"/>
        <v>714</v>
      </c>
      <c r="T76" s="53">
        <f>VLOOKUP($A76,[4]Hoja1!$A$3:$G$271,6,0)</f>
        <v>793</v>
      </c>
      <c r="U76" s="53">
        <f>VLOOKUP($A76,[4]Hoja1!$A$3:$G$271,7,0)</f>
        <v>0</v>
      </c>
      <c r="V76" s="53">
        <f t="shared" si="42"/>
        <v>793</v>
      </c>
      <c r="W76" s="54">
        <f t="shared" si="43"/>
        <v>793</v>
      </c>
      <c r="X76" s="53">
        <f>VLOOKUP($A76,[5]Hoja1!$A$3:$G$271,6,0)</f>
        <v>2049</v>
      </c>
      <c r="Y76" s="53"/>
      <c r="Z76" s="53">
        <f t="shared" si="44"/>
        <v>2049</v>
      </c>
      <c r="AA76" s="54">
        <f t="shared" si="43"/>
        <v>2049</v>
      </c>
      <c r="AB76" s="53">
        <f>VLOOKUP($A76,[6]Hoja1!$A$3:$G$271,6,0)</f>
        <v>0</v>
      </c>
      <c r="AC76" s="53">
        <f>VLOOKUP($A76,[6]Hoja1!$A$3:$G$271,7,0)</f>
        <v>0</v>
      </c>
      <c r="AD76" s="53">
        <f t="shared" si="45"/>
        <v>0</v>
      </c>
      <c r="AE76" s="54">
        <f t="shared" si="43"/>
        <v>0</v>
      </c>
      <c r="AF76" s="53">
        <f>VLOOKUP($A76,[7]Hoja1!$A$3:$M$271,12,0)</f>
        <v>0</v>
      </c>
      <c r="AG76" s="53">
        <f>VLOOKUP($A76,[7]Hoja1!$A$3:$M$271,13,0)</f>
        <v>0</v>
      </c>
      <c r="AH76" s="53">
        <f t="shared" si="46"/>
        <v>0</v>
      </c>
      <c r="AI76" s="54">
        <f t="shared" si="43"/>
        <v>0</v>
      </c>
      <c r="AJ76" s="53">
        <f>VLOOKUP($A76,[8]Hoja1!$A$3:$G$271,6,0)</f>
        <v>850</v>
      </c>
      <c r="AK76" s="53">
        <f>VLOOKUP($A76,[8]Hoja1!$A$3:$G$271,7,0)</f>
        <v>0</v>
      </c>
      <c r="AL76" s="53">
        <f t="shared" si="47"/>
        <v>850</v>
      </c>
      <c r="AM76" s="54">
        <f t="shared" si="43"/>
        <v>850</v>
      </c>
      <c r="AN76" s="53">
        <f>VLOOKUP($A76,[9]Hoja1!$A$5:$G$273,6,0)</f>
        <v>759</v>
      </c>
      <c r="AO76" s="53">
        <f>VLOOKUP($A76,[9]Hoja1!$A$5:$G$273,7,0)</f>
        <v>0</v>
      </c>
      <c r="AP76" s="53">
        <f t="shared" si="48"/>
        <v>759</v>
      </c>
      <c r="AQ76" s="54">
        <f t="shared" si="43"/>
        <v>759</v>
      </c>
      <c r="AR76" s="53">
        <f>VLOOKUP($A76,[10]Hoja1!$A$3:$M$271,12,0)</f>
        <v>0</v>
      </c>
      <c r="AS76" s="53">
        <f>VLOOKUP($A76,[10]Hoja1!$A$3:$M$271,13,0)</f>
        <v>0</v>
      </c>
      <c r="AT76" s="53">
        <f t="shared" si="49"/>
        <v>0</v>
      </c>
      <c r="AU76" s="54">
        <f t="shared" si="38"/>
        <v>0</v>
      </c>
      <c r="AV76" s="53">
        <f>VLOOKUP($A76,[11]Hoja1!$A$3:$M$271,12,0)</f>
        <v>0</v>
      </c>
      <c r="AW76" s="53">
        <f>VLOOKUP($A76,[11]Hoja1!$A$3:$M$271,13,0)</f>
        <v>0</v>
      </c>
      <c r="AX76" s="53">
        <f t="shared" si="50"/>
        <v>0</v>
      </c>
      <c r="AY76" s="54">
        <f t="shared" si="38"/>
        <v>0</v>
      </c>
      <c r="AZ76" s="53">
        <f>VLOOKUP($A76,[12]Hoja1!$A$3:$M$271,12,0)</f>
        <v>0</v>
      </c>
      <c r="BA76" s="53">
        <f>VLOOKUP($A76,[12]Hoja1!$A$3:$M$271,13,0)</f>
        <v>0</v>
      </c>
      <c r="BB76" s="53">
        <f t="shared" si="51"/>
        <v>0</v>
      </c>
      <c r="BC76" s="54">
        <f t="shared" si="38"/>
        <v>0</v>
      </c>
      <c r="BD76" s="182"/>
      <c r="BF76" s="13"/>
      <c r="BK76" s="13"/>
    </row>
    <row r="77" spans="1:63" s="14" customFormat="1" ht="12.75" x14ac:dyDescent="0.2">
      <c r="A77" s="184">
        <v>68</v>
      </c>
      <c r="B77" s="49" t="s">
        <v>95</v>
      </c>
      <c r="C77" s="49" t="s">
        <v>89</v>
      </c>
      <c r="D77" s="132">
        <v>1</v>
      </c>
      <c r="E77" s="50" t="s">
        <v>331</v>
      </c>
      <c r="F77" s="164">
        <v>759</v>
      </c>
      <c r="G77" s="162">
        <v>84</v>
      </c>
      <c r="H77" s="53">
        <f>VLOOKUP($A77,[1]Hoja1!$A$3:$G$271,6,0)</f>
        <v>0</v>
      </c>
      <c r="I77" s="53">
        <f>VLOOKUP($A77,[1]Hoja1!$A$3:$G$271,7,0)</f>
        <v>0</v>
      </c>
      <c r="J77" s="53">
        <f t="shared" si="52"/>
        <v>0</v>
      </c>
      <c r="K77" s="54">
        <f t="shared" si="53"/>
        <v>0</v>
      </c>
      <c r="L77" s="53">
        <f>VLOOKUP($A77,[2]Hoja1!$A$3:$G$271,6,0)</f>
        <v>0</v>
      </c>
      <c r="M77" s="53">
        <f>VLOOKUP($A77,[2]Hoja1!$A$3:$G$271,7,0)</f>
        <v>0</v>
      </c>
      <c r="N77" s="53">
        <f t="shared" si="39"/>
        <v>0</v>
      </c>
      <c r="O77" s="54">
        <f t="shared" si="40"/>
        <v>0</v>
      </c>
      <c r="P77" s="53">
        <f>VLOOKUP($A77,[3]Hoja1!$A$3:$M$271,12,0)</f>
        <v>714</v>
      </c>
      <c r="Q77" s="53">
        <f>VLOOKUP($A77,[3]Hoja1!$A$3:$M$271,13,0)</f>
        <v>0</v>
      </c>
      <c r="R77" s="53">
        <f t="shared" si="41"/>
        <v>714</v>
      </c>
      <c r="S77" s="54">
        <f t="shared" si="40"/>
        <v>714</v>
      </c>
      <c r="T77" s="53">
        <f>VLOOKUP($A77,[4]Hoja1!$A$3:$G$271,6,0)</f>
        <v>793</v>
      </c>
      <c r="U77" s="53">
        <f>VLOOKUP($A77,[4]Hoja1!$A$3:$G$271,7,0)</f>
        <v>0</v>
      </c>
      <c r="V77" s="53">
        <f t="shared" si="42"/>
        <v>793</v>
      </c>
      <c r="W77" s="54">
        <f t="shared" si="43"/>
        <v>793</v>
      </c>
      <c r="X77" s="53">
        <f>VLOOKUP($A77,[5]Hoja1!$A$3:$G$271,6,0)</f>
        <v>1574</v>
      </c>
      <c r="Y77" s="53"/>
      <c r="Z77" s="53">
        <f t="shared" si="44"/>
        <v>1574</v>
      </c>
      <c r="AA77" s="54">
        <f t="shared" si="43"/>
        <v>1574</v>
      </c>
      <c r="AB77" s="53">
        <f>VLOOKUP($A77,[6]Hoja1!$A$3:$G$271,6,0)</f>
        <v>0</v>
      </c>
      <c r="AC77" s="53">
        <f>VLOOKUP($A77,[6]Hoja1!$A$3:$G$271,7,0)</f>
        <v>0</v>
      </c>
      <c r="AD77" s="53">
        <f t="shared" si="45"/>
        <v>0</v>
      </c>
      <c r="AE77" s="54">
        <f t="shared" si="43"/>
        <v>0</v>
      </c>
      <c r="AF77" s="53">
        <f>VLOOKUP($A77,[7]Hoja1!$A$3:$M$271,12,0)</f>
        <v>0</v>
      </c>
      <c r="AG77" s="53">
        <f>VLOOKUP($A77,[7]Hoja1!$A$3:$M$271,13,0)</f>
        <v>0</v>
      </c>
      <c r="AH77" s="53">
        <f t="shared" si="46"/>
        <v>0</v>
      </c>
      <c r="AI77" s="54">
        <f t="shared" si="43"/>
        <v>0</v>
      </c>
      <c r="AJ77" s="53">
        <f>VLOOKUP($A77,[8]Hoja1!$A$3:$G$271,6,0)</f>
        <v>850</v>
      </c>
      <c r="AK77" s="53">
        <f>VLOOKUP($A77,[8]Hoja1!$A$3:$G$271,7,0)</f>
        <v>0</v>
      </c>
      <c r="AL77" s="53">
        <f t="shared" si="47"/>
        <v>850</v>
      </c>
      <c r="AM77" s="54">
        <f t="shared" si="43"/>
        <v>850</v>
      </c>
      <c r="AN77" s="53">
        <f>VLOOKUP($A77,[9]Hoja1!$A$5:$G$273,6,0)</f>
        <v>759</v>
      </c>
      <c r="AO77" s="53">
        <f>VLOOKUP($A77,[9]Hoja1!$A$5:$G$273,7,0)</f>
        <v>0</v>
      </c>
      <c r="AP77" s="53">
        <f t="shared" si="48"/>
        <v>759</v>
      </c>
      <c r="AQ77" s="54">
        <f t="shared" si="43"/>
        <v>759</v>
      </c>
      <c r="AR77" s="53">
        <f>VLOOKUP($A77,[10]Hoja1!$A$3:$M$271,12,0)</f>
        <v>0</v>
      </c>
      <c r="AS77" s="53">
        <f>VLOOKUP($A77,[10]Hoja1!$A$3:$M$271,13,0)</f>
        <v>0</v>
      </c>
      <c r="AT77" s="53">
        <f t="shared" si="49"/>
        <v>0</v>
      </c>
      <c r="AU77" s="54">
        <f t="shared" si="38"/>
        <v>0</v>
      </c>
      <c r="AV77" s="53">
        <f>VLOOKUP($A77,[11]Hoja1!$A$3:$M$271,12,0)</f>
        <v>0</v>
      </c>
      <c r="AW77" s="53">
        <f>VLOOKUP($A77,[11]Hoja1!$A$3:$M$271,13,0)</f>
        <v>0</v>
      </c>
      <c r="AX77" s="53">
        <f t="shared" si="50"/>
        <v>0</v>
      </c>
      <c r="AY77" s="54">
        <f t="shared" si="38"/>
        <v>0</v>
      </c>
      <c r="AZ77" s="53">
        <f>VLOOKUP($A77,[12]Hoja1!$A$3:$M$271,12,0)</f>
        <v>0</v>
      </c>
      <c r="BA77" s="53">
        <f>VLOOKUP($A77,[12]Hoja1!$A$3:$M$271,13,0)</f>
        <v>0</v>
      </c>
      <c r="BB77" s="53">
        <f t="shared" si="51"/>
        <v>0</v>
      </c>
      <c r="BC77" s="54">
        <f t="shared" si="38"/>
        <v>0</v>
      </c>
      <c r="BD77" s="182"/>
      <c r="BF77" s="13"/>
      <c r="BK77" s="13"/>
    </row>
    <row r="78" spans="1:63" s="14" customFormat="1" ht="12.75" x14ac:dyDescent="0.2">
      <c r="A78" s="183">
        <v>69</v>
      </c>
      <c r="B78" s="49" t="s">
        <v>97</v>
      </c>
      <c r="C78" s="49" t="s">
        <v>89</v>
      </c>
      <c r="D78" s="132">
        <v>1</v>
      </c>
      <c r="E78" s="50" t="s">
        <v>331</v>
      </c>
      <c r="F78" s="164">
        <v>15466</v>
      </c>
      <c r="G78" s="162">
        <v>1</v>
      </c>
      <c r="H78" s="53">
        <f>VLOOKUP($A78,[1]Hoja1!$A$3:$G$271,6,0)</f>
        <v>0</v>
      </c>
      <c r="I78" s="53">
        <f>VLOOKUP($A78,[1]Hoja1!$A$3:$G$271,7,0)</f>
        <v>0</v>
      </c>
      <c r="J78" s="53">
        <f t="shared" si="52"/>
        <v>0</v>
      </c>
      <c r="K78" s="54">
        <f t="shared" si="53"/>
        <v>0</v>
      </c>
      <c r="L78" s="53">
        <f>VLOOKUP($A78,[2]Hoja1!$A$3:$G$271,6,0)</f>
        <v>0</v>
      </c>
      <c r="M78" s="53">
        <f>VLOOKUP($A78,[2]Hoja1!$A$3:$G$271,7,0)</f>
        <v>0</v>
      </c>
      <c r="N78" s="53">
        <f t="shared" si="39"/>
        <v>0</v>
      </c>
      <c r="O78" s="54">
        <f t="shared" si="40"/>
        <v>0</v>
      </c>
      <c r="P78" s="53">
        <f>VLOOKUP($A78,[3]Hoja1!$A$3:$M$271,12,0)</f>
        <v>14945</v>
      </c>
      <c r="Q78" s="53">
        <f>VLOOKUP($A78,[3]Hoja1!$A$3:$M$271,13,0)</f>
        <v>0</v>
      </c>
      <c r="R78" s="53">
        <f t="shared" si="41"/>
        <v>14945</v>
      </c>
      <c r="S78" s="54">
        <f t="shared" si="40"/>
        <v>14945</v>
      </c>
      <c r="T78" s="53">
        <f>VLOOKUP($A78,[4]Hoja1!$A$3:$G$271,6,0)</f>
        <v>16443</v>
      </c>
      <c r="U78" s="53">
        <f>VLOOKUP($A78,[4]Hoja1!$A$3:$G$271,7,0)</f>
        <v>0</v>
      </c>
      <c r="V78" s="53">
        <f t="shared" si="42"/>
        <v>16443</v>
      </c>
      <c r="W78" s="54">
        <f t="shared" si="43"/>
        <v>16443</v>
      </c>
      <c r="X78" s="53">
        <f>VLOOKUP($A78,[5]Hoja1!$A$3:$G$271,6,0)</f>
        <v>0</v>
      </c>
      <c r="Y78" s="53">
        <f>VLOOKUP($A78,[5]Hoja1!$A$3:$G$271,7,0)</f>
        <v>0</v>
      </c>
      <c r="Z78" s="53">
        <f t="shared" si="44"/>
        <v>0</v>
      </c>
      <c r="AA78" s="54">
        <f t="shared" si="43"/>
        <v>0</v>
      </c>
      <c r="AB78" s="53">
        <f>VLOOKUP($A78,[6]Hoja1!$A$3:$G$271,6,0)</f>
        <v>0</v>
      </c>
      <c r="AC78" s="53">
        <f>VLOOKUP($A78,[6]Hoja1!$A$3:$G$271,7,0)</f>
        <v>0</v>
      </c>
      <c r="AD78" s="53">
        <f t="shared" si="45"/>
        <v>0</v>
      </c>
      <c r="AE78" s="54">
        <f t="shared" si="43"/>
        <v>0</v>
      </c>
      <c r="AF78" s="53">
        <f>VLOOKUP($A78,[7]Hoja1!$A$3:$M$271,12,0)</f>
        <v>0</v>
      </c>
      <c r="AG78" s="53">
        <f>VLOOKUP($A78,[7]Hoja1!$A$3:$M$271,13,0)</f>
        <v>0</v>
      </c>
      <c r="AH78" s="53">
        <f t="shared" si="46"/>
        <v>0</v>
      </c>
      <c r="AI78" s="54">
        <f t="shared" si="43"/>
        <v>0</v>
      </c>
      <c r="AJ78" s="53">
        <f>VLOOKUP($A78,[8]Hoja1!$A$3:$G$271,6,0)</f>
        <v>13750</v>
      </c>
      <c r="AK78" s="53">
        <f>VLOOKUP($A78,[8]Hoja1!$A$3:$G$271,7,0)</f>
        <v>0</v>
      </c>
      <c r="AL78" s="53">
        <f t="shared" si="47"/>
        <v>13750</v>
      </c>
      <c r="AM78" s="54">
        <f t="shared" si="43"/>
        <v>13750</v>
      </c>
      <c r="AN78" s="53">
        <f>VLOOKUP($A78,[9]Hoja1!$A$5:$G$273,6,0)</f>
        <v>0</v>
      </c>
      <c r="AO78" s="53">
        <f>VLOOKUP($A78,[9]Hoja1!$A$5:$G$273,7,0)</f>
        <v>0</v>
      </c>
      <c r="AP78" s="53">
        <f t="shared" si="48"/>
        <v>0</v>
      </c>
      <c r="AQ78" s="54">
        <f t="shared" si="43"/>
        <v>0</v>
      </c>
      <c r="AR78" s="53">
        <f>VLOOKUP($A78,[10]Hoja1!$A$3:$M$271,12,0)</f>
        <v>0</v>
      </c>
      <c r="AS78" s="53">
        <f>VLOOKUP($A78,[10]Hoja1!$A$3:$M$271,13,0)</f>
        <v>0</v>
      </c>
      <c r="AT78" s="53">
        <f t="shared" si="49"/>
        <v>0</v>
      </c>
      <c r="AU78" s="54">
        <f t="shared" si="38"/>
        <v>0</v>
      </c>
      <c r="AV78" s="53">
        <f>VLOOKUP($A78,[11]Hoja1!$A$3:$M$271,12,0)</f>
        <v>0</v>
      </c>
      <c r="AW78" s="53">
        <f>VLOOKUP($A78,[11]Hoja1!$A$3:$M$271,13,0)</f>
        <v>0</v>
      </c>
      <c r="AX78" s="53">
        <f t="shared" si="50"/>
        <v>0</v>
      </c>
      <c r="AY78" s="54">
        <f t="shared" si="38"/>
        <v>0</v>
      </c>
      <c r="AZ78" s="53">
        <f>VLOOKUP($A78,[12]Hoja1!$A$3:$M$271,12,0)</f>
        <v>0</v>
      </c>
      <c r="BA78" s="53">
        <f>VLOOKUP($A78,[12]Hoja1!$A$3:$M$271,13,0)</f>
        <v>0</v>
      </c>
      <c r="BB78" s="53">
        <f t="shared" si="51"/>
        <v>0</v>
      </c>
      <c r="BC78" s="54">
        <f t="shared" si="38"/>
        <v>0</v>
      </c>
      <c r="BD78" s="182"/>
      <c r="BF78" s="13"/>
      <c r="BK78" s="13"/>
    </row>
    <row r="79" spans="1:63" s="14" customFormat="1" ht="12.75" x14ac:dyDescent="0.2">
      <c r="A79" s="184">
        <v>70</v>
      </c>
      <c r="B79" s="49" t="s">
        <v>358</v>
      </c>
      <c r="C79" s="49" t="s">
        <v>89</v>
      </c>
      <c r="D79" s="132">
        <v>1</v>
      </c>
      <c r="E79" s="50" t="s">
        <v>331</v>
      </c>
      <c r="F79" s="164">
        <v>10875</v>
      </c>
      <c r="G79" s="162">
        <v>1</v>
      </c>
      <c r="H79" s="53">
        <f>VLOOKUP($A79,[1]Hoja1!$A$3:$G$271,6,0)</f>
        <v>0</v>
      </c>
      <c r="I79" s="53">
        <f>VLOOKUP($A79,[1]Hoja1!$A$3:$G$271,7,0)</f>
        <v>0</v>
      </c>
      <c r="J79" s="53">
        <f t="shared" si="52"/>
        <v>0</v>
      </c>
      <c r="K79" s="54">
        <f t="shared" si="53"/>
        <v>0</v>
      </c>
      <c r="L79" s="53">
        <f>VLOOKUP($A79,[2]Hoja1!$A$3:$G$271,6,0)</f>
        <v>0</v>
      </c>
      <c r="M79" s="53">
        <f>VLOOKUP($A79,[2]Hoja1!$A$3:$G$271,7,0)</f>
        <v>0</v>
      </c>
      <c r="N79" s="53">
        <f t="shared" si="39"/>
        <v>0</v>
      </c>
      <c r="O79" s="54">
        <f t="shared" si="40"/>
        <v>0</v>
      </c>
      <c r="P79" s="53">
        <f>VLOOKUP($A79,[3]Hoja1!$A$3:$M$271,12,0)</f>
        <v>13860</v>
      </c>
      <c r="Q79" s="53">
        <f>VLOOKUP($A79,[3]Hoja1!$A$3:$M$271,13,0)</f>
        <v>0</v>
      </c>
      <c r="R79" s="53">
        <f t="shared" si="41"/>
        <v>13860</v>
      </c>
      <c r="S79" s="54">
        <f t="shared" si="40"/>
        <v>13860</v>
      </c>
      <c r="T79" s="53">
        <f>VLOOKUP($A79,[4]Hoja1!$A$3:$G$271,6,0)</f>
        <v>15216</v>
      </c>
      <c r="U79" s="53">
        <f t="shared" ref="U79:U80" si="54">T79*0.19</f>
        <v>2891.04</v>
      </c>
      <c r="V79" s="53">
        <f t="shared" si="42"/>
        <v>18107.04</v>
      </c>
      <c r="W79" s="54">
        <f t="shared" si="43"/>
        <v>18107.04</v>
      </c>
      <c r="X79" s="53">
        <f>VLOOKUP($A79,[5]Hoja1!$A$3:$G$271,6,0)</f>
        <v>0</v>
      </c>
      <c r="Y79" s="53">
        <f>VLOOKUP($A79,[5]Hoja1!$A$3:$G$271,7,0)</f>
        <v>0</v>
      </c>
      <c r="Z79" s="53">
        <f t="shared" si="44"/>
        <v>0</v>
      </c>
      <c r="AA79" s="54">
        <f t="shared" si="43"/>
        <v>0</v>
      </c>
      <c r="AB79" s="53">
        <f>VLOOKUP($A79,[6]Hoja1!$A$3:$G$271,6,0)</f>
        <v>0</v>
      </c>
      <c r="AC79" s="53">
        <f>VLOOKUP($A79,[6]Hoja1!$A$3:$G$271,7,0)</f>
        <v>0</v>
      </c>
      <c r="AD79" s="53">
        <f t="shared" si="45"/>
        <v>0</v>
      </c>
      <c r="AE79" s="54">
        <f t="shared" si="43"/>
        <v>0</v>
      </c>
      <c r="AF79" s="53">
        <f>VLOOKUP($A79,[7]Hoja1!$A$3:$M$271,12,0)</f>
        <v>0</v>
      </c>
      <c r="AG79" s="53">
        <f>VLOOKUP($A79,[7]Hoja1!$A$3:$M$271,13,0)</f>
        <v>0</v>
      </c>
      <c r="AH79" s="53">
        <f t="shared" si="46"/>
        <v>0</v>
      </c>
      <c r="AI79" s="54">
        <f t="shared" si="43"/>
        <v>0</v>
      </c>
      <c r="AJ79" s="53">
        <f>VLOOKUP($A79,[8]Hoja1!$A$3:$G$271,6,0)</f>
        <v>9020</v>
      </c>
      <c r="AK79" s="53">
        <f>VLOOKUP($A79,[8]Hoja1!$A$3:$G$271,7,0)</f>
        <v>0</v>
      </c>
      <c r="AL79" s="53">
        <f t="shared" si="47"/>
        <v>9020</v>
      </c>
      <c r="AM79" s="54">
        <f t="shared" si="43"/>
        <v>9020</v>
      </c>
      <c r="AN79" s="53">
        <f>VLOOKUP($A79,[9]Hoja1!$A$5:$G$273,6,0)</f>
        <v>0</v>
      </c>
      <c r="AO79" s="53">
        <f>VLOOKUP($A79,[9]Hoja1!$A$5:$G$273,7,0)</f>
        <v>0</v>
      </c>
      <c r="AP79" s="53">
        <f t="shared" si="48"/>
        <v>0</v>
      </c>
      <c r="AQ79" s="54">
        <f t="shared" si="43"/>
        <v>0</v>
      </c>
      <c r="AR79" s="53">
        <f>VLOOKUP($A79,[10]Hoja1!$A$3:$M$271,12,0)</f>
        <v>0</v>
      </c>
      <c r="AS79" s="53">
        <f>VLOOKUP($A79,[10]Hoja1!$A$3:$M$271,13,0)</f>
        <v>0</v>
      </c>
      <c r="AT79" s="53">
        <f t="shared" si="49"/>
        <v>0</v>
      </c>
      <c r="AU79" s="54">
        <f t="shared" si="38"/>
        <v>0</v>
      </c>
      <c r="AV79" s="53">
        <f>VLOOKUP($A79,[11]Hoja1!$A$3:$M$271,12,0)</f>
        <v>0</v>
      </c>
      <c r="AW79" s="53">
        <f>VLOOKUP($A79,[11]Hoja1!$A$3:$M$271,13,0)</f>
        <v>0</v>
      </c>
      <c r="AX79" s="53">
        <f t="shared" si="50"/>
        <v>0</v>
      </c>
      <c r="AY79" s="54">
        <f t="shared" si="38"/>
        <v>0</v>
      </c>
      <c r="AZ79" s="53">
        <f>VLOOKUP($A79,[12]Hoja1!$A$3:$M$271,12,0)</f>
        <v>0</v>
      </c>
      <c r="BA79" s="53">
        <f>VLOOKUP($A79,[12]Hoja1!$A$3:$M$271,13,0)</f>
        <v>0</v>
      </c>
      <c r="BB79" s="53">
        <f t="shared" si="51"/>
        <v>0</v>
      </c>
      <c r="BC79" s="54">
        <f t="shared" si="38"/>
        <v>0</v>
      </c>
      <c r="BD79" s="182"/>
      <c r="BF79" s="13"/>
      <c r="BK79" s="13"/>
    </row>
    <row r="80" spans="1:63" s="14" customFormat="1" ht="25.5" x14ac:dyDescent="0.2">
      <c r="A80" s="183">
        <v>71</v>
      </c>
      <c r="B80" s="49" t="s">
        <v>99</v>
      </c>
      <c r="C80" s="49" t="s">
        <v>89</v>
      </c>
      <c r="D80" s="132">
        <v>1</v>
      </c>
      <c r="E80" s="50" t="s">
        <v>331</v>
      </c>
      <c r="F80" s="164">
        <v>15466</v>
      </c>
      <c r="G80" s="162">
        <v>0.33333333333333331</v>
      </c>
      <c r="H80" s="53">
        <f>VLOOKUP($A80,[1]Hoja1!$A$3:$G$271,6,0)</f>
        <v>0</v>
      </c>
      <c r="I80" s="53">
        <f>VLOOKUP($A80,[1]Hoja1!$A$3:$G$271,7,0)</f>
        <v>0</v>
      </c>
      <c r="J80" s="53">
        <f t="shared" si="52"/>
        <v>0</v>
      </c>
      <c r="K80" s="54">
        <f t="shared" si="53"/>
        <v>0</v>
      </c>
      <c r="L80" s="53">
        <f>VLOOKUP($A80,[2]Hoja1!$A$3:$G$271,6,0)</f>
        <v>0</v>
      </c>
      <c r="M80" s="53">
        <f>VLOOKUP($A80,[2]Hoja1!$A$3:$G$271,7,0)</f>
        <v>0</v>
      </c>
      <c r="N80" s="53">
        <f t="shared" si="39"/>
        <v>0</v>
      </c>
      <c r="O80" s="54">
        <f t="shared" si="40"/>
        <v>0</v>
      </c>
      <c r="P80" s="53">
        <f>VLOOKUP($A80,[3]Hoja1!$A$3:$M$271,12,0)</f>
        <v>14945</v>
      </c>
      <c r="Q80" s="53">
        <f>VLOOKUP($A80,[3]Hoja1!$A$3:$M$271,13,0)</f>
        <v>0</v>
      </c>
      <c r="R80" s="53">
        <f t="shared" si="41"/>
        <v>14945</v>
      </c>
      <c r="S80" s="54">
        <f t="shared" si="40"/>
        <v>14945</v>
      </c>
      <c r="T80" s="53">
        <f>VLOOKUP($A80,[4]Hoja1!$A$3:$G$271,6,0)</f>
        <v>16443</v>
      </c>
      <c r="U80" s="53">
        <f t="shared" si="54"/>
        <v>3124.17</v>
      </c>
      <c r="V80" s="53">
        <f t="shared" si="42"/>
        <v>19567.169999999998</v>
      </c>
      <c r="W80" s="54">
        <f t="shared" si="43"/>
        <v>19567.169999999998</v>
      </c>
      <c r="X80" s="53">
        <f>VLOOKUP($A80,[5]Hoja1!$A$3:$G$271,6,0)</f>
        <v>0</v>
      </c>
      <c r="Y80" s="53">
        <f>VLOOKUP($A80,[5]Hoja1!$A$3:$G$271,7,0)</f>
        <v>0</v>
      </c>
      <c r="Z80" s="53">
        <f t="shared" si="44"/>
        <v>0</v>
      </c>
      <c r="AA80" s="54">
        <f t="shared" si="43"/>
        <v>0</v>
      </c>
      <c r="AB80" s="53">
        <f>VLOOKUP($A80,[6]Hoja1!$A$3:$G$271,6,0)</f>
        <v>0</v>
      </c>
      <c r="AC80" s="53">
        <f>VLOOKUP($A80,[6]Hoja1!$A$3:$G$271,7,0)</f>
        <v>0</v>
      </c>
      <c r="AD80" s="53">
        <f t="shared" si="45"/>
        <v>0</v>
      </c>
      <c r="AE80" s="54">
        <f t="shared" si="43"/>
        <v>0</v>
      </c>
      <c r="AF80" s="53">
        <f>VLOOKUP($A80,[7]Hoja1!$A$3:$M$271,12,0)</f>
        <v>0</v>
      </c>
      <c r="AG80" s="53">
        <f>VLOOKUP($A80,[7]Hoja1!$A$3:$M$271,13,0)</f>
        <v>0</v>
      </c>
      <c r="AH80" s="53">
        <f t="shared" si="46"/>
        <v>0</v>
      </c>
      <c r="AI80" s="54">
        <f t="shared" si="43"/>
        <v>0</v>
      </c>
      <c r="AJ80" s="53">
        <f>VLOOKUP($A80,[8]Hoja1!$A$3:$G$271,6,0)</f>
        <v>13750</v>
      </c>
      <c r="AK80" s="53">
        <f>VLOOKUP($A80,[8]Hoja1!$A$3:$G$271,7,0)</f>
        <v>0</v>
      </c>
      <c r="AL80" s="53">
        <f t="shared" si="47"/>
        <v>13750</v>
      </c>
      <c r="AM80" s="54">
        <f t="shared" si="43"/>
        <v>13750</v>
      </c>
      <c r="AN80" s="53">
        <f>VLOOKUP($A80,[9]Hoja1!$A$5:$G$273,6,0)</f>
        <v>0</v>
      </c>
      <c r="AO80" s="53">
        <f>VLOOKUP($A80,[9]Hoja1!$A$5:$G$273,7,0)</f>
        <v>0</v>
      </c>
      <c r="AP80" s="53">
        <f t="shared" si="48"/>
        <v>0</v>
      </c>
      <c r="AQ80" s="54">
        <f t="shared" si="43"/>
        <v>0</v>
      </c>
      <c r="AR80" s="53">
        <f>VLOOKUP($A80,[10]Hoja1!$A$3:$M$271,12,0)</f>
        <v>0</v>
      </c>
      <c r="AS80" s="53">
        <f>VLOOKUP($A80,[10]Hoja1!$A$3:$M$271,13,0)</f>
        <v>0</v>
      </c>
      <c r="AT80" s="53">
        <f t="shared" si="49"/>
        <v>0</v>
      </c>
      <c r="AU80" s="54">
        <f t="shared" si="38"/>
        <v>0</v>
      </c>
      <c r="AV80" s="53">
        <f>VLOOKUP($A80,[11]Hoja1!$A$3:$M$271,12,0)</f>
        <v>0</v>
      </c>
      <c r="AW80" s="53">
        <f>VLOOKUP($A80,[11]Hoja1!$A$3:$M$271,13,0)</f>
        <v>0</v>
      </c>
      <c r="AX80" s="53">
        <f t="shared" si="50"/>
        <v>0</v>
      </c>
      <c r="AY80" s="54">
        <f t="shared" si="38"/>
        <v>0</v>
      </c>
      <c r="AZ80" s="53">
        <f>VLOOKUP($A80,[12]Hoja1!$A$3:$M$271,12,0)</f>
        <v>0</v>
      </c>
      <c r="BA80" s="53">
        <f>VLOOKUP($A80,[12]Hoja1!$A$3:$M$271,13,0)</f>
        <v>0</v>
      </c>
      <c r="BB80" s="53">
        <f t="shared" si="51"/>
        <v>0</v>
      </c>
      <c r="BC80" s="54">
        <f t="shared" si="38"/>
        <v>0</v>
      </c>
      <c r="BD80" s="182"/>
      <c r="BF80" s="13"/>
      <c r="BK80" s="13"/>
    </row>
    <row r="81" spans="1:63" s="14" customFormat="1" ht="12.75" x14ac:dyDescent="0.2">
      <c r="A81" s="184">
        <v>72</v>
      </c>
      <c r="B81" s="49" t="s">
        <v>100</v>
      </c>
      <c r="C81" s="49" t="s">
        <v>89</v>
      </c>
      <c r="D81" s="132">
        <v>1</v>
      </c>
      <c r="E81" s="50" t="s">
        <v>331</v>
      </c>
      <c r="F81" s="164">
        <v>15466</v>
      </c>
      <c r="G81" s="162">
        <v>2.3333333333333335</v>
      </c>
      <c r="H81" s="53">
        <f>VLOOKUP($A81,[1]Hoja1!$A$3:$G$271,6,0)</f>
        <v>0</v>
      </c>
      <c r="I81" s="53">
        <f>VLOOKUP($A81,[1]Hoja1!$A$3:$G$271,7,0)</f>
        <v>0</v>
      </c>
      <c r="J81" s="53">
        <f t="shared" si="52"/>
        <v>0</v>
      </c>
      <c r="K81" s="54">
        <f t="shared" si="53"/>
        <v>0</v>
      </c>
      <c r="L81" s="53">
        <f>VLOOKUP($A81,[2]Hoja1!$A$3:$G$271,6,0)</f>
        <v>0</v>
      </c>
      <c r="M81" s="53">
        <f>VLOOKUP($A81,[2]Hoja1!$A$3:$G$271,7,0)</f>
        <v>0</v>
      </c>
      <c r="N81" s="53">
        <f t="shared" si="39"/>
        <v>0</v>
      </c>
      <c r="O81" s="54">
        <f t="shared" si="40"/>
        <v>0</v>
      </c>
      <c r="P81" s="53">
        <f>VLOOKUP($A81,[3]Hoja1!$A$3:$M$271,12,0)</f>
        <v>14945</v>
      </c>
      <c r="Q81" s="53">
        <f>VLOOKUP($A81,[3]Hoja1!$A$3:$M$271,13,0)</f>
        <v>0</v>
      </c>
      <c r="R81" s="53">
        <f t="shared" si="41"/>
        <v>14945</v>
      </c>
      <c r="S81" s="54">
        <f t="shared" si="40"/>
        <v>14945</v>
      </c>
      <c r="T81" s="53">
        <f>VLOOKUP($A81,[4]Hoja1!$A$3:$G$271,6,0)</f>
        <v>16443</v>
      </c>
      <c r="U81" s="53">
        <f>VLOOKUP($A81,[4]Hoja1!$A$3:$G$271,7,0)</f>
        <v>0</v>
      </c>
      <c r="V81" s="53">
        <f t="shared" si="42"/>
        <v>16443</v>
      </c>
      <c r="W81" s="54">
        <f t="shared" si="43"/>
        <v>16443</v>
      </c>
      <c r="X81" s="53">
        <f>VLOOKUP($A81,[5]Hoja1!$A$3:$G$271,6,0)</f>
        <v>0</v>
      </c>
      <c r="Y81" s="53">
        <f>VLOOKUP($A81,[5]Hoja1!$A$3:$G$271,7,0)</f>
        <v>0</v>
      </c>
      <c r="Z81" s="53">
        <f t="shared" si="44"/>
        <v>0</v>
      </c>
      <c r="AA81" s="54">
        <f t="shared" si="43"/>
        <v>0</v>
      </c>
      <c r="AB81" s="53">
        <f>VLOOKUP($A81,[6]Hoja1!$A$3:$G$271,6,0)</f>
        <v>0</v>
      </c>
      <c r="AC81" s="53">
        <f>VLOOKUP($A81,[6]Hoja1!$A$3:$G$271,7,0)</f>
        <v>0</v>
      </c>
      <c r="AD81" s="53">
        <f t="shared" si="45"/>
        <v>0</v>
      </c>
      <c r="AE81" s="54">
        <f t="shared" si="43"/>
        <v>0</v>
      </c>
      <c r="AF81" s="53">
        <f>VLOOKUP($A81,[7]Hoja1!$A$3:$M$271,12,0)</f>
        <v>0</v>
      </c>
      <c r="AG81" s="53">
        <f>VLOOKUP($A81,[7]Hoja1!$A$3:$M$271,13,0)</f>
        <v>0</v>
      </c>
      <c r="AH81" s="53">
        <f t="shared" si="46"/>
        <v>0</v>
      </c>
      <c r="AI81" s="54">
        <f t="shared" si="43"/>
        <v>0</v>
      </c>
      <c r="AJ81" s="53">
        <f>VLOOKUP($A81,[8]Hoja1!$A$3:$G$271,6,0)</f>
        <v>13750</v>
      </c>
      <c r="AK81" s="53">
        <f>VLOOKUP($A81,[8]Hoja1!$A$3:$G$271,7,0)</f>
        <v>0</v>
      </c>
      <c r="AL81" s="53">
        <f t="shared" si="47"/>
        <v>13750</v>
      </c>
      <c r="AM81" s="54">
        <f t="shared" si="43"/>
        <v>13750</v>
      </c>
      <c r="AN81" s="53">
        <f>VLOOKUP($A81,[9]Hoja1!$A$5:$G$273,6,0)</f>
        <v>16443</v>
      </c>
      <c r="AO81" s="53">
        <f>VLOOKUP($A81,[9]Hoja1!$A$5:$G$273,7,0)</f>
        <v>0</v>
      </c>
      <c r="AP81" s="53">
        <f t="shared" si="48"/>
        <v>16443</v>
      </c>
      <c r="AQ81" s="54">
        <f t="shared" si="43"/>
        <v>16443</v>
      </c>
      <c r="AR81" s="53">
        <f>VLOOKUP($A81,[10]Hoja1!$A$3:$M$271,12,0)</f>
        <v>0</v>
      </c>
      <c r="AS81" s="53">
        <f>VLOOKUP($A81,[10]Hoja1!$A$3:$M$271,13,0)</f>
        <v>0</v>
      </c>
      <c r="AT81" s="53">
        <f t="shared" si="49"/>
        <v>0</v>
      </c>
      <c r="AU81" s="54">
        <f t="shared" si="38"/>
        <v>0</v>
      </c>
      <c r="AV81" s="53">
        <f>VLOOKUP($A81,[11]Hoja1!$A$3:$M$271,12,0)</f>
        <v>0</v>
      </c>
      <c r="AW81" s="53">
        <f>VLOOKUP($A81,[11]Hoja1!$A$3:$M$271,13,0)</f>
        <v>0</v>
      </c>
      <c r="AX81" s="53">
        <f t="shared" si="50"/>
        <v>0</v>
      </c>
      <c r="AY81" s="54">
        <f t="shared" si="38"/>
        <v>0</v>
      </c>
      <c r="AZ81" s="53">
        <f>VLOOKUP($A81,[12]Hoja1!$A$3:$M$271,12,0)</f>
        <v>0</v>
      </c>
      <c r="BA81" s="53">
        <f>VLOOKUP($A81,[12]Hoja1!$A$3:$M$271,13,0)</f>
        <v>0</v>
      </c>
      <c r="BB81" s="53">
        <f t="shared" si="51"/>
        <v>0</v>
      </c>
      <c r="BC81" s="54">
        <f t="shared" si="38"/>
        <v>0</v>
      </c>
      <c r="BD81" s="182"/>
      <c r="BF81" s="13"/>
      <c r="BK81" s="13"/>
    </row>
    <row r="82" spans="1:63" s="14" customFormat="1" ht="25.5" x14ac:dyDescent="0.2">
      <c r="A82" s="183">
        <v>73</v>
      </c>
      <c r="B82" s="49" t="s">
        <v>101</v>
      </c>
      <c r="C82" s="49" t="s">
        <v>89</v>
      </c>
      <c r="D82" s="132">
        <v>1</v>
      </c>
      <c r="E82" s="50" t="s">
        <v>331</v>
      </c>
      <c r="F82" s="164">
        <v>15466</v>
      </c>
      <c r="G82" s="162">
        <v>2.6666666666666665</v>
      </c>
      <c r="H82" s="53">
        <f>VLOOKUP($A82,[1]Hoja1!$A$3:$G$271,6,0)</f>
        <v>0</v>
      </c>
      <c r="I82" s="53">
        <f>VLOOKUP($A82,[1]Hoja1!$A$3:$G$271,7,0)</f>
        <v>0</v>
      </c>
      <c r="J82" s="53">
        <f t="shared" si="52"/>
        <v>0</v>
      </c>
      <c r="K82" s="54">
        <f t="shared" si="53"/>
        <v>0</v>
      </c>
      <c r="L82" s="53">
        <f>VLOOKUP($A82,[2]Hoja1!$A$3:$G$271,6,0)</f>
        <v>0</v>
      </c>
      <c r="M82" s="53">
        <f>VLOOKUP($A82,[2]Hoja1!$A$3:$G$271,7,0)</f>
        <v>0</v>
      </c>
      <c r="N82" s="53">
        <f t="shared" si="39"/>
        <v>0</v>
      </c>
      <c r="O82" s="54">
        <f t="shared" si="40"/>
        <v>0</v>
      </c>
      <c r="P82" s="53">
        <f>VLOOKUP($A82,[3]Hoja1!$A$3:$M$271,12,0)</f>
        <v>14945</v>
      </c>
      <c r="Q82" s="53">
        <f>VLOOKUP($A82,[3]Hoja1!$A$3:$M$271,13,0)</f>
        <v>0</v>
      </c>
      <c r="R82" s="53">
        <f t="shared" si="41"/>
        <v>14945</v>
      </c>
      <c r="S82" s="54">
        <f t="shared" si="40"/>
        <v>14945</v>
      </c>
      <c r="T82" s="53">
        <f>VLOOKUP($A82,[4]Hoja1!$A$3:$G$271,6,0)</f>
        <v>16443</v>
      </c>
      <c r="U82" s="53">
        <f>VLOOKUP($A82,[4]Hoja1!$A$3:$G$271,7,0)</f>
        <v>0</v>
      </c>
      <c r="V82" s="53">
        <f t="shared" si="42"/>
        <v>16443</v>
      </c>
      <c r="W82" s="54">
        <f t="shared" si="43"/>
        <v>16443</v>
      </c>
      <c r="X82" s="53">
        <f>VLOOKUP($A82,[5]Hoja1!$A$3:$G$271,6,0)</f>
        <v>0</v>
      </c>
      <c r="Y82" s="53">
        <f>VLOOKUP($A82,[5]Hoja1!$A$3:$G$271,7,0)</f>
        <v>0</v>
      </c>
      <c r="Z82" s="53">
        <f t="shared" si="44"/>
        <v>0</v>
      </c>
      <c r="AA82" s="54">
        <f t="shared" si="43"/>
        <v>0</v>
      </c>
      <c r="AB82" s="53">
        <f>VLOOKUP($A82,[6]Hoja1!$A$3:$G$271,6,0)</f>
        <v>0</v>
      </c>
      <c r="AC82" s="53">
        <f>VLOOKUP($A82,[6]Hoja1!$A$3:$G$271,7,0)</f>
        <v>0</v>
      </c>
      <c r="AD82" s="53">
        <f t="shared" si="45"/>
        <v>0</v>
      </c>
      <c r="AE82" s="54">
        <f t="shared" si="43"/>
        <v>0</v>
      </c>
      <c r="AF82" s="53">
        <f>VLOOKUP($A82,[7]Hoja1!$A$3:$M$271,12,0)</f>
        <v>0</v>
      </c>
      <c r="AG82" s="53">
        <f>VLOOKUP($A82,[7]Hoja1!$A$3:$M$271,13,0)</f>
        <v>0</v>
      </c>
      <c r="AH82" s="53">
        <f t="shared" si="46"/>
        <v>0</v>
      </c>
      <c r="AI82" s="54">
        <f t="shared" si="43"/>
        <v>0</v>
      </c>
      <c r="AJ82" s="53">
        <f>VLOOKUP($A82,[8]Hoja1!$A$3:$G$271,6,0)</f>
        <v>13750</v>
      </c>
      <c r="AK82" s="53">
        <f>VLOOKUP($A82,[8]Hoja1!$A$3:$G$271,7,0)</f>
        <v>0</v>
      </c>
      <c r="AL82" s="53">
        <f t="shared" si="47"/>
        <v>13750</v>
      </c>
      <c r="AM82" s="54">
        <f t="shared" si="43"/>
        <v>13750</v>
      </c>
      <c r="AN82" s="53">
        <f>VLOOKUP($A82,[9]Hoja1!$A$5:$G$273,6,0)</f>
        <v>16443</v>
      </c>
      <c r="AO82" s="53">
        <f>VLOOKUP($A82,[9]Hoja1!$A$5:$G$273,7,0)</f>
        <v>0</v>
      </c>
      <c r="AP82" s="53">
        <f t="shared" si="48"/>
        <v>16443</v>
      </c>
      <c r="AQ82" s="54">
        <f t="shared" si="43"/>
        <v>16443</v>
      </c>
      <c r="AR82" s="53">
        <f>VLOOKUP($A82,[10]Hoja1!$A$3:$M$271,12,0)</f>
        <v>0</v>
      </c>
      <c r="AS82" s="53">
        <f>VLOOKUP($A82,[10]Hoja1!$A$3:$M$271,13,0)</f>
        <v>0</v>
      </c>
      <c r="AT82" s="53">
        <f t="shared" si="49"/>
        <v>0</v>
      </c>
      <c r="AU82" s="54">
        <f t="shared" si="38"/>
        <v>0</v>
      </c>
      <c r="AV82" s="53">
        <f>VLOOKUP($A82,[11]Hoja1!$A$3:$M$271,12,0)</f>
        <v>0</v>
      </c>
      <c r="AW82" s="53">
        <f>VLOOKUP($A82,[11]Hoja1!$A$3:$M$271,13,0)</f>
        <v>0</v>
      </c>
      <c r="AX82" s="53">
        <f t="shared" si="50"/>
        <v>0</v>
      </c>
      <c r="AY82" s="54">
        <f t="shared" si="38"/>
        <v>0</v>
      </c>
      <c r="AZ82" s="53">
        <f>VLOOKUP($A82,[12]Hoja1!$A$3:$M$271,12,0)</f>
        <v>0</v>
      </c>
      <c r="BA82" s="53">
        <f>VLOOKUP($A82,[12]Hoja1!$A$3:$M$271,13,0)</f>
        <v>0</v>
      </c>
      <c r="BB82" s="53">
        <f t="shared" si="51"/>
        <v>0</v>
      </c>
      <c r="BC82" s="54">
        <f t="shared" si="38"/>
        <v>0</v>
      </c>
      <c r="BD82" s="182"/>
      <c r="BF82" s="13"/>
      <c r="BK82" s="13"/>
    </row>
    <row r="83" spans="1:63" s="14" customFormat="1" ht="12.75" x14ac:dyDescent="0.2">
      <c r="A83" s="184">
        <v>74</v>
      </c>
      <c r="B83" s="49" t="s">
        <v>102</v>
      </c>
      <c r="C83" s="49" t="s">
        <v>89</v>
      </c>
      <c r="D83" s="132">
        <v>1</v>
      </c>
      <c r="E83" s="50" t="s">
        <v>331</v>
      </c>
      <c r="F83" s="164">
        <v>15466</v>
      </c>
      <c r="G83" s="162">
        <v>4.666666666666667</v>
      </c>
      <c r="H83" s="53">
        <f>VLOOKUP($A83,[1]Hoja1!$A$3:$G$271,6,0)</f>
        <v>0</v>
      </c>
      <c r="I83" s="53">
        <f>VLOOKUP($A83,[1]Hoja1!$A$3:$G$271,7,0)</f>
        <v>0</v>
      </c>
      <c r="J83" s="53">
        <f t="shared" si="52"/>
        <v>0</v>
      </c>
      <c r="K83" s="54">
        <f t="shared" si="53"/>
        <v>0</v>
      </c>
      <c r="L83" s="53">
        <f>VLOOKUP($A83,[2]Hoja1!$A$3:$G$271,6,0)</f>
        <v>0</v>
      </c>
      <c r="M83" s="53">
        <f>VLOOKUP($A83,[2]Hoja1!$A$3:$G$271,7,0)</f>
        <v>0</v>
      </c>
      <c r="N83" s="53">
        <f t="shared" si="39"/>
        <v>0</v>
      </c>
      <c r="O83" s="54">
        <f t="shared" si="40"/>
        <v>0</v>
      </c>
      <c r="P83" s="53">
        <f>VLOOKUP($A83,[3]Hoja1!$A$3:$M$271,12,0)</f>
        <v>14945</v>
      </c>
      <c r="Q83" s="53">
        <f>VLOOKUP($A83,[3]Hoja1!$A$3:$M$271,13,0)</f>
        <v>0</v>
      </c>
      <c r="R83" s="53">
        <f t="shared" si="41"/>
        <v>14945</v>
      </c>
      <c r="S83" s="54">
        <f t="shared" si="40"/>
        <v>14945</v>
      </c>
      <c r="T83" s="53">
        <f>VLOOKUP($A83,[4]Hoja1!$A$3:$G$271,6,0)</f>
        <v>16443</v>
      </c>
      <c r="U83" s="53">
        <f>VLOOKUP($A83,[4]Hoja1!$A$3:$G$271,7,0)</f>
        <v>0</v>
      </c>
      <c r="V83" s="53">
        <f t="shared" si="42"/>
        <v>16443</v>
      </c>
      <c r="W83" s="54">
        <f t="shared" si="43"/>
        <v>16443</v>
      </c>
      <c r="X83" s="53">
        <f>VLOOKUP($A83,[5]Hoja1!$A$3:$G$271,6,0)</f>
        <v>0</v>
      </c>
      <c r="Y83" s="53">
        <f>VLOOKUP($A83,[5]Hoja1!$A$3:$G$271,7,0)</f>
        <v>0</v>
      </c>
      <c r="Z83" s="53">
        <f t="shared" si="44"/>
        <v>0</v>
      </c>
      <c r="AA83" s="54">
        <f t="shared" si="43"/>
        <v>0</v>
      </c>
      <c r="AB83" s="53">
        <f>VLOOKUP($A83,[6]Hoja1!$A$3:$G$271,6,0)</f>
        <v>0</v>
      </c>
      <c r="AC83" s="53">
        <f>VLOOKUP($A83,[6]Hoja1!$A$3:$G$271,7,0)</f>
        <v>0</v>
      </c>
      <c r="AD83" s="53">
        <f t="shared" si="45"/>
        <v>0</v>
      </c>
      <c r="AE83" s="54">
        <f t="shared" si="43"/>
        <v>0</v>
      </c>
      <c r="AF83" s="53">
        <f>VLOOKUP($A83,[7]Hoja1!$A$3:$M$271,12,0)</f>
        <v>0</v>
      </c>
      <c r="AG83" s="53">
        <f>VLOOKUP($A83,[7]Hoja1!$A$3:$M$271,13,0)</f>
        <v>0</v>
      </c>
      <c r="AH83" s="53">
        <f t="shared" si="46"/>
        <v>0</v>
      </c>
      <c r="AI83" s="54">
        <f t="shared" si="43"/>
        <v>0</v>
      </c>
      <c r="AJ83" s="53">
        <f>VLOOKUP($A83,[8]Hoja1!$A$3:$G$271,6,0)</f>
        <v>13750</v>
      </c>
      <c r="AK83" s="53">
        <f>VLOOKUP($A83,[8]Hoja1!$A$3:$G$271,7,0)</f>
        <v>0</v>
      </c>
      <c r="AL83" s="53">
        <f t="shared" si="47"/>
        <v>13750</v>
      </c>
      <c r="AM83" s="54">
        <f t="shared" si="43"/>
        <v>13750</v>
      </c>
      <c r="AN83" s="53">
        <f>VLOOKUP($A83,[9]Hoja1!$A$5:$G$273,6,0)</f>
        <v>16443</v>
      </c>
      <c r="AO83" s="53">
        <f>VLOOKUP($A83,[9]Hoja1!$A$5:$G$273,7,0)</f>
        <v>0</v>
      </c>
      <c r="AP83" s="53">
        <f t="shared" si="48"/>
        <v>16443</v>
      </c>
      <c r="AQ83" s="54">
        <f t="shared" si="43"/>
        <v>16443</v>
      </c>
      <c r="AR83" s="53">
        <f>VLOOKUP($A83,[10]Hoja1!$A$3:$M$271,12,0)</f>
        <v>0</v>
      </c>
      <c r="AS83" s="53">
        <f>VLOOKUP($A83,[10]Hoja1!$A$3:$M$271,13,0)</f>
        <v>0</v>
      </c>
      <c r="AT83" s="53">
        <f t="shared" si="49"/>
        <v>0</v>
      </c>
      <c r="AU83" s="54">
        <f t="shared" si="38"/>
        <v>0</v>
      </c>
      <c r="AV83" s="53">
        <f>VLOOKUP($A83,[11]Hoja1!$A$3:$M$271,12,0)</f>
        <v>0</v>
      </c>
      <c r="AW83" s="53">
        <f>VLOOKUP($A83,[11]Hoja1!$A$3:$M$271,13,0)</f>
        <v>0</v>
      </c>
      <c r="AX83" s="53">
        <f t="shared" si="50"/>
        <v>0</v>
      </c>
      <c r="AY83" s="54">
        <f t="shared" si="38"/>
        <v>0</v>
      </c>
      <c r="AZ83" s="53">
        <f>VLOOKUP($A83,[12]Hoja1!$A$3:$M$271,12,0)</f>
        <v>0</v>
      </c>
      <c r="BA83" s="53">
        <f>VLOOKUP($A83,[12]Hoja1!$A$3:$M$271,13,0)</f>
        <v>0</v>
      </c>
      <c r="BB83" s="53">
        <f t="shared" si="51"/>
        <v>0</v>
      </c>
      <c r="BC83" s="54">
        <f t="shared" si="38"/>
        <v>0</v>
      </c>
      <c r="BD83" s="182"/>
      <c r="BF83" s="13"/>
      <c r="BK83" s="13"/>
    </row>
    <row r="84" spans="1:63" s="14" customFormat="1" ht="38.25" x14ac:dyDescent="0.2">
      <c r="A84" s="183">
        <v>75</v>
      </c>
      <c r="B84" s="49" t="s">
        <v>359</v>
      </c>
      <c r="C84" s="49" t="s">
        <v>143</v>
      </c>
      <c r="D84" s="132">
        <v>1</v>
      </c>
      <c r="E84" s="50" t="s">
        <v>331</v>
      </c>
      <c r="F84" s="164">
        <v>243.75</v>
      </c>
      <c r="G84" s="162">
        <v>131.66666666666666</v>
      </c>
      <c r="H84" s="53">
        <f>VLOOKUP($A84,[1]Hoja1!$A$3:$G$271,6,0)</f>
        <v>0</v>
      </c>
      <c r="I84" s="53">
        <f>VLOOKUP($A84,[1]Hoja1!$A$3:$G$271,7,0)</f>
        <v>0</v>
      </c>
      <c r="J84" s="53">
        <f t="shared" si="52"/>
        <v>0</v>
      </c>
      <c r="K84" s="54">
        <f t="shared" si="53"/>
        <v>0</v>
      </c>
      <c r="L84" s="53">
        <f>VLOOKUP($A84,[2]Hoja1!$A$3:$G$271,6,0)</f>
        <v>0</v>
      </c>
      <c r="M84" s="53">
        <f>VLOOKUP($A84,[2]Hoja1!$A$3:$G$271,7,0)</f>
        <v>0</v>
      </c>
      <c r="N84" s="53">
        <f t="shared" si="39"/>
        <v>0</v>
      </c>
      <c r="O84" s="54">
        <f t="shared" si="40"/>
        <v>0</v>
      </c>
      <c r="P84" s="53">
        <f>VLOOKUP($A84,[3]Hoja1!$A$3:$M$271,12,0)</f>
        <v>224</v>
      </c>
      <c r="Q84" s="53">
        <f>VLOOKUP($A84,[3]Hoja1!$A$3:$M$271,13,0)</f>
        <v>0</v>
      </c>
      <c r="R84" s="53">
        <f t="shared" si="41"/>
        <v>224</v>
      </c>
      <c r="S84" s="54">
        <f t="shared" si="40"/>
        <v>224</v>
      </c>
      <c r="T84" s="53">
        <f>VLOOKUP($A84,[4]Hoja1!$A$3:$G$271,6,0)</f>
        <v>245</v>
      </c>
      <c r="U84" s="53">
        <f>VLOOKUP($A84,[4]Hoja1!$A$3:$G$271,7,0)</f>
        <v>0</v>
      </c>
      <c r="V84" s="53">
        <f t="shared" si="42"/>
        <v>245</v>
      </c>
      <c r="W84" s="54">
        <f t="shared" si="43"/>
        <v>245</v>
      </c>
      <c r="X84" s="53">
        <f>VLOOKUP($A84,[5]Hoja1!$A$3:$G$271,6,0)</f>
        <v>0</v>
      </c>
      <c r="Y84" s="53">
        <f>VLOOKUP($A84,[5]Hoja1!$A$3:$G$271,7,0)</f>
        <v>0</v>
      </c>
      <c r="Z84" s="53">
        <f t="shared" si="44"/>
        <v>0</v>
      </c>
      <c r="AA84" s="54">
        <f t="shared" si="43"/>
        <v>0</v>
      </c>
      <c r="AB84" s="53">
        <f>VLOOKUP($A84,[6]Hoja1!$A$3:$G$271,6,0)</f>
        <v>0</v>
      </c>
      <c r="AC84" s="53">
        <f>VLOOKUP($A84,[6]Hoja1!$A$3:$G$271,7,0)</f>
        <v>0</v>
      </c>
      <c r="AD84" s="53">
        <f t="shared" si="45"/>
        <v>0</v>
      </c>
      <c r="AE84" s="54">
        <f t="shared" si="43"/>
        <v>0</v>
      </c>
      <c r="AF84" s="53">
        <f>VLOOKUP($A84,[7]Hoja1!$A$3:$M$271,12,0)</f>
        <v>0</v>
      </c>
      <c r="AG84" s="53">
        <f>VLOOKUP($A84,[7]Hoja1!$A$3:$M$271,13,0)</f>
        <v>0</v>
      </c>
      <c r="AH84" s="53">
        <f t="shared" si="46"/>
        <v>0</v>
      </c>
      <c r="AI84" s="54">
        <f t="shared" si="43"/>
        <v>0</v>
      </c>
      <c r="AJ84" s="53">
        <f>VLOOKUP($A84,[8]Hoja1!$A$3:$G$271,6,0)</f>
        <v>238</v>
      </c>
      <c r="AK84" s="53">
        <f>VLOOKUP($A84,[8]Hoja1!$A$3:$G$271,7,0)</f>
        <v>0</v>
      </c>
      <c r="AL84" s="53">
        <f t="shared" si="47"/>
        <v>238</v>
      </c>
      <c r="AM84" s="54">
        <f t="shared" si="43"/>
        <v>238</v>
      </c>
      <c r="AN84" s="53">
        <f>VLOOKUP($A84,[9]Hoja1!$A$5:$G$273,6,0)</f>
        <v>0</v>
      </c>
      <c r="AO84" s="53">
        <f>VLOOKUP($A84,[9]Hoja1!$A$5:$G$273,7,0)</f>
        <v>0</v>
      </c>
      <c r="AP84" s="53">
        <f t="shared" si="48"/>
        <v>0</v>
      </c>
      <c r="AQ84" s="54">
        <f t="shared" si="43"/>
        <v>0</v>
      </c>
      <c r="AR84" s="53">
        <f>VLOOKUP($A84,[10]Hoja1!$A$3:$M$271,12,0)</f>
        <v>0</v>
      </c>
      <c r="AS84" s="53">
        <f>VLOOKUP($A84,[10]Hoja1!$A$3:$M$271,13,0)</f>
        <v>0</v>
      </c>
      <c r="AT84" s="53">
        <f t="shared" si="49"/>
        <v>0</v>
      </c>
      <c r="AU84" s="54">
        <f t="shared" si="38"/>
        <v>0</v>
      </c>
      <c r="AV84" s="53">
        <f>VLOOKUP($A84,[11]Hoja1!$A$3:$M$271,12,0)</f>
        <v>0</v>
      </c>
      <c r="AW84" s="53">
        <f>VLOOKUP($A84,[11]Hoja1!$A$3:$M$271,13,0)</f>
        <v>0</v>
      </c>
      <c r="AX84" s="53">
        <f t="shared" si="50"/>
        <v>0</v>
      </c>
      <c r="AY84" s="54">
        <f t="shared" si="38"/>
        <v>0</v>
      </c>
      <c r="AZ84" s="53">
        <f>VLOOKUP($A84,[12]Hoja1!$A$3:$M$271,12,0)</f>
        <v>0</v>
      </c>
      <c r="BA84" s="53">
        <f>VLOOKUP($A84,[12]Hoja1!$A$3:$M$271,13,0)</f>
        <v>0</v>
      </c>
      <c r="BB84" s="53">
        <f t="shared" si="51"/>
        <v>0</v>
      </c>
      <c r="BC84" s="54">
        <f t="shared" si="38"/>
        <v>0</v>
      </c>
      <c r="BD84" s="182"/>
      <c r="BF84" s="13"/>
      <c r="BK84" s="13"/>
    </row>
    <row r="85" spans="1:63" s="14" customFormat="1" ht="25.5" x14ac:dyDescent="0.2">
      <c r="A85" s="184">
        <v>76</v>
      </c>
      <c r="B85" s="49" t="s">
        <v>156</v>
      </c>
      <c r="C85" s="49" t="s">
        <v>157</v>
      </c>
      <c r="D85" s="132">
        <v>1</v>
      </c>
      <c r="E85" s="50" t="s">
        <v>331</v>
      </c>
      <c r="F85" s="164">
        <v>2795</v>
      </c>
      <c r="G85" s="162">
        <v>487.66666666666669</v>
      </c>
      <c r="H85" s="53">
        <f>VLOOKUP($A85,[1]Hoja1!$A$3:$G$271,6,0)</f>
        <v>0</v>
      </c>
      <c r="I85" s="53">
        <f>VLOOKUP($A85,[1]Hoja1!$A$3:$G$271,7,0)</f>
        <v>0</v>
      </c>
      <c r="J85" s="53">
        <f t="shared" si="52"/>
        <v>0</v>
      </c>
      <c r="K85" s="54">
        <f t="shared" si="53"/>
        <v>0</v>
      </c>
      <c r="L85" s="53">
        <f>VLOOKUP($A85,[2]Hoja1!$A$3:$G$271,6,0)</f>
        <v>0</v>
      </c>
      <c r="M85" s="53">
        <f>VLOOKUP($A85,[2]Hoja1!$A$3:$G$271,7,0)</f>
        <v>0</v>
      </c>
      <c r="N85" s="53">
        <f t="shared" si="39"/>
        <v>0</v>
      </c>
      <c r="O85" s="54">
        <f t="shared" si="40"/>
        <v>0</v>
      </c>
      <c r="P85" s="53">
        <f>VLOOKUP($A85,[3]Hoja1!$A$3:$M$271,12,0)</f>
        <v>3300</v>
      </c>
      <c r="Q85" s="53">
        <f>VLOOKUP($A85,[3]Hoja1!$A$3:$M$271,13,0)</f>
        <v>0</v>
      </c>
      <c r="R85" s="53">
        <f t="shared" si="41"/>
        <v>3300</v>
      </c>
      <c r="S85" s="54">
        <f t="shared" si="40"/>
        <v>3300</v>
      </c>
      <c r="T85" s="53">
        <f>VLOOKUP($A85,[4]Hoja1!$A$3:$G$271,6,0)</f>
        <v>3523</v>
      </c>
      <c r="U85" s="53">
        <f>VLOOKUP($A85,[4]Hoja1!$A$3:$G$271,7,0)</f>
        <v>0</v>
      </c>
      <c r="V85" s="53">
        <f t="shared" si="42"/>
        <v>3523</v>
      </c>
      <c r="W85" s="54">
        <f t="shared" si="43"/>
        <v>3523</v>
      </c>
      <c r="X85" s="53">
        <f>VLOOKUP($A85,[5]Hoja1!$A$3:$G$271,6,0)</f>
        <v>0</v>
      </c>
      <c r="Y85" s="53">
        <f>VLOOKUP($A85,[5]Hoja1!$A$3:$G$271,7,0)</f>
        <v>0</v>
      </c>
      <c r="Z85" s="53">
        <f t="shared" si="44"/>
        <v>0</v>
      </c>
      <c r="AA85" s="54">
        <f t="shared" si="43"/>
        <v>0</v>
      </c>
      <c r="AB85" s="53">
        <f>VLOOKUP($A85,[6]Hoja1!$A$3:$G$271,6,0)</f>
        <v>0</v>
      </c>
      <c r="AC85" s="53">
        <f>VLOOKUP($A85,[6]Hoja1!$A$3:$G$271,7,0)</f>
        <v>0</v>
      </c>
      <c r="AD85" s="53">
        <f t="shared" si="45"/>
        <v>0</v>
      </c>
      <c r="AE85" s="54">
        <f t="shared" si="43"/>
        <v>0</v>
      </c>
      <c r="AF85" s="53">
        <f>VLOOKUP($A85,[7]Hoja1!$A$3:$M$271,12,0)</f>
        <v>0</v>
      </c>
      <c r="AG85" s="53">
        <f>VLOOKUP($A85,[7]Hoja1!$A$3:$M$271,13,0)</f>
        <v>0</v>
      </c>
      <c r="AH85" s="53">
        <f t="shared" si="46"/>
        <v>0</v>
      </c>
      <c r="AI85" s="54">
        <f t="shared" si="43"/>
        <v>0</v>
      </c>
      <c r="AJ85" s="53">
        <f>VLOOKUP($A85,[8]Hoja1!$A$3:$G$271,6,0)</f>
        <v>2980</v>
      </c>
      <c r="AK85" s="53">
        <f>VLOOKUP($A85,[8]Hoja1!$A$3:$G$271,7,0)</f>
        <v>0</v>
      </c>
      <c r="AL85" s="53">
        <f t="shared" si="47"/>
        <v>2980</v>
      </c>
      <c r="AM85" s="54">
        <f t="shared" si="43"/>
        <v>2980</v>
      </c>
      <c r="AN85" s="53">
        <f>VLOOKUP($A85,[9]Hoja1!$A$5:$G$273,6,0)</f>
        <v>4378</v>
      </c>
      <c r="AO85" s="53">
        <f>VLOOKUP($A85,[9]Hoja1!$A$5:$G$273,7,0)</f>
        <v>0</v>
      </c>
      <c r="AP85" s="53">
        <f t="shared" si="48"/>
        <v>4378</v>
      </c>
      <c r="AQ85" s="54">
        <f t="shared" si="43"/>
        <v>4378</v>
      </c>
      <c r="AR85" s="53">
        <f>VLOOKUP($A85,[10]Hoja1!$A$3:$M$271,12,0)</f>
        <v>0</v>
      </c>
      <c r="AS85" s="53">
        <f>VLOOKUP($A85,[10]Hoja1!$A$3:$M$271,13,0)</f>
        <v>0</v>
      </c>
      <c r="AT85" s="53">
        <f t="shared" si="49"/>
        <v>0</v>
      </c>
      <c r="AU85" s="54">
        <f t="shared" si="38"/>
        <v>0</v>
      </c>
      <c r="AV85" s="53">
        <f>VLOOKUP($A85,[11]Hoja1!$A$3:$M$271,12,0)</f>
        <v>0</v>
      </c>
      <c r="AW85" s="53">
        <f>VLOOKUP($A85,[11]Hoja1!$A$3:$M$271,13,0)</f>
        <v>0</v>
      </c>
      <c r="AX85" s="53">
        <f t="shared" si="50"/>
        <v>0</v>
      </c>
      <c r="AY85" s="54">
        <f t="shared" si="38"/>
        <v>0</v>
      </c>
      <c r="AZ85" s="53">
        <f>VLOOKUP($A85,[12]Hoja1!$A$3:$M$271,12,0)</f>
        <v>0</v>
      </c>
      <c r="BA85" s="53">
        <f>VLOOKUP($A85,[12]Hoja1!$A$3:$M$271,13,0)</f>
        <v>0</v>
      </c>
      <c r="BB85" s="53">
        <f t="shared" si="51"/>
        <v>0</v>
      </c>
      <c r="BC85" s="54">
        <f t="shared" si="38"/>
        <v>0</v>
      </c>
      <c r="BD85" s="182"/>
      <c r="BF85" s="13"/>
      <c r="BK85" s="13"/>
    </row>
    <row r="86" spans="1:63" s="14" customFormat="1" ht="38.25" x14ac:dyDescent="0.2">
      <c r="A86" s="183">
        <v>77</v>
      </c>
      <c r="B86" s="49" t="s">
        <v>161</v>
      </c>
      <c r="C86" s="49" t="s">
        <v>157</v>
      </c>
      <c r="D86" s="132">
        <v>1</v>
      </c>
      <c r="E86" s="50" t="s">
        <v>331</v>
      </c>
      <c r="F86" s="164">
        <v>6069</v>
      </c>
      <c r="G86" s="162">
        <v>1</v>
      </c>
      <c r="H86" s="53">
        <f>VLOOKUP($A86,[1]Hoja1!$A$3:$G$271,6,0)</f>
        <v>0</v>
      </c>
      <c r="I86" s="53">
        <f>VLOOKUP($A86,[1]Hoja1!$A$3:$G$271,7,0)</f>
        <v>0</v>
      </c>
      <c r="J86" s="53">
        <f t="shared" si="52"/>
        <v>0</v>
      </c>
      <c r="K86" s="54">
        <f t="shared" si="53"/>
        <v>0</v>
      </c>
      <c r="L86" s="53">
        <f>VLOOKUP($A86,[2]Hoja1!$A$3:$G$271,6,0)</f>
        <v>0</v>
      </c>
      <c r="M86" s="53">
        <f>VLOOKUP($A86,[2]Hoja1!$A$3:$G$271,7,0)</f>
        <v>0</v>
      </c>
      <c r="N86" s="53">
        <f t="shared" si="39"/>
        <v>0</v>
      </c>
      <c r="O86" s="54">
        <f t="shared" si="40"/>
        <v>0</v>
      </c>
      <c r="P86" s="53">
        <f>VLOOKUP($A86,[3]Hoja1!$A$3:$M$271,12,0)</f>
        <v>4300</v>
      </c>
      <c r="Q86" s="53">
        <f>VLOOKUP($A86,[3]Hoja1!$A$3:$M$271,13,0)</f>
        <v>0</v>
      </c>
      <c r="R86" s="53">
        <f t="shared" si="41"/>
        <v>4300</v>
      </c>
      <c r="S86" s="54">
        <f t="shared" si="40"/>
        <v>4300</v>
      </c>
      <c r="T86" s="53">
        <f>VLOOKUP($A86,[4]Hoja1!$A$3:$G$271,6,0)</f>
        <v>19944</v>
      </c>
      <c r="U86" s="53">
        <f>VLOOKUP($A86,[4]Hoja1!$A$3:$G$271,7,0)</f>
        <v>0</v>
      </c>
      <c r="V86" s="53">
        <f t="shared" si="42"/>
        <v>19944</v>
      </c>
      <c r="W86" s="54">
        <f t="shared" si="43"/>
        <v>19944</v>
      </c>
      <c r="X86" s="53">
        <f>VLOOKUP($A86,[5]Hoja1!$A$3:$G$271,6,0)</f>
        <v>0</v>
      </c>
      <c r="Y86" s="53">
        <f>VLOOKUP($A86,[5]Hoja1!$A$3:$G$271,7,0)</f>
        <v>0</v>
      </c>
      <c r="Z86" s="53">
        <f t="shared" si="44"/>
        <v>0</v>
      </c>
      <c r="AA86" s="54">
        <f t="shared" si="43"/>
        <v>0</v>
      </c>
      <c r="AB86" s="53">
        <f>VLOOKUP($A86,[6]Hoja1!$A$3:$G$271,6,0)</f>
        <v>0</v>
      </c>
      <c r="AC86" s="53">
        <f>VLOOKUP($A86,[6]Hoja1!$A$3:$G$271,7,0)</f>
        <v>0</v>
      </c>
      <c r="AD86" s="53">
        <f t="shared" si="45"/>
        <v>0</v>
      </c>
      <c r="AE86" s="54">
        <f t="shared" si="43"/>
        <v>0</v>
      </c>
      <c r="AF86" s="53">
        <f>VLOOKUP($A86,[7]Hoja1!$A$3:$M$271,12,0)</f>
        <v>0</v>
      </c>
      <c r="AG86" s="53">
        <f>VLOOKUP($A86,[7]Hoja1!$A$3:$M$271,13,0)</f>
        <v>0</v>
      </c>
      <c r="AH86" s="53">
        <f t="shared" si="46"/>
        <v>0</v>
      </c>
      <c r="AI86" s="54">
        <f t="shared" si="43"/>
        <v>0</v>
      </c>
      <c r="AJ86" s="53">
        <f>VLOOKUP($A86,[8]Hoja1!$A$3:$G$271,6,0)</f>
        <v>0</v>
      </c>
      <c r="AK86" s="53">
        <f>VLOOKUP($A86,[8]Hoja1!$A$3:$G$271,7,0)</f>
        <v>0</v>
      </c>
      <c r="AL86" s="53">
        <f t="shared" si="47"/>
        <v>0</v>
      </c>
      <c r="AM86" s="54">
        <f t="shared" si="43"/>
        <v>0</v>
      </c>
      <c r="AN86" s="53">
        <f>VLOOKUP($A86,[9]Hoja1!$A$5:$G$273,6,0)</f>
        <v>16086</v>
      </c>
      <c r="AO86" s="53">
        <f>VLOOKUP($A86,[9]Hoja1!$A$5:$G$273,7,0)</f>
        <v>0</v>
      </c>
      <c r="AP86" s="53">
        <f t="shared" si="48"/>
        <v>16086</v>
      </c>
      <c r="AQ86" s="54">
        <f t="shared" si="43"/>
        <v>16086</v>
      </c>
      <c r="AR86" s="53">
        <f>VLOOKUP($A86,[10]Hoja1!$A$3:$M$271,12,0)</f>
        <v>0</v>
      </c>
      <c r="AS86" s="53">
        <f>VLOOKUP($A86,[10]Hoja1!$A$3:$M$271,13,0)</f>
        <v>0</v>
      </c>
      <c r="AT86" s="53">
        <f t="shared" si="49"/>
        <v>0</v>
      </c>
      <c r="AU86" s="54">
        <f t="shared" si="38"/>
        <v>0</v>
      </c>
      <c r="AV86" s="53">
        <f>VLOOKUP($A86,[11]Hoja1!$A$3:$M$271,12,0)</f>
        <v>0</v>
      </c>
      <c r="AW86" s="53">
        <f>VLOOKUP($A86,[11]Hoja1!$A$3:$M$271,13,0)</f>
        <v>0</v>
      </c>
      <c r="AX86" s="53">
        <f t="shared" si="50"/>
        <v>0</v>
      </c>
      <c r="AY86" s="54">
        <f t="shared" si="38"/>
        <v>0</v>
      </c>
      <c r="AZ86" s="53">
        <f>VLOOKUP($A86,[12]Hoja1!$A$3:$M$271,12,0)</f>
        <v>0</v>
      </c>
      <c r="BA86" s="53">
        <f>VLOOKUP($A86,[12]Hoja1!$A$3:$M$271,13,0)</f>
        <v>0</v>
      </c>
      <c r="BB86" s="53">
        <f t="shared" si="51"/>
        <v>0</v>
      </c>
      <c r="BC86" s="54">
        <f t="shared" si="38"/>
        <v>0</v>
      </c>
      <c r="BD86" s="182"/>
      <c r="BF86" s="13"/>
      <c r="BK86" s="13"/>
    </row>
    <row r="87" spans="1:63" s="14" customFormat="1" ht="25.5" x14ac:dyDescent="0.2">
      <c r="A87" s="184">
        <v>78</v>
      </c>
      <c r="B87" s="49" t="s">
        <v>360</v>
      </c>
      <c r="C87" s="49" t="s">
        <v>157</v>
      </c>
      <c r="D87" s="132">
        <v>1</v>
      </c>
      <c r="E87" s="50" t="s">
        <v>331</v>
      </c>
      <c r="F87" s="164">
        <v>4050</v>
      </c>
      <c r="G87" s="162">
        <v>6</v>
      </c>
      <c r="H87" s="53">
        <f>VLOOKUP($A87,[1]Hoja1!$A$3:$G$271,6,0)</f>
        <v>0</v>
      </c>
      <c r="I87" s="53">
        <f>VLOOKUP($A87,[1]Hoja1!$A$3:$G$271,7,0)</f>
        <v>0</v>
      </c>
      <c r="J87" s="53">
        <f t="shared" si="52"/>
        <v>0</v>
      </c>
      <c r="K87" s="54">
        <f t="shared" si="53"/>
        <v>0</v>
      </c>
      <c r="L87" s="53">
        <f>VLOOKUP($A87,[2]Hoja1!$A$3:$G$271,6,0)</f>
        <v>0</v>
      </c>
      <c r="M87" s="53">
        <f>VLOOKUP($A87,[2]Hoja1!$A$3:$G$271,7,0)</f>
        <v>0</v>
      </c>
      <c r="N87" s="53">
        <f t="shared" si="39"/>
        <v>0</v>
      </c>
      <c r="O87" s="54">
        <f t="shared" si="40"/>
        <v>0</v>
      </c>
      <c r="P87" s="53">
        <f>VLOOKUP($A87,[3]Hoja1!$A$3:$M$271,12,0)</f>
        <v>0</v>
      </c>
      <c r="Q87" s="53">
        <f>VLOOKUP($A87,[3]Hoja1!$A$3:$M$271,13,0)</f>
        <v>0</v>
      </c>
      <c r="R87" s="53">
        <f t="shared" si="41"/>
        <v>0</v>
      </c>
      <c r="S87" s="54">
        <f t="shared" si="40"/>
        <v>0</v>
      </c>
      <c r="T87" s="53">
        <f>VLOOKUP($A87,[4]Hoja1!$A$3:$G$271,6,0)</f>
        <v>0</v>
      </c>
      <c r="U87" s="53">
        <f>VLOOKUP($A87,[4]Hoja1!$A$3:$G$271,7,0)</f>
        <v>0</v>
      </c>
      <c r="V87" s="53">
        <f t="shared" si="42"/>
        <v>0</v>
      </c>
      <c r="W87" s="54">
        <f t="shared" si="43"/>
        <v>0</v>
      </c>
      <c r="X87" s="53">
        <f>VLOOKUP($A87,[5]Hoja1!$A$3:$G$271,6,0)</f>
        <v>0</v>
      </c>
      <c r="Y87" s="53">
        <f>VLOOKUP($A87,[5]Hoja1!$A$3:$G$271,7,0)</f>
        <v>0</v>
      </c>
      <c r="Z87" s="53">
        <f t="shared" si="44"/>
        <v>0</v>
      </c>
      <c r="AA87" s="54">
        <f t="shared" si="43"/>
        <v>0</v>
      </c>
      <c r="AB87" s="53">
        <f>VLOOKUP($A87,[6]Hoja1!$A$3:$G$271,6,0)</f>
        <v>0</v>
      </c>
      <c r="AC87" s="53">
        <f>VLOOKUP($A87,[6]Hoja1!$A$3:$G$271,7,0)</f>
        <v>0</v>
      </c>
      <c r="AD87" s="53">
        <f t="shared" si="45"/>
        <v>0</v>
      </c>
      <c r="AE87" s="54">
        <f t="shared" si="43"/>
        <v>0</v>
      </c>
      <c r="AF87" s="53">
        <f>VLOOKUP($A87,[7]Hoja1!$A$3:$M$271,12,0)</f>
        <v>0</v>
      </c>
      <c r="AG87" s="53">
        <f>VLOOKUP($A87,[7]Hoja1!$A$3:$M$271,13,0)</f>
        <v>0</v>
      </c>
      <c r="AH87" s="53">
        <f t="shared" si="46"/>
        <v>0</v>
      </c>
      <c r="AI87" s="54">
        <f t="shared" si="43"/>
        <v>0</v>
      </c>
      <c r="AJ87" s="53">
        <f>VLOOKUP($A87,[8]Hoja1!$A$3:$G$271,6,0)</f>
        <v>7710</v>
      </c>
      <c r="AK87" s="53">
        <f>VLOOKUP($A87,[8]Hoja1!$A$3:$G$271,7,0)</f>
        <v>0</v>
      </c>
      <c r="AL87" s="53">
        <f t="shared" si="47"/>
        <v>7710</v>
      </c>
      <c r="AM87" s="54">
        <f t="shared" si="43"/>
        <v>7710</v>
      </c>
      <c r="AN87" s="53">
        <f>VLOOKUP($A87,[9]Hoja1!$A$5:$G$273,6,0)</f>
        <v>6727</v>
      </c>
      <c r="AO87" s="53">
        <f>VLOOKUP($A87,[9]Hoja1!$A$5:$G$273,7,0)</f>
        <v>0</v>
      </c>
      <c r="AP87" s="53">
        <f t="shared" si="48"/>
        <v>6727</v>
      </c>
      <c r="AQ87" s="54">
        <f t="shared" si="43"/>
        <v>6727</v>
      </c>
      <c r="AR87" s="53">
        <f>VLOOKUP($A87,[10]Hoja1!$A$3:$M$271,12,0)</f>
        <v>0</v>
      </c>
      <c r="AS87" s="53">
        <f>VLOOKUP($A87,[10]Hoja1!$A$3:$M$271,13,0)</f>
        <v>0</v>
      </c>
      <c r="AT87" s="53">
        <f t="shared" si="49"/>
        <v>0</v>
      </c>
      <c r="AU87" s="54">
        <f t="shared" si="38"/>
        <v>0</v>
      </c>
      <c r="AV87" s="53">
        <f>VLOOKUP($A87,[11]Hoja1!$A$3:$M$271,12,0)</f>
        <v>0</v>
      </c>
      <c r="AW87" s="53">
        <f>VLOOKUP($A87,[11]Hoja1!$A$3:$M$271,13,0)</f>
        <v>0</v>
      </c>
      <c r="AX87" s="53">
        <f t="shared" si="50"/>
        <v>0</v>
      </c>
      <c r="AY87" s="54">
        <f t="shared" si="38"/>
        <v>0</v>
      </c>
      <c r="AZ87" s="53">
        <f>VLOOKUP($A87,[12]Hoja1!$A$3:$M$271,12,0)</f>
        <v>0</v>
      </c>
      <c r="BA87" s="53">
        <f>VLOOKUP($A87,[12]Hoja1!$A$3:$M$271,13,0)</f>
        <v>0</v>
      </c>
      <c r="BB87" s="53">
        <f t="shared" si="51"/>
        <v>0</v>
      </c>
      <c r="BC87" s="54">
        <f t="shared" si="38"/>
        <v>0</v>
      </c>
      <c r="BD87" s="182"/>
      <c r="BF87" s="13"/>
      <c r="BK87" s="13"/>
    </row>
    <row r="88" spans="1:63" s="14" customFormat="1" ht="25.5" x14ac:dyDescent="0.2">
      <c r="A88" s="183">
        <v>79</v>
      </c>
      <c r="B88" s="49" t="s">
        <v>163</v>
      </c>
      <c r="C88" s="49" t="s">
        <v>157</v>
      </c>
      <c r="D88" s="132">
        <v>1</v>
      </c>
      <c r="E88" s="50" t="s">
        <v>331</v>
      </c>
      <c r="F88" s="164">
        <v>2650</v>
      </c>
      <c r="G88" s="162">
        <v>2.3333333333333335</v>
      </c>
      <c r="H88" s="53">
        <f>VLOOKUP($A88,[1]Hoja1!$A$3:$G$271,6,0)</f>
        <v>0</v>
      </c>
      <c r="I88" s="53">
        <f>VLOOKUP($A88,[1]Hoja1!$A$3:$G$271,7,0)</f>
        <v>0</v>
      </c>
      <c r="J88" s="53">
        <f t="shared" si="52"/>
        <v>0</v>
      </c>
      <c r="K88" s="54">
        <f t="shared" si="53"/>
        <v>0</v>
      </c>
      <c r="L88" s="53">
        <f>VLOOKUP($A88,[2]Hoja1!$A$3:$G$271,6,0)</f>
        <v>0</v>
      </c>
      <c r="M88" s="53">
        <f>VLOOKUP($A88,[2]Hoja1!$A$3:$G$271,7,0)</f>
        <v>0</v>
      </c>
      <c r="N88" s="53">
        <f t="shared" si="39"/>
        <v>0</v>
      </c>
      <c r="O88" s="54">
        <f t="shared" si="40"/>
        <v>0</v>
      </c>
      <c r="P88" s="53">
        <f>VLOOKUP($A88,[3]Hoja1!$A$3:$M$271,12,0)</f>
        <v>4300</v>
      </c>
      <c r="Q88" s="53">
        <f>VLOOKUP($A88,[3]Hoja1!$A$3:$M$271,13,0)</f>
        <v>0</v>
      </c>
      <c r="R88" s="53">
        <f t="shared" si="41"/>
        <v>4300</v>
      </c>
      <c r="S88" s="54">
        <f t="shared" si="40"/>
        <v>4300</v>
      </c>
      <c r="T88" s="53">
        <f>VLOOKUP($A88,[4]Hoja1!$A$3:$G$271,6,0)</f>
        <v>4432</v>
      </c>
      <c r="U88" s="53">
        <f>VLOOKUP($A88,[4]Hoja1!$A$3:$G$271,7,0)</f>
        <v>0</v>
      </c>
      <c r="V88" s="53">
        <f t="shared" si="42"/>
        <v>4432</v>
      </c>
      <c r="W88" s="54">
        <f t="shared" si="43"/>
        <v>4432</v>
      </c>
      <c r="X88" s="53">
        <f>VLOOKUP($A88,[5]Hoja1!$A$3:$G$271,6,0)</f>
        <v>0</v>
      </c>
      <c r="Y88" s="53">
        <f>VLOOKUP($A88,[5]Hoja1!$A$3:$G$271,7,0)</f>
        <v>0</v>
      </c>
      <c r="Z88" s="53">
        <f t="shared" si="44"/>
        <v>0</v>
      </c>
      <c r="AA88" s="54">
        <f t="shared" si="43"/>
        <v>0</v>
      </c>
      <c r="AB88" s="53">
        <f>VLOOKUP($A88,[6]Hoja1!$A$3:$G$271,6,0)</f>
        <v>0</v>
      </c>
      <c r="AC88" s="53">
        <f>VLOOKUP($A88,[6]Hoja1!$A$3:$G$271,7,0)</f>
        <v>0</v>
      </c>
      <c r="AD88" s="53">
        <f t="shared" si="45"/>
        <v>0</v>
      </c>
      <c r="AE88" s="54">
        <f t="shared" si="43"/>
        <v>0</v>
      </c>
      <c r="AF88" s="53">
        <f>VLOOKUP($A88,[7]Hoja1!$A$3:$M$271,12,0)</f>
        <v>0</v>
      </c>
      <c r="AG88" s="53">
        <f>VLOOKUP($A88,[7]Hoja1!$A$3:$M$271,13,0)</f>
        <v>0</v>
      </c>
      <c r="AH88" s="53">
        <f t="shared" si="46"/>
        <v>0</v>
      </c>
      <c r="AI88" s="54">
        <f t="shared" si="43"/>
        <v>0</v>
      </c>
      <c r="AJ88" s="53">
        <f>VLOOKUP($A88,[8]Hoja1!$A$3:$G$271,6,0)</f>
        <v>4870</v>
      </c>
      <c r="AK88" s="53">
        <f>VLOOKUP($A88,[8]Hoja1!$A$3:$G$271,7,0)</f>
        <v>0</v>
      </c>
      <c r="AL88" s="53">
        <f t="shared" si="47"/>
        <v>4870</v>
      </c>
      <c r="AM88" s="54">
        <f t="shared" si="43"/>
        <v>4870</v>
      </c>
      <c r="AN88" s="53">
        <f>VLOOKUP($A88,[9]Hoja1!$A$5:$G$273,6,0)</f>
        <v>16086</v>
      </c>
      <c r="AO88" s="53">
        <f>VLOOKUP($A88,[9]Hoja1!$A$5:$G$273,7,0)</f>
        <v>0</v>
      </c>
      <c r="AP88" s="53">
        <f t="shared" si="48"/>
        <v>16086</v>
      </c>
      <c r="AQ88" s="54">
        <f t="shared" si="43"/>
        <v>16086</v>
      </c>
      <c r="AR88" s="53">
        <f>VLOOKUP($A88,[10]Hoja1!$A$3:$M$271,12,0)</f>
        <v>0</v>
      </c>
      <c r="AS88" s="53">
        <f>VLOOKUP($A88,[10]Hoja1!$A$3:$M$271,13,0)</f>
        <v>0</v>
      </c>
      <c r="AT88" s="53">
        <f t="shared" si="49"/>
        <v>0</v>
      </c>
      <c r="AU88" s="54">
        <f t="shared" si="38"/>
        <v>0</v>
      </c>
      <c r="AV88" s="53">
        <f>VLOOKUP($A88,[11]Hoja1!$A$3:$M$271,12,0)</f>
        <v>0</v>
      </c>
      <c r="AW88" s="53">
        <f>VLOOKUP($A88,[11]Hoja1!$A$3:$M$271,13,0)</f>
        <v>0</v>
      </c>
      <c r="AX88" s="53">
        <f t="shared" si="50"/>
        <v>0</v>
      </c>
      <c r="AY88" s="54">
        <f t="shared" si="38"/>
        <v>0</v>
      </c>
      <c r="AZ88" s="53">
        <f>VLOOKUP($A88,[12]Hoja1!$A$3:$M$271,12,0)</f>
        <v>0</v>
      </c>
      <c r="BA88" s="53">
        <f>VLOOKUP($A88,[12]Hoja1!$A$3:$M$271,13,0)</f>
        <v>0</v>
      </c>
      <c r="BB88" s="53">
        <f t="shared" si="51"/>
        <v>0</v>
      </c>
      <c r="BC88" s="54">
        <f t="shared" si="38"/>
        <v>0</v>
      </c>
      <c r="BD88" s="182"/>
      <c r="BF88" s="13"/>
      <c r="BK88" s="13"/>
    </row>
    <row r="89" spans="1:63" s="14" customFormat="1" ht="25.5" x14ac:dyDescent="0.2">
      <c r="A89" s="184">
        <v>80</v>
      </c>
      <c r="B89" s="49" t="s">
        <v>168</v>
      </c>
      <c r="C89" s="49" t="s">
        <v>169</v>
      </c>
      <c r="D89" s="132">
        <v>1</v>
      </c>
      <c r="E89" s="50" t="s">
        <v>331</v>
      </c>
      <c r="F89" s="164">
        <v>3901.25</v>
      </c>
      <c r="G89" s="162">
        <v>11.333333333333334</v>
      </c>
      <c r="H89" s="53">
        <f>VLOOKUP($A89,[1]Hoja1!$A$3:$G$271,6,0)</f>
        <v>0</v>
      </c>
      <c r="I89" s="53">
        <f>VLOOKUP($A89,[1]Hoja1!$A$3:$G$271,7,0)</f>
        <v>0</v>
      </c>
      <c r="J89" s="53">
        <f t="shared" si="52"/>
        <v>0</v>
      </c>
      <c r="K89" s="54">
        <f t="shared" si="53"/>
        <v>0</v>
      </c>
      <c r="L89" s="53">
        <f>VLOOKUP($A89,[2]Hoja1!$A$3:$G$271,6,0)</f>
        <v>0</v>
      </c>
      <c r="M89" s="53">
        <f>VLOOKUP($A89,[2]Hoja1!$A$3:$G$271,7,0)</f>
        <v>0</v>
      </c>
      <c r="N89" s="53">
        <f t="shared" si="39"/>
        <v>0</v>
      </c>
      <c r="O89" s="54">
        <f t="shared" si="40"/>
        <v>0</v>
      </c>
      <c r="P89" s="53">
        <f>VLOOKUP($A89,[3]Hoja1!$A$3:$M$271,12,0)</f>
        <v>3710</v>
      </c>
      <c r="Q89" s="53">
        <f>VLOOKUP($A89,[3]Hoja1!$A$3:$M$271,13,0)</f>
        <v>0</v>
      </c>
      <c r="R89" s="53">
        <f t="shared" si="41"/>
        <v>3710</v>
      </c>
      <c r="S89" s="54">
        <f t="shared" si="40"/>
        <v>3710</v>
      </c>
      <c r="T89" s="53">
        <f>VLOOKUP($A89,[4]Hoja1!$A$3:$G$271,6,0)</f>
        <v>4284</v>
      </c>
      <c r="U89" s="53">
        <f>VLOOKUP($A89,[4]Hoja1!$A$3:$G$271,7,0)</f>
        <v>0</v>
      </c>
      <c r="V89" s="53">
        <f t="shared" si="42"/>
        <v>4284</v>
      </c>
      <c r="W89" s="54">
        <f t="shared" si="43"/>
        <v>4284</v>
      </c>
      <c r="X89" s="53">
        <f>VLOOKUP($A89,[5]Hoja1!$A$3:$G$271,6,0)</f>
        <v>0</v>
      </c>
      <c r="Y89" s="53">
        <f>VLOOKUP($A89,[5]Hoja1!$A$3:$G$271,7,0)</f>
        <v>0</v>
      </c>
      <c r="Z89" s="53">
        <f t="shared" si="44"/>
        <v>0</v>
      </c>
      <c r="AA89" s="54">
        <f t="shared" si="43"/>
        <v>0</v>
      </c>
      <c r="AB89" s="53">
        <f>VLOOKUP($A89,[6]Hoja1!$A$3:$G$271,6,0)</f>
        <v>0</v>
      </c>
      <c r="AC89" s="53">
        <f>VLOOKUP($A89,[6]Hoja1!$A$3:$G$271,7,0)</f>
        <v>0</v>
      </c>
      <c r="AD89" s="53">
        <f t="shared" si="45"/>
        <v>0</v>
      </c>
      <c r="AE89" s="54">
        <f t="shared" si="43"/>
        <v>0</v>
      </c>
      <c r="AF89" s="53">
        <f>VLOOKUP($A89,[7]Hoja1!$A$3:$M$271,12,0)</f>
        <v>0</v>
      </c>
      <c r="AG89" s="53">
        <f>VLOOKUP($A89,[7]Hoja1!$A$3:$M$271,13,0)</f>
        <v>0</v>
      </c>
      <c r="AH89" s="53">
        <f t="shared" si="46"/>
        <v>0</v>
      </c>
      <c r="AI89" s="54">
        <f t="shared" si="43"/>
        <v>0</v>
      </c>
      <c r="AJ89" s="53">
        <f>VLOOKUP($A89,[8]Hoja1!$A$3:$G$271,6,0)</f>
        <v>4160</v>
      </c>
      <c r="AK89" s="53">
        <f>VLOOKUP($A89,[8]Hoja1!$A$3:$G$271,7,0)</f>
        <v>0</v>
      </c>
      <c r="AL89" s="53">
        <f t="shared" si="47"/>
        <v>4160</v>
      </c>
      <c r="AM89" s="54">
        <f t="shared" si="43"/>
        <v>4160</v>
      </c>
      <c r="AN89" s="53">
        <f>VLOOKUP($A89,[9]Hoja1!$A$5:$G$273,6,0)</f>
        <v>4284</v>
      </c>
      <c r="AO89" s="53">
        <f>VLOOKUP($A89,[9]Hoja1!$A$5:$G$273,7,0)</f>
        <v>0</v>
      </c>
      <c r="AP89" s="53">
        <f t="shared" si="48"/>
        <v>4284</v>
      </c>
      <c r="AQ89" s="54">
        <f t="shared" ref="AQ89:BC104" si="55">$D89*AP89</f>
        <v>4284</v>
      </c>
      <c r="AR89" s="53">
        <f>VLOOKUP($A89,[10]Hoja1!$A$3:$M$271,12,0)</f>
        <v>0</v>
      </c>
      <c r="AS89" s="53">
        <f>VLOOKUP($A89,[10]Hoja1!$A$3:$M$271,13,0)</f>
        <v>0</v>
      </c>
      <c r="AT89" s="53">
        <f t="shared" si="49"/>
        <v>0</v>
      </c>
      <c r="AU89" s="54">
        <f t="shared" si="55"/>
        <v>0</v>
      </c>
      <c r="AV89" s="53">
        <f>VLOOKUP($A89,[11]Hoja1!$A$3:$M$271,12,0)</f>
        <v>0</v>
      </c>
      <c r="AW89" s="53">
        <f>VLOOKUP($A89,[11]Hoja1!$A$3:$M$271,13,0)</f>
        <v>0</v>
      </c>
      <c r="AX89" s="53">
        <f t="shared" si="50"/>
        <v>0</v>
      </c>
      <c r="AY89" s="54">
        <f t="shared" si="55"/>
        <v>0</v>
      </c>
      <c r="AZ89" s="53">
        <f>VLOOKUP($A89,[12]Hoja1!$A$3:$M$271,12,0)</f>
        <v>0</v>
      </c>
      <c r="BA89" s="53">
        <f>VLOOKUP($A89,[12]Hoja1!$A$3:$M$271,13,0)</f>
        <v>0</v>
      </c>
      <c r="BB89" s="53">
        <f t="shared" si="51"/>
        <v>0</v>
      </c>
      <c r="BC89" s="54">
        <f t="shared" si="55"/>
        <v>0</v>
      </c>
      <c r="BD89" s="182"/>
      <c r="BF89" s="13"/>
      <c r="BK89" s="13"/>
    </row>
    <row r="90" spans="1:63" s="14" customFormat="1" ht="12.75" x14ac:dyDescent="0.2">
      <c r="A90" s="183">
        <v>81</v>
      </c>
      <c r="B90" s="49" t="s">
        <v>170</v>
      </c>
      <c r="C90" s="49" t="s">
        <v>169</v>
      </c>
      <c r="D90" s="132">
        <v>1</v>
      </c>
      <c r="E90" s="50" t="s">
        <v>331</v>
      </c>
      <c r="F90" s="164">
        <v>3540</v>
      </c>
      <c r="G90" s="162">
        <v>143.33333333333334</v>
      </c>
      <c r="H90" s="53">
        <f>VLOOKUP($A90,[1]Hoja1!$A$3:$G$271,6,0)</f>
        <v>0</v>
      </c>
      <c r="I90" s="53">
        <f>VLOOKUP($A90,[1]Hoja1!$A$3:$G$271,7,0)</f>
        <v>0</v>
      </c>
      <c r="J90" s="53">
        <f t="shared" si="52"/>
        <v>0</v>
      </c>
      <c r="K90" s="54">
        <f t="shared" si="53"/>
        <v>0</v>
      </c>
      <c r="L90" s="53">
        <f>VLOOKUP($A90,[2]Hoja1!$A$3:$G$271,6,0)</f>
        <v>0</v>
      </c>
      <c r="M90" s="53">
        <f>VLOOKUP($A90,[2]Hoja1!$A$3:$G$271,7,0)</f>
        <v>0</v>
      </c>
      <c r="N90" s="53">
        <f t="shared" si="39"/>
        <v>0</v>
      </c>
      <c r="O90" s="54">
        <f t="shared" ref="O90:S105" si="56">$D90*N90</f>
        <v>0</v>
      </c>
      <c r="P90" s="53">
        <f>VLOOKUP($A90,[3]Hoja1!$A$3:$M$271,12,0)</f>
        <v>3710</v>
      </c>
      <c r="Q90" s="53">
        <f>VLOOKUP($A90,[3]Hoja1!$A$3:$M$271,13,0)</f>
        <v>0</v>
      </c>
      <c r="R90" s="53">
        <f t="shared" si="41"/>
        <v>3710</v>
      </c>
      <c r="S90" s="54">
        <f t="shared" si="56"/>
        <v>3710</v>
      </c>
      <c r="T90" s="53">
        <f>VLOOKUP($A90,[4]Hoja1!$A$3:$G$271,6,0)</f>
        <v>4284</v>
      </c>
      <c r="U90" s="53">
        <f>VLOOKUP($A90,[4]Hoja1!$A$3:$G$271,7,0)</f>
        <v>0</v>
      </c>
      <c r="V90" s="53">
        <f t="shared" si="42"/>
        <v>4284</v>
      </c>
      <c r="W90" s="54">
        <f t="shared" ref="W90:AQ105" si="57">$D90*V90</f>
        <v>4284</v>
      </c>
      <c r="X90" s="53">
        <f>VLOOKUP($A90,[5]Hoja1!$A$3:$G$271,6,0)</f>
        <v>0</v>
      </c>
      <c r="Y90" s="53">
        <f>VLOOKUP($A90,[5]Hoja1!$A$3:$G$271,7,0)</f>
        <v>0</v>
      </c>
      <c r="Z90" s="53">
        <f t="shared" si="44"/>
        <v>0</v>
      </c>
      <c r="AA90" s="54">
        <f t="shared" si="57"/>
        <v>0</v>
      </c>
      <c r="AB90" s="53">
        <f>VLOOKUP($A90,[6]Hoja1!$A$3:$G$271,6,0)</f>
        <v>0</v>
      </c>
      <c r="AC90" s="53">
        <f>VLOOKUP($A90,[6]Hoja1!$A$3:$G$271,7,0)</f>
        <v>0</v>
      </c>
      <c r="AD90" s="53">
        <f t="shared" si="45"/>
        <v>0</v>
      </c>
      <c r="AE90" s="54">
        <f t="shared" si="57"/>
        <v>0</v>
      </c>
      <c r="AF90" s="53">
        <f>VLOOKUP($A90,[7]Hoja1!$A$3:$M$271,12,0)</f>
        <v>0</v>
      </c>
      <c r="AG90" s="53">
        <f>VLOOKUP($A90,[7]Hoja1!$A$3:$M$271,13,0)</f>
        <v>0</v>
      </c>
      <c r="AH90" s="53">
        <f t="shared" si="46"/>
        <v>0</v>
      </c>
      <c r="AI90" s="54">
        <f t="shared" si="57"/>
        <v>0</v>
      </c>
      <c r="AJ90" s="53">
        <f>VLOOKUP($A90,[8]Hoja1!$A$3:$G$271,6,0)</f>
        <v>4160</v>
      </c>
      <c r="AK90" s="53">
        <f>VLOOKUP($A90,[8]Hoja1!$A$3:$G$271,7,0)</f>
        <v>0</v>
      </c>
      <c r="AL90" s="53">
        <f t="shared" si="47"/>
        <v>4160</v>
      </c>
      <c r="AM90" s="54">
        <f t="shared" si="57"/>
        <v>4160</v>
      </c>
      <c r="AN90" s="53">
        <f>VLOOKUP($A90,[9]Hoja1!$A$5:$G$273,6,0)</f>
        <v>4284</v>
      </c>
      <c r="AO90" s="53">
        <f>VLOOKUP($A90,[9]Hoja1!$A$5:$G$273,7,0)</f>
        <v>0</v>
      </c>
      <c r="AP90" s="53">
        <f t="shared" si="48"/>
        <v>4284</v>
      </c>
      <c r="AQ90" s="54">
        <f t="shared" si="57"/>
        <v>4284</v>
      </c>
      <c r="AR90" s="53">
        <f>VLOOKUP($A90,[10]Hoja1!$A$3:$M$271,12,0)</f>
        <v>0</v>
      </c>
      <c r="AS90" s="53">
        <f>VLOOKUP($A90,[10]Hoja1!$A$3:$M$271,13,0)</f>
        <v>0</v>
      </c>
      <c r="AT90" s="53">
        <f t="shared" si="49"/>
        <v>0</v>
      </c>
      <c r="AU90" s="54">
        <f t="shared" si="55"/>
        <v>0</v>
      </c>
      <c r="AV90" s="53">
        <f>VLOOKUP($A90,[11]Hoja1!$A$3:$M$271,12,0)</f>
        <v>0</v>
      </c>
      <c r="AW90" s="53">
        <f>VLOOKUP($A90,[11]Hoja1!$A$3:$M$271,13,0)</f>
        <v>0</v>
      </c>
      <c r="AX90" s="53">
        <f t="shared" si="50"/>
        <v>0</v>
      </c>
      <c r="AY90" s="54">
        <f t="shared" si="55"/>
        <v>0</v>
      </c>
      <c r="AZ90" s="53">
        <f>VLOOKUP($A90,[12]Hoja1!$A$3:$M$271,12,0)</f>
        <v>0</v>
      </c>
      <c r="BA90" s="53">
        <f>VLOOKUP($A90,[12]Hoja1!$A$3:$M$271,13,0)</f>
        <v>0</v>
      </c>
      <c r="BB90" s="53">
        <f t="shared" si="51"/>
        <v>0</v>
      </c>
      <c r="BC90" s="54">
        <f t="shared" si="55"/>
        <v>0</v>
      </c>
      <c r="BD90" s="182"/>
      <c r="BF90" s="13"/>
      <c r="BK90" s="13"/>
    </row>
    <row r="91" spans="1:63" s="14" customFormat="1" ht="12.75" x14ac:dyDescent="0.2">
      <c r="A91" s="184">
        <v>82</v>
      </c>
      <c r="B91" s="49" t="s">
        <v>171</v>
      </c>
      <c r="C91" s="49" t="s">
        <v>169</v>
      </c>
      <c r="D91" s="132">
        <v>1</v>
      </c>
      <c r="E91" s="50" t="s">
        <v>331</v>
      </c>
      <c r="F91" s="164">
        <v>3863.75</v>
      </c>
      <c r="G91" s="162">
        <v>9.6666666666666661</v>
      </c>
      <c r="H91" s="53">
        <f>VLOOKUP($A91,[1]Hoja1!$A$3:$G$271,6,0)</f>
        <v>0</v>
      </c>
      <c r="I91" s="53">
        <f>VLOOKUP($A91,[1]Hoja1!$A$3:$G$271,7,0)</f>
        <v>0</v>
      </c>
      <c r="J91" s="53">
        <f t="shared" si="52"/>
        <v>0</v>
      </c>
      <c r="K91" s="54">
        <f t="shared" si="53"/>
        <v>0</v>
      </c>
      <c r="L91" s="53">
        <f>VLOOKUP($A91,[2]Hoja1!$A$3:$G$271,6,0)</f>
        <v>0</v>
      </c>
      <c r="M91" s="53">
        <f>VLOOKUP($A91,[2]Hoja1!$A$3:$G$271,7,0)</f>
        <v>0</v>
      </c>
      <c r="N91" s="53">
        <f t="shared" si="39"/>
        <v>0</v>
      </c>
      <c r="O91" s="54">
        <f t="shared" si="56"/>
        <v>0</v>
      </c>
      <c r="P91" s="53">
        <f>VLOOKUP($A91,[3]Hoja1!$A$3:$M$271,12,0)</f>
        <v>3710</v>
      </c>
      <c r="Q91" s="53">
        <f>VLOOKUP($A91,[3]Hoja1!$A$3:$M$271,13,0)</f>
        <v>0</v>
      </c>
      <c r="R91" s="53">
        <f t="shared" si="41"/>
        <v>3710</v>
      </c>
      <c r="S91" s="54">
        <f t="shared" si="56"/>
        <v>3710</v>
      </c>
      <c r="T91" s="53">
        <f>VLOOKUP($A91,[4]Hoja1!$A$3:$G$271,6,0)</f>
        <v>4284</v>
      </c>
      <c r="U91" s="53">
        <f>VLOOKUP($A91,[4]Hoja1!$A$3:$G$271,7,0)</f>
        <v>0</v>
      </c>
      <c r="V91" s="53">
        <f t="shared" si="42"/>
        <v>4284</v>
      </c>
      <c r="W91" s="54">
        <f t="shared" si="57"/>
        <v>4284</v>
      </c>
      <c r="X91" s="53">
        <f>VLOOKUP($A91,[5]Hoja1!$A$3:$G$271,6,0)</f>
        <v>0</v>
      </c>
      <c r="Y91" s="53">
        <f>VLOOKUP($A91,[5]Hoja1!$A$3:$G$271,7,0)</f>
        <v>0</v>
      </c>
      <c r="Z91" s="53">
        <f t="shared" si="44"/>
        <v>0</v>
      </c>
      <c r="AA91" s="54">
        <f t="shared" si="57"/>
        <v>0</v>
      </c>
      <c r="AB91" s="53">
        <f>VLOOKUP($A91,[6]Hoja1!$A$3:$G$271,6,0)</f>
        <v>0</v>
      </c>
      <c r="AC91" s="53">
        <f>VLOOKUP($A91,[6]Hoja1!$A$3:$G$271,7,0)</f>
        <v>0</v>
      </c>
      <c r="AD91" s="53">
        <f t="shared" si="45"/>
        <v>0</v>
      </c>
      <c r="AE91" s="54">
        <f t="shared" si="57"/>
        <v>0</v>
      </c>
      <c r="AF91" s="53">
        <f>VLOOKUP($A91,[7]Hoja1!$A$3:$M$271,12,0)</f>
        <v>0</v>
      </c>
      <c r="AG91" s="53">
        <f>VLOOKUP($A91,[7]Hoja1!$A$3:$M$271,13,0)</f>
        <v>0</v>
      </c>
      <c r="AH91" s="53">
        <f t="shared" si="46"/>
        <v>0</v>
      </c>
      <c r="AI91" s="54">
        <f t="shared" si="57"/>
        <v>0</v>
      </c>
      <c r="AJ91" s="53">
        <f>VLOOKUP($A91,[8]Hoja1!$A$3:$G$271,6,0)</f>
        <v>4160</v>
      </c>
      <c r="AK91" s="53">
        <f>VLOOKUP($A91,[8]Hoja1!$A$3:$G$271,7,0)</f>
        <v>0</v>
      </c>
      <c r="AL91" s="53">
        <f t="shared" si="47"/>
        <v>4160</v>
      </c>
      <c r="AM91" s="54">
        <f t="shared" si="57"/>
        <v>4160</v>
      </c>
      <c r="AN91" s="53">
        <f>VLOOKUP($A91,[9]Hoja1!$A$5:$G$273,6,0)</f>
        <v>4284</v>
      </c>
      <c r="AO91" s="53">
        <f>VLOOKUP($A91,[9]Hoja1!$A$5:$G$273,7,0)</f>
        <v>0</v>
      </c>
      <c r="AP91" s="53">
        <f t="shared" si="48"/>
        <v>4284</v>
      </c>
      <c r="AQ91" s="54">
        <f t="shared" si="57"/>
        <v>4284</v>
      </c>
      <c r="AR91" s="53">
        <f>VLOOKUP($A91,[10]Hoja1!$A$3:$M$271,12,0)</f>
        <v>0</v>
      </c>
      <c r="AS91" s="53">
        <f>VLOOKUP($A91,[10]Hoja1!$A$3:$M$271,13,0)</f>
        <v>0</v>
      </c>
      <c r="AT91" s="53">
        <f t="shared" si="49"/>
        <v>0</v>
      </c>
      <c r="AU91" s="54">
        <f t="shared" si="55"/>
        <v>0</v>
      </c>
      <c r="AV91" s="53">
        <f>VLOOKUP($A91,[11]Hoja1!$A$3:$M$271,12,0)</f>
        <v>0</v>
      </c>
      <c r="AW91" s="53">
        <f>VLOOKUP($A91,[11]Hoja1!$A$3:$M$271,13,0)</f>
        <v>0</v>
      </c>
      <c r="AX91" s="53">
        <f t="shared" si="50"/>
        <v>0</v>
      </c>
      <c r="AY91" s="54">
        <f t="shared" si="55"/>
        <v>0</v>
      </c>
      <c r="AZ91" s="53">
        <f>VLOOKUP($A91,[12]Hoja1!$A$3:$M$271,12,0)</f>
        <v>0</v>
      </c>
      <c r="BA91" s="53">
        <f>VLOOKUP($A91,[12]Hoja1!$A$3:$M$271,13,0)</f>
        <v>0</v>
      </c>
      <c r="BB91" s="53">
        <f t="shared" si="51"/>
        <v>0</v>
      </c>
      <c r="BC91" s="54">
        <f t="shared" si="55"/>
        <v>0</v>
      </c>
      <c r="BD91" s="182"/>
      <c r="BF91" s="13"/>
      <c r="BK91" s="13"/>
    </row>
    <row r="92" spans="1:63" s="14" customFormat="1" ht="25.5" x14ac:dyDescent="0.2">
      <c r="A92" s="183">
        <v>83</v>
      </c>
      <c r="B92" s="49" t="s">
        <v>197</v>
      </c>
      <c r="C92" s="49" t="s">
        <v>198</v>
      </c>
      <c r="D92" s="132">
        <v>1</v>
      </c>
      <c r="E92" s="50" t="s">
        <v>331</v>
      </c>
      <c r="F92" s="164">
        <v>4943</v>
      </c>
      <c r="G92" s="162">
        <v>947.66666666666663</v>
      </c>
      <c r="H92" s="53">
        <f>VLOOKUP($A92,[1]Hoja1!$A$3:$G$271,6,0)</f>
        <v>0</v>
      </c>
      <c r="I92" s="53">
        <f>VLOOKUP($A92,[1]Hoja1!$A$3:$G$271,7,0)</f>
        <v>0</v>
      </c>
      <c r="J92" s="53">
        <f t="shared" si="52"/>
        <v>0</v>
      </c>
      <c r="K92" s="54">
        <f t="shared" si="53"/>
        <v>0</v>
      </c>
      <c r="L92" s="53">
        <f>VLOOKUP($A92,[2]Hoja1!$A$3:$G$271,6,0)</f>
        <v>0</v>
      </c>
      <c r="M92" s="53">
        <f>VLOOKUP($A92,[2]Hoja1!$A$3:$G$271,7,0)</f>
        <v>0</v>
      </c>
      <c r="N92" s="53">
        <f t="shared" si="39"/>
        <v>0</v>
      </c>
      <c r="O92" s="54">
        <f t="shared" si="56"/>
        <v>0</v>
      </c>
      <c r="P92" s="53">
        <f>VLOOKUP($A92,[3]Hoja1!$A$3:$M$271,12,0)</f>
        <v>4980</v>
      </c>
      <c r="Q92" s="53">
        <f>VLOOKUP($A92,[3]Hoja1!$A$3:$M$271,13,0)</f>
        <v>0</v>
      </c>
      <c r="R92" s="53">
        <f t="shared" si="41"/>
        <v>4980</v>
      </c>
      <c r="S92" s="54">
        <f t="shared" si="56"/>
        <v>4980</v>
      </c>
      <c r="T92" s="53">
        <f>VLOOKUP($A92,[4]Hoja1!$A$3:$G$271,6,0)</f>
        <v>5795</v>
      </c>
      <c r="U92" s="53">
        <f>T92*0.19</f>
        <v>1101.05</v>
      </c>
      <c r="V92" s="53">
        <f t="shared" si="42"/>
        <v>6896.05</v>
      </c>
      <c r="W92" s="54">
        <f t="shared" si="57"/>
        <v>6896.05</v>
      </c>
      <c r="X92" s="53">
        <f>VLOOKUP($A92,[5]Hoja1!$A$3:$G$271,6,0)</f>
        <v>5200</v>
      </c>
      <c r="Y92" s="53">
        <f>X92*0.19</f>
        <v>988</v>
      </c>
      <c r="Z92" s="53">
        <f t="shared" si="44"/>
        <v>6188</v>
      </c>
      <c r="AA92" s="54">
        <f t="shared" si="57"/>
        <v>6188</v>
      </c>
      <c r="AB92" s="53">
        <f>VLOOKUP($A92,[6]Hoja1!$A$3:$G$271,6,0)</f>
        <v>0</v>
      </c>
      <c r="AC92" s="53">
        <f>VLOOKUP($A92,[6]Hoja1!$A$3:$G$271,7,0)</f>
        <v>0</v>
      </c>
      <c r="AD92" s="53">
        <f t="shared" si="45"/>
        <v>0</v>
      </c>
      <c r="AE92" s="54">
        <f t="shared" si="57"/>
        <v>0</v>
      </c>
      <c r="AF92" s="53">
        <f>VLOOKUP($A92,[7]Hoja1!$A$3:$M$271,12,0)</f>
        <v>0</v>
      </c>
      <c r="AG92" s="53">
        <f>VLOOKUP($A92,[7]Hoja1!$A$3:$M$271,13,0)</f>
        <v>0</v>
      </c>
      <c r="AH92" s="53">
        <f t="shared" si="46"/>
        <v>0</v>
      </c>
      <c r="AI92" s="54">
        <f t="shared" si="57"/>
        <v>0</v>
      </c>
      <c r="AJ92" s="53">
        <f>VLOOKUP($A92,[8]Hoja1!$A$3:$G$271,6,0)</f>
        <v>5540</v>
      </c>
      <c r="AK92" s="53">
        <f>VLOOKUP($A92,[8]Hoja1!$A$3:$G$271,7,0)</f>
        <v>0</v>
      </c>
      <c r="AL92" s="53">
        <f t="shared" si="47"/>
        <v>5540</v>
      </c>
      <c r="AM92" s="54">
        <f t="shared" si="57"/>
        <v>5540</v>
      </c>
      <c r="AN92" s="53">
        <f>VLOOKUP($A92,[9]Hoja1!$A$5:$G$273,6,0)</f>
        <v>0</v>
      </c>
      <c r="AO92" s="53">
        <f>VLOOKUP($A92,[9]Hoja1!$A$5:$G$273,7,0)</f>
        <v>0</v>
      </c>
      <c r="AP92" s="53">
        <f t="shared" si="48"/>
        <v>0</v>
      </c>
      <c r="AQ92" s="54">
        <f t="shared" si="57"/>
        <v>0</v>
      </c>
      <c r="AR92" s="53">
        <f>VLOOKUP($A92,[10]Hoja1!$A$3:$M$271,12,0)</f>
        <v>0</v>
      </c>
      <c r="AS92" s="53">
        <f>VLOOKUP($A92,[10]Hoja1!$A$3:$M$271,13,0)</f>
        <v>0</v>
      </c>
      <c r="AT92" s="53">
        <f t="shared" si="49"/>
        <v>0</v>
      </c>
      <c r="AU92" s="54">
        <f t="shared" si="55"/>
        <v>0</v>
      </c>
      <c r="AV92" s="53">
        <f>VLOOKUP($A92,[11]Hoja1!$A$3:$M$271,12,0)</f>
        <v>0</v>
      </c>
      <c r="AW92" s="53">
        <f>VLOOKUP($A92,[11]Hoja1!$A$3:$M$271,13,0)</f>
        <v>0</v>
      </c>
      <c r="AX92" s="53">
        <f t="shared" si="50"/>
        <v>0</v>
      </c>
      <c r="AY92" s="54">
        <f t="shared" si="55"/>
        <v>0</v>
      </c>
      <c r="AZ92" s="53">
        <f>VLOOKUP($A92,[12]Hoja1!$A$3:$M$271,12,0)</f>
        <v>0</v>
      </c>
      <c r="BA92" s="53">
        <f>VLOOKUP($A92,[12]Hoja1!$A$3:$M$271,13,0)</f>
        <v>0</v>
      </c>
      <c r="BB92" s="53">
        <f t="shared" si="51"/>
        <v>0</v>
      </c>
      <c r="BC92" s="54">
        <f t="shared" si="55"/>
        <v>0</v>
      </c>
      <c r="BD92" s="182"/>
      <c r="BF92" s="13"/>
      <c r="BK92" s="13"/>
    </row>
    <row r="93" spans="1:63" s="14" customFormat="1" ht="51" x14ac:dyDescent="0.2">
      <c r="A93" s="184">
        <v>84</v>
      </c>
      <c r="B93" s="49" t="s">
        <v>202</v>
      </c>
      <c r="C93" s="49" t="s">
        <v>201</v>
      </c>
      <c r="D93" s="132">
        <v>1</v>
      </c>
      <c r="E93" s="50" t="s">
        <v>331</v>
      </c>
      <c r="F93" s="164">
        <v>75000</v>
      </c>
      <c r="G93" s="162">
        <v>9.3333333333333339</v>
      </c>
      <c r="H93" s="53">
        <f>VLOOKUP($A93,[1]Hoja1!$A$3:$G$271,6,0)</f>
        <v>0</v>
      </c>
      <c r="I93" s="53">
        <f>VLOOKUP($A93,[1]Hoja1!$A$3:$G$271,7,0)</f>
        <v>0</v>
      </c>
      <c r="J93" s="53">
        <f t="shared" si="52"/>
        <v>0</v>
      </c>
      <c r="K93" s="54">
        <f t="shared" si="53"/>
        <v>0</v>
      </c>
      <c r="L93" s="53">
        <f>VLOOKUP($A93,[2]Hoja1!$A$3:$G$271,6,0)</f>
        <v>0</v>
      </c>
      <c r="M93" s="53">
        <f>VLOOKUP($A93,[2]Hoja1!$A$3:$G$271,7,0)</f>
        <v>0</v>
      </c>
      <c r="N93" s="53">
        <f t="shared" si="39"/>
        <v>0</v>
      </c>
      <c r="O93" s="54">
        <f t="shared" si="56"/>
        <v>0</v>
      </c>
      <c r="P93" s="53">
        <f>VLOOKUP($A93,[3]Hoja1!$A$3:$M$271,12,0)</f>
        <v>73240</v>
      </c>
      <c r="Q93" s="53">
        <f>VLOOKUP($A93,[3]Hoja1!$A$3:$M$271,13,0)</f>
        <v>0</v>
      </c>
      <c r="R93" s="53">
        <f t="shared" si="41"/>
        <v>73240</v>
      </c>
      <c r="S93" s="54">
        <f t="shared" si="56"/>
        <v>73240</v>
      </c>
      <c r="T93" s="53">
        <f>VLOOKUP($A93,[4]Hoja1!$A$3:$G$271,6,0)</f>
        <v>299565</v>
      </c>
      <c r="U93" s="53">
        <f>VLOOKUP($A93,[4]Hoja1!$A$3:$G$271,7,0)</f>
        <v>0</v>
      </c>
      <c r="V93" s="53">
        <f t="shared" si="42"/>
        <v>299565</v>
      </c>
      <c r="W93" s="54">
        <f t="shared" si="57"/>
        <v>299565</v>
      </c>
      <c r="X93" s="53">
        <f>VLOOKUP($A93,[5]Hoja1!$A$3:$G$271,6,0)</f>
        <v>0</v>
      </c>
      <c r="Y93" s="53">
        <f>VLOOKUP($A93,[5]Hoja1!$A$3:$G$271,7,0)</f>
        <v>0</v>
      </c>
      <c r="Z93" s="53">
        <f t="shared" si="44"/>
        <v>0</v>
      </c>
      <c r="AA93" s="54">
        <f t="shared" si="57"/>
        <v>0</v>
      </c>
      <c r="AB93" s="53">
        <f>VLOOKUP($A93,[6]Hoja1!$A$3:$G$271,6,0)</f>
        <v>0</v>
      </c>
      <c r="AC93" s="53">
        <f>VLOOKUP($A93,[6]Hoja1!$A$3:$G$271,7,0)</f>
        <v>0</v>
      </c>
      <c r="AD93" s="53">
        <f t="shared" si="45"/>
        <v>0</v>
      </c>
      <c r="AE93" s="54">
        <f t="shared" si="57"/>
        <v>0</v>
      </c>
      <c r="AF93" s="53">
        <f>VLOOKUP($A93,[7]Hoja1!$A$3:$M$271,12,0)</f>
        <v>0</v>
      </c>
      <c r="AG93" s="53">
        <f>VLOOKUP($A93,[7]Hoja1!$A$3:$M$271,13,0)</f>
        <v>0</v>
      </c>
      <c r="AH93" s="53">
        <f t="shared" si="46"/>
        <v>0</v>
      </c>
      <c r="AI93" s="54">
        <f t="shared" si="57"/>
        <v>0</v>
      </c>
      <c r="AJ93" s="53">
        <f>VLOOKUP($A93,[8]Hoja1!$A$3:$G$271,6,0)</f>
        <v>74870</v>
      </c>
      <c r="AK93" s="53">
        <f>VLOOKUP($A93,[8]Hoja1!$A$3:$G$271,7,0)</f>
        <v>0</v>
      </c>
      <c r="AL93" s="53">
        <f t="shared" si="47"/>
        <v>74870</v>
      </c>
      <c r="AM93" s="54">
        <f t="shared" si="57"/>
        <v>74870</v>
      </c>
      <c r="AN93" s="53">
        <f>VLOOKUP($A93,[9]Hoja1!$A$5:$G$273,6,0)</f>
        <v>0</v>
      </c>
      <c r="AO93" s="53">
        <f>VLOOKUP($A93,[9]Hoja1!$A$5:$G$273,7,0)</f>
        <v>0</v>
      </c>
      <c r="AP93" s="53">
        <f t="shared" si="48"/>
        <v>0</v>
      </c>
      <c r="AQ93" s="54">
        <f t="shared" si="57"/>
        <v>0</v>
      </c>
      <c r="AR93" s="53">
        <f>VLOOKUP($A93,[10]Hoja1!$A$3:$M$271,12,0)</f>
        <v>0</v>
      </c>
      <c r="AS93" s="53">
        <f>VLOOKUP($A93,[10]Hoja1!$A$3:$M$271,13,0)</f>
        <v>0</v>
      </c>
      <c r="AT93" s="53">
        <f t="shared" si="49"/>
        <v>0</v>
      </c>
      <c r="AU93" s="54">
        <f t="shared" si="55"/>
        <v>0</v>
      </c>
      <c r="AV93" s="53">
        <f>VLOOKUP($A93,[11]Hoja1!$A$3:$M$271,12,0)</f>
        <v>0</v>
      </c>
      <c r="AW93" s="53">
        <f>VLOOKUP($A93,[11]Hoja1!$A$3:$M$271,13,0)</f>
        <v>0</v>
      </c>
      <c r="AX93" s="53">
        <f t="shared" si="50"/>
        <v>0</v>
      </c>
      <c r="AY93" s="54">
        <f t="shared" si="55"/>
        <v>0</v>
      </c>
      <c r="AZ93" s="53">
        <f>VLOOKUP($A93,[12]Hoja1!$A$3:$M$271,12,0)</f>
        <v>49000</v>
      </c>
      <c r="BA93" s="53">
        <f>VLOOKUP($A93,[12]Hoja1!$A$3:$M$271,13,0)</f>
        <v>0</v>
      </c>
      <c r="BB93" s="53">
        <f t="shared" si="51"/>
        <v>49000</v>
      </c>
      <c r="BC93" s="54">
        <f t="shared" si="55"/>
        <v>49000</v>
      </c>
      <c r="BD93" s="182"/>
      <c r="BF93" s="13"/>
      <c r="BK93" s="13"/>
    </row>
    <row r="94" spans="1:63" s="14" customFormat="1" ht="38.25" x14ac:dyDescent="0.2">
      <c r="A94" s="183">
        <v>85</v>
      </c>
      <c r="B94" s="49" t="s">
        <v>361</v>
      </c>
      <c r="C94" s="49" t="s">
        <v>201</v>
      </c>
      <c r="D94" s="132">
        <v>1</v>
      </c>
      <c r="E94" s="50" t="s">
        <v>331</v>
      </c>
      <c r="F94" s="164">
        <v>99000</v>
      </c>
      <c r="G94" s="162">
        <v>1.6666666666666667</v>
      </c>
      <c r="H94" s="53">
        <f>VLOOKUP($A94,[1]Hoja1!$A$3:$G$271,6,0)</f>
        <v>0</v>
      </c>
      <c r="I94" s="53">
        <f>VLOOKUP($A94,[1]Hoja1!$A$3:$G$271,7,0)</f>
        <v>0</v>
      </c>
      <c r="J94" s="53">
        <f t="shared" si="52"/>
        <v>0</v>
      </c>
      <c r="K94" s="54">
        <f t="shared" si="53"/>
        <v>0</v>
      </c>
      <c r="L94" s="53">
        <f>VLOOKUP($A94,[2]Hoja1!$A$3:$G$271,6,0)</f>
        <v>0</v>
      </c>
      <c r="M94" s="53">
        <f>VLOOKUP($A94,[2]Hoja1!$A$3:$G$271,7,0)</f>
        <v>0</v>
      </c>
      <c r="N94" s="53">
        <f t="shared" si="39"/>
        <v>0</v>
      </c>
      <c r="O94" s="54">
        <f t="shared" si="56"/>
        <v>0</v>
      </c>
      <c r="P94" s="53">
        <f>VLOOKUP($A94,[3]Hoja1!$A$3:$M$271,12,0)</f>
        <v>108300</v>
      </c>
      <c r="Q94" s="53">
        <f>VLOOKUP($A94,[3]Hoja1!$A$3:$M$271,13,0)</f>
        <v>0</v>
      </c>
      <c r="R94" s="53">
        <f t="shared" si="41"/>
        <v>108300</v>
      </c>
      <c r="S94" s="54">
        <f t="shared" si="56"/>
        <v>108300</v>
      </c>
      <c r="T94" s="53">
        <f>VLOOKUP($A94,[4]Hoja1!$A$3:$G$271,6,0)</f>
        <v>189262</v>
      </c>
      <c r="U94" s="53">
        <f>VLOOKUP($A94,[4]Hoja1!$A$3:$G$271,7,0)</f>
        <v>0</v>
      </c>
      <c r="V94" s="53">
        <f t="shared" si="42"/>
        <v>189262</v>
      </c>
      <c r="W94" s="54">
        <f t="shared" si="57"/>
        <v>189262</v>
      </c>
      <c r="X94" s="53">
        <f>VLOOKUP($A94,[5]Hoja1!$A$3:$G$271,6,0)</f>
        <v>0</v>
      </c>
      <c r="Y94" s="53">
        <f>VLOOKUP($A94,[5]Hoja1!$A$3:$G$271,7,0)</f>
        <v>0</v>
      </c>
      <c r="Z94" s="53">
        <f t="shared" si="44"/>
        <v>0</v>
      </c>
      <c r="AA94" s="54">
        <f t="shared" si="57"/>
        <v>0</v>
      </c>
      <c r="AB94" s="53">
        <f>VLOOKUP($A94,[6]Hoja1!$A$3:$G$271,6,0)</f>
        <v>0</v>
      </c>
      <c r="AC94" s="53">
        <f>VLOOKUP($A94,[6]Hoja1!$A$3:$G$271,7,0)</f>
        <v>0</v>
      </c>
      <c r="AD94" s="53">
        <f t="shared" si="45"/>
        <v>0</v>
      </c>
      <c r="AE94" s="54">
        <f t="shared" si="57"/>
        <v>0</v>
      </c>
      <c r="AF94" s="53">
        <f>VLOOKUP($A94,[7]Hoja1!$A$3:$M$271,12,0)</f>
        <v>0</v>
      </c>
      <c r="AG94" s="53">
        <f>VLOOKUP($A94,[7]Hoja1!$A$3:$M$271,13,0)</f>
        <v>0</v>
      </c>
      <c r="AH94" s="53">
        <f t="shared" si="46"/>
        <v>0</v>
      </c>
      <c r="AI94" s="54">
        <f t="shared" si="57"/>
        <v>0</v>
      </c>
      <c r="AJ94" s="53">
        <f>VLOOKUP($A94,[8]Hoja1!$A$3:$G$271,6,0)</f>
        <v>111630</v>
      </c>
      <c r="AK94" s="53">
        <f>VLOOKUP($A94,[8]Hoja1!$A$3:$G$271,7,0)</f>
        <v>0</v>
      </c>
      <c r="AL94" s="53">
        <f t="shared" si="47"/>
        <v>111630</v>
      </c>
      <c r="AM94" s="54">
        <f t="shared" si="57"/>
        <v>111630</v>
      </c>
      <c r="AN94" s="53">
        <f>VLOOKUP($A94,[9]Hoja1!$A$5:$G$273,6,0)</f>
        <v>0</v>
      </c>
      <c r="AO94" s="53">
        <f>VLOOKUP($A94,[9]Hoja1!$A$5:$G$273,7,0)</f>
        <v>0</v>
      </c>
      <c r="AP94" s="53">
        <f t="shared" si="48"/>
        <v>0</v>
      </c>
      <c r="AQ94" s="54">
        <f t="shared" si="57"/>
        <v>0</v>
      </c>
      <c r="AR94" s="53">
        <f>VLOOKUP($A94,[10]Hoja1!$A$3:$M$271,12,0)</f>
        <v>0</v>
      </c>
      <c r="AS94" s="53">
        <f>VLOOKUP($A94,[10]Hoja1!$A$3:$M$271,13,0)</f>
        <v>0</v>
      </c>
      <c r="AT94" s="53">
        <f t="shared" si="49"/>
        <v>0</v>
      </c>
      <c r="AU94" s="54">
        <f t="shared" si="55"/>
        <v>0</v>
      </c>
      <c r="AV94" s="53">
        <f>VLOOKUP($A94,[11]Hoja1!$A$3:$M$271,12,0)</f>
        <v>0</v>
      </c>
      <c r="AW94" s="53">
        <f>VLOOKUP($A94,[11]Hoja1!$A$3:$M$271,13,0)</f>
        <v>0</v>
      </c>
      <c r="AX94" s="53">
        <f t="shared" si="50"/>
        <v>0</v>
      </c>
      <c r="AY94" s="54">
        <f t="shared" si="55"/>
        <v>0</v>
      </c>
      <c r="AZ94" s="53">
        <f>VLOOKUP($A94,[12]Hoja1!$A$3:$M$271,12,0)</f>
        <v>99000</v>
      </c>
      <c r="BA94" s="53">
        <f>VLOOKUP($A94,[12]Hoja1!$A$3:$M$271,13,0)</f>
        <v>0</v>
      </c>
      <c r="BB94" s="53">
        <f t="shared" si="51"/>
        <v>99000</v>
      </c>
      <c r="BC94" s="54">
        <f t="shared" si="55"/>
        <v>99000</v>
      </c>
      <c r="BD94" s="182"/>
      <c r="BF94" s="13"/>
      <c r="BK94" s="13"/>
    </row>
    <row r="95" spans="1:63" s="14" customFormat="1" ht="63.75" x14ac:dyDescent="0.2">
      <c r="A95" s="184">
        <v>86</v>
      </c>
      <c r="B95" s="49" t="s">
        <v>203</v>
      </c>
      <c r="C95" s="49" t="s">
        <v>201</v>
      </c>
      <c r="D95" s="132">
        <v>1</v>
      </c>
      <c r="E95" s="50" t="s">
        <v>331</v>
      </c>
      <c r="F95" s="164">
        <v>38000</v>
      </c>
      <c r="G95" s="162">
        <v>1</v>
      </c>
      <c r="H95" s="53">
        <f>VLOOKUP($A95,[1]Hoja1!$A$3:$G$271,6,0)</f>
        <v>0</v>
      </c>
      <c r="I95" s="53">
        <f>VLOOKUP($A95,[1]Hoja1!$A$3:$G$271,7,0)</f>
        <v>0</v>
      </c>
      <c r="J95" s="53">
        <f t="shared" si="52"/>
        <v>0</v>
      </c>
      <c r="K95" s="54">
        <f t="shared" si="53"/>
        <v>0</v>
      </c>
      <c r="L95" s="53">
        <f>VLOOKUP($A95,[2]Hoja1!$A$3:$G$271,6,0)</f>
        <v>0</v>
      </c>
      <c r="M95" s="53">
        <f>VLOOKUP($A95,[2]Hoja1!$A$3:$G$271,7,0)</f>
        <v>0</v>
      </c>
      <c r="N95" s="53">
        <f t="shared" si="39"/>
        <v>0</v>
      </c>
      <c r="O95" s="54">
        <f t="shared" si="56"/>
        <v>0</v>
      </c>
      <c r="P95" s="53">
        <f>VLOOKUP($A95,[3]Hoja1!$A$3:$M$271,12,0)</f>
        <v>73240</v>
      </c>
      <c r="Q95" s="53">
        <f>VLOOKUP($A95,[3]Hoja1!$A$3:$M$271,13,0)</f>
        <v>0</v>
      </c>
      <c r="R95" s="53">
        <f t="shared" si="41"/>
        <v>73240</v>
      </c>
      <c r="S95" s="54">
        <f t="shared" si="56"/>
        <v>73240</v>
      </c>
      <c r="T95" s="53">
        <f>VLOOKUP($A95,[4]Hoja1!$A$3:$G$271,6,0)</f>
        <v>0</v>
      </c>
      <c r="U95" s="53">
        <f>VLOOKUP($A95,[4]Hoja1!$A$3:$G$271,7,0)</f>
        <v>0</v>
      </c>
      <c r="V95" s="53">
        <f t="shared" si="42"/>
        <v>0</v>
      </c>
      <c r="W95" s="54">
        <f t="shared" si="57"/>
        <v>0</v>
      </c>
      <c r="X95" s="53">
        <f>VLOOKUP($A95,[5]Hoja1!$A$3:$G$271,6,0)</f>
        <v>0</v>
      </c>
      <c r="Y95" s="53">
        <f>VLOOKUP($A95,[5]Hoja1!$A$3:$G$271,7,0)</f>
        <v>0</v>
      </c>
      <c r="Z95" s="53">
        <f t="shared" si="44"/>
        <v>0</v>
      </c>
      <c r="AA95" s="54">
        <f t="shared" si="57"/>
        <v>0</v>
      </c>
      <c r="AB95" s="53">
        <f>VLOOKUP($A95,[6]Hoja1!$A$3:$G$271,6,0)</f>
        <v>0</v>
      </c>
      <c r="AC95" s="53">
        <f>VLOOKUP($A95,[6]Hoja1!$A$3:$G$271,7,0)</f>
        <v>0</v>
      </c>
      <c r="AD95" s="53">
        <f t="shared" si="45"/>
        <v>0</v>
      </c>
      <c r="AE95" s="54">
        <f t="shared" si="57"/>
        <v>0</v>
      </c>
      <c r="AF95" s="53">
        <f>VLOOKUP($A95,[7]Hoja1!$A$3:$M$271,12,0)</f>
        <v>0</v>
      </c>
      <c r="AG95" s="53">
        <f>VLOOKUP($A95,[7]Hoja1!$A$3:$M$271,13,0)</f>
        <v>0</v>
      </c>
      <c r="AH95" s="53">
        <f t="shared" si="46"/>
        <v>0</v>
      </c>
      <c r="AI95" s="54">
        <f t="shared" si="57"/>
        <v>0</v>
      </c>
      <c r="AJ95" s="53">
        <f>VLOOKUP($A95,[8]Hoja1!$A$3:$G$271,6,0)</f>
        <v>74870</v>
      </c>
      <c r="AK95" s="53">
        <f>VLOOKUP($A95,[8]Hoja1!$A$3:$G$271,7,0)</f>
        <v>0</v>
      </c>
      <c r="AL95" s="53">
        <f t="shared" si="47"/>
        <v>74870</v>
      </c>
      <c r="AM95" s="54">
        <f t="shared" si="57"/>
        <v>74870</v>
      </c>
      <c r="AN95" s="53">
        <f>VLOOKUP($A95,[9]Hoja1!$A$5:$G$273,6,0)</f>
        <v>0</v>
      </c>
      <c r="AO95" s="53">
        <f>VLOOKUP($A95,[9]Hoja1!$A$5:$G$273,7,0)</f>
        <v>0</v>
      </c>
      <c r="AP95" s="53">
        <f t="shared" si="48"/>
        <v>0</v>
      </c>
      <c r="AQ95" s="54">
        <f t="shared" si="57"/>
        <v>0</v>
      </c>
      <c r="AR95" s="53">
        <f>VLOOKUP($A95,[10]Hoja1!$A$3:$M$271,12,0)</f>
        <v>0</v>
      </c>
      <c r="AS95" s="53">
        <f>VLOOKUP($A95,[10]Hoja1!$A$3:$M$271,13,0)</f>
        <v>0</v>
      </c>
      <c r="AT95" s="53">
        <f t="shared" si="49"/>
        <v>0</v>
      </c>
      <c r="AU95" s="54">
        <f t="shared" si="55"/>
        <v>0</v>
      </c>
      <c r="AV95" s="53">
        <f>VLOOKUP($A95,[11]Hoja1!$A$3:$M$271,12,0)</f>
        <v>0</v>
      </c>
      <c r="AW95" s="53">
        <f>VLOOKUP($A95,[11]Hoja1!$A$3:$M$271,13,0)</f>
        <v>0</v>
      </c>
      <c r="AX95" s="53">
        <f t="shared" si="50"/>
        <v>0</v>
      </c>
      <c r="AY95" s="54">
        <f t="shared" si="55"/>
        <v>0</v>
      </c>
      <c r="AZ95" s="53">
        <f>VLOOKUP($A95,[12]Hoja1!$A$3:$M$271,12,0)</f>
        <v>55000</v>
      </c>
      <c r="BA95" s="53">
        <f>VLOOKUP($A95,[12]Hoja1!$A$3:$M$271,13,0)</f>
        <v>0</v>
      </c>
      <c r="BB95" s="53">
        <f t="shared" si="51"/>
        <v>55000</v>
      </c>
      <c r="BC95" s="54">
        <f t="shared" si="55"/>
        <v>55000</v>
      </c>
      <c r="BD95" s="182"/>
      <c r="BF95" s="13"/>
      <c r="BK95" s="13"/>
    </row>
    <row r="96" spans="1:63" s="14" customFormat="1" ht="38.25" x14ac:dyDescent="0.2">
      <c r="A96" s="183">
        <v>87</v>
      </c>
      <c r="B96" s="49" t="s">
        <v>205</v>
      </c>
      <c r="C96" s="49" t="s">
        <v>201</v>
      </c>
      <c r="D96" s="132">
        <v>1</v>
      </c>
      <c r="E96" s="50" t="s">
        <v>331</v>
      </c>
      <c r="F96" s="164">
        <v>2654800</v>
      </c>
      <c r="G96" s="162">
        <v>0</v>
      </c>
      <c r="H96" s="53">
        <f>VLOOKUP($A96,[1]Hoja1!$A$3:$G$271,6,0)</f>
        <v>0</v>
      </c>
      <c r="I96" s="53">
        <f>VLOOKUP($A96,[1]Hoja1!$A$3:$G$271,7,0)</f>
        <v>0</v>
      </c>
      <c r="J96" s="53">
        <f t="shared" si="52"/>
        <v>0</v>
      </c>
      <c r="K96" s="54">
        <f t="shared" si="53"/>
        <v>0</v>
      </c>
      <c r="L96" s="53">
        <f>VLOOKUP($A96,[2]Hoja1!$A$3:$G$271,6,0)</f>
        <v>0</v>
      </c>
      <c r="M96" s="53">
        <f>VLOOKUP($A96,[2]Hoja1!$A$3:$G$271,7,0)</f>
        <v>0</v>
      </c>
      <c r="N96" s="53">
        <f t="shared" si="39"/>
        <v>0</v>
      </c>
      <c r="O96" s="54">
        <f t="shared" si="56"/>
        <v>0</v>
      </c>
      <c r="P96" s="53">
        <f>VLOOKUP($A96,[3]Hoja1!$A$3:$M$271,12,0)</f>
        <v>1050000</v>
      </c>
      <c r="Q96" s="53">
        <f>VLOOKUP($A96,[3]Hoja1!$A$3:$M$271,13,0)</f>
        <v>0</v>
      </c>
      <c r="R96" s="53">
        <f t="shared" si="41"/>
        <v>1050000</v>
      </c>
      <c r="S96" s="54">
        <f t="shared" si="56"/>
        <v>1050000</v>
      </c>
      <c r="T96" s="53">
        <f>VLOOKUP($A96,[4]Hoja1!$A$3:$G$271,6,0)</f>
        <v>0</v>
      </c>
      <c r="U96" s="53">
        <f>VLOOKUP($A96,[4]Hoja1!$A$3:$G$271,7,0)</f>
        <v>0</v>
      </c>
      <c r="V96" s="53">
        <f t="shared" si="42"/>
        <v>0</v>
      </c>
      <c r="W96" s="54">
        <f t="shared" si="57"/>
        <v>0</v>
      </c>
      <c r="X96" s="53">
        <f>VLOOKUP($A96,[5]Hoja1!$A$3:$G$271,6,0)</f>
        <v>0</v>
      </c>
      <c r="Y96" s="53">
        <f>VLOOKUP($A96,[5]Hoja1!$A$3:$G$271,7,0)</f>
        <v>0</v>
      </c>
      <c r="Z96" s="53">
        <f t="shared" si="44"/>
        <v>0</v>
      </c>
      <c r="AA96" s="54">
        <f t="shared" si="57"/>
        <v>0</v>
      </c>
      <c r="AB96" s="53">
        <f>VLOOKUP($A96,[6]Hoja1!$A$3:$G$271,6,0)</f>
        <v>0</v>
      </c>
      <c r="AC96" s="53">
        <f>VLOOKUP($A96,[6]Hoja1!$A$3:$G$271,7,0)</f>
        <v>0</v>
      </c>
      <c r="AD96" s="53">
        <f t="shared" si="45"/>
        <v>0</v>
      </c>
      <c r="AE96" s="54">
        <f t="shared" si="57"/>
        <v>0</v>
      </c>
      <c r="AF96" s="53">
        <f>VLOOKUP($A96,[7]Hoja1!$A$3:$M$271,12,0)</f>
        <v>0</v>
      </c>
      <c r="AG96" s="53">
        <f>VLOOKUP($A96,[7]Hoja1!$A$3:$M$271,13,0)</f>
        <v>0</v>
      </c>
      <c r="AH96" s="53">
        <f t="shared" si="46"/>
        <v>0</v>
      </c>
      <c r="AI96" s="54">
        <f t="shared" si="57"/>
        <v>0</v>
      </c>
      <c r="AJ96" s="53">
        <f>VLOOKUP($A96,[8]Hoja1!$A$3:$G$271,6,0)</f>
        <v>2073100</v>
      </c>
      <c r="AK96" s="53">
        <f>VLOOKUP($A96,[8]Hoja1!$A$3:$G$271,7,0)</f>
        <v>0</v>
      </c>
      <c r="AL96" s="53">
        <f t="shared" si="47"/>
        <v>2073100</v>
      </c>
      <c r="AM96" s="54">
        <f t="shared" si="57"/>
        <v>2073100</v>
      </c>
      <c r="AN96" s="53">
        <f>VLOOKUP($A96,[9]Hoja1!$A$5:$G$273,6,0)</f>
        <v>0</v>
      </c>
      <c r="AO96" s="53">
        <f>VLOOKUP($A96,[9]Hoja1!$A$5:$G$273,7,0)</f>
        <v>0</v>
      </c>
      <c r="AP96" s="53">
        <f t="shared" si="48"/>
        <v>0</v>
      </c>
      <c r="AQ96" s="54">
        <f t="shared" si="57"/>
        <v>0</v>
      </c>
      <c r="AR96" s="53">
        <f>VLOOKUP($A96,[10]Hoja1!$A$3:$M$271,12,0)</f>
        <v>2400000</v>
      </c>
      <c r="AS96" s="53">
        <f>VLOOKUP($A96,[10]Hoja1!$A$3:$M$271,13,0)</f>
        <v>0</v>
      </c>
      <c r="AT96" s="53">
        <f t="shared" si="49"/>
        <v>2400000</v>
      </c>
      <c r="AU96" s="54">
        <f t="shared" si="55"/>
        <v>2400000</v>
      </c>
      <c r="AV96" s="53">
        <f>VLOOKUP($A96,[11]Hoja1!$A$3:$M$271,12,0)</f>
        <v>0</v>
      </c>
      <c r="AW96" s="53">
        <f>VLOOKUP($A96,[11]Hoja1!$A$3:$M$271,13,0)</f>
        <v>0</v>
      </c>
      <c r="AX96" s="53">
        <f t="shared" si="50"/>
        <v>0</v>
      </c>
      <c r="AY96" s="54">
        <f t="shared" si="55"/>
        <v>0</v>
      </c>
      <c r="AZ96" s="53">
        <f>VLOOKUP($A96,[12]Hoja1!$A$3:$M$271,12,0)</f>
        <v>0</v>
      </c>
      <c r="BA96" s="53">
        <f>VLOOKUP($A96,[12]Hoja1!$A$3:$M$271,13,0)</f>
        <v>0</v>
      </c>
      <c r="BB96" s="53">
        <f t="shared" si="51"/>
        <v>0</v>
      </c>
      <c r="BC96" s="54">
        <f t="shared" si="55"/>
        <v>0</v>
      </c>
      <c r="BD96" s="182"/>
      <c r="BF96" s="13"/>
      <c r="BK96" s="13"/>
    </row>
    <row r="97" spans="1:63" s="14" customFormat="1" ht="25.5" x14ac:dyDescent="0.2">
      <c r="A97" s="184">
        <v>88</v>
      </c>
      <c r="B97" s="49" t="s">
        <v>206</v>
      </c>
      <c r="C97" s="49" t="s">
        <v>201</v>
      </c>
      <c r="D97" s="132">
        <v>1</v>
      </c>
      <c r="E97" s="50" t="s">
        <v>331</v>
      </c>
      <c r="F97" s="164">
        <v>75000</v>
      </c>
      <c r="G97" s="162">
        <v>14</v>
      </c>
      <c r="H97" s="53">
        <f>VLOOKUP($A97,[1]Hoja1!$A$3:$G$271,6,0)</f>
        <v>0</v>
      </c>
      <c r="I97" s="53">
        <f>VLOOKUP($A97,[1]Hoja1!$A$3:$G$271,7,0)</f>
        <v>0</v>
      </c>
      <c r="J97" s="53">
        <f t="shared" si="52"/>
        <v>0</v>
      </c>
      <c r="K97" s="54">
        <f t="shared" si="53"/>
        <v>0</v>
      </c>
      <c r="L97" s="53">
        <f>VLOOKUP($A97,[2]Hoja1!$A$3:$G$271,6,0)</f>
        <v>0</v>
      </c>
      <c r="M97" s="53">
        <f>VLOOKUP($A97,[2]Hoja1!$A$3:$G$271,7,0)</f>
        <v>0</v>
      </c>
      <c r="N97" s="53">
        <f t="shared" si="39"/>
        <v>0</v>
      </c>
      <c r="O97" s="54">
        <f t="shared" si="56"/>
        <v>0</v>
      </c>
      <c r="P97" s="53">
        <f>VLOOKUP($A97,[3]Hoja1!$A$3:$M$271,12,0)</f>
        <v>0</v>
      </c>
      <c r="Q97" s="53">
        <f>VLOOKUP($A97,[3]Hoja1!$A$3:$M$271,13,0)</f>
        <v>0</v>
      </c>
      <c r="R97" s="53">
        <f t="shared" si="41"/>
        <v>0</v>
      </c>
      <c r="S97" s="54">
        <f t="shared" si="56"/>
        <v>0</v>
      </c>
      <c r="T97" s="53">
        <f>VLOOKUP($A97,[4]Hoja1!$A$3:$G$271,6,0)</f>
        <v>0</v>
      </c>
      <c r="U97" s="53">
        <f>VLOOKUP($A97,[4]Hoja1!$A$3:$G$271,7,0)</f>
        <v>0</v>
      </c>
      <c r="V97" s="53">
        <f t="shared" si="42"/>
        <v>0</v>
      </c>
      <c r="W97" s="54">
        <f t="shared" si="57"/>
        <v>0</v>
      </c>
      <c r="X97" s="53">
        <f>VLOOKUP($A97,[5]Hoja1!$A$3:$G$271,6,0)</f>
        <v>0</v>
      </c>
      <c r="Y97" s="53">
        <f>VLOOKUP($A97,[5]Hoja1!$A$3:$G$271,7,0)</f>
        <v>0</v>
      </c>
      <c r="Z97" s="53">
        <f t="shared" si="44"/>
        <v>0</v>
      </c>
      <c r="AA97" s="54">
        <f t="shared" si="57"/>
        <v>0</v>
      </c>
      <c r="AB97" s="53">
        <f>VLOOKUP($A97,[6]Hoja1!$A$3:$G$271,6,0)</f>
        <v>0</v>
      </c>
      <c r="AC97" s="53">
        <f>VLOOKUP($A97,[6]Hoja1!$A$3:$G$271,7,0)</f>
        <v>0</v>
      </c>
      <c r="AD97" s="53">
        <f t="shared" si="45"/>
        <v>0</v>
      </c>
      <c r="AE97" s="54">
        <f t="shared" si="57"/>
        <v>0</v>
      </c>
      <c r="AF97" s="53">
        <f>VLOOKUP($A97,[7]Hoja1!$A$3:$M$271,12,0)</f>
        <v>0</v>
      </c>
      <c r="AG97" s="53">
        <f>VLOOKUP($A97,[7]Hoja1!$A$3:$M$271,13,0)</f>
        <v>0</v>
      </c>
      <c r="AH97" s="53">
        <f t="shared" si="46"/>
        <v>0</v>
      </c>
      <c r="AI97" s="54">
        <f t="shared" si="57"/>
        <v>0</v>
      </c>
      <c r="AJ97" s="53">
        <f>VLOOKUP($A97,[8]Hoja1!$A$3:$G$271,6,0)</f>
        <v>74870</v>
      </c>
      <c r="AK97" s="53">
        <f>VLOOKUP($A97,[8]Hoja1!$A$3:$G$271,7,0)</f>
        <v>0</v>
      </c>
      <c r="AL97" s="53">
        <f t="shared" si="47"/>
        <v>74870</v>
      </c>
      <c r="AM97" s="54">
        <f t="shared" si="57"/>
        <v>74870</v>
      </c>
      <c r="AN97" s="53">
        <f>VLOOKUP($A97,[9]Hoja1!$A$5:$G$273,6,0)</f>
        <v>0</v>
      </c>
      <c r="AO97" s="53">
        <f>VLOOKUP($A97,[9]Hoja1!$A$5:$G$273,7,0)</f>
        <v>0</v>
      </c>
      <c r="AP97" s="53">
        <f t="shared" si="48"/>
        <v>0</v>
      </c>
      <c r="AQ97" s="54">
        <f t="shared" si="57"/>
        <v>0</v>
      </c>
      <c r="AR97" s="53">
        <f>VLOOKUP($A97,[10]Hoja1!$A$3:$M$271,12,0)</f>
        <v>0</v>
      </c>
      <c r="AS97" s="53">
        <f>VLOOKUP($A97,[10]Hoja1!$A$3:$M$271,13,0)</f>
        <v>0</v>
      </c>
      <c r="AT97" s="53">
        <f t="shared" si="49"/>
        <v>0</v>
      </c>
      <c r="AU97" s="54">
        <f t="shared" si="55"/>
        <v>0</v>
      </c>
      <c r="AV97" s="53">
        <f>VLOOKUP($A97,[11]Hoja1!$A$3:$M$271,12,0)</f>
        <v>0</v>
      </c>
      <c r="AW97" s="53">
        <f>VLOOKUP($A97,[11]Hoja1!$A$3:$M$271,13,0)</f>
        <v>0</v>
      </c>
      <c r="AX97" s="53">
        <f t="shared" si="50"/>
        <v>0</v>
      </c>
      <c r="AY97" s="54">
        <f t="shared" si="55"/>
        <v>0</v>
      </c>
      <c r="AZ97" s="53">
        <f>VLOOKUP($A97,[12]Hoja1!$A$3:$M$271,12,0)</f>
        <v>75000</v>
      </c>
      <c r="BA97" s="53">
        <f>VLOOKUP($A97,[12]Hoja1!$A$3:$M$271,13,0)</f>
        <v>0</v>
      </c>
      <c r="BB97" s="53">
        <f t="shared" si="51"/>
        <v>75000</v>
      </c>
      <c r="BC97" s="54">
        <f t="shared" si="55"/>
        <v>75000</v>
      </c>
      <c r="BD97" s="182"/>
      <c r="BF97" s="13"/>
      <c r="BK97" s="13"/>
    </row>
    <row r="98" spans="1:63" s="14" customFormat="1" ht="76.5" x14ac:dyDescent="0.2">
      <c r="A98" s="183">
        <v>89</v>
      </c>
      <c r="B98" s="49" t="s">
        <v>362</v>
      </c>
      <c r="C98" s="49" t="s">
        <v>201</v>
      </c>
      <c r="D98" s="132">
        <v>1</v>
      </c>
      <c r="E98" s="50" t="s">
        <v>331</v>
      </c>
      <c r="F98" s="164">
        <v>189262</v>
      </c>
      <c r="G98" s="162">
        <v>1</v>
      </c>
      <c r="H98" s="53">
        <f>VLOOKUP($A98,[1]Hoja1!$A$3:$G$271,6,0)</f>
        <v>0</v>
      </c>
      <c r="I98" s="53">
        <f>VLOOKUP($A98,[1]Hoja1!$A$3:$G$271,7,0)</f>
        <v>0</v>
      </c>
      <c r="J98" s="53">
        <f t="shared" si="52"/>
        <v>0</v>
      </c>
      <c r="K98" s="54">
        <f t="shared" si="53"/>
        <v>0</v>
      </c>
      <c r="L98" s="53">
        <f>VLOOKUP($A98,[2]Hoja1!$A$3:$G$271,6,0)</f>
        <v>0</v>
      </c>
      <c r="M98" s="53">
        <f>VLOOKUP($A98,[2]Hoja1!$A$3:$G$271,7,0)</f>
        <v>0</v>
      </c>
      <c r="N98" s="53">
        <f t="shared" si="39"/>
        <v>0</v>
      </c>
      <c r="O98" s="54">
        <f t="shared" si="56"/>
        <v>0</v>
      </c>
      <c r="P98" s="53">
        <f>VLOOKUP($A98,[3]Hoja1!$A$3:$M$271,12,0)</f>
        <v>0</v>
      </c>
      <c r="Q98" s="53">
        <f>VLOOKUP($A98,[3]Hoja1!$A$3:$M$271,13,0)</f>
        <v>0</v>
      </c>
      <c r="R98" s="53">
        <f t="shared" si="41"/>
        <v>0</v>
      </c>
      <c r="S98" s="54">
        <f t="shared" si="56"/>
        <v>0</v>
      </c>
      <c r="T98" s="53">
        <f>VLOOKUP($A98,[4]Hoja1!$A$3:$G$271,6,0)</f>
        <v>0</v>
      </c>
      <c r="U98" s="53">
        <f>VLOOKUP($A98,[4]Hoja1!$A$3:$G$271,7,0)</f>
        <v>0</v>
      </c>
      <c r="V98" s="53">
        <f t="shared" si="42"/>
        <v>0</v>
      </c>
      <c r="W98" s="54">
        <f t="shared" si="57"/>
        <v>0</v>
      </c>
      <c r="X98" s="53">
        <f>VLOOKUP($A98,[5]Hoja1!$A$3:$G$271,6,0)</f>
        <v>0</v>
      </c>
      <c r="Y98" s="53">
        <f>VLOOKUP($A98,[5]Hoja1!$A$3:$G$271,7,0)</f>
        <v>0</v>
      </c>
      <c r="Z98" s="53">
        <f t="shared" si="44"/>
        <v>0</v>
      </c>
      <c r="AA98" s="54">
        <f t="shared" si="57"/>
        <v>0</v>
      </c>
      <c r="AB98" s="53">
        <f>VLOOKUP($A98,[6]Hoja1!$A$3:$G$271,6,0)</f>
        <v>0</v>
      </c>
      <c r="AC98" s="53">
        <f>VLOOKUP($A98,[6]Hoja1!$A$3:$G$271,7,0)</f>
        <v>0</v>
      </c>
      <c r="AD98" s="53">
        <f t="shared" si="45"/>
        <v>0</v>
      </c>
      <c r="AE98" s="54">
        <f t="shared" si="57"/>
        <v>0</v>
      </c>
      <c r="AF98" s="53">
        <f>VLOOKUP($A98,[7]Hoja1!$A$3:$M$271,12,0)</f>
        <v>0</v>
      </c>
      <c r="AG98" s="53">
        <f>VLOOKUP($A98,[7]Hoja1!$A$3:$M$271,13,0)</f>
        <v>0</v>
      </c>
      <c r="AH98" s="53">
        <f t="shared" si="46"/>
        <v>0</v>
      </c>
      <c r="AI98" s="54">
        <f t="shared" si="57"/>
        <v>0</v>
      </c>
      <c r="AJ98" s="53">
        <f>VLOOKUP($A98,[8]Hoja1!$A$3:$G$271,6,0)</f>
        <v>2883490</v>
      </c>
      <c r="AK98" s="53">
        <f>VLOOKUP($A98,[8]Hoja1!$A$3:$G$271,7,0)</f>
        <v>0</v>
      </c>
      <c r="AL98" s="53">
        <f t="shared" si="47"/>
        <v>2883490</v>
      </c>
      <c r="AM98" s="54">
        <f t="shared" si="57"/>
        <v>2883490</v>
      </c>
      <c r="AN98" s="53">
        <f>VLOOKUP($A98,[9]Hoja1!$A$5:$G$273,6,0)</f>
        <v>0</v>
      </c>
      <c r="AO98" s="53">
        <f>VLOOKUP($A98,[9]Hoja1!$A$5:$G$273,7,0)</f>
        <v>0</v>
      </c>
      <c r="AP98" s="53">
        <f t="shared" si="48"/>
        <v>0</v>
      </c>
      <c r="AQ98" s="54">
        <f t="shared" si="57"/>
        <v>0</v>
      </c>
      <c r="AR98" s="53">
        <f>VLOOKUP($A98,[10]Hoja1!$A$3:$M$271,12,0)</f>
        <v>0</v>
      </c>
      <c r="AS98" s="53">
        <f>VLOOKUP($A98,[10]Hoja1!$A$3:$M$271,13,0)</f>
        <v>0</v>
      </c>
      <c r="AT98" s="53">
        <f t="shared" si="49"/>
        <v>0</v>
      </c>
      <c r="AU98" s="54">
        <f t="shared" si="55"/>
        <v>0</v>
      </c>
      <c r="AV98" s="53">
        <f>VLOOKUP($A98,[11]Hoja1!$A$3:$M$271,12,0)</f>
        <v>0</v>
      </c>
      <c r="AW98" s="53">
        <f>VLOOKUP($A98,[11]Hoja1!$A$3:$M$271,13,0)</f>
        <v>0</v>
      </c>
      <c r="AX98" s="53">
        <f t="shared" si="50"/>
        <v>0</v>
      </c>
      <c r="AY98" s="54">
        <f t="shared" si="55"/>
        <v>0</v>
      </c>
      <c r="AZ98" s="53">
        <f>VLOOKUP($A98,[12]Hoja1!$A$3:$M$271,12,0)</f>
        <v>0</v>
      </c>
      <c r="BA98" s="53">
        <f>VLOOKUP($A98,[12]Hoja1!$A$3:$M$271,13,0)</f>
        <v>0</v>
      </c>
      <c r="BB98" s="53">
        <f t="shared" si="51"/>
        <v>0</v>
      </c>
      <c r="BC98" s="54">
        <f t="shared" si="55"/>
        <v>0</v>
      </c>
      <c r="BD98" s="182"/>
      <c r="BF98" s="13"/>
      <c r="BK98" s="13"/>
    </row>
    <row r="99" spans="1:63" s="14" customFormat="1" ht="12.75" x14ac:dyDescent="0.2">
      <c r="A99" s="184">
        <v>90</v>
      </c>
      <c r="B99" s="49" t="s">
        <v>212</v>
      </c>
      <c r="C99" s="49" t="s">
        <v>209</v>
      </c>
      <c r="D99" s="132">
        <v>1</v>
      </c>
      <c r="E99" s="50" t="s">
        <v>331</v>
      </c>
      <c r="F99" s="164">
        <v>3574</v>
      </c>
      <c r="G99" s="162">
        <v>1</v>
      </c>
      <c r="H99" s="53">
        <f>VLOOKUP($A99,[1]Hoja1!$A$3:$G$271,6,0)</f>
        <v>0</v>
      </c>
      <c r="I99" s="53">
        <f>VLOOKUP($A99,[1]Hoja1!$A$3:$G$271,7,0)</f>
        <v>0</v>
      </c>
      <c r="J99" s="53">
        <f t="shared" si="52"/>
        <v>0</v>
      </c>
      <c r="K99" s="54">
        <f t="shared" si="53"/>
        <v>0</v>
      </c>
      <c r="L99" s="53">
        <f>VLOOKUP($A99,[2]Hoja1!$A$3:$G$271,6,0)</f>
        <v>0</v>
      </c>
      <c r="M99" s="53">
        <f>VLOOKUP($A99,[2]Hoja1!$A$3:$G$271,7,0)</f>
        <v>0</v>
      </c>
      <c r="N99" s="53">
        <f t="shared" si="39"/>
        <v>0</v>
      </c>
      <c r="O99" s="54">
        <f t="shared" si="56"/>
        <v>0</v>
      </c>
      <c r="P99" s="53">
        <f>VLOOKUP($A99,[3]Hoja1!$A$3:$M$271,12,0)</f>
        <v>3195</v>
      </c>
      <c r="Q99" s="53">
        <f>VLOOKUP($A99,[3]Hoja1!$A$3:$M$271,13,0)</f>
        <v>0</v>
      </c>
      <c r="R99" s="53">
        <f t="shared" si="41"/>
        <v>3195</v>
      </c>
      <c r="S99" s="54">
        <f t="shared" si="56"/>
        <v>3195</v>
      </c>
      <c r="T99" s="53">
        <f>VLOOKUP($A99,[4]Hoja1!$A$3:$G$271,6,0)</f>
        <v>3574</v>
      </c>
      <c r="U99" s="53">
        <f>VLOOKUP($A99,[4]Hoja1!$A$3:$G$271,7,0)</f>
        <v>0</v>
      </c>
      <c r="V99" s="53">
        <f t="shared" si="42"/>
        <v>3574</v>
      </c>
      <c r="W99" s="54">
        <f t="shared" si="57"/>
        <v>3574</v>
      </c>
      <c r="X99" s="53">
        <f>VLOOKUP($A99,[5]Hoja1!$A$3:$G$271,6,0)</f>
        <v>0</v>
      </c>
      <c r="Y99" s="53">
        <f>VLOOKUP($A99,[5]Hoja1!$A$3:$G$271,7,0)</f>
        <v>0</v>
      </c>
      <c r="Z99" s="53">
        <f t="shared" si="44"/>
        <v>0</v>
      </c>
      <c r="AA99" s="54">
        <f t="shared" si="57"/>
        <v>0</v>
      </c>
      <c r="AB99" s="53">
        <f>VLOOKUP($A99,[6]Hoja1!$A$3:$G$271,6,0)</f>
        <v>0</v>
      </c>
      <c r="AC99" s="53">
        <f>VLOOKUP($A99,[6]Hoja1!$A$3:$G$271,7,0)</f>
        <v>0</v>
      </c>
      <c r="AD99" s="53">
        <f t="shared" si="45"/>
        <v>0</v>
      </c>
      <c r="AE99" s="54">
        <f t="shared" si="57"/>
        <v>0</v>
      </c>
      <c r="AF99" s="53">
        <f>VLOOKUP($A99,[7]Hoja1!$A$3:$M$271,12,0)</f>
        <v>0</v>
      </c>
      <c r="AG99" s="53">
        <f>VLOOKUP($A99,[7]Hoja1!$A$3:$M$271,13,0)</f>
        <v>0</v>
      </c>
      <c r="AH99" s="53">
        <f t="shared" si="46"/>
        <v>0</v>
      </c>
      <c r="AI99" s="54">
        <f t="shared" si="57"/>
        <v>0</v>
      </c>
      <c r="AJ99" s="53">
        <f>VLOOKUP($A99,[8]Hoja1!$A$3:$G$271,6,0)</f>
        <v>3380</v>
      </c>
      <c r="AK99" s="53">
        <f>VLOOKUP($A99,[8]Hoja1!$A$3:$G$271,7,0)</f>
        <v>0</v>
      </c>
      <c r="AL99" s="53">
        <f t="shared" si="47"/>
        <v>3380</v>
      </c>
      <c r="AM99" s="54">
        <f t="shared" si="57"/>
        <v>3380</v>
      </c>
      <c r="AN99" s="53">
        <f>VLOOKUP($A99,[9]Hoja1!$A$5:$G$273,6,0)</f>
        <v>4261</v>
      </c>
      <c r="AO99" s="53">
        <f>VLOOKUP($A99,[9]Hoja1!$A$5:$G$273,7,0)</f>
        <v>0</v>
      </c>
      <c r="AP99" s="53">
        <f t="shared" si="48"/>
        <v>4261</v>
      </c>
      <c r="AQ99" s="54">
        <f t="shared" si="57"/>
        <v>4261</v>
      </c>
      <c r="AR99" s="53">
        <f>VLOOKUP($A99,[10]Hoja1!$A$3:$M$271,12,0)</f>
        <v>0</v>
      </c>
      <c r="AS99" s="53">
        <f>VLOOKUP($A99,[10]Hoja1!$A$3:$M$271,13,0)</f>
        <v>0</v>
      </c>
      <c r="AT99" s="53">
        <f t="shared" si="49"/>
        <v>0</v>
      </c>
      <c r="AU99" s="54">
        <f t="shared" si="55"/>
        <v>0</v>
      </c>
      <c r="AV99" s="53">
        <f>VLOOKUP($A99,[11]Hoja1!$A$3:$M$271,12,0)</f>
        <v>0</v>
      </c>
      <c r="AW99" s="53">
        <f>VLOOKUP($A99,[11]Hoja1!$A$3:$M$271,13,0)</f>
        <v>0</v>
      </c>
      <c r="AX99" s="53">
        <f t="shared" si="50"/>
        <v>0</v>
      </c>
      <c r="AY99" s="54">
        <f t="shared" si="55"/>
        <v>0</v>
      </c>
      <c r="AZ99" s="53">
        <f>VLOOKUP($A99,[12]Hoja1!$A$3:$M$271,12,0)</f>
        <v>0</v>
      </c>
      <c r="BA99" s="53">
        <f>VLOOKUP($A99,[12]Hoja1!$A$3:$M$271,13,0)</f>
        <v>0</v>
      </c>
      <c r="BB99" s="53">
        <f t="shared" si="51"/>
        <v>0</v>
      </c>
      <c r="BC99" s="54">
        <f t="shared" si="55"/>
        <v>0</v>
      </c>
      <c r="BD99" s="182"/>
      <c r="BF99" s="13"/>
      <c r="BK99" s="13"/>
    </row>
    <row r="100" spans="1:63" s="14" customFormat="1" ht="12.75" x14ac:dyDescent="0.2">
      <c r="A100" s="183">
        <v>91</v>
      </c>
      <c r="B100" s="49" t="s">
        <v>213</v>
      </c>
      <c r="C100" s="49" t="s">
        <v>209</v>
      </c>
      <c r="D100" s="132">
        <v>1</v>
      </c>
      <c r="E100" s="50" t="s">
        <v>331</v>
      </c>
      <c r="F100" s="164">
        <v>3574</v>
      </c>
      <c r="G100" s="162">
        <v>6.666666666666667</v>
      </c>
      <c r="H100" s="53">
        <f>VLOOKUP($A100,[1]Hoja1!$A$3:$G$271,6,0)</f>
        <v>0</v>
      </c>
      <c r="I100" s="53">
        <f>VLOOKUP($A100,[1]Hoja1!$A$3:$G$271,7,0)</f>
        <v>0</v>
      </c>
      <c r="J100" s="53">
        <f t="shared" si="52"/>
        <v>0</v>
      </c>
      <c r="K100" s="54">
        <f t="shared" si="53"/>
        <v>0</v>
      </c>
      <c r="L100" s="53">
        <f>VLOOKUP($A100,[2]Hoja1!$A$3:$G$271,6,0)</f>
        <v>0</v>
      </c>
      <c r="M100" s="53">
        <f>VLOOKUP($A100,[2]Hoja1!$A$3:$G$271,7,0)</f>
        <v>0</v>
      </c>
      <c r="N100" s="53">
        <f t="shared" si="39"/>
        <v>0</v>
      </c>
      <c r="O100" s="54">
        <f t="shared" si="56"/>
        <v>0</v>
      </c>
      <c r="P100" s="53">
        <f>VLOOKUP($A100,[3]Hoja1!$A$3:$M$271,12,0)</f>
        <v>3195</v>
      </c>
      <c r="Q100" s="53">
        <f>VLOOKUP($A100,[3]Hoja1!$A$3:$M$271,13,0)</f>
        <v>0</v>
      </c>
      <c r="R100" s="53">
        <f t="shared" si="41"/>
        <v>3195</v>
      </c>
      <c r="S100" s="54">
        <f t="shared" si="56"/>
        <v>3195</v>
      </c>
      <c r="T100" s="53">
        <f>VLOOKUP($A100,[4]Hoja1!$A$3:$G$271,6,0)</f>
        <v>3574</v>
      </c>
      <c r="U100" s="53">
        <f>VLOOKUP($A100,[4]Hoja1!$A$3:$G$271,7,0)</f>
        <v>0</v>
      </c>
      <c r="V100" s="53">
        <f t="shared" si="42"/>
        <v>3574</v>
      </c>
      <c r="W100" s="54">
        <f t="shared" si="57"/>
        <v>3574</v>
      </c>
      <c r="X100" s="53">
        <f>VLOOKUP($A100,[5]Hoja1!$A$3:$G$271,6,0)</f>
        <v>0</v>
      </c>
      <c r="Y100" s="53">
        <f>VLOOKUP($A100,[5]Hoja1!$A$3:$G$271,7,0)</f>
        <v>0</v>
      </c>
      <c r="Z100" s="53">
        <f t="shared" si="44"/>
        <v>0</v>
      </c>
      <c r="AA100" s="54">
        <f t="shared" si="57"/>
        <v>0</v>
      </c>
      <c r="AB100" s="53">
        <f>VLOOKUP($A100,[6]Hoja1!$A$3:$G$271,6,0)</f>
        <v>0</v>
      </c>
      <c r="AC100" s="53">
        <f>VLOOKUP($A100,[6]Hoja1!$A$3:$G$271,7,0)</f>
        <v>0</v>
      </c>
      <c r="AD100" s="53">
        <f t="shared" si="45"/>
        <v>0</v>
      </c>
      <c r="AE100" s="54">
        <f t="shared" si="57"/>
        <v>0</v>
      </c>
      <c r="AF100" s="53">
        <f>VLOOKUP($A100,[7]Hoja1!$A$3:$M$271,12,0)</f>
        <v>0</v>
      </c>
      <c r="AG100" s="53">
        <f>VLOOKUP($A100,[7]Hoja1!$A$3:$M$271,13,0)</f>
        <v>0</v>
      </c>
      <c r="AH100" s="53">
        <f t="shared" si="46"/>
        <v>0</v>
      </c>
      <c r="AI100" s="54">
        <f t="shared" si="57"/>
        <v>0</v>
      </c>
      <c r="AJ100" s="53">
        <f>VLOOKUP($A100,[8]Hoja1!$A$3:$G$271,6,0)</f>
        <v>3380</v>
      </c>
      <c r="AK100" s="53">
        <f>VLOOKUP($A100,[8]Hoja1!$A$3:$G$271,7,0)</f>
        <v>0</v>
      </c>
      <c r="AL100" s="53">
        <f t="shared" si="47"/>
        <v>3380</v>
      </c>
      <c r="AM100" s="54">
        <f t="shared" si="57"/>
        <v>3380</v>
      </c>
      <c r="AN100" s="53">
        <f>VLOOKUP($A100,[9]Hoja1!$A$5:$G$273,6,0)</f>
        <v>4261</v>
      </c>
      <c r="AO100" s="53">
        <f>VLOOKUP($A100,[9]Hoja1!$A$5:$G$273,7,0)</f>
        <v>0</v>
      </c>
      <c r="AP100" s="53">
        <f t="shared" si="48"/>
        <v>4261</v>
      </c>
      <c r="AQ100" s="54">
        <f t="shared" si="57"/>
        <v>4261</v>
      </c>
      <c r="AR100" s="53">
        <f>VLOOKUP($A100,[10]Hoja1!$A$3:$M$271,12,0)</f>
        <v>0</v>
      </c>
      <c r="AS100" s="53">
        <f>VLOOKUP($A100,[10]Hoja1!$A$3:$M$271,13,0)</f>
        <v>0</v>
      </c>
      <c r="AT100" s="53">
        <f t="shared" si="49"/>
        <v>0</v>
      </c>
      <c r="AU100" s="54">
        <f t="shared" si="55"/>
        <v>0</v>
      </c>
      <c r="AV100" s="53">
        <f>VLOOKUP($A100,[11]Hoja1!$A$3:$M$271,12,0)</f>
        <v>0</v>
      </c>
      <c r="AW100" s="53">
        <f>VLOOKUP($A100,[11]Hoja1!$A$3:$M$271,13,0)</f>
        <v>0</v>
      </c>
      <c r="AX100" s="53">
        <f t="shared" si="50"/>
        <v>0</v>
      </c>
      <c r="AY100" s="54">
        <f t="shared" si="55"/>
        <v>0</v>
      </c>
      <c r="AZ100" s="53">
        <f>VLOOKUP($A100,[12]Hoja1!$A$3:$M$271,12,0)</f>
        <v>0</v>
      </c>
      <c r="BA100" s="53">
        <f>VLOOKUP($A100,[12]Hoja1!$A$3:$M$271,13,0)</f>
        <v>0</v>
      </c>
      <c r="BB100" s="53">
        <f t="shared" si="51"/>
        <v>0</v>
      </c>
      <c r="BC100" s="54">
        <f t="shared" si="55"/>
        <v>0</v>
      </c>
      <c r="BD100" s="182"/>
      <c r="BF100" s="13"/>
      <c r="BK100" s="13"/>
    </row>
    <row r="101" spans="1:63" s="14" customFormat="1" ht="12.75" x14ac:dyDescent="0.2">
      <c r="A101" s="184">
        <v>92</v>
      </c>
      <c r="B101" s="49" t="s">
        <v>214</v>
      </c>
      <c r="C101" s="49" t="s">
        <v>209</v>
      </c>
      <c r="D101" s="132">
        <v>1</v>
      </c>
      <c r="E101" s="50" t="s">
        <v>331</v>
      </c>
      <c r="F101" s="164">
        <v>3574</v>
      </c>
      <c r="G101" s="162">
        <v>15.666666666666666</v>
      </c>
      <c r="H101" s="53">
        <f>VLOOKUP($A101,[1]Hoja1!$A$3:$G$271,6,0)</f>
        <v>0</v>
      </c>
      <c r="I101" s="53">
        <f>VLOOKUP($A101,[1]Hoja1!$A$3:$G$271,7,0)</f>
        <v>0</v>
      </c>
      <c r="J101" s="53">
        <f t="shared" si="52"/>
        <v>0</v>
      </c>
      <c r="K101" s="54">
        <f t="shared" si="53"/>
        <v>0</v>
      </c>
      <c r="L101" s="53">
        <f>VLOOKUP($A101,[2]Hoja1!$A$3:$G$271,6,0)</f>
        <v>0</v>
      </c>
      <c r="M101" s="53">
        <f>VLOOKUP($A101,[2]Hoja1!$A$3:$G$271,7,0)</f>
        <v>0</v>
      </c>
      <c r="N101" s="53">
        <f t="shared" si="39"/>
        <v>0</v>
      </c>
      <c r="O101" s="54">
        <f t="shared" si="56"/>
        <v>0</v>
      </c>
      <c r="P101" s="53">
        <f>VLOOKUP($A101,[3]Hoja1!$A$3:$M$271,12,0)</f>
        <v>3195</v>
      </c>
      <c r="Q101" s="53">
        <f>VLOOKUP($A101,[3]Hoja1!$A$3:$M$271,13,0)</f>
        <v>0</v>
      </c>
      <c r="R101" s="53">
        <f t="shared" si="41"/>
        <v>3195</v>
      </c>
      <c r="S101" s="54">
        <f t="shared" si="56"/>
        <v>3195</v>
      </c>
      <c r="T101" s="53">
        <f>VLOOKUP($A101,[4]Hoja1!$A$3:$G$271,6,0)</f>
        <v>4773</v>
      </c>
      <c r="U101" s="53">
        <f>VLOOKUP($A101,[4]Hoja1!$A$3:$G$271,7,0)</f>
        <v>0</v>
      </c>
      <c r="V101" s="53">
        <f t="shared" si="42"/>
        <v>4773</v>
      </c>
      <c r="W101" s="54">
        <f t="shared" si="57"/>
        <v>4773</v>
      </c>
      <c r="X101" s="53">
        <f>VLOOKUP($A101,[5]Hoja1!$A$3:$G$271,6,0)</f>
        <v>0</v>
      </c>
      <c r="Y101" s="53">
        <f>VLOOKUP($A101,[5]Hoja1!$A$3:$G$271,7,0)</f>
        <v>0</v>
      </c>
      <c r="Z101" s="53">
        <f t="shared" si="44"/>
        <v>0</v>
      </c>
      <c r="AA101" s="54">
        <f t="shared" si="57"/>
        <v>0</v>
      </c>
      <c r="AB101" s="53">
        <f>VLOOKUP($A101,[6]Hoja1!$A$3:$G$271,6,0)</f>
        <v>0</v>
      </c>
      <c r="AC101" s="53">
        <f>VLOOKUP($A101,[6]Hoja1!$A$3:$G$271,7,0)</f>
        <v>0</v>
      </c>
      <c r="AD101" s="53">
        <f t="shared" si="45"/>
        <v>0</v>
      </c>
      <c r="AE101" s="54">
        <f t="shared" si="57"/>
        <v>0</v>
      </c>
      <c r="AF101" s="53">
        <f>VLOOKUP($A101,[7]Hoja1!$A$3:$M$271,12,0)</f>
        <v>0</v>
      </c>
      <c r="AG101" s="53">
        <f>VLOOKUP($A101,[7]Hoja1!$A$3:$M$271,13,0)</f>
        <v>0</v>
      </c>
      <c r="AH101" s="53">
        <f t="shared" si="46"/>
        <v>0</v>
      </c>
      <c r="AI101" s="54">
        <f t="shared" si="57"/>
        <v>0</v>
      </c>
      <c r="AJ101" s="53">
        <f>VLOOKUP($A101,[8]Hoja1!$A$3:$G$271,6,0)</f>
        <v>3380</v>
      </c>
      <c r="AK101" s="53">
        <f>VLOOKUP($A101,[8]Hoja1!$A$3:$G$271,7,0)</f>
        <v>0</v>
      </c>
      <c r="AL101" s="53">
        <f t="shared" si="47"/>
        <v>3380</v>
      </c>
      <c r="AM101" s="54">
        <f t="shared" si="57"/>
        <v>3380</v>
      </c>
      <c r="AN101" s="53">
        <f>VLOOKUP($A101,[9]Hoja1!$A$5:$G$273,6,0)</f>
        <v>5166</v>
      </c>
      <c r="AO101" s="53">
        <f>VLOOKUP($A101,[9]Hoja1!$A$5:$G$273,7,0)</f>
        <v>0</v>
      </c>
      <c r="AP101" s="53">
        <f t="shared" si="48"/>
        <v>5166</v>
      </c>
      <c r="AQ101" s="54">
        <f t="shared" si="57"/>
        <v>5166</v>
      </c>
      <c r="AR101" s="53">
        <f>VLOOKUP($A101,[10]Hoja1!$A$3:$M$271,12,0)</f>
        <v>0</v>
      </c>
      <c r="AS101" s="53">
        <f>VLOOKUP($A101,[10]Hoja1!$A$3:$M$271,13,0)</f>
        <v>0</v>
      </c>
      <c r="AT101" s="53">
        <f t="shared" si="49"/>
        <v>0</v>
      </c>
      <c r="AU101" s="54">
        <f t="shared" si="55"/>
        <v>0</v>
      </c>
      <c r="AV101" s="53">
        <f>VLOOKUP($A101,[11]Hoja1!$A$3:$M$271,12,0)</f>
        <v>0</v>
      </c>
      <c r="AW101" s="53">
        <f>VLOOKUP($A101,[11]Hoja1!$A$3:$M$271,13,0)</f>
        <v>0</v>
      </c>
      <c r="AX101" s="53">
        <f t="shared" si="50"/>
        <v>0</v>
      </c>
      <c r="AY101" s="54">
        <f t="shared" si="55"/>
        <v>0</v>
      </c>
      <c r="AZ101" s="53">
        <f>VLOOKUP($A101,[12]Hoja1!$A$3:$M$271,12,0)</f>
        <v>0</v>
      </c>
      <c r="BA101" s="53">
        <f>VLOOKUP($A101,[12]Hoja1!$A$3:$M$271,13,0)</f>
        <v>0</v>
      </c>
      <c r="BB101" s="53">
        <f t="shared" si="51"/>
        <v>0</v>
      </c>
      <c r="BC101" s="54">
        <f t="shared" si="55"/>
        <v>0</v>
      </c>
      <c r="BD101" s="182"/>
      <c r="BF101" s="13"/>
      <c r="BK101" s="13"/>
    </row>
    <row r="102" spans="1:63" s="14" customFormat="1" ht="12.75" x14ac:dyDescent="0.2">
      <c r="A102" s="183">
        <v>93</v>
      </c>
      <c r="B102" s="49" t="s">
        <v>215</v>
      </c>
      <c r="C102" s="49" t="s">
        <v>209</v>
      </c>
      <c r="D102" s="132">
        <v>1</v>
      </c>
      <c r="E102" s="50" t="s">
        <v>331</v>
      </c>
      <c r="F102" s="164">
        <v>3523</v>
      </c>
      <c r="G102" s="162">
        <v>23</v>
      </c>
      <c r="H102" s="53">
        <f>VLOOKUP($A102,[1]Hoja1!$A$3:$G$271,6,0)</f>
        <v>0</v>
      </c>
      <c r="I102" s="53">
        <f>VLOOKUP($A102,[1]Hoja1!$A$3:$G$271,7,0)</f>
        <v>0</v>
      </c>
      <c r="J102" s="53">
        <f t="shared" si="52"/>
        <v>0</v>
      </c>
      <c r="K102" s="54">
        <f t="shared" si="53"/>
        <v>0</v>
      </c>
      <c r="L102" s="53">
        <f>VLOOKUP($A102,[2]Hoja1!$A$3:$G$271,6,0)</f>
        <v>0</v>
      </c>
      <c r="M102" s="53">
        <f>VLOOKUP($A102,[2]Hoja1!$A$3:$G$271,7,0)</f>
        <v>0</v>
      </c>
      <c r="N102" s="53">
        <f t="shared" si="39"/>
        <v>0</v>
      </c>
      <c r="O102" s="54">
        <f t="shared" si="56"/>
        <v>0</v>
      </c>
      <c r="P102" s="53">
        <f>VLOOKUP($A102,[3]Hoja1!$A$3:$M$271,12,0)</f>
        <v>3320</v>
      </c>
      <c r="Q102" s="53">
        <f>VLOOKUP($A102,[3]Hoja1!$A$3:$M$271,13,0)</f>
        <v>0</v>
      </c>
      <c r="R102" s="53">
        <f t="shared" si="41"/>
        <v>3320</v>
      </c>
      <c r="S102" s="54">
        <f t="shared" si="56"/>
        <v>3320</v>
      </c>
      <c r="T102" s="53">
        <f>VLOOKUP($A102,[4]Hoja1!$A$3:$G$271,6,0)</f>
        <v>4318</v>
      </c>
      <c r="U102" s="53">
        <f>VLOOKUP($A102,[4]Hoja1!$A$3:$G$271,7,0)</f>
        <v>0</v>
      </c>
      <c r="V102" s="53">
        <f t="shared" si="42"/>
        <v>4318</v>
      </c>
      <c r="W102" s="54">
        <f t="shared" si="57"/>
        <v>4318</v>
      </c>
      <c r="X102" s="53">
        <f>VLOOKUP($A102,[5]Hoja1!$A$3:$G$271,6,0)</f>
        <v>0</v>
      </c>
      <c r="Y102" s="53">
        <f>VLOOKUP($A102,[5]Hoja1!$A$3:$G$271,7,0)</f>
        <v>0</v>
      </c>
      <c r="Z102" s="53">
        <f t="shared" si="44"/>
        <v>0</v>
      </c>
      <c r="AA102" s="54">
        <f t="shared" si="57"/>
        <v>0</v>
      </c>
      <c r="AB102" s="53">
        <f>VLOOKUP($A102,[6]Hoja1!$A$3:$G$271,6,0)</f>
        <v>0</v>
      </c>
      <c r="AC102" s="53">
        <f>VLOOKUP($A102,[6]Hoja1!$A$3:$G$271,7,0)</f>
        <v>0</v>
      </c>
      <c r="AD102" s="53">
        <f t="shared" si="45"/>
        <v>0</v>
      </c>
      <c r="AE102" s="54">
        <f t="shared" si="57"/>
        <v>0</v>
      </c>
      <c r="AF102" s="53">
        <f>VLOOKUP($A102,[7]Hoja1!$A$3:$M$271,12,0)</f>
        <v>0</v>
      </c>
      <c r="AG102" s="53">
        <f>VLOOKUP($A102,[7]Hoja1!$A$3:$M$271,13,0)</f>
        <v>0</v>
      </c>
      <c r="AH102" s="53">
        <f t="shared" si="46"/>
        <v>0</v>
      </c>
      <c r="AI102" s="54">
        <f t="shared" si="57"/>
        <v>0</v>
      </c>
      <c r="AJ102" s="53">
        <f>VLOOKUP($A102,[8]Hoja1!$A$3:$G$271,6,0)</f>
        <v>3660</v>
      </c>
      <c r="AK102" s="53">
        <f>VLOOKUP($A102,[8]Hoja1!$A$3:$G$271,7,0)</f>
        <v>0</v>
      </c>
      <c r="AL102" s="53">
        <f t="shared" si="47"/>
        <v>3660</v>
      </c>
      <c r="AM102" s="54">
        <f t="shared" si="57"/>
        <v>3660</v>
      </c>
      <c r="AN102" s="53">
        <f>VLOOKUP($A102,[9]Hoja1!$A$5:$G$273,6,0)</f>
        <v>5166</v>
      </c>
      <c r="AO102" s="53">
        <f>VLOOKUP($A102,[9]Hoja1!$A$5:$G$273,7,0)</f>
        <v>0</v>
      </c>
      <c r="AP102" s="53">
        <f t="shared" si="48"/>
        <v>5166</v>
      </c>
      <c r="AQ102" s="54">
        <f t="shared" si="57"/>
        <v>5166</v>
      </c>
      <c r="AR102" s="53">
        <f>VLOOKUP($A102,[10]Hoja1!$A$3:$M$271,12,0)</f>
        <v>0</v>
      </c>
      <c r="AS102" s="53">
        <f>VLOOKUP($A102,[10]Hoja1!$A$3:$M$271,13,0)</f>
        <v>0</v>
      </c>
      <c r="AT102" s="53">
        <f t="shared" si="49"/>
        <v>0</v>
      </c>
      <c r="AU102" s="54">
        <f t="shared" si="55"/>
        <v>0</v>
      </c>
      <c r="AV102" s="53">
        <f>VLOOKUP($A102,[11]Hoja1!$A$3:$M$271,12,0)</f>
        <v>0</v>
      </c>
      <c r="AW102" s="53">
        <f>VLOOKUP($A102,[11]Hoja1!$A$3:$M$271,13,0)</f>
        <v>0</v>
      </c>
      <c r="AX102" s="53">
        <f t="shared" si="50"/>
        <v>0</v>
      </c>
      <c r="AY102" s="54">
        <f t="shared" si="55"/>
        <v>0</v>
      </c>
      <c r="AZ102" s="53">
        <f>VLOOKUP($A102,[12]Hoja1!$A$3:$M$271,12,0)</f>
        <v>0</v>
      </c>
      <c r="BA102" s="53">
        <f>VLOOKUP($A102,[12]Hoja1!$A$3:$M$271,13,0)</f>
        <v>0</v>
      </c>
      <c r="BB102" s="53">
        <f t="shared" si="51"/>
        <v>0</v>
      </c>
      <c r="BC102" s="54">
        <f t="shared" si="55"/>
        <v>0</v>
      </c>
      <c r="BD102" s="182"/>
      <c r="BF102" s="13"/>
      <c r="BK102" s="13"/>
    </row>
    <row r="103" spans="1:63" s="14" customFormat="1" ht="12.75" x14ac:dyDescent="0.2">
      <c r="A103" s="184">
        <v>94</v>
      </c>
      <c r="B103" s="49" t="s">
        <v>216</v>
      </c>
      <c r="C103" s="49" t="s">
        <v>209</v>
      </c>
      <c r="D103" s="132">
        <v>1</v>
      </c>
      <c r="E103" s="50" t="s">
        <v>331</v>
      </c>
      <c r="F103" s="164">
        <v>3523</v>
      </c>
      <c r="G103" s="162">
        <v>75.333333333333329</v>
      </c>
      <c r="H103" s="53">
        <f>VLOOKUP($A103,[1]Hoja1!$A$3:$G$271,6,0)</f>
        <v>0</v>
      </c>
      <c r="I103" s="53">
        <f>VLOOKUP($A103,[1]Hoja1!$A$3:$G$271,7,0)</f>
        <v>0</v>
      </c>
      <c r="J103" s="53">
        <f t="shared" si="52"/>
        <v>0</v>
      </c>
      <c r="K103" s="54">
        <f t="shared" si="53"/>
        <v>0</v>
      </c>
      <c r="L103" s="53">
        <f>VLOOKUP($A103,[2]Hoja1!$A$3:$G$271,6,0)</f>
        <v>0</v>
      </c>
      <c r="M103" s="53">
        <f>VLOOKUP($A103,[2]Hoja1!$A$3:$G$271,7,0)</f>
        <v>0</v>
      </c>
      <c r="N103" s="53">
        <f t="shared" si="39"/>
        <v>0</v>
      </c>
      <c r="O103" s="54">
        <f t="shared" si="56"/>
        <v>0</v>
      </c>
      <c r="P103" s="53">
        <f>VLOOKUP($A103,[3]Hoja1!$A$3:$M$271,12,0)</f>
        <v>3320</v>
      </c>
      <c r="Q103" s="53">
        <f>VLOOKUP($A103,[3]Hoja1!$A$3:$M$271,13,0)</f>
        <v>0</v>
      </c>
      <c r="R103" s="53">
        <f t="shared" si="41"/>
        <v>3320</v>
      </c>
      <c r="S103" s="54">
        <f t="shared" si="56"/>
        <v>3320</v>
      </c>
      <c r="T103" s="53">
        <f>VLOOKUP($A103,[4]Hoja1!$A$3:$G$271,6,0)</f>
        <v>4318</v>
      </c>
      <c r="U103" s="53">
        <f>VLOOKUP($A103,[4]Hoja1!$A$3:$G$271,7,0)</f>
        <v>0</v>
      </c>
      <c r="V103" s="53">
        <f t="shared" si="42"/>
        <v>4318</v>
      </c>
      <c r="W103" s="54">
        <f t="shared" si="57"/>
        <v>4318</v>
      </c>
      <c r="X103" s="53">
        <f>VLOOKUP($A103,[5]Hoja1!$A$3:$G$271,6,0)</f>
        <v>0</v>
      </c>
      <c r="Y103" s="53">
        <f>VLOOKUP($A103,[5]Hoja1!$A$3:$G$271,7,0)</f>
        <v>0</v>
      </c>
      <c r="Z103" s="53">
        <f t="shared" si="44"/>
        <v>0</v>
      </c>
      <c r="AA103" s="54">
        <f t="shared" si="57"/>
        <v>0</v>
      </c>
      <c r="AB103" s="53">
        <f>VLOOKUP($A103,[6]Hoja1!$A$3:$G$271,6,0)</f>
        <v>0</v>
      </c>
      <c r="AC103" s="53">
        <f>VLOOKUP($A103,[6]Hoja1!$A$3:$G$271,7,0)</f>
        <v>0</v>
      </c>
      <c r="AD103" s="53">
        <f t="shared" si="45"/>
        <v>0</v>
      </c>
      <c r="AE103" s="54">
        <f t="shared" si="57"/>
        <v>0</v>
      </c>
      <c r="AF103" s="53">
        <f>VLOOKUP($A103,[7]Hoja1!$A$3:$M$271,12,0)</f>
        <v>0</v>
      </c>
      <c r="AG103" s="53">
        <f>VLOOKUP($A103,[7]Hoja1!$A$3:$M$271,13,0)</f>
        <v>0</v>
      </c>
      <c r="AH103" s="53">
        <f t="shared" si="46"/>
        <v>0</v>
      </c>
      <c r="AI103" s="54">
        <f t="shared" si="57"/>
        <v>0</v>
      </c>
      <c r="AJ103" s="53">
        <f>VLOOKUP($A103,[8]Hoja1!$A$3:$G$271,6,0)</f>
        <v>3660</v>
      </c>
      <c r="AK103" s="53">
        <f>VLOOKUP($A103,[8]Hoja1!$A$3:$G$271,7,0)</f>
        <v>0</v>
      </c>
      <c r="AL103" s="53">
        <f t="shared" si="47"/>
        <v>3660</v>
      </c>
      <c r="AM103" s="54">
        <f t="shared" si="57"/>
        <v>3660</v>
      </c>
      <c r="AN103" s="53">
        <f>VLOOKUP($A103,[9]Hoja1!$A$5:$G$273,6,0)</f>
        <v>5166</v>
      </c>
      <c r="AO103" s="53">
        <f>VLOOKUP($A103,[9]Hoja1!$A$5:$G$273,7,0)</f>
        <v>0</v>
      </c>
      <c r="AP103" s="53">
        <f t="shared" si="48"/>
        <v>5166</v>
      </c>
      <c r="AQ103" s="54">
        <f t="shared" si="57"/>
        <v>5166</v>
      </c>
      <c r="AR103" s="53">
        <f>VLOOKUP($A103,[10]Hoja1!$A$3:$M$271,12,0)</f>
        <v>0</v>
      </c>
      <c r="AS103" s="53">
        <f>VLOOKUP($A103,[10]Hoja1!$A$3:$M$271,13,0)</f>
        <v>0</v>
      </c>
      <c r="AT103" s="53">
        <f t="shared" si="49"/>
        <v>0</v>
      </c>
      <c r="AU103" s="54">
        <f t="shared" si="55"/>
        <v>0</v>
      </c>
      <c r="AV103" s="53">
        <f>VLOOKUP($A103,[11]Hoja1!$A$3:$M$271,12,0)</f>
        <v>0</v>
      </c>
      <c r="AW103" s="53">
        <f>VLOOKUP($A103,[11]Hoja1!$A$3:$M$271,13,0)</f>
        <v>0</v>
      </c>
      <c r="AX103" s="53">
        <f t="shared" si="50"/>
        <v>0</v>
      </c>
      <c r="AY103" s="54">
        <f t="shared" si="55"/>
        <v>0</v>
      </c>
      <c r="AZ103" s="53">
        <f>VLOOKUP($A103,[12]Hoja1!$A$3:$M$271,12,0)</f>
        <v>0</v>
      </c>
      <c r="BA103" s="53">
        <f>VLOOKUP($A103,[12]Hoja1!$A$3:$M$271,13,0)</f>
        <v>0</v>
      </c>
      <c r="BB103" s="53">
        <f t="shared" si="51"/>
        <v>0</v>
      </c>
      <c r="BC103" s="54">
        <f t="shared" si="55"/>
        <v>0</v>
      </c>
      <c r="BD103" s="182"/>
      <c r="BF103" s="13"/>
      <c r="BK103" s="13"/>
    </row>
    <row r="104" spans="1:63" s="14" customFormat="1" ht="12.75" x14ac:dyDescent="0.2">
      <c r="A104" s="183">
        <v>95</v>
      </c>
      <c r="B104" s="49" t="s">
        <v>217</v>
      </c>
      <c r="C104" s="49" t="s">
        <v>209</v>
      </c>
      <c r="D104" s="132">
        <v>1</v>
      </c>
      <c r="E104" s="50" t="s">
        <v>331</v>
      </c>
      <c r="F104" s="164">
        <v>3523</v>
      </c>
      <c r="G104" s="162">
        <v>308.66666666666669</v>
      </c>
      <c r="H104" s="53">
        <f>VLOOKUP($A104,[1]Hoja1!$A$3:$G$271,6,0)</f>
        <v>0</v>
      </c>
      <c r="I104" s="53">
        <f>VLOOKUP($A104,[1]Hoja1!$A$3:$G$271,7,0)</f>
        <v>0</v>
      </c>
      <c r="J104" s="53">
        <f t="shared" si="52"/>
        <v>0</v>
      </c>
      <c r="K104" s="54">
        <f t="shared" si="53"/>
        <v>0</v>
      </c>
      <c r="L104" s="53">
        <f>VLOOKUP($A104,[2]Hoja1!$A$3:$G$271,6,0)</f>
        <v>0</v>
      </c>
      <c r="M104" s="53">
        <f>VLOOKUP($A104,[2]Hoja1!$A$3:$G$271,7,0)</f>
        <v>0</v>
      </c>
      <c r="N104" s="53">
        <f t="shared" si="39"/>
        <v>0</v>
      </c>
      <c r="O104" s="54">
        <f t="shared" si="56"/>
        <v>0</v>
      </c>
      <c r="P104" s="53">
        <f>VLOOKUP($A104,[3]Hoja1!$A$3:$M$271,12,0)</f>
        <v>3320</v>
      </c>
      <c r="Q104" s="53">
        <f>VLOOKUP($A104,[3]Hoja1!$A$3:$M$271,13,0)</f>
        <v>0</v>
      </c>
      <c r="R104" s="53">
        <f t="shared" si="41"/>
        <v>3320</v>
      </c>
      <c r="S104" s="54">
        <f t="shared" si="56"/>
        <v>3320</v>
      </c>
      <c r="T104" s="53">
        <f>VLOOKUP($A104,[4]Hoja1!$A$3:$G$271,6,0)</f>
        <v>4318</v>
      </c>
      <c r="U104" s="53">
        <f>VLOOKUP($A104,[4]Hoja1!$A$3:$G$271,7,0)</f>
        <v>0</v>
      </c>
      <c r="V104" s="53">
        <f t="shared" si="42"/>
        <v>4318</v>
      </c>
      <c r="W104" s="54">
        <f t="shared" si="57"/>
        <v>4318</v>
      </c>
      <c r="X104" s="53">
        <f>VLOOKUP($A104,[5]Hoja1!$A$3:$G$271,6,0)</f>
        <v>0</v>
      </c>
      <c r="Y104" s="53">
        <f>VLOOKUP($A104,[5]Hoja1!$A$3:$G$271,7,0)</f>
        <v>0</v>
      </c>
      <c r="Z104" s="53">
        <f t="shared" si="44"/>
        <v>0</v>
      </c>
      <c r="AA104" s="54">
        <f t="shared" si="57"/>
        <v>0</v>
      </c>
      <c r="AB104" s="53">
        <f>VLOOKUP($A104,[6]Hoja1!$A$3:$G$271,6,0)</f>
        <v>0</v>
      </c>
      <c r="AC104" s="53">
        <f>VLOOKUP($A104,[6]Hoja1!$A$3:$G$271,7,0)</f>
        <v>0</v>
      </c>
      <c r="AD104" s="53">
        <f t="shared" si="45"/>
        <v>0</v>
      </c>
      <c r="AE104" s="54">
        <f t="shared" si="57"/>
        <v>0</v>
      </c>
      <c r="AF104" s="53">
        <f>VLOOKUP($A104,[7]Hoja1!$A$3:$M$271,12,0)</f>
        <v>0</v>
      </c>
      <c r="AG104" s="53">
        <f>VLOOKUP($A104,[7]Hoja1!$A$3:$M$271,13,0)</f>
        <v>0</v>
      </c>
      <c r="AH104" s="53">
        <f t="shared" si="46"/>
        <v>0</v>
      </c>
      <c r="AI104" s="54">
        <f t="shared" si="57"/>
        <v>0</v>
      </c>
      <c r="AJ104" s="53">
        <f>VLOOKUP($A104,[8]Hoja1!$A$3:$G$271,6,0)</f>
        <v>3660</v>
      </c>
      <c r="AK104" s="53">
        <f>VLOOKUP($A104,[8]Hoja1!$A$3:$G$271,7,0)</f>
        <v>0</v>
      </c>
      <c r="AL104" s="53">
        <f t="shared" si="47"/>
        <v>3660</v>
      </c>
      <c r="AM104" s="54">
        <f t="shared" si="57"/>
        <v>3660</v>
      </c>
      <c r="AN104" s="53">
        <f>VLOOKUP($A104,[9]Hoja1!$A$5:$G$273,6,0)</f>
        <v>5166</v>
      </c>
      <c r="AO104" s="53">
        <f>VLOOKUP($A104,[9]Hoja1!$A$5:$G$273,7,0)</f>
        <v>0</v>
      </c>
      <c r="AP104" s="53">
        <f t="shared" si="48"/>
        <v>5166</v>
      </c>
      <c r="AQ104" s="54">
        <f t="shared" si="57"/>
        <v>5166</v>
      </c>
      <c r="AR104" s="53">
        <f>VLOOKUP($A104,[10]Hoja1!$A$3:$M$271,12,0)</f>
        <v>0</v>
      </c>
      <c r="AS104" s="53">
        <f>VLOOKUP($A104,[10]Hoja1!$A$3:$M$271,13,0)</f>
        <v>0</v>
      </c>
      <c r="AT104" s="53">
        <f t="shared" si="49"/>
        <v>0</v>
      </c>
      <c r="AU104" s="54">
        <f t="shared" si="55"/>
        <v>0</v>
      </c>
      <c r="AV104" s="53">
        <f>VLOOKUP($A104,[11]Hoja1!$A$3:$M$271,12,0)</f>
        <v>0</v>
      </c>
      <c r="AW104" s="53">
        <f>VLOOKUP($A104,[11]Hoja1!$A$3:$M$271,13,0)</f>
        <v>0</v>
      </c>
      <c r="AX104" s="53">
        <f t="shared" si="50"/>
        <v>0</v>
      </c>
      <c r="AY104" s="54">
        <f t="shared" si="55"/>
        <v>0</v>
      </c>
      <c r="AZ104" s="53">
        <f>VLOOKUP($A104,[12]Hoja1!$A$3:$M$271,12,0)</f>
        <v>0</v>
      </c>
      <c r="BA104" s="53">
        <f>VLOOKUP($A104,[12]Hoja1!$A$3:$M$271,13,0)</f>
        <v>0</v>
      </c>
      <c r="BB104" s="53">
        <f t="shared" si="51"/>
        <v>0</v>
      </c>
      <c r="BC104" s="54">
        <f t="shared" si="55"/>
        <v>0</v>
      </c>
      <c r="BD104" s="182"/>
      <c r="BF104" s="13"/>
      <c r="BK104" s="13"/>
    </row>
    <row r="105" spans="1:63" s="14" customFormat="1" ht="12.75" x14ac:dyDescent="0.2">
      <c r="A105" s="184">
        <v>96</v>
      </c>
      <c r="B105" s="49" t="s">
        <v>218</v>
      </c>
      <c r="C105" s="49" t="s">
        <v>209</v>
      </c>
      <c r="D105" s="132">
        <v>1</v>
      </c>
      <c r="E105" s="50" t="s">
        <v>331</v>
      </c>
      <c r="F105" s="164">
        <v>18000</v>
      </c>
      <c r="G105" s="162">
        <v>2.3333333333333335</v>
      </c>
      <c r="H105" s="53">
        <f>VLOOKUP($A105,[1]Hoja1!$A$3:$G$271,6,0)</f>
        <v>0</v>
      </c>
      <c r="I105" s="53">
        <f>VLOOKUP($A105,[1]Hoja1!$A$3:$G$271,7,0)</f>
        <v>0</v>
      </c>
      <c r="J105" s="53">
        <f t="shared" si="52"/>
        <v>0</v>
      </c>
      <c r="K105" s="54">
        <f t="shared" si="53"/>
        <v>0</v>
      </c>
      <c r="L105" s="53">
        <f>VLOOKUP($A105,[2]Hoja1!$A$3:$G$271,6,0)</f>
        <v>0</v>
      </c>
      <c r="M105" s="53">
        <f>VLOOKUP($A105,[2]Hoja1!$A$3:$G$271,7,0)</f>
        <v>0</v>
      </c>
      <c r="N105" s="53">
        <f t="shared" si="39"/>
        <v>0</v>
      </c>
      <c r="O105" s="54">
        <f t="shared" si="56"/>
        <v>0</v>
      </c>
      <c r="P105" s="53">
        <f>VLOOKUP($A105,[3]Hoja1!$A$3:$M$271,12,0)</f>
        <v>27440</v>
      </c>
      <c r="Q105" s="53">
        <f>VLOOKUP($A105,[3]Hoja1!$A$3:$M$271,13,0)</f>
        <v>0</v>
      </c>
      <c r="R105" s="53">
        <f t="shared" si="41"/>
        <v>27440</v>
      </c>
      <c r="S105" s="54">
        <f t="shared" si="56"/>
        <v>27440</v>
      </c>
      <c r="T105" s="53">
        <f>VLOOKUP($A105,[4]Hoja1!$A$3:$G$271,6,0)</f>
        <v>22159</v>
      </c>
      <c r="U105" s="53">
        <f>VLOOKUP($A105,[4]Hoja1!$A$3:$G$271,7,0)</f>
        <v>0</v>
      </c>
      <c r="V105" s="53">
        <f t="shared" si="42"/>
        <v>22159</v>
      </c>
      <c r="W105" s="54">
        <f t="shared" si="57"/>
        <v>22159</v>
      </c>
      <c r="X105" s="53">
        <f>VLOOKUP($A105,[5]Hoja1!$A$3:$G$271,6,0)</f>
        <v>0</v>
      </c>
      <c r="Y105" s="53">
        <f>VLOOKUP($A105,[5]Hoja1!$A$3:$G$271,7,0)</f>
        <v>0</v>
      </c>
      <c r="Z105" s="53">
        <f t="shared" si="44"/>
        <v>0</v>
      </c>
      <c r="AA105" s="54">
        <f t="shared" si="57"/>
        <v>0</v>
      </c>
      <c r="AB105" s="53">
        <f>VLOOKUP($A105,[6]Hoja1!$A$3:$G$271,6,0)</f>
        <v>0</v>
      </c>
      <c r="AC105" s="53">
        <f>VLOOKUP($A105,[6]Hoja1!$A$3:$G$271,7,0)</f>
        <v>0</v>
      </c>
      <c r="AD105" s="53">
        <f t="shared" si="45"/>
        <v>0</v>
      </c>
      <c r="AE105" s="54">
        <f t="shared" si="57"/>
        <v>0</v>
      </c>
      <c r="AF105" s="53">
        <f>VLOOKUP($A105,[7]Hoja1!$A$3:$M$271,12,0)</f>
        <v>0</v>
      </c>
      <c r="AG105" s="53">
        <f>VLOOKUP($A105,[7]Hoja1!$A$3:$M$271,13,0)</f>
        <v>0</v>
      </c>
      <c r="AH105" s="53">
        <f t="shared" si="46"/>
        <v>0</v>
      </c>
      <c r="AI105" s="54">
        <f t="shared" si="57"/>
        <v>0</v>
      </c>
      <c r="AJ105" s="53">
        <f>VLOOKUP($A105,[8]Hoja1!$A$3:$G$271,6,0)</f>
        <v>24730</v>
      </c>
      <c r="AK105" s="53">
        <f>VLOOKUP($A105,[8]Hoja1!$A$3:$G$271,7,0)</f>
        <v>0</v>
      </c>
      <c r="AL105" s="53">
        <f t="shared" si="47"/>
        <v>24730</v>
      </c>
      <c r="AM105" s="54">
        <f t="shared" si="57"/>
        <v>24730</v>
      </c>
      <c r="AN105" s="53">
        <f>VLOOKUP($A105,[9]Hoja1!$A$5:$G$273,6,0)</f>
        <v>19744</v>
      </c>
      <c r="AO105" s="53">
        <f>VLOOKUP($A105,[9]Hoja1!$A$5:$G$273,7,0)</f>
        <v>0</v>
      </c>
      <c r="AP105" s="53">
        <f t="shared" si="48"/>
        <v>19744</v>
      </c>
      <c r="AQ105" s="54">
        <f t="shared" ref="AQ105:BC120" si="58">$D105*AP105</f>
        <v>19744</v>
      </c>
      <c r="AR105" s="53">
        <f>VLOOKUP($A105,[10]Hoja1!$A$3:$M$271,12,0)</f>
        <v>0</v>
      </c>
      <c r="AS105" s="53">
        <f>VLOOKUP($A105,[10]Hoja1!$A$3:$M$271,13,0)</f>
        <v>0</v>
      </c>
      <c r="AT105" s="53">
        <f t="shared" si="49"/>
        <v>0</v>
      </c>
      <c r="AU105" s="54">
        <f t="shared" si="58"/>
        <v>0</v>
      </c>
      <c r="AV105" s="53">
        <f>VLOOKUP($A105,[11]Hoja1!$A$3:$M$271,12,0)</f>
        <v>0</v>
      </c>
      <c r="AW105" s="53">
        <f>VLOOKUP($A105,[11]Hoja1!$A$3:$M$271,13,0)</f>
        <v>0</v>
      </c>
      <c r="AX105" s="53">
        <f t="shared" si="50"/>
        <v>0</v>
      </c>
      <c r="AY105" s="54">
        <f t="shared" si="58"/>
        <v>0</v>
      </c>
      <c r="AZ105" s="53">
        <f>VLOOKUP($A105,[12]Hoja1!$A$3:$M$271,12,0)</f>
        <v>0</v>
      </c>
      <c r="BA105" s="53">
        <f>VLOOKUP($A105,[12]Hoja1!$A$3:$M$271,13,0)</f>
        <v>0</v>
      </c>
      <c r="BB105" s="53">
        <f t="shared" si="51"/>
        <v>0</v>
      </c>
      <c r="BC105" s="54">
        <f t="shared" si="58"/>
        <v>0</v>
      </c>
      <c r="BD105" s="182"/>
      <c r="BF105" s="13"/>
      <c r="BK105" s="13"/>
    </row>
    <row r="106" spans="1:63" s="14" customFormat="1" ht="12.75" x14ac:dyDescent="0.2">
      <c r="A106" s="183">
        <v>97</v>
      </c>
      <c r="B106" s="49" t="s">
        <v>219</v>
      </c>
      <c r="C106" s="49" t="s">
        <v>209</v>
      </c>
      <c r="D106" s="132">
        <v>1</v>
      </c>
      <c r="E106" s="50" t="s">
        <v>331</v>
      </c>
      <c r="F106" s="164">
        <v>18000</v>
      </c>
      <c r="G106" s="162">
        <v>1</v>
      </c>
      <c r="H106" s="53">
        <f>VLOOKUP($A106,[1]Hoja1!$A$3:$G$271,6,0)</f>
        <v>0</v>
      </c>
      <c r="I106" s="53">
        <f>VLOOKUP($A106,[1]Hoja1!$A$3:$G$271,7,0)</f>
        <v>0</v>
      </c>
      <c r="J106" s="53">
        <f t="shared" si="52"/>
        <v>0</v>
      </c>
      <c r="K106" s="54">
        <f t="shared" si="53"/>
        <v>0</v>
      </c>
      <c r="L106" s="53">
        <f>VLOOKUP($A106,[2]Hoja1!$A$3:$G$271,6,0)</f>
        <v>0</v>
      </c>
      <c r="M106" s="53">
        <f>VLOOKUP($A106,[2]Hoja1!$A$3:$G$271,7,0)</f>
        <v>0</v>
      </c>
      <c r="N106" s="53">
        <f t="shared" si="39"/>
        <v>0</v>
      </c>
      <c r="O106" s="54">
        <f t="shared" ref="O106:S121" si="59">$D106*N106</f>
        <v>0</v>
      </c>
      <c r="P106" s="53">
        <f>VLOOKUP($A106,[3]Hoja1!$A$3:$M$271,12,0)</f>
        <v>27440</v>
      </c>
      <c r="Q106" s="53">
        <f>VLOOKUP($A106,[3]Hoja1!$A$3:$M$271,13,0)</f>
        <v>0</v>
      </c>
      <c r="R106" s="53">
        <f t="shared" si="41"/>
        <v>27440</v>
      </c>
      <c r="S106" s="54">
        <f t="shared" si="59"/>
        <v>27440</v>
      </c>
      <c r="T106" s="53">
        <f>VLOOKUP($A106,[4]Hoja1!$A$3:$G$271,6,0)</f>
        <v>28977</v>
      </c>
      <c r="U106" s="53">
        <f>VLOOKUP($A106,[4]Hoja1!$A$3:$G$271,7,0)</f>
        <v>0</v>
      </c>
      <c r="V106" s="53">
        <f t="shared" si="42"/>
        <v>28977</v>
      </c>
      <c r="W106" s="54">
        <f t="shared" ref="W106:AQ121" si="60">$D106*V106</f>
        <v>28977</v>
      </c>
      <c r="X106" s="53">
        <f>VLOOKUP($A106,[5]Hoja1!$A$3:$G$271,6,0)</f>
        <v>0</v>
      </c>
      <c r="Y106" s="53">
        <f>VLOOKUP($A106,[5]Hoja1!$A$3:$G$271,7,0)</f>
        <v>0</v>
      </c>
      <c r="Z106" s="53">
        <f t="shared" si="44"/>
        <v>0</v>
      </c>
      <c r="AA106" s="54">
        <f t="shared" si="60"/>
        <v>0</v>
      </c>
      <c r="AB106" s="53">
        <f>VLOOKUP($A106,[6]Hoja1!$A$3:$G$271,6,0)</f>
        <v>0</v>
      </c>
      <c r="AC106" s="53">
        <f>VLOOKUP($A106,[6]Hoja1!$A$3:$G$271,7,0)</f>
        <v>0</v>
      </c>
      <c r="AD106" s="53">
        <f t="shared" si="45"/>
        <v>0</v>
      </c>
      <c r="AE106" s="54">
        <f t="shared" si="60"/>
        <v>0</v>
      </c>
      <c r="AF106" s="53">
        <f>VLOOKUP($A106,[7]Hoja1!$A$3:$M$271,12,0)</f>
        <v>0</v>
      </c>
      <c r="AG106" s="53">
        <f>VLOOKUP($A106,[7]Hoja1!$A$3:$M$271,13,0)</f>
        <v>0</v>
      </c>
      <c r="AH106" s="53">
        <f t="shared" si="46"/>
        <v>0</v>
      </c>
      <c r="AI106" s="54">
        <f t="shared" si="60"/>
        <v>0</v>
      </c>
      <c r="AJ106" s="53">
        <f>VLOOKUP($A106,[8]Hoja1!$A$3:$G$271,6,0)</f>
        <v>24730</v>
      </c>
      <c r="AK106" s="53">
        <f>VLOOKUP($A106,[8]Hoja1!$A$3:$G$271,7,0)</f>
        <v>0</v>
      </c>
      <c r="AL106" s="53">
        <f t="shared" si="47"/>
        <v>24730</v>
      </c>
      <c r="AM106" s="54">
        <f t="shared" si="60"/>
        <v>24730</v>
      </c>
      <c r="AN106" s="53">
        <f>VLOOKUP($A106,[9]Hoja1!$A$5:$G$273,6,0)</f>
        <v>19744</v>
      </c>
      <c r="AO106" s="53">
        <f>VLOOKUP($A106,[9]Hoja1!$A$5:$G$273,7,0)</f>
        <v>0</v>
      </c>
      <c r="AP106" s="53">
        <f t="shared" si="48"/>
        <v>19744</v>
      </c>
      <c r="AQ106" s="54">
        <f t="shared" si="60"/>
        <v>19744</v>
      </c>
      <c r="AR106" s="53">
        <f>VLOOKUP($A106,[10]Hoja1!$A$3:$M$271,12,0)</f>
        <v>0</v>
      </c>
      <c r="AS106" s="53">
        <f>VLOOKUP($A106,[10]Hoja1!$A$3:$M$271,13,0)</f>
        <v>0</v>
      </c>
      <c r="AT106" s="53">
        <f t="shared" si="49"/>
        <v>0</v>
      </c>
      <c r="AU106" s="54">
        <f t="shared" si="58"/>
        <v>0</v>
      </c>
      <c r="AV106" s="53">
        <f>VLOOKUP($A106,[11]Hoja1!$A$3:$M$271,12,0)</f>
        <v>0</v>
      </c>
      <c r="AW106" s="53">
        <f>VLOOKUP($A106,[11]Hoja1!$A$3:$M$271,13,0)</f>
        <v>0</v>
      </c>
      <c r="AX106" s="53">
        <f t="shared" si="50"/>
        <v>0</v>
      </c>
      <c r="AY106" s="54">
        <f t="shared" si="58"/>
        <v>0</v>
      </c>
      <c r="AZ106" s="53">
        <f>VLOOKUP($A106,[12]Hoja1!$A$3:$M$271,12,0)</f>
        <v>0</v>
      </c>
      <c r="BA106" s="53">
        <f>VLOOKUP($A106,[12]Hoja1!$A$3:$M$271,13,0)</f>
        <v>0</v>
      </c>
      <c r="BB106" s="53">
        <f t="shared" si="51"/>
        <v>0</v>
      </c>
      <c r="BC106" s="54">
        <f t="shared" si="58"/>
        <v>0</v>
      </c>
      <c r="BD106" s="182"/>
      <c r="BF106" s="13"/>
      <c r="BK106" s="13"/>
    </row>
    <row r="107" spans="1:63" s="14" customFormat="1" ht="12.75" x14ac:dyDescent="0.2">
      <c r="A107" s="184">
        <v>98</v>
      </c>
      <c r="B107" s="49" t="s">
        <v>220</v>
      </c>
      <c r="C107" s="49" t="s">
        <v>209</v>
      </c>
      <c r="D107" s="132">
        <v>1</v>
      </c>
      <c r="E107" s="50" t="s">
        <v>331</v>
      </c>
      <c r="F107" s="164">
        <v>18000</v>
      </c>
      <c r="G107" s="162">
        <v>4</v>
      </c>
      <c r="H107" s="53">
        <f>VLOOKUP($A107,[1]Hoja1!$A$3:$G$271,6,0)</f>
        <v>0</v>
      </c>
      <c r="I107" s="53">
        <f>VLOOKUP($A107,[1]Hoja1!$A$3:$G$271,7,0)</f>
        <v>0</v>
      </c>
      <c r="J107" s="53">
        <f t="shared" si="52"/>
        <v>0</v>
      </c>
      <c r="K107" s="54">
        <f t="shared" si="53"/>
        <v>0</v>
      </c>
      <c r="L107" s="53">
        <f>VLOOKUP($A107,[2]Hoja1!$A$3:$G$271,6,0)</f>
        <v>0</v>
      </c>
      <c r="M107" s="53">
        <f>VLOOKUP($A107,[2]Hoja1!$A$3:$G$271,7,0)</f>
        <v>0</v>
      </c>
      <c r="N107" s="53">
        <f t="shared" si="39"/>
        <v>0</v>
      </c>
      <c r="O107" s="54">
        <f t="shared" si="59"/>
        <v>0</v>
      </c>
      <c r="P107" s="53">
        <f>VLOOKUP($A107,[3]Hoja1!$A$3:$M$271,12,0)</f>
        <v>27440</v>
      </c>
      <c r="Q107" s="53">
        <f>VLOOKUP($A107,[3]Hoja1!$A$3:$M$271,13,0)</f>
        <v>0</v>
      </c>
      <c r="R107" s="53">
        <f t="shared" si="41"/>
        <v>27440</v>
      </c>
      <c r="S107" s="54">
        <f t="shared" si="59"/>
        <v>27440</v>
      </c>
      <c r="T107" s="53">
        <f>VLOOKUP($A107,[4]Hoja1!$A$3:$G$271,6,0)</f>
        <v>22159</v>
      </c>
      <c r="U107" s="53">
        <f>VLOOKUP($A107,[4]Hoja1!$A$3:$G$271,7,0)</f>
        <v>0</v>
      </c>
      <c r="V107" s="53">
        <f t="shared" si="42"/>
        <v>22159</v>
      </c>
      <c r="W107" s="54">
        <f t="shared" si="60"/>
        <v>22159</v>
      </c>
      <c r="X107" s="53">
        <f>VLOOKUP($A107,[5]Hoja1!$A$3:$G$271,6,0)</f>
        <v>0</v>
      </c>
      <c r="Y107" s="53">
        <f>VLOOKUP($A107,[5]Hoja1!$A$3:$G$271,7,0)</f>
        <v>0</v>
      </c>
      <c r="Z107" s="53">
        <f t="shared" si="44"/>
        <v>0</v>
      </c>
      <c r="AA107" s="54">
        <f t="shared" si="60"/>
        <v>0</v>
      </c>
      <c r="AB107" s="53">
        <f>VLOOKUP($A107,[6]Hoja1!$A$3:$G$271,6,0)</f>
        <v>0</v>
      </c>
      <c r="AC107" s="53">
        <f>VLOOKUP($A107,[6]Hoja1!$A$3:$G$271,7,0)</f>
        <v>0</v>
      </c>
      <c r="AD107" s="53">
        <f t="shared" si="45"/>
        <v>0</v>
      </c>
      <c r="AE107" s="54">
        <f t="shared" si="60"/>
        <v>0</v>
      </c>
      <c r="AF107" s="53">
        <f>VLOOKUP($A107,[7]Hoja1!$A$3:$M$271,12,0)</f>
        <v>0</v>
      </c>
      <c r="AG107" s="53">
        <f>VLOOKUP($A107,[7]Hoja1!$A$3:$M$271,13,0)</f>
        <v>0</v>
      </c>
      <c r="AH107" s="53">
        <f t="shared" si="46"/>
        <v>0</v>
      </c>
      <c r="AI107" s="54">
        <f t="shared" si="60"/>
        <v>0</v>
      </c>
      <c r="AJ107" s="53">
        <f>VLOOKUP($A107,[8]Hoja1!$A$3:$G$271,6,0)</f>
        <v>24730</v>
      </c>
      <c r="AK107" s="53">
        <f>VLOOKUP($A107,[8]Hoja1!$A$3:$G$271,7,0)</f>
        <v>0</v>
      </c>
      <c r="AL107" s="53">
        <f t="shared" si="47"/>
        <v>24730</v>
      </c>
      <c r="AM107" s="54">
        <f t="shared" si="60"/>
        <v>24730</v>
      </c>
      <c r="AN107" s="53">
        <f>VLOOKUP($A107,[9]Hoja1!$A$5:$G$273,6,0)</f>
        <v>19744</v>
      </c>
      <c r="AO107" s="53">
        <f>VLOOKUP($A107,[9]Hoja1!$A$5:$G$273,7,0)</f>
        <v>0</v>
      </c>
      <c r="AP107" s="53">
        <f t="shared" si="48"/>
        <v>19744</v>
      </c>
      <c r="AQ107" s="54">
        <f t="shared" si="60"/>
        <v>19744</v>
      </c>
      <c r="AR107" s="53">
        <f>VLOOKUP($A107,[10]Hoja1!$A$3:$M$271,12,0)</f>
        <v>0</v>
      </c>
      <c r="AS107" s="53">
        <f>VLOOKUP($A107,[10]Hoja1!$A$3:$M$271,13,0)</f>
        <v>0</v>
      </c>
      <c r="AT107" s="53">
        <f t="shared" si="49"/>
        <v>0</v>
      </c>
      <c r="AU107" s="54">
        <f t="shared" si="58"/>
        <v>0</v>
      </c>
      <c r="AV107" s="53">
        <f>VLOOKUP($A107,[11]Hoja1!$A$3:$M$271,12,0)</f>
        <v>0</v>
      </c>
      <c r="AW107" s="53">
        <f>VLOOKUP($A107,[11]Hoja1!$A$3:$M$271,13,0)</f>
        <v>0</v>
      </c>
      <c r="AX107" s="53">
        <f t="shared" si="50"/>
        <v>0</v>
      </c>
      <c r="AY107" s="54">
        <f t="shared" si="58"/>
        <v>0</v>
      </c>
      <c r="AZ107" s="53">
        <f>VLOOKUP($A107,[12]Hoja1!$A$3:$M$271,12,0)</f>
        <v>0</v>
      </c>
      <c r="BA107" s="53">
        <f>VLOOKUP($A107,[12]Hoja1!$A$3:$M$271,13,0)</f>
        <v>0</v>
      </c>
      <c r="BB107" s="53">
        <f t="shared" si="51"/>
        <v>0</v>
      </c>
      <c r="BC107" s="54">
        <f t="shared" si="58"/>
        <v>0</v>
      </c>
      <c r="BD107" s="182"/>
      <c r="BF107" s="13"/>
      <c r="BK107" s="13"/>
    </row>
    <row r="108" spans="1:63" s="14" customFormat="1" ht="12.75" x14ac:dyDescent="0.2">
      <c r="A108" s="183">
        <v>99</v>
      </c>
      <c r="B108" s="49" t="s">
        <v>221</v>
      </c>
      <c r="C108" s="49" t="s">
        <v>209</v>
      </c>
      <c r="D108" s="132">
        <v>1</v>
      </c>
      <c r="E108" s="50" t="s">
        <v>331</v>
      </c>
      <c r="F108" s="164">
        <v>18000</v>
      </c>
      <c r="G108" s="162">
        <v>4.666666666666667</v>
      </c>
      <c r="H108" s="53">
        <f>VLOOKUP($A108,[1]Hoja1!$A$3:$G$271,6,0)</f>
        <v>0</v>
      </c>
      <c r="I108" s="53">
        <f>VLOOKUP($A108,[1]Hoja1!$A$3:$G$271,7,0)</f>
        <v>0</v>
      </c>
      <c r="J108" s="53">
        <f t="shared" si="52"/>
        <v>0</v>
      </c>
      <c r="K108" s="54">
        <f t="shared" si="53"/>
        <v>0</v>
      </c>
      <c r="L108" s="53">
        <f>VLOOKUP($A108,[2]Hoja1!$A$3:$G$271,6,0)</f>
        <v>0</v>
      </c>
      <c r="M108" s="53">
        <f>VLOOKUP($A108,[2]Hoja1!$A$3:$G$271,7,0)</f>
        <v>0</v>
      </c>
      <c r="N108" s="53">
        <f t="shared" si="39"/>
        <v>0</v>
      </c>
      <c r="O108" s="54">
        <f t="shared" si="59"/>
        <v>0</v>
      </c>
      <c r="P108" s="53">
        <f>VLOOKUP($A108,[3]Hoja1!$A$3:$M$271,12,0)</f>
        <v>27440</v>
      </c>
      <c r="Q108" s="53">
        <f>VLOOKUP($A108,[3]Hoja1!$A$3:$M$271,13,0)</f>
        <v>0</v>
      </c>
      <c r="R108" s="53">
        <f t="shared" si="41"/>
        <v>27440</v>
      </c>
      <c r="S108" s="54">
        <f t="shared" si="59"/>
        <v>27440</v>
      </c>
      <c r="T108" s="53">
        <f>VLOOKUP($A108,[4]Hoja1!$A$3:$G$271,6,0)</f>
        <v>22159</v>
      </c>
      <c r="U108" s="53">
        <f>VLOOKUP($A108,[4]Hoja1!$A$3:$G$271,7,0)</f>
        <v>0</v>
      </c>
      <c r="V108" s="53">
        <f t="shared" si="42"/>
        <v>22159</v>
      </c>
      <c r="W108" s="54">
        <f t="shared" si="60"/>
        <v>22159</v>
      </c>
      <c r="X108" s="53">
        <f>VLOOKUP($A108,[5]Hoja1!$A$3:$G$271,6,0)</f>
        <v>0</v>
      </c>
      <c r="Y108" s="53">
        <f>VLOOKUP($A108,[5]Hoja1!$A$3:$G$271,7,0)</f>
        <v>0</v>
      </c>
      <c r="Z108" s="53">
        <f t="shared" si="44"/>
        <v>0</v>
      </c>
      <c r="AA108" s="54">
        <f t="shared" si="60"/>
        <v>0</v>
      </c>
      <c r="AB108" s="53">
        <f>VLOOKUP($A108,[6]Hoja1!$A$3:$G$271,6,0)</f>
        <v>0</v>
      </c>
      <c r="AC108" s="53">
        <f>VLOOKUP($A108,[6]Hoja1!$A$3:$G$271,7,0)</f>
        <v>0</v>
      </c>
      <c r="AD108" s="53">
        <f t="shared" si="45"/>
        <v>0</v>
      </c>
      <c r="AE108" s="54">
        <f t="shared" si="60"/>
        <v>0</v>
      </c>
      <c r="AF108" s="53">
        <f>VLOOKUP($A108,[7]Hoja1!$A$3:$M$271,12,0)</f>
        <v>0</v>
      </c>
      <c r="AG108" s="53">
        <f>VLOOKUP($A108,[7]Hoja1!$A$3:$M$271,13,0)</f>
        <v>0</v>
      </c>
      <c r="AH108" s="53">
        <f t="shared" si="46"/>
        <v>0</v>
      </c>
      <c r="AI108" s="54">
        <f t="shared" si="60"/>
        <v>0</v>
      </c>
      <c r="AJ108" s="53">
        <f>VLOOKUP($A108,[8]Hoja1!$A$3:$G$271,6,0)</f>
        <v>24730</v>
      </c>
      <c r="AK108" s="53">
        <f>VLOOKUP($A108,[8]Hoja1!$A$3:$G$271,7,0)</f>
        <v>0</v>
      </c>
      <c r="AL108" s="53">
        <f t="shared" si="47"/>
        <v>24730</v>
      </c>
      <c r="AM108" s="54">
        <f t="shared" si="60"/>
        <v>24730</v>
      </c>
      <c r="AN108" s="53">
        <f>VLOOKUP($A108,[9]Hoja1!$A$5:$G$273,6,0)</f>
        <v>19744</v>
      </c>
      <c r="AO108" s="53">
        <f>VLOOKUP($A108,[9]Hoja1!$A$5:$G$273,7,0)</f>
        <v>0</v>
      </c>
      <c r="AP108" s="53">
        <f t="shared" si="48"/>
        <v>19744</v>
      </c>
      <c r="AQ108" s="54">
        <f t="shared" si="60"/>
        <v>19744</v>
      </c>
      <c r="AR108" s="53">
        <f>VLOOKUP($A108,[10]Hoja1!$A$3:$M$271,12,0)</f>
        <v>0</v>
      </c>
      <c r="AS108" s="53">
        <f>VLOOKUP($A108,[10]Hoja1!$A$3:$M$271,13,0)</f>
        <v>0</v>
      </c>
      <c r="AT108" s="53">
        <f t="shared" si="49"/>
        <v>0</v>
      </c>
      <c r="AU108" s="54">
        <f t="shared" si="58"/>
        <v>0</v>
      </c>
      <c r="AV108" s="53">
        <f>VLOOKUP($A108,[11]Hoja1!$A$3:$M$271,12,0)</f>
        <v>0</v>
      </c>
      <c r="AW108" s="53">
        <f>VLOOKUP($A108,[11]Hoja1!$A$3:$M$271,13,0)</f>
        <v>0</v>
      </c>
      <c r="AX108" s="53">
        <f t="shared" si="50"/>
        <v>0</v>
      </c>
      <c r="AY108" s="54">
        <f t="shared" si="58"/>
        <v>0</v>
      </c>
      <c r="AZ108" s="53">
        <f>VLOOKUP($A108,[12]Hoja1!$A$3:$M$271,12,0)</f>
        <v>0</v>
      </c>
      <c r="BA108" s="53">
        <f>VLOOKUP($A108,[12]Hoja1!$A$3:$M$271,13,0)</f>
        <v>0</v>
      </c>
      <c r="BB108" s="53">
        <f t="shared" si="51"/>
        <v>0</v>
      </c>
      <c r="BC108" s="54">
        <f t="shared" si="58"/>
        <v>0</v>
      </c>
      <c r="BD108" s="182"/>
      <c r="BF108" s="13"/>
      <c r="BK108" s="13"/>
    </row>
    <row r="109" spans="1:63" s="14" customFormat="1" ht="12.75" x14ac:dyDescent="0.2">
      <c r="A109" s="184">
        <v>100</v>
      </c>
      <c r="B109" s="49" t="s">
        <v>222</v>
      </c>
      <c r="C109" s="49" t="s">
        <v>209</v>
      </c>
      <c r="D109" s="132">
        <v>1</v>
      </c>
      <c r="E109" s="50" t="s">
        <v>331</v>
      </c>
      <c r="F109" s="164">
        <v>18000</v>
      </c>
      <c r="G109" s="162">
        <v>10</v>
      </c>
      <c r="H109" s="53">
        <f>VLOOKUP($A109,[1]Hoja1!$A$3:$G$271,6,0)</f>
        <v>0</v>
      </c>
      <c r="I109" s="53">
        <f>VLOOKUP($A109,[1]Hoja1!$A$3:$G$271,7,0)</f>
        <v>0</v>
      </c>
      <c r="J109" s="53">
        <f t="shared" si="52"/>
        <v>0</v>
      </c>
      <c r="K109" s="54">
        <f t="shared" si="53"/>
        <v>0</v>
      </c>
      <c r="L109" s="53">
        <f>VLOOKUP($A109,[2]Hoja1!$A$3:$G$271,6,0)</f>
        <v>0</v>
      </c>
      <c r="M109" s="53">
        <f>VLOOKUP($A109,[2]Hoja1!$A$3:$G$271,7,0)</f>
        <v>0</v>
      </c>
      <c r="N109" s="53">
        <f t="shared" si="39"/>
        <v>0</v>
      </c>
      <c r="O109" s="54">
        <f t="shared" si="59"/>
        <v>0</v>
      </c>
      <c r="P109" s="53">
        <f>VLOOKUP($A109,[3]Hoja1!$A$3:$M$271,12,0)</f>
        <v>27440</v>
      </c>
      <c r="Q109" s="53">
        <f>VLOOKUP($A109,[3]Hoja1!$A$3:$M$271,13,0)</f>
        <v>0</v>
      </c>
      <c r="R109" s="53">
        <f t="shared" si="41"/>
        <v>27440</v>
      </c>
      <c r="S109" s="54">
        <f t="shared" si="59"/>
        <v>27440</v>
      </c>
      <c r="T109" s="53">
        <f>VLOOKUP($A109,[4]Hoja1!$A$3:$G$271,6,0)</f>
        <v>22159</v>
      </c>
      <c r="U109" s="53">
        <f>VLOOKUP($A109,[4]Hoja1!$A$3:$G$271,7,0)</f>
        <v>0</v>
      </c>
      <c r="V109" s="53">
        <f t="shared" si="42"/>
        <v>22159</v>
      </c>
      <c r="W109" s="54">
        <f t="shared" si="60"/>
        <v>22159</v>
      </c>
      <c r="X109" s="53">
        <f>VLOOKUP($A109,[5]Hoja1!$A$3:$G$271,6,0)</f>
        <v>0</v>
      </c>
      <c r="Y109" s="53">
        <f>VLOOKUP($A109,[5]Hoja1!$A$3:$G$271,7,0)</f>
        <v>0</v>
      </c>
      <c r="Z109" s="53">
        <f t="shared" si="44"/>
        <v>0</v>
      </c>
      <c r="AA109" s="54">
        <f t="shared" si="60"/>
        <v>0</v>
      </c>
      <c r="AB109" s="53">
        <f>VLOOKUP($A109,[6]Hoja1!$A$3:$G$271,6,0)</f>
        <v>0</v>
      </c>
      <c r="AC109" s="53">
        <f>VLOOKUP($A109,[6]Hoja1!$A$3:$G$271,7,0)</f>
        <v>0</v>
      </c>
      <c r="AD109" s="53">
        <f t="shared" si="45"/>
        <v>0</v>
      </c>
      <c r="AE109" s="54">
        <f t="shared" si="60"/>
        <v>0</v>
      </c>
      <c r="AF109" s="53">
        <f>VLOOKUP($A109,[7]Hoja1!$A$3:$M$271,12,0)</f>
        <v>0</v>
      </c>
      <c r="AG109" s="53">
        <f>VLOOKUP($A109,[7]Hoja1!$A$3:$M$271,13,0)</f>
        <v>0</v>
      </c>
      <c r="AH109" s="53">
        <f t="shared" si="46"/>
        <v>0</v>
      </c>
      <c r="AI109" s="54">
        <f t="shared" si="60"/>
        <v>0</v>
      </c>
      <c r="AJ109" s="53">
        <f>VLOOKUP($A109,[8]Hoja1!$A$3:$G$271,6,0)</f>
        <v>24730</v>
      </c>
      <c r="AK109" s="53">
        <f>VLOOKUP($A109,[8]Hoja1!$A$3:$G$271,7,0)</f>
        <v>0</v>
      </c>
      <c r="AL109" s="53">
        <f t="shared" si="47"/>
        <v>24730</v>
      </c>
      <c r="AM109" s="54">
        <f t="shared" si="60"/>
        <v>24730</v>
      </c>
      <c r="AN109" s="53">
        <f>VLOOKUP($A109,[9]Hoja1!$A$5:$G$273,6,0)</f>
        <v>19744</v>
      </c>
      <c r="AO109" s="53">
        <f>VLOOKUP($A109,[9]Hoja1!$A$5:$G$273,7,0)</f>
        <v>0</v>
      </c>
      <c r="AP109" s="53">
        <f t="shared" si="48"/>
        <v>19744</v>
      </c>
      <c r="AQ109" s="54">
        <f t="shared" si="60"/>
        <v>19744</v>
      </c>
      <c r="AR109" s="53">
        <f>VLOOKUP($A109,[10]Hoja1!$A$3:$M$271,12,0)</f>
        <v>0</v>
      </c>
      <c r="AS109" s="53">
        <f>VLOOKUP($A109,[10]Hoja1!$A$3:$M$271,13,0)</f>
        <v>0</v>
      </c>
      <c r="AT109" s="53">
        <f t="shared" si="49"/>
        <v>0</v>
      </c>
      <c r="AU109" s="54">
        <f t="shared" si="58"/>
        <v>0</v>
      </c>
      <c r="AV109" s="53">
        <f>VLOOKUP($A109,[11]Hoja1!$A$3:$M$271,12,0)</f>
        <v>0</v>
      </c>
      <c r="AW109" s="53">
        <f>VLOOKUP($A109,[11]Hoja1!$A$3:$M$271,13,0)</f>
        <v>0</v>
      </c>
      <c r="AX109" s="53">
        <f t="shared" si="50"/>
        <v>0</v>
      </c>
      <c r="AY109" s="54">
        <f t="shared" si="58"/>
        <v>0</v>
      </c>
      <c r="AZ109" s="53">
        <f>VLOOKUP($A109,[12]Hoja1!$A$3:$M$271,12,0)</f>
        <v>0</v>
      </c>
      <c r="BA109" s="53">
        <f>VLOOKUP($A109,[12]Hoja1!$A$3:$M$271,13,0)</f>
        <v>0</v>
      </c>
      <c r="BB109" s="53">
        <f t="shared" si="51"/>
        <v>0</v>
      </c>
      <c r="BC109" s="54">
        <f t="shared" si="58"/>
        <v>0</v>
      </c>
      <c r="BD109" s="182"/>
      <c r="BF109" s="13"/>
      <c r="BK109" s="13"/>
    </row>
    <row r="110" spans="1:63" s="14" customFormat="1" ht="12.75" x14ac:dyDescent="0.2">
      <c r="A110" s="183">
        <v>101</v>
      </c>
      <c r="B110" s="49" t="s">
        <v>223</v>
      </c>
      <c r="C110" s="49" t="s">
        <v>209</v>
      </c>
      <c r="D110" s="132">
        <v>1</v>
      </c>
      <c r="E110" s="50" t="s">
        <v>331</v>
      </c>
      <c r="F110" s="164">
        <v>18000</v>
      </c>
      <c r="G110" s="162">
        <v>19.333333333333332</v>
      </c>
      <c r="H110" s="53">
        <f>VLOOKUP($A110,[1]Hoja1!$A$3:$G$271,6,0)</f>
        <v>0</v>
      </c>
      <c r="I110" s="53">
        <f>VLOOKUP($A110,[1]Hoja1!$A$3:$G$271,7,0)</f>
        <v>0</v>
      </c>
      <c r="J110" s="53">
        <f t="shared" si="52"/>
        <v>0</v>
      </c>
      <c r="K110" s="54">
        <f t="shared" si="53"/>
        <v>0</v>
      </c>
      <c r="L110" s="53">
        <f>VLOOKUP($A110,[2]Hoja1!$A$3:$G$271,6,0)</f>
        <v>0</v>
      </c>
      <c r="M110" s="53">
        <f>VLOOKUP($A110,[2]Hoja1!$A$3:$G$271,7,0)</f>
        <v>0</v>
      </c>
      <c r="N110" s="53">
        <f t="shared" si="39"/>
        <v>0</v>
      </c>
      <c r="O110" s="54">
        <f t="shared" si="59"/>
        <v>0</v>
      </c>
      <c r="P110" s="53">
        <f>VLOOKUP($A110,[3]Hoja1!$A$3:$M$271,12,0)</f>
        <v>27440</v>
      </c>
      <c r="Q110" s="53">
        <f>VLOOKUP($A110,[3]Hoja1!$A$3:$M$271,13,0)</f>
        <v>0</v>
      </c>
      <c r="R110" s="53">
        <f t="shared" si="41"/>
        <v>27440</v>
      </c>
      <c r="S110" s="54">
        <f t="shared" si="59"/>
        <v>27440</v>
      </c>
      <c r="T110" s="53">
        <f>VLOOKUP($A110,[4]Hoja1!$A$3:$G$271,6,0)</f>
        <v>22159</v>
      </c>
      <c r="U110" s="53">
        <f>VLOOKUP($A110,[4]Hoja1!$A$3:$G$271,7,0)</f>
        <v>0</v>
      </c>
      <c r="V110" s="53">
        <f t="shared" si="42"/>
        <v>22159</v>
      </c>
      <c r="W110" s="54">
        <f t="shared" si="60"/>
        <v>22159</v>
      </c>
      <c r="X110" s="53">
        <f>VLOOKUP($A110,[5]Hoja1!$A$3:$G$271,6,0)</f>
        <v>0</v>
      </c>
      <c r="Y110" s="53">
        <f>VLOOKUP($A110,[5]Hoja1!$A$3:$G$271,7,0)</f>
        <v>0</v>
      </c>
      <c r="Z110" s="53">
        <f t="shared" si="44"/>
        <v>0</v>
      </c>
      <c r="AA110" s="54">
        <f t="shared" si="60"/>
        <v>0</v>
      </c>
      <c r="AB110" s="53">
        <f>VLOOKUP($A110,[6]Hoja1!$A$3:$G$271,6,0)</f>
        <v>0</v>
      </c>
      <c r="AC110" s="53">
        <f>VLOOKUP($A110,[6]Hoja1!$A$3:$G$271,7,0)</f>
        <v>0</v>
      </c>
      <c r="AD110" s="53">
        <f t="shared" si="45"/>
        <v>0</v>
      </c>
      <c r="AE110" s="54">
        <f t="shared" si="60"/>
        <v>0</v>
      </c>
      <c r="AF110" s="53">
        <f>VLOOKUP($A110,[7]Hoja1!$A$3:$M$271,12,0)</f>
        <v>0</v>
      </c>
      <c r="AG110" s="53">
        <f>VLOOKUP($A110,[7]Hoja1!$A$3:$M$271,13,0)</f>
        <v>0</v>
      </c>
      <c r="AH110" s="53">
        <f t="shared" si="46"/>
        <v>0</v>
      </c>
      <c r="AI110" s="54">
        <f t="shared" si="60"/>
        <v>0</v>
      </c>
      <c r="AJ110" s="53">
        <f>VLOOKUP($A110,[8]Hoja1!$A$3:$G$271,6,0)</f>
        <v>24730</v>
      </c>
      <c r="AK110" s="53">
        <f>VLOOKUP($A110,[8]Hoja1!$A$3:$G$271,7,0)</f>
        <v>0</v>
      </c>
      <c r="AL110" s="53">
        <f t="shared" si="47"/>
        <v>24730</v>
      </c>
      <c r="AM110" s="54">
        <f t="shared" si="60"/>
        <v>24730</v>
      </c>
      <c r="AN110" s="53">
        <f>VLOOKUP($A110,[9]Hoja1!$A$5:$G$273,6,0)</f>
        <v>19744</v>
      </c>
      <c r="AO110" s="53">
        <f>VLOOKUP($A110,[9]Hoja1!$A$5:$G$273,7,0)</f>
        <v>0</v>
      </c>
      <c r="AP110" s="53">
        <f t="shared" si="48"/>
        <v>19744</v>
      </c>
      <c r="AQ110" s="54">
        <f t="shared" si="60"/>
        <v>19744</v>
      </c>
      <c r="AR110" s="53">
        <f>VLOOKUP($A110,[10]Hoja1!$A$3:$M$271,12,0)</f>
        <v>0</v>
      </c>
      <c r="AS110" s="53">
        <f>VLOOKUP($A110,[10]Hoja1!$A$3:$M$271,13,0)</f>
        <v>0</v>
      </c>
      <c r="AT110" s="53">
        <f t="shared" si="49"/>
        <v>0</v>
      </c>
      <c r="AU110" s="54">
        <f t="shared" si="58"/>
        <v>0</v>
      </c>
      <c r="AV110" s="53">
        <f>VLOOKUP($A110,[11]Hoja1!$A$3:$M$271,12,0)</f>
        <v>0</v>
      </c>
      <c r="AW110" s="53">
        <f>VLOOKUP($A110,[11]Hoja1!$A$3:$M$271,13,0)</f>
        <v>0</v>
      </c>
      <c r="AX110" s="53">
        <f t="shared" si="50"/>
        <v>0</v>
      </c>
      <c r="AY110" s="54">
        <f t="shared" si="58"/>
        <v>0</v>
      </c>
      <c r="AZ110" s="53">
        <f>VLOOKUP($A110,[12]Hoja1!$A$3:$M$271,12,0)</f>
        <v>0</v>
      </c>
      <c r="BA110" s="53">
        <f>VLOOKUP($A110,[12]Hoja1!$A$3:$M$271,13,0)</f>
        <v>0</v>
      </c>
      <c r="BB110" s="53">
        <f t="shared" si="51"/>
        <v>0</v>
      </c>
      <c r="BC110" s="54">
        <f t="shared" si="58"/>
        <v>0</v>
      </c>
      <c r="BD110" s="182"/>
      <c r="BF110" s="13"/>
      <c r="BK110" s="13"/>
    </row>
    <row r="111" spans="1:63" s="14" customFormat="1" ht="12.75" x14ac:dyDescent="0.2">
      <c r="A111" s="184">
        <v>102</v>
      </c>
      <c r="B111" s="49" t="s">
        <v>224</v>
      </c>
      <c r="C111" s="49" t="s">
        <v>209</v>
      </c>
      <c r="D111" s="132">
        <v>1</v>
      </c>
      <c r="E111" s="50" t="s">
        <v>331</v>
      </c>
      <c r="F111" s="164">
        <v>18000</v>
      </c>
      <c r="G111" s="162">
        <v>11.333333333333334</v>
      </c>
      <c r="H111" s="53">
        <f>VLOOKUP($A111,[1]Hoja1!$A$3:$G$271,6,0)</f>
        <v>0</v>
      </c>
      <c r="I111" s="53">
        <f>VLOOKUP($A111,[1]Hoja1!$A$3:$G$271,7,0)</f>
        <v>0</v>
      </c>
      <c r="J111" s="53">
        <f t="shared" si="52"/>
        <v>0</v>
      </c>
      <c r="K111" s="54">
        <f t="shared" si="53"/>
        <v>0</v>
      </c>
      <c r="L111" s="53">
        <f>VLOOKUP($A111,[2]Hoja1!$A$3:$G$271,6,0)</f>
        <v>0</v>
      </c>
      <c r="M111" s="53">
        <f>VLOOKUP($A111,[2]Hoja1!$A$3:$G$271,7,0)</f>
        <v>0</v>
      </c>
      <c r="N111" s="53">
        <f t="shared" si="39"/>
        <v>0</v>
      </c>
      <c r="O111" s="54">
        <f t="shared" si="59"/>
        <v>0</v>
      </c>
      <c r="P111" s="53">
        <f>VLOOKUP($A111,[3]Hoja1!$A$3:$M$271,12,0)</f>
        <v>27440</v>
      </c>
      <c r="Q111" s="53">
        <f>VLOOKUP($A111,[3]Hoja1!$A$3:$M$271,13,0)</f>
        <v>0</v>
      </c>
      <c r="R111" s="53">
        <f t="shared" si="41"/>
        <v>27440</v>
      </c>
      <c r="S111" s="54">
        <f t="shared" si="59"/>
        <v>27440</v>
      </c>
      <c r="T111" s="53">
        <f>VLOOKUP($A111,[4]Hoja1!$A$3:$G$271,6,0)</f>
        <v>22159</v>
      </c>
      <c r="U111" s="53">
        <f>VLOOKUP($A111,[4]Hoja1!$A$3:$G$271,7,0)</f>
        <v>0</v>
      </c>
      <c r="V111" s="53">
        <f t="shared" si="42"/>
        <v>22159</v>
      </c>
      <c r="W111" s="54">
        <f t="shared" si="60"/>
        <v>22159</v>
      </c>
      <c r="X111" s="53">
        <f>VLOOKUP($A111,[5]Hoja1!$A$3:$G$271,6,0)</f>
        <v>0</v>
      </c>
      <c r="Y111" s="53">
        <f>VLOOKUP($A111,[5]Hoja1!$A$3:$G$271,7,0)</f>
        <v>0</v>
      </c>
      <c r="Z111" s="53">
        <f t="shared" si="44"/>
        <v>0</v>
      </c>
      <c r="AA111" s="54">
        <f t="shared" si="60"/>
        <v>0</v>
      </c>
      <c r="AB111" s="53">
        <f>VLOOKUP($A111,[6]Hoja1!$A$3:$G$271,6,0)</f>
        <v>0</v>
      </c>
      <c r="AC111" s="53">
        <f>VLOOKUP($A111,[6]Hoja1!$A$3:$G$271,7,0)</f>
        <v>0</v>
      </c>
      <c r="AD111" s="53">
        <f t="shared" si="45"/>
        <v>0</v>
      </c>
      <c r="AE111" s="54">
        <f t="shared" si="60"/>
        <v>0</v>
      </c>
      <c r="AF111" s="53">
        <f>VLOOKUP($A111,[7]Hoja1!$A$3:$M$271,12,0)</f>
        <v>0</v>
      </c>
      <c r="AG111" s="53">
        <f>VLOOKUP($A111,[7]Hoja1!$A$3:$M$271,13,0)</f>
        <v>0</v>
      </c>
      <c r="AH111" s="53">
        <f t="shared" si="46"/>
        <v>0</v>
      </c>
      <c r="AI111" s="54">
        <f t="shared" si="60"/>
        <v>0</v>
      </c>
      <c r="AJ111" s="53">
        <f>VLOOKUP($A111,[8]Hoja1!$A$3:$G$271,6,0)</f>
        <v>24730</v>
      </c>
      <c r="AK111" s="53">
        <f>VLOOKUP($A111,[8]Hoja1!$A$3:$G$271,7,0)</f>
        <v>0</v>
      </c>
      <c r="AL111" s="53">
        <f t="shared" si="47"/>
        <v>24730</v>
      </c>
      <c r="AM111" s="54">
        <f t="shared" si="60"/>
        <v>24730</v>
      </c>
      <c r="AN111" s="53">
        <f>VLOOKUP($A111,[9]Hoja1!$A$5:$G$273,6,0)</f>
        <v>19744</v>
      </c>
      <c r="AO111" s="53">
        <f>VLOOKUP($A111,[9]Hoja1!$A$5:$G$273,7,0)</f>
        <v>0</v>
      </c>
      <c r="AP111" s="53">
        <f t="shared" si="48"/>
        <v>19744</v>
      </c>
      <c r="AQ111" s="54">
        <f t="shared" si="60"/>
        <v>19744</v>
      </c>
      <c r="AR111" s="53">
        <f>VLOOKUP($A111,[10]Hoja1!$A$3:$M$271,12,0)</f>
        <v>0</v>
      </c>
      <c r="AS111" s="53">
        <f>VLOOKUP($A111,[10]Hoja1!$A$3:$M$271,13,0)</f>
        <v>0</v>
      </c>
      <c r="AT111" s="53">
        <f t="shared" si="49"/>
        <v>0</v>
      </c>
      <c r="AU111" s="54">
        <f t="shared" si="58"/>
        <v>0</v>
      </c>
      <c r="AV111" s="53">
        <f>VLOOKUP($A111,[11]Hoja1!$A$3:$M$271,12,0)</f>
        <v>0</v>
      </c>
      <c r="AW111" s="53">
        <f>VLOOKUP($A111,[11]Hoja1!$A$3:$M$271,13,0)</f>
        <v>0</v>
      </c>
      <c r="AX111" s="53">
        <f t="shared" si="50"/>
        <v>0</v>
      </c>
      <c r="AY111" s="54">
        <f t="shared" si="58"/>
        <v>0</v>
      </c>
      <c r="AZ111" s="53">
        <f>VLOOKUP($A111,[12]Hoja1!$A$3:$M$271,12,0)</f>
        <v>0</v>
      </c>
      <c r="BA111" s="53">
        <f>VLOOKUP($A111,[12]Hoja1!$A$3:$M$271,13,0)</f>
        <v>0</v>
      </c>
      <c r="BB111" s="53">
        <f t="shared" si="51"/>
        <v>0</v>
      </c>
      <c r="BC111" s="54">
        <f t="shared" si="58"/>
        <v>0</v>
      </c>
      <c r="BD111" s="182"/>
      <c r="BF111" s="13"/>
      <c r="BK111" s="13"/>
    </row>
    <row r="112" spans="1:63" s="14" customFormat="1" ht="25.5" x14ac:dyDescent="0.2">
      <c r="A112" s="183">
        <v>103</v>
      </c>
      <c r="B112" s="49" t="s">
        <v>242</v>
      </c>
      <c r="C112" s="49" t="s">
        <v>243</v>
      </c>
      <c r="D112" s="132">
        <v>1</v>
      </c>
      <c r="E112" s="50" t="s">
        <v>331</v>
      </c>
      <c r="F112" s="164">
        <v>2618</v>
      </c>
      <c r="G112" s="162">
        <v>1</v>
      </c>
      <c r="H112" s="53">
        <f>VLOOKUP($A112,[1]Hoja1!$A$3:$G$271,6,0)</f>
        <v>0</v>
      </c>
      <c r="I112" s="53">
        <f>VLOOKUP($A112,[1]Hoja1!$A$3:$G$271,7,0)</f>
        <v>0</v>
      </c>
      <c r="J112" s="53">
        <f t="shared" si="52"/>
        <v>0</v>
      </c>
      <c r="K112" s="54">
        <f t="shared" si="53"/>
        <v>0</v>
      </c>
      <c r="L112" s="53">
        <f>VLOOKUP($A112,[2]Hoja1!$A$3:$G$271,6,0)</f>
        <v>0</v>
      </c>
      <c r="M112" s="53">
        <f>VLOOKUP($A112,[2]Hoja1!$A$3:$G$271,7,0)</f>
        <v>0</v>
      </c>
      <c r="N112" s="53">
        <f t="shared" si="39"/>
        <v>0</v>
      </c>
      <c r="O112" s="54">
        <f t="shared" si="59"/>
        <v>0</v>
      </c>
      <c r="P112" s="53">
        <f>VLOOKUP($A112,[3]Hoja1!$A$3:$M$271,12,0)</f>
        <v>3500</v>
      </c>
      <c r="Q112" s="53">
        <f>VLOOKUP($A112,[3]Hoja1!$A$3:$M$271,13,0)</f>
        <v>0</v>
      </c>
      <c r="R112" s="53">
        <f t="shared" si="41"/>
        <v>3500</v>
      </c>
      <c r="S112" s="54">
        <f t="shared" si="59"/>
        <v>3500</v>
      </c>
      <c r="T112" s="53">
        <f>VLOOKUP($A112,[4]Hoja1!$A$3:$G$271,6,0)</f>
        <v>7841</v>
      </c>
      <c r="U112" s="53">
        <f t="shared" ref="U112:U114" si="61">T112*0.19</f>
        <v>1489.79</v>
      </c>
      <c r="V112" s="53">
        <f t="shared" si="42"/>
        <v>9330.7900000000009</v>
      </c>
      <c r="W112" s="54">
        <f t="shared" si="60"/>
        <v>9330.7900000000009</v>
      </c>
      <c r="X112" s="53">
        <f>VLOOKUP($A112,[5]Hoja1!$A$3:$G$271,6,0)</f>
        <v>2248</v>
      </c>
      <c r="Y112" s="53">
        <f>X112*0.19</f>
        <v>427.12</v>
      </c>
      <c r="Z112" s="53">
        <f t="shared" si="44"/>
        <v>2675.12</v>
      </c>
      <c r="AA112" s="54">
        <f t="shared" si="60"/>
        <v>2675.12</v>
      </c>
      <c r="AB112" s="53">
        <f>VLOOKUP($A112,[6]Hoja1!$A$3:$G$271,6,0)</f>
        <v>0</v>
      </c>
      <c r="AC112" s="53">
        <f>VLOOKUP($A112,[6]Hoja1!$A$3:$G$271,7,0)</f>
        <v>0</v>
      </c>
      <c r="AD112" s="53">
        <f t="shared" si="45"/>
        <v>0</v>
      </c>
      <c r="AE112" s="54">
        <f t="shared" si="60"/>
        <v>0</v>
      </c>
      <c r="AF112" s="53">
        <f>VLOOKUP($A112,[7]Hoja1!$A$3:$M$271,12,0)</f>
        <v>0</v>
      </c>
      <c r="AG112" s="53">
        <f>VLOOKUP($A112,[7]Hoja1!$A$3:$M$271,13,0)</f>
        <v>0</v>
      </c>
      <c r="AH112" s="53">
        <f t="shared" si="46"/>
        <v>0</v>
      </c>
      <c r="AI112" s="54">
        <f t="shared" si="60"/>
        <v>0</v>
      </c>
      <c r="AJ112" s="53">
        <f>VLOOKUP($A112,[8]Hoja1!$A$3:$G$271,6,0)</f>
        <v>2820</v>
      </c>
      <c r="AK112" s="53">
        <f>VLOOKUP($A112,[8]Hoja1!$A$3:$G$271,7,0)</f>
        <v>0</v>
      </c>
      <c r="AL112" s="53">
        <f t="shared" si="47"/>
        <v>2820</v>
      </c>
      <c r="AM112" s="54">
        <f t="shared" si="60"/>
        <v>2820</v>
      </c>
      <c r="AN112" s="53">
        <f>VLOOKUP($A112,[9]Hoja1!$A$5:$G$273,6,0)</f>
        <v>0</v>
      </c>
      <c r="AO112" s="53">
        <f>VLOOKUP($A112,[9]Hoja1!$A$5:$G$273,7,0)</f>
        <v>0</v>
      </c>
      <c r="AP112" s="53">
        <f t="shared" si="48"/>
        <v>0</v>
      </c>
      <c r="AQ112" s="54">
        <f t="shared" si="60"/>
        <v>0</v>
      </c>
      <c r="AR112" s="53">
        <f>VLOOKUP($A112,[10]Hoja1!$A$3:$M$271,12,0)</f>
        <v>0</v>
      </c>
      <c r="AS112" s="53">
        <f>VLOOKUP($A112,[10]Hoja1!$A$3:$M$271,13,0)</f>
        <v>0</v>
      </c>
      <c r="AT112" s="53">
        <f t="shared" si="49"/>
        <v>0</v>
      </c>
      <c r="AU112" s="54">
        <f t="shared" si="58"/>
        <v>0</v>
      </c>
      <c r="AV112" s="53">
        <f>VLOOKUP($A112,[11]Hoja1!$A$3:$M$271,12,0)</f>
        <v>0</v>
      </c>
      <c r="AW112" s="53">
        <f>VLOOKUP($A112,[11]Hoja1!$A$3:$M$271,13,0)</f>
        <v>0</v>
      </c>
      <c r="AX112" s="53">
        <f t="shared" si="50"/>
        <v>0</v>
      </c>
      <c r="AY112" s="54">
        <f t="shared" si="58"/>
        <v>0</v>
      </c>
      <c r="AZ112" s="53">
        <f>VLOOKUP($A112,[12]Hoja1!$A$3:$M$271,12,0)</f>
        <v>0</v>
      </c>
      <c r="BA112" s="53">
        <f>VLOOKUP($A112,[12]Hoja1!$A$3:$M$271,13,0)</f>
        <v>0</v>
      </c>
      <c r="BB112" s="53">
        <f t="shared" si="51"/>
        <v>0</v>
      </c>
      <c r="BC112" s="54">
        <f t="shared" si="58"/>
        <v>0</v>
      </c>
      <c r="BD112" s="182"/>
      <c r="BF112" s="13"/>
      <c r="BK112" s="13"/>
    </row>
    <row r="113" spans="1:63" s="14" customFormat="1" ht="25.5" x14ac:dyDescent="0.2">
      <c r="A113" s="184">
        <v>104</v>
      </c>
      <c r="B113" s="49" t="s">
        <v>244</v>
      </c>
      <c r="C113" s="49" t="s">
        <v>243</v>
      </c>
      <c r="D113" s="132">
        <v>1</v>
      </c>
      <c r="E113" s="50" t="s">
        <v>331</v>
      </c>
      <c r="F113" s="164">
        <v>9736.58</v>
      </c>
      <c r="G113" s="162">
        <v>9.3333333333333339</v>
      </c>
      <c r="H113" s="53">
        <f>VLOOKUP($A113,[1]Hoja1!$A$3:$G$271,6,0)</f>
        <v>0</v>
      </c>
      <c r="I113" s="53">
        <f>VLOOKUP($A113,[1]Hoja1!$A$3:$G$271,7,0)</f>
        <v>0</v>
      </c>
      <c r="J113" s="53">
        <f t="shared" si="52"/>
        <v>0</v>
      </c>
      <c r="K113" s="54">
        <f t="shared" si="53"/>
        <v>0</v>
      </c>
      <c r="L113" s="53">
        <f>VLOOKUP($A113,[2]Hoja1!$A$3:$G$271,6,0)</f>
        <v>0</v>
      </c>
      <c r="M113" s="53">
        <f>VLOOKUP($A113,[2]Hoja1!$A$3:$G$271,7,0)</f>
        <v>0</v>
      </c>
      <c r="N113" s="53">
        <f t="shared" si="39"/>
        <v>0</v>
      </c>
      <c r="O113" s="54">
        <f t="shared" si="59"/>
        <v>0</v>
      </c>
      <c r="P113" s="53">
        <f>VLOOKUP($A113,[3]Hoja1!$A$3:$M$271,12,0)</f>
        <v>7145</v>
      </c>
      <c r="Q113" s="53">
        <f>VLOOKUP($A113,[3]Hoja1!$A$3:$M$271,13,0)</f>
        <v>0</v>
      </c>
      <c r="R113" s="53">
        <f t="shared" si="41"/>
        <v>7145</v>
      </c>
      <c r="S113" s="54">
        <f t="shared" si="59"/>
        <v>7145</v>
      </c>
      <c r="T113" s="53">
        <f>VLOOKUP($A113,[4]Hoja1!$A$3:$G$271,6,0)</f>
        <v>32955</v>
      </c>
      <c r="U113" s="53">
        <f t="shared" si="61"/>
        <v>6261.45</v>
      </c>
      <c r="V113" s="53">
        <f t="shared" si="42"/>
        <v>39216.449999999997</v>
      </c>
      <c r="W113" s="54">
        <f t="shared" si="60"/>
        <v>39216.449999999997</v>
      </c>
      <c r="X113" s="53">
        <f>VLOOKUP($A113,[5]Hoja1!$A$3:$G$271,6,0)</f>
        <v>0</v>
      </c>
      <c r="Y113" s="53">
        <f>VLOOKUP($A113,[5]Hoja1!$A$3:$G$271,7,0)</f>
        <v>0</v>
      </c>
      <c r="Z113" s="53">
        <f t="shared" si="44"/>
        <v>0</v>
      </c>
      <c r="AA113" s="54">
        <f t="shared" si="60"/>
        <v>0</v>
      </c>
      <c r="AB113" s="53">
        <f>VLOOKUP($A113,[6]Hoja1!$A$3:$G$271,6,0)</f>
        <v>0</v>
      </c>
      <c r="AC113" s="53">
        <f>VLOOKUP($A113,[6]Hoja1!$A$3:$G$271,7,0)</f>
        <v>0</v>
      </c>
      <c r="AD113" s="53">
        <f t="shared" si="45"/>
        <v>0</v>
      </c>
      <c r="AE113" s="54">
        <f t="shared" si="60"/>
        <v>0</v>
      </c>
      <c r="AF113" s="53">
        <f>VLOOKUP($A113,[7]Hoja1!$A$3:$M$271,12,0)</f>
        <v>0</v>
      </c>
      <c r="AG113" s="53">
        <f>VLOOKUP($A113,[7]Hoja1!$A$3:$M$271,13,0)</f>
        <v>0</v>
      </c>
      <c r="AH113" s="53">
        <f t="shared" si="46"/>
        <v>0</v>
      </c>
      <c r="AI113" s="54">
        <f t="shared" si="60"/>
        <v>0</v>
      </c>
      <c r="AJ113" s="53">
        <f>VLOOKUP($A113,[8]Hoja1!$A$3:$G$271,6,0)</f>
        <v>7090</v>
      </c>
      <c r="AK113" s="53">
        <f>VLOOKUP($A113,[8]Hoja1!$A$3:$G$271,7,0)</f>
        <v>0</v>
      </c>
      <c r="AL113" s="53">
        <f t="shared" si="47"/>
        <v>7090</v>
      </c>
      <c r="AM113" s="54">
        <f t="shared" si="60"/>
        <v>7090</v>
      </c>
      <c r="AN113" s="53">
        <f>VLOOKUP($A113,[9]Hoja1!$A$5:$G$273,6,0)</f>
        <v>0</v>
      </c>
      <c r="AO113" s="53">
        <f>VLOOKUP($A113,[9]Hoja1!$A$5:$G$273,7,0)</f>
        <v>0</v>
      </c>
      <c r="AP113" s="53">
        <f t="shared" si="48"/>
        <v>0</v>
      </c>
      <c r="AQ113" s="54">
        <f t="shared" si="60"/>
        <v>0</v>
      </c>
      <c r="AR113" s="53">
        <f>VLOOKUP($A113,[10]Hoja1!$A$3:$M$271,12,0)</f>
        <v>0</v>
      </c>
      <c r="AS113" s="53">
        <f>VLOOKUP($A113,[10]Hoja1!$A$3:$M$271,13,0)</f>
        <v>0</v>
      </c>
      <c r="AT113" s="53">
        <f t="shared" si="49"/>
        <v>0</v>
      </c>
      <c r="AU113" s="54">
        <f t="shared" si="58"/>
        <v>0</v>
      </c>
      <c r="AV113" s="53">
        <f>VLOOKUP($A113,[11]Hoja1!$A$3:$M$271,12,0)</f>
        <v>0</v>
      </c>
      <c r="AW113" s="53">
        <f>VLOOKUP($A113,[11]Hoja1!$A$3:$M$271,13,0)</f>
        <v>0</v>
      </c>
      <c r="AX113" s="53">
        <f t="shared" si="50"/>
        <v>0</v>
      </c>
      <c r="AY113" s="54">
        <f t="shared" si="58"/>
        <v>0</v>
      </c>
      <c r="AZ113" s="53">
        <f>VLOOKUP($A113,[12]Hoja1!$A$3:$M$271,12,0)</f>
        <v>0</v>
      </c>
      <c r="BA113" s="53">
        <f>VLOOKUP($A113,[12]Hoja1!$A$3:$M$271,13,0)</f>
        <v>0</v>
      </c>
      <c r="BB113" s="53">
        <f t="shared" si="51"/>
        <v>0</v>
      </c>
      <c r="BC113" s="54">
        <f t="shared" si="58"/>
        <v>0</v>
      </c>
      <c r="BD113" s="182"/>
      <c r="BF113" s="13"/>
      <c r="BK113" s="13"/>
    </row>
    <row r="114" spans="1:63" s="14" customFormat="1" ht="51" x14ac:dyDescent="0.2">
      <c r="A114" s="183">
        <v>105</v>
      </c>
      <c r="B114" s="49" t="s">
        <v>363</v>
      </c>
      <c r="C114" s="49" t="s">
        <v>243</v>
      </c>
      <c r="D114" s="132">
        <v>1</v>
      </c>
      <c r="E114" s="50" t="s">
        <v>331</v>
      </c>
      <c r="F114" s="164">
        <v>7497</v>
      </c>
      <c r="G114" s="162">
        <v>896.33333333333337</v>
      </c>
      <c r="H114" s="53">
        <f>VLOOKUP($A114,[1]Hoja1!$A$3:$G$271,6,0)</f>
        <v>0</v>
      </c>
      <c r="I114" s="53">
        <f>VLOOKUP($A114,[1]Hoja1!$A$3:$G$271,7,0)</f>
        <v>0</v>
      </c>
      <c r="J114" s="53">
        <f t="shared" si="52"/>
        <v>0</v>
      </c>
      <c r="K114" s="54">
        <f t="shared" si="53"/>
        <v>0</v>
      </c>
      <c r="L114" s="53">
        <f>VLOOKUP($A114,[2]Hoja1!$A$3:$G$271,6,0)</f>
        <v>0</v>
      </c>
      <c r="M114" s="53">
        <f>VLOOKUP($A114,[2]Hoja1!$A$3:$G$271,7,0)</f>
        <v>0</v>
      </c>
      <c r="N114" s="53">
        <f t="shared" si="39"/>
        <v>0</v>
      </c>
      <c r="O114" s="54">
        <f t="shared" si="59"/>
        <v>0</v>
      </c>
      <c r="P114" s="53">
        <f>VLOOKUP($A114,[3]Hoja1!$A$3:$M$271,12,0)</f>
        <v>7145</v>
      </c>
      <c r="Q114" s="53">
        <f>VLOOKUP($A114,[3]Hoja1!$A$3:$M$271,13,0)</f>
        <v>0</v>
      </c>
      <c r="R114" s="53">
        <f t="shared" si="41"/>
        <v>7145</v>
      </c>
      <c r="S114" s="54">
        <f t="shared" si="59"/>
        <v>7145</v>
      </c>
      <c r="T114" s="53">
        <f>VLOOKUP($A114,[4]Hoja1!$A$3:$G$271,6,0)</f>
        <v>8523</v>
      </c>
      <c r="U114" s="53">
        <f t="shared" si="61"/>
        <v>1619.3700000000001</v>
      </c>
      <c r="V114" s="53">
        <f t="shared" si="42"/>
        <v>10142.370000000001</v>
      </c>
      <c r="W114" s="54">
        <f t="shared" si="60"/>
        <v>10142.370000000001</v>
      </c>
      <c r="X114" s="53">
        <f>VLOOKUP($A114,[5]Hoja1!$A$3:$G$271,6,0)</f>
        <v>0</v>
      </c>
      <c r="Y114" s="53">
        <f>VLOOKUP($A114,[5]Hoja1!$A$3:$G$271,7,0)</f>
        <v>0</v>
      </c>
      <c r="Z114" s="53">
        <f t="shared" si="44"/>
        <v>0</v>
      </c>
      <c r="AA114" s="54">
        <f t="shared" si="60"/>
        <v>0</v>
      </c>
      <c r="AB114" s="53">
        <f>VLOOKUP($A114,[6]Hoja1!$A$3:$G$271,6,0)</f>
        <v>0</v>
      </c>
      <c r="AC114" s="53">
        <f>VLOOKUP($A114,[6]Hoja1!$A$3:$G$271,7,0)</f>
        <v>0</v>
      </c>
      <c r="AD114" s="53">
        <f t="shared" si="45"/>
        <v>0</v>
      </c>
      <c r="AE114" s="54">
        <f t="shared" si="60"/>
        <v>0</v>
      </c>
      <c r="AF114" s="53">
        <f>VLOOKUP($A114,[7]Hoja1!$A$3:$M$271,12,0)</f>
        <v>0</v>
      </c>
      <c r="AG114" s="53">
        <f>VLOOKUP($A114,[7]Hoja1!$A$3:$M$271,13,0)</f>
        <v>0</v>
      </c>
      <c r="AH114" s="53">
        <f t="shared" si="46"/>
        <v>0</v>
      </c>
      <c r="AI114" s="54">
        <f t="shared" si="60"/>
        <v>0</v>
      </c>
      <c r="AJ114" s="53">
        <f>VLOOKUP($A114,[8]Hoja1!$A$3:$G$271,6,0)</f>
        <v>7090</v>
      </c>
      <c r="AK114" s="53">
        <f>VLOOKUP($A114,[8]Hoja1!$A$3:$G$271,7,0)</f>
        <v>0</v>
      </c>
      <c r="AL114" s="53">
        <f t="shared" si="47"/>
        <v>7090</v>
      </c>
      <c r="AM114" s="54">
        <f t="shared" si="60"/>
        <v>7090</v>
      </c>
      <c r="AN114" s="53">
        <f>VLOOKUP($A114,[9]Hoja1!$A$5:$G$273,6,0)</f>
        <v>0</v>
      </c>
      <c r="AO114" s="53">
        <f>VLOOKUP($A114,[9]Hoja1!$A$5:$G$273,7,0)</f>
        <v>0</v>
      </c>
      <c r="AP114" s="53">
        <f t="shared" si="48"/>
        <v>0</v>
      </c>
      <c r="AQ114" s="54">
        <f t="shared" si="60"/>
        <v>0</v>
      </c>
      <c r="AR114" s="53">
        <f>VLOOKUP($A114,[10]Hoja1!$A$3:$M$271,12,0)</f>
        <v>0</v>
      </c>
      <c r="AS114" s="53">
        <f>VLOOKUP($A114,[10]Hoja1!$A$3:$M$271,13,0)</f>
        <v>0</v>
      </c>
      <c r="AT114" s="53">
        <f t="shared" si="49"/>
        <v>0</v>
      </c>
      <c r="AU114" s="54">
        <f t="shared" si="58"/>
        <v>0</v>
      </c>
      <c r="AV114" s="53">
        <f>VLOOKUP($A114,[11]Hoja1!$A$3:$M$271,12,0)</f>
        <v>0</v>
      </c>
      <c r="AW114" s="53">
        <f>VLOOKUP($A114,[11]Hoja1!$A$3:$M$271,13,0)</f>
        <v>0</v>
      </c>
      <c r="AX114" s="53">
        <f t="shared" si="50"/>
        <v>0</v>
      </c>
      <c r="AY114" s="54">
        <f t="shared" si="58"/>
        <v>0</v>
      </c>
      <c r="AZ114" s="53">
        <f>VLOOKUP($A114,[12]Hoja1!$A$3:$M$271,12,0)</f>
        <v>0</v>
      </c>
      <c r="BA114" s="53">
        <f>VLOOKUP($A114,[12]Hoja1!$A$3:$M$271,13,0)</f>
        <v>0</v>
      </c>
      <c r="BB114" s="53">
        <f t="shared" si="51"/>
        <v>0</v>
      </c>
      <c r="BC114" s="54">
        <f t="shared" si="58"/>
        <v>0</v>
      </c>
      <c r="BD114" s="182"/>
      <c r="BF114" s="13"/>
      <c r="BK114" s="13"/>
    </row>
    <row r="115" spans="1:63" s="14" customFormat="1" ht="63.75" x14ac:dyDescent="0.2">
      <c r="A115" s="184">
        <v>106</v>
      </c>
      <c r="B115" s="49" t="s">
        <v>364</v>
      </c>
      <c r="C115" s="49" t="s">
        <v>365</v>
      </c>
      <c r="D115" s="132">
        <v>1</v>
      </c>
      <c r="E115" s="50" t="s">
        <v>331</v>
      </c>
      <c r="F115" s="164">
        <v>39800</v>
      </c>
      <c r="G115" s="162">
        <v>130</v>
      </c>
      <c r="H115" s="53">
        <f>VLOOKUP($A115,[1]Hoja1!$A$3:$G$271,6,0)</f>
        <v>0</v>
      </c>
      <c r="I115" s="53">
        <f>VLOOKUP($A115,[1]Hoja1!$A$3:$G$271,7,0)</f>
        <v>0</v>
      </c>
      <c r="J115" s="53">
        <f t="shared" si="52"/>
        <v>0</v>
      </c>
      <c r="K115" s="54">
        <f t="shared" si="53"/>
        <v>0</v>
      </c>
      <c r="L115" s="53">
        <f>VLOOKUP($A115,[2]Hoja1!$A$3:$G$271,6,0)</f>
        <v>0</v>
      </c>
      <c r="M115" s="53">
        <f>VLOOKUP($A115,[2]Hoja1!$A$3:$G$271,7,0)</f>
        <v>0</v>
      </c>
      <c r="N115" s="53">
        <f t="shared" si="39"/>
        <v>0</v>
      </c>
      <c r="O115" s="54">
        <f t="shared" si="59"/>
        <v>0</v>
      </c>
      <c r="P115" s="53">
        <f>VLOOKUP($A115,[3]Hoja1!$A$3:$M$271,12,0)</f>
        <v>42445</v>
      </c>
      <c r="Q115" s="53">
        <f>VLOOKUP($A115,[3]Hoja1!$A$3:$M$271,13,0)</f>
        <v>0</v>
      </c>
      <c r="R115" s="53">
        <f t="shared" si="41"/>
        <v>42445</v>
      </c>
      <c r="S115" s="54">
        <f t="shared" si="59"/>
        <v>42445</v>
      </c>
      <c r="T115" s="53">
        <f>VLOOKUP($A115,[4]Hoja1!$A$3:$G$271,6,0)</f>
        <v>53506</v>
      </c>
      <c r="U115" s="53">
        <f>VLOOKUP($A115,[4]Hoja1!$A$3:$G$271,7,0)</f>
        <v>0</v>
      </c>
      <c r="V115" s="53">
        <f t="shared" si="42"/>
        <v>53506</v>
      </c>
      <c r="W115" s="54">
        <f t="shared" si="60"/>
        <v>53506</v>
      </c>
      <c r="X115" s="53">
        <f>VLOOKUP($A115,[5]Hoja1!$A$3:$G$271,6,0)</f>
        <v>0</v>
      </c>
      <c r="Y115" s="53">
        <f>VLOOKUP($A115,[5]Hoja1!$A$3:$G$271,7,0)</f>
        <v>0</v>
      </c>
      <c r="Z115" s="53">
        <f t="shared" si="44"/>
        <v>0</v>
      </c>
      <c r="AA115" s="54">
        <f t="shared" si="60"/>
        <v>0</v>
      </c>
      <c r="AB115" s="53">
        <f>VLOOKUP($A115,[6]Hoja1!$A$3:$G$271,6,0)</f>
        <v>0</v>
      </c>
      <c r="AC115" s="53">
        <f>VLOOKUP($A115,[6]Hoja1!$A$3:$G$271,7,0)</f>
        <v>0</v>
      </c>
      <c r="AD115" s="53">
        <f t="shared" si="45"/>
        <v>0</v>
      </c>
      <c r="AE115" s="54">
        <f t="shared" si="60"/>
        <v>0</v>
      </c>
      <c r="AF115" s="53">
        <f>VLOOKUP($A115,[7]Hoja1!$A$3:$M$271,12,0)</f>
        <v>0</v>
      </c>
      <c r="AG115" s="53">
        <f>VLOOKUP($A115,[7]Hoja1!$A$3:$M$271,13,0)</f>
        <v>0</v>
      </c>
      <c r="AH115" s="53">
        <f t="shared" si="46"/>
        <v>0</v>
      </c>
      <c r="AI115" s="54">
        <f t="shared" si="60"/>
        <v>0</v>
      </c>
      <c r="AJ115" s="53">
        <f>VLOOKUP($A115,[8]Hoja1!$A$3:$G$271,6,0)</f>
        <v>49480</v>
      </c>
      <c r="AK115" s="53">
        <f>VLOOKUP($A115,[8]Hoja1!$A$3:$G$271,7,0)</f>
        <v>0</v>
      </c>
      <c r="AL115" s="53">
        <f t="shared" si="47"/>
        <v>49480</v>
      </c>
      <c r="AM115" s="54">
        <f t="shared" si="60"/>
        <v>49480</v>
      </c>
      <c r="AN115" s="53">
        <f>VLOOKUP($A115,[9]Hoja1!$A$5:$G$273,6,0)</f>
        <v>47494</v>
      </c>
      <c r="AO115" s="53">
        <f>VLOOKUP($A115,[9]Hoja1!$A$5:$G$273,7,0)</f>
        <v>0</v>
      </c>
      <c r="AP115" s="53">
        <f t="shared" si="48"/>
        <v>47494</v>
      </c>
      <c r="AQ115" s="54">
        <f t="shared" si="60"/>
        <v>47494</v>
      </c>
      <c r="AR115" s="53">
        <f>VLOOKUP($A115,[10]Hoja1!$A$3:$M$271,12,0)</f>
        <v>0</v>
      </c>
      <c r="AS115" s="53">
        <f>VLOOKUP($A115,[10]Hoja1!$A$3:$M$271,13,0)</f>
        <v>0</v>
      </c>
      <c r="AT115" s="53">
        <f t="shared" si="49"/>
        <v>0</v>
      </c>
      <c r="AU115" s="54">
        <f t="shared" si="58"/>
        <v>0</v>
      </c>
      <c r="AV115" s="53">
        <f>VLOOKUP($A115,[11]Hoja1!$A$3:$M$271,12,0)</f>
        <v>0</v>
      </c>
      <c r="AW115" s="53">
        <f>VLOOKUP($A115,[11]Hoja1!$A$3:$M$271,13,0)</f>
        <v>0</v>
      </c>
      <c r="AX115" s="53">
        <f t="shared" si="50"/>
        <v>0</v>
      </c>
      <c r="AY115" s="54">
        <f t="shared" si="58"/>
        <v>0</v>
      </c>
      <c r="AZ115" s="53">
        <f>VLOOKUP($A115,[12]Hoja1!$A$3:$M$271,12,0)</f>
        <v>0</v>
      </c>
      <c r="BA115" s="53">
        <f>VLOOKUP($A115,[12]Hoja1!$A$3:$M$271,13,0)</f>
        <v>0</v>
      </c>
      <c r="BB115" s="53">
        <f t="shared" si="51"/>
        <v>0</v>
      </c>
      <c r="BC115" s="54">
        <f t="shared" si="58"/>
        <v>0</v>
      </c>
      <c r="BD115" s="182"/>
      <c r="BF115" s="13"/>
      <c r="BK115" s="13"/>
    </row>
    <row r="116" spans="1:63" s="14" customFormat="1" ht="63.75" x14ac:dyDescent="0.2">
      <c r="A116" s="183">
        <v>107</v>
      </c>
      <c r="B116" s="49" t="s">
        <v>366</v>
      </c>
      <c r="C116" s="49" t="s">
        <v>365</v>
      </c>
      <c r="D116" s="132">
        <v>1</v>
      </c>
      <c r="E116" s="50" t="s">
        <v>331</v>
      </c>
      <c r="F116" s="164">
        <v>33950</v>
      </c>
      <c r="G116" s="162">
        <v>16</v>
      </c>
      <c r="H116" s="53">
        <f>VLOOKUP($A116,[1]Hoja1!$A$3:$G$271,6,0)</f>
        <v>0</v>
      </c>
      <c r="I116" s="53">
        <f>VLOOKUP($A116,[1]Hoja1!$A$3:$G$271,7,0)</f>
        <v>0</v>
      </c>
      <c r="J116" s="53">
        <f t="shared" si="52"/>
        <v>0</v>
      </c>
      <c r="K116" s="54">
        <f t="shared" si="53"/>
        <v>0</v>
      </c>
      <c r="L116" s="53">
        <f>VLOOKUP($A116,[2]Hoja1!$A$3:$G$271,6,0)</f>
        <v>0</v>
      </c>
      <c r="M116" s="53">
        <f>VLOOKUP($A116,[2]Hoja1!$A$3:$G$271,7,0)</f>
        <v>0</v>
      </c>
      <c r="N116" s="53">
        <f t="shared" si="39"/>
        <v>0</v>
      </c>
      <c r="O116" s="54">
        <f t="shared" si="59"/>
        <v>0</v>
      </c>
      <c r="P116" s="53">
        <f>VLOOKUP($A116,[3]Hoja1!$A$3:$M$271,12,0)</f>
        <v>41740</v>
      </c>
      <c r="Q116" s="53">
        <f>VLOOKUP($A116,[3]Hoja1!$A$3:$M$271,13,0)</f>
        <v>0</v>
      </c>
      <c r="R116" s="53">
        <f t="shared" si="41"/>
        <v>41740</v>
      </c>
      <c r="S116" s="54">
        <f t="shared" si="59"/>
        <v>41740</v>
      </c>
      <c r="T116" s="53">
        <f>VLOOKUP($A116,[4]Hoja1!$A$3:$G$271,6,0)</f>
        <v>51606</v>
      </c>
      <c r="U116" s="53">
        <f>VLOOKUP($A116,[4]Hoja1!$A$3:$G$271,7,0)</f>
        <v>0</v>
      </c>
      <c r="V116" s="53">
        <f t="shared" si="42"/>
        <v>51606</v>
      </c>
      <c r="W116" s="54">
        <f t="shared" si="60"/>
        <v>51606</v>
      </c>
      <c r="X116" s="53">
        <f>VLOOKUP($A116,[5]Hoja1!$A$3:$G$271,6,0)</f>
        <v>0</v>
      </c>
      <c r="Y116" s="53">
        <f>VLOOKUP($A116,[5]Hoja1!$A$3:$G$271,7,0)</f>
        <v>0</v>
      </c>
      <c r="Z116" s="53">
        <f t="shared" si="44"/>
        <v>0</v>
      </c>
      <c r="AA116" s="54">
        <f t="shared" si="60"/>
        <v>0</v>
      </c>
      <c r="AB116" s="53">
        <f>VLOOKUP($A116,[6]Hoja1!$A$3:$G$271,6,0)</f>
        <v>0</v>
      </c>
      <c r="AC116" s="53">
        <f>VLOOKUP($A116,[6]Hoja1!$A$3:$G$271,7,0)</f>
        <v>0</v>
      </c>
      <c r="AD116" s="53">
        <f t="shared" si="45"/>
        <v>0</v>
      </c>
      <c r="AE116" s="54">
        <f t="shared" si="60"/>
        <v>0</v>
      </c>
      <c r="AF116" s="53">
        <f>VLOOKUP($A116,[7]Hoja1!$A$3:$M$271,12,0)</f>
        <v>0</v>
      </c>
      <c r="AG116" s="53">
        <f>VLOOKUP($A116,[7]Hoja1!$A$3:$M$271,13,0)</f>
        <v>0</v>
      </c>
      <c r="AH116" s="53">
        <f t="shared" si="46"/>
        <v>0</v>
      </c>
      <c r="AI116" s="54">
        <f t="shared" si="60"/>
        <v>0</v>
      </c>
      <c r="AJ116" s="53">
        <f>VLOOKUP($A116,[8]Hoja1!$A$3:$G$271,6,0)</f>
        <v>0</v>
      </c>
      <c r="AK116" s="53">
        <f>VLOOKUP($A116,[8]Hoja1!$A$3:$G$271,7,0)</f>
        <v>0</v>
      </c>
      <c r="AL116" s="53">
        <f t="shared" si="47"/>
        <v>0</v>
      </c>
      <c r="AM116" s="54">
        <f t="shared" si="60"/>
        <v>0</v>
      </c>
      <c r="AN116" s="53">
        <f>VLOOKUP($A116,[9]Hoja1!$A$5:$G$273,6,0)</f>
        <v>47494</v>
      </c>
      <c r="AO116" s="53">
        <f>VLOOKUP($A116,[9]Hoja1!$A$5:$G$273,7,0)</f>
        <v>0</v>
      </c>
      <c r="AP116" s="53">
        <f t="shared" si="48"/>
        <v>47494</v>
      </c>
      <c r="AQ116" s="54">
        <f t="shared" si="60"/>
        <v>47494</v>
      </c>
      <c r="AR116" s="53">
        <f>VLOOKUP($A116,[10]Hoja1!$A$3:$M$271,12,0)</f>
        <v>0</v>
      </c>
      <c r="AS116" s="53">
        <f>VLOOKUP($A116,[10]Hoja1!$A$3:$M$271,13,0)</f>
        <v>0</v>
      </c>
      <c r="AT116" s="53">
        <f t="shared" si="49"/>
        <v>0</v>
      </c>
      <c r="AU116" s="54">
        <f t="shared" si="58"/>
        <v>0</v>
      </c>
      <c r="AV116" s="53">
        <f>VLOOKUP($A116,[11]Hoja1!$A$3:$M$271,12,0)</f>
        <v>0</v>
      </c>
      <c r="AW116" s="53">
        <f>VLOOKUP($A116,[11]Hoja1!$A$3:$M$271,13,0)</f>
        <v>0</v>
      </c>
      <c r="AX116" s="53">
        <f t="shared" si="50"/>
        <v>0</v>
      </c>
      <c r="AY116" s="54">
        <f t="shared" si="58"/>
        <v>0</v>
      </c>
      <c r="AZ116" s="53">
        <f>VLOOKUP($A116,[12]Hoja1!$A$3:$M$271,12,0)</f>
        <v>0</v>
      </c>
      <c r="BA116" s="53">
        <f>VLOOKUP($A116,[12]Hoja1!$A$3:$M$271,13,0)</f>
        <v>0</v>
      </c>
      <c r="BB116" s="53">
        <f t="shared" si="51"/>
        <v>0</v>
      </c>
      <c r="BC116" s="54">
        <f t="shared" si="58"/>
        <v>0</v>
      </c>
      <c r="BD116" s="182"/>
      <c r="BF116" s="13"/>
      <c r="BK116" s="13"/>
    </row>
    <row r="117" spans="1:63" s="14" customFormat="1" ht="12.75" x14ac:dyDescent="0.2">
      <c r="A117" s="184">
        <v>108</v>
      </c>
      <c r="B117" s="49" t="s">
        <v>275</v>
      </c>
      <c r="C117" s="49" t="s">
        <v>271</v>
      </c>
      <c r="D117" s="132">
        <v>1</v>
      </c>
      <c r="E117" s="50" t="s">
        <v>331</v>
      </c>
      <c r="F117" s="164">
        <v>2600</v>
      </c>
      <c r="G117" s="162">
        <v>1</v>
      </c>
      <c r="H117" s="53">
        <f>VLOOKUP($A117,[1]Hoja1!$A$3:$G$271,6,0)</f>
        <v>0</v>
      </c>
      <c r="I117" s="53">
        <f>VLOOKUP($A117,[1]Hoja1!$A$3:$G$271,7,0)</f>
        <v>0</v>
      </c>
      <c r="J117" s="53">
        <f t="shared" si="52"/>
        <v>0</v>
      </c>
      <c r="K117" s="54">
        <f t="shared" si="53"/>
        <v>0</v>
      </c>
      <c r="L117" s="53">
        <f>VLOOKUP($A117,[2]Hoja1!$A$3:$G$271,6,0)</f>
        <v>0</v>
      </c>
      <c r="M117" s="53">
        <f>VLOOKUP($A117,[2]Hoja1!$A$3:$G$271,7,0)</f>
        <v>0</v>
      </c>
      <c r="N117" s="53">
        <f t="shared" si="39"/>
        <v>0</v>
      </c>
      <c r="O117" s="54">
        <f t="shared" si="59"/>
        <v>0</v>
      </c>
      <c r="P117" s="53">
        <f>VLOOKUP($A117,[3]Hoja1!$A$3:$M$271,12,0)</f>
        <v>7915</v>
      </c>
      <c r="Q117" s="53">
        <f>VLOOKUP($A117,[3]Hoja1!$A$3:$M$271,13,0)</f>
        <v>0</v>
      </c>
      <c r="R117" s="53">
        <f t="shared" si="41"/>
        <v>7915</v>
      </c>
      <c r="S117" s="54">
        <f t="shared" si="59"/>
        <v>7915</v>
      </c>
      <c r="T117" s="53">
        <f>VLOOKUP($A117,[4]Hoja1!$A$3:$G$271,6,0)</f>
        <v>8994</v>
      </c>
      <c r="U117" s="53">
        <f>VLOOKUP($A117,[4]Hoja1!$A$3:$G$271,7,0)</f>
        <v>0</v>
      </c>
      <c r="V117" s="53">
        <f t="shared" si="42"/>
        <v>8994</v>
      </c>
      <c r="W117" s="54">
        <f t="shared" si="60"/>
        <v>8994</v>
      </c>
      <c r="X117" s="53">
        <f>VLOOKUP($A117,[5]Hoja1!$A$3:$G$271,6,0)</f>
        <v>0</v>
      </c>
      <c r="Y117" s="53">
        <f>VLOOKUP($A117,[5]Hoja1!$A$3:$G$271,7,0)</f>
        <v>0</v>
      </c>
      <c r="Z117" s="53">
        <f t="shared" si="44"/>
        <v>0</v>
      </c>
      <c r="AA117" s="54">
        <f t="shared" si="60"/>
        <v>0</v>
      </c>
      <c r="AB117" s="53">
        <f>VLOOKUP($A117,[6]Hoja1!$A$3:$G$271,6,0)</f>
        <v>0</v>
      </c>
      <c r="AC117" s="53">
        <f>VLOOKUP($A117,[6]Hoja1!$A$3:$G$271,7,0)</f>
        <v>0</v>
      </c>
      <c r="AD117" s="53">
        <f t="shared" si="45"/>
        <v>0</v>
      </c>
      <c r="AE117" s="54">
        <f t="shared" si="60"/>
        <v>0</v>
      </c>
      <c r="AF117" s="53">
        <f>VLOOKUP($A117,[7]Hoja1!$A$3:$M$271,12,0)</f>
        <v>0</v>
      </c>
      <c r="AG117" s="53">
        <f>VLOOKUP($A117,[7]Hoja1!$A$3:$M$271,13,0)</f>
        <v>0</v>
      </c>
      <c r="AH117" s="53">
        <f t="shared" si="46"/>
        <v>0</v>
      </c>
      <c r="AI117" s="54">
        <f t="shared" si="60"/>
        <v>0</v>
      </c>
      <c r="AJ117" s="53">
        <f>VLOOKUP($A117,[8]Hoja1!$A$3:$G$271,6,0)</f>
        <v>7330</v>
      </c>
      <c r="AK117" s="53">
        <f>VLOOKUP($A117,[8]Hoja1!$A$3:$G$271,7,0)</f>
        <v>0</v>
      </c>
      <c r="AL117" s="53">
        <f t="shared" si="47"/>
        <v>7330</v>
      </c>
      <c r="AM117" s="54">
        <f t="shared" si="60"/>
        <v>7330</v>
      </c>
      <c r="AN117" s="53">
        <f>VLOOKUP($A117,[9]Hoja1!$A$5:$G$273,6,0)</f>
        <v>8994</v>
      </c>
      <c r="AO117" s="53">
        <f>VLOOKUP($A117,[9]Hoja1!$A$5:$G$273,7,0)</f>
        <v>0</v>
      </c>
      <c r="AP117" s="53">
        <f t="shared" si="48"/>
        <v>8994</v>
      </c>
      <c r="AQ117" s="54">
        <f t="shared" si="60"/>
        <v>8994</v>
      </c>
      <c r="AR117" s="53">
        <f>VLOOKUP($A117,[10]Hoja1!$A$3:$M$271,12,0)</f>
        <v>0</v>
      </c>
      <c r="AS117" s="53">
        <f>VLOOKUP($A117,[10]Hoja1!$A$3:$M$271,13,0)</f>
        <v>0</v>
      </c>
      <c r="AT117" s="53">
        <f t="shared" si="49"/>
        <v>0</v>
      </c>
      <c r="AU117" s="54">
        <f t="shared" si="58"/>
        <v>0</v>
      </c>
      <c r="AV117" s="53">
        <f>VLOOKUP($A117,[11]Hoja1!$A$3:$M$271,12,0)</f>
        <v>0</v>
      </c>
      <c r="AW117" s="53">
        <f>VLOOKUP($A117,[11]Hoja1!$A$3:$M$271,13,0)</f>
        <v>0</v>
      </c>
      <c r="AX117" s="53">
        <f t="shared" si="50"/>
        <v>0</v>
      </c>
      <c r="AY117" s="54">
        <f t="shared" si="58"/>
        <v>0</v>
      </c>
      <c r="AZ117" s="53">
        <f>VLOOKUP($A117,[12]Hoja1!$A$3:$M$271,12,0)</f>
        <v>0</v>
      </c>
      <c r="BA117" s="53">
        <f>VLOOKUP($A117,[12]Hoja1!$A$3:$M$271,13,0)</f>
        <v>0</v>
      </c>
      <c r="BB117" s="53">
        <f t="shared" si="51"/>
        <v>0</v>
      </c>
      <c r="BC117" s="54">
        <f t="shared" si="58"/>
        <v>0</v>
      </c>
      <c r="BD117" s="182"/>
      <c r="BF117" s="13"/>
      <c r="BK117" s="13"/>
    </row>
    <row r="118" spans="1:63" s="14" customFormat="1" ht="12.75" x14ac:dyDescent="0.2">
      <c r="A118" s="183">
        <v>109</v>
      </c>
      <c r="B118" s="49" t="s">
        <v>276</v>
      </c>
      <c r="C118" s="49" t="s">
        <v>271</v>
      </c>
      <c r="D118" s="132">
        <v>1</v>
      </c>
      <c r="E118" s="50" t="s">
        <v>331</v>
      </c>
      <c r="F118" s="164">
        <v>2600</v>
      </c>
      <c r="G118" s="162">
        <v>1</v>
      </c>
      <c r="H118" s="53">
        <f>VLOOKUP($A118,[1]Hoja1!$A$3:$G$271,6,0)</f>
        <v>0</v>
      </c>
      <c r="I118" s="53">
        <f>VLOOKUP($A118,[1]Hoja1!$A$3:$G$271,7,0)</f>
        <v>0</v>
      </c>
      <c r="J118" s="53">
        <f t="shared" si="52"/>
        <v>0</v>
      </c>
      <c r="K118" s="54">
        <f t="shared" si="53"/>
        <v>0</v>
      </c>
      <c r="L118" s="53">
        <f>VLOOKUP($A118,[2]Hoja1!$A$3:$G$271,6,0)</f>
        <v>0</v>
      </c>
      <c r="M118" s="53">
        <f>VLOOKUP($A118,[2]Hoja1!$A$3:$G$271,7,0)</f>
        <v>0</v>
      </c>
      <c r="N118" s="53">
        <f t="shared" si="39"/>
        <v>0</v>
      </c>
      <c r="O118" s="54">
        <f t="shared" si="59"/>
        <v>0</v>
      </c>
      <c r="P118" s="53">
        <f>VLOOKUP($A118,[3]Hoja1!$A$3:$M$271,12,0)</f>
        <v>7915</v>
      </c>
      <c r="Q118" s="53">
        <f>VLOOKUP($A118,[3]Hoja1!$A$3:$M$271,13,0)</f>
        <v>0</v>
      </c>
      <c r="R118" s="53">
        <f t="shared" si="41"/>
        <v>7915</v>
      </c>
      <c r="S118" s="54">
        <f t="shared" si="59"/>
        <v>7915</v>
      </c>
      <c r="T118" s="53">
        <f>VLOOKUP($A118,[4]Hoja1!$A$3:$G$271,6,0)</f>
        <v>0</v>
      </c>
      <c r="U118" s="53">
        <f>VLOOKUP($A118,[4]Hoja1!$A$3:$G$271,7,0)</f>
        <v>0</v>
      </c>
      <c r="V118" s="53">
        <f t="shared" si="42"/>
        <v>0</v>
      </c>
      <c r="W118" s="54">
        <f t="shared" si="60"/>
        <v>0</v>
      </c>
      <c r="X118" s="53">
        <f>VLOOKUP($A118,[5]Hoja1!$A$3:$G$271,6,0)</f>
        <v>0</v>
      </c>
      <c r="Y118" s="53">
        <f>VLOOKUP($A118,[5]Hoja1!$A$3:$G$271,7,0)</f>
        <v>0</v>
      </c>
      <c r="Z118" s="53">
        <f t="shared" si="44"/>
        <v>0</v>
      </c>
      <c r="AA118" s="54">
        <f t="shared" si="60"/>
        <v>0</v>
      </c>
      <c r="AB118" s="53">
        <f>VLOOKUP($A118,[6]Hoja1!$A$3:$G$271,6,0)</f>
        <v>0</v>
      </c>
      <c r="AC118" s="53">
        <f>VLOOKUP($A118,[6]Hoja1!$A$3:$G$271,7,0)</f>
        <v>0</v>
      </c>
      <c r="AD118" s="53">
        <f t="shared" si="45"/>
        <v>0</v>
      </c>
      <c r="AE118" s="54">
        <f t="shared" si="60"/>
        <v>0</v>
      </c>
      <c r="AF118" s="53">
        <f>VLOOKUP($A118,[7]Hoja1!$A$3:$M$271,12,0)</f>
        <v>0</v>
      </c>
      <c r="AG118" s="53">
        <f>VLOOKUP($A118,[7]Hoja1!$A$3:$M$271,13,0)</f>
        <v>0</v>
      </c>
      <c r="AH118" s="53">
        <f t="shared" si="46"/>
        <v>0</v>
      </c>
      <c r="AI118" s="54">
        <f t="shared" si="60"/>
        <v>0</v>
      </c>
      <c r="AJ118" s="53">
        <f>VLOOKUP($A118,[8]Hoja1!$A$3:$G$271,6,0)</f>
        <v>7330</v>
      </c>
      <c r="AK118" s="53">
        <f>VLOOKUP($A118,[8]Hoja1!$A$3:$G$271,7,0)</f>
        <v>0</v>
      </c>
      <c r="AL118" s="53">
        <f t="shared" si="47"/>
        <v>7330</v>
      </c>
      <c r="AM118" s="54">
        <f t="shared" si="60"/>
        <v>7330</v>
      </c>
      <c r="AN118" s="53">
        <f>VLOOKUP($A118,[9]Hoja1!$A$5:$G$273,6,0)</f>
        <v>8994</v>
      </c>
      <c r="AO118" s="53">
        <f>VLOOKUP($A118,[9]Hoja1!$A$5:$G$273,7,0)</f>
        <v>0</v>
      </c>
      <c r="AP118" s="53">
        <f t="shared" si="48"/>
        <v>8994</v>
      </c>
      <c r="AQ118" s="54">
        <f t="shared" si="60"/>
        <v>8994</v>
      </c>
      <c r="AR118" s="53">
        <f>VLOOKUP($A118,[10]Hoja1!$A$3:$M$271,12,0)</f>
        <v>0</v>
      </c>
      <c r="AS118" s="53">
        <f>VLOOKUP($A118,[10]Hoja1!$A$3:$M$271,13,0)</f>
        <v>0</v>
      </c>
      <c r="AT118" s="53">
        <f t="shared" si="49"/>
        <v>0</v>
      </c>
      <c r="AU118" s="54">
        <f t="shared" si="58"/>
        <v>0</v>
      </c>
      <c r="AV118" s="53">
        <f>VLOOKUP($A118,[11]Hoja1!$A$3:$M$271,12,0)</f>
        <v>0</v>
      </c>
      <c r="AW118" s="53">
        <f>VLOOKUP($A118,[11]Hoja1!$A$3:$M$271,13,0)</f>
        <v>0</v>
      </c>
      <c r="AX118" s="53">
        <f t="shared" si="50"/>
        <v>0</v>
      </c>
      <c r="AY118" s="54">
        <f t="shared" si="58"/>
        <v>0</v>
      </c>
      <c r="AZ118" s="53">
        <f>VLOOKUP($A118,[12]Hoja1!$A$3:$M$271,12,0)</f>
        <v>0</v>
      </c>
      <c r="BA118" s="53">
        <f>VLOOKUP($A118,[12]Hoja1!$A$3:$M$271,13,0)</f>
        <v>0</v>
      </c>
      <c r="BB118" s="53">
        <f t="shared" si="51"/>
        <v>0</v>
      </c>
      <c r="BC118" s="54">
        <f t="shared" si="58"/>
        <v>0</v>
      </c>
      <c r="BD118" s="182"/>
      <c r="BF118" s="13"/>
      <c r="BK118" s="13"/>
    </row>
    <row r="119" spans="1:63" s="14" customFormat="1" ht="25.5" x14ac:dyDescent="0.2">
      <c r="A119" s="184">
        <v>110</v>
      </c>
      <c r="B119" s="49" t="s">
        <v>367</v>
      </c>
      <c r="C119" s="49" t="s">
        <v>271</v>
      </c>
      <c r="D119" s="132">
        <v>1</v>
      </c>
      <c r="E119" s="50" t="s">
        <v>331</v>
      </c>
      <c r="F119" s="164">
        <v>2522</v>
      </c>
      <c r="G119" s="162">
        <v>12</v>
      </c>
      <c r="H119" s="53">
        <f>VLOOKUP($A119,[1]Hoja1!$A$3:$G$271,6,0)</f>
        <v>0</v>
      </c>
      <c r="I119" s="53">
        <f>VLOOKUP($A119,[1]Hoja1!$A$3:$G$271,7,0)</f>
        <v>0</v>
      </c>
      <c r="J119" s="53">
        <f t="shared" si="52"/>
        <v>0</v>
      </c>
      <c r="K119" s="54">
        <f t="shared" si="53"/>
        <v>0</v>
      </c>
      <c r="L119" s="53">
        <f>VLOOKUP($A119,[2]Hoja1!$A$3:$G$271,6,0)</f>
        <v>0</v>
      </c>
      <c r="M119" s="53">
        <f>VLOOKUP($A119,[2]Hoja1!$A$3:$G$271,7,0)</f>
        <v>0</v>
      </c>
      <c r="N119" s="53">
        <f t="shared" si="39"/>
        <v>0</v>
      </c>
      <c r="O119" s="54">
        <f t="shared" si="59"/>
        <v>0</v>
      </c>
      <c r="P119" s="53">
        <f>VLOOKUP($A119,[3]Hoja1!$A$3:$M$271,12,0)</f>
        <v>3270</v>
      </c>
      <c r="Q119" s="53">
        <f>VLOOKUP($A119,[3]Hoja1!$A$3:$M$271,13,0)</f>
        <v>0</v>
      </c>
      <c r="R119" s="53">
        <f t="shared" si="41"/>
        <v>3270</v>
      </c>
      <c r="S119" s="54">
        <f t="shared" si="59"/>
        <v>3270</v>
      </c>
      <c r="T119" s="53">
        <f>VLOOKUP($A119,[4]Hoja1!$A$3:$G$271,6,0)</f>
        <v>3728</v>
      </c>
      <c r="U119" s="53">
        <f>VLOOKUP($A119,[4]Hoja1!$A$3:$G$271,7,0)</f>
        <v>0</v>
      </c>
      <c r="V119" s="53">
        <f t="shared" si="42"/>
        <v>3728</v>
      </c>
      <c r="W119" s="54">
        <f t="shared" si="60"/>
        <v>3728</v>
      </c>
      <c r="X119" s="53">
        <f>VLOOKUP($A119,[5]Hoja1!$A$3:$G$271,6,0)</f>
        <v>2521</v>
      </c>
      <c r="Y119" s="53">
        <f>VLOOKUP($A119,[5]Hoja1!$A$3:$G$271,7,0)</f>
        <v>0</v>
      </c>
      <c r="Z119" s="53">
        <f t="shared" si="44"/>
        <v>2521</v>
      </c>
      <c r="AA119" s="54">
        <f t="shared" si="60"/>
        <v>2521</v>
      </c>
      <c r="AB119" s="53">
        <f>VLOOKUP($A119,[6]Hoja1!$A$3:$G$271,6,0)</f>
        <v>0</v>
      </c>
      <c r="AC119" s="53">
        <f>VLOOKUP($A119,[6]Hoja1!$A$3:$G$271,7,0)</f>
        <v>0</v>
      </c>
      <c r="AD119" s="53">
        <f t="shared" si="45"/>
        <v>0</v>
      </c>
      <c r="AE119" s="54">
        <f t="shared" si="60"/>
        <v>0</v>
      </c>
      <c r="AF119" s="53">
        <f>VLOOKUP($A119,[7]Hoja1!$A$3:$M$271,12,0)</f>
        <v>0</v>
      </c>
      <c r="AG119" s="53">
        <f>VLOOKUP($A119,[7]Hoja1!$A$3:$M$271,13,0)</f>
        <v>0</v>
      </c>
      <c r="AH119" s="53">
        <f t="shared" si="46"/>
        <v>0</v>
      </c>
      <c r="AI119" s="54">
        <f t="shared" si="60"/>
        <v>0</v>
      </c>
      <c r="AJ119" s="53">
        <f>VLOOKUP($A119,[8]Hoja1!$A$3:$G$271,6,0)</f>
        <v>2790</v>
      </c>
      <c r="AK119" s="53">
        <f>VLOOKUP($A119,[8]Hoja1!$A$3:$G$271,7,0)</f>
        <v>0</v>
      </c>
      <c r="AL119" s="53">
        <f t="shared" si="47"/>
        <v>2790</v>
      </c>
      <c r="AM119" s="54">
        <f t="shared" si="60"/>
        <v>2790</v>
      </c>
      <c r="AN119" s="53">
        <f>VLOOKUP($A119,[9]Hoja1!$A$5:$G$273,6,0)</f>
        <v>2614</v>
      </c>
      <c r="AO119" s="53">
        <f>VLOOKUP($A119,[9]Hoja1!$A$5:$G$273,7,0)</f>
        <v>0</v>
      </c>
      <c r="AP119" s="53">
        <f t="shared" si="48"/>
        <v>2614</v>
      </c>
      <c r="AQ119" s="54">
        <f t="shared" si="60"/>
        <v>2614</v>
      </c>
      <c r="AR119" s="53">
        <f>VLOOKUP($A119,[10]Hoja1!$A$3:$M$271,12,0)</f>
        <v>0</v>
      </c>
      <c r="AS119" s="53">
        <f>VLOOKUP($A119,[10]Hoja1!$A$3:$M$271,13,0)</f>
        <v>0</v>
      </c>
      <c r="AT119" s="53">
        <f t="shared" si="49"/>
        <v>0</v>
      </c>
      <c r="AU119" s="54">
        <f t="shared" si="58"/>
        <v>0</v>
      </c>
      <c r="AV119" s="53">
        <f>VLOOKUP($A119,[11]Hoja1!$A$3:$M$271,12,0)</f>
        <v>0</v>
      </c>
      <c r="AW119" s="53">
        <f>VLOOKUP($A119,[11]Hoja1!$A$3:$M$271,13,0)</f>
        <v>0</v>
      </c>
      <c r="AX119" s="53">
        <f t="shared" si="50"/>
        <v>0</v>
      </c>
      <c r="AY119" s="54">
        <f t="shared" si="58"/>
        <v>0</v>
      </c>
      <c r="AZ119" s="53">
        <f>VLOOKUP($A119,[12]Hoja1!$A$3:$M$271,12,0)</f>
        <v>0</v>
      </c>
      <c r="BA119" s="53">
        <f>VLOOKUP($A119,[12]Hoja1!$A$3:$M$271,13,0)</f>
        <v>0</v>
      </c>
      <c r="BB119" s="53">
        <f t="shared" si="51"/>
        <v>0</v>
      </c>
      <c r="BC119" s="54">
        <f t="shared" si="58"/>
        <v>0</v>
      </c>
      <c r="BD119" s="182"/>
      <c r="BF119" s="13"/>
      <c r="BK119" s="13"/>
    </row>
    <row r="120" spans="1:63" s="14" customFormat="1" ht="25.5" x14ac:dyDescent="0.2">
      <c r="A120" s="183">
        <v>111</v>
      </c>
      <c r="B120" s="49" t="s">
        <v>368</v>
      </c>
      <c r="C120" s="49" t="s">
        <v>271</v>
      </c>
      <c r="D120" s="132">
        <v>1</v>
      </c>
      <c r="E120" s="50" t="s">
        <v>331</v>
      </c>
      <c r="F120" s="164">
        <v>2159</v>
      </c>
      <c r="G120" s="162">
        <v>27</v>
      </c>
      <c r="H120" s="53">
        <f>VLOOKUP($A120,[1]Hoja1!$A$3:$G$271,6,0)</f>
        <v>0</v>
      </c>
      <c r="I120" s="53">
        <f>VLOOKUP($A120,[1]Hoja1!$A$3:$G$271,7,0)</f>
        <v>0</v>
      </c>
      <c r="J120" s="53">
        <f t="shared" si="52"/>
        <v>0</v>
      </c>
      <c r="K120" s="54">
        <f t="shared" si="53"/>
        <v>0</v>
      </c>
      <c r="L120" s="53">
        <f>VLOOKUP($A120,[2]Hoja1!$A$3:$G$271,6,0)</f>
        <v>0</v>
      </c>
      <c r="M120" s="53">
        <f>VLOOKUP($A120,[2]Hoja1!$A$3:$G$271,7,0)</f>
        <v>0</v>
      </c>
      <c r="N120" s="53">
        <f t="shared" si="39"/>
        <v>0</v>
      </c>
      <c r="O120" s="54">
        <f t="shared" si="59"/>
        <v>0</v>
      </c>
      <c r="P120" s="53">
        <f>VLOOKUP($A120,[3]Hoja1!$A$3:$M$271,12,0)</f>
        <v>2420</v>
      </c>
      <c r="Q120" s="53">
        <f>VLOOKUP($A120,[3]Hoja1!$A$3:$M$271,13,0)</f>
        <v>0</v>
      </c>
      <c r="R120" s="53">
        <f t="shared" si="41"/>
        <v>2420</v>
      </c>
      <c r="S120" s="54">
        <f t="shared" si="59"/>
        <v>2420</v>
      </c>
      <c r="T120" s="53">
        <f>VLOOKUP($A120,[4]Hoja1!$A$3:$G$271,6,0)</f>
        <v>2339</v>
      </c>
      <c r="U120" s="53">
        <f>VLOOKUP($A120,[4]Hoja1!$A$3:$G$271,7,0)</f>
        <v>0</v>
      </c>
      <c r="V120" s="53">
        <f t="shared" si="42"/>
        <v>2339</v>
      </c>
      <c r="W120" s="54">
        <f t="shared" si="60"/>
        <v>2339</v>
      </c>
      <c r="X120" s="53">
        <f>VLOOKUP($A120,[5]Hoja1!$A$3:$G$271,6,0)</f>
        <v>2337</v>
      </c>
      <c r="Y120" s="53">
        <f>VLOOKUP($A120,[5]Hoja1!$A$3:$G$271,7,0)</f>
        <v>0</v>
      </c>
      <c r="Z120" s="53">
        <f t="shared" si="44"/>
        <v>2337</v>
      </c>
      <c r="AA120" s="54">
        <f t="shared" si="60"/>
        <v>2337</v>
      </c>
      <c r="AB120" s="53">
        <f>VLOOKUP($A120,[6]Hoja1!$A$3:$G$271,6,0)</f>
        <v>0</v>
      </c>
      <c r="AC120" s="53">
        <f>VLOOKUP($A120,[6]Hoja1!$A$3:$G$271,7,0)</f>
        <v>0</v>
      </c>
      <c r="AD120" s="53">
        <f t="shared" si="45"/>
        <v>0</v>
      </c>
      <c r="AE120" s="54">
        <f t="shared" si="60"/>
        <v>0</v>
      </c>
      <c r="AF120" s="53">
        <f>VLOOKUP($A120,[7]Hoja1!$A$3:$M$271,12,0)</f>
        <v>0</v>
      </c>
      <c r="AG120" s="53">
        <f>VLOOKUP($A120,[7]Hoja1!$A$3:$M$271,13,0)</f>
        <v>0</v>
      </c>
      <c r="AH120" s="53">
        <f t="shared" si="46"/>
        <v>0</v>
      </c>
      <c r="AI120" s="54">
        <f t="shared" si="60"/>
        <v>0</v>
      </c>
      <c r="AJ120" s="53">
        <f>VLOOKUP($A120,[8]Hoja1!$A$3:$G$271,6,0)</f>
        <v>2490</v>
      </c>
      <c r="AK120" s="53">
        <f>VLOOKUP($A120,[8]Hoja1!$A$3:$G$271,7,0)</f>
        <v>0</v>
      </c>
      <c r="AL120" s="53">
        <f t="shared" si="47"/>
        <v>2490</v>
      </c>
      <c r="AM120" s="54">
        <f t="shared" si="60"/>
        <v>2490</v>
      </c>
      <c r="AN120" s="53">
        <f>VLOOKUP($A120,[9]Hoja1!$A$5:$G$273,6,0)</f>
        <v>2216</v>
      </c>
      <c r="AO120" s="53">
        <f>VLOOKUP($A120,[9]Hoja1!$A$5:$G$273,7,0)</f>
        <v>0</v>
      </c>
      <c r="AP120" s="53">
        <f t="shared" si="48"/>
        <v>2216</v>
      </c>
      <c r="AQ120" s="54">
        <f t="shared" si="60"/>
        <v>2216</v>
      </c>
      <c r="AR120" s="53">
        <f>VLOOKUP($A120,[10]Hoja1!$A$3:$M$271,12,0)</f>
        <v>0</v>
      </c>
      <c r="AS120" s="53">
        <f>VLOOKUP($A120,[10]Hoja1!$A$3:$M$271,13,0)</f>
        <v>0</v>
      </c>
      <c r="AT120" s="53">
        <f t="shared" si="49"/>
        <v>0</v>
      </c>
      <c r="AU120" s="54">
        <f t="shared" si="58"/>
        <v>0</v>
      </c>
      <c r="AV120" s="53">
        <f>VLOOKUP($A120,[11]Hoja1!$A$3:$M$271,12,0)</f>
        <v>0</v>
      </c>
      <c r="AW120" s="53">
        <f>VLOOKUP($A120,[11]Hoja1!$A$3:$M$271,13,0)</f>
        <v>0</v>
      </c>
      <c r="AX120" s="53">
        <f t="shared" si="50"/>
        <v>0</v>
      </c>
      <c r="AY120" s="54">
        <f t="shared" si="58"/>
        <v>0</v>
      </c>
      <c r="AZ120" s="53">
        <f>VLOOKUP($A120,[12]Hoja1!$A$3:$M$271,12,0)</f>
        <v>0</v>
      </c>
      <c r="BA120" s="53">
        <f>VLOOKUP($A120,[12]Hoja1!$A$3:$M$271,13,0)</f>
        <v>0</v>
      </c>
      <c r="BB120" s="53">
        <f t="shared" si="51"/>
        <v>0</v>
      </c>
      <c r="BC120" s="54">
        <f t="shared" si="58"/>
        <v>0</v>
      </c>
      <c r="BD120" s="182"/>
      <c r="BF120" s="13"/>
      <c r="BK120" s="13"/>
    </row>
    <row r="121" spans="1:63" s="14" customFormat="1" ht="25.5" x14ac:dyDescent="0.2">
      <c r="A121" s="184">
        <v>112</v>
      </c>
      <c r="B121" s="49" t="s">
        <v>369</v>
      </c>
      <c r="C121" s="49" t="s">
        <v>271</v>
      </c>
      <c r="D121" s="132">
        <v>1</v>
      </c>
      <c r="E121" s="50" t="s">
        <v>331</v>
      </c>
      <c r="F121" s="164">
        <v>2159</v>
      </c>
      <c r="G121" s="162">
        <v>337</v>
      </c>
      <c r="H121" s="53">
        <f>VLOOKUP($A121,[1]Hoja1!$A$3:$G$271,6,0)</f>
        <v>0</v>
      </c>
      <c r="I121" s="53">
        <f>VLOOKUP($A121,[1]Hoja1!$A$3:$G$271,7,0)</f>
        <v>0</v>
      </c>
      <c r="J121" s="53">
        <f t="shared" si="52"/>
        <v>0</v>
      </c>
      <c r="K121" s="54">
        <f t="shared" si="53"/>
        <v>0</v>
      </c>
      <c r="L121" s="53">
        <f>VLOOKUP($A121,[2]Hoja1!$A$3:$G$271,6,0)</f>
        <v>0</v>
      </c>
      <c r="M121" s="53">
        <f>VLOOKUP($A121,[2]Hoja1!$A$3:$G$271,7,0)</f>
        <v>0</v>
      </c>
      <c r="N121" s="53">
        <f t="shared" si="39"/>
        <v>0</v>
      </c>
      <c r="O121" s="54">
        <f t="shared" si="59"/>
        <v>0</v>
      </c>
      <c r="P121" s="53">
        <f>VLOOKUP($A121,[3]Hoja1!$A$3:$M$271,12,0)</f>
        <v>2420</v>
      </c>
      <c r="Q121" s="53">
        <f>VLOOKUP($A121,[3]Hoja1!$A$3:$M$271,13,0)</f>
        <v>0</v>
      </c>
      <c r="R121" s="53">
        <f t="shared" si="41"/>
        <v>2420</v>
      </c>
      <c r="S121" s="54">
        <f t="shared" si="59"/>
        <v>2420</v>
      </c>
      <c r="T121" s="53">
        <f>VLOOKUP($A121,[4]Hoja1!$A$3:$G$271,6,0)</f>
        <v>2339</v>
      </c>
      <c r="U121" s="53">
        <f>VLOOKUP($A121,[4]Hoja1!$A$3:$G$271,7,0)</f>
        <v>0</v>
      </c>
      <c r="V121" s="53">
        <f t="shared" si="42"/>
        <v>2339</v>
      </c>
      <c r="W121" s="54">
        <f t="shared" si="60"/>
        <v>2339</v>
      </c>
      <c r="X121" s="53">
        <f>VLOOKUP($A121,[5]Hoja1!$A$3:$G$271,6,0)</f>
        <v>0</v>
      </c>
      <c r="Y121" s="53">
        <f>VLOOKUP($A121,[5]Hoja1!$A$3:$G$271,7,0)</f>
        <v>0</v>
      </c>
      <c r="Z121" s="53">
        <f t="shared" si="44"/>
        <v>0</v>
      </c>
      <c r="AA121" s="54">
        <f t="shared" si="60"/>
        <v>0</v>
      </c>
      <c r="AB121" s="53">
        <f>VLOOKUP($A121,[6]Hoja1!$A$3:$G$271,6,0)</f>
        <v>0</v>
      </c>
      <c r="AC121" s="53">
        <f>VLOOKUP($A121,[6]Hoja1!$A$3:$G$271,7,0)</f>
        <v>0</v>
      </c>
      <c r="AD121" s="53">
        <f t="shared" si="45"/>
        <v>0</v>
      </c>
      <c r="AE121" s="54">
        <f t="shared" si="60"/>
        <v>0</v>
      </c>
      <c r="AF121" s="53">
        <f>VLOOKUP($A121,[7]Hoja1!$A$3:$M$271,12,0)</f>
        <v>0</v>
      </c>
      <c r="AG121" s="53">
        <f>VLOOKUP($A121,[7]Hoja1!$A$3:$M$271,13,0)</f>
        <v>0</v>
      </c>
      <c r="AH121" s="53">
        <f t="shared" si="46"/>
        <v>0</v>
      </c>
      <c r="AI121" s="54">
        <f t="shared" si="60"/>
        <v>0</v>
      </c>
      <c r="AJ121" s="53">
        <f>VLOOKUP($A121,[8]Hoja1!$A$3:$G$271,6,0)</f>
        <v>2490</v>
      </c>
      <c r="AK121" s="53">
        <f>VLOOKUP($A121,[8]Hoja1!$A$3:$G$271,7,0)</f>
        <v>0</v>
      </c>
      <c r="AL121" s="53">
        <f t="shared" si="47"/>
        <v>2490</v>
      </c>
      <c r="AM121" s="54">
        <f t="shared" si="60"/>
        <v>2490</v>
      </c>
      <c r="AN121" s="53">
        <f>VLOOKUP($A121,[9]Hoja1!$A$5:$G$273,6,0)</f>
        <v>2216</v>
      </c>
      <c r="AO121" s="53">
        <f>VLOOKUP($A121,[9]Hoja1!$A$5:$G$273,7,0)</f>
        <v>0</v>
      </c>
      <c r="AP121" s="53">
        <f t="shared" si="48"/>
        <v>2216</v>
      </c>
      <c r="AQ121" s="54">
        <f t="shared" ref="AQ121:BC136" si="62">$D121*AP121</f>
        <v>2216</v>
      </c>
      <c r="AR121" s="53">
        <f>VLOOKUP($A121,[10]Hoja1!$A$3:$M$271,12,0)</f>
        <v>0</v>
      </c>
      <c r="AS121" s="53">
        <f>VLOOKUP($A121,[10]Hoja1!$A$3:$M$271,13,0)</f>
        <v>0</v>
      </c>
      <c r="AT121" s="53">
        <f t="shared" si="49"/>
        <v>0</v>
      </c>
      <c r="AU121" s="54">
        <f t="shared" si="62"/>
        <v>0</v>
      </c>
      <c r="AV121" s="53">
        <f>VLOOKUP($A121,[11]Hoja1!$A$3:$M$271,12,0)</f>
        <v>0</v>
      </c>
      <c r="AW121" s="53">
        <f>VLOOKUP($A121,[11]Hoja1!$A$3:$M$271,13,0)</f>
        <v>0</v>
      </c>
      <c r="AX121" s="53">
        <f t="shared" si="50"/>
        <v>0</v>
      </c>
      <c r="AY121" s="54">
        <f t="shared" si="62"/>
        <v>0</v>
      </c>
      <c r="AZ121" s="53">
        <f>VLOOKUP($A121,[12]Hoja1!$A$3:$M$271,12,0)</f>
        <v>0</v>
      </c>
      <c r="BA121" s="53">
        <f>VLOOKUP($A121,[12]Hoja1!$A$3:$M$271,13,0)</f>
        <v>0</v>
      </c>
      <c r="BB121" s="53">
        <f t="shared" si="51"/>
        <v>0</v>
      </c>
      <c r="BC121" s="54">
        <f t="shared" si="62"/>
        <v>0</v>
      </c>
      <c r="BD121" s="182"/>
      <c r="BF121" s="13"/>
      <c r="BK121" s="13"/>
    </row>
    <row r="122" spans="1:63" s="14" customFormat="1" ht="25.5" x14ac:dyDescent="0.2">
      <c r="A122" s="183">
        <v>113</v>
      </c>
      <c r="B122" s="49" t="s">
        <v>370</v>
      </c>
      <c r="C122" s="49" t="s">
        <v>271</v>
      </c>
      <c r="D122" s="132">
        <v>1</v>
      </c>
      <c r="E122" s="50" t="s">
        <v>331</v>
      </c>
      <c r="F122" s="164">
        <v>2159</v>
      </c>
      <c r="G122" s="162">
        <v>129.66666666666666</v>
      </c>
      <c r="H122" s="53">
        <f>VLOOKUP($A122,[1]Hoja1!$A$3:$G$271,6,0)</f>
        <v>0</v>
      </c>
      <c r="I122" s="53">
        <f>VLOOKUP($A122,[1]Hoja1!$A$3:$G$271,7,0)</f>
        <v>0</v>
      </c>
      <c r="J122" s="53">
        <f t="shared" si="52"/>
        <v>0</v>
      </c>
      <c r="K122" s="54">
        <f t="shared" si="53"/>
        <v>0</v>
      </c>
      <c r="L122" s="53">
        <f>VLOOKUP($A122,[2]Hoja1!$A$3:$G$271,6,0)</f>
        <v>0</v>
      </c>
      <c r="M122" s="53">
        <f>VLOOKUP($A122,[2]Hoja1!$A$3:$G$271,7,0)</f>
        <v>0</v>
      </c>
      <c r="N122" s="53">
        <f t="shared" si="39"/>
        <v>0</v>
      </c>
      <c r="O122" s="54">
        <f t="shared" ref="O122:S137" si="63">$D122*N122</f>
        <v>0</v>
      </c>
      <c r="P122" s="53">
        <f>VLOOKUP($A122,[3]Hoja1!$A$3:$M$271,12,0)</f>
        <v>2420</v>
      </c>
      <c r="Q122" s="53">
        <f>VLOOKUP($A122,[3]Hoja1!$A$3:$M$271,13,0)</f>
        <v>0</v>
      </c>
      <c r="R122" s="53">
        <f t="shared" si="41"/>
        <v>2420</v>
      </c>
      <c r="S122" s="54">
        <f t="shared" si="63"/>
        <v>2420</v>
      </c>
      <c r="T122" s="53">
        <f>VLOOKUP($A122,[4]Hoja1!$A$3:$G$271,6,0)</f>
        <v>2339</v>
      </c>
      <c r="U122" s="53">
        <f>VLOOKUP($A122,[4]Hoja1!$A$3:$G$271,7,0)</f>
        <v>0</v>
      </c>
      <c r="V122" s="53">
        <f t="shared" si="42"/>
        <v>2339</v>
      </c>
      <c r="W122" s="54">
        <f t="shared" ref="W122:AQ137" si="64">$D122*V122</f>
        <v>2339</v>
      </c>
      <c r="X122" s="53">
        <f>VLOOKUP($A122,[5]Hoja1!$A$3:$G$271,6,0)</f>
        <v>0</v>
      </c>
      <c r="Y122" s="53">
        <f>VLOOKUP($A122,[5]Hoja1!$A$3:$G$271,7,0)</f>
        <v>0</v>
      </c>
      <c r="Z122" s="53">
        <f t="shared" si="44"/>
        <v>0</v>
      </c>
      <c r="AA122" s="54">
        <f t="shared" si="64"/>
        <v>0</v>
      </c>
      <c r="AB122" s="53">
        <f>VLOOKUP($A122,[6]Hoja1!$A$3:$G$271,6,0)</f>
        <v>0</v>
      </c>
      <c r="AC122" s="53">
        <f>VLOOKUP($A122,[6]Hoja1!$A$3:$G$271,7,0)</f>
        <v>0</v>
      </c>
      <c r="AD122" s="53">
        <f t="shared" si="45"/>
        <v>0</v>
      </c>
      <c r="AE122" s="54">
        <f t="shared" si="64"/>
        <v>0</v>
      </c>
      <c r="AF122" s="53">
        <f>VLOOKUP($A122,[7]Hoja1!$A$3:$M$271,12,0)</f>
        <v>0</v>
      </c>
      <c r="AG122" s="53">
        <f>VLOOKUP($A122,[7]Hoja1!$A$3:$M$271,13,0)</f>
        <v>0</v>
      </c>
      <c r="AH122" s="53">
        <f t="shared" si="46"/>
        <v>0</v>
      </c>
      <c r="AI122" s="54">
        <f t="shared" si="64"/>
        <v>0</v>
      </c>
      <c r="AJ122" s="53">
        <f>VLOOKUP($A122,[8]Hoja1!$A$3:$G$271,6,0)</f>
        <v>2490</v>
      </c>
      <c r="AK122" s="53">
        <f>VLOOKUP($A122,[8]Hoja1!$A$3:$G$271,7,0)</f>
        <v>0</v>
      </c>
      <c r="AL122" s="53">
        <f t="shared" si="47"/>
        <v>2490</v>
      </c>
      <c r="AM122" s="54">
        <f t="shared" si="64"/>
        <v>2490</v>
      </c>
      <c r="AN122" s="53">
        <f>VLOOKUP($A122,[9]Hoja1!$A$5:$G$273,6,0)</f>
        <v>2500</v>
      </c>
      <c r="AO122" s="53">
        <f>VLOOKUP($A122,[9]Hoja1!$A$5:$G$273,7,0)</f>
        <v>0</v>
      </c>
      <c r="AP122" s="53">
        <f t="shared" si="48"/>
        <v>2500</v>
      </c>
      <c r="AQ122" s="54">
        <f t="shared" si="64"/>
        <v>2500</v>
      </c>
      <c r="AR122" s="53">
        <f>VLOOKUP($A122,[10]Hoja1!$A$3:$M$271,12,0)</f>
        <v>0</v>
      </c>
      <c r="AS122" s="53">
        <f>VLOOKUP($A122,[10]Hoja1!$A$3:$M$271,13,0)</f>
        <v>0</v>
      </c>
      <c r="AT122" s="53">
        <f t="shared" si="49"/>
        <v>0</v>
      </c>
      <c r="AU122" s="54">
        <f t="shared" si="62"/>
        <v>0</v>
      </c>
      <c r="AV122" s="53">
        <f>VLOOKUP($A122,[11]Hoja1!$A$3:$M$271,12,0)</f>
        <v>0</v>
      </c>
      <c r="AW122" s="53">
        <f>VLOOKUP($A122,[11]Hoja1!$A$3:$M$271,13,0)</f>
        <v>0</v>
      </c>
      <c r="AX122" s="53">
        <f t="shared" si="50"/>
        <v>0</v>
      </c>
      <c r="AY122" s="54">
        <f t="shared" si="62"/>
        <v>0</v>
      </c>
      <c r="AZ122" s="53">
        <f>VLOOKUP($A122,[12]Hoja1!$A$3:$M$271,12,0)</f>
        <v>0</v>
      </c>
      <c r="BA122" s="53">
        <f>VLOOKUP($A122,[12]Hoja1!$A$3:$M$271,13,0)</f>
        <v>0</v>
      </c>
      <c r="BB122" s="53">
        <f t="shared" si="51"/>
        <v>0</v>
      </c>
      <c r="BC122" s="54">
        <f t="shared" si="62"/>
        <v>0</v>
      </c>
      <c r="BD122" s="182"/>
      <c r="BF122" s="13"/>
      <c r="BK122" s="13"/>
    </row>
    <row r="123" spans="1:63" s="14" customFormat="1" ht="25.5" x14ac:dyDescent="0.2">
      <c r="A123" s="184">
        <v>114</v>
      </c>
      <c r="B123" s="49" t="s">
        <v>371</v>
      </c>
      <c r="C123" s="49" t="s">
        <v>271</v>
      </c>
      <c r="D123" s="132">
        <v>1</v>
      </c>
      <c r="E123" s="50" t="s">
        <v>331</v>
      </c>
      <c r="F123" s="164">
        <v>2216</v>
      </c>
      <c r="G123" s="162">
        <v>52</v>
      </c>
      <c r="H123" s="53">
        <f>VLOOKUP($A123,[1]Hoja1!$A$3:$G$271,6,0)</f>
        <v>0</v>
      </c>
      <c r="I123" s="53">
        <f>VLOOKUP($A123,[1]Hoja1!$A$3:$G$271,7,0)</f>
        <v>0</v>
      </c>
      <c r="J123" s="53">
        <f t="shared" si="52"/>
        <v>0</v>
      </c>
      <c r="K123" s="54">
        <f t="shared" si="53"/>
        <v>0</v>
      </c>
      <c r="L123" s="53">
        <f>VLOOKUP($A123,[2]Hoja1!$A$3:$G$271,6,0)</f>
        <v>0</v>
      </c>
      <c r="M123" s="53">
        <f>VLOOKUP($A123,[2]Hoja1!$A$3:$G$271,7,0)</f>
        <v>0</v>
      </c>
      <c r="N123" s="53">
        <f t="shared" si="39"/>
        <v>0</v>
      </c>
      <c r="O123" s="54">
        <f t="shared" si="63"/>
        <v>0</v>
      </c>
      <c r="P123" s="53">
        <f>VLOOKUP($A123,[3]Hoja1!$A$3:$M$271,12,0)</f>
        <v>2420</v>
      </c>
      <c r="Q123" s="53">
        <f>VLOOKUP($A123,[3]Hoja1!$A$3:$M$271,13,0)</f>
        <v>0</v>
      </c>
      <c r="R123" s="53">
        <f t="shared" si="41"/>
        <v>2420</v>
      </c>
      <c r="S123" s="54">
        <f t="shared" si="63"/>
        <v>2420</v>
      </c>
      <c r="T123" s="53">
        <f>VLOOKUP($A123,[4]Hoja1!$A$3:$G$271,6,0)</f>
        <v>2339</v>
      </c>
      <c r="U123" s="53">
        <f>VLOOKUP($A123,[4]Hoja1!$A$3:$G$271,7,0)</f>
        <v>0</v>
      </c>
      <c r="V123" s="53">
        <f t="shared" si="42"/>
        <v>2339</v>
      </c>
      <c r="W123" s="54">
        <f t="shared" si="64"/>
        <v>2339</v>
      </c>
      <c r="X123" s="53">
        <f>VLOOKUP($A123,[5]Hoja1!$A$3:$G$271,6,0)</f>
        <v>0</v>
      </c>
      <c r="Y123" s="53">
        <f>VLOOKUP($A123,[5]Hoja1!$A$3:$G$271,7,0)</f>
        <v>0</v>
      </c>
      <c r="Z123" s="53">
        <f t="shared" si="44"/>
        <v>0</v>
      </c>
      <c r="AA123" s="54">
        <f t="shared" si="64"/>
        <v>0</v>
      </c>
      <c r="AB123" s="53">
        <f>VLOOKUP($A123,[6]Hoja1!$A$3:$G$271,6,0)</f>
        <v>0</v>
      </c>
      <c r="AC123" s="53">
        <f>VLOOKUP($A123,[6]Hoja1!$A$3:$G$271,7,0)</f>
        <v>0</v>
      </c>
      <c r="AD123" s="53">
        <f t="shared" si="45"/>
        <v>0</v>
      </c>
      <c r="AE123" s="54">
        <f t="shared" si="64"/>
        <v>0</v>
      </c>
      <c r="AF123" s="53">
        <f>VLOOKUP($A123,[7]Hoja1!$A$3:$M$271,12,0)</f>
        <v>0</v>
      </c>
      <c r="AG123" s="53">
        <f>VLOOKUP($A123,[7]Hoja1!$A$3:$M$271,13,0)</f>
        <v>0</v>
      </c>
      <c r="AH123" s="53">
        <f t="shared" si="46"/>
        <v>0</v>
      </c>
      <c r="AI123" s="54">
        <f t="shared" si="64"/>
        <v>0</v>
      </c>
      <c r="AJ123" s="53">
        <f>VLOOKUP($A123,[8]Hoja1!$A$3:$G$271,6,0)</f>
        <v>2490</v>
      </c>
      <c r="AK123" s="53">
        <f>VLOOKUP($A123,[8]Hoja1!$A$3:$G$271,7,0)</f>
        <v>0</v>
      </c>
      <c r="AL123" s="53">
        <f t="shared" si="47"/>
        <v>2490</v>
      </c>
      <c r="AM123" s="54">
        <f t="shared" si="64"/>
        <v>2490</v>
      </c>
      <c r="AN123" s="53">
        <f>VLOOKUP($A123,[9]Hoja1!$A$5:$G$273,6,0)</f>
        <v>2216</v>
      </c>
      <c r="AO123" s="53">
        <f>VLOOKUP($A123,[9]Hoja1!$A$5:$G$273,7,0)</f>
        <v>0</v>
      </c>
      <c r="AP123" s="53">
        <f t="shared" si="48"/>
        <v>2216</v>
      </c>
      <c r="AQ123" s="54">
        <f t="shared" si="64"/>
        <v>2216</v>
      </c>
      <c r="AR123" s="53">
        <f>VLOOKUP($A123,[10]Hoja1!$A$3:$M$271,12,0)</f>
        <v>0</v>
      </c>
      <c r="AS123" s="53">
        <f>VLOOKUP($A123,[10]Hoja1!$A$3:$M$271,13,0)</f>
        <v>0</v>
      </c>
      <c r="AT123" s="53">
        <f t="shared" si="49"/>
        <v>0</v>
      </c>
      <c r="AU123" s="54">
        <f t="shared" si="62"/>
        <v>0</v>
      </c>
      <c r="AV123" s="53">
        <f>VLOOKUP($A123,[11]Hoja1!$A$3:$M$271,12,0)</f>
        <v>0</v>
      </c>
      <c r="AW123" s="53">
        <f>VLOOKUP($A123,[11]Hoja1!$A$3:$M$271,13,0)</f>
        <v>0</v>
      </c>
      <c r="AX123" s="53">
        <f t="shared" si="50"/>
        <v>0</v>
      </c>
      <c r="AY123" s="54">
        <f t="shared" si="62"/>
        <v>0</v>
      </c>
      <c r="AZ123" s="53">
        <f>VLOOKUP($A123,[12]Hoja1!$A$3:$M$271,12,0)</f>
        <v>0</v>
      </c>
      <c r="BA123" s="53">
        <f>VLOOKUP($A123,[12]Hoja1!$A$3:$M$271,13,0)</f>
        <v>0</v>
      </c>
      <c r="BB123" s="53">
        <f t="shared" si="51"/>
        <v>0</v>
      </c>
      <c r="BC123" s="54">
        <f t="shared" si="62"/>
        <v>0</v>
      </c>
      <c r="BD123" s="182"/>
      <c r="BF123" s="13"/>
      <c r="BK123" s="13"/>
    </row>
    <row r="124" spans="1:63" s="14" customFormat="1" ht="12.75" x14ac:dyDescent="0.2">
      <c r="A124" s="183">
        <v>115</v>
      </c>
      <c r="B124" s="49" t="s">
        <v>372</v>
      </c>
      <c r="C124" s="49" t="s">
        <v>271</v>
      </c>
      <c r="D124" s="132">
        <v>1</v>
      </c>
      <c r="E124" s="50" t="s">
        <v>331</v>
      </c>
      <c r="F124" s="164">
        <v>2829</v>
      </c>
      <c r="G124" s="162">
        <v>7.333333333333333</v>
      </c>
      <c r="H124" s="53">
        <f>VLOOKUP($A124,[1]Hoja1!$A$3:$G$271,6,0)</f>
        <v>0</v>
      </c>
      <c r="I124" s="53">
        <f>VLOOKUP($A124,[1]Hoja1!$A$3:$G$271,7,0)</f>
        <v>0</v>
      </c>
      <c r="J124" s="53">
        <f t="shared" si="52"/>
        <v>0</v>
      </c>
      <c r="K124" s="54">
        <f t="shared" si="53"/>
        <v>0</v>
      </c>
      <c r="L124" s="53">
        <f>VLOOKUP($A124,[2]Hoja1!$A$3:$G$271,6,0)</f>
        <v>0</v>
      </c>
      <c r="M124" s="53">
        <f>VLOOKUP($A124,[2]Hoja1!$A$3:$G$271,7,0)</f>
        <v>0</v>
      </c>
      <c r="N124" s="53">
        <f t="shared" si="39"/>
        <v>0</v>
      </c>
      <c r="O124" s="54">
        <f t="shared" si="63"/>
        <v>0</v>
      </c>
      <c r="P124" s="53">
        <f>VLOOKUP($A124,[3]Hoja1!$A$3:$M$271,12,0)</f>
        <v>3270</v>
      </c>
      <c r="Q124" s="53">
        <f>VLOOKUP($A124,[3]Hoja1!$A$3:$M$271,13,0)</f>
        <v>0</v>
      </c>
      <c r="R124" s="53">
        <f t="shared" si="41"/>
        <v>3270</v>
      </c>
      <c r="S124" s="54">
        <f t="shared" si="63"/>
        <v>3270</v>
      </c>
      <c r="T124" s="53">
        <f>VLOOKUP($A124,[4]Hoja1!$A$3:$G$271,6,0)</f>
        <v>3728</v>
      </c>
      <c r="U124" s="53">
        <f>VLOOKUP($A124,[4]Hoja1!$A$3:$G$271,7,0)</f>
        <v>0</v>
      </c>
      <c r="V124" s="53">
        <f t="shared" si="42"/>
        <v>3728</v>
      </c>
      <c r="W124" s="54">
        <f t="shared" si="64"/>
        <v>3728</v>
      </c>
      <c r="X124" s="53">
        <f>VLOOKUP($A124,[5]Hoja1!$A$3:$G$271,6,0)</f>
        <v>0</v>
      </c>
      <c r="Y124" s="53">
        <f>VLOOKUP($A124,[5]Hoja1!$A$3:$G$271,7,0)</f>
        <v>0</v>
      </c>
      <c r="Z124" s="53">
        <f t="shared" si="44"/>
        <v>0</v>
      </c>
      <c r="AA124" s="54">
        <f t="shared" si="64"/>
        <v>0</v>
      </c>
      <c r="AB124" s="53">
        <f>VLOOKUP($A124,[6]Hoja1!$A$3:$G$271,6,0)</f>
        <v>0</v>
      </c>
      <c r="AC124" s="53">
        <f>VLOOKUP($A124,[6]Hoja1!$A$3:$G$271,7,0)</f>
        <v>0</v>
      </c>
      <c r="AD124" s="53">
        <f t="shared" si="45"/>
        <v>0</v>
      </c>
      <c r="AE124" s="54">
        <f t="shared" si="64"/>
        <v>0</v>
      </c>
      <c r="AF124" s="53">
        <f>VLOOKUP($A124,[7]Hoja1!$A$3:$M$271,12,0)</f>
        <v>0</v>
      </c>
      <c r="AG124" s="53">
        <f>VLOOKUP($A124,[7]Hoja1!$A$3:$M$271,13,0)</f>
        <v>0</v>
      </c>
      <c r="AH124" s="53">
        <f t="shared" si="46"/>
        <v>0</v>
      </c>
      <c r="AI124" s="54">
        <f t="shared" si="64"/>
        <v>0</v>
      </c>
      <c r="AJ124" s="53">
        <f>VLOOKUP($A124,[8]Hoja1!$A$3:$G$271,6,0)</f>
        <v>2790</v>
      </c>
      <c r="AK124" s="53">
        <f>VLOOKUP($A124,[8]Hoja1!$A$3:$G$271,7,0)</f>
        <v>0</v>
      </c>
      <c r="AL124" s="53">
        <f t="shared" si="47"/>
        <v>2790</v>
      </c>
      <c r="AM124" s="54">
        <f t="shared" si="64"/>
        <v>2790</v>
      </c>
      <c r="AN124" s="53">
        <f>VLOOKUP($A124,[9]Hoja1!$A$5:$G$273,6,0)</f>
        <v>3716</v>
      </c>
      <c r="AO124" s="53">
        <f>VLOOKUP($A124,[9]Hoja1!$A$5:$G$273,7,0)</f>
        <v>0</v>
      </c>
      <c r="AP124" s="53">
        <f t="shared" si="48"/>
        <v>3716</v>
      </c>
      <c r="AQ124" s="54">
        <f t="shared" si="64"/>
        <v>3716</v>
      </c>
      <c r="AR124" s="53">
        <f>VLOOKUP($A124,[10]Hoja1!$A$3:$M$271,12,0)</f>
        <v>0</v>
      </c>
      <c r="AS124" s="53">
        <f>VLOOKUP($A124,[10]Hoja1!$A$3:$M$271,13,0)</f>
        <v>0</v>
      </c>
      <c r="AT124" s="53">
        <f t="shared" si="49"/>
        <v>0</v>
      </c>
      <c r="AU124" s="54">
        <f t="shared" si="62"/>
        <v>0</v>
      </c>
      <c r="AV124" s="53">
        <f>VLOOKUP($A124,[11]Hoja1!$A$3:$M$271,12,0)</f>
        <v>0</v>
      </c>
      <c r="AW124" s="53">
        <f>VLOOKUP($A124,[11]Hoja1!$A$3:$M$271,13,0)</f>
        <v>0</v>
      </c>
      <c r="AX124" s="53">
        <f t="shared" si="50"/>
        <v>0</v>
      </c>
      <c r="AY124" s="54">
        <f t="shared" si="62"/>
        <v>0</v>
      </c>
      <c r="AZ124" s="53">
        <f>VLOOKUP($A124,[12]Hoja1!$A$3:$M$271,12,0)</f>
        <v>0</v>
      </c>
      <c r="BA124" s="53">
        <f>VLOOKUP($A124,[12]Hoja1!$A$3:$M$271,13,0)</f>
        <v>0</v>
      </c>
      <c r="BB124" s="53">
        <f t="shared" si="51"/>
        <v>0</v>
      </c>
      <c r="BC124" s="54">
        <f t="shared" si="62"/>
        <v>0</v>
      </c>
      <c r="BD124" s="182"/>
      <c r="BF124" s="13"/>
      <c r="BK124" s="13"/>
    </row>
    <row r="125" spans="1:63" s="14" customFormat="1" ht="12.75" x14ac:dyDescent="0.2">
      <c r="A125" s="184">
        <v>116</v>
      </c>
      <c r="B125" s="49" t="s">
        <v>373</v>
      </c>
      <c r="C125" s="49" t="s">
        <v>271</v>
      </c>
      <c r="D125" s="132">
        <v>1</v>
      </c>
      <c r="E125" s="50" t="s">
        <v>331</v>
      </c>
      <c r="F125" s="164">
        <v>2443</v>
      </c>
      <c r="G125" s="162">
        <v>8.6666666666666661</v>
      </c>
      <c r="H125" s="53">
        <f>VLOOKUP($A125,[1]Hoja1!$A$3:$G$271,6,0)</f>
        <v>0</v>
      </c>
      <c r="I125" s="53">
        <f>VLOOKUP($A125,[1]Hoja1!$A$3:$G$271,7,0)</f>
        <v>0</v>
      </c>
      <c r="J125" s="53">
        <f t="shared" si="52"/>
        <v>0</v>
      </c>
      <c r="K125" s="54">
        <f t="shared" si="53"/>
        <v>0</v>
      </c>
      <c r="L125" s="53">
        <f>VLOOKUP($A125,[2]Hoja1!$A$3:$G$271,6,0)</f>
        <v>0</v>
      </c>
      <c r="M125" s="53">
        <f>VLOOKUP($A125,[2]Hoja1!$A$3:$G$271,7,0)</f>
        <v>0</v>
      </c>
      <c r="N125" s="53">
        <f t="shared" si="39"/>
        <v>0</v>
      </c>
      <c r="O125" s="54">
        <f t="shared" si="63"/>
        <v>0</v>
      </c>
      <c r="P125" s="53">
        <f>VLOOKUP($A125,[3]Hoja1!$A$3:$M$271,12,0)</f>
        <v>3270</v>
      </c>
      <c r="Q125" s="53">
        <f>VLOOKUP($A125,[3]Hoja1!$A$3:$M$271,13,0)</f>
        <v>0</v>
      </c>
      <c r="R125" s="53">
        <f t="shared" si="41"/>
        <v>3270</v>
      </c>
      <c r="S125" s="54">
        <f t="shared" si="63"/>
        <v>3270</v>
      </c>
      <c r="T125" s="53">
        <f>VLOOKUP($A125,[4]Hoja1!$A$3:$G$271,6,0)</f>
        <v>3182</v>
      </c>
      <c r="U125" s="53">
        <f>VLOOKUP($A125,[4]Hoja1!$A$3:$G$271,7,0)</f>
        <v>0</v>
      </c>
      <c r="V125" s="53">
        <f t="shared" si="42"/>
        <v>3182</v>
      </c>
      <c r="W125" s="54">
        <f t="shared" si="64"/>
        <v>3182</v>
      </c>
      <c r="X125" s="53">
        <f>VLOOKUP($A125,[5]Hoja1!$A$3:$G$271,6,0)</f>
        <v>2521</v>
      </c>
      <c r="Y125" s="53">
        <f>VLOOKUP($A125,[5]Hoja1!$A$3:$G$271,7,0)</f>
        <v>0</v>
      </c>
      <c r="Z125" s="53">
        <f t="shared" si="44"/>
        <v>2521</v>
      </c>
      <c r="AA125" s="54">
        <f t="shared" si="64"/>
        <v>2521</v>
      </c>
      <c r="AB125" s="53">
        <f>VLOOKUP($A125,[6]Hoja1!$A$3:$G$271,6,0)</f>
        <v>0</v>
      </c>
      <c r="AC125" s="53">
        <f>VLOOKUP($A125,[6]Hoja1!$A$3:$G$271,7,0)</f>
        <v>0</v>
      </c>
      <c r="AD125" s="53">
        <f t="shared" si="45"/>
        <v>0</v>
      </c>
      <c r="AE125" s="54">
        <f t="shared" si="64"/>
        <v>0</v>
      </c>
      <c r="AF125" s="53">
        <f>VLOOKUP($A125,[7]Hoja1!$A$3:$M$271,12,0)</f>
        <v>0</v>
      </c>
      <c r="AG125" s="53">
        <f>VLOOKUP($A125,[7]Hoja1!$A$3:$M$271,13,0)</f>
        <v>0</v>
      </c>
      <c r="AH125" s="53">
        <f t="shared" si="46"/>
        <v>0</v>
      </c>
      <c r="AI125" s="54">
        <f t="shared" si="64"/>
        <v>0</v>
      </c>
      <c r="AJ125" s="53">
        <f>VLOOKUP($A125,[8]Hoja1!$A$3:$G$271,6,0)</f>
        <v>2790</v>
      </c>
      <c r="AK125" s="53">
        <f>VLOOKUP($A125,[8]Hoja1!$A$3:$G$271,7,0)</f>
        <v>0</v>
      </c>
      <c r="AL125" s="53">
        <f t="shared" si="47"/>
        <v>2790</v>
      </c>
      <c r="AM125" s="54">
        <f t="shared" si="64"/>
        <v>2790</v>
      </c>
      <c r="AN125" s="53">
        <f>VLOOKUP($A125,[9]Hoja1!$A$5:$G$273,6,0)</f>
        <v>3182</v>
      </c>
      <c r="AO125" s="53">
        <f>VLOOKUP($A125,[9]Hoja1!$A$5:$G$273,7,0)</f>
        <v>0</v>
      </c>
      <c r="AP125" s="53">
        <f t="shared" si="48"/>
        <v>3182</v>
      </c>
      <c r="AQ125" s="54">
        <f t="shared" si="64"/>
        <v>3182</v>
      </c>
      <c r="AR125" s="53">
        <f>VLOOKUP($A125,[10]Hoja1!$A$3:$M$271,12,0)</f>
        <v>0</v>
      </c>
      <c r="AS125" s="53">
        <f>VLOOKUP($A125,[10]Hoja1!$A$3:$M$271,13,0)</f>
        <v>0</v>
      </c>
      <c r="AT125" s="53">
        <f t="shared" si="49"/>
        <v>0</v>
      </c>
      <c r="AU125" s="54">
        <f t="shared" si="62"/>
        <v>0</v>
      </c>
      <c r="AV125" s="53">
        <f>VLOOKUP($A125,[11]Hoja1!$A$3:$M$271,12,0)</f>
        <v>0</v>
      </c>
      <c r="AW125" s="53">
        <f>VLOOKUP($A125,[11]Hoja1!$A$3:$M$271,13,0)</f>
        <v>0</v>
      </c>
      <c r="AX125" s="53">
        <f t="shared" si="50"/>
        <v>0</v>
      </c>
      <c r="AY125" s="54">
        <f t="shared" si="62"/>
        <v>0</v>
      </c>
      <c r="AZ125" s="53">
        <f>VLOOKUP($A125,[12]Hoja1!$A$3:$M$271,12,0)</f>
        <v>0</v>
      </c>
      <c r="BA125" s="53">
        <f>VLOOKUP($A125,[12]Hoja1!$A$3:$M$271,13,0)</f>
        <v>0</v>
      </c>
      <c r="BB125" s="53">
        <f t="shared" si="51"/>
        <v>0</v>
      </c>
      <c r="BC125" s="54">
        <f t="shared" si="62"/>
        <v>0</v>
      </c>
      <c r="BD125" s="182"/>
      <c r="BF125" s="13"/>
      <c r="BK125" s="13"/>
    </row>
    <row r="126" spans="1:63" s="14" customFormat="1" ht="25.5" x14ac:dyDescent="0.2">
      <c r="A126" s="183">
        <v>117</v>
      </c>
      <c r="B126" s="49" t="s">
        <v>374</v>
      </c>
      <c r="C126" s="49" t="s">
        <v>292</v>
      </c>
      <c r="D126" s="132">
        <v>1</v>
      </c>
      <c r="E126" s="50" t="s">
        <v>331</v>
      </c>
      <c r="F126" s="164">
        <v>2399</v>
      </c>
      <c r="G126" s="162">
        <v>5.666666666666667</v>
      </c>
      <c r="H126" s="53">
        <f>VLOOKUP($A126,[1]Hoja1!$A$3:$G$271,6,0)</f>
        <v>0</v>
      </c>
      <c r="I126" s="53">
        <f>VLOOKUP($A126,[1]Hoja1!$A$3:$G$271,7,0)</f>
        <v>0</v>
      </c>
      <c r="J126" s="53">
        <f t="shared" si="52"/>
        <v>0</v>
      </c>
      <c r="K126" s="54">
        <f t="shared" si="53"/>
        <v>0</v>
      </c>
      <c r="L126" s="53">
        <f>VLOOKUP($A126,[2]Hoja1!$A$3:$G$271,6,0)</f>
        <v>0</v>
      </c>
      <c r="M126" s="53">
        <f>VLOOKUP($A126,[2]Hoja1!$A$3:$G$271,7,0)</f>
        <v>0</v>
      </c>
      <c r="N126" s="53">
        <f t="shared" si="39"/>
        <v>0</v>
      </c>
      <c r="O126" s="54">
        <f t="shared" si="63"/>
        <v>0</v>
      </c>
      <c r="P126" s="53">
        <f>VLOOKUP($A126,[3]Hoja1!$A$3:$M$271,12,0)</f>
        <v>2310</v>
      </c>
      <c r="Q126" s="53">
        <f>VLOOKUP($A126,[3]Hoja1!$A$3:$M$271,13,0)</f>
        <v>0</v>
      </c>
      <c r="R126" s="53">
        <f t="shared" si="41"/>
        <v>2310</v>
      </c>
      <c r="S126" s="54">
        <f t="shared" si="63"/>
        <v>2310</v>
      </c>
      <c r="T126" s="53">
        <f>VLOOKUP($A126,[4]Hoja1!$A$3:$G$271,6,0)</f>
        <v>1989</v>
      </c>
      <c r="U126" s="53">
        <f>VLOOKUP($A126,[4]Hoja1!$A$3:$G$271,7,0)</f>
        <v>0</v>
      </c>
      <c r="V126" s="53">
        <f t="shared" si="42"/>
        <v>1989</v>
      </c>
      <c r="W126" s="54">
        <f t="shared" si="64"/>
        <v>1989</v>
      </c>
      <c r="X126" s="53">
        <f>VLOOKUP($A126,[5]Hoja1!$A$3:$G$271,6,0)</f>
        <v>0</v>
      </c>
      <c r="Y126" s="53">
        <f>VLOOKUP($A126,[5]Hoja1!$A$3:$G$271,7,0)</f>
        <v>0</v>
      </c>
      <c r="Z126" s="53">
        <f t="shared" si="44"/>
        <v>0</v>
      </c>
      <c r="AA126" s="54">
        <f t="shared" si="64"/>
        <v>0</v>
      </c>
      <c r="AB126" s="53">
        <f>VLOOKUP($A126,[6]Hoja1!$A$3:$G$271,6,0)</f>
        <v>0</v>
      </c>
      <c r="AC126" s="53">
        <f>VLOOKUP($A126,[6]Hoja1!$A$3:$G$271,7,0)</f>
        <v>0</v>
      </c>
      <c r="AD126" s="53">
        <f t="shared" si="45"/>
        <v>0</v>
      </c>
      <c r="AE126" s="54">
        <f t="shared" si="64"/>
        <v>0</v>
      </c>
      <c r="AF126" s="53">
        <f>VLOOKUP($A126,[7]Hoja1!$A$3:$M$271,12,0)</f>
        <v>0</v>
      </c>
      <c r="AG126" s="53">
        <f>VLOOKUP($A126,[7]Hoja1!$A$3:$M$271,13,0)</f>
        <v>0</v>
      </c>
      <c r="AH126" s="53">
        <f t="shared" si="46"/>
        <v>0</v>
      </c>
      <c r="AI126" s="54">
        <f t="shared" si="64"/>
        <v>0</v>
      </c>
      <c r="AJ126" s="53">
        <f>VLOOKUP($A126,[8]Hoja1!$A$3:$G$271,6,0)</f>
        <v>2030</v>
      </c>
      <c r="AK126" s="53">
        <f>VLOOKUP($A126,[8]Hoja1!$A$3:$G$271,7,0)</f>
        <v>0</v>
      </c>
      <c r="AL126" s="53">
        <f t="shared" si="47"/>
        <v>2030</v>
      </c>
      <c r="AM126" s="54">
        <f t="shared" si="64"/>
        <v>2030</v>
      </c>
      <c r="AN126" s="53">
        <f>VLOOKUP($A126,[9]Hoja1!$A$5:$G$273,6,0)</f>
        <v>0</v>
      </c>
      <c r="AO126" s="53">
        <f>VLOOKUP($A126,[9]Hoja1!$A$5:$G$273,7,0)</f>
        <v>0</v>
      </c>
      <c r="AP126" s="53">
        <f t="shared" si="48"/>
        <v>0</v>
      </c>
      <c r="AQ126" s="54">
        <f t="shared" si="64"/>
        <v>0</v>
      </c>
      <c r="AR126" s="53">
        <f>VLOOKUP($A126,[10]Hoja1!$A$3:$M$271,12,0)</f>
        <v>0</v>
      </c>
      <c r="AS126" s="53">
        <f>VLOOKUP($A126,[10]Hoja1!$A$3:$M$271,13,0)</f>
        <v>0</v>
      </c>
      <c r="AT126" s="53">
        <f t="shared" si="49"/>
        <v>0</v>
      </c>
      <c r="AU126" s="54">
        <f t="shared" si="62"/>
        <v>0</v>
      </c>
      <c r="AV126" s="53">
        <f>VLOOKUP($A126,[11]Hoja1!$A$3:$M$271,12,0)</f>
        <v>0</v>
      </c>
      <c r="AW126" s="53">
        <f>VLOOKUP($A126,[11]Hoja1!$A$3:$M$271,13,0)</f>
        <v>0</v>
      </c>
      <c r="AX126" s="53">
        <f t="shared" si="50"/>
        <v>0</v>
      </c>
      <c r="AY126" s="54">
        <f t="shared" si="62"/>
        <v>0</v>
      </c>
      <c r="AZ126" s="53">
        <f>VLOOKUP($A126,[12]Hoja1!$A$3:$M$271,12,0)</f>
        <v>0</v>
      </c>
      <c r="BA126" s="53">
        <f>VLOOKUP($A126,[12]Hoja1!$A$3:$M$271,13,0)</f>
        <v>0</v>
      </c>
      <c r="BB126" s="53">
        <f t="shared" si="51"/>
        <v>0</v>
      </c>
      <c r="BC126" s="54">
        <f t="shared" si="62"/>
        <v>0</v>
      </c>
      <c r="BD126" s="182"/>
      <c r="BF126" s="13"/>
      <c r="BK126" s="13"/>
    </row>
    <row r="127" spans="1:63" s="14" customFormat="1" ht="25.5" x14ac:dyDescent="0.2">
      <c r="A127" s="184">
        <v>118</v>
      </c>
      <c r="B127" s="49" t="s">
        <v>375</v>
      </c>
      <c r="C127" s="49" t="s">
        <v>292</v>
      </c>
      <c r="D127" s="132">
        <v>1</v>
      </c>
      <c r="E127" s="50" t="s">
        <v>331</v>
      </c>
      <c r="F127" s="164">
        <v>1477</v>
      </c>
      <c r="G127" s="162">
        <v>10</v>
      </c>
      <c r="H127" s="53">
        <f>VLOOKUP($A127,[1]Hoja1!$A$3:$G$271,6,0)</f>
        <v>0</v>
      </c>
      <c r="I127" s="53">
        <f>VLOOKUP($A127,[1]Hoja1!$A$3:$G$271,7,0)</f>
        <v>0</v>
      </c>
      <c r="J127" s="53">
        <f t="shared" si="52"/>
        <v>0</v>
      </c>
      <c r="K127" s="54">
        <f t="shared" si="53"/>
        <v>0</v>
      </c>
      <c r="L127" s="53">
        <f>VLOOKUP($A127,[2]Hoja1!$A$3:$G$271,6,0)</f>
        <v>0</v>
      </c>
      <c r="M127" s="53">
        <f>VLOOKUP($A127,[2]Hoja1!$A$3:$G$271,7,0)</f>
        <v>0</v>
      </c>
      <c r="N127" s="53">
        <f t="shared" si="39"/>
        <v>0</v>
      </c>
      <c r="O127" s="54">
        <f t="shared" si="63"/>
        <v>0</v>
      </c>
      <c r="P127" s="53">
        <f>VLOOKUP($A127,[3]Hoja1!$A$3:$M$271,12,0)</f>
        <v>2310</v>
      </c>
      <c r="Q127" s="53">
        <f>VLOOKUP($A127,[3]Hoja1!$A$3:$M$271,13,0)</f>
        <v>0</v>
      </c>
      <c r="R127" s="53">
        <f t="shared" si="41"/>
        <v>2310</v>
      </c>
      <c r="S127" s="54">
        <f t="shared" si="63"/>
        <v>2310</v>
      </c>
      <c r="T127" s="53">
        <f>VLOOKUP($A127,[4]Hoja1!$A$3:$G$271,6,0)</f>
        <v>1477</v>
      </c>
      <c r="U127" s="53">
        <f>VLOOKUP($A127,[4]Hoja1!$A$3:$G$271,7,0)</f>
        <v>0</v>
      </c>
      <c r="V127" s="53">
        <f t="shared" si="42"/>
        <v>1477</v>
      </c>
      <c r="W127" s="54">
        <f t="shared" si="64"/>
        <v>1477</v>
      </c>
      <c r="X127" s="53">
        <f>VLOOKUP($A127,[5]Hoja1!$A$3:$G$271,6,0)</f>
        <v>0</v>
      </c>
      <c r="Y127" s="53">
        <f>VLOOKUP($A127,[5]Hoja1!$A$3:$G$271,7,0)</f>
        <v>0</v>
      </c>
      <c r="Z127" s="53">
        <f t="shared" si="44"/>
        <v>0</v>
      </c>
      <c r="AA127" s="54">
        <f t="shared" si="64"/>
        <v>0</v>
      </c>
      <c r="AB127" s="53">
        <f>VLOOKUP($A127,[6]Hoja1!$A$3:$G$271,6,0)</f>
        <v>0</v>
      </c>
      <c r="AC127" s="53">
        <f>VLOOKUP($A127,[6]Hoja1!$A$3:$G$271,7,0)</f>
        <v>0</v>
      </c>
      <c r="AD127" s="53">
        <f t="shared" si="45"/>
        <v>0</v>
      </c>
      <c r="AE127" s="54">
        <f t="shared" si="64"/>
        <v>0</v>
      </c>
      <c r="AF127" s="53">
        <f>VLOOKUP($A127,[7]Hoja1!$A$3:$M$271,12,0)</f>
        <v>0</v>
      </c>
      <c r="AG127" s="53">
        <f>VLOOKUP($A127,[7]Hoja1!$A$3:$M$271,13,0)</f>
        <v>0</v>
      </c>
      <c r="AH127" s="53">
        <f t="shared" si="46"/>
        <v>0</v>
      </c>
      <c r="AI127" s="54">
        <f t="shared" si="64"/>
        <v>0</v>
      </c>
      <c r="AJ127" s="53">
        <f>VLOOKUP($A127,[8]Hoja1!$A$3:$G$271,6,0)</f>
        <v>2030</v>
      </c>
      <c r="AK127" s="53">
        <f>VLOOKUP($A127,[8]Hoja1!$A$3:$G$271,7,0)</f>
        <v>0</v>
      </c>
      <c r="AL127" s="53">
        <f t="shared" si="47"/>
        <v>2030</v>
      </c>
      <c r="AM127" s="54">
        <f t="shared" si="64"/>
        <v>2030</v>
      </c>
      <c r="AN127" s="53">
        <f>VLOOKUP($A127,[9]Hoja1!$A$5:$G$273,6,0)</f>
        <v>1705</v>
      </c>
      <c r="AO127" s="53">
        <f>VLOOKUP($A127,[9]Hoja1!$A$5:$G$273,7,0)</f>
        <v>0</v>
      </c>
      <c r="AP127" s="53">
        <f t="shared" si="48"/>
        <v>1705</v>
      </c>
      <c r="AQ127" s="54">
        <f t="shared" si="64"/>
        <v>1705</v>
      </c>
      <c r="AR127" s="53">
        <f>VLOOKUP($A127,[10]Hoja1!$A$3:$M$271,12,0)</f>
        <v>0</v>
      </c>
      <c r="AS127" s="53">
        <f>VLOOKUP($A127,[10]Hoja1!$A$3:$M$271,13,0)</f>
        <v>0</v>
      </c>
      <c r="AT127" s="53">
        <f t="shared" si="49"/>
        <v>0</v>
      </c>
      <c r="AU127" s="54">
        <f t="shared" si="62"/>
        <v>0</v>
      </c>
      <c r="AV127" s="53">
        <f>VLOOKUP($A127,[11]Hoja1!$A$3:$M$271,12,0)</f>
        <v>0</v>
      </c>
      <c r="AW127" s="53">
        <f>VLOOKUP($A127,[11]Hoja1!$A$3:$M$271,13,0)</f>
        <v>0</v>
      </c>
      <c r="AX127" s="53">
        <f t="shared" si="50"/>
        <v>0</v>
      </c>
      <c r="AY127" s="54">
        <f t="shared" si="62"/>
        <v>0</v>
      </c>
      <c r="AZ127" s="53">
        <f>VLOOKUP($A127,[12]Hoja1!$A$3:$M$271,12,0)</f>
        <v>0</v>
      </c>
      <c r="BA127" s="53">
        <f>VLOOKUP($A127,[12]Hoja1!$A$3:$M$271,13,0)</f>
        <v>0</v>
      </c>
      <c r="BB127" s="53">
        <f t="shared" si="51"/>
        <v>0</v>
      </c>
      <c r="BC127" s="54">
        <f t="shared" si="62"/>
        <v>0</v>
      </c>
      <c r="BD127" s="182"/>
      <c r="BF127" s="13"/>
      <c r="BK127" s="13"/>
    </row>
    <row r="128" spans="1:63" s="14" customFormat="1" ht="25.5" x14ac:dyDescent="0.2">
      <c r="A128" s="183">
        <v>119</v>
      </c>
      <c r="B128" s="49" t="s">
        <v>376</v>
      </c>
      <c r="C128" s="49" t="s">
        <v>292</v>
      </c>
      <c r="D128" s="132">
        <v>1</v>
      </c>
      <c r="E128" s="50" t="s">
        <v>331</v>
      </c>
      <c r="F128" s="164">
        <v>2500</v>
      </c>
      <c r="G128" s="162">
        <v>2.3333333333333335</v>
      </c>
      <c r="H128" s="53">
        <f>VLOOKUP($A128,[1]Hoja1!$A$3:$G$271,6,0)</f>
        <v>0</v>
      </c>
      <c r="I128" s="53">
        <f>VLOOKUP($A128,[1]Hoja1!$A$3:$G$271,7,0)</f>
        <v>0</v>
      </c>
      <c r="J128" s="53">
        <f t="shared" si="52"/>
        <v>0</v>
      </c>
      <c r="K128" s="54">
        <f t="shared" si="53"/>
        <v>0</v>
      </c>
      <c r="L128" s="53">
        <f>VLOOKUP($A128,[2]Hoja1!$A$3:$G$271,6,0)</f>
        <v>0</v>
      </c>
      <c r="M128" s="53">
        <f>VLOOKUP($A128,[2]Hoja1!$A$3:$G$271,7,0)</f>
        <v>0</v>
      </c>
      <c r="N128" s="53">
        <f t="shared" si="39"/>
        <v>0</v>
      </c>
      <c r="O128" s="54">
        <f t="shared" si="63"/>
        <v>0</v>
      </c>
      <c r="P128" s="53">
        <f>VLOOKUP($A128,[3]Hoja1!$A$3:$M$271,12,0)</f>
        <v>2900</v>
      </c>
      <c r="Q128" s="53">
        <f>VLOOKUP($A128,[3]Hoja1!$A$3:$M$271,13,0)</f>
        <v>0</v>
      </c>
      <c r="R128" s="53">
        <f t="shared" si="41"/>
        <v>2900</v>
      </c>
      <c r="S128" s="54">
        <f t="shared" si="63"/>
        <v>2900</v>
      </c>
      <c r="T128" s="53">
        <f>VLOOKUP($A128,[4]Hoja1!$A$3:$G$271,6,0)</f>
        <v>2500</v>
      </c>
      <c r="U128" s="53">
        <f>VLOOKUP($A128,[4]Hoja1!$A$3:$G$271,7,0)</f>
        <v>0</v>
      </c>
      <c r="V128" s="53">
        <f t="shared" si="42"/>
        <v>2500</v>
      </c>
      <c r="W128" s="54">
        <f t="shared" si="64"/>
        <v>2500</v>
      </c>
      <c r="X128" s="53">
        <f>VLOOKUP($A128,[5]Hoja1!$A$3:$G$271,6,0)</f>
        <v>0</v>
      </c>
      <c r="Y128" s="53">
        <f>VLOOKUP($A128,[5]Hoja1!$A$3:$G$271,7,0)</f>
        <v>0</v>
      </c>
      <c r="Z128" s="53">
        <f t="shared" si="44"/>
        <v>0</v>
      </c>
      <c r="AA128" s="54">
        <f t="shared" si="64"/>
        <v>0</v>
      </c>
      <c r="AB128" s="53">
        <f>VLOOKUP($A128,[6]Hoja1!$A$3:$G$271,6,0)</f>
        <v>0</v>
      </c>
      <c r="AC128" s="53">
        <f>VLOOKUP($A128,[6]Hoja1!$A$3:$G$271,7,0)</f>
        <v>0</v>
      </c>
      <c r="AD128" s="53">
        <f t="shared" si="45"/>
        <v>0</v>
      </c>
      <c r="AE128" s="54">
        <f t="shared" si="64"/>
        <v>0</v>
      </c>
      <c r="AF128" s="53">
        <f>VLOOKUP($A128,[7]Hoja1!$A$3:$M$271,12,0)</f>
        <v>0</v>
      </c>
      <c r="AG128" s="53">
        <f>VLOOKUP($A128,[7]Hoja1!$A$3:$M$271,13,0)</f>
        <v>0</v>
      </c>
      <c r="AH128" s="53">
        <f t="shared" si="46"/>
        <v>0</v>
      </c>
      <c r="AI128" s="54">
        <f t="shared" si="64"/>
        <v>0</v>
      </c>
      <c r="AJ128" s="53">
        <f>VLOOKUP($A128,[8]Hoja1!$A$3:$G$271,6,0)</f>
        <v>3040</v>
      </c>
      <c r="AK128" s="53">
        <f>VLOOKUP($A128,[8]Hoja1!$A$3:$G$271,7,0)</f>
        <v>0</v>
      </c>
      <c r="AL128" s="53">
        <f t="shared" si="47"/>
        <v>3040</v>
      </c>
      <c r="AM128" s="54">
        <f t="shared" si="64"/>
        <v>3040</v>
      </c>
      <c r="AN128" s="53">
        <f>VLOOKUP($A128,[9]Hoja1!$A$5:$G$273,6,0)</f>
        <v>2500</v>
      </c>
      <c r="AO128" s="53">
        <f>VLOOKUP($A128,[9]Hoja1!$A$5:$G$273,7,0)</f>
        <v>0</v>
      </c>
      <c r="AP128" s="53">
        <f t="shared" si="48"/>
        <v>2500</v>
      </c>
      <c r="AQ128" s="54">
        <f t="shared" si="64"/>
        <v>2500</v>
      </c>
      <c r="AR128" s="53">
        <f>VLOOKUP($A128,[10]Hoja1!$A$3:$M$271,12,0)</f>
        <v>0</v>
      </c>
      <c r="AS128" s="53">
        <f>VLOOKUP($A128,[10]Hoja1!$A$3:$M$271,13,0)</f>
        <v>0</v>
      </c>
      <c r="AT128" s="53">
        <f t="shared" si="49"/>
        <v>0</v>
      </c>
      <c r="AU128" s="54">
        <f t="shared" si="62"/>
        <v>0</v>
      </c>
      <c r="AV128" s="53">
        <f>VLOOKUP($A128,[11]Hoja1!$A$3:$M$271,12,0)</f>
        <v>0</v>
      </c>
      <c r="AW128" s="53">
        <f>VLOOKUP($A128,[11]Hoja1!$A$3:$M$271,13,0)</f>
        <v>0</v>
      </c>
      <c r="AX128" s="53">
        <f t="shared" si="50"/>
        <v>0</v>
      </c>
      <c r="AY128" s="54">
        <f t="shared" si="62"/>
        <v>0</v>
      </c>
      <c r="AZ128" s="53">
        <f>VLOOKUP($A128,[12]Hoja1!$A$3:$M$271,12,0)</f>
        <v>0</v>
      </c>
      <c r="BA128" s="53">
        <f>VLOOKUP($A128,[12]Hoja1!$A$3:$M$271,13,0)</f>
        <v>0</v>
      </c>
      <c r="BB128" s="53">
        <f t="shared" si="51"/>
        <v>0</v>
      </c>
      <c r="BC128" s="54">
        <f t="shared" si="62"/>
        <v>0</v>
      </c>
      <c r="BD128" s="182"/>
      <c r="BF128" s="13"/>
      <c r="BK128" s="13"/>
    </row>
    <row r="129" spans="1:63" s="14" customFormat="1" ht="25.5" x14ac:dyDescent="0.2">
      <c r="A129" s="184">
        <v>120</v>
      </c>
      <c r="B129" s="49" t="s">
        <v>377</v>
      </c>
      <c r="C129" s="49" t="s">
        <v>292</v>
      </c>
      <c r="D129" s="132">
        <v>1</v>
      </c>
      <c r="E129" s="50" t="s">
        <v>331</v>
      </c>
      <c r="F129" s="164">
        <v>1705</v>
      </c>
      <c r="G129" s="162">
        <v>26.333333333333332</v>
      </c>
      <c r="H129" s="53">
        <f>VLOOKUP($A129,[1]Hoja1!$A$3:$G$271,6,0)</f>
        <v>0</v>
      </c>
      <c r="I129" s="53">
        <f>VLOOKUP($A129,[1]Hoja1!$A$3:$G$271,7,0)</f>
        <v>0</v>
      </c>
      <c r="J129" s="53">
        <f t="shared" si="52"/>
        <v>0</v>
      </c>
      <c r="K129" s="54">
        <f t="shared" si="53"/>
        <v>0</v>
      </c>
      <c r="L129" s="53">
        <f>VLOOKUP($A129,[2]Hoja1!$A$3:$G$271,6,0)</f>
        <v>0</v>
      </c>
      <c r="M129" s="53">
        <f>VLOOKUP($A129,[2]Hoja1!$A$3:$G$271,7,0)</f>
        <v>0</v>
      </c>
      <c r="N129" s="53">
        <f t="shared" si="39"/>
        <v>0</v>
      </c>
      <c r="O129" s="54">
        <f t="shared" si="63"/>
        <v>0</v>
      </c>
      <c r="P129" s="53">
        <f>VLOOKUP($A129,[3]Hoja1!$A$3:$M$271,12,0)</f>
        <v>2310</v>
      </c>
      <c r="Q129" s="53">
        <f>VLOOKUP($A129,[3]Hoja1!$A$3:$M$271,13,0)</f>
        <v>0</v>
      </c>
      <c r="R129" s="53">
        <f t="shared" si="41"/>
        <v>2310</v>
      </c>
      <c r="S129" s="54">
        <f t="shared" si="63"/>
        <v>2310</v>
      </c>
      <c r="T129" s="53">
        <f>VLOOKUP($A129,[4]Hoja1!$A$3:$G$271,6,0)</f>
        <v>1705</v>
      </c>
      <c r="U129" s="53">
        <f>VLOOKUP($A129,[4]Hoja1!$A$3:$G$271,7,0)</f>
        <v>0</v>
      </c>
      <c r="V129" s="53">
        <f t="shared" si="42"/>
        <v>1705</v>
      </c>
      <c r="W129" s="54">
        <f t="shared" si="64"/>
        <v>1705</v>
      </c>
      <c r="X129" s="53">
        <f>VLOOKUP($A129,[5]Hoja1!$A$3:$G$271,6,0)</f>
        <v>0</v>
      </c>
      <c r="Y129" s="53">
        <f>VLOOKUP($A129,[5]Hoja1!$A$3:$G$271,7,0)</f>
        <v>0</v>
      </c>
      <c r="Z129" s="53">
        <f t="shared" si="44"/>
        <v>0</v>
      </c>
      <c r="AA129" s="54">
        <f t="shared" si="64"/>
        <v>0</v>
      </c>
      <c r="AB129" s="53">
        <f>VLOOKUP($A129,[6]Hoja1!$A$3:$G$271,6,0)</f>
        <v>0</v>
      </c>
      <c r="AC129" s="53">
        <f>VLOOKUP($A129,[6]Hoja1!$A$3:$G$271,7,0)</f>
        <v>0</v>
      </c>
      <c r="AD129" s="53">
        <f t="shared" si="45"/>
        <v>0</v>
      </c>
      <c r="AE129" s="54">
        <f t="shared" si="64"/>
        <v>0</v>
      </c>
      <c r="AF129" s="53">
        <f>VLOOKUP($A129,[7]Hoja1!$A$3:$M$271,12,0)</f>
        <v>0</v>
      </c>
      <c r="AG129" s="53">
        <f>VLOOKUP($A129,[7]Hoja1!$A$3:$M$271,13,0)</f>
        <v>0</v>
      </c>
      <c r="AH129" s="53">
        <f t="shared" si="46"/>
        <v>0</v>
      </c>
      <c r="AI129" s="54">
        <f t="shared" si="64"/>
        <v>0</v>
      </c>
      <c r="AJ129" s="53">
        <f>VLOOKUP($A129,[8]Hoja1!$A$3:$G$271,6,0)</f>
        <v>2030</v>
      </c>
      <c r="AK129" s="53">
        <f>VLOOKUP($A129,[8]Hoja1!$A$3:$G$271,7,0)</f>
        <v>0</v>
      </c>
      <c r="AL129" s="53">
        <f t="shared" si="47"/>
        <v>2030</v>
      </c>
      <c r="AM129" s="54">
        <f t="shared" si="64"/>
        <v>2030</v>
      </c>
      <c r="AN129" s="53">
        <f>VLOOKUP($A129,[9]Hoja1!$A$5:$G$273,6,0)</f>
        <v>1705</v>
      </c>
      <c r="AO129" s="53">
        <f>VLOOKUP($A129,[9]Hoja1!$A$5:$G$273,7,0)</f>
        <v>0</v>
      </c>
      <c r="AP129" s="53">
        <f t="shared" si="48"/>
        <v>1705</v>
      </c>
      <c r="AQ129" s="54">
        <f t="shared" si="64"/>
        <v>1705</v>
      </c>
      <c r="AR129" s="53">
        <f>VLOOKUP($A129,[10]Hoja1!$A$3:$M$271,12,0)</f>
        <v>0</v>
      </c>
      <c r="AS129" s="53">
        <f>VLOOKUP($A129,[10]Hoja1!$A$3:$M$271,13,0)</f>
        <v>0</v>
      </c>
      <c r="AT129" s="53">
        <f t="shared" si="49"/>
        <v>0</v>
      </c>
      <c r="AU129" s="54">
        <f t="shared" si="62"/>
        <v>0</v>
      </c>
      <c r="AV129" s="53">
        <f>VLOOKUP($A129,[11]Hoja1!$A$3:$M$271,12,0)</f>
        <v>0</v>
      </c>
      <c r="AW129" s="53">
        <f>VLOOKUP($A129,[11]Hoja1!$A$3:$M$271,13,0)</f>
        <v>0</v>
      </c>
      <c r="AX129" s="53">
        <f t="shared" si="50"/>
        <v>0</v>
      </c>
      <c r="AY129" s="54">
        <f t="shared" si="62"/>
        <v>0</v>
      </c>
      <c r="AZ129" s="53">
        <f>VLOOKUP($A129,[12]Hoja1!$A$3:$M$271,12,0)</f>
        <v>0</v>
      </c>
      <c r="BA129" s="53">
        <f>VLOOKUP($A129,[12]Hoja1!$A$3:$M$271,13,0)</f>
        <v>0</v>
      </c>
      <c r="BB129" s="53">
        <f t="shared" si="51"/>
        <v>0</v>
      </c>
      <c r="BC129" s="54">
        <f t="shared" si="62"/>
        <v>0</v>
      </c>
      <c r="BD129" s="182"/>
      <c r="BF129" s="13"/>
      <c r="BK129" s="13"/>
    </row>
    <row r="130" spans="1:63" s="14" customFormat="1" ht="25.5" x14ac:dyDescent="0.2">
      <c r="A130" s="183">
        <v>121</v>
      </c>
      <c r="B130" s="49" t="s">
        <v>378</v>
      </c>
      <c r="C130" s="49" t="s">
        <v>292</v>
      </c>
      <c r="D130" s="132">
        <v>1</v>
      </c>
      <c r="E130" s="50" t="s">
        <v>331</v>
      </c>
      <c r="F130" s="164">
        <v>2273</v>
      </c>
      <c r="G130" s="162">
        <v>7.666666666666667</v>
      </c>
      <c r="H130" s="53">
        <f>VLOOKUP($A130,[1]Hoja1!$A$3:$G$271,6,0)</f>
        <v>0</v>
      </c>
      <c r="I130" s="53">
        <f>VLOOKUP($A130,[1]Hoja1!$A$3:$G$271,7,0)</f>
        <v>0</v>
      </c>
      <c r="J130" s="53">
        <f t="shared" si="52"/>
        <v>0</v>
      </c>
      <c r="K130" s="54">
        <f t="shared" si="53"/>
        <v>0</v>
      </c>
      <c r="L130" s="53">
        <f>VLOOKUP($A130,[2]Hoja1!$A$3:$G$271,6,0)</f>
        <v>0</v>
      </c>
      <c r="M130" s="53">
        <f>VLOOKUP($A130,[2]Hoja1!$A$3:$G$271,7,0)</f>
        <v>0</v>
      </c>
      <c r="N130" s="53">
        <f t="shared" si="39"/>
        <v>0</v>
      </c>
      <c r="O130" s="54">
        <f t="shared" si="63"/>
        <v>0</v>
      </c>
      <c r="P130" s="53">
        <f>VLOOKUP($A130,[3]Hoja1!$A$3:$M$271,12,0)</f>
        <v>2900</v>
      </c>
      <c r="Q130" s="53">
        <f>VLOOKUP($A130,[3]Hoja1!$A$3:$M$271,13,0)</f>
        <v>0</v>
      </c>
      <c r="R130" s="53">
        <f t="shared" si="41"/>
        <v>2900</v>
      </c>
      <c r="S130" s="54">
        <f t="shared" si="63"/>
        <v>2900</v>
      </c>
      <c r="T130" s="53">
        <f>VLOOKUP($A130,[4]Hoja1!$A$3:$G$271,6,0)</f>
        <v>2500</v>
      </c>
      <c r="U130" s="53">
        <f>VLOOKUP($A130,[4]Hoja1!$A$3:$G$271,7,0)</f>
        <v>0</v>
      </c>
      <c r="V130" s="53">
        <f t="shared" si="42"/>
        <v>2500</v>
      </c>
      <c r="W130" s="54">
        <f t="shared" si="64"/>
        <v>2500</v>
      </c>
      <c r="X130" s="53">
        <f>VLOOKUP($A130,[5]Hoja1!$A$3:$G$271,6,0)</f>
        <v>0</v>
      </c>
      <c r="Y130" s="53">
        <f>VLOOKUP($A130,[5]Hoja1!$A$3:$G$271,7,0)</f>
        <v>0</v>
      </c>
      <c r="Z130" s="53">
        <f t="shared" si="44"/>
        <v>0</v>
      </c>
      <c r="AA130" s="54">
        <f t="shared" si="64"/>
        <v>0</v>
      </c>
      <c r="AB130" s="53">
        <f>VLOOKUP($A130,[6]Hoja1!$A$3:$G$271,6,0)</f>
        <v>0</v>
      </c>
      <c r="AC130" s="53">
        <f>VLOOKUP($A130,[6]Hoja1!$A$3:$G$271,7,0)</f>
        <v>0</v>
      </c>
      <c r="AD130" s="53">
        <f t="shared" si="45"/>
        <v>0</v>
      </c>
      <c r="AE130" s="54">
        <f t="shared" si="64"/>
        <v>0</v>
      </c>
      <c r="AF130" s="53">
        <f>VLOOKUP($A130,[7]Hoja1!$A$3:$M$271,12,0)</f>
        <v>0</v>
      </c>
      <c r="AG130" s="53">
        <f>VLOOKUP($A130,[7]Hoja1!$A$3:$M$271,13,0)</f>
        <v>0</v>
      </c>
      <c r="AH130" s="53">
        <f t="shared" si="46"/>
        <v>0</v>
      </c>
      <c r="AI130" s="54">
        <f t="shared" si="64"/>
        <v>0</v>
      </c>
      <c r="AJ130" s="53">
        <f>VLOOKUP($A130,[8]Hoja1!$A$3:$G$271,6,0)</f>
        <v>3040</v>
      </c>
      <c r="AK130" s="53">
        <f>VLOOKUP($A130,[8]Hoja1!$A$3:$G$271,7,0)</f>
        <v>0</v>
      </c>
      <c r="AL130" s="53">
        <f t="shared" si="47"/>
        <v>3040</v>
      </c>
      <c r="AM130" s="54">
        <f t="shared" si="64"/>
        <v>3040</v>
      </c>
      <c r="AN130" s="53">
        <f>VLOOKUP($A130,[9]Hoja1!$A$5:$G$273,6,0)</f>
        <v>2500</v>
      </c>
      <c r="AO130" s="53">
        <f>VLOOKUP($A130,[9]Hoja1!$A$5:$G$273,7,0)</f>
        <v>0</v>
      </c>
      <c r="AP130" s="53">
        <f t="shared" si="48"/>
        <v>2500</v>
      </c>
      <c r="AQ130" s="54">
        <f t="shared" si="64"/>
        <v>2500</v>
      </c>
      <c r="AR130" s="53">
        <f>VLOOKUP($A130,[10]Hoja1!$A$3:$M$271,12,0)</f>
        <v>0</v>
      </c>
      <c r="AS130" s="53">
        <f>VLOOKUP($A130,[10]Hoja1!$A$3:$M$271,13,0)</f>
        <v>0</v>
      </c>
      <c r="AT130" s="53">
        <f t="shared" si="49"/>
        <v>0</v>
      </c>
      <c r="AU130" s="54">
        <f t="shared" si="62"/>
        <v>0</v>
      </c>
      <c r="AV130" s="53">
        <f>VLOOKUP($A130,[11]Hoja1!$A$3:$M$271,12,0)</f>
        <v>0</v>
      </c>
      <c r="AW130" s="53">
        <f>VLOOKUP($A130,[11]Hoja1!$A$3:$M$271,13,0)</f>
        <v>0</v>
      </c>
      <c r="AX130" s="53">
        <f t="shared" si="50"/>
        <v>0</v>
      </c>
      <c r="AY130" s="54">
        <f t="shared" si="62"/>
        <v>0</v>
      </c>
      <c r="AZ130" s="53">
        <f>VLOOKUP($A130,[12]Hoja1!$A$3:$M$271,12,0)</f>
        <v>0</v>
      </c>
      <c r="BA130" s="53">
        <f>VLOOKUP($A130,[12]Hoja1!$A$3:$M$271,13,0)</f>
        <v>0</v>
      </c>
      <c r="BB130" s="53">
        <f t="shared" si="51"/>
        <v>0</v>
      </c>
      <c r="BC130" s="54">
        <f t="shared" si="62"/>
        <v>0</v>
      </c>
      <c r="BD130" s="182"/>
      <c r="BF130" s="13"/>
      <c r="BK130" s="13"/>
    </row>
    <row r="131" spans="1:63" s="14" customFormat="1" ht="25.5" x14ac:dyDescent="0.2">
      <c r="A131" s="184">
        <v>122</v>
      </c>
      <c r="B131" s="49" t="s">
        <v>379</v>
      </c>
      <c r="C131" s="49" t="s">
        <v>292</v>
      </c>
      <c r="D131" s="132">
        <v>1</v>
      </c>
      <c r="E131" s="50" t="s">
        <v>331</v>
      </c>
      <c r="F131" s="164">
        <v>1477</v>
      </c>
      <c r="G131" s="162">
        <v>18.666666666666668</v>
      </c>
      <c r="H131" s="53">
        <f>VLOOKUP($A131,[1]Hoja1!$A$3:$G$271,6,0)</f>
        <v>0</v>
      </c>
      <c r="I131" s="53">
        <f>VLOOKUP($A131,[1]Hoja1!$A$3:$G$271,7,0)</f>
        <v>0</v>
      </c>
      <c r="J131" s="53">
        <f t="shared" si="52"/>
        <v>0</v>
      </c>
      <c r="K131" s="54">
        <f t="shared" si="53"/>
        <v>0</v>
      </c>
      <c r="L131" s="53">
        <f>VLOOKUP($A131,[2]Hoja1!$A$3:$G$271,6,0)</f>
        <v>0</v>
      </c>
      <c r="M131" s="53">
        <f>VLOOKUP($A131,[2]Hoja1!$A$3:$G$271,7,0)</f>
        <v>0</v>
      </c>
      <c r="N131" s="53">
        <f t="shared" si="39"/>
        <v>0</v>
      </c>
      <c r="O131" s="54">
        <f t="shared" si="63"/>
        <v>0</v>
      </c>
      <c r="P131" s="53">
        <f>VLOOKUP($A131,[3]Hoja1!$A$3:$M$271,12,0)</f>
        <v>2310</v>
      </c>
      <c r="Q131" s="53">
        <f>VLOOKUP($A131,[3]Hoja1!$A$3:$M$271,13,0)</f>
        <v>0</v>
      </c>
      <c r="R131" s="53">
        <f t="shared" si="41"/>
        <v>2310</v>
      </c>
      <c r="S131" s="54">
        <f t="shared" si="63"/>
        <v>2310</v>
      </c>
      <c r="T131" s="53">
        <f>VLOOKUP($A131,[4]Hoja1!$A$3:$G$271,6,0)</f>
        <v>1477</v>
      </c>
      <c r="U131" s="53">
        <f>VLOOKUP($A131,[4]Hoja1!$A$3:$G$271,7,0)</f>
        <v>0</v>
      </c>
      <c r="V131" s="53">
        <f t="shared" si="42"/>
        <v>1477</v>
      </c>
      <c r="W131" s="54">
        <f t="shared" si="64"/>
        <v>1477</v>
      </c>
      <c r="X131" s="53">
        <f>VLOOKUP($A131,[5]Hoja1!$A$3:$G$271,6,0)</f>
        <v>0</v>
      </c>
      <c r="Y131" s="53">
        <f>VLOOKUP($A131,[5]Hoja1!$A$3:$G$271,7,0)</f>
        <v>0</v>
      </c>
      <c r="Z131" s="53">
        <f t="shared" si="44"/>
        <v>0</v>
      </c>
      <c r="AA131" s="54">
        <f t="shared" si="64"/>
        <v>0</v>
      </c>
      <c r="AB131" s="53">
        <f>VLOOKUP($A131,[6]Hoja1!$A$3:$G$271,6,0)</f>
        <v>0</v>
      </c>
      <c r="AC131" s="53">
        <f>VLOOKUP($A131,[6]Hoja1!$A$3:$G$271,7,0)</f>
        <v>0</v>
      </c>
      <c r="AD131" s="53">
        <f t="shared" si="45"/>
        <v>0</v>
      </c>
      <c r="AE131" s="54">
        <f t="shared" si="64"/>
        <v>0</v>
      </c>
      <c r="AF131" s="53">
        <f>VLOOKUP($A131,[7]Hoja1!$A$3:$M$271,12,0)</f>
        <v>0</v>
      </c>
      <c r="AG131" s="53">
        <f>VLOOKUP($A131,[7]Hoja1!$A$3:$M$271,13,0)</f>
        <v>0</v>
      </c>
      <c r="AH131" s="53">
        <f t="shared" si="46"/>
        <v>0</v>
      </c>
      <c r="AI131" s="54">
        <f t="shared" si="64"/>
        <v>0</v>
      </c>
      <c r="AJ131" s="53">
        <f>VLOOKUP($A131,[8]Hoja1!$A$3:$G$271,6,0)</f>
        <v>2030</v>
      </c>
      <c r="AK131" s="53">
        <f>VLOOKUP($A131,[8]Hoja1!$A$3:$G$271,7,0)</f>
        <v>0</v>
      </c>
      <c r="AL131" s="53">
        <f t="shared" si="47"/>
        <v>2030</v>
      </c>
      <c r="AM131" s="54">
        <f t="shared" si="64"/>
        <v>2030</v>
      </c>
      <c r="AN131" s="53">
        <f>VLOOKUP($A131,[9]Hoja1!$A$5:$G$273,6,0)</f>
        <v>1705</v>
      </c>
      <c r="AO131" s="53">
        <f>VLOOKUP($A131,[9]Hoja1!$A$5:$G$273,7,0)</f>
        <v>0</v>
      </c>
      <c r="AP131" s="53">
        <f t="shared" si="48"/>
        <v>1705</v>
      </c>
      <c r="AQ131" s="54">
        <f t="shared" si="64"/>
        <v>1705</v>
      </c>
      <c r="AR131" s="53">
        <f>VLOOKUP($A131,[10]Hoja1!$A$3:$M$271,12,0)</f>
        <v>0</v>
      </c>
      <c r="AS131" s="53">
        <f>VLOOKUP($A131,[10]Hoja1!$A$3:$M$271,13,0)</f>
        <v>0</v>
      </c>
      <c r="AT131" s="53">
        <f t="shared" si="49"/>
        <v>0</v>
      </c>
      <c r="AU131" s="54">
        <f t="shared" si="62"/>
        <v>0</v>
      </c>
      <c r="AV131" s="53">
        <f>VLOOKUP($A131,[11]Hoja1!$A$3:$M$271,12,0)</f>
        <v>0</v>
      </c>
      <c r="AW131" s="53">
        <f>VLOOKUP($A131,[11]Hoja1!$A$3:$M$271,13,0)</f>
        <v>0</v>
      </c>
      <c r="AX131" s="53">
        <f t="shared" si="50"/>
        <v>0</v>
      </c>
      <c r="AY131" s="54">
        <f t="shared" si="62"/>
        <v>0</v>
      </c>
      <c r="AZ131" s="53">
        <f>VLOOKUP($A131,[12]Hoja1!$A$3:$M$271,12,0)</f>
        <v>0</v>
      </c>
      <c r="BA131" s="53">
        <f>VLOOKUP($A131,[12]Hoja1!$A$3:$M$271,13,0)</f>
        <v>0</v>
      </c>
      <c r="BB131" s="53">
        <f t="shared" si="51"/>
        <v>0</v>
      </c>
      <c r="BC131" s="54">
        <f t="shared" si="62"/>
        <v>0</v>
      </c>
      <c r="BD131" s="182"/>
      <c r="BF131" s="13"/>
      <c r="BK131" s="13"/>
    </row>
    <row r="132" spans="1:63" s="14" customFormat="1" ht="25.5" x14ac:dyDescent="0.2">
      <c r="A132" s="183">
        <v>123</v>
      </c>
      <c r="B132" s="49" t="s">
        <v>380</v>
      </c>
      <c r="C132" s="49" t="s">
        <v>292</v>
      </c>
      <c r="D132" s="132">
        <v>1</v>
      </c>
      <c r="E132" s="50" t="s">
        <v>331</v>
      </c>
      <c r="F132" s="164">
        <v>2500</v>
      </c>
      <c r="G132" s="162">
        <v>15</v>
      </c>
      <c r="H132" s="53">
        <f>VLOOKUP($A132,[1]Hoja1!$A$3:$G$271,6,0)</f>
        <v>0</v>
      </c>
      <c r="I132" s="53">
        <f>VLOOKUP($A132,[1]Hoja1!$A$3:$G$271,7,0)</f>
        <v>0</v>
      </c>
      <c r="J132" s="53">
        <f t="shared" si="52"/>
        <v>0</v>
      </c>
      <c r="K132" s="54">
        <f t="shared" si="53"/>
        <v>0</v>
      </c>
      <c r="L132" s="53">
        <f>VLOOKUP($A132,[2]Hoja1!$A$3:$G$271,6,0)</f>
        <v>0</v>
      </c>
      <c r="M132" s="53">
        <f>VLOOKUP($A132,[2]Hoja1!$A$3:$G$271,7,0)</f>
        <v>0</v>
      </c>
      <c r="N132" s="53">
        <f t="shared" si="39"/>
        <v>0</v>
      </c>
      <c r="O132" s="54">
        <f t="shared" si="63"/>
        <v>0</v>
      </c>
      <c r="P132" s="53">
        <f>VLOOKUP($A132,[3]Hoja1!$A$3:$M$271,12,0)</f>
        <v>2900</v>
      </c>
      <c r="Q132" s="53">
        <f>VLOOKUP($A132,[3]Hoja1!$A$3:$M$271,13,0)</f>
        <v>0</v>
      </c>
      <c r="R132" s="53">
        <f t="shared" si="41"/>
        <v>2900</v>
      </c>
      <c r="S132" s="54">
        <f t="shared" si="63"/>
        <v>2900</v>
      </c>
      <c r="T132" s="53">
        <f>VLOOKUP($A132,[4]Hoja1!$A$3:$G$271,6,0)</f>
        <v>2500</v>
      </c>
      <c r="U132" s="53">
        <f>VLOOKUP($A132,[4]Hoja1!$A$3:$G$271,7,0)</f>
        <v>0</v>
      </c>
      <c r="V132" s="53">
        <f t="shared" si="42"/>
        <v>2500</v>
      </c>
      <c r="W132" s="54">
        <f t="shared" si="64"/>
        <v>2500</v>
      </c>
      <c r="X132" s="53">
        <f>VLOOKUP($A132,[5]Hoja1!$A$3:$G$271,6,0)</f>
        <v>0</v>
      </c>
      <c r="Y132" s="53">
        <f>VLOOKUP($A132,[5]Hoja1!$A$3:$G$271,7,0)</f>
        <v>0</v>
      </c>
      <c r="Z132" s="53">
        <f t="shared" si="44"/>
        <v>0</v>
      </c>
      <c r="AA132" s="54">
        <f t="shared" si="64"/>
        <v>0</v>
      </c>
      <c r="AB132" s="53">
        <f>VLOOKUP($A132,[6]Hoja1!$A$3:$G$271,6,0)</f>
        <v>0</v>
      </c>
      <c r="AC132" s="53">
        <f>VLOOKUP($A132,[6]Hoja1!$A$3:$G$271,7,0)</f>
        <v>0</v>
      </c>
      <c r="AD132" s="53">
        <f t="shared" si="45"/>
        <v>0</v>
      </c>
      <c r="AE132" s="54">
        <f t="shared" si="64"/>
        <v>0</v>
      </c>
      <c r="AF132" s="53">
        <f>VLOOKUP($A132,[7]Hoja1!$A$3:$M$271,12,0)</f>
        <v>0</v>
      </c>
      <c r="AG132" s="53">
        <f>VLOOKUP($A132,[7]Hoja1!$A$3:$M$271,13,0)</f>
        <v>0</v>
      </c>
      <c r="AH132" s="53">
        <f t="shared" si="46"/>
        <v>0</v>
      </c>
      <c r="AI132" s="54">
        <f t="shared" si="64"/>
        <v>0</v>
      </c>
      <c r="AJ132" s="53">
        <f>VLOOKUP($A132,[8]Hoja1!$A$3:$G$271,6,0)</f>
        <v>3040</v>
      </c>
      <c r="AK132" s="53">
        <f>VLOOKUP($A132,[8]Hoja1!$A$3:$G$271,7,0)</f>
        <v>0</v>
      </c>
      <c r="AL132" s="53">
        <f t="shared" si="47"/>
        <v>3040</v>
      </c>
      <c r="AM132" s="54">
        <f t="shared" si="64"/>
        <v>3040</v>
      </c>
      <c r="AN132" s="53">
        <f>VLOOKUP($A132,[9]Hoja1!$A$5:$G$273,6,0)</f>
        <v>2500</v>
      </c>
      <c r="AO132" s="53">
        <f>VLOOKUP($A132,[9]Hoja1!$A$5:$G$273,7,0)</f>
        <v>0</v>
      </c>
      <c r="AP132" s="53">
        <f t="shared" si="48"/>
        <v>2500</v>
      </c>
      <c r="AQ132" s="54">
        <f t="shared" si="64"/>
        <v>2500</v>
      </c>
      <c r="AR132" s="53">
        <f>VLOOKUP($A132,[10]Hoja1!$A$3:$M$271,12,0)</f>
        <v>0</v>
      </c>
      <c r="AS132" s="53">
        <f>VLOOKUP($A132,[10]Hoja1!$A$3:$M$271,13,0)</f>
        <v>0</v>
      </c>
      <c r="AT132" s="53">
        <f t="shared" si="49"/>
        <v>0</v>
      </c>
      <c r="AU132" s="54">
        <f t="shared" si="62"/>
        <v>0</v>
      </c>
      <c r="AV132" s="53">
        <f>VLOOKUP($A132,[11]Hoja1!$A$3:$M$271,12,0)</f>
        <v>0</v>
      </c>
      <c r="AW132" s="53">
        <f>VLOOKUP($A132,[11]Hoja1!$A$3:$M$271,13,0)</f>
        <v>0</v>
      </c>
      <c r="AX132" s="53">
        <f t="shared" si="50"/>
        <v>0</v>
      </c>
      <c r="AY132" s="54">
        <f t="shared" si="62"/>
        <v>0</v>
      </c>
      <c r="AZ132" s="53">
        <f>VLOOKUP($A132,[12]Hoja1!$A$3:$M$271,12,0)</f>
        <v>0</v>
      </c>
      <c r="BA132" s="53">
        <f>VLOOKUP($A132,[12]Hoja1!$A$3:$M$271,13,0)</f>
        <v>0</v>
      </c>
      <c r="BB132" s="53">
        <f t="shared" si="51"/>
        <v>0</v>
      </c>
      <c r="BC132" s="54">
        <f t="shared" si="62"/>
        <v>0</v>
      </c>
      <c r="BD132" s="182"/>
      <c r="BF132" s="13"/>
      <c r="BK132" s="13"/>
    </row>
    <row r="133" spans="1:63" s="14" customFormat="1" ht="25.5" x14ac:dyDescent="0.2">
      <c r="A133" s="184">
        <v>124</v>
      </c>
      <c r="B133" s="49" t="s">
        <v>381</v>
      </c>
      <c r="C133" s="49" t="s">
        <v>292</v>
      </c>
      <c r="D133" s="132">
        <v>1</v>
      </c>
      <c r="E133" s="50" t="s">
        <v>331</v>
      </c>
      <c r="F133" s="164">
        <v>1477</v>
      </c>
      <c r="G133" s="162">
        <v>9</v>
      </c>
      <c r="H133" s="53">
        <f>VLOOKUP($A133,[1]Hoja1!$A$3:$G$271,6,0)</f>
        <v>0</v>
      </c>
      <c r="I133" s="53">
        <f>VLOOKUP($A133,[1]Hoja1!$A$3:$G$271,7,0)</f>
        <v>0</v>
      </c>
      <c r="J133" s="53">
        <f t="shared" si="52"/>
        <v>0</v>
      </c>
      <c r="K133" s="54">
        <f t="shared" si="53"/>
        <v>0</v>
      </c>
      <c r="L133" s="53">
        <f>VLOOKUP($A133,[2]Hoja1!$A$3:$G$271,6,0)</f>
        <v>0</v>
      </c>
      <c r="M133" s="53">
        <f>VLOOKUP($A133,[2]Hoja1!$A$3:$G$271,7,0)</f>
        <v>0</v>
      </c>
      <c r="N133" s="53">
        <f t="shared" si="39"/>
        <v>0</v>
      </c>
      <c r="O133" s="54">
        <f t="shared" si="63"/>
        <v>0</v>
      </c>
      <c r="P133" s="53">
        <f>VLOOKUP($A133,[3]Hoja1!$A$3:$M$271,12,0)</f>
        <v>2310</v>
      </c>
      <c r="Q133" s="53">
        <f>VLOOKUP($A133,[3]Hoja1!$A$3:$M$271,13,0)</f>
        <v>0</v>
      </c>
      <c r="R133" s="53">
        <f t="shared" si="41"/>
        <v>2310</v>
      </c>
      <c r="S133" s="54">
        <f t="shared" si="63"/>
        <v>2310</v>
      </c>
      <c r="T133" s="53">
        <f>VLOOKUP($A133,[4]Hoja1!$A$3:$G$271,6,0)</f>
        <v>1705</v>
      </c>
      <c r="U133" s="53">
        <f>VLOOKUP($A133,[4]Hoja1!$A$3:$G$271,7,0)</f>
        <v>0</v>
      </c>
      <c r="V133" s="53">
        <f t="shared" si="42"/>
        <v>1705</v>
      </c>
      <c r="W133" s="54">
        <f t="shared" si="64"/>
        <v>1705</v>
      </c>
      <c r="X133" s="53">
        <f>VLOOKUP($A133,[5]Hoja1!$A$3:$G$271,6,0)</f>
        <v>0</v>
      </c>
      <c r="Y133" s="53">
        <f>VLOOKUP($A133,[5]Hoja1!$A$3:$G$271,7,0)</f>
        <v>0</v>
      </c>
      <c r="Z133" s="53">
        <f t="shared" si="44"/>
        <v>0</v>
      </c>
      <c r="AA133" s="54">
        <f t="shared" si="64"/>
        <v>0</v>
      </c>
      <c r="AB133" s="53">
        <f>VLOOKUP($A133,[6]Hoja1!$A$3:$G$271,6,0)</f>
        <v>0</v>
      </c>
      <c r="AC133" s="53">
        <f>VLOOKUP($A133,[6]Hoja1!$A$3:$G$271,7,0)</f>
        <v>0</v>
      </c>
      <c r="AD133" s="53">
        <f t="shared" si="45"/>
        <v>0</v>
      </c>
      <c r="AE133" s="54">
        <f t="shared" si="64"/>
        <v>0</v>
      </c>
      <c r="AF133" s="53">
        <f>VLOOKUP($A133,[7]Hoja1!$A$3:$M$271,12,0)</f>
        <v>0</v>
      </c>
      <c r="AG133" s="53">
        <f>VLOOKUP($A133,[7]Hoja1!$A$3:$M$271,13,0)</f>
        <v>0</v>
      </c>
      <c r="AH133" s="53">
        <f t="shared" si="46"/>
        <v>0</v>
      </c>
      <c r="AI133" s="54">
        <f t="shared" si="64"/>
        <v>0</v>
      </c>
      <c r="AJ133" s="53">
        <f>VLOOKUP($A133,[8]Hoja1!$A$3:$G$271,6,0)</f>
        <v>2030</v>
      </c>
      <c r="AK133" s="53">
        <f>VLOOKUP($A133,[8]Hoja1!$A$3:$G$271,7,0)</f>
        <v>0</v>
      </c>
      <c r="AL133" s="53">
        <f t="shared" si="47"/>
        <v>2030</v>
      </c>
      <c r="AM133" s="54">
        <f t="shared" si="64"/>
        <v>2030</v>
      </c>
      <c r="AN133" s="53">
        <f>VLOOKUP($A133,[9]Hoja1!$A$5:$G$273,6,0)</f>
        <v>1705</v>
      </c>
      <c r="AO133" s="53">
        <f>VLOOKUP($A133,[9]Hoja1!$A$5:$G$273,7,0)</f>
        <v>0</v>
      </c>
      <c r="AP133" s="53">
        <f t="shared" si="48"/>
        <v>1705</v>
      </c>
      <c r="AQ133" s="54">
        <f t="shared" si="64"/>
        <v>1705</v>
      </c>
      <c r="AR133" s="53">
        <f>VLOOKUP($A133,[10]Hoja1!$A$3:$M$271,12,0)</f>
        <v>0</v>
      </c>
      <c r="AS133" s="53">
        <f>VLOOKUP($A133,[10]Hoja1!$A$3:$M$271,13,0)</f>
        <v>0</v>
      </c>
      <c r="AT133" s="53">
        <f t="shared" si="49"/>
        <v>0</v>
      </c>
      <c r="AU133" s="54">
        <f t="shared" si="62"/>
        <v>0</v>
      </c>
      <c r="AV133" s="53">
        <f>VLOOKUP($A133,[11]Hoja1!$A$3:$M$271,12,0)</f>
        <v>0</v>
      </c>
      <c r="AW133" s="53">
        <f>VLOOKUP($A133,[11]Hoja1!$A$3:$M$271,13,0)</f>
        <v>0</v>
      </c>
      <c r="AX133" s="53">
        <f t="shared" si="50"/>
        <v>0</v>
      </c>
      <c r="AY133" s="54">
        <f t="shared" si="62"/>
        <v>0</v>
      </c>
      <c r="AZ133" s="53">
        <f>VLOOKUP($A133,[12]Hoja1!$A$3:$M$271,12,0)</f>
        <v>0</v>
      </c>
      <c r="BA133" s="53">
        <f>VLOOKUP($A133,[12]Hoja1!$A$3:$M$271,13,0)</f>
        <v>0</v>
      </c>
      <c r="BB133" s="53">
        <f t="shared" si="51"/>
        <v>0</v>
      </c>
      <c r="BC133" s="54">
        <f t="shared" si="62"/>
        <v>0</v>
      </c>
      <c r="BD133" s="182"/>
      <c r="BF133" s="13"/>
      <c r="BK133" s="13"/>
    </row>
    <row r="134" spans="1:63" s="14" customFormat="1" ht="25.5" x14ac:dyDescent="0.2">
      <c r="A134" s="183">
        <v>125</v>
      </c>
      <c r="B134" s="49" t="s">
        <v>382</v>
      </c>
      <c r="C134" s="49" t="s">
        <v>292</v>
      </c>
      <c r="D134" s="132">
        <v>1</v>
      </c>
      <c r="E134" s="50" t="s">
        <v>331</v>
      </c>
      <c r="F134" s="164">
        <v>2273</v>
      </c>
      <c r="G134" s="162">
        <v>9.3333333333333339</v>
      </c>
      <c r="H134" s="53">
        <f>VLOOKUP($A134,[1]Hoja1!$A$3:$G$271,6,0)</f>
        <v>0</v>
      </c>
      <c r="I134" s="53">
        <f>VLOOKUP($A134,[1]Hoja1!$A$3:$G$271,7,0)</f>
        <v>0</v>
      </c>
      <c r="J134" s="53">
        <f t="shared" si="52"/>
        <v>0</v>
      </c>
      <c r="K134" s="54">
        <f t="shared" si="53"/>
        <v>0</v>
      </c>
      <c r="L134" s="53">
        <f>VLOOKUP($A134,[2]Hoja1!$A$3:$G$271,6,0)</f>
        <v>0</v>
      </c>
      <c r="M134" s="53">
        <f>VLOOKUP($A134,[2]Hoja1!$A$3:$G$271,7,0)</f>
        <v>0</v>
      </c>
      <c r="N134" s="53">
        <f t="shared" si="39"/>
        <v>0</v>
      </c>
      <c r="O134" s="54">
        <f t="shared" si="63"/>
        <v>0</v>
      </c>
      <c r="P134" s="53">
        <f>VLOOKUP($A134,[3]Hoja1!$A$3:$M$271,12,0)</f>
        <v>2900</v>
      </c>
      <c r="Q134" s="53">
        <f>VLOOKUP($A134,[3]Hoja1!$A$3:$M$271,13,0)</f>
        <v>0</v>
      </c>
      <c r="R134" s="53">
        <f t="shared" si="41"/>
        <v>2900</v>
      </c>
      <c r="S134" s="54">
        <f t="shared" si="63"/>
        <v>2900</v>
      </c>
      <c r="T134" s="53">
        <f>VLOOKUP($A134,[4]Hoja1!$A$3:$G$271,6,0)</f>
        <v>2500</v>
      </c>
      <c r="U134" s="53">
        <f>VLOOKUP($A134,[4]Hoja1!$A$3:$G$271,7,0)</f>
        <v>0</v>
      </c>
      <c r="V134" s="53">
        <f t="shared" si="42"/>
        <v>2500</v>
      </c>
      <c r="W134" s="54">
        <f t="shared" si="64"/>
        <v>2500</v>
      </c>
      <c r="X134" s="53">
        <f>VLOOKUP($A134,[5]Hoja1!$A$3:$G$271,6,0)</f>
        <v>0</v>
      </c>
      <c r="Y134" s="53">
        <f>VLOOKUP($A134,[5]Hoja1!$A$3:$G$271,7,0)</f>
        <v>0</v>
      </c>
      <c r="Z134" s="53">
        <f t="shared" si="44"/>
        <v>0</v>
      </c>
      <c r="AA134" s="54">
        <f t="shared" si="64"/>
        <v>0</v>
      </c>
      <c r="AB134" s="53">
        <f>VLOOKUP($A134,[6]Hoja1!$A$3:$G$271,6,0)</f>
        <v>0</v>
      </c>
      <c r="AC134" s="53">
        <f>VLOOKUP($A134,[6]Hoja1!$A$3:$G$271,7,0)</f>
        <v>0</v>
      </c>
      <c r="AD134" s="53">
        <f t="shared" si="45"/>
        <v>0</v>
      </c>
      <c r="AE134" s="54">
        <f t="shared" si="64"/>
        <v>0</v>
      </c>
      <c r="AF134" s="53">
        <f>VLOOKUP($A134,[7]Hoja1!$A$3:$M$271,12,0)</f>
        <v>0</v>
      </c>
      <c r="AG134" s="53">
        <f>VLOOKUP($A134,[7]Hoja1!$A$3:$M$271,13,0)</f>
        <v>0</v>
      </c>
      <c r="AH134" s="53">
        <f t="shared" si="46"/>
        <v>0</v>
      </c>
      <c r="AI134" s="54">
        <f t="shared" si="64"/>
        <v>0</v>
      </c>
      <c r="AJ134" s="53">
        <f>VLOOKUP($A134,[8]Hoja1!$A$3:$G$271,6,0)</f>
        <v>3040</v>
      </c>
      <c r="AK134" s="53">
        <f>VLOOKUP($A134,[8]Hoja1!$A$3:$G$271,7,0)</f>
        <v>0</v>
      </c>
      <c r="AL134" s="53">
        <f t="shared" si="47"/>
        <v>3040</v>
      </c>
      <c r="AM134" s="54">
        <f t="shared" si="64"/>
        <v>3040</v>
      </c>
      <c r="AN134" s="53">
        <f>VLOOKUP($A134,[9]Hoja1!$A$5:$G$273,6,0)</f>
        <v>2500</v>
      </c>
      <c r="AO134" s="53">
        <f>VLOOKUP($A134,[9]Hoja1!$A$5:$G$273,7,0)</f>
        <v>0</v>
      </c>
      <c r="AP134" s="53">
        <f t="shared" si="48"/>
        <v>2500</v>
      </c>
      <c r="AQ134" s="54">
        <f t="shared" si="64"/>
        <v>2500</v>
      </c>
      <c r="AR134" s="53">
        <f>VLOOKUP($A134,[10]Hoja1!$A$3:$M$271,12,0)</f>
        <v>0</v>
      </c>
      <c r="AS134" s="53">
        <f>VLOOKUP($A134,[10]Hoja1!$A$3:$M$271,13,0)</f>
        <v>0</v>
      </c>
      <c r="AT134" s="53">
        <f t="shared" si="49"/>
        <v>0</v>
      </c>
      <c r="AU134" s="54">
        <f t="shared" si="62"/>
        <v>0</v>
      </c>
      <c r="AV134" s="53">
        <f>VLOOKUP($A134,[11]Hoja1!$A$3:$M$271,12,0)</f>
        <v>0</v>
      </c>
      <c r="AW134" s="53">
        <f>VLOOKUP($A134,[11]Hoja1!$A$3:$M$271,13,0)</f>
        <v>0</v>
      </c>
      <c r="AX134" s="53">
        <f t="shared" si="50"/>
        <v>0</v>
      </c>
      <c r="AY134" s="54">
        <f t="shared" si="62"/>
        <v>0</v>
      </c>
      <c r="AZ134" s="53">
        <f>VLOOKUP($A134,[12]Hoja1!$A$3:$M$271,12,0)</f>
        <v>0</v>
      </c>
      <c r="BA134" s="53">
        <f>VLOOKUP($A134,[12]Hoja1!$A$3:$M$271,13,0)</f>
        <v>0</v>
      </c>
      <c r="BB134" s="53">
        <f t="shared" si="51"/>
        <v>0</v>
      </c>
      <c r="BC134" s="54">
        <f t="shared" si="62"/>
        <v>0</v>
      </c>
      <c r="BD134" s="182"/>
      <c r="BF134" s="13"/>
      <c r="BK134" s="13"/>
    </row>
    <row r="135" spans="1:63" s="14" customFormat="1" ht="25.5" x14ac:dyDescent="0.2">
      <c r="A135" s="184">
        <v>126</v>
      </c>
      <c r="B135" s="49" t="s">
        <v>383</v>
      </c>
      <c r="C135" s="49" t="s">
        <v>292</v>
      </c>
      <c r="D135" s="132">
        <v>1</v>
      </c>
      <c r="E135" s="50" t="s">
        <v>331</v>
      </c>
      <c r="F135" s="164">
        <v>1477</v>
      </c>
      <c r="G135" s="162">
        <v>3</v>
      </c>
      <c r="H135" s="53">
        <f>VLOOKUP($A135,[1]Hoja1!$A$3:$G$271,6,0)</f>
        <v>0</v>
      </c>
      <c r="I135" s="53">
        <f>VLOOKUP($A135,[1]Hoja1!$A$3:$G$271,7,0)</f>
        <v>0</v>
      </c>
      <c r="J135" s="53">
        <f t="shared" si="52"/>
        <v>0</v>
      </c>
      <c r="K135" s="54">
        <f t="shared" si="53"/>
        <v>0</v>
      </c>
      <c r="L135" s="53">
        <f>VLOOKUP($A135,[2]Hoja1!$A$3:$G$271,6,0)</f>
        <v>0</v>
      </c>
      <c r="M135" s="53">
        <f>VLOOKUP($A135,[2]Hoja1!$A$3:$G$271,7,0)</f>
        <v>0</v>
      </c>
      <c r="N135" s="53">
        <f t="shared" si="39"/>
        <v>0</v>
      </c>
      <c r="O135" s="54">
        <f t="shared" si="63"/>
        <v>0</v>
      </c>
      <c r="P135" s="53">
        <f>VLOOKUP($A135,[3]Hoja1!$A$3:$M$271,12,0)</f>
        <v>2310</v>
      </c>
      <c r="Q135" s="53">
        <f>VLOOKUP($A135,[3]Hoja1!$A$3:$M$271,13,0)</f>
        <v>0</v>
      </c>
      <c r="R135" s="53">
        <f t="shared" si="41"/>
        <v>2310</v>
      </c>
      <c r="S135" s="54">
        <f t="shared" si="63"/>
        <v>2310</v>
      </c>
      <c r="T135" s="53">
        <f>VLOOKUP($A135,[4]Hoja1!$A$3:$G$271,6,0)</f>
        <v>1705</v>
      </c>
      <c r="U135" s="53">
        <f>VLOOKUP($A135,[4]Hoja1!$A$3:$G$271,7,0)</f>
        <v>0</v>
      </c>
      <c r="V135" s="53">
        <f t="shared" si="42"/>
        <v>1705</v>
      </c>
      <c r="W135" s="54">
        <f t="shared" si="64"/>
        <v>1705</v>
      </c>
      <c r="X135" s="53">
        <f>VLOOKUP($A135,[5]Hoja1!$A$3:$G$271,6,0)</f>
        <v>0</v>
      </c>
      <c r="Y135" s="53">
        <f>VLOOKUP($A135,[5]Hoja1!$A$3:$G$271,7,0)</f>
        <v>0</v>
      </c>
      <c r="Z135" s="53">
        <f t="shared" si="44"/>
        <v>0</v>
      </c>
      <c r="AA135" s="54">
        <f t="shared" si="64"/>
        <v>0</v>
      </c>
      <c r="AB135" s="53">
        <f>VLOOKUP($A135,[6]Hoja1!$A$3:$G$271,6,0)</f>
        <v>0</v>
      </c>
      <c r="AC135" s="53">
        <f>VLOOKUP($A135,[6]Hoja1!$A$3:$G$271,7,0)</f>
        <v>0</v>
      </c>
      <c r="AD135" s="53">
        <f t="shared" si="45"/>
        <v>0</v>
      </c>
      <c r="AE135" s="54">
        <f t="shared" si="64"/>
        <v>0</v>
      </c>
      <c r="AF135" s="53">
        <f>VLOOKUP($A135,[7]Hoja1!$A$3:$M$271,12,0)</f>
        <v>0</v>
      </c>
      <c r="AG135" s="53">
        <f>VLOOKUP($A135,[7]Hoja1!$A$3:$M$271,13,0)</f>
        <v>0</v>
      </c>
      <c r="AH135" s="53">
        <f t="shared" si="46"/>
        <v>0</v>
      </c>
      <c r="AI135" s="54">
        <f t="shared" si="64"/>
        <v>0</v>
      </c>
      <c r="AJ135" s="53">
        <f>VLOOKUP($A135,[8]Hoja1!$A$3:$G$271,6,0)</f>
        <v>2030</v>
      </c>
      <c r="AK135" s="53">
        <f>VLOOKUP($A135,[8]Hoja1!$A$3:$G$271,7,0)</f>
        <v>0</v>
      </c>
      <c r="AL135" s="53">
        <f t="shared" si="47"/>
        <v>2030</v>
      </c>
      <c r="AM135" s="54">
        <f t="shared" si="64"/>
        <v>2030</v>
      </c>
      <c r="AN135" s="53">
        <f>VLOOKUP($A135,[9]Hoja1!$A$5:$G$273,6,0)</f>
        <v>1705</v>
      </c>
      <c r="AO135" s="53">
        <f>VLOOKUP($A135,[9]Hoja1!$A$5:$G$273,7,0)</f>
        <v>0</v>
      </c>
      <c r="AP135" s="53">
        <f t="shared" si="48"/>
        <v>1705</v>
      </c>
      <c r="AQ135" s="54">
        <f t="shared" si="64"/>
        <v>1705</v>
      </c>
      <c r="AR135" s="53">
        <f>VLOOKUP($A135,[10]Hoja1!$A$3:$M$271,12,0)</f>
        <v>0</v>
      </c>
      <c r="AS135" s="53">
        <f>VLOOKUP($A135,[10]Hoja1!$A$3:$M$271,13,0)</f>
        <v>0</v>
      </c>
      <c r="AT135" s="53">
        <f t="shared" si="49"/>
        <v>0</v>
      </c>
      <c r="AU135" s="54">
        <f t="shared" si="62"/>
        <v>0</v>
      </c>
      <c r="AV135" s="53">
        <f>VLOOKUP($A135,[11]Hoja1!$A$3:$M$271,12,0)</f>
        <v>0</v>
      </c>
      <c r="AW135" s="53">
        <f>VLOOKUP($A135,[11]Hoja1!$A$3:$M$271,13,0)</f>
        <v>0</v>
      </c>
      <c r="AX135" s="53">
        <f t="shared" si="50"/>
        <v>0</v>
      </c>
      <c r="AY135" s="54">
        <f t="shared" si="62"/>
        <v>0</v>
      </c>
      <c r="AZ135" s="53">
        <f>VLOOKUP($A135,[12]Hoja1!$A$3:$M$271,12,0)</f>
        <v>0</v>
      </c>
      <c r="BA135" s="53">
        <f>VLOOKUP($A135,[12]Hoja1!$A$3:$M$271,13,0)</f>
        <v>0</v>
      </c>
      <c r="BB135" s="53">
        <f t="shared" si="51"/>
        <v>0</v>
      </c>
      <c r="BC135" s="54">
        <f t="shared" si="62"/>
        <v>0</v>
      </c>
      <c r="BD135" s="182"/>
      <c r="BF135" s="13"/>
      <c r="BK135" s="13"/>
    </row>
    <row r="136" spans="1:63" s="14" customFormat="1" ht="25.5" x14ac:dyDescent="0.2">
      <c r="A136" s="183">
        <v>127</v>
      </c>
      <c r="B136" s="49" t="s">
        <v>384</v>
      </c>
      <c r="C136" s="49" t="s">
        <v>292</v>
      </c>
      <c r="D136" s="132">
        <v>1</v>
      </c>
      <c r="E136" s="50" t="s">
        <v>331</v>
      </c>
      <c r="F136" s="164">
        <v>2273</v>
      </c>
      <c r="G136" s="162">
        <v>12.333333333333334</v>
      </c>
      <c r="H136" s="53">
        <f>VLOOKUP($A136,[1]Hoja1!$A$3:$G$271,6,0)</f>
        <v>0</v>
      </c>
      <c r="I136" s="53">
        <f>VLOOKUP($A136,[1]Hoja1!$A$3:$G$271,7,0)</f>
        <v>0</v>
      </c>
      <c r="J136" s="53">
        <f t="shared" si="52"/>
        <v>0</v>
      </c>
      <c r="K136" s="54">
        <f t="shared" si="53"/>
        <v>0</v>
      </c>
      <c r="L136" s="53">
        <f>VLOOKUP($A136,[2]Hoja1!$A$3:$G$271,6,0)</f>
        <v>0</v>
      </c>
      <c r="M136" s="53">
        <f>VLOOKUP($A136,[2]Hoja1!$A$3:$G$271,7,0)</f>
        <v>0</v>
      </c>
      <c r="N136" s="53">
        <f t="shared" si="39"/>
        <v>0</v>
      </c>
      <c r="O136" s="54">
        <f t="shared" si="63"/>
        <v>0</v>
      </c>
      <c r="P136" s="53">
        <f>VLOOKUP($A136,[3]Hoja1!$A$3:$M$271,12,0)</f>
        <v>2900</v>
      </c>
      <c r="Q136" s="53">
        <f>VLOOKUP($A136,[3]Hoja1!$A$3:$M$271,13,0)</f>
        <v>0</v>
      </c>
      <c r="R136" s="53">
        <f t="shared" si="41"/>
        <v>2900</v>
      </c>
      <c r="S136" s="54">
        <f t="shared" si="63"/>
        <v>2900</v>
      </c>
      <c r="T136" s="53">
        <f>VLOOKUP($A136,[4]Hoja1!$A$3:$G$271,6,0)</f>
        <v>2500</v>
      </c>
      <c r="U136" s="53">
        <f>VLOOKUP($A136,[4]Hoja1!$A$3:$G$271,7,0)</f>
        <v>0</v>
      </c>
      <c r="V136" s="53">
        <f t="shared" si="42"/>
        <v>2500</v>
      </c>
      <c r="W136" s="54">
        <f t="shared" si="64"/>
        <v>2500</v>
      </c>
      <c r="X136" s="53">
        <f>VLOOKUP($A136,[5]Hoja1!$A$3:$G$271,6,0)</f>
        <v>0</v>
      </c>
      <c r="Y136" s="53">
        <f>VLOOKUP($A136,[5]Hoja1!$A$3:$G$271,7,0)</f>
        <v>0</v>
      </c>
      <c r="Z136" s="53">
        <f t="shared" si="44"/>
        <v>0</v>
      </c>
      <c r="AA136" s="54">
        <f t="shared" si="64"/>
        <v>0</v>
      </c>
      <c r="AB136" s="53">
        <f>VLOOKUP($A136,[6]Hoja1!$A$3:$G$271,6,0)</f>
        <v>0</v>
      </c>
      <c r="AC136" s="53">
        <f>VLOOKUP($A136,[6]Hoja1!$A$3:$G$271,7,0)</f>
        <v>0</v>
      </c>
      <c r="AD136" s="53">
        <f t="shared" si="45"/>
        <v>0</v>
      </c>
      <c r="AE136" s="54">
        <f t="shared" si="64"/>
        <v>0</v>
      </c>
      <c r="AF136" s="53">
        <f>VLOOKUP($A136,[7]Hoja1!$A$3:$M$271,12,0)</f>
        <v>0</v>
      </c>
      <c r="AG136" s="53">
        <f>VLOOKUP($A136,[7]Hoja1!$A$3:$M$271,13,0)</f>
        <v>0</v>
      </c>
      <c r="AH136" s="53">
        <f t="shared" si="46"/>
        <v>0</v>
      </c>
      <c r="AI136" s="54">
        <f t="shared" si="64"/>
        <v>0</v>
      </c>
      <c r="AJ136" s="53">
        <f>VLOOKUP($A136,[8]Hoja1!$A$3:$G$271,6,0)</f>
        <v>3040</v>
      </c>
      <c r="AK136" s="53">
        <f>VLOOKUP($A136,[8]Hoja1!$A$3:$G$271,7,0)</f>
        <v>0</v>
      </c>
      <c r="AL136" s="53">
        <f t="shared" si="47"/>
        <v>3040</v>
      </c>
      <c r="AM136" s="54">
        <f t="shared" si="64"/>
        <v>3040</v>
      </c>
      <c r="AN136" s="53">
        <f>VLOOKUP($A136,[9]Hoja1!$A$5:$G$273,6,0)</f>
        <v>2500</v>
      </c>
      <c r="AO136" s="53">
        <f>VLOOKUP($A136,[9]Hoja1!$A$5:$G$273,7,0)</f>
        <v>0</v>
      </c>
      <c r="AP136" s="53">
        <f t="shared" si="48"/>
        <v>2500</v>
      </c>
      <c r="AQ136" s="54">
        <f t="shared" si="64"/>
        <v>2500</v>
      </c>
      <c r="AR136" s="53">
        <f>VLOOKUP($A136,[10]Hoja1!$A$3:$M$271,12,0)</f>
        <v>0</v>
      </c>
      <c r="AS136" s="53">
        <f>VLOOKUP($A136,[10]Hoja1!$A$3:$M$271,13,0)</f>
        <v>0</v>
      </c>
      <c r="AT136" s="53">
        <f t="shared" si="49"/>
        <v>0</v>
      </c>
      <c r="AU136" s="54">
        <f t="shared" si="62"/>
        <v>0</v>
      </c>
      <c r="AV136" s="53">
        <f>VLOOKUP($A136,[11]Hoja1!$A$3:$M$271,12,0)</f>
        <v>0</v>
      </c>
      <c r="AW136" s="53">
        <f>VLOOKUP($A136,[11]Hoja1!$A$3:$M$271,13,0)</f>
        <v>0</v>
      </c>
      <c r="AX136" s="53">
        <f t="shared" si="50"/>
        <v>0</v>
      </c>
      <c r="AY136" s="54">
        <f t="shared" si="62"/>
        <v>0</v>
      </c>
      <c r="AZ136" s="53">
        <f>VLOOKUP($A136,[12]Hoja1!$A$3:$M$271,12,0)</f>
        <v>0</v>
      </c>
      <c r="BA136" s="53">
        <f>VLOOKUP($A136,[12]Hoja1!$A$3:$M$271,13,0)</f>
        <v>0</v>
      </c>
      <c r="BB136" s="53">
        <f t="shared" si="51"/>
        <v>0</v>
      </c>
      <c r="BC136" s="54">
        <f t="shared" si="62"/>
        <v>0</v>
      </c>
      <c r="BD136" s="182"/>
      <c r="BF136" s="13"/>
      <c r="BK136" s="13"/>
    </row>
    <row r="137" spans="1:63" s="14" customFormat="1" ht="25.5" x14ac:dyDescent="0.2">
      <c r="A137" s="184">
        <v>128</v>
      </c>
      <c r="B137" s="49" t="s">
        <v>385</v>
      </c>
      <c r="C137" s="49" t="s">
        <v>292</v>
      </c>
      <c r="D137" s="132">
        <v>1</v>
      </c>
      <c r="E137" s="50" t="s">
        <v>331</v>
      </c>
      <c r="F137" s="164">
        <v>1477</v>
      </c>
      <c r="G137" s="162">
        <v>4.666666666666667</v>
      </c>
      <c r="H137" s="53">
        <f>VLOOKUP($A137,[1]Hoja1!$A$3:$G$271,6,0)</f>
        <v>0</v>
      </c>
      <c r="I137" s="53">
        <f>VLOOKUP($A137,[1]Hoja1!$A$3:$G$271,7,0)</f>
        <v>0</v>
      </c>
      <c r="J137" s="53">
        <f t="shared" si="52"/>
        <v>0</v>
      </c>
      <c r="K137" s="54">
        <f t="shared" si="53"/>
        <v>0</v>
      </c>
      <c r="L137" s="53">
        <f>VLOOKUP($A137,[2]Hoja1!$A$3:$G$271,6,0)</f>
        <v>0</v>
      </c>
      <c r="M137" s="53">
        <f>VLOOKUP($A137,[2]Hoja1!$A$3:$G$271,7,0)</f>
        <v>0</v>
      </c>
      <c r="N137" s="53">
        <f t="shared" si="39"/>
        <v>0</v>
      </c>
      <c r="O137" s="54">
        <f t="shared" si="63"/>
        <v>0</v>
      </c>
      <c r="P137" s="53">
        <f>VLOOKUP($A137,[3]Hoja1!$A$3:$M$271,12,0)</f>
        <v>2310</v>
      </c>
      <c r="Q137" s="53">
        <f>VLOOKUP($A137,[3]Hoja1!$A$3:$M$271,13,0)</f>
        <v>0</v>
      </c>
      <c r="R137" s="53">
        <f t="shared" si="41"/>
        <v>2310</v>
      </c>
      <c r="S137" s="54">
        <f t="shared" si="63"/>
        <v>2310</v>
      </c>
      <c r="T137" s="53">
        <f>VLOOKUP($A137,[4]Hoja1!$A$3:$G$271,6,0)</f>
        <v>2543</v>
      </c>
      <c r="U137" s="53">
        <f>VLOOKUP($A137,[4]Hoja1!$A$3:$G$271,7,0)</f>
        <v>0</v>
      </c>
      <c r="V137" s="53">
        <f t="shared" si="42"/>
        <v>2543</v>
      </c>
      <c r="W137" s="54">
        <f t="shared" si="64"/>
        <v>2543</v>
      </c>
      <c r="X137" s="53">
        <f>VLOOKUP($A137,[5]Hoja1!$A$3:$G$271,6,0)</f>
        <v>0</v>
      </c>
      <c r="Y137" s="53">
        <f>VLOOKUP($A137,[5]Hoja1!$A$3:$G$271,7,0)</f>
        <v>0</v>
      </c>
      <c r="Z137" s="53">
        <f t="shared" si="44"/>
        <v>0</v>
      </c>
      <c r="AA137" s="54">
        <f t="shared" si="64"/>
        <v>0</v>
      </c>
      <c r="AB137" s="53">
        <f>VLOOKUP($A137,[6]Hoja1!$A$3:$G$271,6,0)</f>
        <v>0</v>
      </c>
      <c r="AC137" s="53">
        <f>VLOOKUP($A137,[6]Hoja1!$A$3:$G$271,7,0)</f>
        <v>0</v>
      </c>
      <c r="AD137" s="53">
        <f t="shared" si="45"/>
        <v>0</v>
      </c>
      <c r="AE137" s="54">
        <f t="shared" si="64"/>
        <v>0</v>
      </c>
      <c r="AF137" s="53">
        <f>VLOOKUP($A137,[7]Hoja1!$A$3:$M$271,12,0)</f>
        <v>0</v>
      </c>
      <c r="AG137" s="53">
        <f>VLOOKUP($A137,[7]Hoja1!$A$3:$M$271,13,0)</f>
        <v>0</v>
      </c>
      <c r="AH137" s="53">
        <f t="shared" si="46"/>
        <v>0</v>
      </c>
      <c r="AI137" s="54">
        <f t="shared" si="64"/>
        <v>0</v>
      </c>
      <c r="AJ137" s="53">
        <f>VLOOKUP($A137,[8]Hoja1!$A$3:$G$271,6,0)</f>
        <v>2030</v>
      </c>
      <c r="AK137" s="53">
        <f>VLOOKUP($A137,[8]Hoja1!$A$3:$G$271,7,0)</f>
        <v>0</v>
      </c>
      <c r="AL137" s="53">
        <f t="shared" si="47"/>
        <v>2030</v>
      </c>
      <c r="AM137" s="54">
        <f t="shared" si="64"/>
        <v>2030</v>
      </c>
      <c r="AN137" s="53">
        <f>VLOOKUP($A137,[9]Hoja1!$A$5:$G$273,6,0)</f>
        <v>1705</v>
      </c>
      <c r="AO137" s="53">
        <f>VLOOKUP($A137,[9]Hoja1!$A$5:$G$273,7,0)</f>
        <v>0</v>
      </c>
      <c r="AP137" s="53">
        <f t="shared" si="48"/>
        <v>1705</v>
      </c>
      <c r="AQ137" s="54">
        <f t="shared" ref="AQ137:BC152" si="65">$D137*AP137</f>
        <v>1705</v>
      </c>
      <c r="AR137" s="53">
        <f>VLOOKUP($A137,[10]Hoja1!$A$3:$M$271,12,0)</f>
        <v>0</v>
      </c>
      <c r="AS137" s="53">
        <f>VLOOKUP($A137,[10]Hoja1!$A$3:$M$271,13,0)</f>
        <v>0</v>
      </c>
      <c r="AT137" s="53">
        <f t="shared" si="49"/>
        <v>0</v>
      </c>
      <c r="AU137" s="54">
        <f t="shared" si="65"/>
        <v>0</v>
      </c>
      <c r="AV137" s="53">
        <f>VLOOKUP($A137,[11]Hoja1!$A$3:$M$271,12,0)</f>
        <v>0</v>
      </c>
      <c r="AW137" s="53">
        <f>VLOOKUP($A137,[11]Hoja1!$A$3:$M$271,13,0)</f>
        <v>0</v>
      </c>
      <c r="AX137" s="53">
        <f t="shared" si="50"/>
        <v>0</v>
      </c>
      <c r="AY137" s="54">
        <f t="shared" si="65"/>
        <v>0</v>
      </c>
      <c r="AZ137" s="53">
        <f>VLOOKUP($A137,[12]Hoja1!$A$3:$M$271,12,0)</f>
        <v>0</v>
      </c>
      <c r="BA137" s="53">
        <f>VLOOKUP($A137,[12]Hoja1!$A$3:$M$271,13,0)</f>
        <v>0</v>
      </c>
      <c r="BB137" s="53">
        <f t="shared" si="51"/>
        <v>0</v>
      </c>
      <c r="BC137" s="54">
        <f t="shared" si="65"/>
        <v>0</v>
      </c>
      <c r="BD137" s="182"/>
      <c r="BF137" s="13"/>
      <c r="BK137" s="13"/>
    </row>
    <row r="138" spans="1:63" s="14" customFormat="1" ht="25.5" x14ac:dyDescent="0.2">
      <c r="A138" s="183">
        <v>129</v>
      </c>
      <c r="B138" s="49" t="s">
        <v>386</v>
      </c>
      <c r="C138" s="49" t="s">
        <v>292</v>
      </c>
      <c r="D138" s="132">
        <v>1</v>
      </c>
      <c r="E138" s="50" t="s">
        <v>331</v>
      </c>
      <c r="F138" s="164">
        <v>2273</v>
      </c>
      <c r="G138" s="162">
        <v>17</v>
      </c>
      <c r="H138" s="53">
        <f>VLOOKUP($A138,[1]Hoja1!$A$3:$G$271,6,0)</f>
        <v>0</v>
      </c>
      <c r="I138" s="53">
        <f>VLOOKUP($A138,[1]Hoja1!$A$3:$G$271,7,0)</f>
        <v>0</v>
      </c>
      <c r="J138" s="53">
        <f t="shared" si="52"/>
        <v>0</v>
      </c>
      <c r="K138" s="54">
        <f t="shared" si="53"/>
        <v>0</v>
      </c>
      <c r="L138" s="53">
        <f>VLOOKUP($A138,[2]Hoja1!$A$3:$G$271,6,0)</f>
        <v>0</v>
      </c>
      <c r="M138" s="53">
        <f>VLOOKUP($A138,[2]Hoja1!$A$3:$G$271,7,0)</f>
        <v>0</v>
      </c>
      <c r="N138" s="53">
        <f t="shared" ref="N138:N201" si="66">L138+M138</f>
        <v>0</v>
      </c>
      <c r="O138" s="54">
        <f t="shared" ref="O138:S153" si="67">$D138*N138</f>
        <v>0</v>
      </c>
      <c r="P138" s="53">
        <f>VLOOKUP($A138,[3]Hoja1!$A$3:$M$271,12,0)</f>
        <v>2900</v>
      </c>
      <c r="Q138" s="53">
        <f>VLOOKUP($A138,[3]Hoja1!$A$3:$M$271,13,0)</f>
        <v>0</v>
      </c>
      <c r="R138" s="53">
        <f t="shared" ref="R138:R201" si="68">P138+Q138</f>
        <v>2900</v>
      </c>
      <c r="S138" s="54">
        <f t="shared" si="67"/>
        <v>2900</v>
      </c>
      <c r="T138" s="53">
        <f>VLOOKUP($A138,[4]Hoja1!$A$3:$G$271,6,0)</f>
        <v>2500</v>
      </c>
      <c r="U138" s="53">
        <f>VLOOKUP($A138,[4]Hoja1!$A$3:$G$271,7,0)</f>
        <v>0</v>
      </c>
      <c r="V138" s="53">
        <f t="shared" ref="V138:V201" si="69">T138+U138</f>
        <v>2500</v>
      </c>
      <c r="W138" s="54">
        <f t="shared" ref="W138:AQ153" si="70">$D138*V138</f>
        <v>2500</v>
      </c>
      <c r="X138" s="53">
        <f>VLOOKUP($A138,[5]Hoja1!$A$3:$G$271,6,0)</f>
        <v>0</v>
      </c>
      <c r="Y138" s="53">
        <f>VLOOKUP($A138,[5]Hoja1!$A$3:$G$271,7,0)</f>
        <v>0</v>
      </c>
      <c r="Z138" s="53">
        <f t="shared" ref="Z138:Z201" si="71">X138+Y138</f>
        <v>0</v>
      </c>
      <c r="AA138" s="54">
        <f t="shared" si="70"/>
        <v>0</v>
      </c>
      <c r="AB138" s="53">
        <f>VLOOKUP($A138,[6]Hoja1!$A$3:$G$271,6,0)</f>
        <v>0</v>
      </c>
      <c r="AC138" s="53">
        <f>VLOOKUP($A138,[6]Hoja1!$A$3:$G$271,7,0)</f>
        <v>0</v>
      </c>
      <c r="AD138" s="53">
        <f t="shared" ref="AD138:AD201" si="72">AB138+AC138</f>
        <v>0</v>
      </c>
      <c r="AE138" s="54">
        <f t="shared" si="70"/>
        <v>0</v>
      </c>
      <c r="AF138" s="53">
        <f>VLOOKUP($A138,[7]Hoja1!$A$3:$M$271,12,0)</f>
        <v>0</v>
      </c>
      <c r="AG138" s="53">
        <f>VLOOKUP($A138,[7]Hoja1!$A$3:$M$271,13,0)</f>
        <v>0</v>
      </c>
      <c r="AH138" s="53">
        <f t="shared" ref="AH138:AH201" si="73">AF138+AG138</f>
        <v>0</v>
      </c>
      <c r="AI138" s="54">
        <f t="shared" si="70"/>
        <v>0</v>
      </c>
      <c r="AJ138" s="53">
        <f>VLOOKUP($A138,[8]Hoja1!$A$3:$G$271,6,0)</f>
        <v>3040</v>
      </c>
      <c r="AK138" s="53">
        <f>VLOOKUP($A138,[8]Hoja1!$A$3:$G$271,7,0)</f>
        <v>0</v>
      </c>
      <c r="AL138" s="53">
        <f t="shared" ref="AL138:AL201" si="74">AJ138+AK138</f>
        <v>3040</v>
      </c>
      <c r="AM138" s="54">
        <f t="shared" si="70"/>
        <v>3040</v>
      </c>
      <c r="AN138" s="53">
        <f>VLOOKUP($A138,[9]Hoja1!$A$5:$G$273,6,0)</f>
        <v>2500</v>
      </c>
      <c r="AO138" s="53">
        <f>VLOOKUP($A138,[9]Hoja1!$A$5:$G$273,7,0)</f>
        <v>0</v>
      </c>
      <c r="AP138" s="53">
        <f t="shared" ref="AP138:AP201" si="75">AN138+AO138</f>
        <v>2500</v>
      </c>
      <c r="AQ138" s="54">
        <f t="shared" si="70"/>
        <v>2500</v>
      </c>
      <c r="AR138" s="53">
        <f>VLOOKUP($A138,[10]Hoja1!$A$3:$M$271,12,0)</f>
        <v>0</v>
      </c>
      <c r="AS138" s="53">
        <f>VLOOKUP($A138,[10]Hoja1!$A$3:$M$271,13,0)</f>
        <v>0</v>
      </c>
      <c r="AT138" s="53">
        <f t="shared" ref="AT138:AT201" si="76">AR138+AS138</f>
        <v>0</v>
      </c>
      <c r="AU138" s="54">
        <f t="shared" si="65"/>
        <v>0</v>
      </c>
      <c r="AV138" s="53">
        <f>VLOOKUP($A138,[11]Hoja1!$A$3:$M$271,12,0)</f>
        <v>0</v>
      </c>
      <c r="AW138" s="53">
        <f>VLOOKUP($A138,[11]Hoja1!$A$3:$M$271,13,0)</f>
        <v>0</v>
      </c>
      <c r="AX138" s="53">
        <f t="shared" ref="AX138:AX201" si="77">AV138+AW138</f>
        <v>0</v>
      </c>
      <c r="AY138" s="54">
        <f t="shared" si="65"/>
        <v>0</v>
      </c>
      <c r="AZ138" s="53">
        <f>VLOOKUP($A138,[12]Hoja1!$A$3:$M$271,12,0)</f>
        <v>0</v>
      </c>
      <c r="BA138" s="53">
        <f>VLOOKUP($A138,[12]Hoja1!$A$3:$M$271,13,0)</f>
        <v>0</v>
      </c>
      <c r="BB138" s="53">
        <f t="shared" ref="BB138:BB201" si="78">AZ138+BA138</f>
        <v>0</v>
      </c>
      <c r="BC138" s="54">
        <f t="shared" si="65"/>
        <v>0</v>
      </c>
      <c r="BD138" s="182"/>
      <c r="BF138" s="13"/>
      <c r="BK138" s="13"/>
    </row>
    <row r="139" spans="1:63" s="14" customFormat="1" ht="25.5" x14ac:dyDescent="0.2">
      <c r="A139" s="184">
        <v>130</v>
      </c>
      <c r="B139" s="49" t="s">
        <v>387</v>
      </c>
      <c r="C139" s="49" t="s">
        <v>292</v>
      </c>
      <c r="D139" s="132">
        <v>1</v>
      </c>
      <c r="E139" s="50" t="s">
        <v>331</v>
      </c>
      <c r="F139" s="164">
        <v>2273</v>
      </c>
      <c r="G139" s="162">
        <v>14</v>
      </c>
      <c r="H139" s="53">
        <f>VLOOKUP($A139,[1]Hoja1!$A$3:$G$271,6,0)</f>
        <v>0</v>
      </c>
      <c r="I139" s="53">
        <f>VLOOKUP($A139,[1]Hoja1!$A$3:$G$271,7,0)</f>
        <v>0</v>
      </c>
      <c r="J139" s="53">
        <f t="shared" ref="J139:J202" si="79">H139+I139</f>
        <v>0</v>
      </c>
      <c r="K139" s="54">
        <f t="shared" ref="K139:K202" si="80">$D139*J139</f>
        <v>0</v>
      </c>
      <c r="L139" s="53">
        <f>VLOOKUP($A139,[2]Hoja1!$A$3:$G$271,6,0)</f>
        <v>0</v>
      </c>
      <c r="M139" s="53">
        <f>VLOOKUP($A139,[2]Hoja1!$A$3:$G$271,7,0)</f>
        <v>0</v>
      </c>
      <c r="N139" s="53">
        <f t="shared" si="66"/>
        <v>0</v>
      </c>
      <c r="O139" s="54">
        <f t="shared" si="67"/>
        <v>0</v>
      </c>
      <c r="P139" s="53">
        <f>VLOOKUP($A139,[3]Hoja1!$A$3:$M$271,12,0)</f>
        <v>0</v>
      </c>
      <c r="Q139" s="53">
        <f>VLOOKUP($A139,[3]Hoja1!$A$3:$M$271,13,0)</f>
        <v>0</v>
      </c>
      <c r="R139" s="53">
        <f t="shared" si="68"/>
        <v>0</v>
      </c>
      <c r="S139" s="54">
        <f t="shared" si="67"/>
        <v>0</v>
      </c>
      <c r="T139" s="53">
        <f>VLOOKUP($A139,[4]Hoja1!$A$3:$G$271,6,0)</f>
        <v>2500</v>
      </c>
      <c r="U139" s="53">
        <f>VLOOKUP($A139,[4]Hoja1!$A$3:$G$271,7,0)</f>
        <v>0</v>
      </c>
      <c r="V139" s="53">
        <f t="shared" si="69"/>
        <v>2500</v>
      </c>
      <c r="W139" s="54">
        <f t="shared" si="70"/>
        <v>2500</v>
      </c>
      <c r="X139" s="53">
        <f>VLOOKUP($A139,[5]Hoja1!$A$3:$G$271,6,0)</f>
        <v>0</v>
      </c>
      <c r="Y139" s="53">
        <f>VLOOKUP($A139,[5]Hoja1!$A$3:$G$271,7,0)</f>
        <v>0</v>
      </c>
      <c r="Z139" s="53">
        <f t="shared" si="71"/>
        <v>0</v>
      </c>
      <c r="AA139" s="54">
        <f t="shared" si="70"/>
        <v>0</v>
      </c>
      <c r="AB139" s="53">
        <f>VLOOKUP($A139,[6]Hoja1!$A$3:$G$271,6,0)</f>
        <v>0</v>
      </c>
      <c r="AC139" s="53">
        <f>VLOOKUP($A139,[6]Hoja1!$A$3:$G$271,7,0)</f>
        <v>0</v>
      </c>
      <c r="AD139" s="53">
        <f t="shared" si="72"/>
        <v>0</v>
      </c>
      <c r="AE139" s="54">
        <f t="shared" si="70"/>
        <v>0</v>
      </c>
      <c r="AF139" s="53">
        <f>VLOOKUP($A139,[7]Hoja1!$A$3:$M$271,12,0)</f>
        <v>0</v>
      </c>
      <c r="AG139" s="53">
        <f>VLOOKUP($A139,[7]Hoja1!$A$3:$M$271,13,0)</f>
        <v>0</v>
      </c>
      <c r="AH139" s="53">
        <f t="shared" si="73"/>
        <v>0</v>
      </c>
      <c r="AI139" s="54">
        <f t="shared" si="70"/>
        <v>0</v>
      </c>
      <c r="AJ139" s="53">
        <f>VLOOKUP($A139,[8]Hoja1!$A$3:$G$271,6,0)</f>
        <v>3040</v>
      </c>
      <c r="AK139" s="53">
        <f>VLOOKUP($A139,[8]Hoja1!$A$3:$G$271,7,0)</f>
        <v>0</v>
      </c>
      <c r="AL139" s="53">
        <f t="shared" si="74"/>
        <v>3040</v>
      </c>
      <c r="AM139" s="54">
        <f t="shared" si="70"/>
        <v>3040</v>
      </c>
      <c r="AN139" s="53">
        <f>VLOOKUP($A139,[9]Hoja1!$A$5:$G$273,6,0)</f>
        <v>2500</v>
      </c>
      <c r="AO139" s="53">
        <f>VLOOKUP($A139,[9]Hoja1!$A$5:$G$273,7,0)</f>
        <v>0</v>
      </c>
      <c r="AP139" s="53">
        <f t="shared" si="75"/>
        <v>2500</v>
      </c>
      <c r="AQ139" s="54">
        <f t="shared" si="70"/>
        <v>2500</v>
      </c>
      <c r="AR139" s="53">
        <f>VLOOKUP($A139,[10]Hoja1!$A$3:$M$271,12,0)</f>
        <v>0</v>
      </c>
      <c r="AS139" s="53">
        <f>VLOOKUP($A139,[10]Hoja1!$A$3:$M$271,13,0)</f>
        <v>0</v>
      </c>
      <c r="AT139" s="53">
        <f t="shared" si="76"/>
        <v>0</v>
      </c>
      <c r="AU139" s="54">
        <f t="shared" si="65"/>
        <v>0</v>
      </c>
      <c r="AV139" s="53">
        <f>VLOOKUP($A139,[11]Hoja1!$A$3:$M$271,12,0)</f>
        <v>0</v>
      </c>
      <c r="AW139" s="53">
        <f>VLOOKUP($A139,[11]Hoja1!$A$3:$M$271,13,0)</f>
        <v>0</v>
      </c>
      <c r="AX139" s="53">
        <f t="shared" si="77"/>
        <v>0</v>
      </c>
      <c r="AY139" s="54">
        <f t="shared" si="65"/>
        <v>0</v>
      </c>
      <c r="AZ139" s="53">
        <f>VLOOKUP($A139,[12]Hoja1!$A$3:$M$271,12,0)</f>
        <v>0</v>
      </c>
      <c r="BA139" s="53">
        <f>VLOOKUP($A139,[12]Hoja1!$A$3:$M$271,13,0)</f>
        <v>0</v>
      </c>
      <c r="BB139" s="53">
        <f t="shared" si="78"/>
        <v>0</v>
      </c>
      <c r="BC139" s="54">
        <f t="shared" si="65"/>
        <v>0</v>
      </c>
      <c r="BD139" s="182"/>
      <c r="BF139" s="13"/>
      <c r="BK139" s="13"/>
    </row>
    <row r="140" spans="1:63" s="14" customFormat="1" ht="25.5" x14ac:dyDescent="0.2">
      <c r="A140" s="183">
        <v>131</v>
      </c>
      <c r="B140" s="49" t="s">
        <v>388</v>
      </c>
      <c r="C140" s="49" t="s">
        <v>292</v>
      </c>
      <c r="D140" s="132">
        <v>1</v>
      </c>
      <c r="E140" s="50" t="s">
        <v>331</v>
      </c>
      <c r="F140" s="164">
        <v>2273</v>
      </c>
      <c r="G140" s="162">
        <v>16.666666666666668</v>
      </c>
      <c r="H140" s="53">
        <f>VLOOKUP($A140,[1]Hoja1!$A$3:$G$271,6,0)</f>
        <v>0</v>
      </c>
      <c r="I140" s="53">
        <f>VLOOKUP($A140,[1]Hoja1!$A$3:$G$271,7,0)</f>
        <v>0</v>
      </c>
      <c r="J140" s="53">
        <f t="shared" si="79"/>
        <v>0</v>
      </c>
      <c r="K140" s="54">
        <f t="shared" si="80"/>
        <v>0</v>
      </c>
      <c r="L140" s="53">
        <f>VLOOKUP($A140,[2]Hoja1!$A$3:$G$271,6,0)</f>
        <v>0</v>
      </c>
      <c r="M140" s="53">
        <f>VLOOKUP($A140,[2]Hoja1!$A$3:$G$271,7,0)</f>
        <v>0</v>
      </c>
      <c r="N140" s="53">
        <f t="shared" si="66"/>
        <v>0</v>
      </c>
      <c r="O140" s="54">
        <f t="shared" si="67"/>
        <v>0</v>
      </c>
      <c r="P140" s="53">
        <f>VLOOKUP($A140,[3]Hoja1!$A$3:$M$271,12,0)</f>
        <v>2900</v>
      </c>
      <c r="Q140" s="53">
        <f>VLOOKUP($A140,[3]Hoja1!$A$3:$M$271,13,0)</f>
        <v>0</v>
      </c>
      <c r="R140" s="53">
        <f t="shared" si="68"/>
        <v>2900</v>
      </c>
      <c r="S140" s="54">
        <f t="shared" si="67"/>
        <v>2900</v>
      </c>
      <c r="T140" s="53">
        <f>VLOOKUP($A140,[4]Hoja1!$A$3:$G$271,6,0)</f>
        <v>2208</v>
      </c>
      <c r="U140" s="53">
        <f>VLOOKUP($A140,[4]Hoja1!$A$3:$G$271,7,0)</f>
        <v>0</v>
      </c>
      <c r="V140" s="53">
        <f t="shared" si="69"/>
        <v>2208</v>
      </c>
      <c r="W140" s="54">
        <f t="shared" si="70"/>
        <v>2208</v>
      </c>
      <c r="X140" s="53">
        <f>VLOOKUP($A140,[5]Hoja1!$A$3:$G$271,6,0)</f>
        <v>0</v>
      </c>
      <c r="Y140" s="53">
        <f>VLOOKUP($A140,[5]Hoja1!$A$3:$G$271,7,0)</f>
        <v>0</v>
      </c>
      <c r="Z140" s="53">
        <f t="shared" si="71"/>
        <v>0</v>
      </c>
      <c r="AA140" s="54">
        <f t="shared" si="70"/>
        <v>0</v>
      </c>
      <c r="AB140" s="53">
        <f>VLOOKUP($A140,[6]Hoja1!$A$3:$G$271,6,0)</f>
        <v>0</v>
      </c>
      <c r="AC140" s="53">
        <f>VLOOKUP($A140,[6]Hoja1!$A$3:$G$271,7,0)</f>
        <v>0</v>
      </c>
      <c r="AD140" s="53">
        <f t="shared" si="72"/>
        <v>0</v>
      </c>
      <c r="AE140" s="54">
        <f t="shared" si="70"/>
        <v>0</v>
      </c>
      <c r="AF140" s="53">
        <f>VLOOKUP($A140,[7]Hoja1!$A$3:$M$271,12,0)</f>
        <v>0</v>
      </c>
      <c r="AG140" s="53">
        <f>VLOOKUP($A140,[7]Hoja1!$A$3:$M$271,13,0)</f>
        <v>0</v>
      </c>
      <c r="AH140" s="53">
        <f t="shared" si="73"/>
        <v>0</v>
      </c>
      <c r="AI140" s="54">
        <f t="shared" si="70"/>
        <v>0</v>
      </c>
      <c r="AJ140" s="53">
        <f>VLOOKUP($A140,[8]Hoja1!$A$3:$G$271,6,0)</f>
        <v>3040</v>
      </c>
      <c r="AK140" s="53">
        <f>VLOOKUP($A140,[8]Hoja1!$A$3:$G$271,7,0)</f>
        <v>0</v>
      </c>
      <c r="AL140" s="53">
        <f t="shared" si="74"/>
        <v>3040</v>
      </c>
      <c r="AM140" s="54">
        <f t="shared" si="70"/>
        <v>3040</v>
      </c>
      <c r="AN140" s="53">
        <f>VLOOKUP($A140,[9]Hoja1!$A$5:$G$273,6,0)</f>
        <v>2500</v>
      </c>
      <c r="AO140" s="53">
        <f>VLOOKUP($A140,[9]Hoja1!$A$5:$G$273,7,0)</f>
        <v>0</v>
      </c>
      <c r="AP140" s="53">
        <f t="shared" si="75"/>
        <v>2500</v>
      </c>
      <c r="AQ140" s="54">
        <f t="shared" si="70"/>
        <v>2500</v>
      </c>
      <c r="AR140" s="53">
        <f>VLOOKUP($A140,[10]Hoja1!$A$3:$M$271,12,0)</f>
        <v>0</v>
      </c>
      <c r="AS140" s="53">
        <f>VLOOKUP($A140,[10]Hoja1!$A$3:$M$271,13,0)</f>
        <v>0</v>
      </c>
      <c r="AT140" s="53">
        <f t="shared" si="76"/>
        <v>0</v>
      </c>
      <c r="AU140" s="54">
        <f t="shared" si="65"/>
        <v>0</v>
      </c>
      <c r="AV140" s="53">
        <f>VLOOKUP($A140,[11]Hoja1!$A$3:$M$271,12,0)</f>
        <v>0</v>
      </c>
      <c r="AW140" s="53">
        <f>VLOOKUP($A140,[11]Hoja1!$A$3:$M$271,13,0)</f>
        <v>0</v>
      </c>
      <c r="AX140" s="53">
        <f t="shared" si="77"/>
        <v>0</v>
      </c>
      <c r="AY140" s="54">
        <f t="shared" si="65"/>
        <v>0</v>
      </c>
      <c r="AZ140" s="53">
        <f>VLOOKUP($A140,[12]Hoja1!$A$3:$M$271,12,0)</f>
        <v>0</v>
      </c>
      <c r="BA140" s="53">
        <f>VLOOKUP($A140,[12]Hoja1!$A$3:$M$271,13,0)</f>
        <v>0</v>
      </c>
      <c r="BB140" s="53">
        <f t="shared" si="78"/>
        <v>0</v>
      </c>
      <c r="BC140" s="54">
        <f t="shared" si="65"/>
        <v>0</v>
      </c>
      <c r="BD140" s="182"/>
      <c r="BF140" s="13"/>
      <c r="BK140" s="13"/>
    </row>
    <row r="141" spans="1:63" s="14" customFormat="1" ht="25.5" x14ac:dyDescent="0.2">
      <c r="A141" s="184">
        <v>132</v>
      </c>
      <c r="B141" s="49" t="s">
        <v>389</v>
      </c>
      <c r="C141" s="49" t="s">
        <v>292</v>
      </c>
      <c r="D141" s="132">
        <v>1</v>
      </c>
      <c r="E141" s="50" t="s">
        <v>331</v>
      </c>
      <c r="F141" s="164">
        <v>2273</v>
      </c>
      <c r="G141" s="162">
        <v>98</v>
      </c>
      <c r="H141" s="53">
        <f>VLOOKUP($A141,[1]Hoja1!$A$3:$G$271,6,0)</f>
        <v>0</v>
      </c>
      <c r="I141" s="53">
        <f>VLOOKUP($A141,[1]Hoja1!$A$3:$G$271,7,0)</f>
        <v>0</v>
      </c>
      <c r="J141" s="53">
        <f t="shared" si="79"/>
        <v>0</v>
      </c>
      <c r="K141" s="54">
        <f t="shared" si="80"/>
        <v>0</v>
      </c>
      <c r="L141" s="53">
        <f>VLOOKUP($A141,[2]Hoja1!$A$3:$G$271,6,0)</f>
        <v>0</v>
      </c>
      <c r="M141" s="53">
        <f>VLOOKUP($A141,[2]Hoja1!$A$3:$G$271,7,0)</f>
        <v>0</v>
      </c>
      <c r="N141" s="53">
        <f t="shared" si="66"/>
        <v>0</v>
      </c>
      <c r="O141" s="54">
        <f t="shared" si="67"/>
        <v>0</v>
      </c>
      <c r="P141" s="53">
        <f>VLOOKUP($A141,[3]Hoja1!$A$3:$M$271,12,0)</f>
        <v>2900</v>
      </c>
      <c r="Q141" s="53">
        <f>VLOOKUP($A141,[3]Hoja1!$A$3:$M$271,13,0)</f>
        <v>0</v>
      </c>
      <c r="R141" s="53">
        <f t="shared" si="68"/>
        <v>2900</v>
      </c>
      <c r="S141" s="54">
        <f t="shared" si="67"/>
        <v>2900</v>
      </c>
      <c r="T141" s="53">
        <f>VLOOKUP($A141,[4]Hoja1!$A$3:$G$271,6,0)</f>
        <v>2500</v>
      </c>
      <c r="U141" s="53">
        <f>VLOOKUP($A141,[4]Hoja1!$A$3:$G$271,7,0)</f>
        <v>0</v>
      </c>
      <c r="V141" s="53">
        <f t="shared" si="69"/>
        <v>2500</v>
      </c>
      <c r="W141" s="54">
        <f t="shared" si="70"/>
        <v>2500</v>
      </c>
      <c r="X141" s="53">
        <f>VLOOKUP($A141,[5]Hoja1!$A$3:$G$271,6,0)</f>
        <v>0</v>
      </c>
      <c r="Y141" s="53">
        <f>VLOOKUP($A141,[5]Hoja1!$A$3:$G$271,7,0)</f>
        <v>0</v>
      </c>
      <c r="Z141" s="53">
        <f t="shared" si="71"/>
        <v>0</v>
      </c>
      <c r="AA141" s="54">
        <f t="shared" si="70"/>
        <v>0</v>
      </c>
      <c r="AB141" s="53">
        <f>VLOOKUP($A141,[6]Hoja1!$A$3:$G$271,6,0)</f>
        <v>0</v>
      </c>
      <c r="AC141" s="53">
        <f>VLOOKUP($A141,[6]Hoja1!$A$3:$G$271,7,0)</f>
        <v>0</v>
      </c>
      <c r="AD141" s="53">
        <f t="shared" si="72"/>
        <v>0</v>
      </c>
      <c r="AE141" s="54">
        <f t="shared" si="70"/>
        <v>0</v>
      </c>
      <c r="AF141" s="53">
        <f>VLOOKUP($A141,[7]Hoja1!$A$3:$M$271,12,0)</f>
        <v>0</v>
      </c>
      <c r="AG141" s="53">
        <f>VLOOKUP($A141,[7]Hoja1!$A$3:$M$271,13,0)</f>
        <v>0</v>
      </c>
      <c r="AH141" s="53">
        <f t="shared" si="73"/>
        <v>0</v>
      </c>
      <c r="AI141" s="54">
        <f t="shared" si="70"/>
        <v>0</v>
      </c>
      <c r="AJ141" s="53">
        <f>VLOOKUP($A141,[8]Hoja1!$A$3:$G$271,6,0)</f>
        <v>3040</v>
      </c>
      <c r="AK141" s="53">
        <f>VLOOKUP($A141,[8]Hoja1!$A$3:$G$271,7,0)</f>
        <v>0</v>
      </c>
      <c r="AL141" s="53">
        <f t="shared" si="74"/>
        <v>3040</v>
      </c>
      <c r="AM141" s="54">
        <f t="shared" si="70"/>
        <v>3040</v>
      </c>
      <c r="AN141" s="53">
        <f>VLOOKUP($A141,[9]Hoja1!$A$5:$G$273,6,0)</f>
        <v>2500</v>
      </c>
      <c r="AO141" s="53">
        <f>VLOOKUP($A141,[9]Hoja1!$A$5:$G$273,7,0)</f>
        <v>0</v>
      </c>
      <c r="AP141" s="53">
        <f t="shared" si="75"/>
        <v>2500</v>
      </c>
      <c r="AQ141" s="54">
        <f t="shared" si="70"/>
        <v>2500</v>
      </c>
      <c r="AR141" s="53">
        <f>VLOOKUP($A141,[10]Hoja1!$A$3:$M$271,12,0)</f>
        <v>0</v>
      </c>
      <c r="AS141" s="53">
        <f>VLOOKUP($A141,[10]Hoja1!$A$3:$M$271,13,0)</f>
        <v>0</v>
      </c>
      <c r="AT141" s="53">
        <f t="shared" si="76"/>
        <v>0</v>
      </c>
      <c r="AU141" s="54">
        <f t="shared" si="65"/>
        <v>0</v>
      </c>
      <c r="AV141" s="53">
        <f>VLOOKUP($A141,[11]Hoja1!$A$3:$M$271,12,0)</f>
        <v>0</v>
      </c>
      <c r="AW141" s="53">
        <f>VLOOKUP($A141,[11]Hoja1!$A$3:$M$271,13,0)</f>
        <v>0</v>
      </c>
      <c r="AX141" s="53">
        <f t="shared" si="77"/>
        <v>0</v>
      </c>
      <c r="AY141" s="54">
        <f t="shared" si="65"/>
        <v>0</v>
      </c>
      <c r="AZ141" s="53">
        <f>VLOOKUP($A141,[12]Hoja1!$A$3:$M$271,12,0)</f>
        <v>0</v>
      </c>
      <c r="BA141" s="53">
        <f>VLOOKUP($A141,[12]Hoja1!$A$3:$M$271,13,0)</f>
        <v>0</v>
      </c>
      <c r="BB141" s="53">
        <f t="shared" si="78"/>
        <v>0</v>
      </c>
      <c r="BC141" s="54">
        <f t="shared" si="65"/>
        <v>0</v>
      </c>
      <c r="BD141" s="182"/>
      <c r="BF141" s="13"/>
      <c r="BK141" s="13"/>
    </row>
    <row r="142" spans="1:63" s="14" customFormat="1" ht="25.5" x14ac:dyDescent="0.2">
      <c r="A142" s="183">
        <v>133</v>
      </c>
      <c r="B142" s="49" t="s">
        <v>390</v>
      </c>
      <c r="C142" s="49" t="s">
        <v>292</v>
      </c>
      <c r="D142" s="132">
        <v>1</v>
      </c>
      <c r="E142" s="50" t="s">
        <v>331</v>
      </c>
      <c r="F142" s="164">
        <v>2273</v>
      </c>
      <c r="G142" s="162">
        <v>254.66666666666666</v>
      </c>
      <c r="H142" s="53">
        <f>VLOOKUP($A142,[1]Hoja1!$A$3:$G$271,6,0)</f>
        <v>0</v>
      </c>
      <c r="I142" s="53">
        <f>VLOOKUP($A142,[1]Hoja1!$A$3:$G$271,7,0)</f>
        <v>0</v>
      </c>
      <c r="J142" s="53">
        <f t="shared" si="79"/>
        <v>0</v>
      </c>
      <c r="K142" s="54">
        <f t="shared" si="80"/>
        <v>0</v>
      </c>
      <c r="L142" s="53">
        <f>VLOOKUP($A142,[2]Hoja1!$A$3:$G$271,6,0)</f>
        <v>0</v>
      </c>
      <c r="M142" s="53">
        <f>VLOOKUP($A142,[2]Hoja1!$A$3:$G$271,7,0)</f>
        <v>0</v>
      </c>
      <c r="N142" s="53">
        <f t="shared" si="66"/>
        <v>0</v>
      </c>
      <c r="O142" s="54">
        <f t="shared" si="67"/>
        <v>0</v>
      </c>
      <c r="P142" s="53">
        <f>VLOOKUP($A142,[3]Hoja1!$A$3:$M$271,12,0)</f>
        <v>2900</v>
      </c>
      <c r="Q142" s="53">
        <f>VLOOKUP($A142,[3]Hoja1!$A$3:$M$271,13,0)</f>
        <v>0</v>
      </c>
      <c r="R142" s="53">
        <f t="shared" si="68"/>
        <v>2900</v>
      </c>
      <c r="S142" s="54">
        <f t="shared" si="67"/>
        <v>2900</v>
      </c>
      <c r="T142" s="53">
        <f>VLOOKUP($A142,[4]Hoja1!$A$3:$G$271,6,0)</f>
        <v>3551</v>
      </c>
      <c r="U142" s="53">
        <f>VLOOKUP($A142,[4]Hoja1!$A$3:$G$271,7,0)</f>
        <v>0</v>
      </c>
      <c r="V142" s="53">
        <f t="shared" si="69"/>
        <v>3551</v>
      </c>
      <c r="W142" s="54">
        <f t="shared" si="70"/>
        <v>3551</v>
      </c>
      <c r="X142" s="53">
        <f>VLOOKUP($A142,[5]Hoja1!$A$3:$G$271,6,0)</f>
        <v>0</v>
      </c>
      <c r="Y142" s="53">
        <f>VLOOKUP($A142,[5]Hoja1!$A$3:$G$271,7,0)</f>
        <v>0</v>
      </c>
      <c r="Z142" s="53">
        <f t="shared" si="71"/>
        <v>0</v>
      </c>
      <c r="AA142" s="54">
        <f t="shared" si="70"/>
        <v>0</v>
      </c>
      <c r="AB142" s="53">
        <f>VLOOKUP($A142,[6]Hoja1!$A$3:$G$271,6,0)</f>
        <v>0</v>
      </c>
      <c r="AC142" s="53">
        <f>VLOOKUP($A142,[6]Hoja1!$A$3:$G$271,7,0)</f>
        <v>0</v>
      </c>
      <c r="AD142" s="53">
        <f t="shared" si="72"/>
        <v>0</v>
      </c>
      <c r="AE142" s="54">
        <f t="shared" si="70"/>
        <v>0</v>
      </c>
      <c r="AF142" s="53">
        <f>VLOOKUP($A142,[7]Hoja1!$A$3:$M$271,12,0)</f>
        <v>0</v>
      </c>
      <c r="AG142" s="53">
        <f>VLOOKUP($A142,[7]Hoja1!$A$3:$M$271,13,0)</f>
        <v>0</v>
      </c>
      <c r="AH142" s="53">
        <f t="shared" si="73"/>
        <v>0</v>
      </c>
      <c r="AI142" s="54">
        <f t="shared" si="70"/>
        <v>0</v>
      </c>
      <c r="AJ142" s="53">
        <f>VLOOKUP($A142,[8]Hoja1!$A$3:$G$271,6,0)</f>
        <v>3040</v>
      </c>
      <c r="AK142" s="53">
        <f>VLOOKUP($A142,[8]Hoja1!$A$3:$G$271,7,0)</f>
        <v>0</v>
      </c>
      <c r="AL142" s="53">
        <f t="shared" si="74"/>
        <v>3040</v>
      </c>
      <c r="AM142" s="54">
        <f t="shared" si="70"/>
        <v>3040</v>
      </c>
      <c r="AN142" s="53">
        <f>VLOOKUP($A142,[9]Hoja1!$A$5:$G$273,6,0)</f>
        <v>0</v>
      </c>
      <c r="AO142" s="53">
        <f>VLOOKUP($A142,[9]Hoja1!$A$5:$G$273,7,0)</f>
        <v>0</v>
      </c>
      <c r="AP142" s="53">
        <f t="shared" si="75"/>
        <v>0</v>
      </c>
      <c r="AQ142" s="54">
        <f t="shared" si="70"/>
        <v>0</v>
      </c>
      <c r="AR142" s="53">
        <f>VLOOKUP($A142,[10]Hoja1!$A$3:$M$271,12,0)</f>
        <v>0</v>
      </c>
      <c r="AS142" s="53">
        <f>VLOOKUP($A142,[10]Hoja1!$A$3:$M$271,13,0)</f>
        <v>0</v>
      </c>
      <c r="AT142" s="53">
        <f t="shared" si="76"/>
        <v>0</v>
      </c>
      <c r="AU142" s="54">
        <f t="shared" si="65"/>
        <v>0</v>
      </c>
      <c r="AV142" s="53">
        <f>VLOOKUP($A142,[11]Hoja1!$A$3:$M$271,12,0)</f>
        <v>0</v>
      </c>
      <c r="AW142" s="53">
        <f>VLOOKUP($A142,[11]Hoja1!$A$3:$M$271,13,0)</f>
        <v>0</v>
      </c>
      <c r="AX142" s="53">
        <f t="shared" si="77"/>
        <v>0</v>
      </c>
      <c r="AY142" s="54">
        <f t="shared" si="65"/>
        <v>0</v>
      </c>
      <c r="AZ142" s="53">
        <f>VLOOKUP($A142,[12]Hoja1!$A$3:$M$271,12,0)</f>
        <v>0</v>
      </c>
      <c r="BA142" s="53">
        <f>VLOOKUP($A142,[12]Hoja1!$A$3:$M$271,13,0)</f>
        <v>0</v>
      </c>
      <c r="BB142" s="53">
        <f t="shared" si="78"/>
        <v>0</v>
      </c>
      <c r="BC142" s="54">
        <f t="shared" si="65"/>
        <v>0</v>
      </c>
      <c r="BD142" s="182"/>
      <c r="BF142" s="13"/>
      <c r="BK142" s="13"/>
    </row>
    <row r="143" spans="1:63" s="14" customFormat="1" ht="25.5" x14ac:dyDescent="0.2">
      <c r="A143" s="184">
        <v>134</v>
      </c>
      <c r="B143" s="49" t="s">
        <v>391</v>
      </c>
      <c r="C143" s="49" t="s">
        <v>292</v>
      </c>
      <c r="D143" s="132">
        <v>1</v>
      </c>
      <c r="E143" s="50" t="s">
        <v>331</v>
      </c>
      <c r="F143" s="164">
        <v>2273</v>
      </c>
      <c r="G143" s="162">
        <v>114.33333333333333</v>
      </c>
      <c r="H143" s="53">
        <f>VLOOKUP($A143,[1]Hoja1!$A$3:$G$271,6,0)</f>
        <v>0</v>
      </c>
      <c r="I143" s="53">
        <f>VLOOKUP($A143,[1]Hoja1!$A$3:$G$271,7,0)</f>
        <v>0</v>
      </c>
      <c r="J143" s="53">
        <f t="shared" si="79"/>
        <v>0</v>
      </c>
      <c r="K143" s="54">
        <f t="shared" si="80"/>
        <v>0</v>
      </c>
      <c r="L143" s="53">
        <f>VLOOKUP($A143,[2]Hoja1!$A$3:$G$271,6,0)</f>
        <v>0</v>
      </c>
      <c r="M143" s="53">
        <f>VLOOKUP($A143,[2]Hoja1!$A$3:$G$271,7,0)</f>
        <v>0</v>
      </c>
      <c r="N143" s="53">
        <f t="shared" si="66"/>
        <v>0</v>
      </c>
      <c r="O143" s="54">
        <f t="shared" si="67"/>
        <v>0</v>
      </c>
      <c r="P143" s="53">
        <f>VLOOKUP($A143,[3]Hoja1!$A$3:$M$271,12,0)</f>
        <v>2900</v>
      </c>
      <c r="Q143" s="53">
        <f>VLOOKUP($A143,[3]Hoja1!$A$3:$M$271,13,0)</f>
        <v>0</v>
      </c>
      <c r="R143" s="53">
        <f t="shared" si="68"/>
        <v>2900</v>
      </c>
      <c r="S143" s="54">
        <f t="shared" si="67"/>
        <v>2900</v>
      </c>
      <c r="T143" s="53">
        <f>VLOOKUP($A143,[4]Hoja1!$A$3:$G$271,6,0)</f>
        <v>2500</v>
      </c>
      <c r="U143" s="53">
        <f>VLOOKUP($A143,[4]Hoja1!$A$3:$G$271,7,0)</f>
        <v>0</v>
      </c>
      <c r="V143" s="53">
        <f t="shared" si="69"/>
        <v>2500</v>
      </c>
      <c r="W143" s="54">
        <f t="shared" si="70"/>
        <v>2500</v>
      </c>
      <c r="X143" s="53">
        <f>VLOOKUP($A143,[5]Hoja1!$A$3:$G$271,6,0)</f>
        <v>0</v>
      </c>
      <c r="Y143" s="53">
        <f>VLOOKUP($A143,[5]Hoja1!$A$3:$G$271,7,0)</f>
        <v>0</v>
      </c>
      <c r="Z143" s="53">
        <f t="shared" si="71"/>
        <v>0</v>
      </c>
      <c r="AA143" s="54">
        <f t="shared" si="70"/>
        <v>0</v>
      </c>
      <c r="AB143" s="53">
        <f>VLOOKUP($A143,[6]Hoja1!$A$3:$G$271,6,0)</f>
        <v>0</v>
      </c>
      <c r="AC143" s="53">
        <f>VLOOKUP($A143,[6]Hoja1!$A$3:$G$271,7,0)</f>
        <v>0</v>
      </c>
      <c r="AD143" s="53">
        <f t="shared" si="72"/>
        <v>0</v>
      </c>
      <c r="AE143" s="54">
        <f t="shared" si="70"/>
        <v>0</v>
      </c>
      <c r="AF143" s="53">
        <f>VLOOKUP($A143,[7]Hoja1!$A$3:$M$271,12,0)</f>
        <v>0</v>
      </c>
      <c r="AG143" s="53">
        <f>VLOOKUP($A143,[7]Hoja1!$A$3:$M$271,13,0)</f>
        <v>0</v>
      </c>
      <c r="AH143" s="53">
        <f t="shared" si="73"/>
        <v>0</v>
      </c>
      <c r="AI143" s="54">
        <f t="shared" si="70"/>
        <v>0</v>
      </c>
      <c r="AJ143" s="53">
        <f>VLOOKUP($A143,[8]Hoja1!$A$3:$G$271,6,0)</f>
        <v>3040</v>
      </c>
      <c r="AK143" s="53">
        <f>VLOOKUP($A143,[8]Hoja1!$A$3:$G$271,7,0)</f>
        <v>0</v>
      </c>
      <c r="AL143" s="53">
        <f t="shared" si="74"/>
        <v>3040</v>
      </c>
      <c r="AM143" s="54">
        <f t="shared" si="70"/>
        <v>3040</v>
      </c>
      <c r="AN143" s="53">
        <f>VLOOKUP($A143,[9]Hoja1!$A$5:$G$273,6,0)</f>
        <v>0</v>
      </c>
      <c r="AO143" s="53">
        <f>VLOOKUP($A143,[9]Hoja1!$A$5:$G$273,7,0)</f>
        <v>0</v>
      </c>
      <c r="AP143" s="53">
        <f t="shared" si="75"/>
        <v>0</v>
      </c>
      <c r="AQ143" s="54">
        <f t="shared" si="70"/>
        <v>0</v>
      </c>
      <c r="AR143" s="53">
        <f>VLOOKUP($A143,[10]Hoja1!$A$3:$M$271,12,0)</f>
        <v>0</v>
      </c>
      <c r="AS143" s="53">
        <f>VLOOKUP($A143,[10]Hoja1!$A$3:$M$271,13,0)</f>
        <v>0</v>
      </c>
      <c r="AT143" s="53">
        <f t="shared" si="76"/>
        <v>0</v>
      </c>
      <c r="AU143" s="54">
        <f t="shared" si="65"/>
        <v>0</v>
      </c>
      <c r="AV143" s="53">
        <f>VLOOKUP($A143,[11]Hoja1!$A$3:$M$271,12,0)</f>
        <v>0</v>
      </c>
      <c r="AW143" s="53">
        <f>VLOOKUP($A143,[11]Hoja1!$A$3:$M$271,13,0)</f>
        <v>0</v>
      </c>
      <c r="AX143" s="53">
        <f t="shared" si="77"/>
        <v>0</v>
      </c>
      <c r="AY143" s="54">
        <f t="shared" si="65"/>
        <v>0</v>
      </c>
      <c r="AZ143" s="53">
        <f>VLOOKUP($A143,[12]Hoja1!$A$3:$M$271,12,0)</f>
        <v>0</v>
      </c>
      <c r="BA143" s="53">
        <f>VLOOKUP($A143,[12]Hoja1!$A$3:$M$271,13,0)</f>
        <v>0</v>
      </c>
      <c r="BB143" s="53">
        <f t="shared" si="78"/>
        <v>0</v>
      </c>
      <c r="BC143" s="54">
        <f t="shared" si="65"/>
        <v>0</v>
      </c>
      <c r="BD143" s="182"/>
      <c r="BF143" s="13"/>
      <c r="BK143" s="13"/>
    </row>
    <row r="144" spans="1:63" s="14" customFormat="1" ht="25.5" x14ac:dyDescent="0.2">
      <c r="A144" s="183">
        <v>135</v>
      </c>
      <c r="B144" s="49" t="s">
        <v>392</v>
      </c>
      <c r="C144" s="49" t="s">
        <v>292</v>
      </c>
      <c r="D144" s="132">
        <v>1</v>
      </c>
      <c r="E144" s="50" t="s">
        <v>331</v>
      </c>
      <c r="F144" s="164">
        <v>2273</v>
      </c>
      <c r="G144" s="162">
        <v>9</v>
      </c>
      <c r="H144" s="53">
        <f>VLOOKUP($A144,[1]Hoja1!$A$3:$G$271,6,0)</f>
        <v>0</v>
      </c>
      <c r="I144" s="53">
        <f>VLOOKUP($A144,[1]Hoja1!$A$3:$G$271,7,0)</f>
        <v>0</v>
      </c>
      <c r="J144" s="53">
        <f t="shared" si="79"/>
        <v>0</v>
      </c>
      <c r="K144" s="54">
        <f t="shared" si="80"/>
        <v>0</v>
      </c>
      <c r="L144" s="53">
        <f>VLOOKUP($A144,[2]Hoja1!$A$3:$G$271,6,0)</f>
        <v>0</v>
      </c>
      <c r="M144" s="53">
        <f>VLOOKUP($A144,[2]Hoja1!$A$3:$G$271,7,0)</f>
        <v>0</v>
      </c>
      <c r="N144" s="53">
        <f t="shared" si="66"/>
        <v>0</v>
      </c>
      <c r="O144" s="54">
        <f t="shared" si="67"/>
        <v>0</v>
      </c>
      <c r="P144" s="53">
        <f>VLOOKUP($A144,[3]Hoja1!$A$3:$M$271,12,0)</f>
        <v>2900</v>
      </c>
      <c r="Q144" s="53">
        <f>VLOOKUP($A144,[3]Hoja1!$A$3:$M$271,13,0)</f>
        <v>0</v>
      </c>
      <c r="R144" s="53">
        <f t="shared" si="68"/>
        <v>2900</v>
      </c>
      <c r="S144" s="54">
        <f t="shared" si="67"/>
        <v>2900</v>
      </c>
      <c r="T144" s="53">
        <f>VLOOKUP($A144,[4]Hoja1!$A$3:$G$271,6,0)</f>
        <v>2500</v>
      </c>
      <c r="U144" s="53">
        <f>VLOOKUP($A144,[4]Hoja1!$A$3:$G$271,7,0)</f>
        <v>0</v>
      </c>
      <c r="V144" s="53">
        <f t="shared" si="69"/>
        <v>2500</v>
      </c>
      <c r="W144" s="54">
        <f t="shared" si="70"/>
        <v>2500</v>
      </c>
      <c r="X144" s="53">
        <f>VLOOKUP($A144,[5]Hoja1!$A$3:$G$271,6,0)</f>
        <v>0</v>
      </c>
      <c r="Y144" s="53">
        <f>VLOOKUP($A144,[5]Hoja1!$A$3:$G$271,7,0)</f>
        <v>0</v>
      </c>
      <c r="Z144" s="53">
        <f t="shared" si="71"/>
        <v>0</v>
      </c>
      <c r="AA144" s="54">
        <f t="shared" si="70"/>
        <v>0</v>
      </c>
      <c r="AB144" s="53">
        <f>VLOOKUP($A144,[6]Hoja1!$A$3:$G$271,6,0)</f>
        <v>0</v>
      </c>
      <c r="AC144" s="53">
        <f>VLOOKUP($A144,[6]Hoja1!$A$3:$G$271,7,0)</f>
        <v>0</v>
      </c>
      <c r="AD144" s="53">
        <f t="shared" si="72"/>
        <v>0</v>
      </c>
      <c r="AE144" s="54">
        <f t="shared" si="70"/>
        <v>0</v>
      </c>
      <c r="AF144" s="53">
        <f>VLOOKUP($A144,[7]Hoja1!$A$3:$M$271,12,0)</f>
        <v>0</v>
      </c>
      <c r="AG144" s="53">
        <f>VLOOKUP($A144,[7]Hoja1!$A$3:$M$271,13,0)</f>
        <v>0</v>
      </c>
      <c r="AH144" s="53">
        <f t="shared" si="73"/>
        <v>0</v>
      </c>
      <c r="AI144" s="54">
        <f t="shared" si="70"/>
        <v>0</v>
      </c>
      <c r="AJ144" s="53">
        <f>VLOOKUP($A144,[8]Hoja1!$A$3:$G$271,6,0)</f>
        <v>3040</v>
      </c>
      <c r="AK144" s="53">
        <f>VLOOKUP($A144,[8]Hoja1!$A$3:$G$271,7,0)</f>
        <v>0</v>
      </c>
      <c r="AL144" s="53">
        <f t="shared" si="74"/>
        <v>3040</v>
      </c>
      <c r="AM144" s="54">
        <f t="shared" si="70"/>
        <v>3040</v>
      </c>
      <c r="AN144" s="53">
        <f>VLOOKUP($A144,[9]Hoja1!$A$5:$G$273,6,0)</f>
        <v>2500</v>
      </c>
      <c r="AO144" s="53">
        <f>VLOOKUP($A144,[9]Hoja1!$A$5:$G$273,7,0)</f>
        <v>0</v>
      </c>
      <c r="AP144" s="53">
        <f t="shared" si="75"/>
        <v>2500</v>
      </c>
      <c r="AQ144" s="54">
        <f t="shared" si="70"/>
        <v>2500</v>
      </c>
      <c r="AR144" s="53">
        <f>VLOOKUP($A144,[10]Hoja1!$A$3:$M$271,12,0)</f>
        <v>0</v>
      </c>
      <c r="AS144" s="53">
        <f>VLOOKUP($A144,[10]Hoja1!$A$3:$M$271,13,0)</f>
        <v>0</v>
      </c>
      <c r="AT144" s="53">
        <f t="shared" si="76"/>
        <v>0</v>
      </c>
      <c r="AU144" s="54">
        <f t="shared" si="65"/>
        <v>0</v>
      </c>
      <c r="AV144" s="53">
        <f>VLOOKUP($A144,[11]Hoja1!$A$3:$M$271,12,0)</f>
        <v>0</v>
      </c>
      <c r="AW144" s="53">
        <f>VLOOKUP($A144,[11]Hoja1!$A$3:$M$271,13,0)</f>
        <v>0</v>
      </c>
      <c r="AX144" s="53">
        <f t="shared" si="77"/>
        <v>0</v>
      </c>
      <c r="AY144" s="54">
        <f t="shared" si="65"/>
        <v>0</v>
      </c>
      <c r="AZ144" s="53">
        <f>VLOOKUP($A144,[12]Hoja1!$A$3:$M$271,12,0)</f>
        <v>0</v>
      </c>
      <c r="BA144" s="53">
        <f>VLOOKUP($A144,[12]Hoja1!$A$3:$M$271,13,0)</f>
        <v>0</v>
      </c>
      <c r="BB144" s="53">
        <f t="shared" si="78"/>
        <v>0</v>
      </c>
      <c r="BC144" s="54">
        <f t="shared" si="65"/>
        <v>0</v>
      </c>
      <c r="BD144" s="182"/>
      <c r="BF144" s="13"/>
      <c r="BK144" s="13"/>
    </row>
    <row r="145" spans="1:63" s="14" customFormat="1" ht="25.5" x14ac:dyDescent="0.2">
      <c r="A145" s="184">
        <v>136</v>
      </c>
      <c r="B145" s="49" t="s">
        <v>393</v>
      </c>
      <c r="C145" s="49" t="s">
        <v>292</v>
      </c>
      <c r="D145" s="132">
        <v>1</v>
      </c>
      <c r="E145" s="50" t="s">
        <v>331</v>
      </c>
      <c r="F145" s="164">
        <v>2273</v>
      </c>
      <c r="G145" s="162">
        <v>1</v>
      </c>
      <c r="H145" s="53">
        <f>VLOOKUP($A145,[1]Hoja1!$A$3:$G$271,6,0)</f>
        <v>0</v>
      </c>
      <c r="I145" s="53">
        <f>VLOOKUP($A145,[1]Hoja1!$A$3:$G$271,7,0)</f>
        <v>0</v>
      </c>
      <c r="J145" s="53">
        <f t="shared" si="79"/>
        <v>0</v>
      </c>
      <c r="K145" s="54">
        <f t="shared" si="80"/>
        <v>0</v>
      </c>
      <c r="L145" s="53">
        <f>VLOOKUP($A145,[2]Hoja1!$A$3:$G$271,6,0)</f>
        <v>0</v>
      </c>
      <c r="M145" s="53">
        <f>VLOOKUP($A145,[2]Hoja1!$A$3:$G$271,7,0)</f>
        <v>0</v>
      </c>
      <c r="N145" s="53">
        <f t="shared" si="66"/>
        <v>0</v>
      </c>
      <c r="O145" s="54">
        <f t="shared" si="67"/>
        <v>0</v>
      </c>
      <c r="P145" s="53">
        <f>VLOOKUP($A145,[3]Hoja1!$A$3:$M$271,12,0)</f>
        <v>2900</v>
      </c>
      <c r="Q145" s="53">
        <f>VLOOKUP($A145,[3]Hoja1!$A$3:$M$271,13,0)</f>
        <v>0</v>
      </c>
      <c r="R145" s="53">
        <f t="shared" si="68"/>
        <v>2900</v>
      </c>
      <c r="S145" s="54">
        <f t="shared" si="67"/>
        <v>2900</v>
      </c>
      <c r="T145" s="53">
        <f>VLOOKUP($A145,[4]Hoja1!$A$3:$G$271,6,0)</f>
        <v>3551</v>
      </c>
      <c r="U145" s="53">
        <f>VLOOKUP($A145,[4]Hoja1!$A$3:$G$271,7,0)</f>
        <v>0</v>
      </c>
      <c r="V145" s="53">
        <f t="shared" si="69"/>
        <v>3551</v>
      </c>
      <c r="W145" s="54">
        <f t="shared" si="70"/>
        <v>3551</v>
      </c>
      <c r="X145" s="53">
        <f>VLOOKUP($A145,[5]Hoja1!$A$3:$G$271,6,0)</f>
        <v>0</v>
      </c>
      <c r="Y145" s="53">
        <f>VLOOKUP($A145,[5]Hoja1!$A$3:$G$271,7,0)</f>
        <v>0</v>
      </c>
      <c r="Z145" s="53">
        <f t="shared" si="71"/>
        <v>0</v>
      </c>
      <c r="AA145" s="54">
        <f t="shared" si="70"/>
        <v>0</v>
      </c>
      <c r="AB145" s="53">
        <f>VLOOKUP($A145,[6]Hoja1!$A$3:$G$271,6,0)</f>
        <v>0</v>
      </c>
      <c r="AC145" s="53">
        <f>VLOOKUP($A145,[6]Hoja1!$A$3:$G$271,7,0)</f>
        <v>0</v>
      </c>
      <c r="AD145" s="53">
        <f t="shared" si="72"/>
        <v>0</v>
      </c>
      <c r="AE145" s="54">
        <f t="shared" si="70"/>
        <v>0</v>
      </c>
      <c r="AF145" s="53">
        <f>VLOOKUP($A145,[7]Hoja1!$A$3:$M$271,12,0)</f>
        <v>0</v>
      </c>
      <c r="AG145" s="53">
        <f>VLOOKUP($A145,[7]Hoja1!$A$3:$M$271,13,0)</f>
        <v>0</v>
      </c>
      <c r="AH145" s="53">
        <f t="shared" si="73"/>
        <v>0</v>
      </c>
      <c r="AI145" s="54">
        <f t="shared" si="70"/>
        <v>0</v>
      </c>
      <c r="AJ145" s="53">
        <f>VLOOKUP($A145,[8]Hoja1!$A$3:$G$271,6,0)</f>
        <v>3040</v>
      </c>
      <c r="AK145" s="53">
        <f>VLOOKUP($A145,[8]Hoja1!$A$3:$G$271,7,0)</f>
        <v>0</v>
      </c>
      <c r="AL145" s="53">
        <f t="shared" si="74"/>
        <v>3040</v>
      </c>
      <c r="AM145" s="54">
        <f t="shared" si="70"/>
        <v>3040</v>
      </c>
      <c r="AN145" s="53">
        <f>VLOOKUP($A145,[9]Hoja1!$A$5:$G$273,6,0)</f>
        <v>2500</v>
      </c>
      <c r="AO145" s="53">
        <f>VLOOKUP($A145,[9]Hoja1!$A$5:$G$273,7,0)</f>
        <v>0</v>
      </c>
      <c r="AP145" s="53">
        <f t="shared" si="75"/>
        <v>2500</v>
      </c>
      <c r="AQ145" s="54">
        <f t="shared" si="70"/>
        <v>2500</v>
      </c>
      <c r="AR145" s="53">
        <f>VLOOKUP($A145,[10]Hoja1!$A$3:$M$271,12,0)</f>
        <v>0</v>
      </c>
      <c r="AS145" s="53">
        <f>VLOOKUP($A145,[10]Hoja1!$A$3:$M$271,13,0)</f>
        <v>0</v>
      </c>
      <c r="AT145" s="53">
        <f t="shared" si="76"/>
        <v>0</v>
      </c>
      <c r="AU145" s="54">
        <f t="shared" si="65"/>
        <v>0</v>
      </c>
      <c r="AV145" s="53">
        <f>VLOOKUP($A145,[11]Hoja1!$A$3:$M$271,12,0)</f>
        <v>0</v>
      </c>
      <c r="AW145" s="53">
        <f>VLOOKUP($A145,[11]Hoja1!$A$3:$M$271,13,0)</f>
        <v>0</v>
      </c>
      <c r="AX145" s="53">
        <f t="shared" si="77"/>
        <v>0</v>
      </c>
      <c r="AY145" s="54">
        <f t="shared" si="65"/>
        <v>0</v>
      </c>
      <c r="AZ145" s="53">
        <f>VLOOKUP($A145,[12]Hoja1!$A$3:$M$271,12,0)</f>
        <v>0</v>
      </c>
      <c r="BA145" s="53">
        <f>VLOOKUP($A145,[12]Hoja1!$A$3:$M$271,13,0)</f>
        <v>0</v>
      </c>
      <c r="BB145" s="53">
        <f t="shared" si="78"/>
        <v>0</v>
      </c>
      <c r="BC145" s="54">
        <f t="shared" si="65"/>
        <v>0</v>
      </c>
      <c r="BD145" s="182"/>
      <c r="BF145" s="13"/>
      <c r="BK145" s="13"/>
    </row>
    <row r="146" spans="1:63" s="14" customFormat="1" ht="25.5" x14ac:dyDescent="0.2">
      <c r="A146" s="183">
        <v>137</v>
      </c>
      <c r="B146" s="49" t="s">
        <v>394</v>
      </c>
      <c r="C146" s="49" t="s">
        <v>292</v>
      </c>
      <c r="D146" s="132">
        <v>1</v>
      </c>
      <c r="E146" s="50" t="s">
        <v>331</v>
      </c>
      <c r="F146" s="164">
        <v>17443</v>
      </c>
      <c r="G146" s="162">
        <v>1.6666666666666667</v>
      </c>
      <c r="H146" s="53">
        <f>VLOOKUP($A146,[1]Hoja1!$A$3:$G$271,6,0)</f>
        <v>0</v>
      </c>
      <c r="I146" s="53">
        <f>VLOOKUP($A146,[1]Hoja1!$A$3:$G$271,7,0)</f>
        <v>0</v>
      </c>
      <c r="J146" s="53">
        <f t="shared" si="79"/>
        <v>0</v>
      </c>
      <c r="K146" s="54">
        <f t="shared" si="80"/>
        <v>0</v>
      </c>
      <c r="L146" s="53">
        <f>VLOOKUP($A146,[2]Hoja1!$A$3:$G$271,6,0)</f>
        <v>0</v>
      </c>
      <c r="M146" s="53">
        <f>VLOOKUP($A146,[2]Hoja1!$A$3:$G$271,7,0)</f>
        <v>0</v>
      </c>
      <c r="N146" s="53">
        <f t="shared" si="66"/>
        <v>0</v>
      </c>
      <c r="O146" s="54">
        <f t="shared" si="67"/>
        <v>0</v>
      </c>
      <c r="P146" s="53">
        <f>VLOOKUP($A146,[3]Hoja1!$A$3:$M$271,12,0)</f>
        <v>21745</v>
      </c>
      <c r="Q146" s="53">
        <f>VLOOKUP($A146,[3]Hoja1!$A$3:$M$271,13,0)</f>
        <v>0</v>
      </c>
      <c r="R146" s="53">
        <f t="shared" si="68"/>
        <v>21745</v>
      </c>
      <c r="S146" s="54">
        <f t="shared" si="67"/>
        <v>21745</v>
      </c>
      <c r="T146" s="53">
        <f>VLOOKUP($A146,[4]Hoja1!$A$3:$G$271,6,0)</f>
        <v>26507</v>
      </c>
      <c r="U146" s="53">
        <f>VLOOKUP($A146,[4]Hoja1!$A$3:$G$271,7,0)</f>
        <v>0</v>
      </c>
      <c r="V146" s="53">
        <f t="shared" si="69"/>
        <v>26507</v>
      </c>
      <c r="W146" s="54">
        <f t="shared" si="70"/>
        <v>26507</v>
      </c>
      <c r="X146" s="53">
        <f>VLOOKUP($A146,[5]Hoja1!$A$3:$G$271,6,0)</f>
        <v>0</v>
      </c>
      <c r="Y146" s="53">
        <f>VLOOKUP($A146,[5]Hoja1!$A$3:$G$271,7,0)</f>
        <v>0</v>
      </c>
      <c r="Z146" s="53">
        <f t="shared" si="71"/>
        <v>0</v>
      </c>
      <c r="AA146" s="54">
        <f t="shared" si="70"/>
        <v>0</v>
      </c>
      <c r="AB146" s="53">
        <f>VLOOKUP($A146,[6]Hoja1!$A$3:$G$271,6,0)</f>
        <v>0</v>
      </c>
      <c r="AC146" s="53">
        <f>VLOOKUP($A146,[6]Hoja1!$A$3:$G$271,7,0)</f>
        <v>0</v>
      </c>
      <c r="AD146" s="53">
        <f t="shared" si="72"/>
        <v>0</v>
      </c>
      <c r="AE146" s="54">
        <f t="shared" si="70"/>
        <v>0</v>
      </c>
      <c r="AF146" s="53">
        <f>VLOOKUP($A146,[7]Hoja1!$A$3:$M$271,12,0)</f>
        <v>0</v>
      </c>
      <c r="AG146" s="53">
        <f>VLOOKUP($A146,[7]Hoja1!$A$3:$M$271,13,0)</f>
        <v>0</v>
      </c>
      <c r="AH146" s="53">
        <f t="shared" si="73"/>
        <v>0</v>
      </c>
      <c r="AI146" s="54">
        <f t="shared" si="70"/>
        <v>0</v>
      </c>
      <c r="AJ146" s="53">
        <f>VLOOKUP($A146,[8]Hoja1!$A$3:$G$271,6,0)</f>
        <v>15860</v>
      </c>
      <c r="AK146" s="53">
        <f>VLOOKUP($A146,[8]Hoja1!$A$3:$G$271,7,0)</f>
        <v>0</v>
      </c>
      <c r="AL146" s="53">
        <f t="shared" si="74"/>
        <v>15860</v>
      </c>
      <c r="AM146" s="54">
        <f t="shared" si="70"/>
        <v>15860</v>
      </c>
      <c r="AN146" s="53">
        <f>VLOOKUP($A146,[9]Hoja1!$A$5:$G$273,6,0)</f>
        <v>24875</v>
      </c>
      <c r="AO146" s="53">
        <f>VLOOKUP($A146,[9]Hoja1!$A$5:$G$273,7,0)</f>
        <v>0</v>
      </c>
      <c r="AP146" s="53">
        <f t="shared" si="75"/>
        <v>24875</v>
      </c>
      <c r="AQ146" s="54">
        <f t="shared" si="70"/>
        <v>24875</v>
      </c>
      <c r="AR146" s="53">
        <f>VLOOKUP($A146,[10]Hoja1!$A$3:$M$271,12,0)</f>
        <v>0</v>
      </c>
      <c r="AS146" s="53">
        <f>VLOOKUP($A146,[10]Hoja1!$A$3:$M$271,13,0)</f>
        <v>0</v>
      </c>
      <c r="AT146" s="53">
        <f t="shared" si="76"/>
        <v>0</v>
      </c>
      <c r="AU146" s="54">
        <f t="shared" si="65"/>
        <v>0</v>
      </c>
      <c r="AV146" s="53">
        <f>VLOOKUP($A146,[11]Hoja1!$A$3:$M$271,12,0)</f>
        <v>0</v>
      </c>
      <c r="AW146" s="53">
        <f>VLOOKUP($A146,[11]Hoja1!$A$3:$M$271,13,0)</f>
        <v>0</v>
      </c>
      <c r="AX146" s="53">
        <f t="shared" si="77"/>
        <v>0</v>
      </c>
      <c r="AY146" s="54">
        <f t="shared" si="65"/>
        <v>0</v>
      </c>
      <c r="AZ146" s="53">
        <f>VLOOKUP($A146,[12]Hoja1!$A$3:$M$271,12,0)</f>
        <v>0</v>
      </c>
      <c r="BA146" s="53">
        <f>VLOOKUP($A146,[12]Hoja1!$A$3:$M$271,13,0)</f>
        <v>0</v>
      </c>
      <c r="BB146" s="53">
        <f t="shared" si="78"/>
        <v>0</v>
      </c>
      <c r="BC146" s="54">
        <f t="shared" si="65"/>
        <v>0</v>
      </c>
      <c r="BD146" s="182"/>
      <c r="BF146" s="13"/>
      <c r="BK146" s="13"/>
    </row>
    <row r="147" spans="1:63" s="14" customFormat="1" ht="25.5" x14ac:dyDescent="0.2">
      <c r="A147" s="184">
        <v>138</v>
      </c>
      <c r="B147" s="49" t="s">
        <v>294</v>
      </c>
      <c r="C147" s="49" t="s">
        <v>292</v>
      </c>
      <c r="D147" s="132">
        <v>1</v>
      </c>
      <c r="E147" s="50" t="s">
        <v>331</v>
      </c>
      <c r="F147" s="164">
        <v>17443</v>
      </c>
      <c r="G147" s="162">
        <v>8.3333333333333339</v>
      </c>
      <c r="H147" s="53">
        <f>VLOOKUP($A147,[1]Hoja1!$A$3:$G$271,6,0)</f>
        <v>0</v>
      </c>
      <c r="I147" s="53">
        <f>VLOOKUP($A147,[1]Hoja1!$A$3:$G$271,7,0)</f>
        <v>0</v>
      </c>
      <c r="J147" s="53">
        <f t="shared" si="79"/>
        <v>0</v>
      </c>
      <c r="K147" s="54">
        <f t="shared" si="80"/>
        <v>0</v>
      </c>
      <c r="L147" s="53">
        <f>VLOOKUP($A147,[2]Hoja1!$A$3:$G$271,6,0)</f>
        <v>0</v>
      </c>
      <c r="M147" s="53">
        <f>VLOOKUP($A147,[2]Hoja1!$A$3:$G$271,7,0)</f>
        <v>0</v>
      </c>
      <c r="N147" s="53">
        <f t="shared" si="66"/>
        <v>0</v>
      </c>
      <c r="O147" s="54">
        <f t="shared" si="67"/>
        <v>0</v>
      </c>
      <c r="P147" s="53">
        <f>VLOOKUP($A147,[3]Hoja1!$A$3:$M$271,12,0)</f>
        <v>21745</v>
      </c>
      <c r="Q147" s="53">
        <f>VLOOKUP($A147,[3]Hoja1!$A$3:$M$271,13,0)</f>
        <v>0</v>
      </c>
      <c r="R147" s="53">
        <f t="shared" si="68"/>
        <v>21745</v>
      </c>
      <c r="S147" s="54">
        <f t="shared" si="67"/>
        <v>21745</v>
      </c>
      <c r="T147" s="53">
        <f>VLOOKUP($A147,[4]Hoja1!$A$3:$G$271,6,0)</f>
        <v>26507</v>
      </c>
      <c r="U147" s="53">
        <f>VLOOKUP($A147,[4]Hoja1!$A$3:$G$271,7,0)</f>
        <v>0</v>
      </c>
      <c r="V147" s="53">
        <f t="shared" si="69"/>
        <v>26507</v>
      </c>
      <c r="W147" s="54">
        <f t="shared" si="70"/>
        <v>26507</v>
      </c>
      <c r="X147" s="53">
        <f>VLOOKUP($A147,[5]Hoja1!$A$3:$G$271,6,0)</f>
        <v>0</v>
      </c>
      <c r="Y147" s="53">
        <f>VLOOKUP($A147,[5]Hoja1!$A$3:$G$271,7,0)</f>
        <v>0</v>
      </c>
      <c r="Z147" s="53">
        <f t="shared" si="71"/>
        <v>0</v>
      </c>
      <c r="AA147" s="54">
        <f t="shared" si="70"/>
        <v>0</v>
      </c>
      <c r="AB147" s="53">
        <f>VLOOKUP($A147,[6]Hoja1!$A$3:$G$271,6,0)</f>
        <v>0</v>
      </c>
      <c r="AC147" s="53">
        <f>VLOOKUP($A147,[6]Hoja1!$A$3:$G$271,7,0)</f>
        <v>0</v>
      </c>
      <c r="AD147" s="53">
        <f t="shared" si="72"/>
        <v>0</v>
      </c>
      <c r="AE147" s="54">
        <f t="shared" si="70"/>
        <v>0</v>
      </c>
      <c r="AF147" s="53">
        <f>VLOOKUP($A147,[7]Hoja1!$A$3:$M$271,12,0)</f>
        <v>0</v>
      </c>
      <c r="AG147" s="53">
        <f>VLOOKUP($A147,[7]Hoja1!$A$3:$M$271,13,0)</f>
        <v>0</v>
      </c>
      <c r="AH147" s="53">
        <f t="shared" si="73"/>
        <v>0</v>
      </c>
      <c r="AI147" s="54">
        <f t="shared" si="70"/>
        <v>0</v>
      </c>
      <c r="AJ147" s="53">
        <f>VLOOKUP($A147,[8]Hoja1!$A$3:$G$271,6,0)</f>
        <v>15860</v>
      </c>
      <c r="AK147" s="53">
        <f>VLOOKUP($A147,[8]Hoja1!$A$3:$G$271,7,0)</f>
        <v>0</v>
      </c>
      <c r="AL147" s="53">
        <f t="shared" si="74"/>
        <v>15860</v>
      </c>
      <c r="AM147" s="54">
        <f t="shared" si="70"/>
        <v>15860</v>
      </c>
      <c r="AN147" s="53">
        <f>VLOOKUP($A147,[9]Hoja1!$A$5:$G$273,6,0)</f>
        <v>24875</v>
      </c>
      <c r="AO147" s="53">
        <f>VLOOKUP($A147,[9]Hoja1!$A$5:$G$273,7,0)</f>
        <v>0</v>
      </c>
      <c r="AP147" s="53">
        <f t="shared" si="75"/>
        <v>24875</v>
      </c>
      <c r="AQ147" s="54">
        <f t="shared" si="70"/>
        <v>24875</v>
      </c>
      <c r="AR147" s="53">
        <f>VLOOKUP($A147,[10]Hoja1!$A$3:$M$271,12,0)</f>
        <v>0</v>
      </c>
      <c r="AS147" s="53">
        <f>VLOOKUP($A147,[10]Hoja1!$A$3:$M$271,13,0)</f>
        <v>0</v>
      </c>
      <c r="AT147" s="53">
        <f t="shared" si="76"/>
        <v>0</v>
      </c>
      <c r="AU147" s="54">
        <f t="shared" si="65"/>
        <v>0</v>
      </c>
      <c r="AV147" s="53">
        <f>VLOOKUP($A147,[11]Hoja1!$A$3:$M$271,12,0)</f>
        <v>0</v>
      </c>
      <c r="AW147" s="53">
        <f>VLOOKUP($A147,[11]Hoja1!$A$3:$M$271,13,0)</f>
        <v>0</v>
      </c>
      <c r="AX147" s="53">
        <f t="shared" si="77"/>
        <v>0</v>
      </c>
      <c r="AY147" s="54">
        <f t="shared" si="65"/>
        <v>0</v>
      </c>
      <c r="AZ147" s="53">
        <f>VLOOKUP($A147,[12]Hoja1!$A$3:$M$271,12,0)</f>
        <v>0</v>
      </c>
      <c r="BA147" s="53">
        <f>VLOOKUP($A147,[12]Hoja1!$A$3:$M$271,13,0)</f>
        <v>0</v>
      </c>
      <c r="BB147" s="53">
        <f t="shared" si="78"/>
        <v>0</v>
      </c>
      <c r="BC147" s="54">
        <f t="shared" si="65"/>
        <v>0</v>
      </c>
      <c r="BD147" s="182"/>
      <c r="BF147" s="13"/>
      <c r="BK147" s="13"/>
    </row>
    <row r="148" spans="1:63" s="14" customFormat="1" ht="25.5" x14ac:dyDescent="0.2">
      <c r="A148" s="183">
        <v>139</v>
      </c>
      <c r="B148" s="49" t="s">
        <v>395</v>
      </c>
      <c r="C148" s="49" t="s">
        <v>292</v>
      </c>
      <c r="D148" s="132">
        <v>1</v>
      </c>
      <c r="E148" s="50" t="s">
        <v>331</v>
      </c>
      <c r="F148" s="164">
        <v>17443</v>
      </c>
      <c r="G148" s="162">
        <v>9</v>
      </c>
      <c r="H148" s="53">
        <f>VLOOKUP($A148,[1]Hoja1!$A$3:$G$271,6,0)</f>
        <v>0</v>
      </c>
      <c r="I148" s="53">
        <f>VLOOKUP($A148,[1]Hoja1!$A$3:$G$271,7,0)</f>
        <v>0</v>
      </c>
      <c r="J148" s="53">
        <f t="shared" si="79"/>
        <v>0</v>
      </c>
      <c r="K148" s="54">
        <f t="shared" si="80"/>
        <v>0</v>
      </c>
      <c r="L148" s="53">
        <f>VLOOKUP($A148,[2]Hoja1!$A$3:$G$271,6,0)</f>
        <v>0</v>
      </c>
      <c r="M148" s="53">
        <f>VLOOKUP($A148,[2]Hoja1!$A$3:$G$271,7,0)</f>
        <v>0</v>
      </c>
      <c r="N148" s="53">
        <f t="shared" si="66"/>
        <v>0</v>
      </c>
      <c r="O148" s="54">
        <f t="shared" si="67"/>
        <v>0</v>
      </c>
      <c r="P148" s="53">
        <f>VLOOKUP($A148,[3]Hoja1!$A$3:$M$271,12,0)</f>
        <v>21745</v>
      </c>
      <c r="Q148" s="53">
        <f>VLOOKUP($A148,[3]Hoja1!$A$3:$M$271,13,0)</f>
        <v>0</v>
      </c>
      <c r="R148" s="53">
        <f t="shared" si="68"/>
        <v>21745</v>
      </c>
      <c r="S148" s="54">
        <f t="shared" si="67"/>
        <v>21745</v>
      </c>
      <c r="T148" s="53">
        <f>VLOOKUP($A148,[4]Hoja1!$A$3:$G$271,6,0)</f>
        <v>26507</v>
      </c>
      <c r="U148" s="53">
        <f>VLOOKUP($A148,[4]Hoja1!$A$3:$G$271,7,0)</f>
        <v>0</v>
      </c>
      <c r="V148" s="53">
        <f t="shared" si="69"/>
        <v>26507</v>
      </c>
      <c r="W148" s="54">
        <f t="shared" si="70"/>
        <v>26507</v>
      </c>
      <c r="X148" s="53">
        <f>VLOOKUP($A148,[5]Hoja1!$A$3:$G$271,6,0)</f>
        <v>0</v>
      </c>
      <c r="Y148" s="53">
        <f>VLOOKUP($A148,[5]Hoja1!$A$3:$G$271,7,0)</f>
        <v>0</v>
      </c>
      <c r="Z148" s="53">
        <f t="shared" si="71"/>
        <v>0</v>
      </c>
      <c r="AA148" s="54">
        <f t="shared" si="70"/>
        <v>0</v>
      </c>
      <c r="AB148" s="53">
        <f>VLOOKUP($A148,[6]Hoja1!$A$3:$G$271,6,0)</f>
        <v>0</v>
      </c>
      <c r="AC148" s="53">
        <f>VLOOKUP($A148,[6]Hoja1!$A$3:$G$271,7,0)</f>
        <v>0</v>
      </c>
      <c r="AD148" s="53">
        <f t="shared" si="72"/>
        <v>0</v>
      </c>
      <c r="AE148" s="54">
        <f t="shared" si="70"/>
        <v>0</v>
      </c>
      <c r="AF148" s="53">
        <f>VLOOKUP($A148,[7]Hoja1!$A$3:$M$271,12,0)</f>
        <v>0</v>
      </c>
      <c r="AG148" s="53">
        <f>VLOOKUP($A148,[7]Hoja1!$A$3:$M$271,13,0)</f>
        <v>0</v>
      </c>
      <c r="AH148" s="53">
        <f t="shared" si="73"/>
        <v>0</v>
      </c>
      <c r="AI148" s="54">
        <f t="shared" si="70"/>
        <v>0</v>
      </c>
      <c r="AJ148" s="53">
        <f>VLOOKUP($A148,[8]Hoja1!$A$3:$G$271,6,0)</f>
        <v>15860</v>
      </c>
      <c r="AK148" s="53">
        <f>VLOOKUP($A148,[8]Hoja1!$A$3:$G$271,7,0)</f>
        <v>0</v>
      </c>
      <c r="AL148" s="53">
        <f t="shared" si="74"/>
        <v>15860</v>
      </c>
      <c r="AM148" s="54">
        <f t="shared" si="70"/>
        <v>15860</v>
      </c>
      <c r="AN148" s="53">
        <f>VLOOKUP($A148,[9]Hoja1!$A$5:$G$273,6,0)</f>
        <v>24875</v>
      </c>
      <c r="AO148" s="53">
        <f>VLOOKUP($A148,[9]Hoja1!$A$5:$G$273,7,0)</f>
        <v>0</v>
      </c>
      <c r="AP148" s="53">
        <f t="shared" si="75"/>
        <v>24875</v>
      </c>
      <c r="AQ148" s="54">
        <f t="shared" si="70"/>
        <v>24875</v>
      </c>
      <c r="AR148" s="53">
        <f>VLOOKUP($A148,[10]Hoja1!$A$3:$M$271,12,0)</f>
        <v>0</v>
      </c>
      <c r="AS148" s="53">
        <f>VLOOKUP($A148,[10]Hoja1!$A$3:$M$271,13,0)</f>
        <v>0</v>
      </c>
      <c r="AT148" s="53">
        <f t="shared" si="76"/>
        <v>0</v>
      </c>
      <c r="AU148" s="54">
        <f t="shared" si="65"/>
        <v>0</v>
      </c>
      <c r="AV148" s="53">
        <f>VLOOKUP($A148,[11]Hoja1!$A$3:$M$271,12,0)</f>
        <v>0</v>
      </c>
      <c r="AW148" s="53">
        <f>VLOOKUP($A148,[11]Hoja1!$A$3:$M$271,13,0)</f>
        <v>0</v>
      </c>
      <c r="AX148" s="53">
        <f t="shared" si="77"/>
        <v>0</v>
      </c>
      <c r="AY148" s="54">
        <f t="shared" si="65"/>
        <v>0</v>
      </c>
      <c r="AZ148" s="53">
        <f>VLOOKUP($A148,[12]Hoja1!$A$3:$M$271,12,0)</f>
        <v>0</v>
      </c>
      <c r="BA148" s="53">
        <f>VLOOKUP($A148,[12]Hoja1!$A$3:$M$271,13,0)</f>
        <v>0</v>
      </c>
      <c r="BB148" s="53">
        <f t="shared" si="78"/>
        <v>0</v>
      </c>
      <c r="BC148" s="54">
        <f t="shared" si="65"/>
        <v>0</v>
      </c>
      <c r="BD148" s="182"/>
      <c r="BF148" s="13"/>
      <c r="BK148" s="13"/>
    </row>
    <row r="149" spans="1:63" s="14" customFormat="1" ht="25.5" x14ac:dyDescent="0.2">
      <c r="A149" s="184">
        <v>140</v>
      </c>
      <c r="B149" s="49" t="s">
        <v>396</v>
      </c>
      <c r="C149" s="49" t="s">
        <v>292</v>
      </c>
      <c r="D149" s="132">
        <v>1</v>
      </c>
      <c r="E149" s="50" t="s">
        <v>331</v>
      </c>
      <c r="F149" s="164">
        <v>17443</v>
      </c>
      <c r="G149" s="162">
        <v>1</v>
      </c>
      <c r="H149" s="53">
        <f>VLOOKUP($A149,[1]Hoja1!$A$3:$G$271,6,0)</f>
        <v>0</v>
      </c>
      <c r="I149" s="53">
        <f>VLOOKUP($A149,[1]Hoja1!$A$3:$G$271,7,0)</f>
        <v>0</v>
      </c>
      <c r="J149" s="53">
        <f t="shared" si="79"/>
        <v>0</v>
      </c>
      <c r="K149" s="54">
        <f t="shared" si="80"/>
        <v>0</v>
      </c>
      <c r="L149" s="53">
        <f>VLOOKUP($A149,[2]Hoja1!$A$3:$G$271,6,0)</f>
        <v>0</v>
      </c>
      <c r="M149" s="53">
        <f>VLOOKUP($A149,[2]Hoja1!$A$3:$G$271,7,0)</f>
        <v>0</v>
      </c>
      <c r="N149" s="53">
        <f t="shared" si="66"/>
        <v>0</v>
      </c>
      <c r="O149" s="54">
        <f t="shared" si="67"/>
        <v>0</v>
      </c>
      <c r="P149" s="53">
        <f>VLOOKUP($A149,[3]Hoja1!$A$3:$M$271,12,0)</f>
        <v>21745</v>
      </c>
      <c r="Q149" s="53">
        <f>VLOOKUP($A149,[3]Hoja1!$A$3:$M$271,13,0)</f>
        <v>0</v>
      </c>
      <c r="R149" s="53">
        <f t="shared" si="68"/>
        <v>21745</v>
      </c>
      <c r="S149" s="54">
        <f t="shared" si="67"/>
        <v>21745</v>
      </c>
      <c r="T149" s="53">
        <f>VLOOKUP($A149,[4]Hoja1!$A$3:$G$271,6,0)</f>
        <v>26507</v>
      </c>
      <c r="U149" s="53">
        <f>VLOOKUP($A149,[4]Hoja1!$A$3:$G$271,7,0)</f>
        <v>0</v>
      </c>
      <c r="V149" s="53">
        <f t="shared" si="69"/>
        <v>26507</v>
      </c>
      <c r="W149" s="54">
        <f t="shared" si="70"/>
        <v>26507</v>
      </c>
      <c r="X149" s="53">
        <f>VLOOKUP($A149,[5]Hoja1!$A$3:$G$271,6,0)</f>
        <v>0</v>
      </c>
      <c r="Y149" s="53">
        <f>VLOOKUP($A149,[5]Hoja1!$A$3:$G$271,7,0)</f>
        <v>0</v>
      </c>
      <c r="Z149" s="53">
        <f t="shared" si="71"/>
        <v>0</v>
      </c>
      <c r="AA149" s="54">
        <f t="shared" si="70"/>
        <v>0</v>
      </c>
      <c r="AB149" s="53">
        <f>VLOOKUP($A149,[6]Hoja1!$A$3:$G$271,6,0)</f>
        <v>0</v>
      </c>
      <c r="AC149" s="53">
        <f>VLOOKUP($A149,[6]Hoja1!$A$3:$G$271,7,0)</f>
        <v>0</v>
      </c>
      <c r="AD149" s="53">
        <f t="shared" si="72"/>
        <v>0</v>
      </c>
      <c r="AE149" s="54">
        <f t="shared" si="70"/>
        <v>0</v>
      </c>
      <c r="AF149" s="53">
        <f>VLOOKUP($A149,[7]Hoja1!$A$3:$M$271,12,0)</f>
        <v>0</v>
      </c>
      <c r="AG149" s="53">
        <f>VLOOKUP($A149,[7]Hoja1!$A$3:$M$271,13,0)</f>
        <v>0</v>
      </c>
      <c r="AH149" s="53">
        <f t="shared" si="73"/>
        <v>0</v>
      </c>
      <c r="AI149" s="54">
        <f t="shared" si="70"/>
        <v>0</v>
      </c>
      <c r="AJ149" s="53">
        <f>VLOOKUP($A149,[8]Hoja1!$A$3:$G$271,6,0)</f>
        <v>15860</v>
      </c>
      <c r="AK149" s="53">
        <f>VLOOKUP($A149,[8]Hoja1!$A$3:$G$271,7,0)</f>
        <v>0</v>
      </c>
      <c r="AL149" s="53">
        <f t="shared" si="74"/>
        <v>15860</v>
      </c>
      <c r="AM149" s="54">
        <f t="shared" si="70"/>
        <v>15860</v>
      </c>
      <c r="AN149" s="53">
        <f>VLOOKUP($A149,[9]Hoja1!$A$5:$G$273,6,0)</f>
        <v>24875</v>
      </c>
      <c r="AO149" s="53">
        <f>VLOOKUP($A149,[9]Hoja1!$A$5:$G$273,7,0)</f>
        <v>0</v>
      </c>
      <c r="AP149" s="53">
        <f t="shared" si="75"/>
        <v>24875</v>
      </c>
      <c r="AQ149" s="54">
        <f t="shared" si="70"/>
        <v>24875</v>
      </c>
      <c r="AR149" s="53">
        <f>VLOOKUP($A149,[10]Hoja1!$A$3:$M$271,12,0)</f>
        <v>0</v>
      </c>
      <c r="AS149" s="53">
        <f>VLOOKUP($A149,[10]Hoja1!$A$3:$M$271,13,0)</f>
        <v>0</v>
      </c>
      <c r="AT149" s="53">
        <f t="shared" si="76"/>
        <v>0</v>
      </c>
      <c r="AU149" s="54">
        <f t="shared" si="65"/>
        <v>0</v>
      </c>
      <c r="AV149" s="53">
        <f>VLOOKUP($A149,[11]Hoja1!$A$3:$M$271,12,0)</f>
        <v>0</v>
      </c>
      <c r="AW149" s="53">
        <f>VLOOKUP($A149,[11]Hoja1!$A$3:$M$271,13,0)</f>
        <v>0</v>
      </c>
      <c r="AX149" s="53">
        <f t="shared" si="77"/>
        <v>0</v>
      </c>
      <c r="AY149" s="54">
        <f t="shared" si="65"/>
        <v>0</v>
      </c>
      <c r="AZ149" s="53">
        <f>VLOOKUP($A149,[12]Hoja1!$A$3:$M$271,12,0)</f>
        <v>0</v>
      </c>
      <c r="BA149" s="53">
        <f>VLOOKUP($A149,[12]Hoja1!$A$3:$M$271,13,0)</f>
        <v>0</v>
      </c>
      <c r="BB149" s="53">
        <f t="shared" si="78"/>
        <v>0</v>
      </c>
      <c r="BC149" s="54">
        <f t="shared" si="65"/>
        <v>0</v>
      </c>
      <c r="BD149" s="182"/>
      <c r="BF149" s="13"/>
      <c r="BK149" s="13"/>
    </row>
    <row r="150" spans="1:63" s="14" customFormat="1" ht="25.5" x14ac:dyDescent="0.2">
      <c r="A150" s="183">
        <v>141</v>
      </c>
      <c r="B150" s="49" t="s">
        <v>397</v>
      </c>
      <c r="C150" s="49" t="s">
        <v>292</v>
      </c>
      <c r="D150" s="132">
        <v>1</v>
      </c>
      <c r="E150" s="50" t="s">
        <v>331</v>
      </c>
      <c r="F150" s="164">
        <v>17443</v>
      </c>
      <c r="G150" s="162">
        <v>0.33333333333333331</v>
      </c>
      <c r="H150" s="53">
        <f>VLOOKUP($A150,[1]Hoja1!$A$3:$G$271,6,0)</f>
        <v>0</v>
      </c>
      <c r="I150" s="53">
        <f>VLOOKUP($A150,[1]Hoja1!$A$3:$G$271,7,0)</f>
        <v>0</v>
      </c>
      <c r="J150" s="53">
        <f t="shared" si="79"/>
        <v>0</v>
      </c>
      <c r="K150" s="54">
        <f t="shared" si="80"/>
        <v>0</v>
      </c>
      <c r="L150" s="53">
        <f>VLOOKUP($A150,[2]Hoja1!$A$3:$G$271,6,0)</f>
        <v>0</v>
      </c>
      <c r="M150" s="53">
        <f>VLOOKUP($A150,[2]Hoja1!$A$3:$G$271,7,0)</f>
        <v>0</v>
      </c>
      <c r="N150" s="53">
        <f t="shared" si="66"/>
        <v>0</v>
      </c>
      <c r="O150" s="54">
        <f t="shared" si="67"/>
        <v>0</v>
      </c>
      <c r="P150" s="53">
        <f>VLOOKUP($A150,[3]Hoja1!$A$3:$M$271,12,0)</f>
        <v>21745</v>
      </c>
      <c r="Q150" s="53">
        <f>VLOOKUP($A150,[3]Hoja1!$A$3:$M$271,13,0)</f>
        <v>0</v>
      </c>
      <c r="R150" s="53">
        <f t="shared" si="68"/>
        <v>21745</v>
      </c>
      <c r="S150" s="54">
        <f t="shared" si="67"/>
        <v>21745</v>
      </c>
      <c r="T150" s="53">
        <f>VLOOKUP($A150,[4]Hoja1!$A$3:$G$271,6,0)</f>
        <v>42045</v>
      </c>
      <c r="U150" s="53">
        <f>VLOOKUP($A150,[4]Hoja1!$A$3:$G$271,7,0)</f>
        <v>0</v>
      </c>
      <c r="V150" s="53">
        <f t="shared" si="69"/>
        <v>42045</v>
      </c>
      <c r="W150" s="54">
        <f t="shared" si="70"/>
        <v>42045</v>
      </c>
      <c r="X150" s="53">
        <f>VLOOKUP($A150,[5]Hoja1!$A$3:$G$271,6,0)</f>
        <v>0</v>
      </c>
      <c r="Y150" s="53">
        <f>VLOOKUP($A150,[5]Hoja1!$A$3:$G$271,7,0)</f>
        <v>0</v>
      </c>
      <c r="Z150" s="53">
        <f t="shared" si="71"/>
        <v>0</v>
      </c>
      <c r="AA150" s="54">
        <f t="shared" si="70"/>
        <v>0</v>
      </c>
      <c r="AB150" s="53">
        <f>VLOOKUP($A150,[6]Hoja1!$A$3:$G$271,6,0)</f>
        <v>0</v>
      </c>
      <c r="AC150" s="53">
        <f>VLOOKUP($A150,[6]Hoja1!$A$3:$G$271,7,0)</f>
        <v>0</v>
      </c>
      <c r="AD150" s="53">
        <f t="shared" si="72"/>
        <v>0</v>
      </c>
      <c r="AE150" s="54">
        <f t="shared" si="70"/>
        <v>0</v>
      </c>
      <c r="AF150" s="53">
        <f>VLOOKUP($A150,[7]Hoja1!$A$3:$M$271,12,0)</f>
        <v>0</v>
      </c>
      <c r="AG150" s="53">
        <f>VLOOKUP($A150,[7]Hoja1!$A$3:$M$271,13,0)</f>
        <v>0</v>
      </c>
      <c r="AH150" s="53">
        <f t="shared" si="73"/>
        <v>0</v>
      </c>
      <c r="AI150" s="54">
        <f t="shared" si="70"/>
        <v>0</v>
      </c>
      <c r="AJ150" s="53">
        <f>VLOOKUP($A150,[8]Hoja1!$A$3:$G$271,6,0)</f>
        <v>15860</v>
      </c>
      <c r="AK150" s="53">
        <f>VLOOKUP($A150,[8]Hoja1!$A$3:$G$271,7,0)</f>
        <v>0</v>
      </c>
      <c r="AL150" s="53">
        <f t="shared" si="74"/>
        <v>15860</v>
      </c>
      <c r="AM150" s="54">
        <f t="shared" si="70"/>
        <v>15860</v>
      </c>
      <c r="AN150" s="53">
        <f>VLOOKUP($A150,[9]Hoja1!$A$5:$G$273,6,0)</f>
        <v>24875</v>
      </c>
      <c r="AO150" s="53">
        <f>VLOOKUP($A150,[9]Hoja1!$A$5:$G$273,7,0)</f>
        <v>0</v>
      </c>
      <c r="AP150" s="53">
        <f t="shared" si="75"/>
        <v>24875</v>
      </c>
      <c r="AQ150" s="54">
        <f t="shared" si="70"/>
        <v>24875</v>
      </c>
      <c r="AR150" s="53">
        <f>VLOOKUP($A150,[10]Hoja1!$A$3:$M$271,12,0)</f>
        <v>0</v>
      </c>
      <c r="AS150" s="53">
        <f>VLOOKUP($A150,[10]Hoja1!$A$3:$M$271,13,0)</f>
        <v>0</v>
      </c>
      <c r="AT150" s="53">
        <f t="shared" si="76"/>
        <v>0</v>
      </c>
      <c r="AU150" s="54">
        <f t="shared" si="65"/>
        <v>0</v>
      </c>
      <c r="AV150" s="53">
        <f>VLOOKUP($A150,[11]Hoja1!$A$3:$M$271,12,0)</f>
        <v>0</v>
      </c>
      <c r="AW150" s="53">
        <f>VLOOKUP($A150,[11]Hoja1!$A$3:$M$271,13,0)</f>
        <v>0</v>
      </c>
      <c r="AX150" s="53">
        <f t="shared" si="77"/>
        <v>0</v>
      </c>
      <c r="AY150" s="54">
        <f t="shared" si="65"/>
        <v>0</v>
      </c>
      <c r="AZ150" s="53">
        <f>VLOOKUP($A150,[12]Hoja1!$A$3:$M$271,12,0)</f>
        <v>0</v>
      </c>
      <c r="BA150" s="53">
        <f>VLOOKUP($A150,[12]Hoja1!$A$3:$M$271,13,0)</f>
        <v>0</v>
      </c>
      <c r="BB150" s="53">
        <f t="shared" si="78"/>
        <v>0</v>
      </c>
      <c r="BC150" s="54">
        <f t="shared" si="65"/>
        <v>0</v>
      </c>
      <c r="BD150" s="182"/>
      <c r="BF150" s="13"/>
      <c r="BK150" s="13"/>
    </row>
    <row r="151" spans="1:63" s="14" customFormat="1" ht="25.5" x14ac:dyDescent="0.2">
      <c r="A151" s="184">
        <v>142</v>
      </c>
      <c r="B151" s="49" t="s">
        <v>295</v>
      </c>
      <c r="C151" s="49" t="s">
        <v>292</v>
      </c>
      <c r="D151" s="132">
        <v>1</v>
      </c>
      <c r="E151" s="50" t="s">
        <v>331</v>
      </c>
      <c r="F151" s="164">
        <v>17443</v>
      </c>
      <c r="G151" s="162">
        <v>6.333333333333333</v>
      </c>
      <c r="H151" s="53">
        <f>VLOOKUP($A151,[1]Hoja1!$A$3:$G$271,6,0)</f>
        <v>0</v>
      </c>
      <c r="I151" s="53">
        <f>VLOOKUP($A151,[1]Hoja1!$A$3:$G$271,7,0)</f>
        <v>0</v>
      </c>
      <c r="J151" s="53">
        <f t="shared" si="79"/>
        <v>0</v>
      </c>
      <c r="K151" s="54">
        <f t="shared" si="80"/>
        <v>0</v>
      </c>
      <c r="L151" s="53">
        <f>VLOOKUP($A151,[2]Hoja1!$A$3:$G$271,6,0)</f>
        <v>0</v>
      </c>
      <c r="M151" s="53">
        <f>VLOOKUP($A151,[2]Hoja1!$A$3:$G$271,7,0)</f>
        <v>0</v>
      </c>
      <c r="N151" s="53">
        <f t="shared" si="66"/>
        <v>0</v>
      </c>
      <c r="O151" s="54">
        <f t="shared" si="67"/>
        <v>0</v>
      </c>
      <c r="P151" s="53">
        <f>VLOOKUP($A151,[3]Hoja1!$A$3:$M$271,12,0)</f>
        <v>21745</v>
      </c>
      <c r="Q151" s="53">
        <f>VLOOKUP($A151,[3]Hoja1!$A$3:$M$271,13,0)</f>
        <v>0</v>
      </c>
      <c r="R151" s="53">
        <f t="shared" si="68"/>
        <v>21745</v>
      </c>
      <c r="S151" s="54">
        <f t="shared" si="67"/>
        <v>21745</v>
      </c>
      <c r="T151" s="53">
        <f>VLOOKUP($A151,[4]Hoja1!$A$3:$G$271,6,0)</f>
        <v>26507</v>
      </c>
      <c r="U151" s="53">
        <f>VLOOKUP($A151,[4]Hoja1!$A$3:$G$271,7,0)</f>
        <v>0</v>
      </c>
      <c r="V151" s="53">
        <f t="shared" si="69"/>
        <v>26507</v>
      </c>
      <c r="W151" s="54">
        <f t="shared" si="70"/>
        <v>26507</v>
      </c>
      <c r="X151" s="53">
        <f>VLOOKUP($A151,[5]Hoja1!$A$3:$G$271,6,0)</f>
        <v>0</v>
      </c>
      <c r="Y151" s="53">
        <f>VLOOKUP($A151,[5]Hoja1!$A$3:$G$271,7,0)</f>
        <v>0</v>
      </c>
      <c r="Z151" s="53">
        <f t="shared" si="71"/>
        <v>0</v>
      </c>
      <c r="AA151" s="54">
        <f t="shared" si="70"/>
        <v>0</v>
      </c>
      <c r="AB151" s="53">
        <f>VLOOKUP($A151,[6]Hoja1!$A$3:$G$271,6,0)</f>
        <v>0</v>
      </c>
      <c r="AC151" s="53">
        <f>VLOOKUP($A151,[6]Hoja1!$A$3:$G$271,7,0)</f>
        <v>0</v>
      </c>
      <c r="AD151" s="53">
        <f t="shared" si="72"/>
        <v>0</v>
      </c>
      <c r="AE151" s="54">
        <f t="shared" si="70"/>
        <v>0</v>
      </c>
      <c r="AF151" s="53">
        <f>VLOOKUP($A151,[7]Hoja1!$A$3:$M$271,12,0)</f>
        <v>0</v>
      </c>
      <c r="AG151" s="53">
        <f>VLOOKUP($A151,[7]Hoja1!$A$3:$M$271,13,0)</f>
        <v>0</v>
      </c>
      <c r="AH151" s="53">
        <f t="shared" si="73"/>
        <v>0</v>
      </c>
      <c r="AI151" s="54">
        <f t="shared" si="70"/>
        <v>0</v>
      </c>
      <c r="AJ151" s="53">
        <f>VLOOKUP($A151,[8]Hoja1!$A$3:$G$271,6,0)</f>
        <v>15860</v>
      </c>
      <c r="AK151" s="53">
        <f>VLOOKUP($A151,[8]Hoja1!$A$3:$G$271,7,0)</f>
        <v>0</v>
      </c>
      <c r="AL151" s="53">
        <f t="shared" si="74"/>
        <v>15860</v>
      </c>
      <c r="AM151" s="54">
        <f t="shared" si="70"/>
        <v>15860</v>
      </c>
      <c r="AN151" s="53">
        <f>VLOOKUP($A151,[9]Hoja1!$A$5:$G$273,6,0)</f>
        <v>24875</v>
      </c>
      <c r="AO151" s="53">
        <f>VLOOKUP($A151,[9]Hoja1!$A$5:$G$273,7,0)</f>
        <v>0</v>
      </c>
      <c r="AP151" s="53">
        <f t="shared" si="75"/>
        <v>24875</v>
      </c>
      <c r="AQ151" s="54">
        <f t="shared" si="70"/>
        <v>24875</v>
      </c>
      <c r="AR151" s="53">
        <f>VLOOKUP($A151,[10]Hoja1!$A$3:$M$271,12,0)</f>
        <v>0</v>
      </c>
      <c r="AS151" s="53">
        <f>VLOOKUP($A151,[10]Hoja1!$A$3:$M$271,13,0)</f>
        <v>0</v>
      </c>
      <c r="AT151" s="53">
        <f t="shared" si="76"/>
        <v>0</v>
      </c>
      <c r="AU151" s="54">
        <f t="shared" si="65"/>
        <v>0</v>
      </c>
      <c r="AV151" s="53">
        <f>VLOOKUP($A151,[11]Hoja1!$A$3:$M$271,12,0)</f>
        <v>0</v>
      </c>
      <c r="AW151" s="53">
        <f>VLOOKUP($A151,[11]Hoja1!$A$3:$M$271,13,0)</f>
        <v>0</v>
      </c>
      <c r="AX151" s="53">
        <f t="shared" si="77"/>
        <v>0</v>
      </c>
      <c r="AY151" s="54">
        <f t="shared" si="65"/>
        <v>0</v>
      </c>
      <c r="AZ151" s="53">
        <f>VLOOKUP($A151,[12]Hoja1!$A$3:$M$271,12,0)</f>
        <v>0</v>
      </c>
      <c r="BA151" s="53">
        <f>VLOOKUP($A151,[12]Hoja1!$A$3:$M$271,13,0)</f>
        <v>0</v>
      </c>
      <c r="BB151" s="53">
        <f t="shared" si="78"/>
        <v>0</v>
      </c>
      <c r="BC151" s="54">
        <f t="shared" si="65"/>
        <v>0</v>
      </c>
      <c r="BD151" s="182"/>
      <c r="BF151" s="13"/>
      <c r="BK151" s="13"/>
    </row>
    <row r="152" spans="1:63" s="14" customFormat="1" ht="12.75" x14ac:dyDescent="0.2">
      <c r="A152" s="183">
        <v>143</v>
      </c>
      <c r="B152" s="49" t="s">
        <v>398</v>
      </c>
      <c r="C152" s="49" t="s">
        <v>44</v>
      </c>
      <c r="D152" s="132">
        <v>1</v>
      </c>
      <c r="E152" s="50" t="s">
        <v>331</v>
      </c>
      <c r="F152" s="164">
        <v>4511</v>
      </c>
      <c r="G152" s="162">
        <v>142.33333333333334</v>
      </c>
      <c r="H152" s="53">
        <f>VLOOKUP($A152,[1]Hoja1!$A$3:$G$271,6,0)</f>
        <v>0</v>
      </c>
      <c r="I152" s="53">
        <f>VLOOKUP($A152,[1]Hoja1!$A$3:$G$271,7,0)</f>
        <v>0</v>
      </c>
      <c r="J152" s="53">
        <f t="shared" si="79"/>
        <v>0</v>
      </c>
      <c r="K152" s="54">
        <f t="shared" si="80"/>
        <v>0</v>
      </c>
      <c r="L152" s="53">
        <f>VLOOKUP($A152,[2]Hoja1!$A$3:$G$271,6,0)</f>
        <v>0</v>
      </c>
      <c r="M152" s="53">
        <f>VLOOKUP($A152,[2]Hoja1!$A$3:$G$271,7,0)</f>
        <v>0</v>
      </c>
      <c r="N152" s="53">
        <f t="shared" si="66"/>
        <v>0</v>
      </c>
      <c r="O152" s="54">
        <f t="shared" si="67"/>
        <v>0</v>
      </c>
      <c r="P152" s="53">
        <f>VLOOKUP($A152,[3]Hoja1!$A$3:$M$271,12,0)</f>
        <v>21745</v>
      </c>
      <c r="Q152" s="53">
        <f>VLOOKUP($A152,[3]Hoja1!$A$3:$M$271,13,0)</f>
        <v>0</v>
      </c>
      <c r="R152" s="53">
        <f t="shared" si="68"/>
        <v>21745</v>
      </c>
      <c r="S152" s="54">
        <f t="shared" si="67"/>
        <v>21745</v>
      </c>
      <c r="T152" s="53">
        <f>VLOOKUP($A152,[4]Hoja1!$A$3:$G$271,6,0)</f>
        <v>9227</v>
      </c>
      <c r="U152" s="53">
        <f>VLOOKUP($A152,[4]Hoja1!$A$3:$G$271,7,0)</f>
        <v>0</v>
      </c>
      <c r="V152" s="53">
        <f t="shared" si="69"/>
        <v>9227</v>
      </c>
      <c r="W152" s="54">
        <f t="shared" si="70"/>
        <v>9227</v>
      </c>
      <c r="X152" s="53">
        <f>VLOOKUP($A152,[5]Hoja1!$A$3:$G$271,6,0)</f>
        <v>0</v>
      </c>
      <c r="Y152" s="53">
        <f>VLOOKUP($A152,[5]Hoja1!$A$3:$G$271,7,0)</f>
        <v>0</v>
      </c>
      <c r="Z152" s="53">
        <f t="shared" si="71"/>
        <v>0</v>
      </c>
      <c r="AA152" s="54">
        <f t="shared" si="70"/>
        <v>0</v>
      </c>
      <c r="AB152" s="53">
        <f>VLOOKUP($A152,[6]Hoja1!$A$3:$G$271,6,0)</f>
        <v>0</v>
      </c>
      <c r="AC152" s="53">
        <f>VLOOKUP($A152,[6]Hoja1!$A$3:$G$271,7,0)</f>
        <v>0</v>
      </c>
      <c r="AD152" s="53">
        <f t="shared" si="72"/>
        <v>0</v>
      </c>
      <c r="AE152" s="54">
        <f t="shared" si="70"/>
        <v>0</v>
      </c>
      <c r="AF152" s="53">
        <f>VLOOKUP($A152,[7]Hoja1!$A$3:$M$271,12,0)</f>
        <v>0</v>
      </c>
      <c r="AG152" s="53">
        <f>VLOOKUP($A152,[7]Hoja1!$A$3:$M$271,13,0)</f>
        <v>0</v>
      </c>
      <c r="AH152" s="53">
        <f t="shared" si="73"/>
        <v>0</v>
      </c>
      <c r="AI152" s="54">
        <f t="shared" si="70"/>
        <v>0</v>
      </c>
      <c r="AJ152" s="53">
        <f>VLOOKUP($A152,[8]Hoja1!$A$3:$G$271,6,0)</f>
        <v>4780</v>
      </c>
      <c r="AK152" s="53">
        <f>VLOOKUP($A152,[8]Hoja1!$A$3:$G$271,7,0)</f>
        <v>0</v>
      </c>
      <c r="AL152" s="53">
        <f t="shared" si="74"/>
        <v>4780</v>
      </c>
      <c r="AM152" s="54">
        <f t="shared" si="70"/>
        <v>4780</v>
      </c>
      <c r="AN152" s="53">
        <f>VLOOKUP($A152,[9]Hoja1!$A$5:$G$273,6,0)</f>
        <v>9227</v>
      </c>
      <c r="AO152" s="53">
        <f>VLOOKUP($A152,[9]Hoja1!$A$5:$G$273,7,0)</f>
        <v>0</v>
      </c>
      <c r="AP152" s="53">
        <f t="shared" si="75"/>
        <v>9227</v>
      </c>
      <c r="AQ152" s="54">
        <f t="shared" si="70"/>
        <v>9227</v>
      </c>
      <c r="AR152" s="53">
        <f>VLOOKUP($A152,[10]Hoja1!$A$3:$M$271,12,0)</f>
        <v>0</v>
      </c>
      <c r="AS152" s="53">
        <f>VLOOKUP($A152,[10]Hoja1!$A$3:$M$271,13,0)</f>
        <v>0</v>
      </c>
      <c r="AT152" s="53">
        <f t="shared" si="76"/>
        <v>0</v>
      </c>
      <c r="AU152" s="54">
        <f t="shared" si="65"/>
        <v>0</v>
      </c>
      <c r="AV152" s="53">
        <f>VLOOKUP($A152,[11]Hoja1!$A$3:$M$271,12,0)</f>
        <v>0</v>
      </c>
      <c r="AW152" s="53">
        <f>VLOOKUP($A152,[11]Hoja1!$A$3:$M$271,13,0)</f>
        <v>0</v>
      </c>
      <c r="AX152" s="53">
        <f t="shared" si="77"/>
        <v>0</v>
      </c>
      <c r="AY152" s="54">
        <f t="shared" si="65"/>
        <v>0</v>
      </c>
      <c r="AZ152" s="53">
        <f>VLOOKUP($A152,[12]Hoja1!$A$3:$M$271,12,0)</f>
        <v>0</v>
      </c>
      <c r="BA152" s="53">
        <f>VLOOKUP($A152,[12]Hoja1!$A$3:$M$271,13,0)</f>
        <v>0</v>
      </c>
      <c r="BB152" s="53">
        <f t="shared" si="78"/>
        <v>0</v>
      </c>
      <c r="BC152" s="54">
        <f t="shared" si="65"/>
        <v>0</v>
      </c>
      <c r="BD152" s="182"/>
      <c r="BF152" s="13"/>
      <c r="BK152" s="13"/>
    </row>
    <row r="153" spans="1:63" s="14" customFormat="1" ht="12.75" x14ac:dyDescent="0.2">
      <c r="A153" s="184">
        <v>144</v>
      </c>
      <c r="B153" s="49" t="s">
        <v>399</v>
      </c>
      <c r="C153" s="49" t="s">
        <v>44</v>
      </c>
      <c r="D153" s="132">
        <v>1</v>
      </c>
      <c r="E153" s="50" t="s">
        <v>331</v>
      </c>
      <c r="F153" s="164">
        <v>4511</v>
      </c>
      <c r="G153" s="162">
        <v>427</v>
      </c>
      <c r="H153" s="53">
        <f>VLOOKUP($A153,[1]Hoja1!$A$3:$G$271,6,0)</f>
        <v>0</v>
      </c>
      <c r="I153" s="53">
        <f>VLOOKUP($A153,[1]Hoja1!$A$3:$G$271,7,0)</f>
        <v>0</v>
      </c>
      <c r="J153" s="53">
        <f t="shared" si="79"/>
        <v>0</v>
      </c>
      <c r="K153" s="54">
        <f t="shared" si="80"/>
        <v>0</v>
      </c>
      <c r="L153" s="53">
        <f>VLOOKUP($A153,[2]Hoja1!$A$3:$G$271,6,0)</f>
        <v>0</v>
      </c>
      <c r="M153" s="53">
        <f>VLOOKUP($A153,[2]Hoja1!$A$3:$G$271,7,0)</f>
        <v>0</v>
      </c>
      <c r="N153" s="53">
        <f t="shared" si="66"/>
        <v>0</v>
      </c>
      <c r="O153" s="54">
        <f t="shared" si="67"/>
        <v>0</v>
      </c>
      <c r="P153" s="53">
        <f>VLOOKUP($A153,[3]Hoja1!$A$3:$M$271,12,0)</f>
        <v>21745</v>
      </c>
      <c r="Q153" s="53">
        <f>VLOOKUP($A153,[3]Hoja1!$A$3:$M$271,13,0)</f>
        <v>0</v>
      </c>
      <c r="R153" s="53">
        <f t="shared" si="68"/>
        <v>21745</v>
      </c>
      <c r="S153" s="54">
        <f t="shared" si="67"/>
        <v>21745</v>
      </c>
      <c r="T153" s="53">
        <f>VLOOKUP($A153,[4]Hoja1!$A$3:$G$271,6,0)</f>
        <v>9227</v>
      </c>
      <c r="U153" s="53">
        <f>VLOOKUP($A153,[4]Hoja1!$A$3:$G$271,7,0)</f>
        <v>0</v>
      </c>
      <c r="V153" s="53">
        <f t="shared" si="69"/>
        <v>9227</v>
      </c>
      <c r="W153" s="54">
        <f t="shared" si="70"/>
        <v>9227</v>
      </c>
      <c r="X153" s="53">
        <f>VLOOKUP($A153,[5]Hoja1!$A$3:$G$271,6,0)</f>
        <v>0</v>
      </c>
      <c r="Y153" s="53">
        <f>VLOOKUP($A153,[5]Hoja1!$A$3:$G$271,7,0)</f>
        <v>0</v>
      </c>
      <c r="Z153" s="53">
        <f t="shared" si="71"/>
        <v>0</v>
      </c>
      <c r="AA153" s="54">
        <f t="shared" si="70"/>
        <v>0</v>
      </c>
      <c r="AB153" s="53">
        <f>VLOOKUP($A153,[6]Hoja1!$A$3:$G$271,6,0)</f>
        <v>0</v>
      </c>
      <c r="AC153" s="53">
        <f>VLOOKUP($A153,[6]Hoja1!$A$3:$G$271,7,0)</f>
        <v>0</v>
      </c>
      <c r="AD153" s="53">
        <f t="shared" si="72"/>
        <v>0</v>
      </c>
      <c r="AE153" s="54">
        <f t="shared" si="70"/>
        <v>0</v>
      </c>
      <c r="AF153" s="53">
        <f>VLOOKUP($A153,[7]Hoja1!$A$3:$M$271,12,0)</f>
        <v>0</v>
      </c>
      <c r="AG153" s="53">
        <f>VLOOKUP($A153,[7]Hoja1!$A$3:$M$271,13,0)</f>
        <v>0</v>
      </c>
      <c r="AH153" s="53">
        <f t="shared" si="73"/>
        <v>0</v>
      </c>
      <c r="AI153" s="54">
        <f t="shared" si="70"/>
        <v>0</v>
      </c>
      <c r="AJ153" s="53">
        <f>VLOOKUP($A153,[8]Hoja1!$A$3:$G$271,6,0)</f>
        <v>4780</v>
      </c>
      <c r="AK153" s="53">
        <f>VLOOKUP($A153,[8]Hoja1!$A$3:$G$271,7,0)</f>
        <v>0</v>
      </c>
      <c r="AL153" s="53">
        <f t="shared" si="74"/>
        <v>4780</v>
      </c>
      <c r="AM153" s="54">
        <f t="shared" si="70"/>
        <v>4780</v>
      </c>
      <c r="AN153" s="53">
        <f>VLOOKUP($A153,[9]Hoja1!$A$5:$G$273,6,0)</f>
        <v>9227</v>
      </c>
      <c r="AO153" s="53">
        <f>VLOOKUP($A153,[9]Hoja1!$A$5:$G$273,7,0)</f>
        <v>0</v>
      </c>
      <c r="AP153" s="53">
        <f t="shared" si="75"/>
        <v>9227</v>
      </c>
      <c r="AQ153" s="54">
        <f t="shared" ref="AQ153:BC168" si="81">$D153*AP153</f>
        <v>9227</v>
      </c>
      <c r="AR153" s="53">
        <f>VLOOKUP($A153,[10]Hoja1!$A$3:$M$271,12,0)</f>
        <v>0</v>
      </c>
      <c r="AS153" s="53">
        <f>VLOOKUP($A153,[10]Hoja1!$A$3:$M$271,13,0)</f>
        <v>0</v>
      </c>
      <c r="AT153" s="53">
        <f t="shared" si="76"/>
        <v>0</v>
      </c>
      <c r="AU153" s="54">
        <f t="shared" si="81"/>
        <v>0</v>
      </c>
      <c r="AV153" s="53">
        <f>VLOOKUP($A153,[11]Hoja1!$A$3:$M$271,12,0)</f>
        <v>0</v>
      </c>
      <c r="AW153" s="53">
        <f>VLOOKUP($A153,[11]Hoja1!$A$3:$M$271,13,0)</f>
        <v>0</v>
      </c>
      <c r="AX153" s="53">
        <f t="shared" si="77"/>
        <v>0</v>
      </c>
      <c r="AY153" s="54">
        <f t="shared" si="81"/>
        <v>0</v>
      </c>
      <c r="AZ153" s="53">
        <f>VLOOKUP($A153,[12]Hoja1!$A$3:$M$271,12,0)</f>
        <v>0</v>
      </c>
      <c r="BA153" s="53">
        <f>VLOOKUP($A153,[12]Hoja1!$A$3:$M$271,13,0)</f>
        <v>0</v>
      </c>
      <c r="BB153" s="53">
        <f t="shared" si="78"/>
        <v>0</v>
      </c>
      <c r="BC153" s="54">
        <f t="shared" si="81"/>
        <v>0</v>
      </c>
      <c r="BD153" s="182"/>
      <c r="BF153" s="13"/>
      <c r="BK153" s="13"/>
    </row>
    <row r="154" spans="1:63" s="14" customFormat="1" ht="25.5" x14ac:dyDescent="0.2">
      <c r="A154" s="183">
        <v>145</v>
      </c>
      <c r="B154" s="49" t="s">
        <v>103</v>
      </c>
      <c r="C154" s="49" t="s">
        <v>89</v>
      </c>
      <c r="D154" s="132">
        <v>1</v>
      </c>
      <c r="E154" s="50" t="s">
        <v>331</v>
      </c>
      <c r="F154" s="164">
        <v>106313</v>
      </c>
      <c r="G154" s="162">
        <v>6.333333333333333</v>
      </c>
      <c r="H154" s="53">
        <f>VLOOKUP($A154,[1]Hoja1!$A$3:$G$271,6,0)</f>
        <v>0</v>
      </c>
      <c r="I154" s="53">
        <f>VLOOKUP($A154,[1]Hoja1!$A$3:$G$271,7,0)</f>
        <v>0</v>
      </c>
      <c r="J154" s="53">
        <f t="shared" si="79"/>
        <v>0</v>
      </c>
      <c r="K154" s="54">
        <f t="shared" si="80"/>
        <v>0</v>
      </c>
      <c r="L154" s="53">
        <f>VLOOKUP($A154,[2]Hoja1!$A$3:$G$271,6,0)</f>
        <v>0</v>
      </c>
      <c r="M154" s="53">
        <f>VLOOKUP($A154,[2]Hoja1!$A$3:$G$271,7,0)</f>
        <v>0</v>
      </c>
      <c r="N154" s="53">
        <f t="shared" si="66"/>
        <v>0</v>
      </c>
      <c r="O154" s="54">
        <f t="shared" ref="O154:S169" si="82">$D154*N154</f>
        <v>0</v>
      </c>
      <c r="P154" s="53">
        <f>VLOOKUP($A154,[3]Hoja1!$A$3:$M$271,12,0)</f>
        <v>0</v>
      </c>
      <c r="Q154" s="53">
        <f>VLOOKUP($A154,[3]Hoja1!$A$3:$M$271,13,0)</f>
        <v>0</v>
      </c>
      <c r="R154" s="53">
        <f t="shared" si="68"/>
        <v>0</v>
      </c>
      <c r="S154" s="54">
        <f t="shared" si="82"/>
        <v>0</v>
      </c>
      <c r="T154" s="53">
        <f>VLOOKUP($A154,[4]Hoja1!$A$3:$G$271,6,0)</f>
        <v>133067</v>
      </c>
      <c r="U154" s="53">
        <f>VLOOKUP($A154,[4]Hoja1!$A$3:$G$271,7,0)</f>
        <v>0</v>
      </c>
      <c r="V154" s="53">
        <f t="shared" si="69"/>
        <v>133067</v>
      </c>
      <c r="W154" s="54">
        <f t="shared" ref="W154:AQ169" si="83">$D154*V154</f>
        <v>133067</v>
      </c>
      <c r="X154" s="53">
        <f>VLOOKUP($A154,[5]Hoja1!$A$3:$G$271,6,0)</f>
        <v>0</v>
      </c>
      <c r="Y154" s="53">
        <f>VLOOKUP($A154,[5]Hoja1!$A$3:$G$271,7,0)</f>
        <v>0</v>
      </c>
      <c r="Z154" s="53">
        <f t="shared" si="71"/>
        <v>0</v>
      </c>
      <c r="AA154" s="54">
        <f t="shared" si="83"/>
        <v>0</v>
      </c>
      <c r="AB154" s="53">
        <f>VLOOKUP($A154,[6]Hoja1!$A$3:$G$271,6,0)</f>
        <v>0</v>
      </c>
      <c r="AC154" s="53">
        <f>VLOOKUP($A154,[6]Hoja1!$A$3:$G$271,7,0)</f>
        <v>0</v>
      </c>
      <c r="AD154" s="53">
        <f t="shared" si="72"/>
        <v>0</v>
      </c>
      <c r="AE154" s="54">
        <f t="shared" si="83"/>
        <v>0</v>
      </c>
      <c r="AF154" s="53">
        <f>VLOOKUP($A154,[7]Hoja1!$A$3:$M$271,12,0)</f>
        <v>0</v>
      </c>
      <c r="AG154" s="53">
        <f>VLOOKUP($A154,[7]Hoja1!$A$3:$M$271,13,0)</f>
        <v>0</v>
      </c>
      <c r="AH154" s="53">
        <f t="shared" si="73"/>
        <v>0</v>
      </c>
      <c r="AI154" s="54">
        <f t="shared" si="83"/>
        <v>0</v>
      </c>
      <c r="AJ154" s="53">
        <f>VLOOKUP($A154,[8]Hoja1!$A$3:$G$271,6,0)</f>
        <v>0</v>
      </c>
      <c r="AK154" s="53">
        <f>VLOOKUP($A154,[8]Hoja1!$A$3:$G$271,7,0)</f>
        <v>0</v>
      </c>
      <c r="AL154" s="53">
        <f t="shared" si="74"/>
        <v>0</v>
      </c>
      <c r="AM154" s="54">
        <f t="shared" si="83"/>
        <v>0</v>
      </c>
      <c r="AN154" s="53">
        <f>VLOOKUP($A154,[9]Hoja1!$A$5:$G$273,6,0)</f>
        <v>128278</v>
      </c>
      <c r="AO154" s="53">
        <f>VLOOKUP($A154,[9]Hoja1!$A$5:$G$273,7,0)</f>
        <v>0</v>
      </c>
      <c r="AP154" s="53">
        <f t="shared" si="75"/>
        <v>128278</v>
      </c>
      <c r="AQ154" s="54">
        <f t="shared" si="83"/>
        <v>128278</v>
      </c>
      <c r="AR154" s="53">
        <f>VLOOKUP($A154,[10]Hoja1!$A$3:$M$271,12,0)</f>
        <v>0</v>
      </c>
      <c r="AS154" s="53">
        <f>VLOOKUP($A154,[10]Hoja1!$A$3:$M$271,13,0)</f>
        <v>0</v>
      </c>
      <c r="AT154" s="53">
        <f t="shared" si="76"/>
        <v>0</v>
      </c>
      <c r="AU154" s="54">
        <f t="shared" si="81"/>
        <v>0</v>
      </c>
      <c r="AV154" s="53">
        <f>VLOOKUP($A154,[11]Hoja1!$A$3:$M$271,12,0)</f>
        <v>0</v>
      </c>
      <c r="AW154" s="53">
        <f>VLOOKUP($A154,[11]Hoja1!$A$3:$M$271,13,0)</f>
        <v>0</v>
      </c>
      <c r="AX154" s="53">
        <f t="shared" si="77"/>
        <v>0</v>
      </c>
      <c r="AY154" s="54">
        <f t="shared" si="81"/>
        <v>0</v>
      </c>
      <c r="AZ154" s="53">
        <f>VLOOKUP($A154,[12]Hoja1!$A$3:$M$271,12,0)</f>
        <v>0</v>
      </c>
      <c r="BA154" s="53">
        <f>VLOOKUP($A154,[12]Hoja1!$A$3:$M$271,13,0)</f>
        <v>0</v>
      </c>
      <c r="BB154" s="53">
        <f t="shared" si="78"/>
        <v>0</v>
      </c>
      <c r="BC154" s="54">
        <f t="shared" si="81"/>
        <v>0</v>
      </c>
      <c r="BD154" s="182"/>
      <c r="BF154" s="13"/>
      <c r="BK154" s="13"/>
    </row>
    <row r="155" spans="1:63" s="14" customFormat="1" ht="25.5" x14ac:dyDescent="0.2">
      <c r="A155" s="184">
        <v>146</v>
      </c>
      <c r="B155" s="49" t="s">
        <v>104</v>
      </c>
      <c r="C155" s="49" t="s">
        <v>89</v>
      </c>
      <c r="D155" s="132">
        <v>1</v>
      </c>
      <c r="E155" s="50" t="s">
        <v>331</v>
      </c>
      <c r="F155" s="164">
        <v>106313</v>
      </c>
      <c r="G155" s="162">
        <v>0.66666666666666663</v>
      </c>
      <c r="H155" s="53">
        <f>VLOOKUP($A155,[1]Hoja1!$A$3:$G$271,6,0)</f>
        <v>0</v>
      </c>
      <c r="I155" s="53">
        <f>VLOOKUP($A155,[1]Hoja1!$A$3:$G$271,7,0)</f>
        <v>0</v>
      </c>
      <c r="J155" s="53">
        <f t="shared" si="79"/>
        <v>0</v>
      </c>
      <c r="K155" s="54">
        <f t="shared" si="80"/>
        <v>0</v>
      </c>
      <c r="L155" s="53">
        <f>VLOOKUP($A155,[2]Hoja1!$A$3:$G$271,6,0)</f>
        <v>0</v>
      </c>
      <c r="M155" s="53">
        <f>VLOOKUP($A155,[2]Hoja1!$A$3:$G$271,7,0)</f>
        <v>0</v>
      </c>
      <c r="N155" s="53">
        <f t="shared" si="66"/>
        <v>0</v>
      </c>
      <c r="O155" s="54">
        <f t="shared" si="82"/>
        <v>0</v>
      </c>
      <c r="P155" s="53">
        <f>VLOOKUP($A155,[3]Hoja1!$A$3:$M$271,12,0)</f>
        <v>0</v>
      </c>
      <c r="Q155" s="53">
        <f>VLOOKUP($A155,[3]Hoja1!$A$3:$M$271,13,0)</f>
        <v>0</v>
      </c>
      <c r="R155" s="53">
        <f t="shared" si="68"/>
        <v>0</v>
      </c>
      <c r="S155" s="54">
        <f t="shared" si="82"/>
        <v>0</v>
      </c>
      <c r="T155" s="53">
        <f>VLOOKUP($A155,[4]Hoja1!$A$3:$G$271,6,0)</f>
        <v>133067</v>
      </c>
      <c r="U155" s="53">
        <f>VLOOKUP($A155,[4]Hoja1!$A$3:$G$271,7,0)</f>
        <v>0</v>
      </c>
      <c r="V155" s="53">
        <f t="shared" si="69"/>
        <v>133067</v>
      </c>
      <c r="W155" s="54">
        <f t="shared" si="83"/>
        <v>133067</v>
      </c>
      <c r="X155" s="53">
        <f>VLOOKUP($A155,[5]Hoja1!$A$3:$G$271,6,0)</f>
        <v>0</v>
      </c>
      <c r="Y155" s="53">
        <f>VLOOKUP($A155,[5]Hoja1!$A$3:$G$271,7,0)</f>
        <v>0</v>
      </c>
      <c r="Z155" s="53">
        <f t="shared" si="71"/>
        <v>0</v>
      </c>
      <c r="AA155" s="54">
        <f t="shared" si="83"/>
        <v>0</v>
      </c>
      <c r="AB155" s="53">
        <f>VLOOKUP($A155,[6]Hoja1!$A$3:$G$271,6,0)</f>
        <v>0</v>
      </c>
      <c r="AC155" s="53">
        <f>VLOOKUP($A155,[6]Hoja1!$A$3:$G$271,7,0)</f>
        <v>0</v>
      </c>
      <c r="AD155" s="53">
        <f t="shared" si="72"/>
        <v>0</v>
      </c>
      <c r="AE155" s="54">
        <f t="shared" si="83"/>
        <v>0</v>
      </c>
      <c r="AF155" s="53">
        <f>VLOOKUP($A155,[7]Hoja1!$A$3:$M$271,12,0)</f>
        <v>0</v>
      </c>
      <c r="AG155" s="53">
        <f>VLOOKUP($A155,[7]Hoja1!$A$3:$M$271,13,0)</f>
        <v>0</v>
      </c>
      <c r="AH155" s="53">
        <f t="shared" si="73"/>
        <v>0</v>
      </c>
      <c r="AI155" s="54">
        <f t="shared" si="83"/>
        <v>0</v>
      </c>
      <c r="AJ155" s="53">
        <f>VLOOKUP($A155,[8]Hoja1!$A$3:$G$271,6,0)</f>
        <v>0</v>
      </c>
      <c r="AK155" s="53">
        <f>VLOOKUP($A155,[8]Hoja1!$A$3:$G$271,7,0)</f>
        <v>0</v>
      </c>
      <c r="AL155" s="53">
        <f t="shared" si="74"/>
        <v>0</v>
      </c>
      <c r="AM155" s="54">
        <f t="shared" si="83"/>
        <v>0</v>
      </c>
      <c r="AN155" s="53">
        <f>VLOOKUP($A155,[9]Hoja1!$A$5:$G$273,6,0)</f>
        <v>128278</v>
      </c>
      <c r="AO155" s="53">
        <f>VLOOKUP($A155,[9]Hoja1!$A$5:$G$273,7,0)</f>
        <v>0</v>
      </c>
      <c r="AP155" s="53">
        <f t="shared" si="75"/>
        <v>128278</v>
      </c>
      <c r="AQ155" s="54">
        <f t="shared" si="83"/>
        <v>128278</v>
      </c>
      <c r="AR155" s="53">
        <f>VLOOKUP($A155,[10]Hoja1!$A$3:$M$271,12,0)</f>
        <v>0</v>
      </c>
      <c r="AS155" s="53">
        <f>VLOOKUP($A155,[10]Hoja1!$A$3:$M$271,13,0)</f>
        <v>0</v>
      </c>
      <c r="AT155" s="53">
        <f t="shared" si="76"/>
        <v>0</v>
      </c>
      <c r="AU155" s="54">
        <f t="shared" si="81"/>
        <v>0</v>
      </c>
      <c r="AV155" s="53">
        <f>VLOOKUP($A155,[11]Hoja1!$A$3:$M$271,12,0)</f>
        <v>0</v>
      </c>
      <c r="AW155" s="53">
        <f>VLOOKUP($A155,[11]Hoja1!$A$3:$M$271,13,0)</f>
        <v>0</v>
      </c>
      <c r="AX155" s="53">
        <f t="shared" si="77"/>
        <v>0</v>
      </c>
      <c r="AY155" s="54">
        <f t="shared" si="81"/>
        <v>0</v>
      </c>
      <c r="AZ155" s="53">
        <f>VLOOKUP($A155,[12]Hoja1!$A$3:$M$271,12,0)</f>
        <v>0</v>
      </c>
      <c r="BA155" s="53">
        <f>VLOOKUP($A155,[12]Hoja1!$A$3:$M$271,13,0)</f>
        <v>0</v>
      </c>
      <c r="BB155" s="53">
        <f t="shared" si="78"/>
        <v>0</v>
      </c>
      <c r="BC155" s="54">
        <f t="shared" si="81"/>
        <v>0</v>
      </c>
      <c r="BD155" s="182"/>
      <c r="BF155" s="13"/>
      <c r="BK155" s="13"/>
    </row>
    <row r="156" spans="1:63" s="14" customFormat="1" ht="38.25" x14ac:dyDescent="0.2">
      <c r="A156" s="183">
        <v>147</v>
      </c>
      <c r="B156" s="49" t="s">
        <v>120</v>
      </c>
      <c r="C156" s="49" t="s">
        <v>121</v>
      </c>
      <c r="D156" s="132">
        <v>1</v>
      </c>
      <c r="E156" s="50" t="s">
        <v>331</v>
      </c>
      <c r="F156" s="164">
        <v>151470</v>
      </c>
      <c r="G156" s="162">
        <v>21.333333333333332</v>
      </c>
      <c r="H156" s="53">
        <f>VLOOKUP($A156,[1]Hoja1!$A$3:$G$271,6,0)</f>
        <v>0</v>
      </c>
      <c r="I156" s="53">
        <f>VLOOKUP($A156,[1]Hoja1!$A$3:$G$271,7,0)</f>
        <v>0</v>
      </c>
      <c r="J156" s="53">
        <f t="shared" si="79"/>
        <v>0</v>
      </c>
      <c r="K156" s="54">
        <f t="shared" si="80"/>
        <v>0</v>
      </c>
      <c r="L156" s="53">
        <f>VLOOKUP($A156,[2]Hoja1!$A$3:$G$271,6,0)</f>
        <v>0</v>
      </c>
      <c r="M156" s="53">
        <f>VLOOKUP($A156,[2]Hoja1!$A$3:$G$271,7,0)</f>
        <v>0</v>
      </c>
      <c r="N156" s="53">
        <f t="shared" si="66"/>
        <v>0</v>
      </c>
      <c r="O156" s="54">
        <f t="shared" si="82"/>
        <v>0</v>
      </c>
      <c r="P156" s="53">
        <f>VLOOKUP($A156,[3]Hoja1!$A$3:$M$271,12,0)</f>
        <v>0</v>
      </c>
      <c r="Q156" s="53">
        <f>VLOOKUP($A156,[3]Hoja1!$A$3:$M$271,13,0)</f>
        <v>0</v>
      </c>
      <c r="R156" s="53">
        <f t="shared" si="68"/>
        <v>0</v>
      </c>
      <c r="S156" s="54">
        <f t="shared" si="82"/>
        <v>0</v>
      </c>
      <c r="T156" s="53">
        <f>VLOOKUP($A156,[4]Hoja1!$A$3:$G$271,6,0)</f>
        <v>0</v>
      </c>
      <c r="U156" s="53">
        <f>VLOOKUP($A156,[4]Hoja1!$A$3:$G$271,7,0)</f>
        <v>0</v>
      </c>
      <c r="V156" s="53">
        <f t="shared" si="69"/>
        <v>0</v>
      </c>
      <c r="W156" s="54">
        <f t="shared" si="83"/>
        <v>0</v>
      </c>
      <c r="X156" s="53">
        <f>VLOOKUP($A156,[5]Hoja1!$A$3:$G$271,6,0)</f>
        <v>0</v>
      </c>
      <c r="Y156" s="53">
        <f>VLOOKUP($A156,[5]Hoja1!$A$3:$G$271,7,0)</f>
        <v>0</v>
      </c>
      <c r="Z156" s="53">
        <f t="shared" si="71"/>
        <v>0</v>
      </c>
      <c r="AA156" s="54">
        <f t="shared" si="83"/>
        <v>0</v>
      </c>
      <c r="AB156" s="53">
        <f>VLOOKUP($A156,[6]Hoja1!$A$3:$G$271,6,0)</f>
        <v>0</v>
      </c>
      <c r="AC156" s="53">
        <f>VLOOKUP($A156,[6]Hoja1!$A$3:$G$271,7,0)</f>
        <v>0</v>
      </c>
      <c r="AD156" s="53">
        <f t="shared" si="72"/>
        <v>0</v>
      </c>
      <c r="AE156" s="54">
        <f t="shared" si="83"/>
        <v>0</v>
      </c>
      <c r="AF156" s="53">
        <f>VLOOKUP($A156,[7]Hoja1!$A$3:$M$271,12,0)</f>
        <v>0</v>
      </c>
      <c r="AG156" s="53">
        <f>VLOOKUP($A156,[7]Hoja1!$A$3:$M$271,13,0)</f>
        <v>0</v>
      </c>
      <c r="AH156" s="53">
        <f t="shared" si="73"/>
        <v>0</v>
      </c>
      <c r="AI156" s="54">
        <f t="shared" si="83"/>
        <v>0</v>
      </c>
      <c r="AJ156" s="53">
        <f>VLOOKUP($A156,[8]Hoja1!$A$3:$G$271,6,0)</f>
        <v>0</v>
      </c>
      <c r="AK156" s="53">
        <f>VLOOKUP($A156,[8]Hoja1!$A$3:$G$271,7,0)</f>
        <v>0</v>
      </c>
      <c r="AL156" s="53">
        <f t="shared" si="74"/>
        <v>0</v>
      </c>
      <c r="AM156" s="54">
        <f t="shared" si="83"/>
        <v>0</v>
      </c>
      <c r="AN156" s="53">
        <f>VLOOKUP($A156,[9]Hoja1!$A$5:$G$273,6,0)</f>
        <v>0</v>
      </c>
      <c r="AO156" s="53">
        <f>VLOOKUP($A156,[9]Hoja1!$A$5:$G$273,7,0)</f>
        <v>0</v>
      </c>
      <c r="AP156" s="53">
        <f t="shared" si="75"/>
        <v>0</v>
      </c>
      <c r="AQ156" s="54">
        <f t="shared" si="83"/>
        <v>0</v>
      </c>
      <c r="AR156" s="53">
        <f>VLOOKUP($A156,[10]Hoja1!$A$3:$M$271,12,0)</f>
        <v>0</v>
      </c>
      <c r="AS156" s="53">
        <f>VLOOKUP($A156,[10]Hoja1!$A$3:$M$271,13,0)</f>
        <v>0</v>
      </c>
      <c r="AT156" s="53">
        <f t="shared" si="76"/>
        <v>0</v>
      </c>
      <c r="AU156" s="54">
        <f t="shared" si="81"/>
        <v>0</v>
      </c>
      <c r="AV156" s="53">
        <f>VLOOKUP($A156,[11]Hoja1!$A$3:$M$271,12,0)</f>
        <v>0</v>
      </c>
      <c r="AW156" s="53">
        <f>VLOOKUP($A156,[11]Hoja1!$A$3:$M$271,13,0)</f>
        <v>0</v>
      </c>
      <c r="AX156" s="53">
        <f t="shared" si="77"/>
        <v>0</v>
      </c>
      <c r="AY156" s="54">
        <f t="shared" si="81"/>
        <v>0</v>
      </c>
      <c r="AZ156" s="53">
        <f>VLOOKUP($A156,[12]Hoja1!$A$3:$M$271,12,0)</f>
        <v>0</v>
      </c>
      <c r="BA156" s="53">
        <f>VLOOKUP($A156,[12]Hoja1!$A$3:$M$271,13,0)</f>
        <v>0</v>
      </c>
      <c r="BB156" s="53">
        <f t="shared" si="78"/>
        <v>0</v>
      </c>
      <c r="BC156" s="54">
        <f t="shared" si="81"/>
        <v>0</v>
      </c>
      <c r="BD156" s="182"/>
      <c r="BF156" s="13"/>
      <c r="BK156" s="13"/>
    </row>
    <row r="157" spans="1:63" s="14" customFormat="1" ht="38.25" x14ac:dyDescent="0.2">
      <c r="A157" s="184">
        <v>148</v>
      </c>
      <c r="B157" s="49" t="s">
        <v>122</v>
      </c>
      <c r="C157" s="49" t="s">
        <v>121</v>
      </c>
      <c r="D157" s="132">
        <v>1</v>
      </c>
      <c r="E157" s="50" t="s">
        <v>331</v>
      </c>
      <c r="F157" s="164">
        <v>115425</v>
      </c>
      <c r="G157" s="162">
        <v>6.333333333333333</v>
      </c>
      <c r="H157" s="53">
        <f>VLOOKUP($A157,[1]Hoja1!$A$3:$G$271,6,0)</f>
        <v>0</v>
      </c>
      <c r="I157" s="53">
        <f>VLOOKUP($A157,[1]Hoja1!$A$3:$G$271,7,0)</f>
        <v>0</v>
      </c>
      <c r="J157" s="53">
        <f t="shared" si="79"/>
        <v>0</v>
      </c>
      <c r="K157" s="54">
        <f t="shared" si="80"/>
        <v>0</v>
      </c>
      <c r="L157" s="53">
        <f>VLOOKUP($A157,[2]Hoja1!$A$3:$G$271,6,0)</f>
        <v>0</v>
      </c>
      <c r="M157" s="53">
        <f>VLOOKUP($A157,[2]Hoja1!$A$3:$G$271,7,0)</f>
        <v>0</v>
      </c>
      <c r="N157" s="53">
        <f t="shared" si="66"/>
        <v>0</v>
      </c>
      <c r="O157" s="54">
        <f t="shared" si="82"/>
        <v>0</v>
      </c>
      <c r="P157" s="53">
        <f>VLOOKUP($A157,[3]Hoja1!$A$3:$M$271,12,0)</f>
        <v>0</v>
      </c>
      <c r="Q157" s="53">
        <f>VLOOKUP($A157,[3]Hoja1!$A$3:$M$271,13,0)</f>
        <v>0</v>
      </c>
      <c r="R157" s="53">
        <f t="shared" si="68"/>
        <v>0</v>
      </c>
      <c r="S157" s="54">
        <f t="shared" si="82"/>
        <v>0</v>
      </c>
      <c r="T157" s="53">
        <f>VLOOKUP($A157,[4]Hoja1!$A$3:$G$271,6,0)</f>
        <v>147762</v>
      </c>
      <c r="U157" s="53">
        <f>VLOOKUP($A157,[4]Hoja1!$A$3:$G$271,7,0)</f>
        <v>0</v>
      </c>
      <c r="V157" s="53">
        <f t="shared" si="69"/>
        <v>147762</v>
      </c>
      <c r="W157" s="54">
        <f t="shared" si="83"/>
        <v>147762</v>
      </c>
      <c r="X157" s="53">
        <f>VLOOKUP($A157,[5]Hoja1!$A$3:$G$271,6,0)</f>
        <v>0</v>
      </c>
      <c r="Y157" s="53">
        <f>VLOOKUP($A157,[5]Hoja1!$A$3:$G$271,7,0)</f>
        <v>0</v>
      </c>
      <c r="Z157" s="53">
        <f t="shared" si="71"/>
        <v>0</v>
      </c>
      <c r="AA157" s="54">
        <f t="shared" si="83"/>
        <v>0</v>
      </c>
      <c r="AB157" s="53">
        <f>VLOOKUP($A157,[6]Hoja1!$A$3:$G$271,6,0)</f>
        <v>0</v>
      </c>
      <c r="AC157" s="53">
        <f>VLOOKUP($A157,[6]Hoja1!$A$3:$G$271,7,0)</f>
        <v>0</v>
      </c>
      <c r="AD157" s="53">
        <f t="shared" si="72"/>
        <v>0</v>
      </c>
      <c r="AE157" s="54">
        <f t="shared" si="83"/>
        <v>0</v>
      </c>
      <c r="AF157" s="53">
        <f>VLOOKUP($A157,[7]Hoja1!$A$3:$M$271,12,0)</f>
        <v>0</v>
      </c>
      <c r="AG157" s="53">
        <f>VLOOKUP($A157,[7]Hoja1!$A$3:$M$271,13,0)</f>
        <v>0</v>
      </c>
      <c r="AH157" s="53">
        <f t="shared" si="73"/>
        <v>0</v>
      </c>
      <c r="AI157" s="54">
        <f t="shared" si="83"/>
        <v>0</v>
      </c>
      <c r="AJ157" s="53">
        <f>VLOOKUP($A157,[8]Hoja1!$A$3:$G$271,6,0)</f>
        <v>0</v>
      </c>
      <c r="AK157" s="53">
        <f>VLOOKUP($A157,[8]Hoja1!$A$3:$G$271,7,0)</f>
        <v>0</v>
      </c>
      <c r="AL157" s="53">
        <f t="shared" si="74"/>
        <v>0</v>
      </c>
      <c r="AM157" s="54">
        <f t="shared" si="83"/>
        <v>0</v>
      </c>
      <c r="AN157" s="53">
        <f>VLOOKUP($A157,[9]Hoja1!$A$5:$G$273,6,0)</f>
        <v>140727</v>
      </c>
      <c r="AO157" s="53">
        <f>VLOOKUP($A157,[9]Hoja1!$A$5:$G$273,7,0)</f>
        <v>0</v>
      </c>
      <c r="AP157" s="53">
        <f t="shared" si="75"/>
        <v>140727</v>
      </c>
      <c r="AQ157" s="54">
        <f t="shared" si="83"/>
        <v>140727</v>
      </c>
      <c r="AR157" s="53">
        <f>VLOOKUP($A157,[10]Hoja1!$A$3:$M$271,12,0)</f>
        <v>0</v>
      </c>
      <c r="AS157" s="53">
        <f>VLOOKUP($A157,[10]Hoja1!$A$3:$M$271,13,0)</f>
        <v>0</v>
      </c>
      <c r="AT157" s="53">
        <f t="shared" si="76"/>
        <v>0</v>
      </c>
      <c r="AU157" s="54">
        <f t="shared" si="81"/>
        <v>0</v>
      </c>
      <c r="AV157" s="53">
        <f>VLOOKUP($A157,[11]Hoja1!$A$3:$M$271,12,0)</f>
        <v>0</v>
      </c>
      <c r="AW157" s="53">
        <f>VLOOKUP($A157,[11]Hoja1!$A$3:$M$271,13,0)</f>
        <v>0</v>
      </c>
      <c r="AX157" s="53">
        <f t="shared" si="77"/>
        <v>0</v>
      </c>
      <c r="AY157" s="54">
        <f t="shared" si="81"/>
        <v>0</v>
      </c>
      <c r="AZ157" s="53">
        <f>VLOOKUP($A157,[12]Hoja1!$A$3:$M$271,12,0)</f>
        <v>0</v>
      </c>
      <c r="BA157" s="53">
        <f>VLOOKUP($A157,[12]Hoja1!$A$3:$M$271,13,0)</f>
        <v>0</v>
      </c>
      <c r="BB157" s="53">
        <f t="shared" si="78"/>
        <v>0</v>
      </c>
      <c r="BC157" s="54">
        <f t="shared" si="81"/>
        <v>0</v>
      </c>
      <c r="BD157" s="182"/>
      <c r="BF157" s="13"/>
      <c r="BK157" s="13"/>
    </row>
    <row r="158" spans="1:63" s="14" customFormat="1" ht="25.5" x14ac:dyDescent="0.2">
      <c r="A158" s="183">
        <v>149</v>
      </c>
      <c r="B158" s="49" t="s">
        <v>158</v>
      </c>
      <c r="C158" s="49" t="s">
        <v>157</v>
      </c>
      <c r="D158" s="132">
        <v>1</v>
      </c>
      <c r="E158" s="50" t="s">
        <v>331</v>
      </c>
      <c r="F158" s="164">
        <v>3060</v>
      </c>
      <c r="G158" s="162">
        <v>1</v>
      </c>
      <c r="H158" s="53">
        <f>VLOOKUP($A158,[1]Hoja1!$A$3:$G$271,6,0)</f>
        <v>0</v>
      </c>
      <c r="I158" s="53">
        <f>VLOOKUP($A158,[1]Hoja1!$A$3:$G$271,7,0)</f>
        <v>0</v>
      </c>
      <c r="J158" s="53">
        <f t="shared" si="79"/>
        <v>0</v>
      </c>
      <c r="K158" s="54">
        <f t="shared" si="80"/>
        <v>0</v>
      </c>
      <c r="L158" s="53">
        <f>VLOOKUP($A158,[2]Hoja1!$A$3:$G$271,6,0)</f>
        <v>0</v>
      </c>
      <c r="M158" s="53">
        <f>VLOOKUP($A158,[2]Hoja1!$A$3:$G$271,7,0)</f>
        <v>0</v>
      </c>
      <c r="N158" s="53">
        <f t="shared" si="66"/>
        <v>0</v>
      </c>
      <c r="O158" s="54">
        <f t="shared" si="82"/>
        <v>0</v>
      </c>
      <c r="P158" s="53">
        <f>VLOOKUP($A158,[3]Hoja1!$A$3:$M$271,12,0)</f>
        <v>0</v>
      </c>
      <c r="Q158" s="53">
        <f>VLOOKUP($A158,[3]Hoja1!$A$3:$M$271,13,0)</f>
        <v>0</v>
      </c>
      <c r="R158" s="53">
        <f t="shared" si="68"/>
        <v>0</v>
      </c>
      <c r="S158" s="54">
        <f t="shared" si="82"/>
        <v>0</v>
      </c>
      <c r="T158" s="53">
        <f>VLOOKUP($A158,[4]Hoja1!$A$3:$G$271,6,0)</f>
        <v>0</v>
      </c>
      <c r="U158" s="53">
        <f>VLOOKUP($A158,[4]Hoja1!$A$3:$G$271,7,0)</f>
        <v>0</v>
      </c>
      <c r="V158" s="53">
        <f t="shared" si="69"/>
        <v>0</v>
      </c>
      <c r="W158" s="54">
        <f t="shared" si="83"/>
        <v>0</v>
      </c>
      <c r="X158" s="53">
        <f>VLOOKUP($A158,[5]Hoja1!$A$3:$G$271,6,0)</f>
        <v>0</v>
      </c>
      <c r="Y158" s="53">
        <f>VLOOKUP($A158,[5]Hoja1!$A$3:$G$271,7,0)</f>
        <v>0</v>
      </c>
      <c r="Z158" s="53">
        <f t="shared" si="71"/>
        <v>0</v>
      </c>
      <c r="AA158" s="54">
        <f t="shared" si="83"/>
        <v>0</v>
      </c>
      <c r="AB158" s="53">
        <f>VLOOKUP($A158,[6]Hoja1!$A$3:$G$271,6,0)</f>
        <v>0</v>
      </c>
      <c r="AC158" s="53">
        <f>VLOOKUP($A158,[6]Hoja1!$A$3:$G$271,7,0)</f>
        <v>0</v>
      </c>
      <c r="AD158" s="53">
        <f t="shared" si="72"/>
        <v>0</v>
      </c>
      <c r="AE158" s="54">
        <f t="shared" si="83"/>
        <v>0</v>
      </c>
      <c r="AF158" s="53">
        <f>VLOOKUP($A158,[7]Hoja1!$A$3:$M$271,12,0)</f>
        <v>0</v>
      </c>
      <c r="AG158" s="53">
        <f>VLOOKUP($A158,[7]Hoja1!$A$3:$M$271,13,0)</f>
        <v>0</v>
      </c>
      <c r="AH158" s="53">
        <f t="shared" si="73"/>
        <v>0</v>
      </c>
      <c r="AI158" s="54">
        <f t="shared" si="83"/>
        <v>0</v>
      </c>
      <c r="AJ158" s="53">
        <f>VLOOKUP($A158,[8]Hoja1!$A$3:$G$271,6,0)</f>
        <v>0</v>
      </c>
      <c r="AK158" s="53">
        <f>VLOOKUP($A158,[8]Hoja1!$A$3:$G$271,7,0)</f>
        <v>0</v>
      </c>
      <c r="AL158" s="53">
        <f t="shared" si="74"/>
        <v>0</v>
      </c>
      <c r="AM158" s="54">
        <f t="shared" si="83"/>
        <v>0</v>
      </c>
      <c r="AN158" s="53">
        <f>VLOOKUP($A158,[9]Hoja1!$A$5:$G$273,6,0)</f>
        <v>10897</v>
      </c>
      <c r="AO158" s="53">
        <f>VLOOKUP($A158,[9]Hoja1!$A$5:$G$273,7,0)</f>
        <v>0</v>
      </c>
      <c r="AP158" s="53">
        <f t="shared" si="75"/>
        <v>10897</v>
      </c>
      <c r="AQ158" s="54">
        <f t="shared" si="83"/>
        <v>10897</v>
      </c>
      <c r="AR158" s="53">
        <f>VLOOKUP($A158,[10]Hoja1!$A$3:$M$271,12,0)</f>
        <v>0</v>
      </c>
      <c r="AS158" s="53">
        <f>VLOOKUP($A158,[10]Hoja1!$A$3:$M$271,13,0)</f>
        <v>0</v>
      </c>
      <c r="AT158" s="53">
        <f t="shared" si="76"/>
        <v>0</v>
      </c>
      <c r="AU158" s="54">
        <f t="shared" si="81"/>
        <v>0</v>
      </c>
      <c r="AV158" s="53">
        <f>VLOOKUP($A158,[11]Hoja1!$A$3:$M$271,12,0)</f>
        <v>0</v>
      </c>
      <c r="AW158" s="53">
        <f>VLOOKUP($A158,[11]Hoja1!$A$3:$M$271,13,0)</f>
        <v>0</v>
      </c>
      <c r="AX158" s="53">
        <f t="shared" si="77"/>
        <v>0</v>
      </c>
      <c r="AY158" s="54">
        <f t="shared" si="81"/>
        <v>0</v>
      </c>
      <c r="AZ158" s="53">
        <f>VLOOKUP($A158,[12]Hoja1!$A$3:$M$271,12,0)</f>
        <v>0</v>
      </c>
      <c r="BA158" s="53">
        <f>VLOOKUP($A158,[12]Hoja1!$A$3:$M$271,13,0)</f>
        <v>0</v>
      </c>
      <c r="BB158" s="53">
        <f t="shared" si="78"/>
        <v>0</v>
      </c>
      <c r="BC158" s="54">
        <f t="shared" si="81"/>
        <v>0</v>
      </c>
      <c r="BD158" s="182"/>
      <c r="BF158" s="13"/>
      <c r="BK158" s="13"/>
    </row>
    <row r="159" spans="1:63" s="14" customFormat="1" ht="76.5" x14ac:dyDescent="0.2">
      <c r="A159" s="184">
        <v>150</v>
      </c>
      <c r="B159" s="49" t="s">
        <v>400</v>
      </c>
      <c r="C159" s="49" t="s">
        <v>193</v>
      </c>
      <c r="D159" s="132">
        <v>1</v>
      </c>
      <c r="E159" s="50" t="s">
        <v>331</v>
      </c>
      <c r="F159" s="164">
        <v>189810</v>
      </c>
      <c r="G159" s="162">
        <v>5.666666666666667</v>
      </c>
      <c r="H159" s="53">
        <f>VLOOKUP($A159,[1]Hoja1!$A$3:$G$271,6,0)</f>
        <v>0</v>
      </c>
      <c r="I159" s="53">
        <f>VLOOKUP($A159,[1]Hoja1!$A$3:$G$271,7,0)</f>
        <v>0</v>
      </c>
      <c r="J159" s="53">
        <f t="shared" si="79"/>
        <v>0</v>
      </c>
      <c r="K159" s="54">
        <f t="shared" si="80"/>
        <v>0</v>
      </c>
      <c r="L159" s="53">
        <f>VLOOKUP($A159,[2]Hoja1!$A$3:$G$271,6,0)</f>
        <v>0</v>
      </c>
      <c r="M159" s="53">
        <f>VLOOKUP($A159,[2]Hoja1!$A$3:$G$271,7,0)</f>
        <v>0</v>
      </c>
      <c r="N159" s="53">
        <f t="shared" si="66"/>
        <v>0</v>
      </c>
      <c r="O159" s="54">
        <f t="shared" si="82"/>
        <v>0</v>
      </c>
      <c r="P159" s="53">
        <f>VLOOKUP($A159,[3]Hoja1!$A$3:$M$271,12,0)</f>
        <v>0</v>
      </c>
      <c r="Q159" s="53">
        <f>VLOOKUP($A159,[3]Hoja1!$A$3:$M$271,13,0)</f>
        <v>0</v>
      </c>
      <c r="R159" s="53">
        <f t="shared" si="68"/>
        <v>0</v>
      </c>
      <c r="S159" s="54">
        <f t="shared" si="82"/>
        <v>0</v>
      </c>
      <c r="T159" s="53">
        <f>VLOOKUP($A159,[4]Hoja1!$A$3:$G$271,6,0)</f>
        <v>0</v>
      </c>
      <c r="U159" s="53">
        <f>VLOOKUP($A159,[4]Hoja1!$A$3:$G$271,7,0)</f>
        <v>0</v>
      </c>
      <c r="V159" s="53">
        <f t="shared" si="69"/>
        <v>0</v>
      </c>
      <c r="W159" s="54">
        <f t="shared" si="83"/>
        <v>0</v>
      </c>
      <c r="X159" s="53">
        <f>VLOOKUP($A159,[5]Hoja1!$A$3:$G$271,6,0)</f>
        <v>0</v>
      </c>
      <c r="Y159" s="53">
        <f>VLOOKUP($A159,[5]Hoja1!$A$3:$G$271,7,0)</f>
        <v>0</v>
      </c>
      <c r="Z159" s="53">
        <f t="shared" si="71"/>
        <v>0</v>
      </c>
      <c r="AA159" s="54">
        <f t="shared" si="83"/>
        <v>0</v>
      </c>
      <c r="AB159" s="53">
        <f>VLOOKUP($A159,[6]Hoja1!$A$3:$G$271,6,0)</f>
        <v>0</v>
      </c>
      <c r="AC159" s="53">
        <f>VLOOKUP($A159,[6]Hoja1!$A$3:$G$271,7,0)</f>
        <v>0</v>
      </c>
      <c r="AD159" s="53">
        <f t="shared" si="72"/>
        <v>0</v>
      </c>
      <c r="AE159" s="54">
        <f t="shared" si="83"/>
        <v>0</v>
      </c>
      <c r="AF159" s="53">
        <f>VLOOKUP($A159,[7]Hoja1!$A$3:$M$271,12,0)</f>
        <v>0</v>
      </c>
      <c r="AG159" s="53">
        <f>VLOOKUP($A159,[7]Hoja1!$A$3:$M$271,13,0)</f>
        <v>0</v>
      </c>
      <c r="AH159" s="53">
        <f t="shared" si="73"/>
        <v>0</v>
      </c>
      <c r="AI159" s="54">
        <f t="shared" si="83"/>
        <v>0</v>
      </c>
      <c r="AJ159" s="53">
        <f>VLOOKUP($A159,[8]Hoja1!$A$3:$G$271,6,0)</f>
        <v>0</v>
      </c>
      <c r="AK159" s="53">
        <f>VLOOKUP($A159,[8]Hoja1!$A$3:$G$271,7,0)</f>
        <v>0</v>
      </c>
      <c r="AL159" s="53">
        <f t="shared" si="74"/>
        <v>0</v>
      </c>
      <c r="AM159" s="54">
        <f t="shared" si="83"/>
        <v>0</v>
      </c>
      <c r="AN159" s="53">
        <f>VLOOKUP($A159,[9]Hoja1!$A$5:$G$273,6,0)</f>
        <v>241222</v>
      </c>
      <c r="AO159" s="53">
        <f>VLOOKUP($A159,[9]Hoja1!$A$5:$G$273,7,0)</f>
        <v>0</v>
      </c>
      <c r="AP159" s="53">
        <f t="shared" si="75"/>
        <v>241222</v>
      </c>
      <c r="AQ159" s="54">
        <f t="shared" si="83"/>
        <v>241222</v>
      </c>
      <c r="AR159" s="53">
        <f>VLOOKUP($A159,[10]Hoja1!$A$3:$M$271,12,0)</f>
        <v>0</v>
      </c>
      <c r="AS159" s="53">
        <f>VLOOKUP($A159,[10]Hoja1!$A$3:$M$271,13,0)</f>
        <v>0</v>
      </c>
      <c r="AT159" s="53">
        <f t="shared" si="76"/>
        <v>0</v>
      </c>
      <c r="AU159" s="54">
        <f t="shared" si="81"/>
        <v>0</v>
      </c>
      <c r="AV159" s="53">
        <f>VLOOKUP($A159,[11]Hoja1!$A$3:$M$271,12,0)</f>
        <v>0</v>
      </c>
      <c r="AW159" s="53">
        <f>VLOOKUP($A159,[11]Hoja1!$A$3:$M$271,13,0)</f>
        <v>0</v>
      </c>
      <c r="AX159" s="53">
        <f t="shared" si="77"/>
        <v>0</v>
      </c>
      <c r="AY159" s="54">
        <f t="shared" si="81"/>
        <v>0</v>
      </c>
      <c r="AZ159" s="53">
        <f>VLOOKUP($A159,[12]Hoja1!$A$3:$M$271,12,0)</f>
        <v>0</v>
      </c>
      <c r="BA159" s="53">
        <f>VLOOKUP($A159,[12]Hoja1!$A$3:$M$271,13,0)</f>
        <v>0</v>
      </c>
      <c r="BB159" s="53">
        <f t="shared" si="78"/>
        <v>0</v>
      </c>
      <c r="BC159" s="54">
        <f t="shared" si="81"/>
        <v>0</v>
      </c>
      <c r="BD159" s="182"/>
      <c r="BF159" s="13"/>
      <c r="BK159" s="13"/>
    </row>
    <row r="160" spans="1:63" s="14" customFormat="1" ht="76.5" x14ac:dyDescent="0.2">
      <c r="A160" s="183">
        <v>151</v>
      </c>
      <c r="B160" s="49" t="s">
        <v>401</v>
      </c>
      <c r="C160" s="49" t="s">
        <v>193</v>
      </c>
      <c r="D160" s="132">
        <v>1</v>
      </c>
      <c r="E160" s="50" t="s">
        <v>331</v>
      </c>
      <c r="F160" s="164">
        <v>189810</v>
      </c>
      <c r="G160" s="162">
        <v>5.333333333333333</v>
      </c>
      <c r="H160" s="53">
        <f>VLOOKUP($A160,[1]Hoja1!$A$3:$G$271,6,0)</f>
        <v>0</v>
      </c>
      <c r="I160" s="53">
        <f>VLOOKUP($A160,[1]Hoja1!$A$3:$G$271,7,0)</f>
        <v>0</v>
      </c>
      <c r="J160" s="53">
        <f t="shared" si="79"/>
        <v>0</v>
      </c>
      <c r="K160" s="54">
        <f t="shared" si="80"/>
        <v>0</v>
      </c>
      <c r="L160" s="53">
        <f>VLOOKUP($A160,[2]Hoja1!$A$3:$G$271,6,0)</f>
        <v>0</v>
      </c>
      <c r="M160" s="53">
        <f>VLOOKUP($A160,[2]Hoja1!$A$3:$G$271,7,0)</f>
        <v>0</v>
      </c>
      <c r="N160" s="53">
        <f t="shared" si="66"/>
        <v>0</v>
      </c>
      <c r="O160" s="54">
        <f t="shared" si="82"/>
        <v>0</v>
      </c>
      <c r="P160" s="53">
        <f>VLOOKUP($A160,[3]Hoja1!$A$3:$M$271,12,0)</f>
        <v>0</v>
      </c>
      <c r="Q160" s="53">
        <f>VLOOKUP($A160,[3]Hoja1!$A$3:$M$271,13,0)</f>
        <v>0</v>
      </c>
      <c r="R160" s="53">
        <f t="shared" si="68"/>
        <v>0</v>
      </c>
      <c r="S160" s="54">
        <f t="shared" si="82"/>
        <v>0</v>
      </c>
      <c r="T160" s="53">
        <f>VLOOKUP($A160,[4]Hoja1!$A$3:$G$271,6,0)</f>
        <v>0</v>
      </c>
      <c r="U160" s="53">
        <f>VLOOKUP($A160,[4]Hoja1!$A$3:$G$271,7,0)</f>
        <v>0</v>
      </c>
      <c r="V160" s="53">
        <f t="shared" si="69"/>
        <v>0</v>
      </c>
      <c r="W160" s="54">
        <f t="shared" si="83"/>
        <v>0</v>
      </c>
      <c r="X160" s="53">
        <f>VLOOKUP($A160,[5]Hoja1!$A$3:$G$271,6,0)</f>
        <v>0</v>
      </c>
      <c r="Y160" s="53">
        <f>VLOOKUP($A160,[5]Hoja1!$A$3:$G$271,7,0)</f>
        <v>0</v>
      </c>
      <c r="Z160" s="53">
        <f t="shared" si="71"/>
        <v>0</v>
      </c>
      <c r="AA160" s="54">
        <f t="shared" si="83"/>
        <v>0</v>
      </c>
      <c r="AB160" s="53">
        <f>VLOOKUP($A160,[6]Hoja1!$A$3:$G$271,6,0)</f>
        <v>0</v>
      </c>
      <c r="AC160" s="53">
        <f>VLOOKUP($A160,[6]Hoja1!$A$3:$G$271,7,0)</f>
        <v>0</v>
      </c>
      <c r="AD160" s="53">
        <f t="shared" si="72"/>
        <v>0</v>
      </c>
      <c r="AE160" s="54">
        <f t="shared" si="83"/>
        <v>0</v>
      </c>
      <c r="AF160" s="53">
        <f>VLOOKUP($A160,[7]Hoja1!$A$3:$M$271,12,0)</f>
        <v>0</v>
      </c>
      <c r="AG160" s="53">
        <f>VLOOKUP($A160,[7]Hoja1!$A$3:$M$271,13,0)</f>
        <v>0</v>
      </c>
      <c r="AH160" s="53">
        <f t="shared" si="73"/>
        <v>0</v>
      </c>
      <c r="AI160" s="54">
        <f t="shared" si="83"/>
        <v>0</v>
      </c>
      <c r="AJ160" s="53">
        <f>VLOOKUP($A160,[8]Hoja1!$A$3:$G$271,6,0)</f>
        <v>0</v>
      </c>
      <c r="AK160" s="53">
        <f>VLOOKUP($A160,[8]Hoja1!$A$3:$G$271,7,0)</f>
        <v>0</v>
      </c>
      <c r="AL160" s="53">
        <f t="shared" si="74"/>
        <v>0</v>
      </c>
      <c r="AM160" s="54">
        <f t="shared" si="83"/>
        <v>0</v>
      </c>
      <c r="AN160" s="53">
        <f>VLOOKUP($A160,[9]Hoja1!$A$5:$G$273,6,0)</f>
        <v>241222</v>
      </c>
      <c r="AO160" s="53">
        <f>VLOOKUP($A160,[9]Hoja1!$A$5:$G$273,7,0)</f>
        <v>0</v>
      </c>
      <c r="AP160" s="53">
        <f t="shared" si="75"/>
        <v>241222</v>
      </c>
      <c r="AQ160" s="54">
        <f t="shared" si="83"/>
        <v>241222</v>
      </c>
      <c r="AR160" s="53">
        <f>VLOOKUP($A160,[10]Hoja1!$A$3:$M$271,12,0)</f>
        <v>0</v>
      </c>
      <c r="AS160" s="53">
        <f>VLOOKUP($A160,[10]Hoja1!$A$3:$M$271,13,0)</f>
        <v>0</v>
      </c>
      <c r="AT160" s="53">
        <f t="shared" si="76"/>
        <v>0</v>
      </c>
      <c r="AU160" s="54">
        <f t="shared" si="81"/>
        <v>0</v>
      </c>
      <c r="AV160" s="53">
        <f>VLOOKUP($A160,[11]Hoja1!$A$3:$M$271,12,0)</f>
        <v>0</v>
      </c>
      <c r="AW160" s="53">
        <f>VLOOKUP($A160,[11]Hoja1!$A$3:$M$271,13,0)</f>
        <v>0</v>
      </c>
      <c r="AX160" s="53">
        <f t="shared" si="77"/>
        <v>0</v>
      </c>
      <c r="AY160" s="54">
        <f t="shared" si="81"/>
        <v>0</v>
      </c>
      <c r="AZ160" s="53">
        <f>VLOOKUP($A160,[12]Hoja1!$A$3:$M$271,12,0)</f>
        <v>0</v>
      </c>
      <c r="BA160" s="53">
        <f>VLOOKUP($A160,[12]Hoja1!$A$3:$M$271,13,0)</f>
        <v>0</v>
      </c>
      <c r="BB160" s="53">
        <f t="shared" si="78"/>
        <v>0</v>
      </c>
      <c r="BC160" s="54">
        <f t="shared" si="81"/>
        <v>0</v>
      </c>
      <c r="BD160" s="182"/>
      <c r="BF160" s="13"/>
      <c r="BK160" s="13"/>
    </row>
    <row r="161" spans="1:63" s="14" customFormat="1" ht="76.5" x14ac:dyDescent="0.2">
      <c r="A161" s="184">
        <v>152</v>
      </c>
      <c r="B161" s="49" t="s">
        <v>402</v>
      </c>
      <c r="C161" s="49" t="s">
        <v>193</v>
      </c>
      <c r="D161" s="132">
        <v>1</v>
      </c>
      <c r="E161" s="50" t="s">
        <v>331</v>
      </c>
      <c r="F161" s="164">
        <v>189810</v>
      </c>
      <c r="G161" s="162">
        <v>5</v>
      </c>
      <c r="H161" s="53">
        <f>VLOOKUP($A161,[1]Hoja1!$A$3:$G$271,6,0)</f>
        <v>0</v>
      </c>
      <c r="I161" s="53">
        <f>VLOOKUP($A161,[1]Hoja1!$A$3:$G$271,7,0)</f>
        <v>0</v>
      </c>
      <c r="J161" s="53">
        <f t="shared" si="79"/>
        <v>0</v>
      </c>
      <c r="K161" s="54">
        <f t="shared" si="80"/>
        <v>0</v>
      </c>
      <c r="L161" s="53">
        <f>VLOOKUP($A161,[2]Hoja1!$A$3:$G$271,6,0)</f>
        <v>0</v>
      </c>
      <c r="M161" s="53">
        <f>VLOOKUP($A161,[2]Hoja1!$A$3:$G$271,7,0)</f>
        <v>0</v>
      </c>
      <c r="N161" s="53">
        <f t="shared" si="66"/>
        <v>0</v>
      </c>
      <c r="O161" s="54">
        <f t="shared" si="82"/>
        <v>0</v>
      </c>
      <c r="P161" s="53">
        <f>VLOOKUP($A161,[3]Hoja1!$A$3:$M$271,12,0)</f>
        <v>0</v>
      </c>
      <c r="Q161" s="53">
        <f>VLOOKUP($A161,[3]Hoja1!$A$3:$M$271,13,0)</f>
        <v>0</v>
      </c>
      <c r="R161" s="53">
        <f t="shared" si="68"/>
        <v>0</v>
      </c>
      <c r="S161" s="54">
        <f t="shared" si="82"/>
        <v>0</v>
      </c>
      <c r="T161" s="53">
        <f>VLOOKUP($A161,[4]Hoja1!$A$3:$G$271,6,0)</f>
        <v>0</v>
      </c>
      <c r="U161" s="53">
        <f>VLOOKUP($A161,[4]Hoja1!$A$3:$G$271,7,0)</f>
        <v>0</v>
      </c>
      <c r="V161" s="53">
        <f t="shared" si="69"/>
        <v>0</v>
      </c>
      <c r="W161" s="54">
        <f t="shared" si="83"/>
        <v>0</v>
      </c>
      <c r="X161" s="53">
        <f>VLOOKUP($A161,[5]Hoja1!$A$3:$G$271,6,0)</f>
        <v>0</v>
      </c>
      <c r="Y161" s="53">
        <f>VLOOKUP($A161,[5]Hoja1!$A$3:$G$271,7,0)</f>
        <v>0</v>
      </c>
      <c r="Z161" s="53">
        <f t="shared" si="71"/>
        <v>0</v>
      </c>
      <c r="AA161" s="54">
        <f t="shared" si="83"/>
        <v>0</v>
      </c>
      <c r="AB161" s="53">
        <f>VLOOKUP($A161,[6]Hoja1!$A$3:$G$271,6,0)</f>
        <v>0</v>
      </c>
      <c r="AC161" s="53">
        <f>VLOOKUP($A161,[6]Hoja1!$A$3:$G$271,7,0)</f>
        <v>0</v>
      </c>
      <c r="AD161" s="53">
        <f t="shared" si="72"/>
        <v>0</v>
      </c>
      <c r="AE161" s="54">
        <f t="shared" si="83"/>
        <v>0</v>
      </c>
      <c r="AF161" s="53">
        <f>VLOOKUP($A161,[7]Hoja1!$A$3:$M$271,12,0)</f>
        <v>0</v>
      </c>
      <c r="AG161" s="53">
        <f>VLOOKUP($A161,[7]Hoja1!$A$3:$M$271,13,0)</f>
        <v>0</v>
      </c>
      <c r="AH161" s="53">
        <f t="shared" si="73"/>
        <v>0</v>
      </c>
      <c r="AI161" s="54">
        <f t="shared" si="83"/>
        <v>0</v>
      </c>
      <c r="AJ161" s="53">
        <f>VLOOKUP($A161,[8]Hoja1!$A$3:$G$271,6,0)</f>
        <v>0</v>
      </c>
      <c r="AK161" s="53">
        <f>VLOOKUP($A161,[8]Hoja1!$A$3:$G$271,7,0)</f>
        <v>0</v>
      </c>
      <c r="AL161" s="53">
        <f t="shared" si="74"/>
        <v>0</v>
      </c>
      <c r="AM161" s="54">
        <f t="shared" si="83"/>
        <v>0</v>
      </c>
      <c r="AN161" s="53">
        <f>VLOOKUP($A161,[9]Hoja1!$A$5:$G$273,6,0)</f>
        <v>241222</v>
      </c>
      <c r="AO161" s="53">
        <f>VLOOKUP($A161,[9]Hoja1!$A$5:$G$273,7,0)</f>
        <v>0</v>
      </c>
      <c r="AP161" s="53">
        <f t="shared" si="75"/>
        <v>241222</v>
      </c>
      <c r="AQ161" s="54">
        <f t="shared" si="83"/>
        <v>241222</v>
      </c>
      <c r="AR161" s="53">
        <f>VLOOKUP($A161,[10]Hoja1!$A$3:$M$271,12,0)</f>
        <v>0</v>
      </c>
      <c r="AS161" s="53">
        <f>VLOOKUP($A161,[10]Hoja1!$A$3:$M$271,13,0)</f>
        <v>0</v>
      </c>
      <c r="AT161" s="53">
        <f t="shared" si="76"/>
        <v>0</v>
      </c>
      <c r="AU161" s="54">
        <f t="shared" si="81"/>
        <v>0</v>
      </c>
      <c r="AV161" s="53">
        <f>VLOOKUP($A161,[11]Hoja1!$A$3:$M$271,12,0)</f>
        <v>0</v>
      </c>
      <c r="AW161" s="53">
        <f>VLOOKUP($A161,[11]Hoja1!$A$3:$M$271,13,0)</f>
        <v>0</v>
      </c>
      <c r="AX161" s="53">
        <f t="shared" si="77"/>
        <v>0</v>
      </c>
      <c r="AY161" s="54">
        <f t="shared" si="81"/>
        <v>0</v>
      </c>
      <c r="AZ161" s="53">
        <f>VLOOKUP($A161,[12]Hoja1!$A$3:$M$271,12,0)</f>
        <v>0</v>
      </c>
      <c r="BA161" s="53">
        <f>VLOOKUP($A161,[12]Hoja1!$A$3:$M$271,13,0)</f>
        <v>0</v>
      </c>
      <c r="BB161" s="53">
        <f t="shared" si="78"/>
        <v>0</v>
      </c>
      <c r="BC161" s="54">
        <f t="shared" si="81"/>
        <v>0</v>
      </c>
      <c r="BD161" s="182"/>
      <c r="BF161" s="13"/>
      <c r="BK161" s="13"/>
    </row>
    <row r="162" spans="1:63" s="14" customFormat="1" ht="76.5" x14ac:dyDescent="0.2">
      <c r="A162" s="183">
        <v>153</v>
      </c>
      <c r="B162" s="49" t="s">
        <v>403</v>
      </c>
      <c r="C162" s="49" t="s">
        <v>193</v>
      </c>
      <c r="D162" s="132">
        <v>1</v>
      </c>
      <c r="E162" s="50" t="s">
        <v>331</v>
      </c>
      <c r="F162" s="164">
        <v>189810</v>
      </c>
      <c r="G162" s="162">
        <v>1.6666666666666667</v>
      </c>
      <c r="H162" s="53">
        <f>VLOOKUP($A162,[1]Hoja1!$A$3:$G$271,6,0)</f>
        <v>0</v>
      </c>
      <c r="I162" s="53">
        <f>VLOOKUP($A162,[1]Hoja1!$A$3:$G$271,7,0)</f>
        <v>0</v>
      </c>
      <c r="J162" s="53">
        <f t="shared" si="79"/>
        <v>0</v>
      </c>
      <c r="K162" s="54">
        <f t="shared" si="80"/>
        <v>0</v>
      </c>
      <c r="L162" s="53">
        <f>VLOOKUP($A162,[2]Hoja1!$A$3:$G$271,6,0)</f>
        <v>0</v>
      </c>
      <c r="M162" s="53">
        <f>VLOOKUP($A162,[2]Hoja1!$A$3:$G$271,7,0)</f>
        <v>0</v>
      </c>
      <c r="N162" s="53">
        <f t="shared" si="66"/>
        <v>0</v>
      </c>
      <c r="O162" s="54">
        <f t="shared" si="82"/>
        <v>0</v>
      </c>
      <c r="P162" s="53">
        <f>VLOOKUP($A162,[3]Hoja1!$A$3:$M$271,12,0)</f>
        <v>0</v>
      </c>
      <c r="Q162" s="53">
        <f>VLOOKUP($A162,[3]Hoja1!$A$3:$M$271,13,0)</f>
        <v>0</v>
      </c>
      <c r="R162" s="53">
        <f t="shared" si="68"/>
        <v>0</v>
      </c>
      <c r="S162" s="54">
        <f t="shared" si="82"/>
        <v>0</v>
      </c>
      <c r="T162" s="53">
        <f>VLOOKUP($A162,[4]Hoja1!$A$3:$G$271,6,0)</f>
        <v>0</v>
      </c>
      <c r="U162" s="53">
        <f>VLOOKUP($A162,[4]Hoja1!$A$3:$G$271,7,0)</f>
        <v>0</v>
      </c>
      <c r="V162" s="53">
        <f t="shared" si="69"/>
        <v>0</v>
      </c>
      <c r="W162" s="54">
        <f t="shared" si="83"/>
        <v>0</v>
      </c>
      <c r="X162" s="53">
        <f>VLOOKUP($A162,[5]Hoja1!$A$3:$G$271,6,0)</f>
        <v>0</v>
      </c>
      <c r="Y162" s="53">
        <f>VLOOKUP($A162,[5]Hoja1!$A$3:$G$271,7,0)</f>
        <v>0</v>
      </c>
      <c r="Z162" s="53">
        <f t="shared" si="71"/>
        <v>0</v>
      </c>
      <c r="AA162" s="54">
        <f t="shared" si="83"/>
        <v>0</v>
      </c>
      <c r="AB162" s="53">
        <f>VLOOKUP($A162,[6]Hoja1!$A$3:$G$271,6,0)</f>
        <v>0</v>
      </c>
      <c r="AC162" s="53">
        <f>VLOOKUP($A162,[6]Hoja1!$A$3:$G$271,7,0)</f>
        <v>0</v>
      </c>
      <c r="AD162" s="53">
        <f t="shared" si="72"/>
        <v>0</v>
      </c>
      <c r="AE162" s="54">
        <f t="shared" si="83"/>
        <v>0</v>
      </c>
      <c r="AF162" s="53">
        <f>VLOOKUP($A162,[7]Hoja1!$A$3:$M$271,12,0)</f>
        <v>0</v>
      </c>
      <c r="AG162" s="53">
        <f>VLOOKUP($A162,[7]Hoja1!$A$3:$M$271,13,0)</f>
        <v>0</v>
      </c>
      <c r="AH162" s="53">
        <f t="shared" si="73"/>
        <v>0</v>
      </c>
      <c r="AI162" s="54">
        <f t="shared" si="83"/>
        <v>0</v>
      </c>
      <c r="AJ162" s="53">
        <f>VLOOKUP($A162,[8]Hoja1!$A$3:$G$271,6,0)</f>
        <v>0</v>
      </c>
      <c r="AK162" s="53">
        <f>VLOOKUP($A162,[8]Hoja1!$A$3:$G$271,7,0)</f>
        <v>0</v>
      </c>
      <c r="AL162" s="53">
        <f t="shared" si="74"/>
        <v>0</v>
      </c>
      <c r="AM162" s="54">
        <f t="shared" si="83"/>
        <v>0</v>
      </c>
      <c r="AN162" s="53">
        <f>VLOOKUP($A162,[9]Hoja1!$A$5:$G$273,6,0)</f>
        <v>241222</v>
      </c>
      <c r="AO162" s="53">
        <f>VLOOKUP($A162,[9]Hoja1!$A$5:$G$273,7,0)</f>
        <v>0</v>
      </c>
      <c r="AP162" s="53">
        <f t="shared" si="75"/>
        <v>241222</v>
      </c>
      <c r="AQ162" s="54">
        <f t="shared" si="83"/>
        <v>241222</v>
      </c>
      <c r="AR162" s="53">
        <f>VLOOKUP($A162,[10]Hoja1!$A$3:$M$271,12,0)</f>
        <v>0</v>
      </c>
      <c r="AS162" s="53">
        <f>VLOOKUP($A162,[10]Hoja1!$A$3:$M$271,13,0)</f>
        <v>0</v>
      </c>
      <c r="AT162" s="53">
        <f t="shared" si="76"/>
        <v>0</v>
      </c>
      <c r="AU162" s="54">
        <f t="shared" si="81"/>
        <v>0</v>
      </c>
      <c r="AV162" s="53">
        <f>VLOOKUP($A162,[11]Hoja1!$A$3:$M$271,12,0)</f>
        <v>0</v>
      </c>
      <c r="AW162" s="53">
        <f>VLOOKUP($A162,[11]Hoja1!$A$3:$M$271,13,0)</f>
        <v>0</v>
      </c>
      <c r="AX162" s="53">
        <f t="shared" si="77"/>
        <v>0</v>
      </c>
      <c r="AY162" s="54">
        <f t="shared" si="81"/>
        <v>0</v>
      </c>
      <c r="AZ162" s="53">
        <f>VLOOKUP($A162,[12]Hoja1!$A$3:$M$271,12,0)</f>
        <v>0</v>
      </c>
      <c r="BA162" s="53">
        <f>VLOOKUP($A162,[12]Hoja1!$A$3:$M$271,13,0)</f>
        <v>0</v>
      </c>
      <c r="BB162" s="53">
        <f t="shared" si="78"/>
        <v>0</v>
      </c>
      <c r="BC162" s="54">
        <f t="shared" si="81"/>
        <v>0</v>
      </c>
      <c r="BD162" s="182"/>
      <c r="BF162" s="13"/>
      <c r="BK162" s="13"/>
    </row>
    <row r="163" spans="1:63" s="14" customFormat="1" ht="38.25" x14ac:dyDescent="0.2">
      <c r="A163" s="184">
        <v>154</v>
      </c>
      <c r="B163" s="49" t="s">
        <v>208</v>
      </c>
      <c r="C163" s="49" t="s">
        <v>209</v>
      </c>
      <c r="D163" s="132">
        <v>1</v>
      </c>
      <c r="E163" s="50" t="s">
        <v>331</v>
      </c>
      <c r="F163" s="164">
        <v>187313</v>
      </c>
      <c r="G163" s="162">
        <v>5.333333333333333</v>
      </c>
      <c r="H163" s="53">
        <f>VLOOKUP($A163,[1]Hoja1!$A$3:$G$271,6,0)</f>
        <v>0</v>
      </c>
      <c r="I163" s="53">
        <f>VLOOKUP($A163,[1]Hoja1!$A$3:$G$271,7,0)</f>
        <v>0</v>
      </c>
      <c r="J163" s="53">
        <f t="shared" si="79"/>
        <v>0</v>
      </c>
      <c r="K163" s="54">
        <f t="shared" si="80"/>
        <v>0</v>
      </c>
      <c r="L163" s="53">
        <f>VLOOKUP($A163,[2]Hoja1!$A$3:$G$271,6,0)</f>
        <v>0</v>
      </c>
      <c r="M163" s="53">
        <f>VLOOKUP($A163,[2]Hoja1!$A$3:$G$271,7,0)</f>
        <v>0</v>
      </c>
      <c r="N163" s="53">
        <f t="shared" si="66"/>
        <v>0</v>
      </c>
      <c r="O163" s="54">
        <f t="shared" si="82"/>
        <v>0</v>
      </c>
      <c r="P163" s="53">
        <f>VLOOKUP($A163,[3]Hoja1!$A$3:$M$271,12,0)</f>
        <v>0</v>
      </c>
      <c r="Q163" s="53">
        <f>VLOOKUP($A163,[3]Hoja1!$A$3:$M$271,13,0)</f>
        <v>0</v>
      </c>
      <c r="R163" s="53">
        <f t="shared" si="68"/>
        <v>0</v>
      </c>
      <c r="S163" s="54">
        <f t="shared" si="82"/>
        <v>0</v>
      </c>
      <c r="T163" s="53">
        <f>VLOOKUP($A163,[4]Hoja1!$A$3:$G$271,6,0)</f>
        <v>171307</v>
      </c>
      <c r="U163" s="53">
        <f>VLOOKUP($A163,[4]Hoja1!$A$3:$G$271,7,0)</f>
        <v>0</v>
      </c>
      <c r="V163" s="53">
        <f t="shared" si="69"/>
        <v>171307</v>
      </c>
      <c r="W163" s="54">
        <f t="shared" si="83"/>
        <v>171307</v>
      </c>
      <c r="X163" s="53">
        <f>VLOOKUP($A163,[5]Hoja1!$A$3:$G$271,6,0)</f>
        <v>0</v>
      </c>
      <c r="Y163" s="53">
        <f>VLOOKUP($A163,[5]Hoja1!$A$3:$G$271,7,0)</f>
        <v>0</v>
      </c>
      <c r="Z163" s="53">
        <f t="shared" si="71"/>
        <v>0</v>
      </c>
      <c r="AA163" s="54">
        <f t="shared" si="83"/>
        <v>0</v>
      </c>
      <c r="AB163" s="53">
        <f>VLOOKUP($A163,[6]Hoja1!$A$3:$G$271,6,0)</f>
        <v>0</v>
      </c>
      <c r="AC163" s="53">
        <f>VLOOKUP($A163,[6]Hoja1!$A$3:$G$271,7,0)</f>
        <v>0</v>
      </c>
      <c r="AD163" s="53">
        <f t="shared" si="72"/>
        <v>0</v>
      </c>
      <c r="AE163" s="54">
        <f t="shared" si="83"/>
        <v>0</v>
      </c>
      <c r="AF163" s="53">
        <f>VLOOKUP($A163,[7]Hoja1!$A$3:$M$271,12,0)</f>
        <v>0</v>
      </c>
      <c r="AG163" s="53">
        <f>VLOOKUP($A163,[7]Hoja1!$A$3:$M$271,13,0)</f>
        <v>0</v>
      </c>
      <c r="AH163" s="53">
        <f t="shared" si="73"/>
        <v>0</v>
      </c>
      <c r="AI163" s="54">
        <f t="shared" si="83"/>
        <v>0</v>
      </c>
      <c r="AJ163" s="53">
        <f>VLOOKUP($A163,[8]Hoja1!$A$3:$G$271,6,0)</f>
        <v>0</v>
      </c>
      <c r="AK163" s="53">
        <f>VLOOKUP($A163,[8]Hoja1!$A$3:$G$271,7,0)</f>
        <v>0</v>
      </c>
      <c r="AL163" s="53">
        <f t="shared" si="74"/>
        <v>0</v>
      </c>
      <c r="AM163" s="54">
        <f t="shared" si="83"/>
        <v>0</v>
      </c>
      <c r="AN163" s="53">
        <f>VLOOKUP($A163,[9]Hoja1!$A$5:$G$273,6,0)</f>
        <v>0</v>
      </c>
      <c r="AO163" s="53">
        <f>VLOOKUP($A163,[9]Hoja1!$A$5:$G$273,7,0)</f>
        <v>0</v>
      </c>
      <c r="AP163" s="53">
        <f t="shared" si="75"/>
        <v>0</v>
      </c>
      <c r="AQ163" s="54">
        <f t="shared" si="83"/>
        <v>0</v>
      </c>
      <c r="AR163" s="53">
        <f>VLOOKUP($A163,[10]Hoja1!$A$3:$M$271,12,0)</f>
        <v>0</v>
      </c>
      <c r="AS163" s="53">
        <f>VLOOKUP($A163,[10]Hoja1!$A$3:$M$271,13,0)</f>
        <v>0</v>
      </c>
      <c r="AT163" s="53">
        <f t="shared" si="76"/>
        <v>0</v>
      </c>
      <c r="AU163" s="54">
        <f t="shared" si="81"/>
        <v>0</v>
      </c>
      <c r="AV163" s="53">
        <f>VLOOKUP($A163,[11]Hoja1!$A$3:$M$271,12,0)</f>
        <v>0</v>
      </c>
      <c r="AW163" s="53">
        <f>VLOOKUP($A163,[11]Hoja1!$A$3:$M$271,13,0)</f>
        <v>0</v>
      </c>
      <c r="AX163" s="53">
        <f t="shared" si="77"/>
        <v>0</v>
      </c>
      <c r="AY163" s="54">
        <f t="shared" si="81"/>
        <v>0</v>
      </c>
      <c r="AZ163" s="53">
        <f>VLOOKUP($A163,[12]Hoja1!$A$3:$M$271,12,0)</f>
        <v>0</v>
      </c>
      <c r="BA163" s="53">
        <f>VLOOKUP($A163,[12]Hoja1!$A$3:$M$271,13,0)</f>
        <v>0</v>
      </c>
      <c r="BB163" s="53">
        <f t="shared" si="78"/>
        <v>0</v>
      </c>
      <c r="BC163" s="54">
        <f t="shared" si="81"/>
        <v>0</v>
      </c>
      <c r="BD163" s="182"/>
      <c r="BF163" s="13"/>
      <c r="BK163" s="13"/>
    </row>
    <row r="164" spans="1:63" s="14" customFormat="1" ht="38.25" x14ac:dyDescent="0.2">
      <c r="A164" s="183">
        <v>155</v>
      </c>
      <c r="B164" s="49" t="s">
        <v>210</v>
      </c>
      <c r="C164" s="49" t="s">
        <v>209</v>
      </c>
      <c r="D164" s="132">
        <v>1</v>
      </c>
      <c r="E164" s="50" t="s">
        <v>331</v>
      </c>
      <c r="F164" s="164">
        <v>187313</v>
      </c>
      <c r="G164" s="162">
        <v>0.33333333333333331</v>
      </c>
      <c r="H164" s="53">
        <f>VLOOKUP($A164,[1]Hoja1!$A$3:$G$271,6,0)</f>
        <v>0</v>
      </c>
      <c r="I164" s="53">
        <f>VLOOKUP($A164,[1]Hoja1!$A$3:$G$271,7,0)</f>
        <v>0</v>
      </c>
      <c r="J164" s="53">
        <f t="shared" si="79"/>
        <v>0</v>
      </c>
      <c r="K164" s="54">
        <f t="shared" si="80"/>
        <v>0</v>
      </c>
      <c r="L164" s="53">
        <f>VLOOKUP($A164,[2]Hoja1!$A$3:$G$271,6,0)</f>
        <v>0</v>
      </c>
      <c r="M164" s="53">
        <f>VLOOKUP($A164,[2]Hoja1!$A$3:$G$271,7,0)</f>
        <v>0</v>
      </c>
      <c r="N164" s="53">
        <f t="shared" si="66"/>
        <v>0</v>
      </c>
      <c r="O164" s="54">
        <f t="shared" si="82"/>
        <v>0</v>
      </c>
      <c r="P164" s="53">
        <f>VLOOKUP($A164,[3]Hoja1!$A$3:$M$271,12,0)</f>
        <v>0</v>
      </c>
      <c r="Q164" s="53">
        <f>VLOOKUP($A164,[3]Hoja1!$A$3:$M$271,13,0)</f>
        <v>0</v>
      </c>
      <c r="R164" s="53">
        <f t="shared" si="68"/>
        <v>0</v>
      </c>
      <c r="S164" s="54">
        <f t="shared" si="82"/>
        <v>0</v>
      </c>
      <c r="T164" s="53">
        <f>VLOOKUP($A164,[4]Hoja1!$A$3:$G$271,6,0)</f>
        <v>171307</v>
      </c>
      <c r="U164" s="53">
        <f>VLOOKUP($A164,[4]Hoja1!$A$3:$G$271,7,0)</f>
        <v>0</v>
      </c>
      <c r="V164" s="53">
        <f t="shared" si="69"/>
        <v>171307</v>
      </c>
      <c r="W164" s="54">
        <f t="shared" si="83"/>
        <v>171307</v>
      </c>
      <c r="X164" s="53">
        <f>VLOOKUP($A164,[5]Hoja1!$A$3:$G$271,6,0)</f>
        <v>0</v>
      </c>
      <c r="Y164" s="53">
        <f>VLOOKUP($A164,[5]Hoja1!$A$3:$G$271,7,0)</f>
        <v>0</v>
      </c>
      <c r="Z164" s="53">
        <f t="shared" si="71"/>
        <v>0</v>
      </c>
      <c r="AA164" s="54">
        <f t="shared" si="83"/>
        <v>0</v>
      </c>
      <c r="AB164" s="53">
        <f>VLOOKUP($A164,[6]Hoja1!$A$3:$G$271,6,0)</f>
        <v>0</v>
      </c>
      <c r="AC164" s="53">
        <f>VLOOKUP($A164,[6]Hoja1!$A$3:$G$271,7,0)</f>
        <v>0</v>
      </c>
      <c r="AD164" s="53">
        <f t="shared" si="72"/>
        <v>0</v>
      </c>
      <c r="AE164" s="54">
        <f t="shared" si="83"/>
        <v>0</v>
      </c>
      <c r="AF164" s="53">
        <f>VLOOKUP($A164,[7]Hoja1!$A$3:$M$271,12,0)</f>
        <v>0</v>
      </c>
      <c r="AG164" s="53">
        <f>VLOOKUP($A164,[7]Hoja1!$A$3:$M$271,13,0)</f>
        <v>0</v>
      </c>
      <c r="AH164" s="53">
        <f t="shared" si="73"/>
        <v>0</v>
      </c>
      <c r="AI164" s="54">
        <f t="shared" si="83"/>
        <v>0</v>
      </c>
      <c r="AJ164" s="53">
        <f>VLOOKUP($A164,[8]Hoja1!$A$3:$G$271,6,0)</f>
        <v>0</v>
      </c>
      <c r="AK164" s="53">
        <f>VLOOKUP($A164,[8]Hoja1!$A$3:$G$271,7,0)</f>
        <v>0</v>
      </c>
      <c r="AL164" s="53">
        <f t="shared" si="74"/>
        <v>0</v>
      </c>
      <c r="AM164" s="54">
        <f t="shared" si="83"/>
        <v>0</v>
      </c>
      <c r="AN164" s="53">
        <f>VLOOKUP($A164,[9]Hoja1!$A$5:$G$273,6,0)</f>
        <v>0</v>
      </c>
      <c r="AO164" s="53">
        <f>VLOOKUP($A164,[9]Hoja1!$A$5:$G$273,7,0)</f>
        <v>0</v>
      </c>
      <c r="AP164" s="53">
        <f t="shared" si="75"/>
        <v>0</v>
      </c>
      <c r="AQ164" s="54">
        <f t="shared" si="83"/>
        <v>0</v>
      </c>
      <c r="AR164" s="53">
        <f>VLOOKUP($A164,[10]Hoja1!$A$3:$M$271,12,0)</f>
        <v>0</v>
      </c>
      <c r="AS164" s="53">
        <f>VLOOKUP($A164,[10]Hoja1!$A$3:$M$271,13,0)</f>
        <v>0</v>
      </c>
      <c r="AT164" s="53">
        <f t="shared" si="76"/>
        <v>0</v>
      </c>
      <c r="AU164" s="54">
        <f t="shared" si="81"/>
        <v>0</v>
      </c>
      <c r="AV164" s="53">
        <f>VLOOKUP($A164,[11]Hoja1!$A$3:$M$271,12,0)</f>
        <v>0</v>
      </c>
      <c r="AW164" s="53">
        <f>VLOOKUP($A164,[11]Hoja1!$A$3:$M$271,13,0)</f>
        <v>0</v>
      </c>
      <c r="AX164" s="53">
        <f t="shared" si="77"/>
        <v>0</v>
      </c>
      <c r="AY164" s="54">
        <f t="shared" si="81"/>
        <v>0</v>
      </c>
      <c r="AZ164" s="53">
        <f>VLOOKUP($A164,[12]Hoja1!$A$3:$M$271,12,0)</f>
        <v>0</v>
      </c>
      <c r="BA164" s="53">
        <f>VLOOKUP($A164,[12]Hoja1!$A$3:$M$271,13,0)</f>
        <v>0</v>
      </c>
      <c r="BB164" s="53">
        <f t="shared" si="78"/>
        <v>0</v>
      </c>
      <c r="BC164" s="54">
        <f t="shared" si="81"/>
        <v>0</v>
      </c>
      <c r="BD164" s="182"/>
      <c r="BF164" s="13"/>
      <c r="BK164" s="13"/>
    </row>
    <row r="165" spans="1:63" s="14" customFormat="1" ht="38.25" x14ac:dyDescent="0.2">
      <c r="A165" s="184">
        <v>156</v>
      </c>
      <c r="B165" s="49" t="s">
        <v>211</v>
      </c>
      <c r="C165" s="49" t="s">
        <v>209</v>
      </c>
      <c r="D165" s="132">
        <v>1</v>
      </c>
      <c r="E165" s="50" t="s">
        <v>331</v>
      </c>
      <c r="F165" s="164">
        <v>187313</v>
      </c>
      <c r="G165" s="162">
        <v>2.6666666666666665</v>
      </c>
      <c r="H165" s="53">
        <f>VLOOKUP($A165,[1]Hoja1!$A$3:$G$271,6,0)</f>
        <v>0</v>
      </c>
      <c r="I165" s="53">
        <f>VLOOKUP($A165,[1]Hoja1!$A$3:$G$271,7,0)</f>
        <v>0</v>
      </c>
      <c r="J165" s="53">
        <f t="shared" si="79"/>
        <v>0</v>
      </c>
      <c r="K165" s="54">
        <f t="shared" si="80"/>
        <v>0</v>
      </c>
      <c r="L165" s="53">
        <f>VLOOKUP($A165,[2]Hoja1!$A$3:$G$271,6,0)</f>
        <v>0</v>
      </c>
      <c r="M165" s="53">
        <f>VLOOKUP($A165,[2]Hoja1!$A$3:$G$271,7,0)</f>
        <v>0</v>
      </c>
      <c r="N165" s="53">
        <f t="shared" si="66"/>
        <v>0</v>
      </c>
      <c r="O165" s="54">
        <f t="shared" si="82"/>
        <v>0</v>
      </c>
      <c r="P165" s="53">
        <f>VLOOKUP($A165,[3]Hoja1!$A$3:$M$271,12,0)</f>
        <v>0</v>
      </c>
      <c r="Q165" s="53">
        <f>VLOOKUP($A165,[3]Hoja1!$A$3:$M$271,13,0)</f>
        <v>0</v>
      </c>
      <c r="R165" s="53">
        <f t="shared" si="68"/>
        <v>0</v>
      </c>
      <c r="S165" s="54">
        <f t="shared" si="82"/>
        <v>0</v>
      </c>
      <c r="T165" s="53">
        <f>VLOOKUP($A165,[4]Hoja1!$A$3:$G$271,6,0)</f>
        <v>171307</v>
      </c>
      <c r="U165" s="53">
        <f>VLOOKUP($A165,[4]Hoja1!$A$3:$G$271,7,0)</f>
        <v>0</v>
      </c>
      <c r="V165" s="53">
        <f t="shared" si="69"/>
        <v>171307</v>
      </c>
      <c r="W165" s="54">
        <f t="shared" si="83"/>
        <v>171307</v>
      </c>
      <c r="X165" s="53">
        <f>VLOOKUP($A165,[5]Hoja1!$A$3:$G$271,6,0)</f>
        <v>0</v>
      </c>
      <c r="Y165" s="53">
        <f>VLOOKUP($A165,[5]Hoja1!$A$3:$G$271,7,0)</f>
        <v>0</v>
      </c>
      <c r="Z165" s="53">
        <f t="shared" si="71"/>
        <v>0</v>
      </c>
      <c r="AA165" s="54">
        <f t="shared" si="83"/>
        <v>0</v>
      </c>
      <c r="AB165" s="53">
        <f>VLOOKUP($A165,[6]Hoja1!$A$3:$G$271,6,0)</f>
        <v>0</v>
      </c>
      <c r="AC165" s="53">
        <f>VLOOKUP($A165,[6]Hoja1!$A$3:$G$271,7,0)</f>
        <v>0</v>
      </c>
      <c r="AD165" s="53">
        <f t="shared" si="72"/>
        <v>0</v>
      </c>
      <c r="AE165" s="54">
        <f t="shared" si="83"/>
        <v>0</v>
      </c>
      <c r="AF165" s="53">
        <f>VLOOKUP($A165,[7]Hoja1!$A$3:$M$271,12,0)</f>
        <v>0</v>
      </c>
      <c r="AG165" s="53">
        <f>VLOOKUP($A165,[7]Hoja1!$A$3:$M$271,13,0)</f>
        <v>0</v>
      </c>
      <c r="AH165" s="53">
        <f t="shared" si="73"/>
        <v>0</v>
      </c>
      <c r="AI165" s="54">
        <f t="shared" si="83"/>
        <v>0</v>
      </c>
      <c r="AJ165" s="53">
        <f>VLOOKUP($A165,[8]Hoja1!$A$3:$G$271,6,0)</f>
        <v>0</v>
      </c>
      <c r="AK165" s="53">
        <f>VLOOKUP($A165,[8]Hoja1!$A$3:$G$271,7,0)</f>
        <v>0</v>
      </c>
      <c r="AL165" s="53">
        <f t="shared" si="74"/>
        <v>0</v>
      </c>
      <c r="AM165" s="54">
        <f t="shared" si="83"/>
        <v>0</v>
      </c>
      <c r="AN165" s="53">
        <f>VLOOKUP($A165,[9]Hoja1!$A$5:$G$273,6,0)</f>
        <v>0</v>
      </c>
      <c r="AO165" s="53">
        <f>VLOOKUP($A165,[9]Hoja1!$A$5:$G$273,7,0)</f>
        <v>0</v>
      </c>
      <c r="AP165" s="53">
        <f t="shared" si="75"/>
        <v>0</v>
      </c>
      <c r="AQ165" s="54">
        <f t="shared" si="83"/>
        <v>0</v>
      </c>
      <c r="AR165" s="53">
        <f>VLOOKUP($A165,[10]Hoja1!$A$3:$M$271,12,0)</f>
        <v>0</v>
      </c>
      <c r="AS165" s="53">
        <f>VLOOKUP($A165,[10]Hoja1!$A$3:$M$271,13,0)</f>
        <v>0</v>
      </c>
      <c r="AT165" s="53">
        <f t="shared" si="76"/>
        <v>0</v>
      </c>
      <c r="AU165" s="54">
        <f t="shared" si="81"/>
        <v>0</v>
      </c>
      <c r="AV165" s="53">
        <f>VLOOKUP($A165,[11]Hoja1!$A$3:$M$271,12,0)</f>
        <v>0</v>
      </c>
      <c r="AW165" s="53">
        <f>VLOOKUP($A165,[11]Hoja1!$A$3:$M$271,13,0)</f>
        <v>0</v>
      </c>
      <c r="AX165" s="53">
        <f t="shared" si="77"/>
        <v>0</v>
      </c>
      <c r="AY165" s="54">
        <f t="shared" si="81"/>
        <v>0</v>
      </c>
      <c r="AZ165" s="53">
        <f>VLOOKUP($A165,[12]Hoja1!$A$3:$M$271,12,0)</f>
        <v>0</v>
      </c>
      <c r="BA165" s="53">
        <f>VLOOKUP($A165,[12]Hoja1!$A$3:$M$271,13,0)</f>
        <v>0</v>
      </c>
      <c r="BB165" s="53">
        <f t="shared" si="78"/>
        <v>0</v>
      </c>
      <c r="BC165" s="54">
        <f t="shared" si="81"/>
        <v>0</v>
      </c>
      <c r="BD165" s="182"/>
      <c r="BF165" s="13"/>
      <c r="BK165" s="13"/>
    </row>
    <row r="166" spans="1:63" s="14" customFormat="1" ht="25.5" x14ac:dyDescent="0.2">
      <c r="A166" s="183">
        <v>157</v>
      </c>
      <c r="B166" s="49" t="s">
        <v>262</v>
      </c>
      <c r="C166" s="49" t="s">
        <v>261</v>
      </c>
      <c r="D166" s="132">
        <v>1</v>
      </c>
      <c r="E166" s="50" t="s">
        <v>331</v>
      </c>
      <c r="F166" s="164">
        <v>110160</v>
      </c>
      <c r="G166" s="162">
        <v>2.6666666666666665</v>
      </c>
      <c r="H166" s="53">
        <f>VLOOKUP($A166,[1]Hoja1!$A$3:$G$271,6,0)</f>
        <v>0</v>
      </c>
      <c r="I166" s="53">
        <f>VLOOKUP($A166,[1]Hoja1!$A$3:$G$271,7,0)</f>
        <v>0</v>
      </c>
      <c r="J166" s="53">
        <f t="shared" si="79"/>
        <v>0</v>
      </c>
      <c r="K166" s="54">
        <f t="shared" si="80"/>
        <v>0</v>
      </c>
      <c r="L166" s="53">
        <f>VLOOKUP($A166,[2]Hoja1!$A$3:$G$271,6,0)</f>
        <v>0</v>
      </c>
      <c r="M166" s="53">
        <f>VLOOKUP($A166,[2]Hoja1!$A$3:$G$271,7,0)</f>
        <v>0</v>
      </c>
      <c r="N166" s="53">
        <f t="shared" si="66"/>
        <v>0</v>
      </c>
      <c r="O166" s="54">
        <f t="shared" si="82"/>
        <v>0</v>
      </c>
      <c r="P166" s="53">
        <f>VLOOKUP($A166,[3]Hoja1!$A$3:$M$271,12,0)</f>
        <v>0</v>
      </c>
      <c r="Q166" s="53">
        <f>VLOOKUP($A166,[3]Hoja1!$A$3:$M$271,13,0)</f>
        <v>0</v>
      </c>
      <c r="R166" s="53">
        <f t="shared" si="68"/>
        <v>0</v>
      </c>
      <c r="S166" s="54">
        <f t="shared" si="82"/>
        <v>0</v>
      </c>
      <c r="T166" s="53">
        <f>VLOOKUP($A166,[4]Hoja1!$A$3:$G$271,6,0)</f>
        <v>0</v>
      </c>
      <c r="U166" s="53">
        <f>VLOOKUP($A166,[4]Hoja1!$A$3:$G$271,7,0)</f>
        <v>0</v>
      </c>
      <c r="V166" s="53">
        <f t="shared" si="69"/>
        <v>0</v>
      </c>
      <c r="W166" s="54">
        <f t="shared" si="83"/>
        <v>0</v>
      </c>
      <c r="X166" s="53">
        <f>VLOOKUP($A166,[5]Hoja1!$A$3:$G$271,6,0)</f>
        <v>0</v>
      </c>
      <c r="Y166" s="53">
        <f>VLOOKUP($A166,[5]Hoja1!$A$3:$G$271,7,0)</f>
        <v>0</v>
      </c>
      <c r="Z166" s="53">
        <f t="shared" si="71"/>
        <v>0</v>
      </c>
      <c r="AA166" s="54">
        <f t="shared" si="83"/>
        <v>0</v>
      </c>
      <c r="AB166" s="53">
        <f>VLOOKUP($A166,[6]Hoja1!$A$3:$G$271,6,0)</f>
        <v>0</v>
      </c>
      <c r="AC166" s="53">
        <f>VLOOKUP($A166,[6]Hoja1!$A$3:$G$271,7,0)</f>
        <v>0</v>
      </c>
      <c r="AD166" s="53">
        <f t="shared" si="72"/>
        <v>0</v>
      </c>
      <c r="AE166" s="54">
        <f t="shared" si="83"/>
        <v>0</v>
      </c>
      <c r="AF166" s="53">
        <f>VLOOKUP($A166,[7]Hoja1!$A$3:$M$271,12,0)</f>
        <v>0</v>
      </c>
      <c r="AG166" s="53">
        <f>VLOOKUP($A166,[7]Hoja1!$A$3:$M$271,13,0)</f>
        <v>0</v>
      </c>
      <c r="AH166" s="53">
        <f t="shared" si="73"/>
        <v>0</v>
      </c>
      <c r="AI166" s="54">
        <f t="shared" si="83"/>
        <v>0</v>
      </c>
      <c r="AJ166" s="53">
        <f>VLOOKUP($A166,[8]Hoja1!$A$3:$G$271,6,0)</f>
        <v>0</v>
      </c>
      <c r="AK166" s="53">
        <f>VLOOKUP($A166,[8]Hoja1!$A$3:$G$271,7,0)</f>
        <v>0</v>
      </c>
      <c r="AL166" s="53">
        <f t="shared" si="74"/>
        <v>0</v>
      </c>
      <c r="AM166" s="54">
        <f t="shared" si="83"/>
        <v>0</v>
      </c>
      <c r="AN166" s="53">
        <f>VLOOKUP($A166,[9]Hoja1!$A$5:$G$273,6,0)</f>
        <v>0</v>
      </c>
      <c r="AO166" s="53">
        <f>VLOOKUP($A166,[9]Hoja1!$A$5:$G$273,7,0)</f>
        <v>0</v>
      </c>
      <c r="AP166" s="53">
        <f t="shared" si="75"/>
        <v>0</v>
      </c>
      <c r="AQ166" s="54">
        <f t="shared" si="83"/>
        <v>0</v>
      </c>
      <c r="AR166" s="53">
        <f>VLOOKUP($A166,[10]Hoja1!$A$3:$M$271,12,0)</f>
        <v>0</v>
      </c>
      <c r="AS166" s="53">
        <f>VLOOKUP($A166,[10]Hoja1!$A$3:$M$271,13,0)</f>
        <v>0</v>
      </c>
      <c r="AT166" s="53">
        <f t="shared" si="76"/>
        <v>0</v>
      </c>
      <c r="AU166" s="54">
        <f t="shared" si="81"/>
        <v>0</v>
      </c>
      <c r="AV166" s="53">
        <f>VLOOKUP($A166,[11]Hoja1!$A$3:$M$271,12,0)</f>
        <v>0</v>
      </c>
      <c r="AW166" s="53">
        <f>VLOOKUP($A166,[11]Hoja1!$A$3:$M$271,13,0)</f>
        <v>0</v>
      </c>
      <c r="AX166" s="53">
        <f t="shared" si="77"/>
        <v>0</v>
      </c>
      <c r="AY166" s="54">
        <f t="shared" si="81"/>
        <v>0</v>
      </c>
      <c r="AZ166" s="53">
        <f>VLOOKUP($A166,[12]Hoja1!$A$3:$M$271,12,0)</f>
        <v>0</v>
      </c>
      <c r="BA166" s="53">
        <f>VLOOKUP($A166,[12]Hoja1!$A$3:$M$271,13,0)</f>
        <v>0</v>
      </c>
      <c r="BB166" s="53">
        <f t="shared" si="78"/>
        <v>0</v>
      </c>
      <c r="BC166" s="54">
        <f t="shared" si="81"/>
        <v>0</v>
      </c>
      <c r="BD166" s="182"/>
      <c r="BF166" s="13"/>
      <c r="BK166" s="13"/>
    </row>
    <row r="167" spans="1:63" s="14" customFormat="1" ht="51" x14ac:dyDescent="0.2">
      <c r="A167" s="184">
        <v>158</v>
      </c>
      <c r="B167" s="49" t="s">
        <v>290</v>
      </c>
      <c r="C167" s="49" t="s">
        <v>291</v>
      </c>
      <c r="D167" s="132">
        <v>1</v>
      </c>
      <c r="E167" s="50" t="s">
        <v>331</v>
      </c>
      <c r="F167" s="164">
        <v>89640</v>
      </c>
      <c r="G167" s="162">
        <v>1</v>
      </c>
      <c r="H167" s="53">
        <f>VLOOKUP($A167,[1]Hoja1!$A$3:$G$271,6,0)</f>
        <v>0</v>
      </c>
      <c r="I167" s="53">
        <f>VLOOKUP($A167,[1]Hoja1!$A$3:$G$271,7,0)</f>
        <v>0</v>
      </c>
      <c r="J167" s="53">
        <f t="shared" si="79"/>
        <v>0</v>
      </c>
      <c r="K167" s="54">
        <f t="shared" si="80"/>
        <v>0</v>
      </c>
      <c r="L167" s="53">
        <f>VLOOKUP($A167,[2]Hoja1!$A$3:$G$271,6,0)</f>
        <v>0</v>
      </c>
      <c r="M167" s="53">
        <f>VLOOKUP($A167,[2]Hoja1!$A$3:$G$271,7,0)</f>
        <v>0</v>
      </c>
      <c r="N167" s="53">
        <f t="shared" si="66"/>
        <v>0</v>
      </c>
      <c r="O167" s="54">
        <f t="shared" si="82"/>
        <v>0</v>
      </c>
      <c r="P167" s="53">
        <f>VLOOKUP($A167,[3]Hoja1!$A$3:$M$271,12,0)</f>
        <v>0</v>
      </c>
      <c r="Q167" s="53">
        <f>VLOOKUP($A167,[3]Hoja1!$A$3:$M$271,13,0)</f>
        <v>0</v>
      </c>
      <c r="R167" s="53">
        <f t="shared" si="68"/>
        <v>0</v>
      </c>
      <c r="S167" s="54">
        <f t="shared" si="82"/>
        <v>0</v>
      </c>
      <c r="T167" s="53">
        <f>VLOOKUP($A167,[4]Hoja1!$A$3:$G$271,6,0)</f>
        <v>97159</v>
      </c>
      <c r="U167" s="53">
        <f>T167*0.19</f>
        <v>18460.21</v>
      </c>
      <c r="V167" s="53">
        <f t="shared" si="69"/>
        <v>115619.20999999999</v>
      </c>
      <c r="W167" s="54">
        <f t="shared" si="83"/>
        <v>115619.20999999999</v>
      </c>
      <c r="X167" s="53">
        <f>VLOOKUP($A167,[5]Hoja1!$A$3:$G$271,6,0)</f>
        <v>0</v>
      </c>
      <c r="Y167" s="53">
        <f>VLOOKUP($A167,[5]Hoja1!$A$3:$G$271,7,0)</f>
        <v>0</v>
      </c>
      <c r="Z167" s="53">
        <f t="shared" si="71"/>
        <v>0</v>
      </c>
      <c r="AA167" s="54">
        <f t="shared" si="83"/>
        <v>0</v>
      </c>
      <c r="AB167" s="53">
        <f>VLOOKUP($A167,[6]Hoja1!$A$3:$G$271,6,0)</f>
        <v>0</v>
      </c>
      <c r="AC167" s="53">
        <f>VLOOKUP($A167,[6]Hoja1!$A$3:$G$271,7,0)</f>
        <v>0</v>
      </c>
      <c r="AD167" s="53">
        <f t="shared" si="72"/>
        <v>0</v>
      </c>
      <c r="AE167" s="54">
        <f t="shared" si="83"/>
        <v>0</v>
      </c>
      <c r="AF167" s="53">
        <f>VLOOKUP($A167,[7]Hoja1!$A$3:$M$271,12,0)</f>
        <v>0</v>
      </c>
      <c r="AG167" s="53">
        <f>VLOOKUP($A167,[7]Hoja1!$A$3:$M$271,13,0)</f>
        <v>0</v>
      </c>
      <c r="AH167" s="53">
        <f t="shared" si="73"/>
        <v>0</v>
      </c>
      <c r="AI167" s="54">
        <f t="shared" si="83"/>
        <v>0</v>
      </c>
      <c r="AJ167" s="53">
        <f>VLOOKUP($A167,[8]Hoja1!$A$3:$G$271,6,0)</f>
        <v>0</v>
      </c>
      <c r="AK167" s="53">
        <f>VLOOKUP($A167,[8]Hoja1!$A$3:$G$271,7,0)</f>
        <v>0</v>
      </c>
      <c r="AL167" s="53">
        <f t="shared" si="74"/>
        <v>0</v>
      </c>
      <c r="AM167" s="54">
        <f t="shared" si="83"/>
        <v>0</v>
      </c>
      <c r="AN167" s="53">
        <f>VLOOKUP($A167,[9]Hoja1!$A$5:$G$273,6,0)</f>
        <v>0</v>
      </c>
      <c r="AO167" s="53">
        <f>VLOOKUP($A167,[9]Hoja1!$A$5:$G$273,7,0)</f>
        <v>0</v>
      </c>
      <c r="AP167" s="53">
        <f t="shared" si="75"/>
        <v>0</v>
      </c>
      <c r="AQ167" s="54">
        <f t="shared" si="83"/>
        <v>0</v>
      </c>
      <c r="AR167" s="53">
        <f>VLOOKUP($A167,[10]Hoja1!$A$3:$M$271,12,0)</f>
        <v>0</v>
      </c>
      <c r="AS167" s="53">
        <f>VLOOKUP($A167,[10]Hoja1!$A$3:$M$271,13,0)</f>
        <v>0</v>
      </c>
      <c r="AT167" s="53">
        <f t="shared" si="76"/>
        <v>0</v>
      </c>
      <c r="AU167" s="54">
        <f t="shared" si="81"/>
        <v>0</v>
      </c>
      <c r="AV167" s="53">
        <f>VLOOKUP($A167,[11]Hoja1!$A$3:$M$271,12,0)</f>
        <v>0</v>
      </c>
      <c r="AW167" s="53">
        <f>VLOOKUP($A167,[11]Hoja1!$A$3:$M$271,13,0)</f>
        <v>0</v>
      </c>
      <c r="AX167" s="53">
        <f t="shared" si="77"/>
        <v>0</v>
      </c>
      <c r="AY167" s="54">
        <f t="shared" si="81"/>
        <v>0</v>
      </c>
      <c r="AZ167" s="53">
        <f>VLOOKUP($A167,[12]Hoja1!$A$3:$M$271,12,0)</f>
        <v>0</v>
      </c>
      <c r="BA167" s="53">
        <f>VLOOKUP($A167,[12]Hoja1!$A$3:$M$271,13,0)</f>
        <v>0</v>
      </c>
      <c r="BB167" s="53">
        <f t="shared" si="78"/>
        <v>0</v>
      </c>
      <c r="BC167" s="54">
        <f t="shared" si="81"/>
        <v>0</v>
      </c>
      <c r="BD167" s="182"/>
      <c r="BF167" s="13"/>
      <c r="BK167" s="13"/>
    </row>
    <row r="168" spans="1:63" s="14" customFormat="1" ht="25.5" x14ac:dyDescent="0.2">
      <c r="A168" s="183">
        <v>159</v>
      </c>
      <c r="B168" s="49" t="s">
        <v>54</v>
      </c>
      <c r="C168" s="49" t="s">
        <v>55</v>
      </c>
      <c r="D168" s="132">
        <v>1</v>
      </c>
      <c r="E168" s="50" t="s">
        <v>331</v>
      </c>
      <c r="F168" s="164">
        <v>10294</v>
      </c>
      <c r="G168" s="162">
        <v>142.33333333333334</v>
      </c>
      <c r="H168" s="53">
        <f>VLOOKUP($A168,[1]Hoja1!$A$3:$G$271,6,0)</f>
        <v>0</v>
      </c>
      <c r="I168" s="53">
        <f>VLOOKUP($A168,[1]Hoja1!$A$3:$G$271,7,0)</f>
        <v>0</v>
      </c>
      <c r="J168" s="53">
        <f t="shared" si="79"/>
        <v>0</v>
      </c>
      <c r="K168" s="54">
        <f t="shared" si="80"/>
        <v>0</v>
      </c>
      <c r="L168" s="53">
        <f>VLOOKUP($A168,[2]Hoja1!$A$3:$G$271,6,0)</f>
        <v>0</v>
      </c>
      <c r="M168" s="53">
        <f>VLOOKUP($A168,[2]Hoja1!$A$3:$G$271,7,0)</f>
        <v>0</v>
      </c>
      <c r="N168" s="53">
        <f t="shared" si="66"/>
        <v>0</v>
      </c>
      <c r="O168" s="54">
        <f t="shared" si="82"/>
        <v>0</v>
      </c>
      <c r="P168" s="53">
        <f>VLOOKUP($A168,[3]Hoja1!$A$3:$M$271,12,0)</f>
        <v>10995</v>
      </c>
      <c r="Q168" s="53">
        <f>VLOOKUP($A168,[3]Hoja1!$A$3:$M$271,13,0)</f>
        <v>0</v>
      </c>
      <c r="R168" s="53">
        <f t="shared" si="68"/>
        <v>10995</v>
      </c>
      <c r="S168" s="54">
        <f t="shared" si="82"/>
        <v>10995</v>
      </c>
      <c r="T168" s="53">
        <f>VLOOKUP($A168,[4]Hoja1!$A$3:$G$271,6,0)</f>
        <v>10478</v>
      </c>
      <c r="U168" s="53">
        <f>VLOOKUP($A168,[4]Hoja1!$A$3:$G$271,7,0)</f>
        <v>0</v>
      </c>
      <c r="V168" s="53">
        <f t="shared" si="69"/>
        <v>10478</v>
      </c>
      <c r="W168" s="54">
        <f t="shared" si="83"/>
        <v>10478</v>
      </c>
      <c r="X168" s="53">
        <f>VLOOKUP($A168,[5]Hoja1!$A$3:$G$271,6,0)</f>
        <v>0</v>
      </c>
      <c r="Y168" s="53">
        <f>VLOOKUP($A168,[5]Hoja1!$A$3:$G$271,7,0)</f>
        <v>0</v>
      </c>
      <c r="Z168" s="53">
        <f t="shared" si="71"/>
        <v>0</v>
      </c>
      <c r="AA168" s="54">
        <f t="shared" si="83"/>
        <v>0</v>
      </c>
      <c r="AB168" s="53">
        <f>VLOOKUP($A168,[6]Hoja1!$A$3:$G$271,6,0)</f>
        <v>0</v>
      </c>
      <c r="AC168" s="53">
        <f>VLOOKUP($A168,[6]Hoja1!$A$3:$G$271,7,0)</f>
        <v>0</v>
      </c>
      <c r="AD168" s="53">
        <f t="shared" si="72"/>
        <v>0</v>
      </c>
      <c r="AE168" s="54">
        <f t="shared" si="83"/>
        <v>0</v>
      </c>
      <c r="AF168" s="53">
        <f>VLOOKUP($A168,[7]Hoja1!$A$3:$M$271,12,0)</f>
        <v>0</v>
      </c>
      <c r="AG168" s="53">
        <f>VLOOKUP($A168,[7]Hoja1!$A$3:$M$271,13,0)</f>
        <v>0</v>
      </c>
      <c r="AH168" s="53">
        <f t="shared" si="73"/>
        <v>0</v>
      </c>
      <c r="AI168" s="54">
        <f t="shared" si="83"/>
        <v>0</v>
      </c>
      <c r="AJ168" s="53">
        <f>VLOOKUP($A168,[8]Hoja1!$A$3:$G$271,6,0)</f>
        <v>0</v>
      </c>
      <c r="AK168" s="53">
        <f>VLOOKUP($A168,[8]Hoja1!$A$3:$G$271,7,0)</f>
        <v>0</v>
      </c>
      <c r="AL168" s="53">
        <f t="shared" si="74"/>
        <v>0</v>
      </c>
      <c r="AM168" s="54">
        <f t="shared" si="83"/>
        <v>0</v>
      </c>
      <c r="AN168" s="53">
        <f>VLOOKUP($A168,[9]Hoja1!$A$5:$G$273,6,0)</f>
        <v>11247</v>
      </c>
      <c r="AO168" s="53">
        <f>VLOOKUP($A168,[9]Hoja1!$A$5:$G$273,7,0)</f>
        <v>0</v>
      </c>
      <c r="AP168" s="53">
        <f t="shared" si="75"/>
        <v>11247</v>
      </c>
      <c r="AQ168" s="54">
        <f t="shared" si="83"/>
        <v>11247</v>
      </c>
      <c r="AR168" s="53">
        <f>VLOOKUP($A168,[10]Hoja1!$A$3:$M$271,12,0)</f>
        <v>0</v>
      </c>
      <c r="AS168" s="53">
        <f>VLOOKUP($A168,[10]Hoja1!$A$3:$M$271,13,0)</f>
        <v>0</v>
      </c>
      <c r="AT168" s="53">
        <f t="shared" si="76"/>
        <v>0</v>
      </c>
      <c r="AU168" s="54">
        <f t="shared" si="81"/>
        <v>0</v>
      </c>
      <c r="AV168" s="53">
        <f>VLOOKUP($A168,[11]Hoja1!$A$3:$M$271,12,0)</f>
        <v>0</v>
      </c>
      <c r="AW168" s="53">
        <f>VLOOKUP($A168,[11]Hoja1!$A$3:$M$271,13,0)</f>
        <v>0</v>
      </c>
      <c r="AX168" s="53">
        <f t="shared" si="77"/>
        <v>0</v>
      </c>
      <c r="AY168" s="54">
        <f t="shared" si="81"/>
        <v>0</v>
      </c>
      <c r="AZ168" s="53">
        <f>VLOOKUP($A168,[12]Hoja1!$A$3:$M$271,12,0)</f>
        <v>0</v>
      </c>
      <c r="BA168" s="53">
        <f>VLOOKUP($A168,[12]Hoja1!$A$3:$M$271,13,0)</f>
        <v>0</v>
      </c>
      <c r="BB168" s="53">
        <f t="shared" si="78"/>
        <v>0</v>
      </c>
      <c r="BC168" s="54">
        <f t="shared" si="81"/>
        <v>0</v>
      </c>
      <c r="BD168" s="182"/>
      <c r="BF168" s="13"/>
      <c r="BK168" s="13"/>
    </row>
    <row r="169" spans="1:63" s="14" customFormat="1" ht="25.5" x14ac:dyDescent="0.2">
      <c r="A169" s="184">
        <v>160</v>
      </c>
      <c r="B169" s="49" t="s">
        <v>58</v>
      </c>
      <c r="C169" s="49" t="s">
        <v>57</v>
      </c>
      <c r="D169" s="132">
        <v>1</v>
      </c>
      <c r="E169" s="50" t="s">
        <v>331</v>
      </c>
      <c r="F169" s="164">
        <v>7000</v>
      </c>
      <c r="G169" s="162">
        <v>22</v>
      </c>
      <c r="H169" s="53">
        <f>VLOOKUP($A169,[1]Hoja1!$A$3:$G$271,6,0)</f>
        <v>0</v>
      </c>
      <c r="I169" s="53">
        <f>VLOOKUP($A169,[1]Hoja1!$A$3:$G$271,7,0)</f>
        <v>0</v>
      </c>
      <c r="J169" s="53">
        <f t="shared" si="79"/>
        <v>0</v>
      </c>
      <c r="K169" s="54">
        <f t="shared" si="80"/>
        <v>0</v>
      </c>
      <c r="L169" s="53">
        <f>VLOOKUP($A169,[2]Hoja1!$A$3:$G$271,6,0)</f>
        <v>14700</v>
      </c>
      <c r="M169" s="53">
        <f>VLOOKUP($A169,[2]Hoja1!$A$3:$G$271,7,0)</f>
        <v>0</v>
      </c>
      <c r="N169" s="53">
        <f t="shared" si="66"/>
        <v>14700</v>
      </c>
      <c r="O169" s="54">
        <f t="shared" si="82"/>
        <v>14700</v>
      </c>
      <c r="P169" s="53">
        <f>VLOOKUP($A169,[3]Hoja1!$A$3:$M$271,12,0)</f>
        <v>0</v>
      </c>
      <c r="Q169" s="53">
        <f>VLOOKUP($A169,[3]Hoja1!$A$3:$M$271,13,0)</f>
        <v>0</v>
      </c>
      <c r="R169" s="53">
        <f t="shared" si="68"/>
        <v>0</v>
      </c>
      <c r="S169" s="54">
        <f t="shared" si="82"/>
        <v>0</v>
      </c>
      <c r="T169" s="53">
        <f>VLOOKUP($A169,[4]Hoja1!$A$3:$G$271,6,0)</f>
        <v>0</v>
      </c>
      <c r="U169" s="53">
        <f>VLOOKUP($A169,[4]Hoja1!$A$3:$G$271,7,0)</f>
        <v>0</v>
      </c>
      <c r="V169" s="53">
        <f t="shared" si="69"/>
        <v>0</v>
      </c>
      <c r="W169" s="54">
        <f t="shared" si="83"/>
        <v>0</v>
      </c>
      <c r="X169" s="53">
        <f>VLOOKUP($A169,[5]Hoja1!$A$3:$G$271,6,0)</f>
        <v>0</v>
      </c>
      <c r="Y169" s="53">
        <f>VLOOKUP($A169,[5]Hoja1!$A$3:$G$271,7,0)</f>
        <v>0</v>
      </c>
      <c r="Z169" s="53">
        <f t="shared" si="71"/>
        <v>0</v>
      </c>
      <c r="AA169" s="54">
        <f t="shared" si="83"/>
        <v>0</v>
      </c>
      <c r="AB169" s="53">
        <f>VLOOKUP($A169,[6]Hoja1!$A$3:$G$271,6,0)</f>
        <v>0</v>
      </c>
      <c r="AC169" s="53">
        <f>VLOOKUP($A169,[6]Hoja1!$A$3:$G$271,7,0)</f>
        <v>0</v>
      </c>
      <c r="AD169" s="53">
        <f t="shared" si="72"/>
        <v>0</v>
      </c>
      <c r="AE169" s="54">
        <f t="shared" si="83"/>
        <v>0</v>
      </c>
      <c r="AF169" s="53">
        <f>VLOOKUP($A169,[7]Hoja1!$A$3:$M$271,12,0)</f>
        <v>0</v>
      </c>
      <c r="AG169" s="53">
        <f>VLOOKUP($A169,[7]Hoja1!$A$3:$M$271,13,0)</f>
        <v>0</v>
      </c>
      <c r="AH169" s="53">
        <f t="shared" si="73"/>
        <v>0</v>
      </c>
      <c r="AI169" s="54">
        <f t="shared" si="83"/>
        <v>0</v>
      </c>
      <c r="AJ169" s="53">
        <f>VLOOKUP($A169,[8]Hoja1!$A$3:$G$271,6,0)</f>
        <v>0</v>
      </c>
      <c r="AK169" s="53">
        <f>VLOOKUP($A169,[8]Hoja1!$A$3:$G$271,7,0)</f>
        <v>0</v>
      </c>
      <c r="AL169" s="53">
        <f t="shared" si="74"/>
        <v>0</v>
      </c>
      <c r="AM169" s="54">
        <f t="shared" si="83"/>
        <v>0</v>
      </c>
      <c r="AN169" s="53">
        <f>VLOOKUP($A169,[9]Hoja1!$A$5:$G$273,6,0)</f>
        <v>0</v>
      </c>
      <c r="AO169" s="53">
        <f>VLOOKUP($A169,[9]Hoja1!$A$5:$G$273,7,0)</f>
        <v>0</v>
      </c>
      <c r="AP169" s="53">
        <f t="shared" si="75"/>
        <v>0</v>
      </c>
      <c r="AQ169" s="54">
        <f t="shared" ref="AQ169:BC184" si="84">$D169*AP169</f>
        <v>0</v>
      </c>
      <c r="AR169" s="53">
        <f>VLOOKUP($A169,[10]Hoja1!$A$3:$M$271,12,0)</f>
        <v>0</v>
      </c>
      <c r="AS169" s="53">
        <f>VLOOKUP($A169,[10]Hoja1!$A$3:$M$271,13,0)</f>
        <v>0</v>
      </c>
      <c r="AT169" s="53">
        <f t="shared" si="76"/>
        <v>0</v>
      </c>
      <c r="AU169" s="54">
        <f t="shared" si="84"/>
        <v>0</v>
      </c>
      <c r="AV169" s="53">
        <f>VLOOKUP($A169,[11]Hoja1!$A$3:$M$271,12,0)</f>
        <v>0</v>
      </c>
      <c r="AW169" s="53">
        <f>VLOOKUP($A169,[11]Hoja1!$A$3:$M$271,13,0)</f>
        <v>0</v>
      </c>
      <c r="AX169" s="53">
        <f t="shared" si="77"/>
        <v>0</v>
      </c>
      <c r="AY169" s="54">
        <f t="shared" si="84"/>
        <v>0</v>
      </c>
      <c r="AZ169" s="53">
        <f>VLOOKUP($A169,[12]Hoja1!$A$3:$M$271,12,0)</f>
        <v>0</v>
      </c>
      <c r="BA169" s="53">
        <f>VLOOKUP($A169,[12]Hoja1!$A$3:$M$271,13,0)</f>
        <v>0</v>
      </c>
      <c r="BB169" s="53">
        <f t="shared" si="78"/>
        <v>0</v>
      </c>
      <c r="BC169" s="54">
        <f t="shared" si="84"/>
        <v>0</v>
      </c>
      <c r="BD169" s="182"/>
      <c r="BF169" s="13"/>
      <c r="BK169" s="13"/>
    </row>
    <row r="170" spans="1:63" s="14" customFormat="1" ht="38.25" x14ac:dyDescent="0.2">
      <c r="A170" s="183">
        <v>161</v>
      </c>
      <c r="B170" s="49" t="s">
        <v>67</v>
      </c>
      <c r="C170" s="49" t="s">
        <v>65</v>
      </c>
      <c r="D170" s="132">
        <v>1</v>
      </c>
      <c r="E170" s="50" t="s">
        <v>331</v>
      </c>
      <c r="F170" s="164">
        <v>16988</v>
      </c>
      <c r="G170" s="162">
        <v>70.666666666666671</v>
      </c>
      <c r="H170" s="53">
        <f>VLOOKUP($A170,[1]Hoja1!$A$3:$G$271,6,0)</f>
        <v>0</v>
      </c>
      <c r="I170" s="53">
        <f>VLOOKUP($A170,[1]Hoja1!$A$3:$G$271,7,0)</f>
        <v>0</v>
      </c>
      <c r="J170" s="53">
        <f t="shared" si="79"/>
        <v>0</v>
      </c>
      <c r="K170" s="54">
        <f t="shared" si="80"/>
        <v>0</v>
      </c>
      <c r="L170" s="53">
        <f>VLOOKUP($A170,[2]Hoja1!$A$3:$G$271,6,0)</f>
        <v>0</v>
      </c>
      <c r="M170" s="53">
        <f>VLOOKUP($A170,[2]Hoja1!$A$3:$G$271,7,0)</f>
        <v>0</v>
      </c>
      <c r="N170" s="53">
        <f t="shared" si="66"/>
        <v>0</v>
      </c>
      <c r="O170" s="54">
        <f t="shared" ref="O170:S185" si="85">$D170*N170</f>
        <v>0</v>
      </c>
      <c r="P170" s="53">
        <f>VLOOKUP($A170,[3]Hoja1!$A$3:$M$271,12,0)</f>
        <v>18475</v>
      </c>
      <c r="Q170" s="53">
        <f>VLOOKUP($A170,[3]Hoja1!$A$3:$M$271,13,0)</f>
        <v>0</v>
      </c>
      <c r="R170" s="53">
        <f t="shared" si="68"/>
        <v>18475</v>
      </c>
      <c r="S170" s="54">
        <f t="shared" si="85"/>
        <v>18475</v>
      </c>
      <c r="T170" s="53">
        <f>VLOOKUP($A170,[4]Hoja1!$A$3:$G$271,6,0)</f>
        <v>0</v>
      </c>
      <c r="U170" s="53">
        <f>VLOOKUP($A170,[4]Hoja1!$A$3:$G$271,7,0)</f>
        <v>0</v>
      </c>
      <c r="V170" s="53">
        <f t="shared" si="69"/>
        <v>0</v>
      </c>
      <c r="W170" s="54">
        <f t="shared" ref="W170:AQ185" si="86">$D170*V170</f>
        <v>0</v>
      </c>
      <c r="X170" s="53">
        <f>VLOOKUP($A170,[5]Hoja1!$A$3:$G$271,6,0)</f>
        <v>0</v>
      </c>
      <c r="Y170" s="53">
        <f>VLOOKUP($A170,[5]Hoja1!$A$3:$G$271,7,0)</f>
        <v>0</v>
      </c>
      <c r="Z170" s="53">
        <f t="shared" si="71"/>
        <v>0</v>
      </c>
      <c r="AA170" s="54">
        <f t="shared" si="86"/>
        <v>0</v>
      </c>
      <c r="AB170" s="53">
        <f>VLOOKUP($A170,[6]Hoja1!$A$3:$G$271,6,0)</f>
        <v>0</v>
      </c>
      <c r="AC170" s="53">
        <f>VLOOKUP($A170,[6]Hoja1!$A$3:$G$271,7,0)</f>
        <v>0</v>
      </c>
      <c r="AD170" s="53">
        <f t="shared" si="72"/>
        <v>0</v>
      </c>
      <c r="AE170" s="54">
        <f t="shared" si="86"/>
        <v>0</v>
      </c>
      <c r="AF170" s="53">
        <f>VLOOKUP($A170,[7]Hoja1!$A$3:$M$271,12,0)</f>
        <v>0</v>
      </c>
      <c r="AG170" s="53">
        <f>VLOOKUP($A170,[7]Hoja1!$A$3:$M$271,13,0)</f>
        <v>0</v>
      </c>
      <c r="AH170" s="53">
        <f t="shared" si="73"/>
        <v>0</v>
      </c>
      <c r="AI170" s="54">
        <f t="shared" si="86"/>
        <v>0</v>
      </c>
      <c r="AJ170" s="53">
        <f>VLOOKUP($A170,[8]Hoja1!$A$3:$G$271,6,0)</f>
        <v>0</v>
      </c>
      <c r="AK170" s="53">
        <f>VLOOKUP($A170,[8]Hoja1!$A$3:$G$271,7,0)</f>
        <v>0</v>
      </c>
      <c r="AL170" s="53">
        <f t="shared" si="74"/>
        <v>0</v>
      </c>
      <c r="AM170" s="54">
        <f t="shared" si="86"/>
        <v>0</v>
      </c>
      <c r="AN170" s="53">
        <f>VLOOKUP($A170,[9]Hoja1!$A$5:$G$273,6,0)</f>
        <v>30557</v>
      </c>
      <c r="AO170" s="53">
        <f>VLOOKUP($A170,[9]Hoja1!$A$5:$G$273,7,0)</f>
        <v>0</v>
      </c>
      <c r="AP170" s="53">
        <f t="shared" si="75"/>
        <v>30557</v>
      </c>
      <c r="AQ170" s="54">
        <f t="shared" si="86"/>
        <v>30557</v>
      </c>
      <c r="AR170" s="53">
        <f>VLOOKUP($A170,[10]Hoja1!$A$3:$M$271,12,0)</f>
        <v>0</v>
      </c>
      <c r="AS170" s="53">
        <f>VLOOKUP($A170,[10]Hoja1!$A$3:$M$271,13,0)</f>
        <v>0</v>
      </c>
      <c r="AT170" s="53">
        <f t="shared" si="76"/>
        <v>0</v>
      </c>
      <c r="AU170" s="54">
        <f t="shared" si="84"/>
        <v>0</v>
      </c>
      <c r="AV170" s="53">
        <f>VLOOKUP($A170,[11]Hoja1!$A$3:$M$271,12,0)</f>
        <v>0</v>
      </c>
      <c r="AW170" s="53">
        <f>VLOOKUP($A170,[11]Hoja1!$A$3:$M$271,13,0)</f>
        <v>0</v>
      </c>
      <c r="AX170" s="53">
        <f t="shared" si="77"/>
        <v>0</v>
      </c>
      <c r="AY170" s="54">
        <f t="shared" si="84"/>
        <v>0</v>
      </c>
      <c r="AZ170" s="53">
        <f>VLOOKUP($A170,[12]Hoja1!$A$3:$M$271,12,0)</f>
        <v>0</v>
      </c>
      <c r="BA170" s="53">
        <f>VLOOKUP($A170,[12]Hoja1!$A$3:$M$271,13,0)</f>
        <v>0</v>
      </c>
      <c r="BB170" s="53">
        <f t="shared" si="78"/>
        <v>0</v>
      </c>
      <c r="BC170" s="54">
        <f t="shared" si="84"/>
        <v>0</v>
      </c>
      <c r="BD170" s="182"/>
      <c r="BF170" s="13"/>
      <c r="BK170" s="13"/>
    </row>
    <row r="171" spans="1:63" s="14" customFormat="1" ht="38.25" x14ac:dyDescent="0.2">
      <c r="A171" s="184">
        <v>162</v>
      </c>
      <c r="B171" s="49" t="s">
        <v>68</v>
      </c>
      <c r="C171" s="49" t="s">
        <v>65</v>
      </c>
      <c r="D171" s="132">
        <v>1</v>
      </c>
      <c r="E171" s="50" t="s">
        <v>331</v>
      </c>
      <c r="F171" s="164">
        <v>16988</v>
      </c>
      <c r="G171" s="162">
        <v>22</v>
      </c>
      <c r="H171" s="53">
        <f>VLOOKUP($A171,[1]Hoja1!$A$3:$G$271,6,0)</f>
        <v>0</v>
      </c>
      <c r="I171" s="53">
        <f>VLOOKUP($A171,[1]Hoja1!$A$3:$G$271,7,0)</f>
        <v>0</v>
      </c>
      <c r="J171" s="53">
        <f t="shared" si="79"/>
        <v>0</v>
      </c>
      <c r="K171" s="54">
        <f t="shared" si="80"/>
        <v>0</v>
      </c>
      <c r="L171" s="53">
        <f>VLOOKUP($A171,[2]Hoja1!$A$3:$G$271,6,0)</f>
        <v>0</v>
      </c>
      <c r="M171" s="53">
        <f>VLOOKUP($A171,[2]Hoja1!$A$3:$G$271,7,0)</f>
        <v>0</v>
      </c>
      <c r="N171" s="53">
        <f t="shared" si="66"/>
        <v>0</v>
      </c>
      <c r="O171" s="54">
        <f t="shared" si="85"/>
        <v>0</v>
      </c>
      <c r="P171" s="53">
        <f>VLOOKUP($A171,[3]Hoja1!$A$3:$M$271,12,0)</f>
        <v>18475</v>
      </c>
      <c r="Q171" s="53">
        <f>VLOOKUP($A171,[3]Hoja1!$A$3:$M$271,13,0)</f>
        <v>0</v>
      </c>
      <c r="R171" s="53">
        <f t="shared" si="68"/>
        <v>18475</v>
      </c>
      <c r="S171" s="54">
        <f t="shared" si="85"/>
        <v>18475</v>
      </c>
      <c r="T171" s="53">
        <f>VLOOKUP($A171,[4]Hoja1!$A$3:$G$271,6,0)</f>
        <v>10045</v>
      </c>
      <c r="U171" s="53">
        <f>VLOOKUP($A171,[4]Hoja1!$A$3:$G$271,7,0)</f>
        <v>0</v>
      </c>
      <c r="V171" s="53">
        <f t="shared" si="69"/>
        <v>10045</v>
      </c>
      <c r="W171" s="54">
        <f t="shared" si="86"/>
        <v>10045</v>
      </c>
      <c r="X171" s="53">
        <f>VLOOKUP($A171,[5]Hoja1!$A$3:$G$271,6,0)</f>
        <v>0</v>
      </c>
      <c r="Y171" s="53">
        <f>VLOOKUP($A171,[5]Hoja1!$A$3:$G$271,7,0)</f>
        <v>0</v>
      </c>
      <c r="Z171" s="53">
        <f t="shared" si="71"/>
        <v>0</v>
      </c>
      <c r="AA171" s="54">
        <f t="shared" si="86"/>
        <v>0</v>
      </c>
      <c r="AB171" s="53">
        <f>VLOOKUP($A171,[6]Hoja1!$A$3:$G$271,6,0)</f>
        <v>0</v>
      </c>
      <c r="AC171" s="53">
        <f>VLOOKUP($A171,[6]Hoja1!$A$3:$G$271,7,0)</f>
        <v>0</v>
      </c>
      <c r="AD171" s="53">
        <f t="shared" si="72"/>
        <v>0</v>
      </c>
      <c r="AE171" s="54">
        <f t="shared" si="86"/>
        <v>0</v>
      </c>
      <c r="AF171" s="53">
        <f>VLOOKUP($A171,[7]Hoja1!$A$3:$M$271,12,0)</f>
        <v>0</v>
      </c>
      <c r="AG171" s="53">
        <f>VLOOKUP($A171,[7]Hoja1!$A$3:$M$271,13,0)</f>
        <v>0</v>
      </c>
      <c r="AH171" s="53">
        <f t="shared" si="73"/>
        <v>0</v>
      </c>
      <c r="AI171" s="54">
        <f t="shared" si="86"/>
        <v>0</v>
      </c>
      <c r="AJ171" s="53">
        <f>VLOOKUP($A171,[8]Hoja1!$A$3:$G$271,6,0)</f>
        <v>0</v>
      </c>
      <c r="AK171" s="53">
        <f>VLOOKUP($A171,[8]Hoja1!$A$3:$G$271,7,0)</f>
        <v>0</v>
      </c>
      <c r="AL171" s="53">
        <f t="shared" si="74"/>
        <v>0</v>
      </c>
      <c r="AM171" s="54">
        <f t="shared" si="86"/>
        <v>0</v>
      </c>
      <c r="AN171" s="53">
        <f>VLOOKUP($A171,[9]Hoja1!$A$5:$G$273,6,0)</f>
        <v>30557</v>
      </c>
      <c r="AO171" s="53">
        <f>VLOOKUP($A171,[9]Hoja1!$A$5:$G$273,7,0)</f>
        <v>0</v>
      </c>
      <c r="AP171" s="53">
        <f t="shared" si="75"/>
        <v>30557</v>
      </c>
      <c r="AQ171" s="54">
        <f t="shared" si="86"/>
        <v>30557</v>
      </c>
      <c r="AR171" s="53">
        <f>VLOOKUP($A171,[10]Hoja1!$A$3:$M$271,12,0)</f>
        <v>0</v>
      </c>
      <c r="AS171" s="53">
        <f>VLOOKUP($A171,[10]Hoja1!$A$3:$M$271,13,0)</f>
        <v>0</v>
      </c>
      <c r="AT171" s="53">
        <f t="shared" si="76"/>
        <v>0</v>
      </c>
      <c r="AU171" s="54">
        <f t="shared" si="84"/>
        <v>0</v>
      </c>
      <c r="AV171" s="53">
        <f>VLOOKUP($A171,[11]Hoja1!$A$3:$M$271,12,0)</f>
        <v>0</v>
      </c>
      <c r="AW171" s="53">
        <f>VLOOKUP($A171,[11]Hoja1!$A$3:$M$271,13,0)</f>
        <v>0</v>
      </c>
      <c r="AX171" s="53">
        <f t="shared" si="77"/>
        <v>0</v>
      </c>
      <c r="AY171" s="54">
        <f t="shared" si="84"/>
        <v>0</v>
      </c>
      <c r="AZ171" s="53">
        <f>VLOOKUP($A171,[12]Hoja1!$A$3:$M$271,12,0)</f>
        <v>0</v>
      </c>
      <c r="BA171" s="53">
        <f>VLOOKUP($A171,[12]Hoja1!$A$3:$M$271,13,0)</f>
        <v>0</v>
      </c>
      <c r="BB171" s="53">
        <f t="shared" si="78"/>
        <v>0</v>
      </c>
      <c r="BC171" s="54">
        <f t="shared" si="84"/>
        <v>0</v>
      </c>
      <c r="BD171" s="182"/>
      <c r="BF171" s="13"/>
      <c r="BK171" s="13"/>
    </row>
    <row r="172" spans="1:63" s="14" customFormat="1" ht="25.5" x14ac:dyDescent="0.2">
      <c r="A172" s="183">
        <v>163</v>
      </c>
      <c r="B172" s="49" t="s">
        <v>71</v>
      </c>
      <c r="C172" s="49" t="s">
        <v>72</v>
      </c>
      <c r="D172" s="132">
        <v>1</v>
      </c>
      <c r="E172" s="50" t="s">
        <v>331</v>
      </c>
      <c r="F172" s="164">
        <v>434</v>
      </c>
      <c r="G172" s="162">
        <v>633.33333333333337</v>
      </c>
      <c r="H172" s="53">
        <f>VLOOKUP($A172,[1]Hoja1!$A$3:$G$271,6,0)</f>
        <v>0</v>
      </c>
      <c r="I172" s="53">
        <f>VLOOKUP($A172,[1]Hoja1!$A$3:$G$271,7,0)</f>
        <v>0</v>
      </c>
      <c r="J172" s="53">
        <f t="shared" si="79"/>
        <v>0</v>
      </c>
      <c r="K172" s="54">
        <f t="shared" si="80"/>
        <v>0</v>
      </c>
      <c r="L172" s="53">
        <f>VLOOKUP($A172,[2]Hoja1!$A$3:$G$271,6,0)</f>
        <v>0</v>
      </c>
      <c r="M172" s="53">
        <f>VLOOKUP($A172,[2]Hoja1!$A$3:$G$271,7,0)</f>
        <v>0</v>
      </c>
      <c r="N172" s="53">
        <f t="shared" si="66"/>
        <v>0</v>
      </c>
      <c r="O172" s="54">
        <f t="shared" si="85"/>
        <v>0</v>
      </c>
      <c r="P172" s="53">
        <f>VLOOKUP($A172,[3]Hoja1!$A$3:$M$271,12,0)</f>
        <v>0</v>
      </c>
      <c r="Q172" s="53">
        <f>VLOOKUP($A172,[3]Hoja1!$A$3:$M$271,13,0)</f>
        <v>0</v>
      </c>
      <c r="R172" s="53">
        <f t="shared" si="68"/>
        <v>0</v>
      </c>
      <c r="S172" s="54">
        <f t="shared" si="85"/>
        <v>0</v>
      </c>
      <c r="T172" s="53">
        <f>VLOOKUP($A172,[4]Hoja1!$A$3:$G$271,6,0)</f>
        <v>0</v>
      </c>
      <c r="U172" s="53">
        <f>VLOOKUP($A172,[4]Hoja1!$A$3:$G$271,7,0)</f>
        <v>0</v>
      </c>
      <c r="V172" s="53">
        <f t="shared" si="69"/>
        <v>0</v>
      </c>
      <c r="W172" s="54">
        <f t="shared" si="86"/>
        <v>0</v>
      </c>
      <c r="X172" s="53">
        <f>VLOOKUP($A172,[5]Hoja1!$A$3:$G$271,6,0)</f>
        <v>0</v>
      </c>
      <c r="Y172" s="53">
        <f>VLOOKUP($A172,[5]Hoja1!$A$3:$G$271,7,0)</f>
        <v>0</v>
      </c>
      <c r="Z172" s="53">
        <f t="shared" si="71"/>
        <v>0</v>
      </c>
      <c r="AA172" s="54">
        <f t="shared" si="86"/>
        <v>0</v>
      </c>
      <c r="AB172" s="53">
        <f>VLOOKUP($A172,[6]Hoja1!$A$3:$G$271,6,0)</f>
        <v>0</v>
      </c>
      <c r="AC172" s="53">
        <f>VLOOKUP($A172,[6]Hoja1!$A$3:$G$271,7,0)</f>
        <v>0</v>
      </c>
      <c r="AD172" s="53">
        <f t="shared" si="72"/>
        <v>0</v>
      </c>
      <c r="AE172" s="54">
        <f t="shared" si="86"/>
        <v>0</v>
      </c>
      <c r="AF172" s="53">
        <f>VLOOKUP($A172,[7]Hoja1!$A$3:$M$271,12,0)</f>
        <v>0</v>
      </c>
      <c r="AG172" s="53">
        <f>VLOOKUP($A172,[7]Hoja1!$A$3:$M$271,13,0)</f>
        <v>0</v>
      </c>
      <c r="AH172" s="53">
        <f t="shared" si="73"/>
        <v>0</v>
      </c>
      <c r="AI172" s="54">
        <f t="shared" si="86"/>
        <v>0</v>
      </c>
      <c r="AJ172" s="53">
        <f>VLOOKUP($A172,[8]Hoja1!$A$3:$G$271,6,0)</f>
        <v>0</v>
      </c>
      <c r="AK172" s="53">
        <f>VLOOKUP($A172,[8]Hoja1!$A$3:$G$271,7,0)</f>
        <v>0</v>
      </c>
      <c r="AL172" s="53">
        <f t="shared" si="74"/>
        <v>0</v>
      </c>
      <c r="AM172" s="54">
        <f t="shared" si="86"/>
        <v>0</v>
      </c>
      <c r="AN172" s="53">
        <f>VLOOKUP($A172,[9]Hoja1!$A$5:$G$273,6,0)</f>
        <v>1798</v>
      </c>
      <c r="AO172" s="53">
        <f>VLOOKUP($A172,[9]Hoja1!$A$5:$G$273,7,0)</f>
        <v>0</v>
      </c>
      <c r="AP172" s="53">
        <f t="shared" si="75"/>
        <v>1798</v>
      </c>
      <c r="AQ172" s="54">
        <f t="shared" si="86"/>
        <v>1798</v>
      </c>
      <c r="AR172" s="53">
        <f>VLOOKUP($A172,[10]Hoja1!$A$3:$M$271,12,0)</f>
        <v>0</v>
      </c>
      <c r="AS172" s="53">
        <f>VLOOKUP($A172,[10]Hoja1!$A$3:$M$271,13,0)</f>
        <v>0</v>
      </c>
      <c r="AT172" s="53">
        <f t="shared" si="76"/>
        <v>0</v>
      </c>
      <c r="AU172" s="54">
        <f t="shared" si="84"/>
        <v>0</v>
      </c>
      <c r="AV172" s="53">
        <f>VLOOKUP($A172,[11]Hoja1!$A$3:$M$271,12,0)</f>
        <v>0</v>
      </c>
      <c r="AW172" s="53">
        <f>VLOOKUP($A172,[11]Hoja1!$A$3:$M$271,13,0)</f>
        <v>0</v>
      </c>
      <c r="AX172" s="53">
        <f t="shared" si="77"/>
        <v>0</v>
      </c>
      <c r="AY172" s="54">
        <f t="shared" si="84"/>
        <v>0</v>
      </c>
      <c r="AZ172" s="53">
        <f>VLOOKUP($A172,[12]Hoja1!$A$3:$M$271,12,0)</f>
        <v>0</v>
      </c>
      <c r="BA172" s="53">
        <f>VLOOKUP($A172,[12]Hoja1!$A$3:$M$271,13,0)</f>
        <v>0</v>
      </c>
      <c r="BB172" s="53">
        <f t="shared" si="78"/>
        <v>0</v>
      </c>
      <c r="BC172" s="54">
        <f t="shared" si="84"/>
        <v>0</v>
      </c>
      <c r="BD172" s="182"/>
      <c r="BF172" s="13"/>
      <c r="BK172" s="13"/>
    </row>
    <row r="173" spans="1:63" s="14" customFormat="1" ht="76.5" x14ac:dyDescent="0.2">
      <c r="A173" s="184">
        <v>164</v>
      </c>
      <c r="B173" s="49" t="s">
        <v>404</v>
      </c>
      <c r="C173" s="49" t="s">
        <v>73</v>
      </c>
      <c r="D173" s="132">
        <v>1</v>
      </c>
      <c r="E173" s="50" t="s">
        <v>331</v>
      </c>
      <c r="F173" s="164">
        <v>6245</v>
      </c>
      <c r="G173" s="162">
        <v>1</v>
      </c>
      <c r="H173" s="53">
        <f>VLOOKUP($A173,[1]Hoja1!$A$3:$G$271,6,0)</f>
        <v>4950</v>
      </c>
      <c r="I173" s="53"/>
      <c r="J173" s="53">
        <f t="shared" si="79"/>
        <v>4950</v>
      </c>
      <c r="K173" s="54">
        <f t="shared" si="80"/>
        <v>4950</v>
      </c>
      <c r="L173" s="53">
        <f>VLOOKUP($A173,[2]Hoja1!$A$3:$G$271,6,0)</f>
        <v>0</v>
      </c>
      <c r="M173" s="53">
        <f>VLOOKUP($A173,[2]Hoja1!$A$3:$G$271,7,0)</f>
        <v>0</v>
      </c>
      <c r="N173" s="53">
        <f t="shared" si="66"/>
        <v>0</v>
      </c>
      <c r="O173" s="54">
        <f t="shared" si="85"/>
        <v>0</v>
      </c>
      <c r="P173" s="53">
        <f>VLOOKUP($A173,[3]Hoja1!$A$3:$M$271,12,0)</f>
        <v>3645</v>
      </c>
      <c r="Q173" s="53">
        <f>VLOOKUP($A173,[3]Hoja1!$A$3:$M$271,13,0)</f>
        <v>0</v>
      </c>
      <c r="R173" s="53">
        <f t="shared" si="68"/>
        <v>3645</v>
      </c>
      <c r="S173" s="54">
        <f t="shared" si="85"/>
        <v>3645</v>
      </c>
      <c r="T173" s="53">
        <f>VLOOKUP($A173,[4]Hoja1!$A$3:$G$271,6,0)</f>
        <v>0</v>
      </c>
      <c r="U173" s="53">
        <f>VLOOKUP($A173,[4]Hoja1!$A$3:$G$271,7,0)</f>
        <v>0</v>
      </c>
      <c r="V173" s="53">
        <f t="shared" si="69"/>
        <v>0</v>
      </c>
      <c r="W173" s="54">
        <f t="shared" si="86"/>
        <v>0</v>
      </c>
      <c r="X173" s="53">
        <f>VLOOKUP($A173,[5]Hoja1!$A$3:$G$271,6,0)</f>
        <v>6642</v>
      </c>
      <c r="Y173" s="53">
        <v>0</v>
      </c>
      <c r="Z173" s="53">
        <f t="shared" si="71"/>
        <v>6642</v>
      </c>
      <c r="AA173" s="54">
        <f t="shared" si="86"/>
        <v>6642</v>
      </c>
      <c r="AB173" s="53">
        <f>VLOOKUP($A173,[6]Hoja1!$A$3:$G$271,6,0)</f>
        <v>7900</v>
      </c>
      <c r="AC173" s="53">
        <f>VLOOKUP($A173,[6]Hoja1!$A$3:$G$271,7,0)</f>
        <v>0</v>
      </c>
      <c r="AD173" s="53">
        <f t="shared" si="72"/>
        <v>7900</v>
      </c>
      <c r="AE173" s="54">
        <f t="shared" si="86"/>
        <v>7900</v>
      </c>
      <c r="AF173" s="53">
        <f>VLOOKUP($A173,[7]Hoja1!$A$3:$M$271,12,0)</f>
        <v>0</v>
      </c>
      <c r="AG173" s="53">
        <f>VLOOKUP($A173,[7]Hoja1!$A$3:$M$271,13,0)</f>
        <v>0</v>
      </c>
      <c r="AH173" s="53">
        <f t="shared" si="73"/>
        <v>0</v>
      </c>
      <c r="AI173" s="54">
        <f t="shared" si="86"/>
        <v>0</v>
      </c>
      <c r="AJ173" s="53">
        <f>VLOOKUP($A173,[8]Hoja1!$A$3:$G$271,6,0)</f>
        <v>0</v>
      </c>
      <c r="AK173" s="53">
        <f>VLOOKUP($A173,[8]Hoja1!$A$3:$G$271,7,0)</f>
        <v>0</v>
      </c>
      <c r="AL173" s="53">
        <f t="shared" si="74"/>
        <v>0</v>
      </c>
      <c r="AM173" s="54">
        <f t="shared" si="86"/>
        <v>0</v>
      </c>
      <c r="AN173" s="53">
        <f>VLOOKUP($A173,[9]Hoja1!$A$5:$G$273,6,0)</f>
        <v>0</v>
      </c>
      <c r="AO173" s="53">
        <f>VLOOKUP($A173,[9]Hoja1!$A$5:$G$273,7,0)</f>
        <v>0</v>
      </c>
      <c r="AP173" s="53">
        <f t="shared" si="75"/>
        <v>0</v>
      </c>
      <c r="AQ173" s="54">
        <f t="shared" si="86"/>
        <v>0</v>
      </c>
      <c r="AR173" s="53">
        <f>VLOOKUP($A173,[10]Hoja1!$A$3:$M$271,12,0)</f>
        <v>0</v>
      </c>
      <c r="AS173" s="53">
        <f>VLOOKUP($A173,[10]Hoja1!$A$3:$M$271,13,0)</f>
        <v>0</v>
      </c>
      <c r="AT173" s="53">
        <f t="shared" si="76"/>
        <v>0</v>
      </c>
      <c r="AU173" s="54">
        <f t="shared" si="84"/>
        <v>0</v>
      </c>
      <c r="AV173" s="53">
        <f>VLOOKUP($A173,[11]Hoja1!$A$3:$M$271,12,0)</f>
        <v>0</v>
      </c>
      <c r="AW173" s="53">
        <f>VLOOKUP($A173,[11]Hoja1!$A$3:$M$271,13,0)</f>
        <v>0</v>
      </c>
      <c r="AX173" s="53">
        <f t="shared" si="77"/>
        <v>0</v>
      </c>
      <c r="AY173" s="54">
        <f t="shared" si="84"/>
        <v>0</v>
      </c>
      <c r="AZ173" s="53">
        <f>VLOOKUP($A173,[12]Hoja1!$A$3:$M$271,12,0)</f>
        <v>0</v>
      </c>
      <c r="BA173" s="53">
        <f>VLOOKUP($A173,[12]Hoja1!$A$3:$M$271,13,0)</f>
        <v>0</v>
      </c>
      <c r="BB173" s="53">
        <f t="shared" si="78"/>
        <v>0</v>
      </c>
      <c r="BC173" s="54">
        <f t="shared" si="84"/>
        <v>0</v>
      </c>
      <c r="BD173" s="182"/>
      <c r="BF173" s="13"/>
      <c r="BK173" s="13"/>
    </row>
    <row r="174" spans="1:63" s="14" customFormat="1" ht="25.5" x14ac:dyDescent="0.2">
      <c r="A174" s="183">
        <v>165</v>
      </c>
      <c r="B174" s="49" t="s">
        <v>83</v>
      </c>
      <c r="C174" s="49" t="s">
        <v>82</v>
      </c>
      <c r="D174" s="132">
        <v>1</v>
      </c>
      <c r="E174" s="50" t="s">
        <v>331</v>
      </c>
      <c r="F174" s="164">
        <v>308</v>
      </c>
      <c r="G174" s="162">
        <v>4733.333333333333</v>
      </c>
      <c r="H174" s="53">
        <f>VLOOKUP($A174,[1]Hoja1!$A$3:$G$271,6,0)</f>
        <v>0</v>
      </c>
      <c r="I174" s="53">
        <f>VLOOKUP($A174,[1]Hoja1!$A$3:$G$271,7,0)</f>
        <v>0</v>
      </c>
      <c r="J174" s="53">
        <f t="shared" si="79"/>
        <v>0</v>
      </c>
      <c r="K174" s="54">
        <f t="shared" si="80"/>
        <v>0</v>
      </c>
      <c r="L174" s="53">
        <f>VLOOKUP($A174,[2]Hoja1!$A$3:$G$271,6,0)</f>
        <v>0</v>
      </c>
      <c r="M174" s="53">
        <f>VLOOKUP($A174,[2]Hoja1!$A$3:$G$271,7,0)</f>
        <v>0</v>
      </c>
      <c r="N174" s="53">
        <f t="shared" si="66"/>
        <v>0</v>
      </c>
      <c r="O174" s="54">
        <f t="shared" si="85"/>
        <v>0</v>
      </c>
      <c r="P174" s="53">
        <f>VLOOKUP($A174,[3]Hoja1!$A$3:$M$271,12,0)</f>
        <v>0</v>
      </c>
      <c r="Q174" s="53">
        <f>VLOOKUP($A174,[3]Hoja1!$A$3:$M$271,13,0)</f>
        <v>0</v>
      </c>
      <c r="R174" s="53">
        <f t="shared" si="68"/>
        <v>0</v>
      </c>
      <c r="S174" s="54">
        <f t="shared" si="85"/>
        <v>0</v>
      </c>
      <c r="T174" s="53">
        <f>VLOOKUP($A174,[4]Hoja1!$A$3:$G$271,6,0)</f>
        <v>0</v>
      </c>
      <c r="U174" s="53">
        <f>VLOOKUP($A174,[4]Hoja1!$A$3:$G$271,7,0)</f>
        <v>0</v>
      </c>
      <c r="V174" s="53">
        <f t="shared" si="69"/>
        <v>0</v>
      </c>
      <c r="W174" s="54">
        <f t="shared" si="86"/>
        <v>0</v>
      </c>
      <c r="X174" s="53">
        <f>VLOOKUP($A174,[5]Hoja1!$A$3:$G$271,6,0)</f>
        <v>0</v>
      </c>
      <c r="Y174" s="53">
        <f>VLOOKUP($A174,[5]Hoja1!$A$3:$G$271,7,0)</f>
        <v>0</v>
      </c>
      <c r="Z174" s="53">
        <f t="shared" si="71"/>
        <v>0</v>
      </c>
      <c r="AA174" s="54">
        <f t="shared" si="86"/>
        <v>0</v>
      </c>
      <c r="AB174" s="53">
        <f>VLOOKUP($A174,[6]Hoja1!$A$3:$G$271,6,0)</f>
        <v>0</v>
      </c>
      <c r="AC174" s="53">
        <f>VLOOKUP($A174,[6]Hoja1!$A$3:$G$271,7,0)</f>
        <v>0</v>
      </c>
      <c r="AD174" s="53">
        <f t="shared" si="72"/>
        <v>0</v>
      </c>
      <c r="AE174" s="54">
        <f t="shared" si="86"/>
        <v>0</v>
      </c>
      <c r="AF174" s="53">
        <f>VLOOKUP($A174,[7]Hoja1!$A$3:$M$271,12,0)</f>
        <v>0</v>
      </c>
      <c r="AG174" s="53">
        <f>VLOOKUP($A174,[7]Hoja1!$A$3:$M$271,13,0)</f>
        <v>0</v>
      </c>
      <c r="AH174" s="53">
        <f t="shared" si="73"/>
        <v>0</v>
      </c>
      <c r="AI174" s="54">
        <f t="shared" si="86"/>
        <v>0</v>
      </c>
      <c r="AJ174" s="53">
        <f>VLOOKUP($A174,[8]Hoja1!$A$3:$G$271,6,0)</f>
        <v>0</v>
      </c>
      <c r="AK174" s="53">
        <f>VLOOKUP($A174,[8]Hoja1!$A$3:$G$271,7,0)</f>
        <v>0</v>
      </c>
      <c r="AL174" s="53">
        <f t="shared" si="74"/>
        <v>0</v>
      </c>
      <c r="AM174" s="54">
        <f t="shared" si="86"/>
        <v>0</v>
      </c>
      <c r="AN174" s="53">
        <f>VLOOKUP($A174,[9]Hoja1!$A$5:$G$273,6,0)</f>
        <v>0</v>
      </c>
      <c r="AO174" s="53">
        <f>VLOOKUP($A174,[9]Hoja1!$A$5:$G$273,7,0)</f>
        <v>0</v>
      </c>
      <c r="AP174" s="53">
        <f t="shared" si="75"/>
        <v>0</v>
      </c>
      <c r="AQ174" s="54">
        <f t="shared" si="86"/>
        <v>0</v>
      </c>
      <c r="AR174" s="53">
        <f>VLOOKUP($A174,[10]Hoja1!$A$3:$M$271,12,0)</f>
        <v>0</v>
      </c>
      <c r="AS174" s="53">
        <f>VLOOKUP($A174,[10]Hoja1!$A$3:$M$271,13,0)</f>
        <v>0</v>
      </c>
      <c r="AT174" s="53">
        <f t="shared" si="76"/>
        <v>0</v>
      </c>
      <c r="AU174" s="54">
        <f t="shared" si="84"/>
        <v>0</v>
      </c>
      <c r="AV174" s="53">
        <f>VLOOKUP($A174,[11]Hoja1!$A$3:$M$271,12,0)</f>
        <v>0</v>
      </c>
      <c r="AW174" s="53">
        <f>VLOOKUP($A174,[11]Hoja1!$A$3:$M$271,13,0)</f>
        <v>0</v>
      </c>
      <c r="AX174" s="53">
        <f t="shared" si="77"/>
        <v>0</v>
      </c>
      <c r="AY174" s="54">
        <f t="shared" si="84"/>
        <v>0</v>
      </c>
      <c r="AZ174" s="53">
        <f>VLOOKUP($A174,[12]Hoja1!$A$3:$M$271,12,0)</f>
        <v>0</v>
      </c>
      <c r="BA174" s="53">
        <f>VLOOKUP($A174,[12]Hoja1!$A$3:$M$271,13,0)</f>
        <v>0</v>
      </c>
      <c r="BB174" s="53">
        <f t="shared" si="78"/>
        <v>0</v>
      </c>
      <c r="BC174" s="54">
        <f t="shared" si="84"/>
        <v>0</v>
      </c>
      <c r="BD174" s="182"/>
      <c r="BF174" s="13"/>
      <c r="BK174" s="13"/>
    </row>
    <row r="175" spans="1:63" s="14" customFormat="1" ht="38.25" x14ac:dyDescent="0.2">
      <c r="A175" s="184">
        <v>166</v>
      </c>
      <c r="B175" s="49" t="s">
        <v>405</v>
      </c>
      <c r="C175" s="49" t="s">
        <v>84</v>
      </c>
      <c r="D175" s="132">
        <v>1</v>
      </c>
      <c r="E175" s="50" t="s">
        <v>331</v>
      </c>
      <c r="F175" s="164">
        <v>139044</v>
      </c>
      <c r="G175" s="162">
        <v>0.66666666666666663</v>
      </c>
      <c r="H175" s="53">
        <f>VLOOKUP($A175,[1]Hoja1!$A$3:$G$271,6,0)</f>
        <v>0</v>
      </c>
      <c r="I175" s="53">
        <f>VLOOKUP($A175,[1]Hoja1!$A$3:$G$271,7,0)</f>
        <v>0</v>
      </c>
      <c r="J175" s="53">
        <f t="shared" si="79"/>
        <v>0</v>
      </c>
      <c r="K175" s="54">
        <f t="shared" si="80"/>
        <v>0</v>
      </c>
      <c r="L175" s="53">
        <f>VLOOKUP($A175,[2]Hoja1!$A$3:$G$271,6,0)</f>
        <v>0</v>
      </c>
      <c r="M175" s="53">
        <f>VLOOKUP($A175,[2]Hoja1!$A$3:$G$271,7,0)</f>
        <v>0</v>
      </c>
      <c r="N175" s="53">
        <f t="shared" si="66"/>
        <v>0</v>
      </c>
      <c r="O175" s="54">
        <f t="shared" si="85"/>
        <v>0</v>
      </c>
      <c r="P175" s="53">
        <f>VLOOKUP($A175,[3]Hoja1!$A$3:$M$271,12,0)</f>
        <v>0</v>
      </c>
      <c r="Q175" s="53">
        <f>VLOOKUP($A175,[3]Hoja1!$A$3:$M$271,13,0)</f>
        <v>0</v>
      </c>
      <c r="R175" s="53">
        <f t="shared" si="68"/>
        <v>0</v>
      </c>
      <c r="S175" s="54">
        <f t="shared" si="85"/>
        <v>0</v>
      </c>
      <c r="T175" s="53">
        <f>VLOOKUP($A175,[4]Hoja1!$A$3:$G$271,6,0)</f>
        <v>0</v>
      </c>
      <c r="U175" s="53">
        <f>VLOOKUP($A175,[4]Hoja1!$A$3:$G$271,7,0)</f>
        <v>0</v>
      </c>
      <c r="V175" s="53">
        <f t="shared" si="69"/>
        <v>0</v>
      </c>
      <c r="W175" s="54">
        <f t="shared" si="86"/>
        <v>0</v>
      </c>
      <c r="X175" s="53">
        <f>VLOOKUP($A175,[5]Hoja1!$A$3:$G$271,6,0)</f>
        <v>0</v>
      </c>
      <c r="Y175" s="53">
        <f>VLOOKUP($A175,[5]Hoja1!$A$3:$G$271,7,0)</f>
        <v>0</v>
      </c>
      <c r="Z175" s="53">
        <f t="shared" si="71"/>
        <v>0</v>
      </c>
      <c r="AA175" s="54">
        <f t="shared" si="86"/>
        <v>0</v>
      </c>
      <c r="AB175" s="53">
        <f>VLOOKUP($A175,[6]Hoja1!$A$3:$G$271,6,0)</f>
        <v>0</v>
      </c>
      <c r="AC175" s="53">
        <f>VLOOKUP($A175,[6]Hoja1!$A$3:$G$271,7,0)</f>
        <v>0</v>
      </c>
      <c r="AD175" s="53">
        <f t="shared" si="72"/>
        <v>0</v>
      </c>
      <c r="AE175" s="54">
        <f t="shared" si="86"/>
        <v>0</v>
      </c>
      <c r="AF175" s="53">
        <f>VLOOKUP($A175,[7]Hoja1!$A$3:$M$271,12,0)</f>
        <v>0</v>
      </c>
      <c r="AG175" s="53">
        <f>VLOOKUP($A175,[7]Hoja1!$A$3:$M$271,13,0)</f>
        <v>0</v>
      </c>
      <c r="AH175" s="53">
        <f t="shared" si="73"/>
        <v>0</v>
      </c>
      <c r="AI175" s="54">
        <f t="shared" si="86"/>
        <v>0</v>
      </c>
      <c r="AJ175" s="53">
        <f>VLOOKUP($A175,[8]Hoja1!$A$3:$G$271,6,0)</f>
        <v>0</v>
      </c>
      <c r="AK175" s="53">
        <f>VLOOKUP($A175,[8]Hoja1!$A$3:$G$271,7,0)</f>
        <v>0</v>
      </c>
      <c r="AL175" s="53">
        <f t="shared" si="74"/>
        <v>0</v>
      </c>
      <c r="AM175" s="54">
        <f t="shared" si="86"/>
        <v>0</v>
      </c>
      <c r="AN175" s="53">
        <f>VLOOKUP($A175,[9]Hoja1!$A$5:$G$273,6,0)</f>
        <v>0</v>
      </c>
      <c r="AO175" s="53">
        <f>VLOOKUP($A175,[9]Hoja1!$A$5:$G$273,7,0)</f>
        <v>0</v>
      </c>
      <c r="AP175" s="53">
        <f t="shared" si="75"/>
        <v>0</v>
      </c>
      <c r="AQ175" s="54">
        <f t="shared" si="86"/>
        <v>0</v>
      </c>
      <c r="AR175" s="53">
        <f>VLOOKUP($A175,[10]Hoja1!$A$3:$M$271,12,0)</f>
        <v>0</v>
      </c>
      <c r="AS175" s="53">
        <f>VLOOKUP($A175,[10]Hoja1!$A$3:$M$271,13,0)</f>
        <v>0</v>
      </c>
      <c r="AT175" s="53">
        <f t="shared" si="76"/>
        <v>0</v>
      </c>
      <c r="AU175" s="54">
        <f t="shared" si="84"/>
        <v>0</v>
      </c>
      <c r="AV175" s="53">
        <f>VLOOKUP($A175,[11]Hoja1!$A$3:$M$271,12,0)</f>
        <v>0</v>
      </c>
      <c r="AW175" s="53">
        <f>VLOOKUP($A175,[11]Hoja1!$A$3:$M$271,13,0)</f>
        <v>0</v>
      </c>
      <c r="AX175" s="53">
        <f t="shared" si="77"/>
        <v>0</v>
      </c>
      <c r="AY175" s="54">
        <f t="shared" si="84"/>
        <v>0</v>
      </c>
      <c r="AZ175" s="53">
        <f>VLOOKUP($A175,[12]Hoja1!$A$3:$M$271,12,0)</f>
        <v>0</v>
      </c>
      <c r="BA175" s="53">
        <f>VLOOKUP($A175,[12]Hoja1!$A$3:$M$271,13,0)</f>
        <v>0</v>
      </c>
      <c r="BB175" s="53">
        <f t="shared" si="78"/>
        <v>0</v>
      </c>
      <c r="BC175" s="54">
        <f t="shared" si="84"/>
        <v>0</v>
      </c>
      <c r="BD175" s="182"/>
      <c r="BF175" s="13"/>
      <c r="BK175" s="13"/>
    </row>
    <row r="176" spans="1:63" s="14" customFormat="1" ht="25.5" x14ac:dyDescent="0.2">
      <c r="A176" s="183">
        <v>167</v>
      </c>
      <c r="B176" s="49" t="s">
        <v>85</v>
      </c>
      <c r="C176" s="49" t="s">
        <v>86</v>
      </c>
      <c r="D176" s="132">
        <v>1</v>
      </c>
      <c r="E176" s="50" t="s">
        <v>331</v>
      </c>
      <c r="F176" s="164">
        <v>222229</v>
      </c>
      <c r="G176" s="162">
        <v>6</v>
      </c>
      <c r="H176" s="53">
        <f>VLOOKUP($A176,[1]Hoja1!$A$3:$G$271,6,0)</f>
        <v>0</v>
      </c>
      <c r="I176" s="53">
        <f>VLOOKUP($A176,[1]Hoja1!$A$3:$G$271,7,0)</f>
        <v>0</v>
      </c>
      <c r="J176" s="53">
        <f t="shared" si="79"/>
        <v>0</v>
      </c>
      <c r="K176" s="54">
        <f t="shared" si="80"/>
        <v>0</v>
      </c>
      <c r="L176" s="53">
        <f>VLOOKUP($A176,[2]Hoja1!$A$3:$G$271,6,0)</f>
        <v>0</v>
      </c>
      <c r="M176" s="53">
        <f>VLOOKUP($A176,[2]Hoja1!$A$3:$G$271,7,0)</f>
        <v>0</v>
      </c>
      <c r="N176" s="53">
        <f t="shared" si="66"/>
        <v>0</v>
      </c>
      <c r="O176" s="54">
        <f t="shared" si="85"/>
        <v>0</v>
      </c>
      <c r="P176" s="53">
        <f>VLOOKUP($A176,[3]Hoja1!$A$3:$M$271,12,0)</f>
        <v>0</v>
      </c>
      <c r="Q176" s="53">
        <f>VLOOKUP($A176,[3]Hoja1!$A$3:$M$271,13,0)</f>
        <v>0</v>
      </c>
      <c r="R176" s="53">
        <f t="shared" si="68"/>
        <v>0</v>
      </c>
      <c r="S176" s="54">
        <f t="shared" si="85"/>
        <v>0</v>
      </c>
      <c r="T176" s="53">
        <f>VLOOKUP($A176,[4]Hoja1!$A$3:$G$271,6,0)</f>
        <v>308027</v>
      </c>
      <c r="U176" s="53">
        <f>T176*0.19</f>
        <v>58525.13</v>
      </c>
      <c r="V176" s="53">
        <f t="shared" si="69"/>
        <v>366552.13</v>
      </c>
      <c r="W176" s="54">
        <f t="shared" si="86"/>
        <v>366552.13</v>
      </c>
      <c r="X176" s="53">
        <f>VLOOKUP($A176,[5]Hoja1!$A$3:$G$271,6,0)</f>
        <v>0</v>
      </c>
      <c r="Y176" s="53">
        <f>VLOOKUP($A176,[5]Hoja1!$A$3:$G$271,7,0)</f>
        <v>0</v>
      </c>
      <c r="Z176" s="53">
        <f t="shared" si="71"/>
        <v>0</v>
      </c>
      <c r="AA176" s="54">
        <f t="shared" si="86"/>
        <v>0</v>
      </c>
      <c r="AB176" s="53">
        <f>VLOOKUP($A176,[6]Hoja1!$A$3:$G$271,6,0)</f>
        <v>0</v>
      </c>
      <c r="AC176" s="53">
        <f>VLOOKUP($A176,[6]Hoja1!$A$3:$G$271,7,0)</f>
        <v>0</v>
      </c>
      <c r="AD176" s="53">
        <f t="shared" si="72"/>
        <v>0</v>
      </c>
      <c r="AE176" s="54">
        <f t="shared" si="86"/>
        <v>0</v>
      </c>
      <c r="AF176" s="53">
        <f>VLOOKUP($A176,[7]Hoja1!$A$3:$M$271,12,0)</f>
        <v>0</v>
      </c>
      <c r="AG176" s="53">
        <f>VLOOKUP($A176,[7]Hoja1!$A$3:$M$271,13,0)</f>
        <v>0</v>
      </c>
      <c r="AH176" s="53">
        <f t="shared" si="73"/>
        <v>0</v>
      </c>
      <c r="AI176" s="54">
        <f t="shared" si="86"/>
        <v>0</v>
      </c>
      <c r="AJ176" s="53">
        <f>VLOOKUP($A176,[8]Hoja1!$A$3:$G$271,6,0)</f>
        <v>0</v>
      </c>
      <c r="AK176" s="53">
        <f>VLOOKUP($A176,[8]Hoja1!$A$3:$G$271,7,0)</f>
        <v>0</v>
      </c>
      <c r="AL176" s="53">
        <f t="shared" si="74"/>
        <v>0</v>
      </c>
      <c r="AM176" s="54">
        <f t="shared" si="86"/>
        <v>0</v>
      </c>
      <c r="AN176" s="53">
        <f>VLOOKUP($A176,[9]Hoja1!$A$5:$G$273,6,0)</f>
        <v>0</v>
      </c>
      <c r="AO176" s="53">
        <f>VLOOKUP($A176,[9]Hoja1!$A$5:$G$273,7,0)</f>
        <v>0</v>
      </c>
      <c r="AP176" s="53">
        <f t="shared" si="75"/>
        <v>0</v>
      </c>
      <c r="AQ176" s="54">
        <f t="shared" si="86"/>
        <v>0</v>
      </c>
      <c r="AR176" s="53">
        <f>VLOOKUP($A176,[10]Hoja1!$A$3:$M$271,12,0)</f>
        <v>0</v>
      </c>
      <c r="AS176" s="53">
        <f>VLOOKUP($A176,[10]Hoja1!$A$3:$M$271,13,0)</f>
        <v>0</v>
      </c>
      <c r="AT176" s="53">
        <f t="shared" si="76"/>
        <v>0</v>
      </c>
      <c r="AU176" s="54">
        <f t="shared" si="84"/>
        <v>0</v>
      </c>
      <c r="AV176" s="53">
        <f>VLOOKUP($A176,[11]Hoja1!$A$3:$M$271,12,0)</f>
        <v>0</v>
      </c>
      <c r="AW176" s="53">
        <f>VLOOKUP($A176,[11]Hoja1!$A$3:$M$271,13,0)</f>
        <v>0</v>
      </c>
      <c r="AX176" s="53">
        <f t="shared" si="77"/>
        <v>0</v>
      </c>
      <c r="AY176" s="54">
        <f t="shared" si="84"/>
        <v>0</v>
      </c>
      <c r="AZ176" s="53">
        <f>VLOOKUP($A176,[12]Hoja1!$A$3:$M$271,12,0)</f>
        <v>0</v>
      </c>
      <c r="BA176" s="53">
        <f>VLOOKUP($A176,[12]Hoja1!$A$3:$M$271,13,0)</f>
        <v>0</v>
      </c>
      <c r="BB176" s="53">
        <f t="shared" si="78"/>
        <v>0</v>
      </c>
      <c r="BC176" s="54">
        <f t="shared" si="84"/>
        <v>0</v>
      </c>
      <c r="BD176" s="182"/>
      <c r="BF176" s="13"/>
      <c r="BK176" s="13"/>
    </row>
    <row r="177" spans="1:63" s="14" customFormat="1" ht="25.5" x14ac:dyDescent="0.2">
      <c r="A177" s="184">
        <v>168</v>
      </c>
      <c r="B177" s="49" t="s">
        <v>111</v>
      </c>
      <c r="C177" s="49" t="s">
        <v>107</v>
      </c>
      <c r="D177" s="132">
        <v>1</v>
      </c>
      <c r="E177" s="50" t="s">
        <v>331</v>
      </c>
      <c r="F177" s="164">
        <v>366341</v>
      </c>
      <c r="G177" s="162">
        <v>1</v>
      </c>
      <c r="H177" s="53">
        <f>VLOOKUP($A177,[1]Hoja1!$A$3:$G$271,6,0)</f>
        <v>0</v>
      </c>
      <c r="I177" s="53">
        <f>VLOOKUP($A177,[1]Hoja1!$A$3:$G$271,7,0)</f>
        <v>0</v>
      </c>
      <c r="J177" s="53">
        <f t="shared" si="79"/>
        <v>0</v>
      </c>
      <c r="K177" s="54">
        <f t="shared" si="80"/>
        <v>0</v>
      </c>
      <c r="L177" s="53">
        <f>VLOOKUP($A177,[2]Hoja1!$A$3:$G$271,6,0)</f>
        <v>0</v>
      </c>
      <c r="M177" s="53">
        <f>VLOOKUP($A177,[2]Hoja1!$A$3:$G$271,7,0)</f>
        <v>0</v>
      </c>
      <c r="N177" s="53">
        <f t="shared" si="66"/>
        <v>0</v>
      </c>
      <c r="O177" s="54">
        <f t="shared" si="85"/>
        <v>0</v>
      </c>
      <c r="P177" s="53">
        <f>VLOOKUP($A177,[3]Hoja1!$A$3:$M$271,12,0)</f>
        <v>0</v>
      </c>
      <c r="Q177" s="53">
        <f>VLOOKUP($A177,[3]Hoja1!$A$3:$M$271,13,0)</f>
        <v>0</v>
      </c>
      <c r="R177" s="53">
        <f t="shared" si="68"/>
        <v>0</v>
      </c>
      <c r="S177" s="54">
        <f t="shared" si="85"/>
        <v>0</v>
      </c>
      <c r="T177" s="53">
        <f>VLOOKUP($A177,[4]Hoja1!$A$3:$G$271,6,0)</f>
        <v>0</v>
      </c>
      <c r="U177" s="53">
        <f>VLOOKUP($A177,[4]Hoja1!$A$3:$G$271,7,0)</f>
        <v>0</v>
      </c>
      <c r="V177" s="53">
        <f t="shared" si="69"/>
        <v>0</v>
      </c>
      <c r="W177" s="54">
        <f t="shared" si="86"/>
        <v>0</v>
      </c>
      <c r="X177" s="53">
        <f>VLOOKUP($A177,[5]Hoja1!$A$3:$G$271,6,0)</f>
        <v>0</v>
      </c>
      <c r="Y177" s="53">
        <f>VLOOKUP($A177,[5]Hoja1!$A$3:$G$271,7,0)</f>
        <v>0</v>
      </c>
      <c r="Z177" s="53">
        <f t="shared" si="71"/>
        <v>0</v>
      </c>
      <c r="AA177" s="54">
        <f t="shared" si="86"/>
        <v>0</v>
      </c>
      <c r="AB177" s="53">
        <f>VLOOKUP($A177,[6]Hoja1!$A$3:$G$271,6,0)</f>
        <v>0</v>
      </c>
      <c r="AC177" s="53">
        <f>VLOOKUP($A177,[6]Hoja1!$A$3:$G$271,7,0)</f>
        <v>0</v>
      </c>
      <c r="AD177" s="53">
        <f t="shared" si="72"/>
        <v>0</v>
      </c>
      <c r="AE177" s="54">
        <f t="shared" si="86"/>
        <v>0</v>
      </c>
      <c r="AF177" s="53">
        <f>VLOOKUP($A177,[7]Hoja1!$A$3:$M$271,12,0)</f>
        <v>0</v>
      </c>
      <c r="AG177" s="53">
        <f>VLOOKUP($A177,[7]Hoja1!$A$3:$M$271,13,0)</f>
        <v>0</v>
      </c>
      <c r="AH177" s="53">
        <f t="shared" si="73"/>
        <v>0</v>
      </c>
      <c r="AI177" s="54">
        <f t="shared" si="86"/>
        <v>0</v>
      </c>
      <c r="AJ177" s="53">
        <f>VLOOKUP($A177,[8]Hoja1!$A$3:$G$271,6,0)</f>
        <v>0</v>
      </c>
      <c r="AK177" s="53">
        <f>VLOOKUP($A177,[8]Hoja1!$A$3:$G$271,7,0)</f>
        <v>0</v>
      </c>
      <c r="AL177" s="53">
        <f t="shared" si="74"/>
        <v>0</v>
      </c>
      <c r="AM177" s="54">
        <f t="shared" si="86"/>
        <v>0</v>
      </c>
      <c r="AN177" s="53">
        <f>VLOOKUP($A177,[9]Hoja1!$A$5:$G$273,6,0)</f>
        <v>0</v>
      </c>
      <c r="AO177" s="53">
        <f>VLOOKUP($A177,[9]Hoja1!$A$5:$G$273,7,0)</f>
        <v>0</v>
      </c>
      <c r="AP177" s="53">
        <f t="shared" si="75"/>
        <v>0</v>
      </c>
      <c r="AQ177" s="54">
        <f t="shared" si="86"/>
        <v>0</v>
      </c>
      <c r="AR177" s="53">
        <f>VLOOKUP($A177,[10]Hoja1!$A$3:$M$271,12,0)</f>
        <v>0</v>
      </c>
      <c r="AS177" s="53">
        <f>VLOOKUP($A177,[10]Hoja1!$A$3:$M$271,13,0)</f>
        <v>0</v>
      </c>
      <c r="AT177" s="53">
        <f t="shared" si="76"/>
        <v>0</v>
      </c>
      <c r="AU177" s="54">
        <f t="shared" si="84"/>
        <v>0</v>
      </c>
      <c r="AV177" s="53">
        <f>VLOOKUP($A177,[11]Hoja1!$A$3:$M$271,12,0)</f>
        <v>0</v>
      </c>
      <c r="AW177" s="53">
        <f>VLOOKUP($A177,[11]Hoja1!$A$3:$M$271,13,0)</f>
        <v>0</v>
      </c>
      <c r="AX177" s="53">
        <f t="shared" si="77"/>
        <v>0</v>
      </c>
      <c r="AY177" s="54">
        <f t="shared" si="84"/>
        <v>0</v>
      </c>
      <c r="AZ177" s="53">
        <f>VLOOKUP($A177,[12]Hoja1!$A$3:$M$271,12,0)</f>
        <v>0</v>
      </c>
      <c r="BA177" s="53">
        <f>VLOOKUP($A177,[12]Hoja1!$A$3:$M$271,13,0)</f>
        <v>0</v>
      </c>
      <c r="BB177" s="53">
        <f t="shared" si="78"/>
        <v>0</v>
      </c>
      <c r="BC177" s="54">
        <f t="shared" si="84"/>
        <v>0</v>
      </c>
      <c r="BD177" s="182"/>
      <c r="BF177" s="13"/>
      <c r="BK177" s="13"/>
    </row>
    <row r="178" spans="1:63" s="14" customFormat="1" ht="25.5" x14ac:dyDescent="0.2">
      <c r="A178" s="183">
        <v>169</v>
      </c>
      <c r="B178" s="49" t="s">
        <v>406</v>
      </c>
      <c r="C178" s="49" t="s">
        <v>107</v>
      </c>
      <c r="D178" s="132">
        <v>1</v>
      </c>
      <c r="E178" s="50" t="s">
        <v>331</v>
      </c>
      <c r="F178" s="164">
        <v>338265</v>
      </c>
      <c r="G178" s="162">
        <v>0.33333333333333331</v>
      </c>
      <c r="H178" s="53">
        <f>VLOOKUP($A178,[1]Hoja1!$A$3:$G$271,6,0)</f>
        <v>0</v>
      </c>
      <c r="I178" s="53">
        <f>VLOOKUP($A178,[1]Hoja1!$A$3:$G$271,7,0)</f>
        <v>0</v>
      </c>
      <c r="J178" s="53">
        <f t="shared" si="79"/>
        <v>0</v>
      </c>
      <c r="K178" s="54">
        <f t="shared" si="80"/>
        <v>0</v>
      </c>
      <c r="L178" s="53">
        <f>VLOOKUP($A178,[2]Hoja1!$A$3:$G$271,6,0)</f>
        <v>0</v>
      </c>
      <c r="M178" s="53">
        <f>VLOOKUP($A178,[2]Hoja1!$A$3:$G$271,7,0)</f>
        <v>0</v>
      </c>
      <c r="N178" s="53">
        <f t="shared" si="66"/>
        <v>0</v>
      </c>
      <c r="O178" s="54">
        <f t="shared" si="85"/>
        <v>0</v>
      </c>
      <c r="P178" s="53">
        <f>VLOOKUP($A178,[3]Hoja1!$A$3:$M$271,12,0)</f>
        <v>0</v>
      </c>
      <c r="Q178" s="53">
        <f>VLOOKUP($A178,[3]Hoja1!$A$3:$M$271,13,0)</f>
        <v>0</v>
      </c>
      <c r="R178" s="53">
        <f t="shared" si="68"/>
        <v>0</v>
      </c>
      <c r="S178" s="54">
        <f t="shared" si="85"/>
        <v>0</v>
      </c>
      <c r="T178" s="53">
        <f>VLOOKUP($A178,[4]Hoja1!$A$3:$G$271,6,0)</f>
        <v>294318</v>
      </c>
      <c r="U178" s="53">
        <f>VLOOKUP($A178,[4]Hoja1!$A$3:$G$271,7,0)</f>
        <v>0</v>
      </c>
      <c r="V178" s="53">
        <f t="shared" si="69"/>
        <v>294318</v>
      </c>
      <c r="W178" s="54">
        <f t="shared" si="86"/>
        <v>294318</v>
      </c>
      <c r="X178" s="53">
        <f>VLOOKUP($A178,[5]Hoja1!$A$3:$G$271,6,0)</f>
        <v>0</v>
      </c>
      <c r="Y178" s="53">
        <f>VLOOKUP($A178,[5]Hoja1!$A$3:$G$271,7,0)</f>
        <v>0</v>
      </c>
      <c r="Z178" s="53">
        <f t="shared" si="71"/>
        <v>0</v>
      </c>
      <c r="AA178" s="54">
        <f t="shared" si="86"/>
        <v>0</v>
      </c>
      <c r="AB178" s="53">
        <f>VLOOKUP($A178,[6]Hoja1!$A$3:$G$271,6,0)</f>
        <v>0</v>
      </c>
      <c r="AC178" s="53">
        <f>VLOOKUP($A178,[6]Hoja1!$A$3:$G$271,7,0)</f>
        <v>0</v>
      </c>
      <c r="AD178" s="53">
        <f t="shared" si="72"/>
        <v>0</v>
      </c>
      <c r="AE178" s="54">
        <f t="shared" si="86"/>
        <v>0</v>
      </c>
      <c r="AF178" s="53">
        <f>VLOOKUP($A178,[7]Hoja1!$A$3:$M$271,12,0)</f>
        <v>0</v>
      </c>
      <c r="AG178" s="53">
        <f>VLOOKUP($A178,[7]Hoja1!$A$3:$M$271,13,0)</f>
        <v>0</v>
      </c>
      <c r="AH178" s="53">
        <f t="shared" si="73"/>
        <v>0</v>
      </c>
      <c r="AI178" s="54">
        <f t="shared" si="86"/>
        <v>0</v>
      </c>
      <c r="AJ178" s="53">
        <f>VLOOKUP($A178,[8]Hoja1!$A$3:$G$271,6,0)</f>
        <v>0</v>
      </c>
      <c r="AK178" s="53">
        <f>VLOOKUP($A178,[8]Hoja1!$A$3:$G$271,7,0)</f>
        <v>0</v>
      </c>
      <c r="AL178" s="53">
        <f t="shared" si="74"/>
        <v>0</v>
      </c>
      <c r="AM178" s="54">
        <f t="shared" si="86"/>
        <v>0</v>
      </c>
      <c r="AN178" s="53">
        <f>VLOOKUP($A178,[9]Hoja1!$A$5:$G$273,6,0)</f>
        <v>0</v>
      </c>
      <c r="AO178" s="53">
        <f>VLOOKUP($A178,[9]Hoja1!$A$5:$G$273,7,0)</f>
        <v>0</v>
      </c>
      <c r="AP178" s="53">
        <f t="shared" si="75"/>
        <v>0</v>
      </c>
      <c r="AQ178" s="54">
        <f t="shared" si="86"/>
        <v>0</v>
      </c>
      <c r="AR178" s="53">
        <f>VLOOKUP($A178,[10]Hoja1!$A$3:$M$271,12,0)</f>
        <v>0</v>
      </c>
      <c r="AS178" s="53">
        <f>VLOOKUP($A178,[10]Hoja1!$A$3:$M$271,13,0)</f>
        <v>0</v>
      </c>
      <c r="AT178" s="53">
        <f t="shared" si="76"/>
        <v>0</v>
      </c>
      <c r="AU178" s="54">
        <f t="shared" si="84"/>
        <v>0</v>
      </c>
      <c r="AV178" s="53">
        <f>VLOOKUP($A178,[11]Hoja1!$A$3:$M$271,12,0)</f>
        <v>0</v>
      </c>
      <c r="AW178" s="53">
        <f>VLOOKUP($A178,[11]Hoja1!$A$3:$M$271,13,0)</f>
        <v>0</v>
      </c>
      <c r="AX178" s="53">
        <f t="shared" si="77"/>
        <v>0</v>
      </c>
      <c r="AY178" s="54">
        <f t="shared" si="84"/>
        <v>0</v>
      </c>
      <c r="AZ178" s="53">
        <f>VLOOKUP($A178,[12]Hoja1!$A$3:$M$271,12,0)</f>
        <v>0</v>
      </c>
      <c r="BA178" s="53">
        <f>VLOOKUP($A178,[12]Hoja1!$A$3:$M$271,13,0)</f>
        <v>0</v>
      </c>
      <c r="BB178" s="53">
        <f t="shared" si="78"/>
        <v>0</v>
      </c>
      <c r="BC178" s="54">
        <f t="shared" si="84"/>
        <v>0</v>
      </c>
      <c r="BD178" s="182"/>
      <c r="BF178" s="13"/>
      <c r="BK178" s="13"/>
    </row>
    <row r="179" spans="1:63" s="14" customFormat="1" ht="25.5" x14ac:dyDescent="0.2">
      <c r="A179" s="184">
        <v>170</v>
      </c>
      <c r="B179" s="49" t="s">
        <v>113</v>
      </c>
      <c r="C179" s="49" t="s">
        <v>107</v>
      </c>
      <c r="D179" s="132">
        <v>1</v>
      </c>
      <c r="E179" s="50" t="s">
        <v>331</v>
      </c>
      <c r="F179" s="164">
        <v>306122</v>
      </c>
      <c r="G179" s="162">
        <v>0.33333333333333331</v>
      </c>
      <c r="H179" s="53">
        <f>VLOOKUP($A179,[1]Hoja1!$A$3:$G$271,6,0)</f>
        <v>0</v>
      </c>
      <c r="I179" s="53">
        <f>VLOOKUP($A179,[1]Hoja1!$A$3:$G$271,7,0)</f>
        <v>0</v>
      </c>
      <c r="J179" s="53">
        <f t="shared" si="79"/>
        <v>0</v>
      </c>
      <c r="K179" s="54">
        <f t="shared" si="80"/>
        <v>0</v>
      </c>
      <c r="L179" s="53">
        <f>VLOOKUP($A179,[2]Hoja1!$A$3:$G$271,6,0)</f>
        <v>0</v>
      </c>
      <c r="M179" s="53">
        <f>VLOOKUP($A179,[2]Hoja1!$A$3:$G$271,7,0)</f>
        <v>0</v>
      </c>
      <c r="N179" s="53">
        <f t="shared" si="66"/>
        <v>0</v>
      </c>
      <c r="O179" s="54">
        <f t="shared" si="85"/>
        <v>0</v>
      </c>
      <c r="P179" s="53">
        <f>VLOOKUP($A179,[3]Hoja1!$A$3:$M$271,12,0)</f>
        <v>0</v>
      </c>
      <c r="Q179" s="53">
        <f>VLOOKUP($A179,[3]Hoja1!$A$3:$M$271,13,0)</f>
        <v>0</v>
      </c>
      <c r="R179" s="53">
        <f t="shared" si="68"/>
        <v>0</v>
      </c>
      <c r="S179" s="54">
        <f t="shared" si="85"/>
        <v>0</v>
      </c>
      <c r="T179" s="53">
        <f>VLOOKUP($A179,[4]Hoja1!$A$3:$G$271,6,0)</f>
        <v>0</v>
      </c>
      <c r="U179" s="53">
        <f>VLOOKUP($A179,[4]Hoja1!$A$3:$G$271,7,0)</f>
        <v>0</v>
      </c>
      <c r="V179" s="53">
        <f t="shared" si="69"/>
        <v>0</v>
      </c>
      <c r="W179" s="54">
        <f t="shared" si="86"/>
        <v>0</v>
      </c>
      <c r="X179" s="53">
        <f>VLOOKUP($A179,[5]Hoja1!$A$3:$G$271,6,0)</f>
        <v>0</v>
      </c>
      <c r="Y179" s="53">
        <f>VLOOKUP($A179,[5]Hoja1!$A$3:$G$271,7,0)</f>
        <v>0</v>
      </c>
      <c r="Z179" s="53">
        <f t="shared" si="71"/>
        <v>0</v>
      </c>
      <c r="AA179" s="54">
        <f t="shared" si="86"/>
        <v>0</v>
      </c>
      <c r="AB179" s="53">
        <f>VLOOKUP($A179,[6]Hoja1!$A$3:$G$271,6,0)</f>
        <v>0</v>
      </c>
      <c r="AC179" s="53">
        <f>VLOOKUP($A179,[6]Hoja1!$A$3:$G$271,7,0)</f>
        <v>0</v>
      </c>
      <c r="AD179" s="53">
        <f t="shared" si="72"/>
        <v>0</v>
      </c>
      <c r="AE179" s="54">
        <f t="shared" si="86"/>
        <v>0</v>
      </c>
      <c r="AF179" s="53">
        <f>VLOOKUP($A179,[7]Hoja1!$A$3:$M$271,12,0)</f>
        <v>0</v>
      </c>
      <c r="AG179" s="53">
        <f>VLOOKUP($A179,[7]Hoja1!$A$3:$M$271,13,0)</f>
        <v>0</v>
      </c>
      <c r="AH179" s="53">
        <f t="shared" si="73"/>
        <v>0</v>
      </c>
      <c r="AI179" s="54">
        <f t="shared" si="86"/>
        <v>0</v>
      </c>
      <c r="AJ179" s="53">
        <f>VLOOKUP($A179,[8]Hoja1!$A$3:$G$271,6,0)</f>
        <v>0</v>
      </c>
      <c r="AK179" s="53">
        <f>VLOOKUP($A179,[8]Hoja1!$A$3:$G$271,7,0)</f>
        <v>0</v>
      </c>
      <c r="AL179" s="53">
        <f t="shared" si="74"/>
        <v>0</v>
      </c>
      <c r="AM179" s="54">
        <f t="shared" si="86"/>
        <v>0</v>
      </c>
      <c r="AN179" s="53">
        <f>VLOOKUP($A179,[9]Hoja1!$A$5:$G$273,6,0)</f>
        <v>0</v>
      </c>
      <c r="AO179" s="53">
        <f>VLOOKUP($A179,[9]Hoja1!$A$5:$G$273,7,0)</f>
        <v>0</v>
      </c>
      <c r="AP179" s="53">
        <f t="shared" si="75"/>
        <v>0</v>
      </c>
      <c r="AQ179" s="54">
        <f t="shared" si="86"/>
        <v>0</v>
      </c>
      <c r="AR179" s="53">
        <f>VLOOKUP($A179,[10]Hoja1!$A$3:$M$271,12,0)</f>
        <v>0</v>
      </c>
      <c r="AS179" s="53">
        <f>VLOOKUP($A179,[10]Hoja1!$A$3:$M$271,13,0)</f>
        <v>0</v>
      </c>
      <c r="AT179" s="53">
        <f t="shared" si="76"/>
        <v>0</v>
      </c>
      <c r="AU179" s="54">
        <f t="shared" si="84"/>
        <v>0</v>
      </c>
      <c r="AV179" s="53">
        <f>VLOOKUP($A179,[11]Hoja1!$A$3:$M$271,12,0)</f>
        <v>0</v>
      </c>
      <c r="AW179" s="53">
        <f>VLOOKUP($A179,[11]Hoja1!$A$3:$M$271,13,0)</f>
        <v>0</v>
      </c>
      <c r="AX179" s="53">
        <f t="shared" si="77"/>
        <v>0</v>
      </c>
      <c r="AY179" s="54">
        <f t="shared" si="84"/>
        <v>0</v>
      </c>
      <c r="AZ179" s="53">
        <f>VLOOKUP($A179,[12]Hoja1!$A$3:$M$271,12,0)</f>
        <v>0</v>
      </c>
      <c r="BA179" s="53">
        <f>VLOOKUP($A179,[12]Hoja1!$A$3:$M$271,13,0)</f>
        <v>0</v>
      </c>
      <c r="BB179" s="53">
        <f t="shared" si="78"/>
        <v>0</v>
      </c>
      <c r="BC179" s="54">
        <f t="shared" si="84"/>
        <v>0</v>
      </c>
      <c r="BD179" s="182"/>
      <c r="BF179" s="13"/>
      <c r="BK179" s="13"/>
    </row>
    <row r="180" spans="1:63" s="14" customFormat="1" ht="12.75" x14ac:dyDescent="0.2">
      <c r="A180" s="183">
        <v>171</v>
      </c>
      <c r="B180" s="49" t="s">
        <v>114</v>
      </c>
      <c r="C180" s="49" t="s">
        <v>107</v>
      </c>
      <c r="D180" s="132">
        <v>1</v>
      </c>
      <c r="E180" s="50" t="s">
        <v>331</v>
      </c>
      <c r="F180" s="164">
        <v>22500</v>
      </c>
      <c r="G180" s="162">
        <v>5</v>
      </c>
      <c r="H180" s="53">
        <f>VLOOKUP($A180,[1]Hoja1!$A$3:$G$271,6,0)</f>
        <v>0</v>
      </c>
      <c r="I180" s="53">
        <f>VLOOKUP($A180,[1]Hoja1!$A$3:$G$271,7,0)</f>
        <v>0</v>
      </c>
      <c r="J180" s="53">
        <f t="shared" si="79"/>
        <v>0</v>
      </c>
      <c r="K180" s="54">
        <f t="shared" si="80"/>
        <v>0</v>
      </c>
      <c r="L180" s="53">
        <f>VLOOKUP($A180,[2]Hoja1!$A$3:$G$271,6,0)</f>
        <v>0</v>
      </c>
      <c r="M180" s="53">
        <f>VLOOKUP($A180,[2]Hoja1!$A$3:$G$271,7,0)</f>
        <v>0</v>
      </c>
      <c r="N180" s="53">
        <f t="shared" si="66"/>
        <v>0</v>
      </c>
      <c r="O180" s="54">
        <f t="shared" si="85"/>
        <v>0</v>
      </c>
      <c r="P180" s="53">
        <f>VLOOKUP($A180,[3]Hoja1!$A$3:$M$271,12,0)</f>
        <v>0</v>
      </c>
      <c r="Q180" s="53">
        <f>VLOOKUP($A180,[3]Hoja1!$A$3:$M$271,13,0)</f>
        <v>0</v>
      </c>
      <c r="R180" s="53">
        <f t="shared" si="68"/>
        <v>0</v>
      </c>
      <c r="S180" s="54">
        <f t="shared" si="85"/>
        <v>0</v>
      </c>
      <c r="T180" s="53">
        <f>VLOOKUP($A180,[4]Hoja1!$A$3:$G$271,6,0)</f>
        <v>32500</v>
      </c>
      <c r="U180" s="53">
        <f>VLOOKUP($A180,[4]Hoja1!$A$3:$G$271,7,0)</f>
        <v>0</v>
      </c>
      <c r="V180" s="53">
        <f t="shared" si="69"/>
        <v>32500</v>
      </c>
      <c r="W180" s="54">
        <f t="shared" si="86"/>
        <v>32500</v>
      </c>
      <c r="X180" s="53">
        <f>VLOOKUP($A180,[5]Hoja1!$A$3:$G$271,6,0)</f>
        <v>0</v>
      </c>
      <c r="Y180" s="53">
        <f>VLOOKUP($A180,[5]Hoja1!$A$3:$G$271,7,0)</f>
        <v>0</v>
      </c>
      <c r="Z180" s="53">
        <f t="shared" si="71"/>
        <v>0</v>
      </c>
      <c r="AA180" s="54">
        <f t="shared" si="86"/>
        <v>0</v>
      </c>
      <c r="AB180" s="53">
        <f>VLOOKUP($A180,[6]Hoja1!$A$3:$G$271,6,0)</f>
        <v>0</v>
      </c>
      <c r="AC180" s="53">
        <f>VLOOKUP($A180,[6]Hoja1!$A$3:$G$271,7,0)</f>
        <v>0</v>
      </c>
      <c r="AD180" s="53">
        <f t="shared" si="72"/>
        <v>0</v>
      </c>
      <c r="AE180" s="54">
        <f t="shared" si="86"/>
        <v>0</v>
      </c>
      <c r="AF180" s="53">
        <f>VLOOKUP($A180,[7]Hoja1!$A$3:$M$271,12,0)</f>
        <v>0</v>
      </c>
      <c r="AG180" s="53">
        <f>VLOOKUP($A180,[7]Hoja1!$A$3:$M$271,13,0)</f>
        <v>0</v>
      </c>
      <c r="AH180" s="53">
        <f t="shared" si="73"/>
        <v>0</v>
      </c>
      <c r="AI180" s="54">
        <f t="shared" si="86"/>
        <v>0</v>
      </c>
      <c r="AJ180" s="53">
        <f>VLOOKUP($A180,[8]Hoja1!$A$3:$G$271,6,0)</f>
        <v>0</v>
      </c>
      <c r="AK180" s="53">
        <f>VLOOKUP($A180,[8]Hoja1!$A$3:$G$271,7,0)</f>
        <v>0</v>
      </c>
      <c r="AL180" s="53">
        <f t="shared" si="74"/>
        <v>0</v>
      </c>
      <c r="AM180" s="54">
        <f t="shared" si="86"/>
        <v>0</v>
      </c>
      <c r="AN180" s="53">
        <f>VLOOKUP($A180,[9]Hoja1!$A$5:$G$273,6,0)</f>
        <v>32500</v>
      </c>
      <c r="AO180" s="53">
        <f>VLOOKUP($A180,[9]Hoja1!$A$5:$G$273,7,0)</f>
        <v>0</v>
      </c>
      <c r="AP180" s="53">
        <f t="shared" si="75"/>
        <v>32500</v>
      </c>
      <c r="AQ180" s="54">
        <f t="shared" si="86"/>
        <v>32500</v>
      </c>
      <c r="AR180" s="53">
        <f>VLOOKUP($A180,[10]Hoja1!$A$3:$M$271,12,0)</f>
        <v>0</v>
      </c>
      <c r="AS180" s="53">
        <f>VLOOKUP($A180,[10]Hoja1!$A$3:$M$271,13,0)</f>
        <v>0</v>
      </c>
      <c r="AT180" s="53">
        <f t="shared" si="76"/>
        <v>0</v>
      </c>
      <c r="AU180" s="54">
        <f t="shared" si="84"/>
        <v>0</v>
      </c>
      <c r="AV180" s="53">
        <f>VLOOKUP($A180,[11]Hoja1!$A$3:$M$271,12,0)</f>
        <v>0</v>
      </c>
      <c r="AW180" s="53">
        <f>VLOOKUP($A180,[11]Hoja1!$A$3:$M$271,13,0)</f>
        <v>0</v>
      </c>
      <c r="AX180" s="53">
        <f t="shared" si="77"/>
        <v>0</v>
      </c>
      <c r="AY180" s="54">
        <f t="shared" si="84"/>
        <v>0</v>
      </c>
      <c r="AZ180" s="53">
        <f>VLOOKUP($A180,[12]Hoja1!$A$3:$M$271,12,0)</f>
        <v>0</v>
      </c>
      <c r="BA180" s="53">
        <f>VLOOKUP($A180,[12]Hoja1!$A$3:$M$271,13,0)</f>
        <v>0</v>
      </c>
      <c r="BB180" s="53">
        <f t="shared" si="78"/>
        <v>0</v>
      </c>
      <c r="BC180" s="54">
        <f t="shared" si="84"/>
        <v>0</v>
      </c>
      <c r="BD180" s="182"/>
      <c r="BF180" s="13"/>
      <c r="BK180" s="13"/>
    </row>
    <row r="181" spans="1:63" s="14" customFormat="1" ht="38.25" x14ac:dyDescent="0.2">
      <c r="A181" s="184">
        <v>172</v>
      </c>
      <c r="B181" s="49" t="s">
        <v>407</v>
      </c>
      <c r="C181" s="49" t="s">
        <v>43</v>
      </c>
      <c r="D181" s="132">
        <v>1</v>
      </c>
      <c r="E181" s="50" t="s">
        <v>331</v>
      </c>
      <c r="F181" s="164">
        <v>5735</v>
      </c>
      <c r="G181" s="162">
        <v>24.666666666666668</v>
      </c>
      <c r="H181" s="53">
        <f>VLOOKUP($A181,[1]Hoja1!$A$3:$G$271,6,0)</f>
        <v>0</v>
      </c>
      <c r="I181" s="53">
        <f>VLOOKUP($A181,[1]Hoja1!$A$3:$G$271,7,0)</f>
        <v>0</v>
      </c>
      <c r="J181" s="53">
        <f t="shared" si="79"/>
        <v>0</v>
      </c>
      <c r="K181" s="54">
        <f t="shared" si="80"/>
        <v>0</v>
      </c>
      <c r="L181" s="53">
        <f>VLOOKUP($A181,[2]Hoja1!$A$3:$G$271,6,0)</f>
        <v>0</v>
      </c>
      <c r="M181" s="53">
        <f>VLOOKUP($A181,[2]Hoja1!$A$3:$G$271,7,0)</f>
        <v>0</v>
      </c>
      <c r="N181" s="53">
        <f t="shared" si="66"/>
        <v>0</v>
      </c>
      <c r="O181" s="54">
        <f t="shared" si="85"/>
        <v>0</v>
      </c>
      <c r="P181" s="53">
        <f>VLOOKUP($A181,[3]Hoja1!$A$3:$M$271,12,0)</f>
        <v>5020</v>
      </c>
      <c r="Q181" s="53">
        <f>VLOOKUP($A181,[3]Hoja1!$A$3:$M$271,13,0)</f>
        <v>0</v>
      </c>
      <c r="R181" s="53">
        <f t="shared" si="68"/>
        <v>5020</v>
      </c>
      <c r="S181" s="54">
        <f t="shared" si="85"/>
        <v>5020</v>
      </c>
      <c r="T181" s="53">
        <f>VLOOKUP($A181,[4]Hoja1!$A$3:$G$271,6,0)</f>
        <v>8505</v>
      </c>
      <c r="U181" s="53">
        <f>VLOOKUP($A181,[4]Hoja1!$A$3:$G$271,7,0)</f>
        <v>0</v>
      </c>
      <c r="V181" s="53">
        <f t="shared" si="69"/>
        <v>8505</v>
      </c>
      <c r="W181" s="54">
        <f t="shared" si="86"/>
        <v>8505</v>
      </c>
      <c r="X181" s="53">
        <f>VLOOKUP($A181,[5]Hoja1!$A$3:$G$271,6,0)</f>
        <v>0</v>
      </c>
      <c r="Y181" s="53">
        <f>VLOOKUP($A181,[5]Hoja1!$A$3:$G$271,7,0)</f>
        <v>0</v>
      </c>
      <c r="Z181" s="53">
        <f t="shared" si="71"/>
        <v>0</v>
      </c>
      <c r="AA181" s="54">
        <f t="shared" si="86"/>
        <v>0</v>
      </c>
      <c r="AB181" s="53">
        <f>VLOOKUP($A181,[6]Hoja1!$A$3:$G$271,6,0)</f>
        <v>0</v>
      </c>
      <c r="AC181" s="53">
        <f>VLOOKUP($A181,[6]Hoja1!$A$3:$G$271,7,0)</f>
        <v>0</v>
      </c>
      <c r="AD181" s="53">
        <f t="shared" si="72"/>
        <v>0</v>
      </c>
      <c r="AE181" s="54">
        <f t="shared" si="86"/>
        <v>0</v>
      </c>
      <c r="AF181" s="53">
        <f>VLOOKUP($A181,[7]Hoja1!$A$3:$M$271,12,0)</f>
        <v>0</v>
      </c>
      <c r="AG181" s="53">
        <f>VLOOKUP($A181,[7]Hoja1!$A$3:$M$271,13,0)</f>
        <v>0</v>
      </c>
      <c r="AH181" s="53">
        <f t="shared" si="73"/>
        <v>0</v>
      </c>
      <c r="AI181" s="54">
        <f t="shared" si="86"/>
        <v>0</v>
      </c>
      <c r="AJ181" s="53">
        <f>VLOOKUP($A181,[8]Hoja1!$A$3:$G$271,6,0)</f>
        <v>0</v>
      </c>
      <c r="AK181" s="53">
        <f>VLOOKUP($A181,[8]Hoja1!$A$3:$G$271,7,0)</f>
        <v>0</v>
      </c>
      <c r="AL181" s="53">
        <f t="shared" si="74"/>
        <v>0</v>
      </c>
      <c r="AM181" s="54">
        <f t="shared" si="86"/>
        <v>0</v>
      </c>
      <c r="AN181" s="53">
        <f>VLOOKUP($A181,[9]Hoja1!$A$5:$G$273,6,0)</f>
        <v>0</v>
      </c>
      <c r="AO181" s="53">
        <f>VLOOKUP($A181,[9]Hoja1!$A$5:$G$273,7,0)</f>
        <v>0</v>
      </c>
      <c r="AP181" s="53">
        <f t="shared" si="75"/>
        <v>0</v>
      </c>
      <c r="AQ181" s="54">
        <f t="shared" si="86"/>
        <v>0</v>
      </c>
      <c r="AR181" s="53">
        <f>VLOOKUP($A181,[10]Hoja1!$A$3:$M$271,12,0)</f>
        <v>0</v>
      </c>
      <c r="AS181" s="53">
        <f>VLOOKUP($A181,[10]Hoja1!$A$3:$M$271,13,0)</f>
        <v>0</v>
      </c>
      <c r="AT181" s="53">
        <f t="shared" si="76"/>
        <v>0</v>
      </c>
      <c r="AU181" s="54">
        <f t="shared" si="84"/>
        <v>0</v>
      </c>
      <c r="AV181" s="53">
        <f>VLOOKUP($A181,[11]Hoja1!$A$3:$M$271,12,0)</f>
        <v>0</v>
      </c>
      <c r="AW181" s="53">
        <f>VLOOKUP($A181,[11]Hoja1!$A$3:$M$271,13,0)</f>
        <v>0</v>
      </c>
      <c r="AX181" s="53">
        <f t="shared" si="77"/>
        <v>0</v>
      </c>
      <c r="AY181" s="54">
        <f t="shared" si="84"/>
        <v>0</v>
      </c>
      <c r="AZ181" s="53">
        <f>VLOOKUP($A181,[12]Hoja1!$A$3:$M$271,12,0)</f>
        <v>0</v>
      </c>
      <c r="BA181" s="53">
        <f>VLOOKUP($A181,[12]Hoja1!$A$3:$M$271,13,0)</f>
        <v>0</v>
      </c>
      <c r="BB181" s="53">
        <f t="shared" si="78"/>
        <v>0</v>
      </c>
      <c r="BC181" s="54">
        <f t="shared" si="84"/>
        <v>0</v>
      </c>
      <c r="BD181" s="182"/>
      <c r="BF181" s="13"/>
      <c r="BK181" s="13"/>
    </row>
    <row r="182" spans="1:63" s="14" customFormat="1" ht="12.75" x14ac:dyDescent="0.2">
      <c r="A182" s="183">
        <v>173</v>
      </c>
      <c r="B182" s="49" t="s">
        <v>119</v>
      </c>
      <c r="C182" s="49" t="s">
        <v>43</v>
      </c>
      <c r="D182" s="132">
        <v>1</v>
      </c>
      <c r="E182" s="50" t="s">
        <v>331</v>
      </c>
      <c r="F182" s="164">
        <v>3181</v>
      </c>
      <c r="G182" s="162">
        <v>37.333333333333336</v>
      </c>
      <c r="H182" s="53">
        <f>VLOOKUP($A182,[1]Hoja1!$A$3:$G$271,6,0)</f>
        <v>0</v>
      </c>
      <c r="I182" s="53">
        <f>VLOOKUP($A182,[1]Hoja1!$A$3:$G$271,7,0)</f>
        <v>0</v>
      </c>
      <c r="J182" s="53">
        <f t="shared" si="79"/>
        <v>0</v>
      </c>
      <c r="K182" s="54">
        <f t="shared" si="80"/>
        <v>0</v>
      </c>
      <c r="L182" s="53">
        <f>VLOOKUP($A182,[2]Hoja1!$A$3:$G$271,6,0)</f>
        <v>0</v>
      </c>
      <c r="M182" s="53">
        <f>VLOOKUP($A182,[2]Hoja1!$A$3:$G$271,7,0)</f>
        <v>0</v>
      </c>
      <c r="N182" s="53">
        <f t="shared" si="66"/>
        <v>0</v>
      </c>
      <c r="O182" s="54">
        <f t="shared" si="85"/>
        <v>0</v>
      </c>
      <c r="P182" s="53">
        <f>VLOOKUP($A182,[3]Hoja1!$A$3:$M$271,12,0)</f>
        <v>0</v>
      </c>
      <c r="Q182" s="53">
        <f>VLOOKUP($A182,[3]Hoja1!$A$3:$M$271,13,0)</f>
        <v>0</v>
      </c>
      <c r="R182" s="53">
        <f t="shared" si="68"/>
        <v>0</v>
      </c>
      <c r="S182" s="54">
        <f t="shared" si="85"/>
        <v>0</v>
      </c>
      <c r="T182" s="53">
        <f>VLOOKUP($A182,[4]Hoja1!$A$3:$G$271,6,0)</f>
        <v>3544</v>
      </c>
      <c r="U182" s="53">
        <f>VLOOKUP($A182,[4]Hoja1!$A$3:$G$271,7,0)</f>
        <v>0</v>
      </c>
      <c r="V182" s="53">
        <f t="shared" si="69"/>
        <v>3544</v>
      </c>
      <c r="W182" s="54">
        <f t="shared" si="86"/>
        <v>3544</v>
      </c>
      <c r="X182" s="53">
        <f>VLOOKUP($A182,[5]Hoja1!$A$3:$G$271,6,0)</f>
        <v>0</v>
      </c>
      <c r="Y182" s="53">
        <f>VLOOKUP($A182,[5]Hoja1!$A$3:$G$271,7,0)</f>
        <v>0</v>
      </c>
      <c r="Z182" s="53">
        <f t="shared" si="71"/>
        <v>0</v>
      </c>
      <c r="AA182" s="54">
        <f t="shared" si="86"/>
        <v>0</v>
      </c>
      <c r="AB182" s="53">
        <f>VLOOKUP($A182,[6]Hoja1!$A$3:$G$271,6,0)</f>
        <v>0</v>
      </c>
      <c r="AC182" s="53">
        <f>VLOOKUP($A182,[6]Hoja1!$A$3:$G$271,7,0)</f>
        <v>0</v>
      </c>
      <c r="AD182" s="53">
        <f t="shared" si="72"/>
        <v>0</v>
      </c>
      <c r="AE182" s="54">
        <f t="shared" si="86"/>
        <v>0</v>
      </c>
      <c r="AF182" s="53">
        <f>VLOOKUP($A182,[7]Hoja1!$A$3:$M$271,12,0)</f>
        <v>0</v>
      </c>
      <c r="AG182" s="53">
        <f>VLOOKUP($A182,[7]Hoja1!$A$3:$M$271,13,0)</f>
        <v>0</v>
      </c>
      <c r="AH182" s="53">
        <f t="shared" si="73"/>
        <v>0</v>
      </c>
      <c r="AI182" s="54">
        <f t="shared" si="86"/>
        <v>0</v>
      </c>
      <c r="AJ182" s="53">
        <f>VLOOKUP($A182,[8]Hoja1!$A$3:$G$271,6,0)</f>
        <v>0</v>
      </c>
      <c r="AK182" s="53">
        <f>VLOOKUP($A182,[8]Hoja1!$A$3:$G$271,7,0)</f>
        <v>0</v>
      </c>
      <c r="AL182" s="53">
        <f t="shared" si="74"/>
        <v>0</v>
      </c>
      <c r="AM182" s="54">
        <f t="shared" si="86"/>
        <v>0</v>
      </c>
      <c r="AN182" s="53">
        <f>VLOOKUP($A182,[9]Hoja1!$A$5:$G$273,6,0)</f>
        <v>0</v>
      </c>
      <c r="AO182" s="53">
        <f>VLOOKUP($A182,[9]Hoja1!$A$5:$G$273,7,0)</f>
        <v>0</v>
      </c>
      <c r="AP182" s="53">
        <f t="shared" si="75"/>
        <v>0</v>
      </c>
      <c r="AQ182" s="54">
        <f t="shared" si="86"/>
        <v>0</v>
      </c>
      <c r="AR182" s="53">
        <f>VLOOKUP($A182,[10]Hoja1!$A$3:$M$271,12,0)</f>
        <v>0</v>
      </c>
      <c r="AS182" s="53">
        <f>VLOOKUP($A182,[10]Hoja1!$A$3:$M$271,13,0)</f>
        <v>0</v>
      </c>
      <c r="AT182" s="53">
        <f t="shared" si="76"/>
        <v>0</v>
      </c>
      <c r="AU182" s="54">
        <f t="shared" si="84"/>
        <v>0</v>
      </c>
      <c r="AV182" s="53">
        <f>VLOOKUP($A182,[11]Hoja1!$A$3:$M$271,12,0)</f>
        <v>0</v>
      </c>
      <c r="AW182" s="53">
        <f>VLOOKUP($A182,[11]Hoja1!$A$3:$M$271,13,0)</f>
        <v>0</v>
      </c>
      <c r="AX182" s="53">
        <f t="shared" si="77"/>
        <v>0</v>
      </c>
      <c r="AY182" s="54">
        <f t="shared" si="84"/>
        <v>0</v>
      </c>
      <c r="AZ182" s="53">
        <f>VLOOKUP($A182,[12]Hoja1!$A$3:$M$271,12,0)</f>
        <v>0</v>
      </c>
      <c r="BA182" s="53">
        <f>VLOOKUP($A182,[12]Hoja1!$A$3:$M$271,13,0)</f>
        <v>0</v>
      </c>
      <c r="BB182" s="53">
        <f t="shared" si="78"/>
        <v>0</v>
      </c>
      <c r="BC182" s="54">
        <f t="shared" si="84"/>
        <v>0</v>
      </c>
      <c r="BD182" s="182"/>
      <c r="BF182" s="13"/>
      <c r="BK182" s="13"/>
    </row>
    <row r="183" spans="1:63" s="14" customFormat="1" ht="25.5" x14ac:dyDescent="0.2">
      <c r="A183" s="184">
        <v>174</v>
      </c>
      <c r="B183" s="49" t="s">
        <v>124</v>
      </c>
      <c r="C183" s="49" t="s">
        <v>121</v>
      </c>
      <c r="D183" s="132">
        <v>1</v>
      </c>
      <c r="E183" s="50" t="s">
        <v>331</v>
      </c>
      <c r="F183" s="164">
        <v>14031</v>
      </c>
      <c r="G183" s="162">
        <v>450</v>
      </c>
      <c r="H183" s="53">
        <f>VLOOKUP($A183,[1]Hoja1!$A$3:$G$271,6,0)</f>
        <v>0</v>
      </c>
      <c r="I183" s="53">
        <f>VLOOKUP($A183,[1]Hoja1!$A$3:$G$271,7,0)</f>
        <v>0</v>
      </c>
      <c r="J183" s="53">
        <f t="shared" si="79"/>
        <v>0</v>
      </c>
      <c r="K183" s="54">
        <f t="shared" si="80"/>
        <v>0</v>
      </c>
      <c r="L183" s="53">
        <f>VLOOKUP($A183,[2]Hoja1!$A$3:$G$271,6,0)</f>
        <v>0</v>
      </c>
      <c r="M183" s="53">
        <f>VLOOKUP($A183,[2]Hoja1!$A$3:$G$271,7,0)</f>
        <v>0</v>
      </c>
      <c r="N183" s="53">
        <f t="shared" si="66"/>
        <v>0</v>
      </c>
      <c r="O183" s="54">
        <f t="shared" si="85"/>
        <v>0</v>
      </c>
      <c r="P183" s="53">
        <f>VLOOKUP($A183,[3]Hoja1!$A$3:$M$271,12,0)</f>
        <v>12345</v>
      </c>
      <c r="Q183" s="53">
        <f>VLOOKUP($A183,[3]Hoja1!$A$3:$M$271,13,0)</f>
        <v>0</v>
      </c>
      <c r="R183" s="53">
        <f t="shared" si="68"/>
        <v>12345</v>
      </c>
      <c r="S183" s="54">
        <f t="shared" si="85"/>
        <v>12345</v>
      </c>
      <c r="T183" s="53">
        <f>VLOOKUP($A183,[4]Hoja1!$A$3:$G$271,6,0)</f>
        <v>0</v>
      </c>
      <c r="U183" s="53">
        <f>VLOOKUP($A183,[4]Hoja1!$A$3:$G$271,7,0)</f>
        <v>0</v>
      </c>
      <c r="V183" s="53">
        <f t="shared" si="69"/>
        <v>0</v>
      </c>
      <c r="W183" s="54">
        <f t="shared" si="86"/>
        <v>0</v>
      </c>
      <c r="X183" s="53">
        <f>VLOOKUP($A183,[5]Hoja1!$A$3:$G$271,6,0)</f>
        <v>0</v>
      </c>
      <c r="Y183" s="53">
        <f>VLOOKUP($A183,[5]Hoja1!$A$3:$G$271,7,0)</f>
        <v>0</v>
      </c>
      <c r="Z183" s="53">
        <f t="shared" si="71"/>
        <v>0</v>
      </c>
      <c r="AA183" s="54">
        <f t="shared" si="86"/>
        <v>0</v>
      </c>
      <c r="AB183" s="53">
        <f>VLOOKUP($A183,[6]Hoja1!$A$3:$G$271,6,0)</f>
        <v>0</v>
      </c>
      <c r="AC183" s="53">
        <f>VLOOKUP($A183,[6]Hoja1!$A$3:$G$271,7,0)</f>
        <v>0</v>
      </c>
      <c r="AD183" s="53">
        <f t="shared" si="72"/>
        <v>0</v>
      </c>
      <c r="AE183" s="54">
        <f t="shared" si="86"/>
        <v>0</v>
      </c>
      <c r="AF183" s="53">
        <f>VLOOKUP($A183,[7]Hoja1!$A$3:$M$271,12,0)</f>
        <v>0</v>
      </c>
      <c r="AG183" s="53">
        <f>VLOOKUP($A183,[7]Hoja1!$A$3:$M$271,13,0)</f>
        <v>0</v>
      </c>
      <c r="AH183" s="53">
        <f t="shared" si="73"/>
        <v>0</v>
      </c>
      <c r="AI183" s="54">
        <f t="shared" si="86"/>
        <v>0</v>
      </c>
      <c r="AJ183" s="53">
        <f>VLOOKUP($A183,[8]Hoja1!$A$3:$G$271,6,0)</f>
        <v>19520</v>
      </c>
      <c r="AK183" s="53">
        <f>VLOOKUP($A183,[8]Hoja1!$A$3:$G$271,7,0)</f>
        <v>0</v>
      </c>
      <c r="AL183" s="53">
        <f t="shared" si="74"/>
        <v>19520</v>
      </c>
      <c r="AM183" s="54">
        <f t="shared" si="86"/>
        <v>19520</v>
      </c>
      <c r="AN183" s="53">
        <f>VLOOKUP($A183,[9]Hoja1!$A$5:$G$273,6,0)</f>
        <v>16348</v>
      </c>
      <c r="AO183" s="53">
        <f>VLOOKUP($A183,[9]Hoja1!$A$5:$G$273,7,0)</f>
        <v>0</v>
      </c>
      <c r="AP183" s="53">
        <f t="shared" si="75"/>
        <v>16348</v>
      </c>
      <c r="AQ183" s="54">
        <f t="shared" si="86"/>
        <v>16348</v>
      </c>
      <c r="AR183" s="53">
        <f>VLOOKUP($A183,[10]Hoja1!$A$3:$M$271,12,0)</f>
        <v>0</v>
      </c>
      <c r="AS183" s="53">
        <f>VLOOKUP($A183,[10]Hoja1!$A$3:$M$271,13,0)</f>
        <v>0</v>
      </c>
      <c r="AT183" s="53">
        <f t="shared" si="76"/>
        <v>0</v>
      </c>
      <c r="AU183" s="54">
        <f t="shared" si="84"/>
        <v>0</v>
      </c>
      <c r="AV183" s="53">
        <f>VLOOKUP($A183,[11]Hoja1!$A$3:$M$271,12,0)</f>
        <v>0</v>
      </c>
      <c r="AW183" s="53">
        <f>VLOOKUP($A183,[11]Hoja1!$A$3:$M$271,13,0)</f>
        <v>0</v>
      </c>
      <c r="AX183" s="53">
        <f t="shared" si="77"/>
        <v>0</v>
      </c>
      <c r="AY183" s="54">
        <f t="shared" si="84"/>
        <v>0</v>
      </c>
      <c r="AZ183" s="53">
        <f>VLOOKUP($A183,[12]Hoja1!$A$3:$M$271,12,0)</f>
        <v>0</v>
      </c>
      <c r="BA183" s="53">
        <f>VLOOKUP($A183,[12]Hoja1!$A$3:$M$271,13,0)</f>
        <v>0</v>
      </c>
      <c r="BB183" s="53">
        <f t="shared" si="78"/>
        <v>0</v>
      </c>
      <c r="BC183" s="54">
        <f t="shared" si="84"/>
        <v>0</v>
      </c>
      <c r="BD183" s="182"/>
      <c r="BF183" s="13"/>
      <c r="BK183" s="13"/>
    </row>
    <row r="184" spans="1:63" s="14" customFormat="1" ht="51" x14ac:dyDescent="0.2">
      <c r="A184" s="183">
        <v>175</v>
      </c>
      <c r="B184" s="49" t="s">
        <v>131</v>
      </c>
      <c r="C184" s="49" t="s">
        <v>132</v>
      </c>
      <c r="D184" s="132">
        <v>1</v>
      </c>
      <c r="E184" s="50" t="s">
        <v>331</v>
      </c>
      <c r="F184" s="164">
        <v>33750</v>
      </c>
      <c r="G184" s="162">
        <v>1</v>
      </c>
      <c r="H184" s="53">
        <f>VLOOKUP($A184,[1]Hoja1!$A$3:$G$271,6,0)</f>
        <v>0</v>
      </c>
      <c r="I184" s="53">
        <f>VLOOKUP($A184,[1]Hoja1!$A$3:$G$271,7,0)</f>
        <v>0</v>
      </c>
      <c r="J184" s="53">
        <f t="shared" si="79"/>
        <v>0</v>
      </c>
      <c r="K184" s="54">
        <f t="shared" si="80"/>
        <v>0</v>
      </c>
      <c r="L184" s="53">
        <f>VLOOKUP($A184,[2]Hoja1!$A$3:$G$271,6,0)</f>
        <v>0</v>
      </c>
      <c r="M184" s="53">
        <f>VLOOKUP($A184,[2]Hoja1!$A$3:$G$271,7,0)</f>
        <v>0</v>
      </c>
      <c r="N184" s="53">
        <f t="shared" si="66"/>
        <v>0</v>
      </c>
      <c r="O184" s="54">
        <f t="shared" si="85"/>
        <v>0</v>
      </c>
      <c r="P184" s="53">
        <f>VLOOKUP($A184,[3]Hoja1!$A$3:$M$271,12,0)</f>
        <v>0</v>
      </c>
      <c r="Q184" s="53">
        <f>VLOOKUP($A184,[3]Hoja1!$A$3:$M$271,13,0)</f>
        <v>0</v>
      </c>
      <c r="R184" s="53">
        <f t="shared" si="68"/>
        <v>0</v>
      </c>
      <c r="S184" s="54">
        <f t="shared" si="85"/>
        <v>0</v>
      </c>
      <c r="T184" s="53">
        <f>VLOOKUP($A184,[4]Hoja1!$A$3:$G$271,6,0)</f>
        <v>0</v>
      </c>
      <c r="U184" s="53">
        <f>VLOOKUP($A184,[4]Hoja1!$A$3:$G$271,7,0)</f>
        <v>0</v>
      </c>
      <c r="V184" s="53">
        <f t="shared" si="69"/>
        <v>0</v>
      </c>
      <c r="W184" s="54">
        <f t="shared" si="86"/>
        <v>0</v>
      </c>
      <c r="X184" s="53">
        <f>VLOOKUP($A184,[5]Hoja1!$A$3:$G$271,6,0)</f>
        <v>0</v>
      </c>
      <c r="Y184" s="53">
        <f>VLOOKUP($A184,[5]Hoja1!$A$3:$G$271,7,0)</f>
        <v>0</v>
      </c>
      <c r="Z184" s="53">
        <f t="shared" si="71"/>
        <v>0</v>
      </c>
      <c r="AA184" s="54">
        <f t="shared" si="86"/>
        <v>0</v>
      </c>
      <c r="AB184" s="53">
        <f>VLOOKUP($A184,[6]Hoja1!$A$3:$G$271,6,0)</f>
        <v>0</v>
      </c>
      <c r="AC184" s="53">
        <f>VLOOKUP($A184,[6]Hoja1!$A$3:$G$271,7,0)</f>
        <v>0</v>
      </c>
      <c r="AD184" s="53">
        <f t="shared" si="72"/>
        <v>0</v>
      </c>
      <c r="AE184" s="54">
        <f t="shared" si="86"/>
        <v>0</v>
      </c>
      <c r="AF184" s="53">
        <f>VLOOKUP($A184,[7]Hoja1!$A$3:$M$271,12,0)</f>
        <v>0</v>
      </c>
      <c r="AG184" s="53">
        <f>VLOOKUP($A184,[7]Hoja1!$A$3:$M$271,13,0)</f>
        <v>0</v>
      </c>
      <c r="AH184" s="53">
        <f t="shared" si="73"/>
        <v>0</v>
      </c>
      <c r="AI184" s="54">
        <f t="shared" si="86"/>
        <v>0</v>
      </c>
      <c r="AJ184" s="53">
        <f>VLOOKUP($A184,[8]Hoja1!$A$3:$G$271,6,0)</f>
        <v>0</v>
      </c>
      <c r="AK184" s="53">
        <f>VLOOKUP($A184,[8]Hoja1!$A$3:$G$271,7,0)</f>
        <v>0</v>
      </c>
      <c r="AL184" s="53">
        <f t="shared" si="74"/>
        <v>0</v>
      </c>
      <c r="AM184" s="54">
        <f t="shared" si="86"/>
        <v>0</v>
      </c>
      <c r="AN184" s="53">
        <f>VLOOKUP($A184,[9]Hoja1!$A$5:$G$273,6,0)</f>
        <v>0</v>
      </c>
      <c r="AO184" s="53">
        <f>VLOOKUP($A184,[9]Hoja1!$A$5:$G$273,7,0)</f>
        <v>0</v>
      </c>
      <c r="AP184" s="53">
        <f t="shared" si="75"/>
        <v>0</v>
      </c>
      <c r="AQ184" s="54">
        <f t="shared" si="86"/>
        <v>0</v>
      </c>
      <c r="AR184" s="53">
        <f>VLOOKUP($A184,[10]Hoja1!$A$3:$M$271,12,0)</f>
        <v>0</v>
      </c>
      <c r="AS184" s="53">
        <f>VLOOKUP($A184,[10]Hoja1!$A$3:$M$271,13,0)</f>
        <v>0</v>
      </c>
      <c r="AT184" s="53">
        <f t="shared" si="76"/>
        <v>0</v>
      </c>
      <c r="AU184" s="54">
        <f t="shared" si="84"/>
        <v>0</v>
      </c>
      <c r="AV184" s="53">
        <f>VLOOKUP($A184,[11]Hoja1!$A$3:$M$271,12,0)</f>
        <v>0</v>
      </c>
      <c r="AW184" s="53">
        <f>VLOOKUP($A184,[11]Hoja1!$A$3:$M$271,13,0)</f>
        <v>0</v>
      </c>
      <c r="AX184" s="53">
        <f t="shared" si="77"/>
        <v>0</v>
      </c>
      <c r="AY184" s="54">
        <f t="shared" si="84"/>
        <v>0</v>
      </c>
      <c r="AZ184" s="53">
        <f>VLOOKUP($A184,[12]Hoja1!$A$3:$M$271,12,0)</f>
        <v>0</v>
      </c>
      <c r="BA184" s="53">
        <f>VLOOKUP($A184,[12]Hoja1!$A$3:$M$271,13,0)</f>
        <v>0</v>
      </c>
      <c r="BB184" s="53">
        <f t="shared" si="78"/>
        <v>0</v>
      </c>
      <c r="BC184" s="54">
        <f t="shared" si="84"/>
        <v>0</v>
      </c>
      <c r="BD184" s="182"/>
      <c r="BF184" s="13"/>
      <c r="BK184" s="13"/>
    </row>
    <row r="185" spans="1:63" s="14" customFormat="1" ht="25.5" x14ac:dyDescent="0.2">
      <c r="A185" s="184">
        <v>176</v>
      </c>
      <c r="B185" s="49" t="s">
        <v>137</v>
      </c>
      <c r="C185" s="49" t="s">
        <v>138</v>
      </c>
      <c r="D185" s="132">
        <v>1</v>
      </c>
      <c r="E185" s="50" t="s">
        <v>331</v>
      </c>
      <c r="F185" s="164">
        <v>451473</v>
      </c>
      <c r="G185" s="162">
        <v>2</v>
      </c>
      <c r="H185" s="53">
        <f>VLOOKUP($A185,[1]Hoja1!$A$3:$G$271,6,0)</f>
        <v>0</v>
      </c>
      <c r="I185" s="53">
        <f>VLOOKUP($A185,[1]Hoja1!$A$3:$G$271,7,0)</f>
        <v>0</v>
      </c>
      <c r="J185" s="53">
        <f t="shared" si="79"/>
        <v>0</v>
      </c>
      <c r="K185" s="54">
        <f t="shared" si="80"/>
        <v>0</v>
      </c>
      <c r="L185" s="53">
        <f>VLOOKUP($A185,[2]Hoja1!$A$3:$G$271,6,0)</f>
        <v>0</v>
      </c>
      <c r="M185" s="53">
        <f>VLOOKUP($A185,[2]Hoja1!$A$3:$G$271,7,0)</f>
        <v>0</v>
      </c>
      <c r="N185" s="53">
        <f t="shared" si="66"/>
        <v>0</v>
      </c>
      <c r="O185" s="54">
        <f t="shared" si="85"/>
        <v>0</v>
      </c>
      <c r="P185" s="53">
        <f>VLOOKUP($A185,[3]Hoja1!$A$3:$M$271,12,0)</f>
        <v>0</v>
      </c>
      <c r="Q185" s="53">
        <f>VLOOKUP($A185,[3]Hoja1!$A$3:$M$271,13,0)</f>
        <v>0</v>
      </c>
      <c r="R185" s="53">
        <f t="shared" si="68"/>
        <v>0</v>
      </c>
      <c r="S185" s="54">
        <f t="shared" si="85"/>
        <v>0</v>
      </c>
      <c r="T185" s="53">
        <f>VLOOKUP($A185,[4]Hoja1!$A$3:$G$271,6,0)</f>
        <v>394091</v>
      </c>
      <c r="U185" s="53">
        <f>VLOOKUP($A185,[4]Hoja1!$A$3:$G$271,7,0)</f>
        <v>0</v>
      </c>
      <c r="V185" s="53">
        <f t="shared" si="69"/>
        <v>394091</v>
      </c>
      <c r="W185" s="54">
        <f t="shared" si="86"/>
        <v>394091</v>
      </c>
      <c r="X185" s="53">
        <f>VLOOKUP($A185,[5]Hoja1!$A$3:$G$271,6,0)</f>
        <v>0</v>
      </c>
      <c r="Y185" s="53">
        <f>VLOOKUP($A185,[5]Hoja1!$A$3:$G$271,7,0)</f>
        <v>0</v>
      </c>
      <c r="Z185" s="53">
        <f t="shared" si="71"/>
        <v>0</v>
      </c>
      <c r="AA185" s="54">
        <f t="shared" si="86"/>
        <v>0</v>
      </c>
      <c r="AB185" s="53">
        <f>VLOOKUP($A185,[6]Hoja1!$A$3:$G$271,6,0)</f>
        <v>0</v>
      </c>
      <c r="AC185" s="53">
        <f>VLOOKUP($A185,[6]Hoja1!$A$3:$G$271,7,0)</f>
        <v>0</v>
      </c>
      <c r="AD185" s="53">
        <f t="shared" si="72"/>
        <v>0</v>
      </c>
      <c r="AE185" s="54">
        <f t="shared" si="86"/>
        <v>0</v>
      </c>
      <c r="AF185" s="53">
        <f>VLOOKUP($A185,[7]Hoja1!$A$3:$M$271,12,0)</f>
        <v>0</v>
      </c>
      <c r="AG185" s="53">
        <f>VLOOKUP($A185,[7]Hoja1!$A$3:$M$271,13,0)</f>
        <v>0</v>
      </c>
      <c r="AH185" s="53">
        <f t="shared" si="73"/>
        <v>0</v>
      </c>
      <c r="AI185" s="54">
        <f t="shared" si="86"/>
        <v>0</v>
      </c>
      <c r="AJ185" s="53">
        <f>VLOOKUP($A185,[8]Hoja1!$A$3:$G$271,6,0)</f>
        <v>0</v>
      </c>
      <c r="AK185" s="53">
        <f>VLOOKUP($A185,[8]Hoja1!$A$3:$G$271,7,0)</f>
        <v>0</v>
      </c>
      <c r="AL185" s="53">
        <f t="shared" si="74"/>
        <v>0</v>
      </c>
      <c r="AM185" s="54">
        <f t="shared" si="86"/>
        <v>0</v>
      </c>
      <c r="AN185" s="53">
        <f>VLOOKUP($A185,[9]Hoja1!$A$5:$G$273,6,0)</f>
        <v>0</v>
      </c>
      <c r="AO185" s="53">
        <f>VLOOKUP($A185,[9]Hoja1!$A$5:$G$273,7,0)</f>
        <v>0</v>
      </c>
      <c r="AP185" s="53">
        <f t="shared" si="75"/>
        <v>0</v>
      </c>
      <c r="AQ185" s="54">
        <f t="shared" ref="AQ185:BC200" si="87">$D185*AP185</f>
        <v>0</v>
      </c>
      <c r="AR185" s="53">
        <f>VLOOKUP($A185,[10]Hoja1!$A$3:$M$271,12,0)</f>
        <v>0</v>
      </c>
      <c r="AS185" s="53">
        <f>VLOOKUP($A185,[10]Hoja1!$A$3:$M$271,13,0)</f>
        <v>0</v>
      </c>
      <c r="AT185" s="53">
        <f t="shared" si="76"/>
        <v>0</v>
      </c>
      <c r="AU185" s="54">
        <f t="shared" si="87"/>
        <v>0</v>
      </c>
      <c r="AV185" s="53">
        <f>VLOOKUP($A185,[11]Hoja1!$A$3:$M$271,12,0)</f>
        <v>0</v>
      </c>
      <c r="AW185" s="53">
        <f>VLOOKUP($A185,[11]Hoja1!$A$3:$M$271,13,0)</f>
        <v>0</v>
      </c>
      <c r="AX185" s="53">
        <f t="shared" si="77"/>
        <v>0</v>
      </c>
      <c r="AY185" s="54">
        <f t="shared" si="87"/>
        <v>0</v>
      </c>
      <c r="AZ185" s="53">
        <f>VLOOKUP($A185,[12]Hoja1!$A$3:$M$271,12,0)</f>
        <v>0</v>
      </c>
      <c r="BA185" s="53">
        <f>VLOOKUP($A185,[12]Hoja1!$A$3:$M$271,13,0)</f>
        <v>0</v>
      </c>
      <c r="BB185" s="53">
        <f t="shared" si="78"/>
        <v>0</v>
      </c>
      <c r="BC185" s="54">
        <f t="shared" si="87"/>
        <v>0</v>
      </c>
      <c r="BD185" s="182"/>
      <c r="BF185" s="13"/>
      <c r="BK185" s="13"/>
    </row>
    <row r="186" spans="1:63" s="14" customFormat="1" ht="25.5" x14ac:dyDescent="0.2">
      <c r="A186" s="183">
        <v>177</v>
      </c>
      <c r="B186" s="49" t="s">
        <v>139</v>
      </c>
      <c r="C186" s="49" t="s">
        <v>138</v>
      </c>
      <c r="D186" s="132">
        <v>1</v>
      </c>
      <c r="E186" s="50" t="s">
        <v>331</v>
      </c>
      <c r="F186" s="164">
        <v>451473</v>
      </c>
      <c r="G186" s="162">
        <v>1.3333333333333333</v>
      </c>
      <c r="H186" s="53">
        <f>VLOOKUP($A186,[1]Hoja1!$A$3:$G$271,6,0)</f>
        <v>0</v>
      </c>
      <c r="I186" s="53">
        <f>VLOOKUP($A186,[1]Hoja1!$A$3:$G$271,7,0)</f>
        <v>0</v>
      </c>
      <c r="J186" s="53">
        <f t="shared" si="79"/>
        <v>0</v>
      </c>
      <c r="K186" s="54">
        <f t="shared" si="80"/>
        <v>0</v>
      </c>
      <c r="L186" s="53">
        <f>VLOOKUP($A186,[2]Hoja1!$A$3:$G$271,6,0)</f>
        <v>0</v>
      </c>
      <c r="M186" s="53">
        <f>VLOOKUP($A186,[2]Hoja1!$A$3:$G$271,7,0)</f>
        <v>0</v>
      </c>
      <c r="N186" s="53">
        <f t="shared" si="66"/>
        <v>0</v>
      </c>
      <c r="O186" s="54">
        <f t="shared" ref="O186:S201" si="88">$D186*N186</f>
        <v>0</v>
      </c>
      <c r="P186" s="53">
        <f>VLOOKUP($A186,[3]Hoja1!$A$3:$M$271,12,0)</f>
        <v>0</v>
      </c>
      <c r="Q186" s="53">
        <f>VLOOKUP($A186,[3]Hoja1!$A$3:$M$271,13,0)</f>
        <v>0</v>
      </c>
      <c r="R186" s="53">
        <f t="shared" si="68"/>
        <v>0</v>
      </c>
      <c r="S186" s="54">
        <f t="shared" si="88"/>
        <v>0</v>
      </c>
      <c r="T186" s="53">
        <f>VLOOKUP($A186,[4]Hoja1!$A$3:$G$271,6,0)</f>
        <v>0</v>
      </c>
      <c r="U186" s="53">
        <f>VLOOKUP($A186,[4]Hoja1!$A$3:$G$271,7,0)</f>
        <v>0</v>
      </c>
      <c r="V186" s="53">
        <f t="shared" si="69"/>
        <v>0</v>
      </c>
      <c r="W186" s="54">
        <f t="shared" ref="W186:AQ201" si="89">$D186*V186</f>
        <v>0</v>
      </c>
      <c r="X186" s="53">
        <f>VLOOKUP($A186,[5]Hoja1!$A$3:$G$271,6,0)</f>
        <v>0</v>
      </c>
      <c r="Y186" s="53">
        <f>VLOOKUP($A186,[5]Hoja1!$A$3:$G$271,7,0)</f>
        <v>0</v>
      </c>
      <c r="Z186" s="53">
        <f t="shared" si="71"/>
        <v>0</v>
      </c>
      <c r="AA186" s="54">
        <f t="shared" si="89"/>
        <v>0</v>
      </c>
      <c r="AB186" s="53">
        <f>VLOOKUP($A186,[6]Hoja1!$A$3:$G$271,6,0)</f>
        <v>0</v>
      </c>
      <c r="AC186" s="53">
        <f>VLOOKUP($A186,[6]Hoja1!$A$3:$G$271,7,0)</f>
        <v>0</v>
      </c>
      <c r="AD186" s="53">
        <f t="shared" si="72"/>
        <v>0</v>
      </c>
      <c r="AE186" s="54">
        <f t="shared" si="89"/>
        <v>0</v>
      </c>
      <c r="AF186" s="53">
        <f>VLOOKUP($A186,[7]Hoja1!$A$3:$M$271,12,0)</f>
        <v>0</v>
      </c>
      <c r="AG186" s="53">
        <f>VLOOKUP($A186,[7]Hoja1!$A$3:$M$271,13,0)</f>
        <v>0</v>
      </c>
      <c r="AH186" s="53">
        <f t="shared" si="73"/>
        <v>0</v>
      </c>
      <c r="AI186" s="54">
        <f t="shared" si="89"/>
        <v>0</v>
      </c>
      <c r="AJ186" s="53">
        <f>VLOOKUP($A186,[8]Hoja1!$A$3:$G$271,6,0)</f>
        <v>0</v>
      </c>
      <c r="AK186" s="53">
        <f>VLOOKUP($A186,[8]Hoja1!$A$3:$G$271,7,0)</f>
        <v>0</v>
      </c>
      <c r="AL186" s="53">
        <f t="shared" si="74"/>
        <v>0</v>
      </c>
      <c r="AM186" s="54">
        <f t="shared" si="89"/>
        <v>0</v>
      </c>
      <c r="AN186" s="53">
        <f>VLOOKUP($A186,[9]Hoja1!$A$5:$G$273,6,0)</f>
        <v>0</v>
      </c>
      <c r="AO186" s="53">
        <f>VLOOKUP($A186,[9]Hoja1!$A$5:$G$273,7,0)</f>
        <v>0</v>
      </c>
      <c r="AP186" s="53">
        <f t="shared" si="75"/>
        <v>0</v>
      </c>
      <c r="AQ186" s="54">
        <f t="shared" si="89"/>
        <v>0</v>
      </c>
      <c r="AR186" s="53">
        <f>VLOOKUP($A186,[10]Hoja1!$A$3:$M$271,12,0)</f>
        <v>0</v>
      </c>
      <c r="AS186" s="53">
        <f>VLOOKUP($A186,[10]Hoja1!$A$3:$M$271,13,0)</f>
        <v>0</v>
      </c>
      <c r="AT186" s="53">
        <f t="shared" si="76"/>
        <v>0</v>
      </c>
      <c r="AU186" s="54">
        <f t="shared" si="87"/>
        <v>0</v>
      </c>
      <c r="AV186" s="53">
        <f>VLOOKUP($A186,[11]Hoja1!$A$3:$M$271,12,0)</f>
        <v>0</v>
      </c>
      <c r="AW186" s="53">
        <f>VLOOKUP($A186,[11]Hoja1!$A$3:$M$271,13,0)</f>
        <v>0</v>
      </c>
      <c r="AX186" s="53">
        <f t="shared" si="77"/>
        <v>0</v>
      </c>
      <c r="AY186" s="54">
        <f t="shared" si="87"/>
        <v>0</v>
      </c>
      <c r="AZ186" s="53">
        <f>VLOOKUP($A186,[12]Hoja1!$A$3:$M$271,12,0)</f>
        <v>0</v>
      </c>
      <c r="BA186" s="53">
        <f>VLOOKUP($A186,[12]Hoja1!$A$3:$M$271,13,0)</f>
        <v>0</v>
      </c>
      <c r="BB186" s="53">
        <f t="shared" si="78"/>
        <v>0</v>
      </c>
      <c r="BC186" s="54">
        <f t="shared" si="87"/>
        <v>0</v>
      </c>
      <c r="BD186" s="182"/>
      <c r="BF186" s="13"/>
      <c r="BK186" s="13"/>
    </row>
    <row r="187" spans="1:63" s="14" customFormat="1" ht="51" x14ac:dyDescent="0.2">
      <c r="A187" s="184">
        <v>178</v>
      </c>
      <c r="B187" s="49" t="s">
        <v>142</v>
      </c>
      <c r="C187" s="49" t="s">
        <v>141</v>
      </c>
      <c r="D187" s="132">
        <v>1</v>
      </c>
      <c r="E187" s="50" t="s">
        <v>331</v>
      </c>
      <c r="F187" s="164">
        <v>31250</v>
      </c>
      <c r="G187" s="162">
        <v>27</v>
      </c>
      <c r="H187" s="53">
        <f>VLOOKUP($A187,[1]Hoja1!$A$3:$G$271,6,0)</f>
        <v>0</v>
      </c>
      <c r="I187" s="53">
        <f>VLOOKUP($A187,[1]Hoja1!$A$3:$G$271,7,0)</f>
        <v>0</v>
      </c>
      <c r="J187" s="53">
        <f t="shared" si="79"/>
        <v>0</v>
      </c>
      <c r="K187" s="54">
        <f t="shared" si="80"/>
        <v>0</v>
      </c>
      <c r="L187" s="53">
        <f>VLOOKUP($A187,[2]Hoja1!$A$3:$G$271,6,0)</f>
        <v>0</v>
      </c>
      <c r="M187" s="53">
        <f>VLOOKUP($A187,[2]Hoja1!$A$3:$G$271,7,0)</f>
        <v>0</v>
      </c>
      <c r="N187" s="53">
        <f t="shared" si="66"/>
        <v>0</v>
      </c>
      <c r="O187" s="54">
        <f t="shared" si="88"/>
        <v>0</v>
      </c>
      <c r="P187" s="53">
        <f>VLOOKUP($A187,[3]Hoja1!$A$3:$M$271,12,0)</f>
        <v>0</v>
      </c>
      <c r="Q187" s="53">
        <f>VLOOKUP($A187,[3]Hoja1!$A$3:$M$271,13,0)</f>
        <v>0</v>
      </c>
      <c r="R187" s="53">
        <f t="shared" si="68"/>
        <v>0</v>
      </c>
      <c r="S187" s="54">
        <f t="shared" si="88"/>
        <v>0</v>
      </c>
      <c r="T187" s="53">
        <f>VLOOKUP($A187,[4]Hoja1!$A$3:$G$271,6,0)</f>
        <v>0</v>
      </c>
      <c r="U187" s="53">
        <f>VLOOKUP($A187,[4]Hoja1!$A$3:$G$271,7,0)</f>
        <v>0</v>
      </c>
      <c r="V187" s="53">
        <f t="shared" si="69"/>
        <v>0</v>
      </c>
      <c r="W187" s="54">
        <f t="shared" si="89"/>
        <v>0</v>
      </c>
      <c r="X187" s="53">
        <f>VLOOKUP($A187,[5]Hoja1!$A$3:$G$271,6,0)</f>
        <v>38560</v>
      </c>
      <c r="Y187" s="53">
        <f>VLOOKUP($A187,[5]Hoja1!$A$3:$G$271,7,0)</f>
        <v>0</v>
      </c>
      <c r="Z187" s="53">
        <f t="shared" si="71"/>
        <v>38560</v>
      </c>
      <c r="AA187" s="54">
        <f t="shared" si="89"/>
        <v>38560</v>
      </c>
      <c r="AB187" s="53">
        <f>VLOOKUP($A187,[6]Hoja1!$A$3:$G$271,6,0)</f>
        <v>0</v>
      </c>
      <c r="AC187" s="53">
        <f>VLOOKUP($A187,[6]Hoja1!$A$3:$G$271,7,0)</f>
        <v>0</v>
      </c>
      <c r="AD187" s="53">
        <f t="shared" si="72"/>
        <v>0</v>
      </c>
      <c r="AE187" s="54">
        <f t="shared" si="89"/>
        <v>0</v>
      </c>
      <c r="AF187" s="53">
        <f>VLOOKUP($A187,[7]Hoja1!$A$3:$M$271,12,0)</f>
        <v>0</v>
      </c>
      <c r="AG187" s="53">
        <f>VLOOKUP($A187,[7]Hoja1!$A$3:$M$271,13,0)</f>
        <v>0</v>
      </c>
      <c r="AH187" s="53">
        <f t="shared" si="73"/>
        <v>0</v>
      </c>
      <c r="AI187" s="54">
        <f t="shared" si="89"/>
        <v>0</v>
      </c>
      <c r="AJ187" s="53">
        <f>VLOOKUP($A187,[8]Hoja1!$A$3:$G$271,6,0)</f>
        <v>0</v>
      </c>
      <c r="AK187" s="53">
        <f>VLOOKUP($A187,[8]Hoja1!$A$3:$G$271,7,0)</f>
        <v>0</v>
      </c>
      <c r="AL187" s="53">
        <f t="shared" si="74"/>
        <v>0</v>
      </c>
      <c r="AM187" s="54">
        <f t="shared" si="89"/>
        <v>0</v>
      </c>
      <c r="AN187" s="53">
        <f>VLOOKUP($A187,[9]Hoja1!$A$5:$G$273,6,0)</f>
        <v>0</v>
      </c>
      <c r="AO187" s="53">
        <f>VLOOKUP($A187,[9]Hoja1!$A$5:$G$273,7,0)</f>
        <v>0</v>
      </c>
      <c r="AP187" s="53">
        <f t="shared" si="75"/>
        <v>0</v>
      </c>
      <c r="AQ187" s="54">
        <f t="shared" si="89"/>
        <v>0</v>
      </c>
      <c r="AR187" s="53">
        <f>VLOOKUP($A187,[10]Hoja1!$A$3:$M$271,12,0)</f>
        <v>0</v>
      </c>
      <c r="AS187" s="53">
        <f>VLOOKUP($A187,[10]Hoja1!$A$3:$M$271,13,0)</f>
        <v>0</v>
      </c>
      <c r="AT187" s="53">
        <f t="shared" si="76"/>
        <v>0</v>
      </c>
      <c r="AU187" s="54">
        <f t="shared" si="87"/>
        <v>0</v>
      </c>
      <c r="AV187" s="53">
        <f>VLOOKUP($A187,[11]Hoja1!$A$3:$M$271,12,0)</f>
        <v>0</v>
      </c>
      <c r="AW187" s="53">
        <f>VLOOKUP($A187,[11]Hoja1!$A$3:$M$271,13,0)</f>
        <v>0</v>
      </c>
      <c r="AX187" s="53">
        <f t="shared" si="77"/>
        <v>0</v>
      </c>
      <c r="AY187" s="54">
        <f t="shared" si="87"/>
        <v>0</v>
      </c>
      <c r="AZ187" s="53">
        <f>VLOOKUP($A187,[12]Hoja1!$A$3:$M$271,12,0)</f>
        <v>0</v>
      </c>
      <c r="BA187" s="53">
        <f>VLOOKUP($A187,[12]Hoja1!$A$3:$M$271,13,0)</f>
        <v>0</v>
      </c>
      <c r="BB187" s="53">
        <f t="shared" si="78"/>
        <v>0</v>
      </c>
      <c r="BC187" s="54">
        <f t="shared" si="87"/>
        <v>0</v>
      </c>
      <c r="BD187" s="182"/>
      <c r="BF187" s="13"/>
      <c r="BK187" s="13"/>
    </row>
    <row r="188" spans="1:63" s="14" customFormat="1" ht="25.5" x14ac:dyDescent="0.2">
      <c r="A188" s="183">
        <v>179</v>
      </c>
      <c r="B188" s="49" t="s">
        <v>153</v>
      </c>
      <c r="C188" s="49" t="s">
        <v>152</v>
      </c>
      <c r="D188" s="132">
        <v>1</v>
      </c>
      <c r="E188" s="50" t="s">
        <v>331</v>
      </c>
      <c r="F188" s="164">
        <v>23925</v>
      </c>
      <c r="G188" s="162">
        <v>1</v>
      </c>
      <c r="H188" s="53">
        <f>VLOOKUP($A188,[1]Hoja1!$A$3:$G$271,6,0)</f>
        <v>0</v>
      </c>
      <c r="I188" s="53">
        <f>VLOOKUP($A188,[1]Hoja1!$A$3:$G$271,7,0)</f>
        <v>0</v>
      </c>
      <c r="J188" s="53">
        <f t="shared" si="79"/>
        <v>0</v>
      </c>
      <c r="K188" s="54">
        <f t="shared" si="80"/>
        <v>0</v>
      </c>
      <c r="L188" s="53">
        <f>VLOOKUP($A188,[2]Hoja1!$A$3:$G$271,6,0)</f>
        <v>0</v>
      </c>
      <c r="M188" s="53">
        <f>VLOOKUP($A188,[2]Hoja1!$A$3:$G$271,7,0)</f>
        <v>0</v>
      </c>
      <c r="N188" s="53">
        <f t="shared" si="66"/>
        <v>0</v>
      </c>
      <c r="O188" s="54">
        <f t="shared" si="88"/>
        <v>0</v>
      </c>
      <c r="P188" s="53">
        <f>VLOOKUP($A188,[3]Hoja1!$A$3:$M$271,12,0)</f>
        <v>0</v>
      </c>
      <c r="Q188" s="53">
        <f>VLOOKUP($A188,[3]Hoja1!$A$3:$M$271,13,0)</f>
        <v>0</v>
      </c>
      <c r="R188" s="53">
        <f t="shared" si="68"/>
        <v>0</v>
      </c>
      <c r="S188" s="54">
        <f t="shared" si="88"/>
        <v>0</v>
      </c>
      <c r="T188" s="53">
        <f>VLOOKUP($A188,[4]Hoja1!$A$3:$G$271,6,0)</f>
        <v>0</v>
      </c>
      <c r="U188" s="53">
        <f>VLOOKUP($A188,[4]Hoja1!$A$3:$G$271,7,0)</f>
        <v>0</v>
      </c>
      <c r="V188" s="53">
        <f t="shared" si="69"/>
        <v>0</v>
      </c>
      <c r="W188" s="54">
        <f t="shared" si="89"/>
        <v>0</v>
      </c>
      <c r="X188" s="53">
        <f>VLOOKUP($A188,[5]Hoja1!$A$3:$G$271,6,0)</f>
        <v>0</v>
      </c>
      <c r="Y188" s="53">
        <f>VLOOKUP($A188,[5]Hoja1!$A$3:$G$271,7,0)</f>
        <v>0</v>
      </c>
      <c r="Z188" s="53">
        <f t="shared" si="71"/>
        <v>0</v>
      </c>
      <c r="AA188" s="54">
        <f t="shared" si="89"/>
        <v>0</v>
      </c>
      <c r="AB188" s="53">
        <f>VLOOKUP($A188,[6]Hoja1!$A$3:$G$271,6,0)</f>
        <v>0</v>
      </c>
      <c r="AC188" s="53">
        <f>VLOOKUP($A188,[6]Hoja1!$A$3:$G$271,7,0)</f>
        <v>0</v>
      </c>
      <c r="AD188" s="53">
        <f t="shared" si="72"/>
        <v>0</v>
      </c>
      <c r="AE188" s="54">
        <f t="shared" si="89"/>
        <v>0</v>
      </c>
      <c r="AF188" s="53">
        <f>VLOOKUP($A188,[7]Hoja1!$A$3:$M$271,12,0)</f>
        <v>0</v>
      </c>
      <c r="AG188" s="53">
        <f>VLOOKUP($A188,[7]Hoja1!$A$3:$M$271,13,0)</f>
        <v>0</v>
      </c>
      <c r="AH188" s="53">
        <f t="shared" si="73"/>
        <v>0</v>
      </c>
      <c r="AI188" s="54">
        <f t="shared" si="89"/>
        <v>0</v>
      </c>
      <c r="AJ188" s="53">
        <f>VLOOKUP($A188,[8]Hoja1!$A$3:$G$271,6,0)</f>
        <v>0</v>
      </c>
      <c r="AK188" s="53">
        <f>VLOOKUP($A188,[8]Hoja1!$A$3:$G$271,7,0)</f>
        <v>0</v>
      </c>
      <c r="AL188" s="53">
        <f t="shared" si="74"/>
        <v>0</v>
      </c>
      <c r="AM188" s="54">
        <f t="shared" si="89"/>
        <v>0</v>
      </c>
      <c r="AN188" s="53">
        <f>VLOOKUP($A188,[9]Hoja1!$A$5:$G$273,6,0)</f>
        <v>0</v>
      </c>
      <c r="AO188" s="53">
        <f>VLOOKUP($A188,[9]Hoja1!$A$5:$G$273,7,0)</f>
        <v>0</v>
      </c>
      <c r="AP188" s="53">
        <f t="shared" si="75"/>
        <v>0</v>
      </c>
      <c r="AQ188" s="54">
        <f t="shared" si="89"/>
        <v>0</v>
      </c>
      <c r="AR188" s="53">
        <f>VLOOKUP($A188,[10]Hoja1!$A$3:$M$271,12,0)</f>
        <v>0</v>
      </c>
      <c r="AS188" s="53">
        <f>VLOOKUP($A188,[10]Hoja1!$A$3:$M$271,13,0)</f>
        <v>0</v>
      </c>
      <c r="AT188" s="53">
        <f t="shared" si="76"/>
        <v>0</v>
      </c>
      <c r="AU188" s="54">
        <f t="shared" si="87"/>
        <v>0</v>
      </c>
      <c r="AV188" s="53">
        <f>VLOOKUP($A188,[11]Hoja1!$A$3:$M$271,12,0)</f>
        <v>0</v>
      </c>
      <c r="AW188" s="53">
        <f>VLOOKUP($A188,[11]Hoja1!$A$3:$M$271,13,0)</f>
        <v>0</v>
      </c>
      <c r="AX188" s="53">
        <f t="shared" si="77"/>
        <v>0</v>
      </c>
      <c r="AY188" s="54">
        <f t="shared" si="87"/>
        <v>0</v>
      </c>
      <c r="AZ188" s="53">
        <f>VLOOKUP($A188,[12]Hoja1!$A$3:$M$271,12,0)</f>
        <v>0</v>
      </c>
      <c r="BA188" s="53">
        <f>VLOOKUP($A188,[12]Hoja1!$A$3:$M$271,13,0)</f>
        <v>0</v>
      </c>
      <c r="BB188" s="53">
        <f t="shared" si="78"/>
        <v>0</v>
      </c>
      <c r="BC188" s="54">
        <f t="shared" si="87"/>
        <v>0</v>
      </c>
      <c r="BD188" s="182"/>
      <c r="BF188" s="13"/>
      <c r="BK188" s="13"/>
    </row>
    <row r="189" spans="1:63" s="14" customFormat="1" ht="25.5" x14ac:dyDescent="0.2">
      <c r="A189" s="184">
        <v>180</v>
      </c>
      <c r="B189" s="49" t="s">
        <v>160</v>
      </c>
      <c r="C189" s="49" t="s">
        <v>157</v>
      </c>
      <c r="D189" s="132">
        <v>1</v>
      </c>
      <c r="E189" s="50" t="s">
        <v>331</v>
      </c>
      <c r="F189" s="164">
        <v>359391</v>
      </c>
      <c r="G189" s="162">
        <v>1</v>
      </c>
      <c r="H189" s="53">
        <f>VLOOKUP($A189,[1]Hoja1!$A$3:$G$271,6,0)</f>
        <v>0</v>
      </c>
      <c r="I189" s="53">
        <f>VLOOKUP($A189,[1]Hoja1!$A$3:$G$271,7,0)</f>
        <v>0</v>
      </c>
      <c r="J189" s="53">
        <f t="shared" si="79"/>
        <v>0</v>
      </c>
      <c r="K189" s="54">
        <f t="shared" si="80"/>
        <v>0</v>
      </c>
      <c r="L189" s="53">
        <f>VLOOKUP($A189,[2]Hoja1!$A$3:$G$271,6,0)</f>
        <v>0</v>
      </c>
      <c r="M189" s="53">
        <f>VLOOKUP($A189,[2]Hoja1!$A$3:$G$271,7,0)</f>
        <v>0</v>
      </c>
      <c r="N189" s="53">
        <f t="shared" si="66"/>
        <v>0</v>
      </c>
      <c r="O189" s="54">
        <f t="shared" si="88"/>
        <v>0</v>
      </c>
      <c r="P189" s="53">
        <f>VLOOKUP($A189,[3]Hoja1!$A$3:$M$271,12,0)</f>
        <v>0</v>
      </c>
      <c r="Q189" s="53">
        <f>VLOOKUP($A189,[3]Hoja1!$A$3:$M$271,13,0)</f>
        <v>0</v>
      </c>
      <c r="R189" s="53">
        <f t="shared" si="68"/>
        <v>0</v>
      </c>
      <c r="S189" s="54">
        <f t="shared" si="88"/>
        <v>0</v>
      </c>
      <c r="T189" s="53">
        <f>VLOOKUP($A189,[4]Hoja1!$A$3:$G$271,6,0)</f>
        <v>0</v>
      </c>
      <c r="U189" s="53">
        <f>VLOOKUP($A189,[4]Hoja1!$A$3:$G$271,7,0)</f>
        <v>0</v>
      </c>
      <c r="V189" s="53">
        <f t="shared" si="69"/>
        <v>0</v>
      </c>
      <c r="W189" s="54">
        <f t="shared" si="89"/>
        <v>0</v>
      </c>
      <c r="X189" s="53">
        <f>VLOOKUP($A189,[5]Hoja1!$A$3:$G$271,6,0)</f>
        <v>0</v>
      </c>
      <c r="Y189" s="53">
        <f>VLOOKUP($A189,[5]Hoja1!$A$3:$G$271,7,0)</f>
        <v>0</v>
      </c>
      <c r="Z189" s="53">
        <f t="shared" si="71"/>
        <v>0</v>
      </c>
      <c r="AA189" s="54">
        <f t="shared" si="89"/>
        <v>0</v>
      </c>
      <c r="AB189" s="53">
        <f>VLOOKUP($A189,[6]Hoja1!$A$3:$G$271,6,0)</f>
        <v>0</v>
      </c>
      <c r="AC189" s="53">
        <f>VLOOKUP($A189,[6]Hoja1!$A$3:$G$271,7,0)</f>
        <v>0</v>
      </c>
      <c r="AD189" s="53">
        <f t="shared" si="72"/>
        <v>0</v>
      </c>
      <c r="AE189" s="54">
        <f t="shared" si="89"/>
        <v>0</v>
      </c>
      <c r="AF189" s="53">
        <f>VLOOKUP($A189,[7]Hoja1!$A$3:$M$271,12,0)</f>
        <v>0</v>
      </c>
      <c r="AG189" s="53">
        <f>VLOOKUP($A189,[7]Hoja1!$A$3:$M$271,13,0)</f>
        <v>0</v>
      </c>
      <c r="AH189" s="53">
        <f t="shared" si="73"/>
        <v>0</v>
      </c>
      <c r="AI189" s="54">
        <f t="shared" si="89"/>
        <v>0</v>
      </c>
      <c r="AJ189" s="53">
        <f>VLOOKUP($A189,[8]Hoja1!$A$3:$G$271,6,0)</f>
        <v>0</v>
      </c>
      <c r="AK189" s="53">
        <f>VLOOKUP($A189,[8]Hoja1!$A$3:$G$271,7,0)</f>
        <v>0</v>
      </c>
      <c r="AL189" s="53">
        <f t="shared" si="74"/>
        <v>0</v>
      </c>
      <c r="AM189" s="54">
        <f t="shared" si="89"/>
        <v>0</v>
      </c>
      <c r="AN189" s="53">
        <f>VLOOKUP($A189,[9]Hoja1!$A$5:$G$273,6,0)</f>
        <v>0</v>
      </c>
      <c r="AO189" s="53">
        <f>VLOOKUP($A189,[9]Hoja1!$A$5:$G$273,7,0)</f>
        <v>0</v>
      </c>
      <c r="AP189" s="53">
        <f t="shared" si="75"/>
        <v>0</v>
      </c>
      <c r="AQ189" s="54">
        <f t="shared" si="89"/>
        <v>0</v>
      </c>
      <c r="AR189" s="53">
        <f>VLOOKUP($A189,[10]Hoja1!$A$3:$M$271,12,0)</f>
        <v>0</v>
      </c>
      <c r="AS189" s="53">
        <f>VLOOKUP($A189,[10]Hoja1!$A$3:$M$271,13,0)</f>
        <v>0</v>
      </c>
      <c r="AT189" s="53">
        <f t="shared" si="76"/>
        <v>0</v>
      </c>
      <c r="AU189" s="54">
        <f t="shared" si="87"/>
        <v>0</v>
      </c>
      <c r="AV189" s="53">
        <f>VLOOKUP($A189,[11]Hoja1!$A$3:$M$271,12,0)</f>
        <v>0</v>
      </c>
      <c r="AW189" s="53">
        <f>VLOOKUP($A189,[11]Hoja1!$A$3:$M$271,13,0)</f>
        <v>0</v>
      </c>
      <c r="AX189" s="53">
        <f t="shared" si="77"/>
        <v>0</v>
      </c>
      <c r="AY189" s="54">
        <f t="shared" si="87"/>
        <v>0</v>
      </c>
      <c r="AZ189" s="53">
        <f>VLOOKUP($A189,[12]Hoja1!$A$3:$M$271,12,0)</f>
        <v>0</v>
      </c>
      <c r="BA189" s="53">
        <f>VLOOKUP($A189,[12]Hoja1!$A$3:$M$271,13,0)</f>
        <v>0</v>
      </c>
      <c r="BB189" s="53">
        <f t="shared" si="78"/>
        <v>0</v>
      </c>
      <c r="BC189" s="54">
        <f t="shared" si="87"/>
        <v>0</v>
      </c>
      <c r="BD189" s="182"/>
      <c r="BF189" s="13"/>
      <c r="BK189" s="13"/>
    </row>
    <row r="190" spans="1:63" s="14" customFormat="1" ht="12.75" x14ac:dyDescent="0.2">
      <c r="A190" s="183">
        <v>181</v>
      </c>
      <c r="B190" s="49" t="s">
        <v>162</v>
      </c>
      <c r="C190" s="49" t="s">
        <v>157</v>
      </c>
      <c r="D190" s="132">
        <v>1</v>
      </c>
      <c r="E190" s="50" t="s">
        <v>331</v>
      </c>
      <c r="F190" s="164">
        <v>378994</v>
      </c>
      <c r="G190" s="162">
        <v>0</v>
      </c>
      <c r="H190" s="53">
        <f>VLOOKUP($A190,[1]Hoja1!$A$3:$G$271,6,0)</f>
        <v>0</v>
      </c>
      <c r="I190" s="53">
        <f>VLOOKUP($A190,[1]Hoja1!$A$3:$G$271,7,0)</f>
        <v>0</v>
      </c>
      <c r="J190" s="53">
        <f t="shared" si="79"/>
        <v>0</v>
      </c>
      <c r="K190" s="54">
        <f t="shared" si="80"/>
        <v>0</v>
      </c>
      <c r="L190" s="53">
        <f>VLOOKUP($A190,[2]Hoja1!$A$3:$G$271,6,0)</f>
        <v>0</v>
      </c>
      <c r="M190" s="53">
        <f>VLOOKUP($A190,[2]Hoja1!$A$3:$G$271,7,0)</f>
        <v>0</v>
      </c>
      <c r="N190" s="53">
        <f t="shared" si="66"/>
        <v>0</v>
      </c>
      <c r="O190" s="54">
        <f t="shared" si="88"/>
        <v>0</v>
      </c>
      <c r="P190" s="53">
        <f>VLOOKUP($A190,[3]Hoja1!$A$3:$M$271,12,0)</f>
        <v>0</v>
      </c>
      <c r="Q190" s="53">
        <f>VLOOKUP($A190,[3]Hoja1!$A$3:$M$271,13,0)</f>
        <v>0</v>
      </c>
      <c r="R190" s="53">
        <f t="shared" si="68"/>
        <v>0</v>
      </c>
      <c r="S190" s="54">
        <f t="shared" si="88"/>
        <v>0</v>
      </c>
      <c r="T190" s="53">
        <f>VLOOKUP($A190,[4]Hoja1!$A$3:$G$271,6,0)</f>
        <v>0</v>
      </c>
      <c r="U190" s="53">
        <f>VLOOKUP($A190,[4]Hoja1!$A$3:$G$271,7,0)</f>
        <v>0</v>
      </c>
      <c r="V190" s="53">
        <f t="shared" si="69"/>
        <v>0</v>
      </c>
      <c r="W190" s="54">
        <f t="shared" si="89"/>
        <v>0</v>
      </c>
      <c r="X190" s="53">
        <f>VLOOKUP($A190,[5]Hoja1!$A$3:$G$271,6,0)</f>
        <v>0</v>
      </c>
      <c r="Y190" s="53">
        <f>VLOOKUP($A190,[5]Hoja1!$A$3:$G$271,7,0)</f>
        <v>0</v>
      </c>
      <c r="Z190" s="53">
        <f t="shared" si="71"/>
        <v>0</v>
      </c>
      <c r="AA190" s="54">
        <f t="shared" si="89"/>
        <v>0</v>
      </c>
      <c r="AB190" s="53">
        <f>VLOOKUP($A190,[6]Hoja1!$A$3:$G$271,6,0)</f>
        <v>0</v>
      </c>
      <c r="AC190" s="53">
        <f>VLOOKUP($A190,[6]Hoja1!$A$3:$G$271,7,0)</f>
        <v>0</v>
      </c>
      <c r="AD190" s="53">
        <f t="shared" si="72"/>
        <v>0</v>
      </c>
      <c r="AE190" s="54">
        <f t="shared" si="89"/>
        <v>0</v>
      </c>
      <c r="AF190" s="53">
        <f>VLOOKUP($A190,[7]Hoja1!$A$3:$M$271,12,0)</f>
        <v>0</v>
      </c>
      <c r="AG190" s="53">
        <f>VLOOKUP($A190,[7]Hoja1!$A$3:$M$271,13,0)</f>
        <v>0</v>
      </c>
      <c r="AH190" s="53">
        <f t="shared" si="73"/>
        <v>0</v>
      </c>
      <c r="AI190" s="54">
        <f t="shared" si="89"/>
        <v>0</v>
      </c>
      <c r="AJ190" s="53">
        <f>VLOOKUP($A190,[8]Hoja1!$A$3:$G$271,6,0)</f>
        <v>0</v>
      </c>
      <c r="AK190" s="53">
        <f>VLOOKUP($A190,[8]Hoja1!$A$3:$G$271,7,0)</f>
        <v>0</v>
      </c>
      <c r="AL190" s="53">
        <f t="shared" si="74"/>
        <v>0</v>
      </c>
      <c r="AM190" s="54">
        <f t="shared" si="89"/>
        <v>0</v>
      </c>
      <c r="AN190" s="53">
        <f>VLOOKUP($A190,[9]Hoja1!$A$5:$G$273,6,0)</f>
        <v>0</v>
      </c>
      <c r="AO190" s="53">
        <f>VLOOKUP($A190,[9]Hoja1!$A$5:$G$273,7,0)</f>
        <v>0</v>
      </c>
      <c r="AP190" s="53">
        <f t="shared" si="75"/>
        <v>0</v>
      </c>
      <c r="AQ190" s="54">
        <f t="shared" si="89"/>
        <v>0</v>
      </c>
      <c r="AR190" s="53">
        <f>VLOOKUP($A190,[10]Hoja1!$A$3:$M$271,12,0)</f>
        <v>0</v>
      </c>
      <c r="AS190" s="53">
        <f>VLOOKUP($A190,[10]Hoja1!$A$3:$M$271,13,0)</f>
        <v>0</v>
      </c>
      <c r="AT190" s="53">
        <f t="shared" si="76"/>
        <v>0</v>
      </c>
      <c r="AU190" s="54">
        <f t="shared" si="87"/>
        <v>0</v>
      </c>
      <c r="AV190" s="53">
        <f>VLOOKUP($A190,[11]Hoja1!$A$3:$M$271,12,0)</f>
        <v>0</v>
      </c>
      <c r="AW190" s="53">
        <f>VLOOKUP($A190,[11]Hoja1!$A$3:$M$271,13,0)</f>
        <v>0</v>
      </c>
      <c r="AX190" s="53">
        <f t="shared" si="77"/>
        <v>0</v>
      </c>
      <c r="AY190" s="54">
        <f t="shared" si="87"/>
        <v>0</v>
      </c>
      <c r="AZ190" s="53">
        <f>VLOOKUP($A190,[12]Hoja1!$A$3:$M$271,12,0)</f>
        <v>0</v>
      </c>
      <c r="BA190" s="53">
        <f>VLOOKUP($A190,[12]Hoja1!$A$3:$M$271,13,0)</f>
        <v>0</v>
      </c>
      <c r="BB190" s="53">
        <f t="shared" si="78"/>
        <v>0</v>
      </c>
      <c r="BC190" s="54">
        <f t="shared" si="87"/>
        <v>0</v>
      </c>
      <c r="BD190" s="182"/>
      <c r="BF190" s="13"/>
      <c r="BK190" s="13"/>
    </row>
    <row r="191" spans="1:63" s="14" customFormat="1" ht="25.5" x14ac:dyDescent="0.2">
      <c r="A191" s="184">
        <v>182</v>
      </c>
      <c r="B191" s="49" t="s">
        <v>164</v>
      </c>
      <c r="C191" s="49" t="s">
        <v>165</v>
      </c>
      <c r="D191" s="132">
        <v>1</v>
      </c>
      <c r="E191" s="50" t="s">
        <v>331</v>
      </c>
      <c r="F191" s="164">
        <v>295527</v>
      </c>
      <c r="G191" s="162">
        <v>1</v>
      </c>
      <c r="H191" s="53">
        <f>VLOOKUP($A191,[1]Hoja1!$A$3:$G$271,6,0)</f>
        <v>0</v>
      </c>
      <c r="I191" s="53">
        <f>VLOOKUP($A191,[1]Hoja1!$A$3:$G$271,7,0)</f>
        <v>0</v>
      </c>
      <c r="J191" s="53">
        <f t="shared" si="79"/>
        <v>0</v>
      </c>
      <c r="K191" s="54">
        <f t="shared" si="80"/>
        <v>0</v>
      </c>
      <c r="L191" s="53">
        <f>VLOOKUP($A191,[2]Hoja1!$A$3:$G$271,6,0)</f>
        <v>0</v>
      </c>
      <c r="M191" s="53">
        <f>VLOOKUP($A191,[2]Hoja1!$A$3:$G$271,7,0)</f>
        <v>0</v>
      </c>
      <c r="N191" s="53">
        <f t="shared" si="66"/>
        <v>0</v>
      </c>
      <c r="O191" s="54">
        <f t="shared" si="88"/>
        <v>0</v>
      </c>
      <c r="P191" s="53">
        <f>VLOOKUP($A191,[3]Hoja1!$A$3:$M$271,12,0)</f>
        <v>0</v>
      </c>
      <c r="Q191" s="53">
        <f>VLOOKUP($A191,[3]Hoja1!$A$3:$M$271,13,0)</f>
        <v>0</v>
      </c>
      <c r="R191" s="53">
        <f t="shared" si="68"/>
        <v>0</v>
      </c>
      <c r="S191" s="54">
        <f t="shared" si="88"/>
        <v>0</v>
      </c>
      <c r="T191" s="53">
        <f>VLOOKUP($A191,[4]Hoja1!$A$3:$G$271,6,0)</f>
        <v>0</v>
      </c>
      <c r="U191" s="53">
        <f>VLOOKUP($A191,[4]Hoja1!$A$3:$G$271,7,0)</f>
        <v>0</v>
      </c>
      <c r="V191" s="53">
        <f t="shared" si="69"/>
        <v>0</v>
      </c>
      <c r="W191" s="54">
        <f t="shared" si="89"/>
        <v>0</v>
      </c>
      <c r="X191" s="53">
        <f>VLOOKUP($A191,[5]Hoja1!$A$3:$G$271,6,0)</f>
        <v>0</v>
      </c>
      <c r="Y191" s="53">
        <f>VLOOKUP($A191,[5]Hoja1!$A$3:$G$271,7,0)</f>
        <v>0</v>
      </c>
      <c r="Z191" s="53">
        <f t="shared" si="71"/>
        <v>0</v>
      </c>
      <c r="AA191" s="54">
        <f t="shared" si="89"/>
        <v>0</v>
      </c>
      <c r="AB191" s="53">
        <f>VLOOKUP($A191,[6]Hoja1!$A$3:$G$271,6,0)</f>
        <v>0</v>
      </c>
      <c r="AC191" s="53">
        <f>VLOOKUP($A191,[6]Hoja1!$A$3:$G$271,7,0)</f>
        <v>0</v>
      </c>
      <c r="AD191" s="53">
        <f t="shared" si="72"/>
        <v>0</v>
      </c>
      <c r="AE191" s="54">
        <f t="shared" si="89"/>
        <v>0</v>
      </c>
      <c r="AF191" s="53">
        <f>VLOOKUP($A191,[7]Hoja1!$A$3:$M$271,12,0)</f>
        <v>0</v>
      </c>
      <c r="AG191" s="53">
        <f>VLOOKUP($A191,[7]Hoja1!$A$3:$M$271,13,0)</f>
        <v>0</v>
      </c>
      <c r="AH191" s="53">
        <f t="shared" si="73"/>
        <v>0</v>
      </c>
      <c r="AI191" s="54">
        <f t="shared" si="89"/>
        <v>0</v>
      </c>
      <c r="AJ191" s="53">
        <f>VLOOKUP($A191,[8]Hoja1!$A$3:$G$271,6,0)</f>
        <v>0</v>
      </c>
      <c r="AK191" s="53">
        <f>VLOOKUP($A191,[8]Hoja1!$A$3:$G$271,7,0)</f>
        <v>0</v>
      </c>
      <c r="AL191" s="53">
        <f t="shared" si="74"/>
        <v>0</v>
      </c>
      <c r="AM191" s="54">
        <f t="shared" si="89"/>
        <v>0</v>
      </c>
      <c r="AN191" s="53">
        <f>VLOOKUP($A191,[9]Hoja1!$A$5:$G$273,6,0)</f>
        <v>0</v>
      </c>
      <c r="AO191" s="53">
        <f>VLOOKUP($A191,[9]Hoja1!$A$5:$G$273,7,0)</f>
        <v>0</v>
      </c>
      <c r="AP191" s="53">
        <f t="shared" si="75"/>
        <v>0</v>
      </c>
      <c r="AQ191" s="54">
        <f t="shared" si="89"/>
        <v>0</v>
      </c>
      <c r="AR191" s="53">
        <f>VLOOKUP($A191,[10]Hoja1!$A$3:$M$271,12,0)</f>
        <v>0</v>
      </c>
      <c r="AS191" s="53">
        <f>VLOOKUP($A191,[10]Hoja1!$A$3:$M$271,13,0)</f>
        <v>0</v>
      </c>
      <c r="AT191" s="53">
        <f t="shared" si="76"/>
        <v>0</v>
      </c>
      <c r="AU191" s="54">
        <f t="shared" si="87"/>
        <v>0</v>
      </c>
      <c r="AV191" s="53">
        <f>VLOOKUP($A191,[11]Hoja1!$A$3:$M$271,12,0)</f>
        <v>0</v>
      </c>
      <c r="AW191" s="53">
        <f>VLOOKUP($A191,[11]Hoja1!$A$3:$M$271,13,0)</f>
        <v>0</v>
      </c>
      <c r="AX191" s="53">
        <f t="shared" si="77"/>
        <v>0</v>
      </c>
      <c r="AY191" s="54">
        <f t="shared" si="87"/>
        <v>0</v>
      </c>
      <c r="AZ191" s="53">
        <f>VLOOKUP($A191,[12]Hoja1!$A$3:$M$271,12,0)</f>
        <v>0</v>
      </c>
      <c r="BA191" s="53">
        <f>VLOOKUP($A191,[12]Hoja1!$A$3:$M$271,13,0)</f>
        <v>0</v>
      </c>
      <c r="BB191" s="53">
        <f t="shared" si="78"/>
        <v>0</v>
      </c>
      <c r="BC191" s="54">
        <f t="shared" si="87"/>
        <v>0</v>
      </c>
      <c r="BD191" s="182"/>
      <c r="BF191" s="13"/>
      <c r="BK191" s="13"/>
    </row>
    <row r="192" spans="1:63" s="14" customFormat="1" ht="12.75" x14ac:dyDescent="0.2">
      <c r="A192" s="183">
        <v>183</v>
      </c>
      <c r="B192" s="49" t="s">
        <v>167</v>
      </c>
      <c r="C192" s="49" t="s">
        <v>166</v>
      </c>
      <c r="D192" s="132">
        <v>1</v>
      </c>
      <c r="E192" s="50" t="s">
        <v>331</v>
      </c>
      <c r="F192" s="164">
        <v>1229313</v>
      </c>
      <c r="G192" s="162">
        <v>1.3333333333333333</v>
      </c>
      <c r="H192" s="53">
        <f>VLOOKUP($A192,[1]Hoja1!$A$3:$G$271,6,0)</f>
        <v>0</v>
      </c>
      <c r="I192" s="53">
        <f>VLOOKUP($A192,[1]Hoja1!$A$3:$G$271,7,0)</f>
        <v>0</v>
      </c>
      <c r="J192" s="53">
        <f t="shared" si="79"/>
        <v>0</v>
      </c>
      <c r="K192" s="54">
        <f t="shared" si="80"/>
        <v>0</v>
      </c>
      <c r="L192" s="53">
        <f>VLOOKUP($A192,[2]Hoja1!$A$3:$G$271,6,0)</f>
        <v>0</v>
      </c>
      <c r="M192" s="53">
        <f>VLOOKUP($A192,[2]Hoja1!$A$3:$G$271,7,0)</f>
        <v>0</v>
      </c>
      <c r="N192" s="53">
        <f t="shared" si="66"/>
        <v>0</v>
      </c>
      <c r="O192" s="54">
        <f t="shared" si="88"/>
        <v>0</v>
      </c>
      <c r="P192" s="53">
        <f>VLOOKUP($A192,[3]Hoja1!$A$3:$M$271,12,0)</f>
        <v>0</v>
      </c>
      <c r="Q192" s="53">
        <f>VLOOKUP($A192,[3]Hoja1!$A$3:$M$271,13,0)</f>
        <v>0</v>
      </c>
      <c r="R192" s="53">
        <f t="shared" si="68"/>
        <v>0</v>
      </c>
      <c r="S192" s="54">
        <f t="shared" si="88"/>
        <v>0</v>
      </c>
      <c r="T192" s="53">
        <f>VLOOKUP($A192,[4]Hoja1!$A$3:$G$271,6,0)</f>
        <v>0</v>
      </c>
      <c r="U192" s="53">
        <f>VLOOKUP($A192,[4]Hoja1!$A$3:$G$271,7,0)</f>
        <v>0</v>
      </c>
      <c r="V192" s="53">
        <f t="shared" si="69"/>
        <v>0</v>
      </c>
      <c r="W192" s="54">
        <f t="shared" si="89"/>
        <v>0</v>
      </c>
      <c r="X192" s="53">
        <f>VLOOKUP($A192,[5]Hoja1!$A$3:$G$271,6,0)</f>
        <v>0</v>
      </c>
      <c r="Y192" s="53">
        <f>VLOOKUP($A192,[5]Hoja1!$A$3:$G$271,7,0)</f>
        <v>0</v>
      </c>
      <c r="Z192" s="53">
        <f t="shared" si="71"/>
        <v>0</v>
      </c>
      <c r="AA192" s="54">
        <f t="shared" si="89"/>
        <v>0</v>
      </c>
      <c r="AB192" s="53">
        <f>VLOOKUP($A192,[6]Hoja1!$A$3:$G$271,6,0)</f>
        <v>0</v>
      </c>
      <c r="AC192" s="53">
        <f>VLOOKUP($A192,[6]Hoja1!$A$3:$G$271,7,0)</f>
        <v>0</v>
      </c>
      <c r="AD192" s="53">
        <f t="shared" si="72"/>
        <v>0</v>
      </c>
      <c r="AE192" s="54">
        <f t="shared" si="89"/>
        <v>0</v>
      </c>
      <c r="AF192" s="53">
        <f>VLOOKUP($A192,[7]Hoja1!$A$3:$M$271,12,0)</f>
        <v>0</v>
      </c>
      <c r="AG192" s="53">
        <f>VLOOKUP($A192,[7]Hoja1!$A$3:$M$271,13,0)</f>
        <v>0</v>
      </c>
      <c r="AH192" s="53">
        <f t="shared" si="73"/>
        <v>0</v>
      </c>
      <c r="AI192" s="54">
        <f t="shared" si="89"/>
        <v>0</v>
      </c>
      <c r="AJ192" s="53">
        <f>VLOOKUP($A192,[8]Hoja1!$A$3:$G$271,6,0)</f>
        <v>0</v>
      </c>
      <c r="AK192" s="53">
        <f>VLOOKUP($A192,[8]Hoja1!$A$3:$G$271,7,0)</f>
        <v>0</v>
      </c>
      <c r="AL192" s="53">
        <f t="shared" si="74"/>
        <v>0</v>
      </c>
      <c r="AM192" s="54">
        <f t="shared" si="89"/>
        <v>0</v>
      </c>
      <c r="AN192" s="53">
        <f>VLOOKUP($A192,[9]Hoja1!$A$5:$G$273,6,0)</f>
        <v>0</v>
      </c>
      <c r="AO192" s="53">
        <f>VLOOKUP($A192,[9]Hoja1!$A$5:$G$273,7,0)</f>
        <v>0</v>
      </c>
      <c r="AP192" s="53">
        <f t="shared" si="75"/>
        <v>0</v>
      </c>
      <c r="AQ192" s="54">
        <f t="shared" si="89"/>
        <v>0</v>
      </c>
      <c r="AR192" s="53">
        <f>VLOOKUP($A192,[10]Hoja1!$A$3:$M$271,12,0)</f>
        <v>781512</v>
      </c>
      <c r="AS192" s="53">
        <f>VLOOKUP($A192,[10]Hoja1!$A$3:$M$271,13,0)</f>
        <v>148487</v>
      </c>
      <c r="AT192" s="53">
        <f t="shared" si="76"/>
        <v>929999</v>
      </c>
      <c r="AU192" s="54">
        <f t="shared" si="87"/>
        <v>929999</v>
      </c>
      <c r="AV192" s="53">
        <f>VLOOKUP($A192,[11]Hoja1!$A$3:$M$271,12,0)</f>
        <v>0</v>
      </c>
      <c r="AW192" s="53">
        <f>VLOOKUP($A192,[11]Hoja1!$A$3:$M$271,13,0)</f>
        <v>0</v>
      </c>
      <c r="AX192" s="53">
        <f t="shared" si="77"/>
        <v>0</v>
      </c>
      <c r="AY192" s="54">
        <f t="shared" si="87"/>
        <v>0</v>
      </c>
      <c r="AZ192" s="53">
        <f>VLOOKUP($A192,[12]Hoja1!$A$3:$M$271,12,0)</f>
        <v>0</v>
      </c>
      <c r="BA192" s="53">
        <f>VLOOKUP($A192,[12]Hoja1!$A$3:$M$271,13,0)</f>
        <v>0</v>
      </c>
      <c r="BB192" s="53">
        <f t="shared" si="78"/>
        <v>0</v>
      </c>
      <c r="BC192" s="54">
        <f t="shared" si="87"/>
        <v>0</v>
      </c>
      <c r="BD192" s="182"/>
      <c r="BF192" s="13"/>
      <c r="BK192" s="13"/>
    </row>
    <row r="193" spans="1:63" s="14" customFormat="1" ht="25.5" x14ac:dyDescent="0.2">
      <c r="A193" s="184">
        <v>184</v>
      </c>
      <c r="B193" s="49" t="s">
        <v>195</v>
      </c>
      <c r="C193" s="49" t="s">
        <v>196</v>
      </c>
      <c r="D193" s="132">
        <v>1</v>
      </c>
      <c r="E193" s="50" t="s">
        <v>331</v>
      </c>
      <c r="F193" s="164">
        <v>23681</v>
      </c>
      <c r="G193" s="162">
        <v>1.6666666666666667</v>
      </c>
      <c r="H193" s="53">
        <f>VLOOKUP($A193,[1]Hoja1!$A$3:$G$271,6,0)</f>
        <v>0</v>
      </c>
      <c r="I193" s="53">
        <f>VLOOKUP($A193,[1]Hoja1!$A$3:$G$271,7,0)</f>
        <v>0</v>
      </c>
      <c r="J193" s="53">
        <f t="shared" si="79"/>
        <v>0</v>
      </c>
      <c r="K193" s="54">
        <f t="shared" si="80"/>
        <v>0</v>
      </c>
      <c r="L193" s="53">
        <f>VLOOKUP($A193,[2]Hoja1!$A$3:$G$271,6,0)</f>
        <v>0</v>
      </c>
      <c r="M193" s="53">
        <f>VLOOKUP($A193,[2]Hoja1!$A$3:$G$271,7,0)</f>
        <v>0</v>
      </c>
      <c r="N193" s="53">
        <f t="shared" si="66"/>
        <v>0</v>
      </c>
      <c r="O193" s="54">
        <f t="shared" si="88"/>
        <v>0</v>
      </c>
      <c r="P193" s="53">
        <f>VLOOKUP($A193,[3]Hoja1!$A$3:$M$271,12,0)</f>
        <v>0</v>
      </c>
      <c r="Q193" s="53">
        <f>VLOOKUP($A193,[3]Hoja1!$A$3:$M$271,13,0)</f>
        <v>0</v>
      </c>
      <c r="R193" s="53">
        <f t="shared" si="68"/>
        <v>0</v>
      </c>
      <c r="S193" s="54">
        <f t="shared" si="88"/>
        <v>0</v>
      </c>
      <c r="T193" s="53">
        <f>VLOOKUP($A193,[4]Hoja1!$A$3:$G$271,6,0)</f>
        <v>68068</v>
      </c>
      <c r="U193" s="53">
        <f>VLOOKUP($A193,[4]Hoja1!$A$3:$G$271,7,0)</f>
        <v>0</v>
      </c>
      <c r="V193" s="53">
        <f t="shared" si="69"/>
        <v>68068</v>
      </c>
      <c r="W193" s="54">
        <f t="shared" si="89"/>
        <v>68068</v>
      </c>
      <c r="X193" s="53">
        <f>VLOOKUP($A193,[5]Hoja1!$A$3:$G$271,6,0)</f>
        <v>0</v>
      </c>
      <c r="Y193" s="53">
        <f>VLOOKUP($A193,[5]Hoja1!$A$3:$G$271,7,0)</f>
        <v>0</v>
      </c>
      <c r="Z193" s="53">
        <f t="shared" si="71"/>
        <v>0</v>
      </c>
      <c r="AA193" s="54">
        <f t="shared" si="89"/>
        <v>0</v>
      </c>
      <c r="AB193" s="53">
        <f>VLOOKUP($A193,[6]Hoja1!$A$3:$G$271,6,0)</f>
        <v>0</v>
      </c>
      <c r="AC193" s="53">
        <f>VLOOKUP($A193,[6]Hoja1!$A$3:$G$271,7,0)</f>
        <v>0</v>
      </c>
      <c r="AD193" s="53">
        <f t="shared" si="72"/>
        <v>0</v>
      </c>
      <c r="AE193" s="54">
        <f t="shared" si="89"/>
        <v>0</v>
      </c>
      <c r="AF193" s="53">
        <f>VLOOKUP($A193,[7]Hoja1!$A$3:$M$271,12,0)</f>
        <v>0</v>
      </c>
      <c r="AG193" s="53">
        <f>VLOOKUP($A193,[7]Hoja1!$A$3:$M$271,13,0)</f>
        <v>0</v>
      </c>
      <c r="AH193" s="53">
        <f t="shared" si="73"/>
        <v>0</v>
      </c>
      <c r="AI193" s="54">
        <f t="shared" si="89"/>
        <v>0</v>
      </c>
      <c r="AJ193" s="53">
        <f>VLOOKUP($A193,[8]Hoja1!$A$3:$G$271,6,0)</f>
        <v>0</v>
      </c>
      <c r="AK193" s="53">
        <f>VLOOKUP($A193,[8]Hoja1!$A$3:$G$271,7,0)</f>
        <v>0</v>
      </c>
      <c r="AL193" s="53">
        <f t="shared" si="74"/>
        <v>0</v>
      </c>
      <c r="AM193" s="54">
        <f t="shared" si="89"/>
        <v>0</v>
      </c>
      <c r="AN193" s="53">
        <f>VLOOKUP($A193,[9]Hoja1!$A$5:$G$273,6,0)</f>
        <v>0</v>
      </c>
      <c r="AO193" s="53">
        <f>VLOOKUP($A193,[9]Hoja1!$A$5:$G$273,7,0)</f>
        <v>0</v>
      </c>
      <c r="AP193" s="53">
        <f t="shared" si="75"/>
        <v>0</v>
      </c>
      <c r="AQ193" s="54">
        <f t="shared" si="89"/>
        <v>0</v>
      </c>
      <c r="AR193" s="53">
        <f>VLOOKUP($A193,[10]Hoja1!$A$3:$M$271,12,0)</f>
        <v>0</v>
      </c>
      <c r="AS193" s="53">
        <f>VLOOKUP($A193,[10]Hoja1!$A$3:$M$271,13,0)</f>
        <v>0</v>
      </c>
      <c r="AT193" s="53">
        <f t="shared" si="76"/>
        <v>0</v>
      </c>
      <c r="AU193" s="54">
        <f t="shared" si="87"/>
        <v>0</v>
      </c>
      <c r="AV193" s="53">
        <f>VLOOKUP($A193,[11]Hoja1!$A$3:$M$271,12,0)</f>
        <v>0</v>
      </c>
      <c r="AW193" s="53">
        <f>VLOOKUP($A193,[11]Hoja1!$A$3:$M$271,13,0)</f>
        <v>0</v>
      </c>
      <c r="AX193" s="53">
        <f t="shared" si="77"/>
        <v>0</v>
      </c>
      <c r="AY193" s="54">
        <f t="shared" si="87"/>
        <v>0</v>
      </c>
      <c r="AZ193" s="53">
        <f>VLOOKUP($A193,[12]Hoja1!$A$3:$M$271,12,0)</f>
        <v>0</v>
      </c>
      <c r="BA193" s="53">
        <f>VLOOKUP($A193,[12]Hoja1!$A$3:$M$271,13,0)</f>
        <v>0</v>
      </c>
      <c r="BB193" s="53">
        <f t="shared" si="78"/>
        <v>0</v>
      </c>
      <c r="BC193" s="54">
        <f t="shared" si="87"/>
        <v>0</v>
      </c>
      <c r="BD193" s="182"/>
      <c r="BF193" s="13"/>
      <c r="BK193" s="13"/>
    </row>
    <row r="194" spans="1:63" s="14" customFormat="1" ht="63.75" customHeight="1" x14ac:dyDescent="0.2">
      <c r="A194" s="183">
        <v>185</v>
      </c>
      <c r="B194" s="49" t="s">
        <v>199</v>
      </c>
      <c r="C194" s="49" t="s">
        <v>200</v>
      </c>
      <c r="D194" s="132">
        <v>1</v>
      </c>
      <c r="E194" s="50" t="s">
        <v>331</v>
      </c>
      <c r="F194" s="164">
        <v>28724</v>
      </c>
      <c r="G194" s="162">
        <v>0</v>
      </c>
      <c r="H194" s="53">
        <f>VLOOKUP($A194,[1]Hoja1!$A$3:$G$271,6,0)</f>
        <v>0</v>
      </c>
      <c r="I194" s="53">
        <f>VLOOKUP($A194,[1]Hoja1!$A$3:$G$271,7,0)</f>
        <v>0</v>
      </c>
      <c r="J194" s="53">
        <f t="shared" si="79"/>
        <v>0</v>
      </c>
      <c r="K194" s="54">
        <f t="shared" si="80"/>
        <v>0</v>
      </c>
      <c r="L194" s="53">
        <f>VLOOKUP($A194,[2]Hoja1!$A$3:$G$271,6,0)</f>
        <v>0</v>
      </c>
      <c r="M194" s="53">
        <f>VLOOKUP($A194,[2]Hoja1!$A$3:$G$271,7,0)</f>
        <v>0</v>
      </c>
      <c r="N194" s="53">
        <f t="shared" si="66"/>
        <v>0</v>
      </c>
      <c r="O194" s="54">
        <f t="shared" si="88"/>
        <v>0</v>
      </c>
      <c r="P194" s="53">
        <f>VLOOKUP($A194,[3]Hoja1!$A$3:$M$271,12,0)</f>
        <v>0</v>
      </c>
      <c r="Q194" s="53">
        <f>VLOOKUP($A194,[3]Hoja1!$A$3:$M$271,13,0)</f>
        <v>0</v>
      </c>
      <c r="R194" s="53">
        <f t="shared" si="68"/>
        <v>0</v>
      </c>
      <c r="S194" s="54">
        <f t="shared" si="88"/>
        <v>0</v>
      </c>
      <c r="T194" s="53">
        <f>VLOOKUP($A194,[4]Hoja1!$A$3:$G$271,6,0)</f>
        <v>0</v>
      </c>
      <c r="U194" s="53">
        <f>VLOOKUP($A194,[4]Hoja1!$A$3:$G$271,7,0)</f>
        <v>0</v>
      </c>
      <c r="V194" s="53">
        <f t="shared" si="69"/>
        <v>0</v>
      </c>
      <c r="W194" s="54">
        <f t="shared" si="89"/>
        <v>0</v>
      </c>
      <c r="X194" s="53">
        <f>VLOOKUP($A194,[5]Hoja1!$A$3:$G$271,6,0)</f>
        <v>0</v>
      </c>
      <c r="Y194" s="53">
        <f>VLOOKUP($A194,[5]Hoja1!$A$3:$G$271,7,0)</f>
        <v>0</v>
      </c>
      <c r="Z194" s="53">
        <f t="shared" si="71"/>
        <v>0</v>
      </c>
      <c r="AA194" s="54">
        <f t="shared" si="89"/>
        <v>0</v>
      </c>
      <c r="AB194" s="53">
        <f>VLOOKUP($A194,[6]Hoja1!$A$3:$G$271,6,0)</f>
        <v>0</v>
      </c>
      <c r="AC194" s="53">
        <f>VLOOKUP($A194,[6]Hoja1!$A$3:$G$271,7,0)</f>
        <v>0</v>
      </c>
      <c r="AD194" s="53">
        <f t="shared" si="72"/>
        <v>0</v>
      </c>
      <c r="AE194" s="54">
        <f t="shared" si="89"/>
        <v>0</v>
      </c>
      <c r="AF194" s="53">
        <f>VLOOKUP($A194,[7]Hoja1!$A$3:$M$271,12,0)</f>
        <v>0</v>
      </c>
      <c r="AG194" s="53">
        <f>VLOOKUP($A194,[7]Hoja1!$A$3:$M$271,13,0)</f>
        <v>0</v>
      </c>
      <c r="AH194" s="53">
        <f t="shared" si="73"/>
        <v>0</v>
      </c>
      <c r="AI194" s="54">
        <f t="shared" si="89"/>
        <v>0</v>
      </c>
      <c r="AJ194" s="53">
        <f>VLOOKUP($A194,[8]Hoja1!$A$3:$G$271,6,0)</f>
        <v>0</v>
      </c>
      <c r="AK194" s="53">
        <f>VLOOKUP($A194,[8]Hoja1!$A$3:$G$271,7,0)</f>
        <v>0</v>
      </c>
      <c r="AL194" s="53">
        <f t="shared" si="74"/>
        <v>0</v>
      </c>
      <c r="AM194" s="54">
        <f t="shared" si="89"/>
        <v>0</v>
      </c>
      <c r="AN194" s="53">
        <f>VLOOKUP($A194,[9]Hoja1!$A$5:$G$273,6,0)</f>
        <v>0</v>
      </c>
      <c r="AO194" s="53">
        <f>VLOOKUP($A194,[9]Hoja1!$A$5:$G$273,7,0)</f>
        <v>0</v>
      </c>
      <c r="AP194" s="53">
        <f t="shared" si="75"/>
        <v>0</v>
      </c>
      <c r="AQ194" s="54">
        <f t="shared" si="89"/>
        <v>0</v>
      </c>
      <c r="AR194" s="53">
        <f>VLOOKUP($A194,[10]Hoja1!$A$3:$M$271,12,0)</f>
        <v>0</v>
      </c>
      <c r="AS194" s="53">
        <f>VLOOKUP($A194,[10]Hoja1!$A$3:$M$271,13,0)</f>
        <v>0</v>
      </c>
      <c r="AT194" s="53">
        <f t="shared" si="76"/>
        <v>0</v>
      </c>
      <c r="AU194" s="54">
        <f t="shared" si="87"/>
        <v>0</v>
      </c>
      <c r="AV194" s="53">
        <f>VLOOKUP($A194,[11]Hoja1!$A$3:$M$271,12,0)</f>
        <v>0</v>
      </c>
      <c r="AW194" s="53">
        <f>VLOOKUP($A194,[11]Hoja1!$A$3:$M$271,13,0)</f>
        <v>0</v>
      </c>
      <c r="AX194" s="53">
        <f t="shared" si="77"/>
        <v>0</v>
      </c>
      <c r="AY194" s="54">
        <f t="shared" si="87"/>
        <v>0</v>
      </c>
      <c r="AZ194" s="53">
        <f>VLOOKUP($A194,[12]Hoja1!$A$3:$M$271,12,0)</f>
        <v>0</v>
      </c>
      <c r="BA194" s="53">
        <f>VLOOKUP($A194,[12]Hoja1!$A$3:$M$271,13,0)</f>
        <v>0</v>
      </c>
      <c r="BB194" s="53">
        <f t="shared" si="78"/>
        <v>0</v>
      </c>
      <c r="BC194" s="54">
        <f t="shared" si="87"/>
        <v>0</v>
      </c>
      <c r="BD194" s="182"/>
      <c r="BF194" s="13"/>
      <c r="BK194" s="13"/>
    </row>
    <row r="195" spans="1:63" s="14" customFormat="1" ht="63.75" x14ac:dyDescent="0.2">
      <c r="A195" s="184">
        <v>186</v>
      </c>
      <c r="B195" s="49" t="s">
        <v>204</v>
      </c>
      <c r="C195" s="49" t="s">
        <v>201</v>
      </c>
      <c r="D195" s="132">
        <v>1</v>
      </c>
      <c r="E195" s="50" t="s">
        <v>331</v>
      </c>
      <c r="F195" s="164">
        <v>58892</v>
      </c>
      <c r="G195" s="162">
        <v>3.3333333333333335</v>
      </c>
      <c r="H195" s="53">
        <f>VLOOKUP($A195,[1]Hoja1!$A$3:$G$271,6,0)</f>
        <v>0</v>
      </c>
      <c r="I195" s="53">
        <f>VLOOKUP($A195,[1]Hoja1!$A$3:$G$271,7,0)</f>
        <v>0</v>
      </c>
      <c r="J195" s="53">
        <f t="shared" si="79"/>
        <v>0</v>
      </c>
      <c r="K195" s="54">
        <f t="shared" si="80"/>
        <v>0</v>
      </c>
      <c r="L195" s="53">
        <f>VLOOKUP($A195,[2]Hoja1!$A$3:$G$271,6,0)</f>
        <v>0</v>
      </c>
      <c r="M195" s="53">
        <f>VLOOKUP($A195,[2]Hoja1!$A$3:$G$271,7,0)</f>
        <v>0</v>
      </c>
      <c r="N195" s="53">
        <f t="shared" si="66"/>
        <v>0</v>
      </c>
      <c r="O195" s="54">
        <f t="shared" si="88"/>
        <v>0</v>
      </c>
      <c r="P195" s="53">
        <f>VLOOKUP($A195,[3]Hoja1!$A$3:$M$271,12,0)</f>
        <v>0</v>
      </c>
      <c r="Q195" s="53">
        <f>VLOOKUP($A195,[3]Hoja1!$A$3:$M$271,13,0)</f>
        <v>0</v>
      </c>
      <c r="R195" s="53">
        <f t="shared" si="68"/>
        <v>0</v>
      </c>
      <c r="S195" s="54">
        <f t="shared" si="88"/>
        <v>0</v>
      </c>
      <c r="T195" s="53">
        <f>VLOOKUP($A195,[4]Hoja1!$A$3:$G$271,6,0)</f>
        <v>165939</v>
      </c>
      <c r="U195" s="53">
        <f>VLOOKUP($A195,[4]Hoja1!$A$3:$G$271,7,0)</f>
        <v>0</v>
      </c>
      <c r="V195" s="53">
        <f t="shared" si="69"/>
        <v>165939</v>
      </c>
      <c r="W195" s="54">
        <f t="shared" si="89"/>
        <v>165939</v>
      </c>
      <c r="X195" s="53">
        <f>VLOOKUP($A195,[5]Hoja1!$A$3:$G$271,6,0)</f>
        <v>0</v>
      </c>
      <c r="Y195" s="53">
        <f>VLOOKUP($A195,[5]Hoja1!$A$3:$G$271,7,0)</f>
        <v>0</v>
      </c>
      <c r="Z195" s="53">
        <f t="shared" si="71"/>
        <v>0</v>
      </c>
      <c r="AA195" s="54">
        <f t="shared" si="89"/>
        <v>0</v>
      </c>
      <c r="AB195" s="53">
        <f>VLOOKUP($A195,[6]Hoja1!$A$3:$G$271,6,0)</f>
        <v>0</v>
      </c>
      <c r="AC195" s="53">
        <f>VLOOKUP($A195,[6]Hoja1!$A$3:$G$271,7,0)</f>
        <v>0</v>
      </c>
      <c r="AD195" s="53">
        <f t="shared" si="72"/>
        <v>0</v>
      </c>
      <c r="AE195" s="54">
        <f t="shared" si="89"/>
        <v>0</v>
      </c>
      <c r="AF195" s="53">
        <f>VLOOKUP($A195,[7]Hoja1!$A$3:$M$271,12,0)</f>
        <v>0</v>
      </c>
      <c r="AG195" s="53">
        <f>VLOOKUP($A195,[7]Hoja1!$A$3:$M$271,13,0)</f>
        <v>0</v>
      </c>
      <c r="AH195" s="53">
        <f t="shared" si="73"/>
        <v>0</v>
      </c>
      <c r="AI195" s="54">
        <f t="shared" si="89"/>
        <v>0</v>
      </c>
      <c r="AJ195" s="53">
        <f>VLOOKUP($A195,[8]Hoja1!$A$3:$G$271,6,0)</f>
        <v>74870</v>
      </c>
      <c r="AK195" s="53">
        <f>VLOOKUP($A195,[8]Hoja1!$A$3:$G$271,7,0)</f>
        <v>0</v>
      </c>
      <c r="AL195" s="53">
        <f t="shared" si="74"/>
        <v>74870</v>
      </c>
      <c r="AM195" s="54">
        <f t="shared" si="89"/>
        <v>74870</v>
      </c>
      <c r="AN195" s="53">
        <f>VLOOKUP($A195,[9]Hoja1!$A$5:$G$273,6,0)</f>
        <v>0</v>
      </c>
      <c r="AO195" s="53">
        <f>VLOOKUP($A195,[9]Hoja1!$A$5:$G$273,7,0)</f>
        <v>0</v>
      </c>
      <c r="AP195" s="53">
        <f t="shared" si="75"/>
        <v>0</v>
      </c>
      <c r="AQ195" s="54">
        <f t="shared" si="89"/>
        <v>0</v>
      </c>
      <c r="AR195" s="53">
        <f>VLOOKUP($A195,[10]Hoja1!$A$3:$M$271,12,0)</f>
        <v>0</v>
      </c>
      <c r="AS195" s="53">
        <f>VLOOKUP($A195,[10]Hoja1!$A$3:$M$271,13,0)</f>
        <v>0</v>
      </c>
      <c r="AT195" s="53">
        <f t="shared" si="76"/>
        <v>0</v>
      </c>
      <c r="AU195" s="54">
        <f t="shared" si="87"/>
        <v>0</v>
      </c>
      <c r="AV195" s="53">
        <f>VLOOKUP($A195,[11]Hoja1!$A$3:$M$271,12,0)</f>
        <v>0</v>
      </c>
      <c r="AW195" s="53">
        <f>VLOOKUP($A195,[11]Hoja1!$A$3:$M$271,13,0)</f>
        <v>0</v>
      </c>
      <c r="AX195" s="53">
        <f t="shared" si="77"/>
        <v>0</v>
      </c>
      <c r="AY195" s="54">
        <f t="shared" si="87"/>
        <v>0</v>
      </c>
      <c r="AZ195" s="53">
        <f>VLOOKUP($A195,[12]Hoja1!$A$3:$M$271,12,0)</f>
        <v>38000</v>
      </c>
      <c r="BA195" s="53">
        <f>VLOOKUP($A195,[12]Hoja1!$A$3:$M$271,13,0)</f>
        <v>0</v>
      </c>
      <c r="BB195" s="53">
        <f t="shared" si="78"/>
        <v>38000</v>
      </c>
      <c r="BC195" s="54">
        <f t="shared" si="87"/>
        <v>38000</v>
      </c>
      <c r="BD195" s="182"/>
      <c r="BF195" s="13"/>
      <c r="BK195" s="13"/>
    </row>
    <row r="196" spans="1:63" s="14" customFormat="1" ht="25.5" x14ac:dyDescent="0.2">
      <c r="A196" s="183">
        <v>187</v>
      </c>
      <c r="B196" s="49" t="s">
        <v>207</v>
      </c>
      <c r="C196" s="49" t="s">
        <v>201</v>
      </c>
      <c r="D196" s="132">
        <v>1</v>
      </c>
      <c r="E196" s="50" t="s">
        <v>331</v>
      </c>
      <c r="F196" s="164">
        <v>573755</v>
      </c>
      <c r="G196" s="162">
        <v>1</v>
      </c>
      <c r="H196" s="53">
        <f>VLOOKUP($A196,[1]Hoja1!$A$3:$G$271,6,0)</f>
        <v>0</v>
      </c>
      <c r="I196" s="53">
        <f>VLOOKUP($A196,[1]Hoja1!$A$3:$G$271,7,0)</f>
        <v>0</v>
      </c>
      <c r="J196" s="53">
        <f t="shared" si="79"/>
        <v>0</v>
      </c>
      <c r="K196" s="54">
        <f t="shared" si="80"/>
        <v>0</v>
      </c>
      <c r="L196" s="53">
        <f>VLOOKUP($A196,[2]Hoja1!$A$3:$G$271,6,0)</f>
        <v>0</v>
      </c>
      <c r="M196" s="53">
        <f>VLOOKUP($A196,[2]Hoja1!$A$3:$G$271,7,0)</f>
        <v>0</v>
      </c>
      <c r="N196" s="53">
        <f t="shared" si="66"/>
        <v>0</v>
      </c>
      <c r="O196" s="54">
        <f t="shared" si="88"/>
        <v>0</v>
      </c>
      <c r="P196" s="53">
        <f>VLOOKUP($A196,[3]Hoja1!$A$3:$M$271,12,0)</f>
        <v>0</v>
      </c>
      <c r="Q196" s="53">
        <f>VLOOKUP($A196,[3]Hoja1!$A$3:$M$271,13,0)</f>
        <v>0</v>
      </c>
      <c r="R196" s="53">
        <f t="shared" si="68"/>
        <v>0</v>
      </c>
      <c r="S196" s="54">
        <f t="shared" si="88"/>
        <v>0</v>
      </c>
      <c r="T196" s="53">
        <f>VLOOKUP($A196,[4]Hoja1!$A$3:$G$271,6,0)</f>
        <v>0</v>
      </c>
      <c r="U196" s="53">
        <f>VLOOKUP($A196,[4]Hoja1!$A$3:$G$271,7,0)</f>
        <v>0</v>
      </c>
      <c r="V196" s="53">
        <f t="shared" si="69"/>
        <v>0</v>
      </c>
      <c r="W196" s="54">
        <f t="shared" si="89"/>
        <v>0</v>
      </c>
      <c r="X196" s="53">
        <f>VLOOKUP($A196,[5]Hoja1!$A$3:$G$271,6,0)</f>
        <v>0</v>
      </c>
      <c r="Y196" s="53">
        <f>VLOOKUP($A196,[5]Hoja1!$A$3:$G$271,7,0)</f>
        <v>0</v>
      </c>
      <c r="Z196" s="53">
        <f t="shared" si="71"/>
        <v>0</v>
      </c>
      <c r="AA196" s="54">
        <f t="shared" si="89"/>
        <v>0</v>
      </c>
      <c r="AB196" s="53">
        <f>VLOOKUP($A196,[6]Hoja1!$A$3:$G$271,6,0)</f>
        <v>0</v>
      </c>
      <c r="AC196" s="53">
        <f>VLOOKUP($A196,[6]Hoja1!$A$3:$G$271,7,0)</f>
        <v>0</v>
      </c>
      <c r="AD196" s="53">
        <f t="shared" si="72"/>
        <v>0</v>
      </c>
      <c r="AE196" s="54">
        <f t="shared" si="89"/>
        <v>0</v>
      </c>
      <c r="AF196" s="53">
        <f>VLOOKUP($A196,[7]Hoja1!$A$3:$M$271,12,0)</f>
        <v>0</v>
      </c>
      <c r="AG196" s="53">
        <f>VLOOKUP($A196,[7]Hoja1!$A$3:$M$271,13,0)</f>
        <v>0</v>
      </c>
      <c r="AH196" s="53">
        <f t="shared" si="73"/>
        <v>0</v>
      </c>
      <c r="AI196" s="54">
        <f t="shared" si="89"/>
        <v>0</v>
      </c>
      <c r="AJ196" s="53">
        <f>VLOOKUP($A196,[8]Hoja1!$A$3:$G$271,6,0)</f>
        <v>0</v>
      </c>
      <c r="AK196" s="53">
        <f>VLOOKUP($A196,[8]Hoja1!$A$3:$G$271,7,0)</f>
        <v>0</v>
      </c>
      <c r="AL196" s="53">
        <f t="shared" si="74"/>
        <v>0</v>
      </c>
      <c r="AM196" s="54">
        <f t="shared" si="89"/>
        <v>0</v>
      </c>
      <c r="AN196" s="53">
        <f>VLOOKUP($A196,[9]Hoja1!$A$5:$G$273,6,0)</f>
        <v>0</v>
      </c>
      <c r="AO196" s="53">
        <f>VLOOKUP($A196,[9]Hoja1!$A$5:$G$273,7,0)</f>
        <v>0</v>
      </c>
      <c r="AP196" s="53">
        <f t="shared" si="75"/>
        <v>0</v>
      </c>
      <c r="AQ196" s="54">
        <f t="shared" si="89"/>
        <v>0</v>
      </c>
      <c r="AR196" s="53">
        <f>VLOOKUP($A196,[10]Hoja1!$A$3:$M$271,12,0)</f>
        <v>0</v>
      </c>
      <c r="AS196" s="53">
        <f>VLOOKUP($A196,[10]Hoja1!$A$3:$M$271,13,0)</f>
        <v>0</v>
      </c>
      <c r="AT196" s="53">
        <f t="shared" si="76"/>
        <v>0</v>
      </c>
      <c r="AU196" s="54">
        <f t="shared" si="87"/>
        <v>0</v>
      </c>
      <c r="AV196" s="53">
        <f>VLOOKUP($A196,[11]Hoja1!$A$3:$M$271,12,0)</f>
        <v>0</v>
      </c>
      <c r="AW196" s="53">
        <f>VLOOKUP($A196,[11]Hoja1!$A$3:$M$271,13,0)</f>
        <v>0</v>
      </c>
      <c r="AX196" s="53">
        <f t="shared" si="77"/>
        <v>0</v>
      </c>
      <c r="AY196" s="54">
        <f t="shared" si="87"/>
        <v>0</v>
      </c>
      <c r="AZ196" s="53">
        <f>VLOOKUP($A196,[12]Hoja1!$A$3:$M$271,12,0)</f>
        <v>0</v>
      </c>
      <c r="BA196" s="53">
        <f>VLOOKUP($A196,[12]Hoja1!$A$3:$M$271,13,0)</f>
        <v>0</v>
      </c>
      <c r="BB196" s="53">
        <f t="shared" si="78"/>
        <v>0</v>
      </c>
      <c r="BC196" s="54">
        <f t="shared" si="87"/>
        <v>0</v>
      </c>
      <c r="BD196" s="182"/>
      <c r="BF196" s="13"/>
      <c r="BK196" s="13"/>
    </row>
    <row r="197" spans="1:63" s="14" customFormat="1" ht="38.25" x14ac:dyDescent="0.2">
      <c r="A197" s="184">
        <v>188</v>
      </c>
      <c r="B197" s="49" t="s">
        <v>229</v>
      </c>
      <c r="C197" s="49" t="s">
        <v>230</v>
      </c>
      <c r="D197" s="132">
        <v>1</v>
      </c>
      <c r="E197" s="50" t="s">
        <v>331</v>
      </c>
      <c r="F197" s="164">
        <v>3541</v>
      </c>
      <c r="G197" s="162">
        <v>1</v>
      </c>
      <c r="H197" s="53">
        <f>VLOOKUP($A197,[1]Hoja1!$A$3:$G$271,6,0)</f>
        <v>0</v>
      </c>
      <c r="I197" s="53">
        <f>VLOOKUP($A197,[1]Hoja1!$A$3:$G$271,7,0)</f>
        <v>0</v>
      </c>
      <c r="J197" s="53">
        <f t="shared" si="79"/>
        <v>0</v>
      </c>
      <c r="K197" s="54">
        <f t="shared" si="80"/>
        <v>0</v>
      </c>
      <c r="L197" s="53">
        <f>VLOOKUP($A197,[2]Hoja1!$A$3:$G$271,6,0)</f>
        <v>0</v>
      </c>
      <c r="M197" s="53">
        <f>VLOOKUP($A197,[2]Hoja1!$A$3:$G$271,7,0)</f>
        <v>0</v>
      </c>
      <c r="N197" s="53">
        <f t="shared" si="66"/>
        <v>0</v>
      </c>
      <c r="O197" s="54">
        <f t="shared" si="88"/>
        <v>0</v>
      </c>
      <c r="P197" s="53">
        <f>VLOOKUP($A197,[3]Hoja1!$A$3:$M$271,12,0)</f>
        <v>0</v>
      </c>
      <c r="Q197" s="53">
        <f>VLOOKUP($A197,[3]Hoja1!$A$3:$M$271,13,0)</f>
        <v>0</v>
      </c>
      <c r="R197" s="53">
        <f t="shared" si="68"/>
        <v>0</v>
      </c>
      <c r="S197" s="54">
        <f t="shared" si="88"/>
        <v>0</v>
      </c>
      <c r="T197" s="53">
        <f>VLOOKUP($A197,[4]Hoja1!$A$3:$G$271,6,0)</f>
        <v>0</v>
      </c>
      <c r="U197" s="53">
        <f>VLOOKUP($A197,[4]Hoja1!$A$3:$G$271,7,0)</f>
        <v>0</v>
      </c>
      <c r="V197" s="53">
        <f t="shared" si="69"/>
        <v>0</v>
      </c>
      <c r="W197" s="54">
        <f t="shared" si="89"/>
        <v>0</v>
      </c>
      <c r="X197" s="53">
        <f>VLOOKUP($A197,[5]Hoja1!$A$3:$G$271,6,0)</f>
        <v>0</v>
      </c>
      <c r="Y197" s="53">
        <f>VLOOKUP($A197,[5]Hoja1!$A$3:$G$271,7,0)</f>
        <v>0</v>
      </c>
      <c r="Z197" s="53">
        <f t="shared" si="71"/>
        <v>0</v>
      </c>
      <c r="AA197" s="54">
        <f t="shared" si="89"/>
        <v>0</v>
      </c>
      <c r="AB197" s="53">
        <f>VLOOKUP($A197,[6]Hoja1!$A$3:$G$271,6,0)</f>
        <v>0</v>
      </c>
      <c r="AC197" s="53">
        <f>VLOOKUP($A197,[6]Hoja1!$A$3:$G$271,7,0)</f>
        <v>0</v>
      </c>
      <c r="AD197" s="53">
        <f t="shared" si="72"/>
        <v>0</v>
      </c>
      <c r="AE197" s="54">
        <f t="shared" si="89"/>
        <v>0</v>
      </c>
      <c r="AF197" s="53">
        <f>VLOOKUP($A197,[7]Hoja1!$A$3:$M$271,12,0)</f>
        <v>0</v>
      </c>
      <c r="AG197" s="53">
        <f>VLOOKUP($A197,[7]Hoja1!$A$3:$M$271,13,0)</f>
        <v>0</v>
      </c>
      <c r="AH197" s="53">
        <f t="shared" si="73"/>
        <v>0</v>
      </c>
      <c r="AI197" s="54">
        <f t="shared" si="89"/>
        <v>0</v>
      </c>
      <c r="AJ197" s="53">
        <f>VLOOKUP($A197,[8]Hoja1!$A$3:$G$271,6,0)</f>
        <v>0</v>
      </c>
      <c r="AK197" s="53">
        <f>VLOOKUP($A197,[8]Hoja1!$A$3:$G$271,7,0)</f>
        <v>0</v>
      </c>
      <c r="AL197" s="53">
        <f t="shared" si="74"/>
        <v>0</v>
      </c>
      <c r="AM197" s="54">
        <f t="shared" si="89"/>
        <v>0</v>
      </c>
      <c r="AN197" s="53">
        <f>VLOOKUP($A197,[9]Hoja1!$A$5:$G$273,6,0)</f>
        <v>0</v>
      </c>
      <c r="AO197" s="53">
        <f>VLOOKUP($A197,[9]Hoja1!$A$5:$G$273,7,0)</f>
        <v>0</v>
      </c>
      <c r="AP197" s="53">
        <f t="shared" si="75"/>
        <v>0</v>
      </c>
      <c r="AQ197" s="54">
        <f t="shared" si="89"/>
        <v>0</v>
      </c>
      <c r="AR197" s="53">
        <f>VLOOKUP($A197,[10]Hoja1!$A$3:$M$271,12,0)</f>
        <v>0</v>
      </c>
      <c r="AS197" s="53">
        <f>VLOOKUP($A197,[10]Hoja1!$A$3:$M$271,13,0)</f>
        <v>0</v>
      </c>
      <c r="AT197" s="53">
        <f t="shared" si="76"/>
        <v>0</v>
      </c>
      <c r="AU197" s="54">
        <f t="shared" si="87"/>
        <v>0</v>
      </c>
      <c r="AV197" s="53">
        <f>VLOOKUP($A197,[11]Hoja1!$A$3:$M$271,12,0)</f>
        <v>0</v>
      </c>
      <c r="AW197" s="53">
        <f>VLOOKUP($A197,[11]Hoja1!$A$3:$M$271,13,0)</f>
        <v>0</v>
      </c>
      <c r="AX197" s="53">
        <f t="shared" si="77"/>
        <v>0</v>
      </c>
      <c r="AY197" s="54">
        <f t="shared" si="87"/>
        <v>0</v>
      </c>
      <c r="AZ197" s="53">
        <f>VLOOKUP($A197,[12]Hoja1!$A$3:$M$271,12,0)</f>
        <v>0</v>
      </c>
      <c r="BA197" s="53">
        <f>VLOOKUP($A197,[12]Hoja1!$A$3:$M$271,13,0)</f>
        <v>0</v>
      </c>
      <c r="BB197" s="53">
        <f t="shared" si="78"/>
        <v>0</v>
      </c>
      <c r="BC197" s="54">
        <f t="shared" si="87"/>
        <v>0</v>
      </c>
      <c r="BD197" s="182"/>
      <c r="BF197" s="13"/>
      <c r="BK197" s="13"/>
    </row>
    <row r="198" spans="1:63" s="14" customFormat="1" ht="25.5" x14ac:dyDescent="0.2">
      <c r="A198" s="183">
        <v>189</v>
      </c>
      <c r="B198" s="49" t="s">
        <v>232</v>
      </c>
      <c r="C198" s="49" t="s">
        <v>230</v>
      </c>
      <c r="D198" s="132">
        <v>1</v>
      </c>
      <c r="E198" s="50" t="s">
        <v>331</v>
      </c>
      <c r="F198" s="164">
        <v>3615</v>
      </c>
      <c r="G198" s="162">
        <v>1</v>
      </c>
      <c r="H198" s="53">
        <f>VLOOKUP($A198,[1]Hoja1!$A$3:$G$271,6,0)</f>
        <v>0</v>
      </c>
      <c r="I198" s="53">
        <f>VLOOKUP($A198,[1]Hoja1!$A$3:$G$271,7,0)</f>
        <v>0</v>
      </c>
      <c r="J198" s="53">
        <f t="shared" si="79"/>
        <v>0</v>
      </c>
      <c r="K198" s="54">
        <f t="shared" si="80"/>
        <v>0</v>
      </c>
      <c r="L198" s="53">
        <f>VLOOKUP($A198,[2]Hoja1!$A$3:$G$271,6,0)</f>
        <v>0</v>
      </c>
      <c r="M198" s="53">
        <f>VLOOKUP($A198,[2]Hoja1!$A$3:$G$271,7,0)</f>
        <v>0</v>
      </c>
      <c r="N198" s="53">
        <f t="shared" si="66"/>
        <v>0</v>
      </c>
      <c r="O198" s="54">
        <f t="shared" si="88"/>
        <v>0</v>
      </c>
      <c r="P198" s="53">
        <f>VLOOKUP($A198,[3]Hoja1!$A$3:$M$271,12,0)</f>
        <v>0</v>
      </c>
      <c r="Q198" s="53">
        <f>VLOOKUP($A198,[3]Hoja1!$A$3:$M$271,13,0)</f>
        <v>0</v>
      </c>
      <c r="R198" s="53">
        <f t="shared" si="68"/>
        <v>0</v>
      </c>
      <c r="S198" s="54">
        <f t="shared" si="88"/>
        <v>0</v>
      </c>
      <c r="T198" s="53">
        <f>VLOOKUP($A198,[4]Hoja1!$A$3:$G$271,6,0)</f>
        <v>0</v>
      </c>
      <c r="U198" s="53">
        <f>VLOOKUP($A198,[4]Hoja1!$A$3:$G$271,7,0)</f>
        <v>0</v>
      </c>
      <c r="V198" s="53">
        <f t="shared" si="69"/>
        <v>0</v>
      </c>
      <c r="W198" s="54">
        <f t="shared" si="89"/>
        <v>0</v>
      </c>
      <c r="X198" s="53">
        <f>VLOOKUP($A198,[5]Hoja1!$A$3:$G$271,6,0)</f>
        <v>0</v>
      </c>
      <c r="Y198" s="53">
        <f>VLOOKUP($A198,[5]Hoja1!$A$3:$G$271,7,0)</f>
        <v>0</v>
      </c>
      <c r="Z198" s="53">
        <f t="shared" si="71"/>
        <v>0</v>
      </c>
      <c r="AA198" s="54">
        <f t="shared" si="89"/>
        <v>0</v>
      </c>
      <c r="AB198" s="53">
        <f>VLOOKUP($A198,[6]Hoja1!$A$3:$G$271,6,0)</f>
        <v>0</v>
      </c>
      <c r="AC198" s="53">
        <f>VLOOKUP($A198,[6]Hoja1!$A$3:$G$271,7,0)</f>
        <v>0</v>
      </c>
      <c r="AD198" s="53">
        <f t="shared" si="72"/>
        <v>0</v>
      </c>
      <c r="AE198" s="54">
        <f t="shared" si="89"/>
        <v>0</v>
      </c>
      <c r="AF198" s="53">
        <f>VLOOKUP($A198,[7]Hoja1!$A$3:$M$271,12,0)</f>
        <v>0</v>
      </c>
      <c r="AG198" s="53">
        <f>VLOOKUP($A198,[7]Hoja1!$A$3:$M$271,13,0)</f>
        <v>0</v>
      </c>
      <c r="AH198" s="53">
        <f t="shared" si="73"/>
        <v>0</v>
      </c>
      <c r="AI198" s="54">
        <f t="shared" si="89"/>
        <v>0</v>
      </c>
      <c r="AJ198" s="53">
        <f>VLOOKUP($A198,[8]Hoja1!$A$3:$G$271,6,0)</f>
        <v>0</v>
      </c>
      <c r="AK198" s="53">
        <f>VLOOKUP($A198,[8]Hoja1!$A$3:$G$271,7,0)</f>
        <v>0</v>
      </c>
      <c r="AL198" s="53">
        <f t="shared" si="74"/>
        <v>0</v>
      </c>
      <c r="AM198" s="54">
        <f t="shared" si="89"/>
        <v>0</v>
      </c>
      <c r="AN198" s="53">
        <f>VLOOKUP($A198,[9]Hoja1!$A$5:$G$273,6,0)</f>
        <v>0</v>
      </c>
      <c r="AO198" s="53">
        <f>VLOOKUP($A198,[9]Hoja1!$A$5:$G$273,7,0)</f>
        <v>0</v>
      </c>
      <c r="AP198" s="53">
        <f t="shared" si="75"/>
        <v>0</v>
      </c>
      <c r="AQ198" s="54">
        <f t="shared" si="89"/>
        <v>0</v>
      </c>
      <c r="AR198" s="53">
        <f>VLOOKUP($A198,[10]Hoja1!$A$3:$M$271,12,0)</f>
        <v>0</v>
      </c>
      <c r="AS198" s="53">
        <f>VLOOKUP($A198,[10]Hoja1!$A$3:$M$271,13,0)</f>
        <v>0</v>
      </c>
      <c r="AT198" s="53">
        <f t="shared" si="76"/>
        <v>0</v>
      </c>
      <c r="AU198" s="54">
        <f t="shared" si="87"/>
        <v>0</v>
      </c>
      <c r="AV198" s="53">
        <f>VLOOKUP($A198,[11]Hoja1!$A$3:$M$271,12,0)</f>
        <v>0</v>
      </c>
      <c r="AW198" s="53">
        <f>VLOOKUP($A198,[11]Hoja1!$A$3:$M$271,13,0)</f>
        <v>0</v>
      </c>
      <c r="AX198" s="53">
        <f t="shared" si="77"/>
        <v>0</v>
      </c>
      <c r="AY198" s="54">
        <f t="shared" si="87"/>
        <v>0</v>
      </c>
      <c r="AZ198" s="53">
        <f>VLOOKUP($A198,[12]Hoja1!$A$3:$M$271,12,0)</f>
        <v>0</v>
      </c>
      <c r="BA198" s="53">
        <f>VLOOKUP($A198,[12]Hoja1!$A$3:$M$271,13,0)</f>
        <v>0</v>
      </c>
      <c r="BB198" s="53">
        <f t="shared" si="78"/>
        <v>0</v>
      </c>
      <c r="BC198" s="54">
        <f t="shared" si="87"/>
        <v>0</v>
      </c>
      <c r="BD198" s="182"/>
      <c r="BF198" s="13"/>
      <c r="BK198" s="13"/>
    </row>
    <row r="199" spans="1:63" s="14" customFormat="1" ht="25.5" x14ac:dyDescent="0.2">
      <c r="A199" s="184">
        <v>190</v>
      </c>
      <c r="B199" s="49" t="s">
        <v>233</v>
      </c>
      <c r="C199" s="49" t="s">
        <v>230</v>
      </c>
      <c r="D199" s="132">
        <v>1</v>
      </c>
      <c r="E199" s="50" t="s">
        <v>331</v>
      </c>
      <c r="F199" s="164">
        <v>3270</v>
      </c>
      <c r="G199" s="162">
        <v>1.6666666666666667</v>
      </c>
      <c r="H199" s="53">
        <f>VLOOKUP($A199,[1]Hoja1!$A$3:$G$271,6,0)</f>
        <v>0</v>
      </c>
      <c r="I199" s="53">
        <f>VLOOKUP($A199,[1]Hoja1!$A$3:$G$271,7,0)</f>
        <v>0</v>
      </c>
      <c r="J199" s="53">
        <f t="shared" si="79"/>
        <v>0</v>
      </c>
      <c r="K199" s="54">
        <f t="shared" si="80"/>
        <v>0</v>
      </c>
      <c r="L199" s="53">
        <f>VLOOKUP($A199,[2]Hoja1!$A$3:$G$271,6,0)</f>
        <v>0</v>
      </c>
      <c r="M199" s="53">
        <f>VLOOKUP($A199,[2]Hoja1!$A$3:$G$271,7,0)</f>
        <v>0</v>
      </c>
      <c r="N199" s="53">
        <f t="shared" si="66"/>
        <v>0</v>
      </c>
      <c r="O199" s="54">
        <f t="shared" si="88"/>
        <v>0</v>
      </c>
      <c r="P199" s="53">
        <f>VLOOKUP($A199,[3]Hoja1!$A$3:$M$271,12,0)</f>
        <v>0</v>
      </c>
      <c r="Q199" s="53">
        <f>VLOOKUP($A199,[3]Hoja1!$A$3:$M$271,13,0)</f>
        <v>0</v>
      </c>
      <c r="R199" s="53">
        <f t="shared" si="68"/>
        <v>0</v>
      </c>
      <c r="S199" s="54">
        <f t="shared" si="88"/>
        <v>0</v>
      </c>
      <c r="T199" s="53">
        <f>VLOOKUP($A199,[4]Hoja1!$A$3:$G$271,6,0)</f>
        <v>0</v>
      </c>
      <c r="U199" s="53">
        <f>VLOOKUP($A199,[4]Hoja1!$A$3:$G$271,7,0)</f>
        <v>0</v>
      </c>
      <c r="V199" s="53">
        <f t="shared" si="69"/>
        <v>0</v>
      </c>
      <c r="W199" s="54">
        <f t="shared" si="89"/>
        <v>0</v>
      </c>
      <c r="X199" s="53">
        <f>VLOOKUP($A199,[5]Hoja1!$A$3:$G$271,6,0)</f>
        <v>0</v>
      </c>
      <c r="Y199" s="53">
        <f>VLOOKUP($A199,[5]Hoja1!$A$3:$G$271,7,0)</f>
        <v>0</v>
      </c>
      <c r="Z199" s="53">
        <f t="shared" si="71"/>
        <v>0</v>
      </c>
      <c r="AA199" s="54">
        <f t="shared" si="89"/>
        <v>0</v>
      </c>
      <c r="AB199" s="53">
        <f>VLOOKUP($A199,[6]Hoja1!$A$3:$G$271,6,0)</f>
        <v>0</v>
      </c>
      <c r="AC199" s="53">
        <f>VLOOKUP($A199,[6]Hoja1!$A$3:$G$271,7,0)</f>
        <v>0</v>
      </c>
      <c r="AD199" s="53">
        <f t="shared" si="72"/>
        <v>0</v>
      </c>
      <c r="AE199" s="54">
        <f t="shared" si="89"/>
        <v>0</v>
      </c>
      <c r="AF199" s="53">
        <f>VLOOKUP($A199,[7]Hoja1!$A$3:$M$271,12,0)</f>
        <v>0</v>
      </c>
      <c r="AG199" s="53">
        <f>VLOOKUP($A199,[7]Hoja1!$A$3:$M$271,13,0)</f>
        <v>0</v>
      </c>
      <c r="AH199" s="53">
        <f t="shared" si="73"/>
        <v>0</v>
      </c>
      <c r="AI199" s="54">
        <f t="shared" si="89"/>
        <v>0</v>
      </c>
      <c r="AJ199" s="53">
        <f>VLOOKUP($A199,[8]Hoja1!$A$3:$G$271,6,0)</f>
        <v>0</v>
      </c>
      <c r="AK199" s="53">
        <f>VLOOKUP($A199,[8]Hoja1!$A$3:$G$271,7,0)</f>
        <v>0</v>
      </c>
      <c r="AL199" s="53">
        <f t="shared" si="74"/>
        <v>0</v>
      </c>
      <c r="AM199" s="54">
        <f t="shared" si="89"/>
        <v>0</v>
      </c>
      <c r="AN199" s="53">
        <f>VLOOKUP($A199,[9]Hoja1!$A$5:$G$273,6,0)</f>
        <v>0</v>
      </c>
      <c r="AO199" s="53">
        <f>VLOOKUP($A199,[9]Hoja1!$A$5:$G$273,7,0)</f>
        <v>0</v>
      </c>
      <c r="AP199" s="53">
        <f t="shared" si="75"/>
        <v>0</v>
      </c>
      <c r="AQ199" s="54">
        <f t="shared" si="89"/>
        <v>0</v>
      </c>
      <c r="AR199" s="53">
        <f>VLOOKUP($A199,[10]Hoja1!$A$3:$M$271,12,0)</f>
        <v>0</v>
      </c>
      <c r="AS199" s="53">
        <f>VLOOKUP($A199,[10]Hoja1!$A$3:$M$271,13,0)</f>
        <v>0</v>
      </c>
      <c r="AT199" s="53">
        <f t="shared" si="76"/>
        <v>0</v>
      </c>
      <c r="AU199" s="54">
        <f t="shared" si="87"/>
        <v>0</v>
      </c>
      <c r="AV199" s="53">
        <f>VLOOKUP($A199,[11]Hoja1!$A$3:$M$271,12,0)</f>
        <v>0</v>
      </c>
      <c r="AW199" s="53">
        <f>VLOOKUP($A199,[11]Hoja1!$A$3:$M$271,13,0)</f>
        <v>0</v>
      </c>
      <c r="AX199" s="53">
        <f t="shared" si="77"/>
        <v>0</v>
      </c>
      <c r="AY199" s="54">
        <f t="shared" si="87"/>
        <v>0</v>
      </c>
      <c r="AZ199" s="53">
        <f>VLOOKUP($A199,[12]Hoja1!$A$3:$M$271,12,0)</f>
        <v>0</v>
      </c>
      <c r="BA199" s="53">
        <f>VLOOKUP($A199,[12]Hoja1!$A$3:$M$271,13,0)</f>
        <v>0</v>
      </c>
      <c r="BB199" s="53">
        <f t="shared" si="78"/>
        <v>0</v>
      </c>
      <c r="BC199" s="54">
        <f t="shared" si="87"/>
        <v>0</v>
      </c>
      <c r="BD199" s="182"/>
      <c r="BF199" s="13"/>
      <c r="BK199" s="13"/>
    </row>
    <row r="200" spans="1:63" s="14" customFormat="1" ht="25.5" x14ac:dyDescent="0.2">
      <c r="A200" s="183">
        <v>191</v>
      </c>
      <c r="B200" s="49" t="s">
        <v>234</v>
      </c>
      <c r="C200" s="49" t="s">
        <v>231</v>
      </c>
      <c r="D200" s="132">
        <v>1</v>
      </c>
      <c r="E200" s="50" t="s">
        <v>331</v>
      </c>
      <c r="F200" s="164">
        <v>5358</v>
      </c>
      <c r="G200" s="162">
        <v>1</v>
      </c>
      <c r="H200" s="53">
        <f>VLOOKUP($A200,[1]Hoja1!$A$3:$G$271,6,0)</f>
        <v>0</v>
      </c>
      <c r="I200" s="53">
        <f>VLOOKUP($A200,[1]Hoja1!$A$3:$G$271,7,0)</f>
        <v>0</v>
      </c>
      <c r="J200" s="53">
        <f t="shared" si="79"/>
        <v>0</v>
      </c>
      <c r="K200" s="54">
        <f t="shared" si="80"/>
        <v>0</v>
      </c>
      <c r="L200" s="53">
        <f>VLOOKUP($A200,[2]Hoja1!$A$3:$G$271,6,0)</f>
        <v>0</v>
      </c>
      <c r="M200" s="53">
        <f>VLOOKUP($A200,[2]Hoja1!$A$3:$G$271,7,0)</f>
        <v>0</v>
      </c>
      <c r="N200" s="53">
        <f t="shared" si="66"/>
        <v>0</v>
      </c>
      <c r="O200" s="54">
        <f t="shared" si="88"/>
        <v>0</v>
      </c>
      <c r="P200" s="53">
        <f>VLOOKUP($A200,[3]Hoja1!$A$3:$M$271,12,0)</f>
        <v>0</v>
      </c>
      <c r="Q200" s="53">
        <f>VLOOKUP($A200,[3]Hoja1!$A$3:$M$271,13,0)</f>
        <v>0</v>
      </c>
      <c r="R200" s="53">
        <f t="shared" si="68"/>
        <v>0</v>
      </c>
      <c r="S200" s="54">
        <f t="shared" si="88"/>
        <v>0</v>
      </c>
      <c r="T200" s="53">
        <f>VLOOKUP($A200,[4]Hoja1!$A$3:$G$271,6,0)</f>
        <v>0</v>
      </c>
      <c r="U200" s="53">
        <f>VLOOKUP($A200,[4]Hoja1!$A$3:$G$271,7,0)</f>
        <v>0</v>
      </c>
      <c r="V200" s="53">
        <f t="shared" si="69"/>
        <v>0</v>
      </c>
      <c r="W200" s="54">
        <f t="shared" si="89"/>
        <v>0</v>
      </c>
      <c r="X200" s="53">
        <f>VLOOKUP($A200,[5]Hoja1!$A$3:$G$271,6,0)</f>
        <v>0</v>
      </c>
      <c r="Y200" s="53">
        <f>VLOOKUP($A200,[5]Hoja1!$A$3:$G$271,7,0)</f>
        <v>0</v>
      </c>
      <c r="Z200" s="53">
        <f t="shared" si="71"/>
        <v>0</v>
      </c>
      <c r="AA200" s="54">
        <f t="shared" si="89"/>
        <v>0</v>
      </c>
      <c r="AB200" s="53">
        <f>VLOOKUP($A200,[6]Hoja1!$A$3:$G$271,6,0)</f>
        <v>0</v>
      </c>
      <c r="AC200" s="53">
        <f>VLOOKUP($A200,[6]Hoja1!$A$3:$G$271,7,0)</f>
        <v>0</v>
      </c>
      <c r="AD200" s="53">
        <f t="shared" si="72"/>
        <v>0</v>
      </c>
      <c r="AE200" s="54">
        <f t="shared" si="89"/>
        <v>0</v>
      </c>
      <c r="AF200" s="53">
        <f>VLOOKUP($A200,[7]Hoja1!$A$3:$M$271,12,0)</f>
        <v>0</v>
      </c>
      <c r="AG200" s="53">
        <f>VLOOKUP($A200,[7]Hoja1!$A$3:$M$271,13,0)</f>
        <v>0</v>
      </c>
      <c r="AH200" s="53">
        <f t="shared" si="73"/>
        <v>0</v>
      </c>
      <c r="AI200" s="54">
        <f t="shared" si="89"/>
        <v>0</v>
      </c>
      <c r="AJ200" s="53">
        <f>VLOOKUP($A200,[8]Hoja1!$A$3:$G$271,6,0)</f>
        <v>0</v>
      </c>
      <c r="AK200" s="53">
        <f>VLOOKUP($A200,[8]Hoja1!$A$3:$G$271,7,0)</f>
        <v>0</v>
      </c>
      <c r="AL200" s="53">
        <f t="shared" si="74"/>
        <v>0</v>
      </c>
      <c r="AM200" s="54">
        <f t="shared" si="89"/>
        <v>0</v>
      </c>
      <c r="AN200" s="53">
        <f>VLOOKUP($A200,[9]Hoja1!$A$5:$G$273,6,0)</f>
        <v>0</v>
      </c>
      <c r="AO200" s="53">
        <f>VLOOKUP($A200,[9]Hoja1!$A$5:$G$273,7,0)</f>
        <v>0</v>
      </c>
      <c r="AP200" s="53">
        <f t="shared" si="75"/>
        <v>0</v>
      </c>
      <c r="AQ200" s="54">
        <f t="shared" si="89"/>
        <v>0</v>
      </c>
      <c r="AR200" s="53">
        <f>VLOOKUP($A200,[10]Hoja1!$A$3:$M$271,12,0)</f>
        <v>0</v>
      </c>
      <c r="AS200" s="53">
        <f>VLOOKUP($A200,[10]Hoja1!$A$3:$M$271,13,0)</f>
        <v>0</v>
      </c>
      <c r="AT200" s="53">
        <f t="shared" si="76"/>
        <v>0</v>
      </c>
      <c r="AU200" s="54">
        <f t="shared" si="87"/>
        <v>0</v>
      </c>
      <c r="AV200" s="53">
        <f>VLOOKUP($A200,[11]Hoja1!$A$3:$M$271,12,0)</f>
        <v>0</v>
      </c>
      <c r="AW200" s="53">
        <f>VLOOKUP($A200,[11]Hoja1!$A$3:$M$271,13,0)</f>
        <v>0</v>
      </c>
      <c r="AX200" s="53">
        <f t="shared" si="77"/>
        <v>0</v>
      </c>
      <c r="AY200" s="54">
        <f t="shared" si="87"/>
        <v>0</v>
      </c>
      <c r="AZ200" s="53">
        <f>VLOOKUP($A200,[12]Hoja1!$A$3:$M$271,12,0)</f>
        <v>0</v>
      </c>
      <c r="BA200" s="53">
        <f>VLOOKUP($A200,[12]Hoja1!$A$3:$M$271,13,0)</f>
        <v>0</v>
      </c>
      <c r="BB200" s="53">
        <f t="shared" si="78"/>
        <v>0</v>
      </c>
      <c r="BC200" s="54">
        <f t="shared" si="87"/>
        <v>0</v>
      </c>
      <c r="BD200" s="182"/>
      <c r="BF200" s="13"/>
      <c r="BK200" s="13"/>
    </row>
    <row r="201" spans="1:63" s="14" customFormat="1" ht="51" x14ac:dyDescent="0.2">
      <c r="A201" s="184">
        <v>192</v>
      </c>
      <c r="B201" s="49" t="s">
        <v>235</v>
      </c>
      <c r="C201" s="49" t="s">
        <v>231</v>
      </c>
      <c r="D201" s="132">
        <v>1</v>
      </c>
      <c r="E201" s="50" t="s">
        <v>331</v>
      </c>
      <c r="F201" s="164">
        <v>11237</v>
      </c>
      <c r="G201" s="162">
        <v>1</v>
      </c>
      <c r="H201" s="53">
        <f>VLOOKUP($A201,[1]Hoja1!$A$3:$G$271,6,0)</f>
        <v>0</v>
      </c>
      <c r="I201" s="53">
        <f>VLOOKUP($A201,[1]Hoja1!$A$3:$G$271,7,0)</f>
        <v>0</v>
      </c>
      <c r="J201" s="53">
        <f t="shared" si="79"/>
        <v>0</v>
      </c>
      <c r="K201" s="54">
        <f t="shared" si="80"/>
        <v>0</v>
      </c>
      <c r="L201" s="53">
        <f>VLOOKUP($A201,[2]Hoja1!$A$3:$G$271,6,0)</f>
        <v>0</v>
      </c>
      <c r="M201" s="53">
        <f>VLOOKUP($A201,[2]Hoja1!$A$3:$G$271,7,0)</f>
        <v>0</v>
      </c>
      <c r="N201" s="53">
        <f t="shared" si="66"/>
        <v>0</v>
      </c>
      <c r="O201" s="54">
        <f t="shared" si="88"/>
        <v>0</v>
      </c>
      <c r="P201" s="53">
        <f>VLOOKUP($A201,[3]Hoja1!$A$3:$M$271,12,0)</f>
        <v>0</v>
      </c>
      <c r="Q201" s="53">
        <f>VLOOKUP($A201,[3]Hoja1!$A$3:$M$271,13,0)</f>
        <v>0</v>
      </c>
      <c r="R201" s="53">
        <f t="shared" si="68"/>
        <v>0</v>
      </c>
      <c r="S201" s="54">
        <f t="shared" si="88"/>
        <v>0</v>
      </c>
      <c r="T201" s="53">
        <f>VLOOKUP($A201,[4]Hoja1!$A$3:$G$271,6,0)</f>
        <v>0</v>
      </c>
      <c r="U201" s="53">
        <f>VLOOKUP($A201,[4]Hoja1!$A$3:$G$271,7,0)</f>
        <v>0</v>
      </c>
      <c r="V201" s="53">
        <f t="shared" si="69"/>
        <v>0</v>
      </c>
      <c r="W201" s="54">
        <f t="shared" si="89"/>
        <v>0</v>
      </c>
      <c r="X201" s="53">
        <f>VLOOKUP($A201,[5]Hoja1!$A$3:$G$271,6,0)</f>
        <v>0</v>
      </c>
      <c r="Y201" s="53">
        <f>VLOOKUP($A201,[5]Hoja1!$A$3:$G$271,7,0)</f>
        <v>0</v>
      </c>
      <c r="Z201" s="53">
        <f t="shared" si="71"/>
        <v>0</v>
      </c>
      <c r="AA201" s="54">
        <f t="shared" si="89"/>
        <v>0</v>
      </c>
      <c r="AB201" s="53">
        <f>VLOOKUP($A201,[6]Hoja1!$A$3:$G$271,6,0)</f>
        <v>0</v>
      </c>
      <c r="AC201" s="53">
        <f>VLOOKUP($A201,[6]Hoja1!$A$3:$G$271,7,0)</f>
        <v>0</v>
      </c>
      <c r="AD201" s="53">
        <f t="shared" si="72"/>
        <v>0</v>
      </c>
      <c r="AE201" s="54">
        <f t="shared" si="89"/>
        <v>0</v>
      </c>
      <c r="AF201" s="53">
        <f>VLOOKUP($A201,[7]Hoja1!$A$3:$M$271,12,0)</f>
        <v>0</v>
      </c>
      <c r="AG201" s="53">
        <f>VLOOKUP($A201,[7]Hoja1!$A$3:$M$271,13,0)</f>
        <v>0</v>
      </c>
      <c r="AH201" s="53">
        <f t="shared" si="73"/>
        <v>0</v>
      </c>
      <c r="AI201" s="54">
        <f t="shared" si="89"/>
        <v>0</v>
      </c>
      <c r="AJ201" s="53">
        <f>VLOOKUP($A201,[8]Hoja1!$A$3:$G$271,6,0)</f>
        <v>0</v>
      </c>
      <c r="AK201" s="53">
        <f>VLOOKUP($A201,[8]Hoja1!$A$3:$G$271,7,0)</f>
        <v>0</v>
      </c>
      <c r="AL201" s="53">
        <f t="shared" si="74"/>
        <v>0</v>
      </c>
      <c r="AM201" s="54">
        <f t="shared" si="89"/>
        <v>0</v>
      </c>
      <c r="AN201" s="53">
        <f>VLOOKUP($A201,[9]Hoja1!$A$5:$G$273,6,0)</f>
        <v>0</v>
      </c>
      <c r="AO201" s="53">
        <f>VLOOKUP($A201,[9]Hoja1!$A$5:$G$273,7,0)</f>
        <v>0</v>
      </c>
      <c r="AP201" s="53">
        <f t="shared" si="75"/>
        <v>0</v>
      </c>
      <c r="AQ201" s="54">
        <f t="shared" ref="AQ201:BC216" si="90">$D201*AP201</f>
        <v>0</v>
      </c>
      <c r="AR201" s="53">
        <f>VLOOKUP($A201,[10]Hoja1!$A$3:$M$271,12,0)</f>
        <v>0</v>
      </c>
      <c r="AS201" s="53">
        <f>VLOOKUP($A201,[10]Hoja1!$A$3:$M$271,13,0)</f>
        <v>0</v>
      </c>
      <c r="AT201" s="53">
        <f t="shared" si="76"/>
        <v>0</v>
      </c>
      <c r="AU201" s="54">
        <f t="shared" si="90"/>
        <v>0</v>
      </c>
      <c r="AV201" s="53">
        <f>VLOOKUP($A201,[11]Hoja1!$A$3:$M$271,12,0)</f>
        <v>0</v>
      </c>
      <c r="AW201" s="53">
        <f>VLOOKUP($A201,[11]Hoja1!$A$3:$M$271,13,0)</f>
        <v>0</v>
      </c>
      <c r="AX201" s="53">
        <f t="shared" si="77"/>
        <v>0</v>
      </c>
      <c r="AY201" s="54">
        <f t="shared" si="90"/>
        <v>0</v>
      </c>
      <c r="AZ201" s="53">
        <f>VLOOKUP($A201,[12]Hoja1!$A$3:$M$271,12,0)</f>
        <v>0</v>
      </c>
      <c r="BA201" s="53">
        <f>VLOOKUP($A201,[12]Hoja1!$A$3:$M$271,13,0)</f>
        <v>0</v>
      </c>
      <c r="BB201" s="53">
        <f t="shared" si="78"/>
        <v>0</v>
      </c>
      <c r="BC201" s="54">
        <f t="shared" si="90"/>
        <v>0</v>
      </c>
      <c r="BD201" s="182"/>
      <c r="BF201" s="13"/>
      <c r="BK201" s="13"/>
    </row>
    <row r="202" spans="1:63" s="14" customFormat="1" ht="38.25" x14ac:dyDescent="0.2">
      <c r="A202" s="183">
        <v>193</v>
      </c>
      <c r="B202" s="49" t="s">
        <v>236</v>
      </c>
      <c r="C202" s="49" t="s">
        <v>230</v>
      </c>
      <c r="D202" s="132">
        <v>1</v>
      </c>
      <c r="E202" s="50" t="s">
        <v>331</v>
      </c>
      <c r="F202" s="164">
        <v>3615</v>
      </c>
      <c r="G202" s="162">
        <v>2</v>
      </c>
      <c r="H202" s="53">
        <f>VLOOKUP($A202,[1]Hoja1!$A$3:$G$271,6,0)</f>
        <v>0</v>
      </c>
      <c r="I202" s="53">
        <f>VLOOKUP($A202,[1]Hoja1!$A$3:$G$271,7,0)</f>
        <v>0</v>
      </c>
      <c r="J202" s="53">
        <f t="shared" si="79"/>
        <v>0</v>
      </c>
      <c r="K202" s="54">
        <f t="shared" si="80"/>
        <v>0</v>
      </c>
      <c r="L202" s="53">
        <f>VLOOKUP($A202,[2]Hoja1!$A$3:$G$271,6,0)</f>
        <v>0</v>
      </c>
      <c r="M202" s="53">
        <f>VLOOKUP($A202,[2]Hoja1!$A$3:$G$271,7,0)</f>
        <v>0</v>
      </c>
      <c r="N202" s="53">
        <f t="shared" ref="N202:N265" si="91">L202+M202</f>
        <v>0</v>
      </c>
      <c r="O202" s="54">
        <f t="shared" ref="O202:S217" si="92">$D202*N202</f>
        <v>0</v>
      </c>
      <c r="P202" s="53">
        <f>VLOOKUP($A202,[3]Hoja1!$A$3:$M$271,12,0)</f>
        <v>2575</v>
      </c>
      <c r="Q202" s="53">
        <f>P202*0.19</f>
        <v>489.25</v>
      </c>
      <c r="R202" s="53">
        <f t="shared" ref="R202:R265" si="93">P202+Q202</f>
        <v>3064.25</v>
      </c>
      <c r="S202" s="54">
        <f t="shared" si="92"/>
        <v>3064.25</v>
      </c>
      <c r="T202" s="53">
        <f>VLOOKUP($A202,[4]Hoja1!$A$3:$G$271,6,0)</f>
        <v>2751</v>
      </c>
      <c r="U202" s="53">
        <f t="shared" ref="U202:U203" si="94">T202*0.19</f>
        <v>522.69000000000005</v>
      </c>
      <c r="V202" s="53">
        <f t="shared" ref="V202:V265" si="95">T202+U202</f>
        <v>3273.69</v>
      </c>
      <c r="W202" s="54">
        <f t="shared" ref="W202:AQ217" si="96">$D202*V202</f>
        <v>3273.69</v>
      </c>
      <c r="X202" s="53">
        <f>VLOOKUP($A202,[5]Hoja1!$A$3:$G$271,6,0)</f>
        <v>0</v>
      </c>
      <c r="Y202" s="53">
        <f>VLOOKUP($A202,[5]Hoja1!$A$3:$G$271,7,0)</f>
        <v>0</v>
      </c>
      <c r="Z202" s="53">
        <f t="shared" ref="Z202:Z265" si="97">X202+Y202</f>
        <v>0</v>
      </c>
      <c r="AA202" s="54">
        <f t="shared" si="96"/>
        <v>0</v>
      </c>
      <c r="AB202" s="53">
        <f>VLOOKUP($A202,[6]Hoja1!$A$3:$G$271,6,0)</f>
        <v>0</v>
      </c>
      <c r="AC202" s="53">
        <f>VLOOKUP($A202,[6]Hoja1!$A$3:$G$271,7,0)</f>
        <v>0</v>
      </c>
      <c r="AD202" s="53">
        <f t="shared" ref="AD202:AD265" si="98">AB202+AC202</f>
        <v>0</v>
      </c>
      <c r="AE202" s="54">
        <f t="shared" si="96"/>
        <v>0</v>
      </c>
      <c r="AF202" s="53">
        <f>VLOOKUP($A202,[7]Hoja1!$A$3:$M$271,12,0)</f>
        <v>0</v>
      </c>
      <c r="AG202" s="53">
        <f>VLOOKUP($A202,[7]Hoja1!$A$3:$M$271,13,0)</f>
        <v>0</v>
      </c>
      <c r="AH202" s="53">
        <f t="shared" ref="AH202:AH265" si="99">AF202+AG202</f>
        <v>0</v>
      </c>
      <c r="AI202" s="54">
        <f t="shared" si="96"/>
        <v>0</v>
      </c>
      <c r="AJ202" s="53">
        <f>VLOOKUP($A202,[8]Hoja1!$A$3:$G$271,6,0)</f>
        <v>0</v>
      </c>
      <c r="AK202" s="53">
        <f>VLOOKUP($A202,[8]Hoja1!$A$3:$G$271,7,0)</f>
        <v>0</v>
      </c>
      <c r="AL202" s="53">
        <f t="shared" ref="AL202:AL265" si="100">AJ202+AK202</f>
        <v>0</v>
      </c>
      <c r="AM202" s="54">
        <f t="shared" si="96"/>
        <v>0</v>
      </c>
      <c r="AN202" s="53">
        <f>VLOOKUP($A202,[9]Hoja1!$A$5:$G$273,6,0)</f>
        <v>0</v>
      </c>
      <c r="AO202" s="53">
        <f>VLOOKUP($A202,[9]Hoja1!$A$5:$G$273,7,0)</f>
        <v>0</v>
      </c>
      <c r="AP202" s="53">
        <f t="shared" ref="AP202:AP265" si="101">AN202+AO202</f>
        <v>0</v>
      </c>
      <c r="AQ202" s="54">
        <f t="shared" si="96"/>
        <v>0</v>
      </c>
      <c r="AR202" s="53">
        <f>VLOOKUP($A202,[10]Hoja1!$A$3:$M$271,12,0)</f>
        <v>0</v>
      </c>
      <c r="AS202" s="53">
        <f>VLOOKUP($A202,[10]Hoja1!$A$3:$M$271,13,0)</f>
        <v>0</v>
      </c>
      <c r="AT202" s="53">
        <f t="shared" ref="AT202:AT265" si="102">AR202+AS202</f>
        <v>0</v>
      </c>
      <c r="AU202" s="54">
        <f t="shared" si="90"/>
        <v>0</v>
      </c>
      <c r="AV202" s="53">
        <f>VLOOKUP($A202,[11]Hoja1!$A$3:$M$271,12,0)</f>
        <v>0</v>
      </c>
      <c r="AW202" s="53">
        <f>VLOOKUP($A202,[11]Hoja1!$A$3:$M$271,13,0)</f>
        <v>0</v>
      </c>
      <c r="AX202" s="53">
        <f t="shared" ref="AX202:AX265" si="103">AV202+AW202</f>
        <v>0</v>
      </c>
      <c r="AY202" s="54">
        <f t="shared" si="90"/>
        <v>0</v>
      </c>
      <c r="AZ202" s="53">
        <f>VLOOKUP($A202,[12]Hoja1!$A$3:$M$271,12,0)</f>
        <v>0</v>
      </c>
      <c r="BA202" s="53">
        <f>VLOOKUP($A202,[12]Hoja1!$A$3:$M$271,13,0)</f>
        <v>0</v>
      </c>
      <c r="BB202" s="53">
        <f t="shared" ref="BB202:BB265" si="104">AZ202+BA202</f>
        <v>0</v>
      </c>
      <c r="BC202" s="54">
        <f t="shared" si="90"/>
        <v>0</v>
      </c>
      <c r="BD202" s="182"/>
      <c r="BF202" s="13"/>
      <c r="BK202" s="13"/>
    </row>
    <row r="203" spans="1:63" s="14" customFormat="1" ht="25.5" x14ac:dyDescent="0.2">
      <c r="A203" s="184">
        <v>194</v>
      </c>
      <c r="B203" s="49" t="s">
        <v>237</v>
      </c>
      <c r="C203" s="49" t="s">
        <v>230</v>
      </c>
      <c r="D203" s="132">
        <v>1</v>
      </c>
      <c r="E203" s="50" t="s">
        <v>331</v>
      </c>
      <c r="F203" s="164">
        <v>15439</v>
      </c>
      <c r="G203" s="162">
        <v>1</v>
      </c>
      <c r="H203" s="53">
        <f>VLOOKUP($A203,[1]Hoja1!$A$3:$G$271,6,0)</f>
        <v>0</v>
      </c>
      <c r="I203" s="53">
        <f>VLOOKUP($A203,[1]Hoja1!$A$3:$G$271,7,0)</f>
        <v>0</v>
      </c>
      <c r="J203" s="53">
        <f t="shared" ref="J203:J266" si="105">H203+I203</f>
        <v>0</v>
      </c>
      <c r="K203" s="54">
        <f t="shared" ref="K203:K266" si="106">$D203*J203</f>
        <v>0</v>
      </c>
      <c r="L203" s="53">
        <f>VLOOKUP($A203,[2]Hoja1!$A$3:$G$271,6,0)</f>
        <v>0</v>
      </c>
      <c r="M203" s="53">
        <f>VLOOKUP($A203,[2]Hoja1!$A$3:$G$271,7,0)</f>
        <v>0</v>
      </c>
      <c r="N203" s="53">
        <f t="shared" si="91"/>
        <v>0</v>
      </c>
      <c r="O203" s="54">
        <f t="shared" si="92"/>
        <v>0</v>
      </c>
      <c r="P203" s="53">
        <f>VLOOKUP($A203,[3]Hoja1!$A$3:$M$271,12,0)</f>
        <v>0</v>
      </c>
      <c r="Q203" s="53">
        <f>VLOOKUP($A203,[3]Hoja1!$A$3:$M$271,13,0)</f>
        <v>0</v>
      </c>
      <c r="R203" s="53">
        <f t="shared" si="93"/>
        <v>0</v>
      </c>
      <c r="S203" s="54">
        <f t="shared" si="92"/>
        <v>0</v>
      </c>
      <c r="T203" s="53">
        <f>VLOOKUP($A203,[4]Hoja1!$A$3:$G$271,6,0)</f>
        <v>12458</v>
      </c>
      <c r="U203" s="53">
        <f t="shared" si="94"/>
        <v>2367.02</v>
      </c>
      <c r="V203" s="53">
        <f t="shared" si="95"/>
        <v>14825.02</v>
      </c>
      <c r="W203" s="54">
        <f t="shared" si="96"/>
        <v>14825.02</v>
      </c>
      <c r="X203" s="53">
        <f>VLOOKUP($A203,[5]Hoja1!$A$3:$G$271,6,0)</f>
        <v>0</v>
      </c>
      <c r="Y203" s="53">
        <f>VLOOKUP($A203,[5]Hoja1!$A$3:$G$271,7,0)</f>
        <v>0</v>
      </c>
      <c r="Z203" s="53">
        <f t="shared" si="97"/>
        <v>0</v>
      </c>
      <c r="AA203" s="54">
        <f t="shared" si="96"/>
        <v>0</v>
      </c>
      <c r="AB203" s="53">
        <f>VLOOKUP($A203,[6]Hoja1!$A$3:$G$271,6,0)</f>
        <v>0</v>
      </c>
      <c r="AC203" s="53">
        <f>VLOOKUP($A203,[6]Hoja1!$A$3:$G$271,7,0)</f>
        <v>0</v>
      </c>
      <c r="AD203" s="53">
        <f t="shared" si="98"/>
        <v>0</v>
      </c>
      <c r="AE203" s="54">
        <f t="shared" si="96"/>
        <v>0</v>
      </c>
      <c r="AF203" s="53">
        <f>VLOOKUP($A203,[7]Hoja1!$A$3:$M$271,12,0)</f>
        <v>0</v>
      </c>
      <c r="AG203" s="53">
        <f>VLOOKUP($A203,[7]Hoja1!$A$3:$M$271,13,0)</f>
        <v>0</v>
      </c>
      <c r="AH203" s="53">
        <f t="shared" si="99"/>
        <v>0</v>
      </c>
      <c r="AI203" s="54">
        <f t="shared" si="96"/>
        <v>0</v>
      </c>
      <c r="AJ203" s="53">
        <f>VLOOKUP($A203,[8]Hoja1!$A$3:$G$271,6,0)</f>
        <v>0</v>
      </c>
      <c r="AK203" s="53">
        <f>VLOOKUP($A203,[8]Hoja1!$A$3:$G$271,7,0)</f>
        <v>0</v>
      </c>
      <c r="AL203" s="53">
        <f t="shared" si="100"/>
        <v>0</v>
      </c>
      <c r="AM203" s="54">
        <f t="shared" si="96"/>
        <v>0</v>
      </c>
      <c r="AN203" s="53">
        <f>VLOOKUP($A203,[9]Hoja1!$A$5:$G$273,6,0)</f>
        <v>0</v>
      </c>
      <c r="AO203" s="53">
        <f>VLOOKUP($A203,[9]Hoja1!$A$5:$G$273,7,0)</f>
        <v>0</v>
      </c>
      <c r="AP203" s="53">
        <f t="shared" si="101"/>
        <v>0</v>
      </c>
      <c r="AQ203" s="54">
        <f t="shared" si="96"/>
        <v>0</v>
      </c>
      <c r="AR203" s="53">
        <f>VLOOKUP($A203,[10]Hoja1!$A$3:$M$271,12,0)</f>
        <v>0</v>
      </c>
      <c r="AS203" s="53">
        <f>VLOOKUP($A203,[10]Hoja1!$A$3:$M$271,13,0)</f>
        <v>0</v>
      </c>
      <c r="AT203" s="53">
        <f t="shared" si="102"/>
        <v>0</v>
      </c>
      <c r="AU203" s="54">
        <f t="shared" si="90"/>
        <v>0</v>
      </c>
      <c r="AV203" s="53">
        <f>VLOOKUP($A203,[11]Hoja1!$A$3:$M$271,12,0)</f>
        <v>0</v>
      </c>
      <c r="AW203" s="53">
        <f>VLOOKUP($A203,[11]Hoja1!$A$3:$M$271,13,0)</f>
        <v>0</v>
      </c>
      <c r="AX203" s="53">
        <f t="shared" si="103"/>
        <v>0</v>
      </c>
      <c r="AY203" s="54">
        <f t="shared" si="90"/>
        <v>0</v>
      </c>
      <c r="AZ203" s="53">
        <f>VLOOKUP($A203,[12]Hoja1!$A$3:$M$271,12,0)</f>
        <v>0</v>
      </c>
      <c r="BA203" s="53">
        <f>VLOOKUP($A203,[12]Hoja1!$A$3:$M$271,13,0)</f>
        <v>0</v>
      </c>
      <c r="BB203" s="53">
        <f t="shared" si="104"/>
        <v>0</v>
      </c>
      <c r="BC203" s="54">
        <f t="shared" si="90"/>
        <v>0</v>
      </c>
      <c r="BD203" s="182"/>
      <c r="BF203" s="13"/>
      <c r="BK203" s="13"/>
    </row>
    <row r="204" spans="1:63" s="14" customFormat="1" ht="25.5" x14ac:dyDescent="0.2">
      <c r="A204" s="183">
        <v>195</v>
      </c>
      <c r="B204" s="49" t="s">
        <v>408</v>
      </c>
      <c r="C204" s="49" t="s">
        <v>231</v>
      </c>
      <c r="D204" s="132">
        <v>1</v>
      </c>
      <c r="E204" s="50" t="s">
        <v>331</v>
      </c>
      <c r="F204" s="164">
        <v>6052</v>
      </c>
      <c r="G204" s="162">
        <v>4.333333333333333</v>
      </c>
      <c r="H204" s="53">
        <f>VLOOKUP($A204,[1]Hoja1!$A$3:$G$271,6,0)</f>
        <v>0</v>
      </c>
      <c r="I204" s="53">
        <f>VLOOKUP($A204,[1]Hoja1!$A$3:$G$271,7,0)</f>
        <v>0</v>
      </c>
      <c r="J204" s="53">
        <f t="shared" si="105"/>
        <v>0</v>
      </c>
      <c r="K204" s="54">
        <f t="shared" si="106"/>
        <v>0</v>
      </c>
      <c r="L204" s="53">
        <f>VLOOKUP($A204,[2]Hoja1!$A$3:$G$271,6,0)</f>
        <v>0</v>
      </c>
      <c r="M204" s="53">
        <f>VLOOKUP($A204,[2]Hoja1!$A$3:$G$271,7,0)</f>
        <v>0</v>
      </c>
      <c r="N204" s="53">
        <f t="shared" si="91"/>
        <v>0</v>
      </c>
      <c r="O204" s="54">
        <f t="shared" si="92"/>
        <v>0</v>
      </c>
      <c r="P204" s="53">
        <f>VLOOKUP($A204,[3]Hoja1!$A$3:$M$271,12,0)</f>
        <v>5875</v>
      </c>
      <c r="Q204" s="53">
        <f>P204*0.19</f>
        <v>1116.25</v>
      </c>
      <c r="R204" s="53">
        <f t="shared" si="93"/>
        <v>6991.25</v>
      </c>
      <c r="S204" s="54">
        <f t="shared" si="92"/>
        <v>6991.25</v>
      </c>
      <c r="T204" s="53">
        <f>VLOOKUP($A204,[4]Hoja1!$A$3:$G$271,6,0)</f>
        <v>0</v>
      </c>
      <c r="U204" s="53">
        <f>VLOOKUP($A204,[4]Hoja1!$A$3:$G$271,7,0)</f>
        <v>0</v>
      </c>
      <c r="V204" s="53">
        <f t="shared" si="95"/>
        <v>0</v>
      </c>
      <c r="W204" s="54">
        <f t="shared" si="96"/>
        <v>0</v>
      </c>
      <c r="X204" s="53">
        <f>VLOOKUP($A204,[5]Hoja1!$A$3:$G$271,6,0)</f>
        <v>0</v>
      </c>
      <c r="Y204" s="53">
        <f>VLOOKUP($A204,[5]Hoja1!$A$3:$G$271,7,0)</f>
        <v>0</v>
      </c>
      <c r="Z204" s="53">
        <f t="shared" si="97"/>
        <v>0</v>
      </c>
      <c r="AA204" s="54">
        <f t="shared" si="96"/>
        <v>0</v>
      </c>
      <c r="AB204" s="53">
        <f>VLOOKUP($A204,[6]Hoja1!$A$3:$G$271,6,0)</f>
        <v>0</v>
      </c>
      <c r="AC204" s="53">
        <f>VLOOKUP($A204,[6]Hoja1!$A$3:$G$271,7,0)</f>
        <v>0</v>
      </c>
      <c r="AD204" s="53">
        <f t="shared" si="98"/>
        <v>0</v>
      </c>
      <c r="AE204" s="54">
        <f t="shared" si="96"/>
        <v>0</v>
      </c>
      <c r="AF204" s="53">
        <f>VLOOKUP($A204,[7]Hoja1!$A$3:$M$271,12,0)</f>
        <v>0</v>
      </c>
      <c r="AG204" s="53">
        <f>VLOOKUP($A204,[7]Hoja1!$A$3:$M$271,13,0)</f>
        <v>0</v>
      </c>
      <c r="AH204" s="53">
        <f t="shared" si="99"/>
        <v>0</v>
      </c>
      <c r="AI204" s="54">
        <f t="shared" si="96"/>
        <v>0</v>
      </c>
      <c r="AJ204" s="53">
        <f>VLOOKUP($A204,[8]Hoja1!$A$3:$G$271,6,0)</f>
        <v>0</v>
      </c>
      <c r="AK204" s="53">
        <f>VLOOKUP($A204,[8]Hoja1!$A$3:$G$271,7,0)</f>
        <v>0</v>
      </c>
      <c r="AL204" s="53">
        <f t="shared" si="100"/>
        <v>0</v>
      </c>
      <c r="AM204" s="54">
        <f t="shared" si="96"/>
        <v>0</v>
      </c>
      <c r="AN204" s="53">
        <f>VLOOKUP($A204,[9]Hoja1!$A$5:$G$273,6,0)</f>
        <v>0</v>
      </c>
      <c r="AO204" s="53">
        <f>VLOOKUP($A204,[9]Hoja1!$A$5:$G$273,7,0)</f>
        <v>0</v>
      </c>
      <c r="AP204" s="53">
        <f t="shared" si="101"/>
        <v>0</v>
      </c>
      <c r="AQ204" s="54">
        <f t="shared" si="96"/>
        <v>0</v>
      </c>
      <c r="AR204" s="53">
        <f>VLOOKUP($A204,[10]Hoja1!$A$3:$M$271,12,0)</f>
        <v>0</v>
      </c>
      <c r="AS204" s="53">
        <f>VLOOKUP($A204,[10]Hoja1!$A$3:$M$271,13,0)</f>
        <v>0</v>
      </c>
      <c r="AT204" s="53">
        <f t="shared" si="102"/>
        <v>0</v>
      </c>
      <c r="AU204" s="54">
        <f t="shared" si="90"/>
        <v>0</v>
      </c>
      <c r="AV204" s="53">
        <f>VLOOKUP($A204,[11]Hoja1!$A$3:$M$271,12,0)</f>
        <v>0</v>
      </c>
      <c r="AW204" s="53">
        <f>VLOOKUP($A204,[11]Hoja1!$A$3:$M$271,13,0)</f>
        <v>0</v>
      </c>
      <c r="AX204" s="53">
        <f t="shared" si="103"/>
        <v>0</v>
      </c>
      <c r="AY204" s="54">
        <f t="shared" si="90"/>
        <v>0</v>
      </c>
      <c r="AZ204" s="53">
        <f>VLOOKUP($A204,[12]Hoja1!$A$3:$M$271,12,0)</f>
        <v>0</v>
      </c>
      <c r="BA204" s="53">
        <f>VLOOKUP($A204,[12]Hoja1!$A$3:$M$271,13,0)</f>
        <v>0</v>
      </c>
      <c r="BB204" s="53">
        <f t="shared" si="104"/>
        <v>0</v>
      </c>
      <c r="BC204" s="54">
        <f t="shared" si="90"/>
        <v>0</v>
      </c>
      <c r="BD204" s="182"/>
      <c r="BF204" s="13"/>
      <c r="BK204" s="13"/>
    </row>
    <row r="205" spans="1:63" s="14" customFormat="1" ht="38.25" x14ac:dyDescent="0.2">
      <c r="A205" s="184">
        <v>196</v>
      </c>
      <c r="B205" s="49" t="s">
        <v>251</v>
      </c>
      <c r="C205" s="49" t="s">
        <v>252</v>
      </c>
      <c r="D205" s="132">
        <v>1</v>
      </c>
      <c r="E205" s="50" t="s">
        <v>331</v>
      </c>
      <c r="F205" s="164">
        <v>43750</v>
      </c>
      <c r="G205" s="162">
        <v>25.333333333333332</v>
      </c>
      <c r="H205" s="53">
        <f>VLOOKUP($A205,[1]Hoja1!$A$3:$G$271,6,0)</f>
        <v>0</v>
      </c>
      <c r="I205" s="53">
        <f>VLOOKUP($A205,[1]Hoja1!$A$3:$G$271,7,0)</f>
        <v>0</v>
      </c>
      <c r="J205" s="53">
        <f t="shared" si="105"/>
        <v>0</v>
      </c>
      <c r="K205" s="54">
        <f t="shared" si="106"/>
        <v>0</v>
      </c>
      <c r="L205" s="53">
        <f>VLOOKUP($A205,[2]Hoja1!$A$3:$G$271,6,0)</f>
        <v>0</v>
      </c>
      <c r="M205" s="53">
        <f>VLOOKUP($A205,[2]Hoja1!$A$3:$G$271,7,0)</f>
        <v>0</v>
      </c>
      <c r="N205" s="53">
        <f t="shared" si="91"/>
        <v>0</v>
      </c>
      <c r="O205" s="54">
        <f t="shared" si="92"/>
        <v>0</v>
      </c>
      <c r="P205" s="53">
        <f>VLOOKUP($A205,[3]Hoja1!$A$3:$M$271,12,0)</f>
        <v>0</v>
      </c>
      <c r="Q205" s="53">
        <f>VLOOKUP($A205,[3]Hoja1!$A$3:$M$271,13,0)</f>
        <v>0</v>
      </c>
      <c r="R205" s="53">
        <f t="shared" si="93"/>
        <v>0</v>
      </c>
      <c r="S205" s="54">
        <f t="shared" si="92"/>
        <v>0</v>
      </c>
      <c r="T205" s="53">
        <f>VLOOKUP($A205,[4]Hoja1!$A$3:$G$271,6,0)</f>
        <v>0</v>
      </c>
      <c r="U205" s="53">
        <f>VLOOKUP($A205,[4]Hoja1!$A$3:$G$271,7,0)</f>
        <v>0</v>
      </c>
      <c r="V205" s="53">
        <f t="shared" si="95"/>
        <v>0</v>
      </c>
      <c r="W205" s="54">
        <f t="shared" si="96"/>
        <v>0</v>
      </c>
      <c r="X205" s="53">
        <f>VLOOKUP($A205,[5]Hoja1!$A$3:$G$271,6,0)</f>
        <v>46002</v>
      </c>
      <c r="Y205" s="53">
        <v>0</v>
      </c>
      <c r="Z205" s="53">
        <f t="shared" si="97"/>
        <v>46002</v>
      </c>
      <c r="AA205" s="54">
        <f t="shared" si="96"/>
        <v>46002</v>
      </c>
      <c r="AB205" s="53">
        <f>VLOOKUP($A205,[6]Hoja1!$A$3:$G$271,6,0)</f>
        <v>0</v>
      </c>
      <c r="AC205" s="53">
        <f>VLOOKUP($A205,[6]Hoja1!$A$3:$G$271,7,0)</f>
        <v>0</v>
      </c>
      <c r="AD205" s="53">
        <f t="shared" si="98"/>
        <v>0</v>
      </c>
      <c r="AE205" s="54">
        <f t="shared" si="96"/>
        <v>0</v>
      </c>
      <c r="AF205" s="53">
        <f>VLOOKUP($A205,[7]Hoja1!$A$3:$M$271,12,0)</f>
        <v>0</v>
      </c>
      <c r="AG205" s="53">
        <f>VLOOKUP($A205,[7]Hoja1!$A$3:$M$271,13,0)</f>
        <v>0</v>
      </c>
      <c r="AH205" s="53">
        <f t="shared" si="99"/>
        <v>0</v>
      </c>
      <c r="AI205" s="54">
        <f t="shared" si="96"/>
        <v>0</v>
      </c>
      <c r="AJ205" s="53">
        <f>VLOOKUP($A205,[8]Hoja1!$A$3:$G$271,6,0)</f>
        <v>0</v>
      </c>
      <c r="AK205" s="53">
        <f>VLOOKUP($A205,[8]Hoja1!$A$3:$G$271,7,0)</f>
        <v>0</v>
      </c>
      <c r="AL205" s="53">
        <f t="shared" si="100"/>
        <v>0</v>
      </c>
      <c r="AM205" s="54">
        <f t="shared" si="96"/>
        <v>0</v>
      </c>
      <c r="AN205" s="53">
        <f>VLOOKUP($A205,[9]Hoja1!$A$5:$G$273,6,0)</f>
        <v>0</v>
      </c>
      <c r="AO205" s="53">
        <f>VLOOKUP($A205,[9]Hoja1!$A$5:$G$273,7,0)</f>
        <v>0</v>
      </c>
      <c r="AP205" s="53">
        <f t="shared" si="101"/>
        <v>0</v>
      </c>
      <c r="AQ205" s="54">
        <f t="shared" si="96"/>
        <v>0</v>
      </c>
      <c r="AR205" s="53">
        <f>VLOOKUP($A205,[10]Hoja1!$A$3:$M$271,12,0)</f>
        <v>0</v>
      </c>
      <c r="AS205" s="53">
        <f>VLOOKUP($A205,[10]Hoja1!$A$3:$M$271,13,0)</f>
        <v>0</v>
      </c>
      <c r="AT205" s="53">
        <f t="shared" si="102"/>
        <v>0</v>
      </c>
      <c r="AU205" s="54">
        <f t="shared" si="90"/>
        <v>0</v>
      </c>
      <c r="AV205" s="53">
        <f>VLOOKUP($A205,[11]Hoja1!$A$3:$M$271,12,0)</f>
        <v>0</v>
      </c>
      <c r="AW205" s="53">
        <f>VLOOKUP($A205,[11]Hoja1!$A$3:$M$271,13,0)</f>
        <v>0</v>
      </c>
      <c r="AX205" s="53">
        <f t="shared" si="103"/>
        <v>0</v>
      </c>
      <c r="AY205" s="54">
        <f t="shared" si="90"/>
        <v>0</v>
      </c>
      <c r="AZ205" s="53">
        <f>VLOOKUP($A205,[12]Hoja1!$A$3:$M$271,12,0)</f>
        <v>0</v>
      </c>
      <c r="BA205" s="53">
        <f>VLOOKUP($A205,[12]Hoja1!$A$3:$M$271,13,0)</f>
        <v>0</v>
      </c>
      <c r="BB205" s="53">
        <f t="shared" si="104"/>
        <v>0</v>
      </c>
      <c r="BC205" s="54">
        <f t="shared" si="90"/>
        <v>0</v>
      </c>
      <c r="BD205" s="182"/>
      <c r="BF205" s="13"/>
      <c r="BK205" s="13"/>
    </row>
    <row r="206" spans="1:63" s="14" customFormat="1" ht="51" x14ac:dyDescent="0.2">
      <c r="A206" s="183">
        <v>197</v>
      </c>
      <c r="B206" s="49" t="s">
        <v>253</v>
      </c>
      <c r="C206" s="49" t="s">
        <v>252</v>
      </c>
      <c r="D206" s="132">
        <v>1</v>
      </c>
      <c r="E206" s="50" t="s">
        <v>331</v>
      </c>
      <c r="F206" s="164">
        <v>75000</v>
      </c>
      <c r="G206" s="162">
        <v>0.66666666666666663</v>
      </c>
      <c r="H206" s="53">
        <f>VLOOKUP($A206,[1]Hoja1!$A$3:$G$271,6,0)</f>
        <v>0</v>
      </c>
      <c r="I206" s="53">
        <f>VLOOKUP($A206,[1]Hoja1!$A$3:$G$271,7,0)</f>
        <v>0</v>
      </c>
      <c r="J206" s="53">
        <f t="shared" si="105"/>
        <v>0</v>
      </c>
      <c r="K206" s="54">
        <f t="shared" si="106"/>
        <v>0</v>
      </c>
      <c r="L206" s="53">
        <f>VLOOKUP($A206,[2]Hoja1!$A$3:$G$271,6,0)</f>
        <v>0</v>
      </c>
      <c r="M206" s="53">
        <f>VLOOKUP($A206,[2]Hoja1!$A$3:$G$271,7,0)</f>
        <v>0</v>
      </c>
      <c r="N206" s="53">
        <f t="shared" si="91"/>
        <v>0</v>
      </c>
      <c r="O206" s="54">
        <f t="shared" si="92"/>
        <v>0</v>
      </c>
      <c r="P206" s="53">
        <f>VLOOKUP($A206,[3]Hoja1!$A$3:$M$271,12,0)</f>
        <v>0</v>
      </c>
      <c r="Q206" s="53">
        <f>VLOOKUP($A206,[3]Hoja1!$A$3:$M$271,13,0)</f>
        <v>0</v>
      </c>
      <c r="R206" s="53">
        <f t="shared" si="93"/>
        <v>0</v>
      </c>
      <c r="S206" s="54">
        <f t="shared" si="92"/>
        <v>0</v>
      </c>
      <c r="T206" s="53">
        <f>VLOOKUP($A206,[4]Hoja1!$A$3:$G$271,6,0)</f>
        <v>0</v>
      </c>
      <c r="U206" s="53">
        <f>VLOOKUP($A206,[4]Hoja1!$A$3:$G$271,7,0)</f>
        <v>0</v>
      </c>
      <c r="V206" s="53">
        <f t="shared" si="95"/>
        <v>0</v>
      </c>
      <c r="W206" s="54">
        <f t="shared" si="96"/>
        <v>0</v>
      </c>
      <c r="X206" s="53">
        <f>VLOOKUP($A206,[5]Hoja1!$A$3:$G$271,6,0)</f>
        <v>100000</v>
      </c>
      <c r="Y206" s="53">
        <v>0</v>
      </c>
      <c r="Z206" s="53">
        <f t="shared" si="97"/>
        <v>100000</v>
      </c>
      <c r="AA206" s="54">
        <f t="shared" si="96"/>
        <v>100000</v>
      </c>
      <c r="AB206" s="53">
        <f>VLOOKUP($A206,[6]Hoja1!$A$3:$G$271,6,0)</f>
        <v>0</v>
      </c>
      <c r="AC206" s="53">
        <f>VLOOKUP($A206,[6]Hoja1!$A$3:$G$271,7,0)</f>
        <v>0</v>
      </c>
      <c r="AD206" s="53">
        <f t="shared" si="98"/>
        <v>0</v>
      </c>
      <c r="AE206" s="54">
        <f t="shared" si="96"/>
        <v>0</v>
      </c>
      <c r="AF206" s="53">
        <f>VLOOKUP($A206,[7]Hoja1!$A$3:$M$271,12,0)</f>
        <v>0</v>
      </c>
      <c r="AG206" s="53">
        <f>VLOOKUP($A206,[7]Hoja1!$A$3:$M$271,13,0)</f>
        <v>0</v>
      </c>
      <c r="AH206" s="53">
        <f t="shared" si="99"/>
        <v>0</v>
      </c>
      <c r="AI206" s="54">
        <f t="shared" si="96"/>
        <v>0</v>
      </c>
      <c r="AJ206" s="53">
        <f>VLOOKUP($A206,[8]Hoja1!$A$3:$G$271,6,0)</f>
        <v>0</v>
      </c>
      <c r="AK206" s="53">
        <f>VLOOKUP($A206,[8]Hoja1!$A$3:$G$271,7,0)</f>
        <v>0</v>
      </c>
      <c r="AL206" s="53">
        <f t="shared" si="100"/>
        <v>0</v>
      </c>
      <c r="AM206" s="54">
        <f t="shared" si="96"/>
        <v>0</v>
      </c>
      <c r="AN206" s="53">
        <f>VLOOKUP($A206,[9]Hoja1!$A$5:$G$273,6,0)</f>
        <v>0</v>
      </c>
      <c r="AO206" s="53">
        <f>VLOOKUP($A206,[9]Hoja1!$A$5:$G$273,7,0)</f>
        <v>0</v>
      </c>
      <c r="AP206" s="53">
        <f t="shared" si="101"/>
        <v>0</v>
      </c>
      <c r="AQ206" s="54">
        <f t="shared" si="96"/>
        <v>0</v>
      </c>
      <c r="AR206" s="53">
        <f>VLOOKUP($A206,[10]Hoja1!$A$3:$M$271,12,0)</f>
        <v>0</v>
      </c>
      <c r="AS206" s="53">
        <f>VLOOKUP($A206,[10]Hoja1!$A$3:$M$271,13,0)</f>
        <v>0</v>
      </c>
      <c r="AT206" s="53">
        <f t="shared" si="102"/>
        <v>0</v>
      </c>
      <c r="AU206" s="54">
        <f t="shared" si="90"/>
        <v>0</v>
      </c>
      <c r="AV206" s="53">
        <f>VLOOKUP($A206,[11]Hoja1!$A$3:$M$271,12,0)</f>
        <v>0</v>
      </c>
      <c r="AW206" s="53">
        <f>VLOOKUP($A206,[11]Hoja1!$A$3:$M$271,13,0)</f>
        <v>0</v>
      </c>
      <c r="AX206" s="53">
        <f t="shared" si="103"/>
        <v>0</v>
      </c>
      <c r="AY206" s="54">
        <f t="shared" si="90"/>
        <v>0</v>
      </c>
      <c r="AZ206" s="53">
        <f>VLOOKUP($A206,[12]Hoja1!$A$3:$M$271,12,0)</f>
        <v>0</v>
      </c>
      <c r="BA206" s="53">
        <f>VLOOKUP($A206,[12]Hoja1!$A$3:$M$271,13,0)</f>
        <v>0</v>
      </c>
      <c r="BB206" s="53">
        <f t="shared" si="104"/>
        <v>0</v>
      </c>
      <c r="BC206" s="54">
        <f t="shared" si="90"/>
        <v>0</v>
      </c>
      <c r="BD206" s="182"/>
      <c r="BF206" s="13"/>
      <c r="BK206" s="13"/>
    </row>
    <row r="207" spans="1:63" s="14" customFormat="1" ht="12.75" x14ac:dyDescent="0.2">
      <c r="A207" s="184">
        <v>198</v>
      </c>
      <c r="B207" s="49" t="s">
        <v>254</v>
      </c>
      <c r="C207" s="49" t="s">
        <v>255</v>
      </c>
      <c r="D207" s="132">
        <v>1</v>
      </c>
      <c r="E207" s="50" t="s">
        <v>331</v>
      </c>
      <c r="F207" s="164">
        <v>205600</v>
      </c>
      <c r="G207" s="162">
        <v>0</v>
      </c>
      <c r="H207" s="53">
        <f>VLOOKUP($A207,[1]Hoja1!$A$3:$G$271,6,0)</f>
        <v>0</v>
      </c>
      <c r="I207" s="53">
        <f>VLOOKUP($A207,[1]Hoja1!$A$3:$G$271,7,0)</f>
        <v>0</v>
      </c>
      <c r="J207" s="53">
        <f t="shared" si="105"/>
        <v>0</v>
      </c>
      <c r="K207" s="54">
        <f t="shared" si="106"/>
        <v>0</v>
      </c>
      <c r="L207" s="53">
        <f>VLOOKUP($A207,[2]Hoja1!$A$3:$G$271,6,0)</f>
        <v>0</v>
      </c>
      <c r="M207" s="53">
        <f>VLOOKUP($A207,[2]Hoja1!$A$3:$G$271,7,0)</f>
        <v>0</v>
      </c>
      <c r="N207" s="53">
        <f t="shared" si="91"/>
        <v>0</v>
      </c>
      <c r="O207" s="54">
        <f t="shared" si="92"/>
        <v>0</v>
      </c>
      <c r="P207" s="53">
        <f>VLOOKUP($A207,[3]Hoja1!$A$3:$M$271,12,0)</f>
        <v>0</v>
      </c>
      <c r="Q207" s="53">
        <f>VLOOKUP($A207,[3]Hoja1!$A$3:$M$271,13,0)</f>
        <v>0</v>
      </c>
      <c r="R207" s="53">
        <f t="shared" si="93"/>
        <v>0</v>
      </c>
      <c r="S207" s="54">
        <f t="shared" si="92"/>
        <v>0</v>
      </c>
      <c r="T207" s="53">
        <f>VLOOKUP($A207,[4]Hoja1!$A$3:$G$271,6,0)</f>
        <v>0</v>
      </c>
      <c r="U207" s="53">
        <f>VLOOKUP($A207,[4]Hoja1!$A$3:$G$271,7,0)</f>
        <v>0</v>
      </c>
      <c r="V207" s="53">
        <f t="shared" si="95"/>
        <v>0</v>
      </c>
      <c r="W207" s="54">
        <f t="shared" si="96"/>
        <v>0</v>
      </c>
      <c r="X207" s="53">
        <f>VLOOKUP($A207,[5]Hoja1!$A$3:$G$271,6,0)</f>
        <v>0</v>
      </c>
      <c r="Y207" s="53">
        <f>VLOOKUP($A207,[5]Hoja1!$A$3:$G$271,7,0)</f>
        <v>0</v>
      </c>
      <c r="Z207" s="53">
        <f t="shared" si="97"/>
        <v>0</v>
      </c>
      <c r="AA207" s="54">
        <f t="shared" si="96"/>
        <v>0</v>
      </c>
      <c r="AB207" s="53">
        <f>VLOOKUP($A207,[6]Hoja1!$A$3:$G$271,6,0)</f>
        <v>0</v>
      </c>
      <c r="AC207" s="53">
        <f>VLOOKUP($A207,[6]Hoja1!$A$3:$G$271,7,0)</f>
        <v>0</v>
      </c>
      <c r="AD207" s="53">
        <f t="shared" si="98"/>
        <v>0</v>
      </c>
      <c r="AE207" s="54">
        <f t="shared" si="96"/>
        <v>0</v>
      </c>
      <c r="AF207" s="53">
        <f>VLOOKUP($A207,[7]Hoja1!$A$3:$M$271,12,0)</f>
        <v>0</v>
      </c>
      <c r="AG207" s="53">
        <f>VLOOKUP($A207,[7]Hoja1!$A$3:$M$271,13,0)</f>
        <v>0</v>
      </c>
      <c r="AH207" s="53">
        <f t="shared" si="99"/>
        <v>0</v>
      </c>
      <c r="AI207" s="54">
        <f t="shared" si="96"/>
        <v>0</v>
      </c>
      <c r="AJ207" s="53">
        <f>VLOOKUP($A207,[8]Hoja1!$A$3:$G$271,6,0)</f>
        <v>0</v>
      </c>
      <c r="AK207" s="53">
        <f>VLOOKUP($A207,[8]Hoja1!$A$3:$G$271,7,0)</f>
        <v>0</v>
      </c>
      <c r="AL207" s="53">
        <f t="shared" si="100"/>
        <v>0</v>
      </c>
      <c r="AM207" s="54">
        <f t="shared" si="96"/>
        <v>0</v>
      </c>
      <c r="AN207" s="53">
        <f>VLOOKUP($A207,[9]Hoja1!$A$5:$G$273,6,0)</f>
        <v>0</v>
      </c>
      <c r="AO207" s="53">
        <f>VLOOKUP($A207,[9]Hoja1!$A$5:$G$273,7,0)</f>
        <v>0</v>
      </c>
      <c r="AP207" s="53">
        <f t="shared" si="101"/>
        <v>0</v>
      </c>
      <c r="AQ207" s="54">
        <f t="shared" si="96"/>
        <v>0</v>
      </c>
      <c r="AR207" s="53">
        <f>VLOOKUP($A207,[10]Hoja1!$A$3:$M$271,12,0)</f>
        <v>0</v>
      </c>
      <c r="AS207" s="53">
        <f>VLOOKUP($A207,[10]Hoja1!$A$3:$M$271,13,0)</f>
        <v>0</v>
      </c>
      <c r="AT207" s="53">
        <f t="shared" si="102"/>
        <v>0</v>
      </c>
      <c r="AU207" s="54">
        <f t="shared" si="90"/>
        <v>0</v>
      </c>
      <c r="AV207" s="53">
        <f>VLOOKUP($A207,[11]Hoja1!$A$3:$M$271,12,0)</f>
        <v>0</v>
      </c>
      <c r="AW207" s="53">
        <f>VLOOKUP($A207,[11]Hoja1!$A$3:$M$271,13,0)</f>
        <v>0</v>
      </c>
      <c r="AX207" s="53">
        <f t="shared" si="103"/>
        <v>0</v>
      </c>
      <c r="AY207" s="54">
        <f t="shared" si="90"/>
        <v>0</v>
      </c>
      <c r="AZ207" s="53">
        <f>VLOOKUP($A207,[12]Hoja1!$A$3:$M$271,12,0)</f>
        <v>0</v>
      </c>
      <c r="BA207" s="53">
        <f>VLOOKUP($A207,[12]Hoja1!$A$3:$M$271,13,0)</f>
        <v>0</v>
      </c>
      <c r="BB207" s="53">
        <f t="shared" si="104"/>
        <v>0</v>
      </c>
      <c r="BC207" s="54">
        <f t="shared" si="90"/>
        <v>0</v>
      </c>
      <c r="BD207" s="182"/>
      <c r="BF207" s="13"/>
      <c r="BK207" s="13"/>
    </row>
    <row r="208" spans="1:63" s="14" customFormat="1" ht="12.75" x14ac:dyDescent="0.2">
      <c r="A208" s="183">
        <v>199</v>
      </c>
      <c r="B208" s="49" t="s">
        <v>256</v>
      </c>
      <c r="C208" s="49" t="s">
        <v>255</v>
      </c>
      <c r="D208" s="132">
        <v>1</v>
      </c>
      <c r="E208" s="50" t="s">
        <v>331</v>
      </c>
      <c r="F208" s="164">
        <v>190186</v>
      </c>
      <c r="G208" s="162">
        <v>0</v>
      </c>
      <c r="H208" s="53">
        <f>VLOOKUP($A208,[1]Hoja1!$A$3:$G$271,6,0)</f>
        <v>0</v>
      </c>
      <c r="I208" s="53">
        <f>VLOOKUP($A208,[1]Hoja1!$A$3:$G$271,7,0)</f>
        <v>0</v>
      </c>
      <c r="J208" s="53">
        <f t="shared" si="105"/>
        <v>0</v>
      </c>
      <c r="K208" s="54">
        <f t="shared" si="106"/>
        <v>0</v>
      </c>
      <c r="L208" s="53">
        <f>VLOOKUP($A208,[2]Hoja1!$A$3:$G$271,6,0)</f>
        <v>0</v>
      </c>
      <c r="M208" s="53">
        <f>VLOOKUP($A208,[2]Hoja1!$A$3:$G$271,7,0)</f>
        <v>0</v>
      </c>
      <c r="N208" s="53">
        <f t="shared" si="91"/>
        <v>0</v>
      </c>
      <c r="O208" s="54">
        <f t="shared" si="92"/>
        <v>0</v>
      </c>
      <c r="P208" s="53">
        <f>VLOOKUP($A208,[3]Hoja1!$A$3:$M$271,12,0)</f>
        <v>0</v>
      </c>
      <c r="Q208" s="53">
        <f>VLOOKUP($A208,[3]Hoja1!$A$3:$M$271,13,0)</f>
        <v>0</v>
      </c>
      <c r="R208" s="53">
        <f t="shared" si="93"/>
        <v>0</v>
      </c>
      <c r="S208" s="54">
        <f t="shared" si="92"/>
        <v>0</v>
      </c>
      <c r="T208" s="53">
        <f>VLOOKUP($A208,[4]Hoja1!$A$3:$G$271,6,0)</f>
        <v>0</v>
      </c>
      <c r="U208" s="53">
        <f>VLOOKUP($A208,[4]Hoja1!$A$3:$G$271,7,0)</f>
        <v>0</v>
      </c>
      <c r="V208" s="53">
        <f t="shared" si="95"/>
        <v>0</v>
      </c>
      <c r="W208" s="54">
        <f t="shared" si="96"/>
        <v>0</v>
      </c>
      <c r="X208" s="53">
        <f>VLOOKUP($A208,[5]Hoja1!$A$3:$G$271,6,0)</f>
        <v>0</v>
      </c>
      <c r="Y208" s="53">
        <f>VLOOKUP($A208,[5]Hoja1!$A$3:$G$271,7,0)</f>
        <v>0</v>
      </c>
      <c r="Z208" s="53">
        <f t="shared" si="97"/>
        <v>0</v>
      </c>
      <c r="AA208" s="54">
        <f t="shared" si="96"/>
        <v>0</v>
      </c>
      <c r="AB208" s="53">
        <f>VLOOKUP($A208,[6]Hoja1!$A$3:$G$271,6,0)</f>
        <v>0</v>
      </c>
      <c r="AC208" s="53">
        <f>VLOOKUP($A208,[6]Hoja1!$A$3:$G$271,7,0)</f>
        <v>0</v>
      </c>
      <c r="AD208" s="53">
        <f t="shared" si="98"/>
        <v>0</v>
      </c>
      <c r="AE208" s="54">
        <f t="shared" si="96"/>
        <v>0</v>
      </c>
      <c r="AF208" s="53">
        <f>VLOOKUP($A208,[7]Hoja1!$A$3:$M$271,12,0)</f>
        <v>0</v>
      </c>
      <c r="AG208" s="53">
        <f>VLOOKUP($A208,[7]Hoja1!$A$3:$M$271,13,0)</f>
        <v>0</v>
      </c>
      <c r="AH208" s="53">
        <f t="shared" si="99"/>
        <v>0</v>
      </c>
      <c r="AI208" s="54">
        <f t="shared" si="96"/>
        <v>0</v>
      </c>
      <c r="AJ208" s="53">
        <f>VLOOKUP($A208,[8]Hoja1!$A$3:$G$271,6,0)</f>
        <v>0</v>
      </c>
      <c r="AK208" s="53">
        <f>VLOOKUP($A208,[8]Hoja1!$A$3:$G$271,7,0)</f>
        <v>0</v>
      </c>
      <c r="AL208" s="53">
        <f t="shared" si="100"/>
        <v>0</v>
      </c>
      <c r="AM208" s="54">
        <f t="shared" si="96"/>
        <v>0</v>
      </c>
      <c r="AN208" s="53">
        <f>VLOOKUP($A208,[9]Hoja1!$A$5:$G$273,6,0)</f>
        <v>0</v>
      </c>
      <c r="AO208" s="53">
        <f>VLOOKUP($A208,[9]Hoja1!$A$5:$G$273,7,0)</f>
        <v>0</v>
      </c>
      <c r="AP208" s="53">
        <f t="shared" si="101"/>
        <v>0</v>
      </c>
      <c r="AQ208" s="54">
        <f t="shared" si="96"/>
        <v>0</v>
      </c>
      <c r="AR208" s="53">
        <f>VLOOKUP($A208,[10]Hoja1!$A$3:$M$271,12,0)</f>
        <v>0</v>
      </c>
      <c r="AS208" s="53">
        <f>VLOOKUP($A208,[10]Hoja1!$A$3:$M$271,13,0)</f>
        <v>0</v>
      </c>
      <c r="AT208" s="53">
        <f t="shared" si="102"/>
        <v>0</v>
      </c>
      <c r="AU208" s="54">
        <f t="shared" si="90"/>
        <v>0</v>
      </c>
      <c r="AV208" s="53">
        <f>VLOOKUP($A208,[11]Hoja1!$A$3:$M$271,12,0)</f>
        <v>0</v>
      </c>
      <c r="AW208" s="53">
        <f>VLOOKUP($A208,[11]Hoja1!$A$3:$M$271,13,0)</f>
        <v>0</v>
      </c>
      <c r="AX208" s="53">
        <f t="shared" si="103"/>
        <v>0</v>
      </c>
      <c r="AY208" s="54">
        <f t="shared" si="90"/>
        <v>0</v>
      </c>
      <c r="AZ208" s="53">
        <f>VLOOKUP($A208,[12]Hoja1!$A$3:$M$271,12,0)</f>
        <v>0</v>
      </c>
      <c r="BA208" s="53">
        <f>VLOOKUP($A208,[12]Hoja1!$A$3:$M$271,13,0)</f>
        <v>0</v>
      </c>
      <c r="BB208" s="53">
        <f t="shared" si="104"/>
        <v>0</v>
      </c>
      <c r="BC208" s="54">
        <f t="shared" si="90"/>
        <v>0</v>
      </c>
      <c r="BD208" s="182"/>
      <c r="BF208" s="13"/>
      <c r="BK208" s="13"/>
    </row>
    <row r="209" spans="1:63" s="14" customFormat="1" ht="12.75" x14ac:dyDescent="0.2">
      <c r="A209" s="184">
        <v>200</v>
      </c>
      <c r="B209" s="49" t="s">
        <v>257</v>
      </c>
      <c r="C209" s="49" t="s">
        <v>255</v>
      </c>
      <c r="D209" s="132">
        <v>1</v>
      </c>
      <c r="E209" s="50" t="s">
        <v>331</v>
      </c>
      <c r="F209" s="164">
        <v>239009</v>
      </c>
      <c r="G209" s="162">
        <v>1</v>
      </c>
      <c r="H209" s="53">
        <f>VLOOKUP($A209,[1]Hoja1!$A$3:$G$271,6,0)</f>
        <v>0</v>
      </c>
      <c r="I209" s="53">
        <f>VLOOKUP($A209,[1]Hoja1!$A$3:$G$271,7,0)</f>
        <v>0</v>
      </c>
      <c r="J209" s="53">
        <f t="shared" si="105"/>
        <v>0</v>
      </c>
      <c r="K209" s="54">
        <f t="shared" si="106"/>
        <v>0</v>
      </c>
      <c r="L209" s="53">
        <f>VLOOKUP($A209,[2]Hoja1!$A$3:$G$271,6,0)</f>
        <v>0</v>
      </c>
      <c r="M209" s="53">
        <f>VLOOKUP($A209,[2]Hoja1!$A$3:$G$271,7,0)</f>
        <v>0</v>
      </c>
      <c r="N209" s="53">
        <f t="shared" si="91"/>
        <v>0</v>
      </c>
      <c r="O209" s="54">
        <f t="shared" si="92"/>
        <v>0</v>
      </c>
      <c r="P209" s="53">
        <f>VLOOKUP($A209,[3]Hoja1!$A$3:$M$271,12,0)</f>
        <v>0</v>
      </c>
      <c r="Q209" s="53">
        <f>VLOOKUP($A209,[3]Hoja1!$A$3:$M$271,13,0)</f>
        <v>0</v>
      </c>
      <c r="R209" s="53">
        <f t="shared" si="93"/>
        <v>0</v>
      </c>
      <c r="S209" s="54">
        <f t="shared" si="92"/>
        <v>0</v>
      </c>
      <c r="T209" s="53">
        <f>VLOOKUP($A209,[4]Hoja1!$A$3:$G$271,6,0)</f>
        <v>0</v>
      </c>
      <c r="U209" s="53">
        <f>VLOOKUP($A209,[4]Hoja1!$A$3:$G$271,7,0)</f>
        <v>0</v>
      </c>
      <c r="V209" s="53">
        <f t="shared" si="95"/>
        <v>0</v>
      </c>
      <c r="W209" s="54">
        <f t="shared" si="96"/>
        <v>0</v>
      </c>
      <c r="X209" s="53">
        <f>VLOOKUP($A209,[5]Hoja1!$A$3:$G$271,6,0)</f>
        <v>0</v>
      </c>
      <c r="Y209" s="53">
        <f>VLOOKUP($A209,[5]Hoja1!$A$3:$G$271,7,0)</f>
        <v>0</v>
      </c>
      <c r="Z209" s="53">
        <f t="shared" si="97"/>
        <v>0</v>
      </c>
      <c r="AA209" s="54">
        <f t="shared" si="96"/>
        <v>0</v>
      </c>
      <c r="AB209" s="53">
        <f>VLOOKUP($A209,[6]Hoja1!$A$3:$G$271,6,0)</f>
        <v>0</v>
      </c>
      <c r="AC209" s="53">
        <f>VLOOKUP($A209,[6]Hoja1!$A$3:$G$271,7,0)</f>
        <v>0</v>
      </c>
      <c r="AD209" s="53">
        <f t="shared" si="98"/>
        <v>0</v>
      </c>
      <c r="AE209" s="54">
        <f t="shared" si="96"/>
        <v>0</v>
      </c>
      <c r="AF209" s="53">
        <f>VLOOKUP($A209,[7]Hoja1!$A$3:$M$271,12,0)</f>
        <v>0</v>
      </c>
      <c r="AG209" s="53">
        <f>VLOOKUP($A209,[7]Hoja1!$A$3:$M$271,13,0)</f>
        <v>0</v>
      </c>
      <c r="AH209" s="53">
        <f t="shared" si="99"/>
        <v>0</v>
      </c>
      <c r="AI209" s="54">
        <f t="shared" si="96"/>
        <v>0</v>
      </c>
      <c r="AJ209" s="53">
        <f>VLOOKUP($A209,[8]Hoja1!$A$3:$G$271,6,0)</f>
        <v>0</v>
      </c>
      <c r="AK209" s="53">
        <f>VLOOKUP($A209,[8]Hoja1!$A$3:$G$271,7,0)</f>
        <v>0</v>
      </c>
      <c r="AL209" s="53">
        <f t="shared" si="100"/>
        <v>0</v>
      </c>
      <c r="AM209" s="54">
        <f t="shared" si="96"/>
        <v>0</v>
      </c>
      <c r="AN209" s="53">
        <f>VLOOKUP($A209,[9]Hoja1!$A$5:$G$273,6,0)</f>
        <v>0</v>
      </c>
      <c r="AO209" s="53">
        <f>VLOOKUP($A209,[9]Hoja1!$A$5:$G$273,7,0)</f>
        <v>0</v>
      </c>
      <c r="AP209" s="53">
        <f t="shared" si="101"/>
        <v>0</v>
      </c>
      <c r="AQ209" s="54">
        <f t="shared" si="96"/>
        <v>0</v>
      </c>
      <c r="AR209" s="53">
        <f>VLOOKUP($A209,[10]Hoja1!$A$3:$M$271,12,0)</f>
        <v>0</v>
      </c>
      <c r="AS209" s="53">
        <f>VLOOKUP($A209,[10]Hoja1!$A$3:$M$271,13,0)</f>
        <v>0</v>
      </c>
      <c r="AT209" s="53">
        <f t="shared" si="102"/>
        <v>0</v>
      </c>
      <c r="AU209" s="54">
        <f t="shared" si="90"/>
        <v>0</v>
      </c>
      <c r="AV209" s="53">
        <f>VLOOKUP($A209,[11]Hoja1!$A$3:$M$271,12,0)</f>
        <v>0</v>
      </c>
      <c r="AW209" s="53">
        <f>VLOOKUP($A209,[11]Hoja1!$A$3:$M$271,13,0)</f>
        <v>0</v>
      </c>
      <c r="AX209" s="53">
        <f t="shared" si="103"/>
        <v>0</v>
      </c>
      <c r="AY209" s="54">
        <f t="shared" si="90"/>
        <v>0</v>
      </c>
      <c r="AZ209" s="53">
        <f>VLOOKUP($A209,[12]Hoja1!$A$3:$M$271,12,0)</f>
        <v>0</v>
      </c>
      <c r="BA209" s="53">
        <f>VLOOKUP($A209,[12]Hoja1!$A$3:$M$271,13,0)</f>
        <v>0</v>
      </c>
      <c r="BB209" s="53">
        <f t="shared" si="104"/>
        <v>0</v>
      </c>
      <c r="BC209" s="54">
        <f t="shared" si="90"/>
        <v>0</v>
      </c>
      <c r="BD209" s="182"/>
      <c r="BF209" s="13"/>
      <c r="BK209" s="13"/>
    </row>
    <row r="210" spans="1:63" s="14" customFormat="1" ht="25.5" x14ac:dyDescent="0.2">
      <c r="A210" s="183">
        <v>201</v>
      </c>
      <c r="B210" s="49" t="s">
        <v>259</v>
      </c>
      <c r="C210" s="49" t="s">
        <v>260</v>
      </c>
      <c r="D210" s="132">
        <v>1</v>
      </c>
      <c r="E210" s="50" t="s">
        <v>331</v>
      </c>
      <c r="F210" s="164">
        <v>57084</v>
      </c>
      <c r="G210" s="162">
        <v>8</v>
      </c>
      <c r="H210" s="53">
        <f>VLOOKUP($A210,[1]Hoja1!$A$3:$G$271,6,0)</f>
        <v>0</v>
      </c>
      <c r="I210" s="53">
        <f>VLOOKUP($A210,[1]Hoja1!$A$3:$G$271,7,0)</f>
        <v>0</v>
      </c>
      <c r="J210" s="53">
        <f t="shared" si="105"/>
        <v>0</v>
      </c>
      <c r="K210" s="54">
        <f t="shared" si="106"/>
        <v>0</v>
      </c>
      <c r="L210" s="53">
        <f>VLOOKUP($A210,[2]Hoja1!$A$3:$G$271,6,0)</f>
        <v>0</v>
      </c>
      <c r="M210" s="53">
        <f>VLOOKUP($A210,[2]Hoja1!$A$3:$G$271,7,0)</f>
        <v>0</v>
      </c>
      <c r="N210" s="53">
        <f t="shared" si="91"/>
        <v>0</v>
      </c>
      <c r="O210" s="54">
        <f t="shared" si="92"/>
        <v>0</v>
      </c>
      <c r="P210" s="53">
        <f>VLOOKUP($A210,[3]Hoja1!$A$3:$M$271,12,0)</f>
        <v>0</v>
      </c>
      <c r="Q210" s="53">
        <f>VLOOKUP($A210,[3]Hoja1!$A$3:$M$271,13,0)</f>
        <v>0</v>
      </c>
      <c r="R210" s="53">
        <f t="shared" si="93"/>
        <v>0</v>
      </c>
      <c r="S210" s="54">
        <f t="shared" si="92"/>
        <v>0</v>
      </c>
      <c r="T210" s="53">
        <f>VLOOKUP($A210,[4]Hoja1!$A$3:$G$271,6,0)</f>
        <v>0</v>
      </c>
      <c r="U210" s="53">
        <f>VLOOKUP($A210,[4]Hoja1!$A$3:$G$271,7,0)</f>
        <v>0</v>
      </c>
      <c r="V210" s="53">
        <f t="shared" si="95"/>
        <v>0</v>
      </c>
      <c r="W210" s="54">
        <f t="shared" si="96"/>
        <v>0</v>
      </c>
      <c r="X210" s="53">
        <f>VLOOKUP($A210,[5]Hoja1!$A$3:$G$271,6,0)</f>
        <v>0</v>
      </c>
      <c r="Y210" s="53">
        <f>VLOOKUP($A210,[5]Hoja1!$A$3:$G$271,7,0)</f>
        <v>0</v>
      </c>
      <c r="Z210" s="53">
        <f t="shared" si="97"/>
        <v>0</v>
      </c>
      <c r="AA210" s="54">
        <f t="shared" si="96"/>
        <v>0</v>
      </c>
      <c r="AB210" s="53">
        <f>VLOOKUP($A210,[6]Hoja1!$A$3:$G$271,6,0)</f>
        <v>0</v>
      </c>
      <c r="AC210" s="53">
        <f>VLOOKUP($A210,[6]Hoja1!$A$3:$G$271,7,0)</f>
        <v>0</v>
      </c>
      <c r="AD210" s="53">
        <f t="shared" si="98"/>
        <v>0</v>
      </c>
      <c r="AE210" s="54">
        <f t="shared" si="96"/>
        <v>0</v>
      </c>
      <c r="AF210" s="53">
        <f>VLOOKUP($A210,[7]Hoja1!$A$3:$M$271,12,0)</f>
        <v>0</v>
      </c>
      <c r="AG210" s="53">
        <f>VLOOKUP($A210,[7]Hoja1!$A$3:$M$271,13,0)</f>
        <v>0</v>
      </c>
      <c r="AH210" s="53">
        <f t="shared" si="99"/>
        <v>0</v>
      </c>
      <c r="AI210" s="54">
        <f t="shared" si="96"/>
        <v>0</v>
      </c>
      <c r="AJ210" s="53">
        <f>VLOOKUP($A210,[8]Hoja1!$A$3:$G$271,6,0)</f>
        <v>0</v>
      </c>
      <c r="AK210" s="53">
        <f>VLOOKUP($A210,[8]Hoja1!$A$3:$G$271,7,0)</f>
        <v>0</v>
      </c>
      <c r="AL210" s="53">
        <f t="shared" si="100"/>
        <v>0</v>
      </c>
      <c r="AM210" s="54">
        <f t="shared" si="96"/>
        <v>0</v>
      </c>
      <c r="AN210" s="53">
        <f>VLOOKUP($A210,[9]Hoja1!$A$5:$G$273,6,0)</f>
        <v>0</v>
      </c>
      <c r="AO210" s="53">
        <f>VLOOKUP($A210,[9]Hoja1!$A$5:$G$273,7,0)</f>
        <v>0</v>
      </c>
      <c r="AP210" s="53">
        <f t="shared" si="101"/>
        <v>0</v>
      </c>
      <c r="AQ210" s="54">
        <f t="shared" si="96"/>
        <v>0</v>
      </c>
      <c r="AR210" s="53">
        <f>VLOOKUP($A210,[10]Hoja1!$A$3:$M$271,12,0)</f>
        <v>0</v>
      </c>
      <c r="AS210" s="53">
        <f>VLOOKUP($A210,[10]Hoja1!$A$3:$M$271,13,0)</f>
        <v>0</v>
      </c>
      <c r="AT210" s="53">
        <f t="shared" si="102"/>
        <v>0</v>
      </c>
      <c r="AU210" s="54">
        <f t="shared" si="90"/>
        <v>0</v>
      </c>
      <c r="AV210" s="53">
        <f>VLOOKUP($A210,[11]Hoja1!$A$3:$M$271,12,0)</f>
        <v>0</v>
      </c>
      <c r="AW210" s="53">
        <f>VLOOKUP($A210,[11]Hoja1!$A$3:$M$271,13,0)</f>
        <v>0</v>
      </c>
      <c r="AX210" s="53">
        <f t="shared" si="103"/>
        <v>0</v>
      </c>
      <c r="AY210" s="54">
        <f t="shared" si="90"/>
        <v>0</v>
      </c>
      <c r="AZ210" s="53">
        <f>VLOOKUP($A210,[12]Hoja1!$A$3:$M$271,12,0)</f>
        <v>0</v>
      </c>
      <c r="BA210" s="53">
        <f>VLOOKUP($A210,[12]Hoja1!$A$3:$M$271,13,0)</f>
        <v>0</v>
      </c>
      <c r="BB210" s="53">
        <f t="shared" si="104"/>
        <v>0</v>
      </c>
      <c r="BC210" s="54">
        <f t="shared" si="90"/>
        <v>0</v>
      </c>
      <c r="BD210" s="182"/>
      <c r="BF210" s="13"/>
      <c r="BK210" s="13"/>
    </row>
    <row r="211" spans="1:63" s="14" customFormat="1" ht="25.5" x14ac:dyDescent="0.2">
      <c r="A211" s="184">
        <v>202</v>
      </c>
      <c r="B211" s="49" t="s">
        <v>263</v>
      </c>
      <c r="C211" s="49" t="s">
        <v>261</v>
      </c>
      <c r="D211" s="132">
        <v>1</v>
      </c>
      <c r="E211" s="50" t="s">
        <v>331</v>
      </c>
      <c r="F211" s="164">
        <v>65474</v>
      </c>
      <c r="G211" s="162">
        <v>0</v>
      </c>
      <c r="H211" s="53">
        <f>VLOOKUP($A211,[1]Hoja1!$A$3:$G$271,6,0)</f>
        <v>0</v>
      </c>
      <c r="I211" s="53">
        <f>VLOOKUP($A211,[1]Hoja1!$A$3:$G$271,7,0)</f>
        <v>0</v>
      </c>
      <c r="J211" s="53">
        <f t="shared" si="105"/>
        <v>0</v>
      </c>
      <c r="K211" s="54">
        <f t="shared" si="106"/>
        <v>0</v>
      </c>
      <c r="L211" s="53">
        <f>VLOOKUP($A211,[2]Hoja1!$A$3:$G$271,6,0)</f>
        <v>0</v>
      </c>
      <c r="M211" s="53">
        <f>VLOOKUP($A211,[2]Hoja1!$A$3:$G$271,7,0)</f>
        <v>0</v>
      </c>
      <c r="N211" s="53">
        <f t="shared" si="91"/>
        <v>0</v>
      </c>
      <c r="O211" s="54">
        <f t="shared" si="92"/>
        <v>0</v>
      </c>
      <c r="P211" s="53">
        <f>VLOOKUP($A211,[3]Hoja1!$A$3:$M$271,12,0)</f>
        <v>0</v>
      </c>
      <c r="Q211" s="53">
        <f>VLOOKUP($A211,[3]Hoja1!$A$3:$M$271,13,0)</f>
        <v>0</v>
      </c>
      <c r="R211" s="53">
        <f t="shared" si="93"/>
        <v>0</v>
      </c>
      <c r="S211" s="54">
        <f t="shared" si="92"/>
        <v>0</v>
      </c>
      <c r="T211" s="53">
        <f>VLOOKUP($A211,[4]Hoja1!$A$3:$G$271,6,0)</f>
        <v>0</v>
      </c>
      <c r="U211" s="53">
        <f>VLOOKUP($A211,[4]Hoja1!$A$3:$G$271,7,0)</f>
        <v>0</v>
      </c>
      <c r="V211" s="53">
        <f t="shared" si="95"/>
        <v>0</v>
      </c>
      <c r="W211" s="54">
        <f t="shared" si="96"/>
        <v>0</v>
      </c>
      <c r="X211" s="53">
        <f>VLOOKUP($A211,[5]Hoja1!$A$3:$G$271,6,0)</f>
        <v>0</v>
      </c>
      <c r="Y211" s="53">
        <f>VLOOKUP($A211,[5]Hoja1!$A$3:$G$271,7,0)</f>
        <v>0</v>
      </c>
      <c r="Z211" s="53">
        <f t="shared" si="97"/>
        <v>0</v>
      </c>
      <c r="AA211" s="54">
        <f t="shared" si="96"/>
        <v>0</v>
      </c>
      <c r="AB211" s="53">
        <f>VLOOKUP($A211,[6]Hoja1!$A$3:$G$271,6,0)</f>
        <v>0</v>
      </c>
      <c r="AC211" s="53">
        <f>VLOOKUP($A211,[6]Hoja1!$A$3:$G$271,7,0)</f>
        <v>0</v>
      </c>
      <c r="AD211" s="53">
        <f t="shared" si="98"/>
        <v>0</v>
      </c>
      <c r="AE211" s="54">
        <f t="shared" si="96"/>
        <v>0</v>
      </c>
      <c r="AF211" s="53">
        <f>VLOOKUP($A211,[7]Hoja1!$A$3:$M$271,12,0)</f>
        <v>0</v>
      </c>
      <c r="AG211" s="53">
        <f>VLOOKUP($A211,[7]Hoja1!$A$3:$M$271,13,0)</f>
        <v>0</v>
      </c>
      <c r="AH211" s="53">
        <f t="shared" si="99"/>
        <v>0</v>
      </c>
      <c r="AI211" s="54">
        <f t="shared" si="96"/>
        <v>0</v>
      </c>
      <c r="AJ211" s="53">
        <f>VLOOKUP($A211,[8]Hoja1!$A$3:$G$271,6,0)</f>
        <v>0</v>
      </c>
      <c r="AK211" s="53">
        <f>VLOOKUP($A211,[8]Hoja1!$A$3:$G$271,7,0)</f>
        <v>0</v>
      </c>
      <c r="AL211" s="53">
        <f t="shared" si="100"/>
        <v>0</v>
      </c>
      <c r="AM211" s="54">
        <f t="shared" si="96"/>
        <v>0</v>
      </c>
      <c r="AN211" s="53">
        <f>VLOOKUP($A211,[9]Hoja1!$A$5:$G$273,6,0)</f>
        <v>0</v>
      </c>
      <c r="AO211" s="53">
        <f>VLOOKUP($A211,[9]Hoja1!$A$5:$G$273,7,0)</f>
        <v>0</v>
      </c>
      <c r="AP211" s="53">
        <f t="shared" si="101"/>
        <v>0</v>
      </c>
      <c r="AQ211" s="54">
        <f t="shared" si="96"/>
        <v>0</v>
      </c>
      <c r="AR211" s="53">
        <f>VLOOKUP($A211,[10]Hoja1!$A$3:$M$271,12,0)</f>
        <v>0</v>
      </c>
      <c r="AS211" s="53">
        <f>VLOOKUP($A211,[10]Hoja1!$A$3:$M$271,13,0)</f>
        <v>0</v>
      </c>
      <c r="AT211" s="53">
        <f t="shared" si="102"/>
        <v>0</v>
      </c>
      <c r="AU211" s="54">
        <f t="shared" si="90"/>
        <v>0</v>
      </c>
      <c r="AV211" s="53">
        <f>VLOOKUP($A211,[11]Hoja1!$A$3:$M$271,12,0)</f>
        <v>0</v>
      </c>
      <c r="AW211" s="53">
        <f>VLOOKUP($A211,[11]Hoja1!$A$3:$M$271,13,0)</f>
        <v>0</v>
      </c>
      <c r="AX211" s="53">
        <f t="shared" si="103"/>
        <v>0</v>
      </c>
      <c r="AY211" s="54">
        <f t="shared" si="90"/>
        <v>0</v>
      </c>
      <c r="AZ211" s="53">
        <f>VLOOKUP($A211,[12]Hoja1!$A$3:$M$271,12,0)</f>
        <v>0</v>
      </c>
      <c r="BA211" s="53">
        <f>VLOOKUP($A211,[12]Hoja1!$A$3:$M$271,13,0)</f>
        <v>0</v>
      </c>
      <c r="BB211" s="53">
        <f t="shared" si="104"/>
        <v>0</v>
      </c>
      <c r="BC211" s="54">
        <f t="shared" si="90"/>
        <v>0</v>
      </c>
      <c r="BD211" s="182"/>
      <c r="BF211" s="13"/>
      <c r="BK211" s="13"/>
    </row>
    <row r="212" spans="1:63" s="14" customFormat="1" ht="38.25" x14ac:dyDescent="0.2">
      <c r="A212" s="183">
        <v>203</v>
      </c>
      <c r="B212" s="49" t="s">
        <v>270</v>
      </c>
      <c r="C212" s="49" t="s">
        <v>268</v>
      </c>
      <c r="D212" s="132">
        <v>1</v>
      </c>
      <c r="E212" s="50" t="s">
        <v>331</v>
      </c>
      <c r="F212" s="164">
        <v>81250</v>
      </c>
      <c r="G212" s="162">
        <v>0</v>
      </c>
      <c r="H212" s="53">
        <f>VLOOKUP($A212,[1]Hoja1!$A$3:$G$271,6,0)</f>
        <v>0</v>
      </c>
      <c r="I212" s="53">
        <f>VLOOKUP($A212,[1]Hoja1!$A$3:$G$271,7,0)</f>
        <v>0</v>
      </c>
      <c r="J212" s="53">
        <f t="shared" si="105"/>
        <v>0</v>
      </c>
      <c r="K212" s="54">
        <f t="shared" si="106"/>
        <v>0</v>
      </c>
      <c r="L212" s="53">
        <f>VLOOKUP($A212,[2]Hoja1!$A$3:$G$271,6,0)</f>
        <v>0</v>
      </c>
      <c r="M212" s="53">
        <f>VLOOKUP($A212,[2]Hoja1!$A$3:$G$271,7,0)</f>
        <v>0</v>
      </c>
      <c r="N212" s="53">
        <f t="shared" si="91"/>
        <v>0</v>
      </c>
      <c r="O212" s="54">
        <f t="shared" si="92"/>
        <v>0</v>
      </c>
      <c r="P212" s="53">
        <f>VLOOKUP($A212,[3]Hoja1!$A$3:$M$271,12,0)</f>
        <v>0</v>
      </c>
      <c r="Q212" s="53">
        <f>VLOOKUP($A212,[3]Hoja1!$A$3:$M$271,13,0)</f>
        <v>0</v>
      </c>
      <c r="R212" s="53">
        <f t="shared" si="93"/>
        <v>0</v>
      </c>
      <c r="S212" s="54">
        <f t="shared" si="92"/>
        <v>0</v>
      </c>
      <c r="T212" s="53">
        <f>VLOOKUP($A212,[4]Hoja1!$A$3:$G$271,6,0)</f>
        <v>0</v>
      </c>
      <c r="U212" s="53">
        <f>VLOOKUP($A212,[4]Hoja1!$A$3:$G$271,7,0)</f>
        <v>0</v>
      </c>
      <c r="V212" s="53">
        <f t="shared" si="95"/>
        <v>0</v>
      </c>
      <c r="W212" s="54">
        <f t="shared" si="96"/>
        <v>0</v>
      </c>
      <c r="X212" s="53">
        <f>VLOOKUP($A212,[5]Hoja1!$A$3:$G$271,6,0)</f>
        <v>0</v>
      </c>
      <c r="Y212" s="53">
        <f>VLOOKUP($A212,[5]Hoja1!$A$3:$G$271,7,0)</f>
        <v>0</v>
      </c>
      <c r="Z212" s="53">
        <f t="shared" si="97"/>
        <v>0</v>
      </c>
      <c r="AA212" s="54">
        <f t="shared" si="96"/>
        <v>0</v>
      </c>
      <c r="AB212" s="53">
        <f>VLOOKUP($A212,[6]Hoja1!$A$3:$G$271,6,0)</f>
        <v>0</v>
      </c>
      <c r="AC212" s="53">
        <f>VLOOKUP($A212,[6]Hoja1!$A$3:$G$271,7,0)</f>
        <v>0</v>
      </c>
      <c r="AD212" s="53">
        <f t="shared" si="98"/>
        <v>0</v>
      </c>
      <c r="AE212" s="54">
        <f t="shared" si="96"/>
        <v>0</v>
      </c>
      <c r="AF212" s="53">
        <f>VLOOKUP($A212,[7]Hoja1!$A$3:$M$271,12,0)</f>
        <v>0</v>
      </c>
      <c r="AG212" s="53">
        <f>VLOOKUP($A212,[7]Hoja1!$A$3:$M$271,13,0)</f>
        <v>0</v>
      </c>
      <c r="AH212" s="53">
        <f t="shared" si="99"/>
        <v>0</v>
      </c>
      <c r="AI212" s="54">
        <f t="shared" si="96"/>
        <v>0</v>
      </c>
      <c r="AJ212" s="53">
        <f>VLOOKUP($A212,[8]Hoja1!$A$3:$G$271,6,0)</f>
        <v>0</v>
      </c>
      <c r="AK212" s="53">
        <f>VLOOKUP($A212,[8]Hoja1!$A$3:$G$271,7,0)</f>
        <v>0</v>
      </c>
      <c r="AL212" s="53">
        <f t="shared" si="100"/>
        <v>0</v>
      </c>
      <c r="AM212" s="54">
        <f t="shared" si="96"/>
        <v>0</v>
      </c>
      <c r="AN212" s="53">
        <f>VLOOKUP($A212,[9]Hoja1!$A$5:$G$273,6,0)</f>
        <v>0</v>
      </c>
      <c r="AO212" s="53">
        <f>VLOOKUP($A212,[9]Hoja1!$A$5:$G$273,7,0)</f>
        <v>0</v>
      </c>
      <c r="AP212" s="53">
        <f t="shared" si="101"/>
        <v>0</v>
      </c>
      <c r="AQ212" s="54">
        <f t="shared" si="96"/>
        <v>0</v>
      </c>
      <c r="AR212" s="53">
        <f>VLOOKUP($A212,[10]Hoja1!$A$3:$M$271,12,0)</f>
        <v>0</v>
      </c>
      <c r="AS212" s="53">
        <f>VLOOKUP($A212,[10]Hoja1!$A$3:$M$271,13,0)</f>
        <v>0</v>
      </c>
      <c r="AT212" s="53">
        <f t="shared" si="102"/>
        <v>0</v>
      </c>
      <c r="AU212" s="54">
        <f t="shared" si="90"/>
        <v>0</v>
      </c>
      <c r="AV212" s="53">
        <f>VLOOKUP($A212,[11]Hoja1!$A$3:$M$271,12,0)</f>
        <v>0</v>
      </c>
      <c r="AW212" s="53">
        <f>VLOOKUP($A212,[11]Hoja1!$A$3:$M$271,13,0)</f>
        <v>0</v>
      </c>
      <c r="AX212" s="53">
        <f t="shared" si="103"/>
        <v>0</v>
      </c>
      <c r="AY212" s="54">
        <f t="shared" si="90"/>
        <v>0</v>
      </c>
      <c r="AZ212" s="53">
        <f>VLOOKUP($A212,[12]Hoja1!$A$3:$M$271,12,0)</f>
        <v>0</v>
      </c>
      <c r="BA212" s="53">
        <f>VLOOKUP($A212,[12]Hoja1!$A$3:$M$271,13,0)</f>
        <v>0</v>
      </c>
      <c r="BB212" s="53">
        <f t="shared" si="104"/>
        <v>0</v>
      </c>
      <c r="BC212" s="54">
        <f t="shared" si="90"/>
        <v>0</v>
      </c>
      <c r="BD212" s="182"/>
      <c r="BF212" s="13"/>
      <c r="BK212" s="13"/>
    </row>
    <row r="213" spans="1:63" s="14" customFormat="1" ht="25.5" x14ac:dyDescent="0.2">
      <c r="A213" s="184">
        <v>204</v>
      </c>
      <c r="B213" s="49" t="s">
        <v>277</v>
      </c>
      <c r="C213" s="49" t="s">
        <v>271</v>
      </c>
      <c r="D213" s="132">
        <v>1</v>
      </c>
      <c r="E213" s="50" t="s">
        <v>331</v>
      </c>
      <c r="F213" s="164">
        <v>68750</v>
      </c>
      <c r="G213" s="162">
        <v>1</v>
      </c>
      <c r="H213" s="53">
        <f>VLOOKUP($A213,[1]Hoja1!$A$3:$G$271,6,0)</f>
        <v>0</v>
      </c>
      <c r="I213" s="53">
        <f>VLOOKUP($A213,[1]Hoja1!$A$3:$G$271,7,0)</f>
        <v>0</v>
      </c>
      <c r="J213" s="53">
        <f t="shared" si="105"/>
        <v>0</v>
      </c>
      <c r="K213" s="54">
        <f t="shared" si="106"/>
        <v>0</v>
      </c>
      <c r="L213" s="53">
        <f>VLOOKUP($A213,[2]Hoja1!$A$3:$G$271,6,0)</f>
        <v>116109</v>
      </c>
      <c r="M213" s="53">
        <f>VLOOKUP($A213,[2]Hoja1!$A$3:$G$271,7,0)</f>
        <v>0</v>
      </c>
      <c r="N213" s="53">
        <f t="shared" si="91"/>
        <v>116109</v>
      </c>
      <c r="O213" s="54">
        <f t="shared" si="92"/>
        <v>116109</v>
      </c>
      <c r="P213" s="53">
        <f>VLOOKUP($A213,[3]Hoja1!$A$3:$M$271,12,0)</f>
        <v>0</v>
      </c>
      <c r="Q213" s="53">
        <f>VLOOKUP($A213,[3]Hoja1!$A$3:$M$271,13,0)</f>
        <v>0</v>
      </c>
      <c r="R213" s="53">
        <f t="shared" si="93"/>
        <v>0</v>
      </c>
      <c r="S213" s="54">
        <f t="shared" si="92"/>
        <v>0</v>
      </c>
      <c r="T213" s="53">
        <f>VLOOKUP($A213,[4]Hoja1!$A$3:$G$271,6,0)</f>
        <v>129875</v>
      </c>
      <c r="U213" s="53">
        <f>VLOOKUP($A213,[4]Hoja1!$A$3:$G$271,7,0)</f>
        <v>0</v>
      </c>
      <c r="V213" s="53">
        <f t="shared" si="95"/>
        <v>129875</v>
      </c>
      <c r="W213" s="54">
        <f t="shared" si="96"/>
        <v>129875</v>
      </c>
      <c r="X213" s="53">
        <f>VLOOKUP($A213,[5]Hoja1!$A$3:$G$271,6,0)</f>
        <v>0</v>
      </c>
      <c r="Y213" s="53">
        <f>VLOOKUP($A213,[5]Hoja1!$A$3:$G$271,7,0)</f>
        <v>0</v>
      </c>
      <c r="Z213" s="53">
        <f t="shared" si="97"/>
        <v>0</v>
      </c>
      <c r="AA213" s="54">
        <f t="shared" si="96"/>
        <v>0</v>
      </c>
      <c r="AB213" s="53">
        <f>VLOOKUP($A213,[6]Hoja1!$A$3:$G$271,6,0)</f>
        <v>0</v>
      </c>
      <c r="AC213" s="53">
        <f>VLOOKUP($A213,[6]Hoja1!$A$3:$G$271,7,0)</f>
        <v>0</v>
      </c>
      <c r="AD213" s="53">
        <f t="shared" si="98"/>
        <v>0</v>
      </c>
      <c r="AE213" s="54">
        <f t="shared" si="96"/>
        <v>0</v>
      </c>
      <c r="AF213" s="53">
        <f>VLOOKUP($A213,[7]Hoja1!$A$3:$M$271,12,0)</f>
        <v>0</v>
      </c>
      <c r="AG213" s="53">
        <f>VLOOKUP($A213,[7]Hoja1!$A$3:$M$271,13,0)</f>
        <v>0</v>
      </c>
      <c r="AH213" s="53">
        <f t="shared" si="99"/>
        <v>0</v>
      </c>
      <c r="AI213" s="54">
        <f t="shared" si="96"/>
        <v>0</v>
      </c>
      <c r="AJ213" s="53">
        <f>VLOOKUP($A213,[8]Hoja1!$A$3:$G$271,6,0)</f>
        <v>0</v>
      </c>
      <c r="AK213" s="53">
        <f>VLOOKUP($A213,[8]Hoja1!$A$3:$G$271,7,0)</f>
        <v>0</v>
      </c>
      <c r="AL213" s="53">
        <f t="shared" si="100"/>
        <v>0</v>
      </c>
      <c r="AM213" s="54">
        <f t="shared" si="96"/>
        <v>0</v>
      </c>
      <c r="AN213" s="53">
        <f>VLOOKUP($A213,[9]Hoja1!$A$5:$G$273,6,0)</f>
        <v>0</v>
      </c>
      <c r="AO213" s="53">
        <f>VLOOKUP($A213,[9]Hoja1!$A$5:$G$273,7,0)</f>
        <v>0</v>
      </c>
      <c r="AP213" s="53">
        <f t="shared" si="101"/>
        <v>0</v>
      </c>
      <c r="AQ213" s="54">
        <f t="shared" si="96"/>
        <v>0</v>
      </c>
      <c r="AR213" s="53">
        <f>VLOOKUP($A213,[10]Hoja1!$A$3:$M$271,12,0)</f>
        <v>0</v>
      </c>
      <c r="AS213" s="53">
        <f>VLOOKUP($A213,[10]Hoja1!$A$3:$M$271,13,0)</f>
        <v>0</v>
      </c>
      <c r="AT213" s="53">
        <f t="shared" si="102"/>
        <v>0</v>
      </c>
      <c r="AU213" s="54">
        <f t="shared" si="90"/>
        <v>0</v>
      </c>
      <c r="AV213" s="53">
        <f>VLOOKUP($A213,[11]Hoja1!$A$3:$M$271,12,0)</f>
        <v>0</v>
      </c>
      <c r="AW213" s="53">
        <f>VLOOKUP($A213,[11]Hoja1!$A$3:$M$271,13,0)</f>
        <v>0</v>
      </c>
      <c r="AX213" s="53">
        <f t="shared" si="103"/>
        <v>0</v>
      </c>
      <c r="AY213" s="54">
        <f t="shared" si="90"/>
        <v>0</v>
      </c>
      <c r="AZ213" s="53">
        <f>VLOOKUP($A213,[12]Hoja1!$A$3:$M$271,12,0)</f>
        <v>0</v>
      </c>
      <c r="BA213" s="53">
        <f>VLOOKUP($A213,[12]Hoja1!$A$3:$M$271,13,0)</f>
        <v>0</v>
      </c>
      <c r="BB213" s="53">
        <f t="shared" si="104"/>
        <v>0</v>
      </c>
      <c r="BC213" s="54">
        <f t="shared" si="90"/>
        <v>0</v>
      </c>
      <c r="BD213" s="182"/>
      <c r="BF213" s="13"/>
      <c r="BK213" s="13"/>
    </row>
    <row r="214" spans="1:63" s="14" customFormat="1" ht="25.5" x14ac:dyDescent="0.2">
      <c r="A214" s="183">
        <v>205</v>
      </c>
      <c r="B214" s="49" t="s">
        <v>409</v>
      </c>
      <c r="C214" s="49" t="s">
        <v>271</v>
      </c>
      <c r="D214" s="132">
        <v>1</v>
      </c>
      <c r="E214" s="50" t="s">
        <v>331</v>
      </c>
      <c r="F214" s="164">
        <v>68750</v>
      </c>
      <c r="G214" s="162">
        <v>1</v>
      </c>
      <c r="H214" s="53">
        <f>VLOOKUP($A214,[1]Hoja1!$A$3:$G$271,6,0)</f>
        <v>0</v>
      </c>
      <c r="I214" s="53">
        <f>VLOOKUP($A214,[1]Hoja1!$A$3:$G$271,7,0)</f>
        <v>0</v>
      </c>
      <c r="J214" s="53">
        <f t="shared" si="105"/>
        <v>0</v>
      </c>
      <c r="K214" s="54">
        <f t="shared" si="106"/>
        <v>0</v>
      </c>
      <c r="L214" s="53">
        <f>VLOOKUP($A214,[2]Hoja1!$A$3:$G$271,6,0)</f>
        <v>170740.5</v>
      </c>
      <c r="M214" s="53">
        <f>VLOOKUP($A214,[2]Hoja1!$A$3:$G$271,7,0)</f>
        <v>0</v>
      </c>
      <c r="N214" s="53">
        <f t="shared" si="91"/>
        <v>170740.5</v>
      </c>
      <c r="O214" s="54">
        <f t="shared" si="92"/>
        <v>170740.5</v>
      </c>
      <c r="P214" s="53">
        <f>VLOOKUP($A214,[3]Hoja1!$A$3:$M$271,12,0)</f>
        <v>0</v>
      </c>
      <c r="Q214" s="53">
        <f>VLOOKUP($A214,[3]Hoja1!$A$3:$M$271,13,0)</f>
        <v>0</v>
      </c>
      <c r="R214" s="53">
        <f t="shared" si="93"/>
        <v>0</v>
      </c>
      <c r="S214" s="54">
        <f t="shared" si="92"/>
        <v>0</v>
      </c>
      <c r="T214" s="53">
        <f>VLOOKUP($A214,[4]Hoja1!$A$3:$G$271,6,0)</f>
        <v>0</v>
      </c>
      <c r="U214" s="53">
        <f>VLOOKUP($A214,[4]Hoja1!$A$3:$G$271,7,0)</f>
        <v>0</v>
      </c>
      <c r="V214" s="53">
        <f t="shared" si="95"/>
        <v>0</v>
      </c>
      <c r="W214" s="54">
        <f t="shared" si="96"/>
        <v>0</v>
      </c>
      <c r="X214" s="53">
        <f>VLOOKUP($A214,[5]Hoja1!$A$3:$G$271,6,0)</f>
        <v>0</v>
      </c>
      <c r="Y214" s="53">
        <f>VLOOKUP($A214,[5]Hoja1!$A$3:$G$271,7,0)</f>
        <v>0</v>
      </c>
      <c r="Z214" s="53">
        <f t="shared" si="97"/>
        <v>0</v>
      </c>
      <c r="AA214" s="54">
        <f t="shared" si="96"/>
        <v>0</v>
      </c>
      <c r="AB214" s="53">
        <f>VLOOKUP($A214,[6]Hoja1!$A$3:$G$271,6,0)</f>
        <v>0</v>
      </c>
      <c r="AC214" s="53">
        <f>VLOOKUP($A214,[6]Hoja1!$A$3:$G$271,7,0)</f>
        <v>0</v>
      </c>
      <c r="AD214" s="53">
        <f t="shared" si="98"/>
        <v>0</v>
      </c>
      <c r="AE214" s="54">
        <f t="shared" si="96"/>
        <v>0</v>
      </c>
      <c r="AF214" s="53">
        <f>VLOOKUP($A214,[7]Hoja1!$A$3:$M$271,12,0)</f>
        <v>0</v>
      </c>
      <c r="AG214" s="53">
        <f>VLOOKUP($A214,[7]Hoja1!$A$3:$M$271,13,0)</f>
        <v>0</v>
      </c>
      <c r="AH214" s="53">
        <f t="shared" si="99"/>
        <v>0</v>
      </c>
      <c r="AI214" s="54">
        <f t="shared" si="96"/>
        <v>0</v>
      </c>
      <c r="AJ214" s="53">
        <f>VLOOKUP($A214,[8]Hoja1!$A$3:$G$271,6,0)</f>
        <v>0</v>
      </c>
      <c r="AK214" s="53">
        <f>VLOOKUP($A214,[8]Hoja1!$A$3:$G$271,7,0)</f>
        <v>0</v>
      </c>
      <c r="AL214" s="53">
        <f t="shared" si="100"/>
        <v>0</v>
      </c>
      <c r="AM214" s="54">
        <f t="shared" si="96"/>
        <v>0</v>
      </c>
      <c r="AN214" s="53">
        <f>VLOOKUP($A214,[9]Hoja1!$A$5:$G$273,6,0)</f>
        <v>0</v>
      </c>
      <c r="AO214" s="53">
        <f>VLOOKUP($A214,[9]Hoja1!$A$5:$G$273,7,0)</f>
        <v>0</v>
      </c>
      <c r="AP214" s="53">
        <f t="shared" si="101"/>
        <v>0</v>
      </c>
      <c r="AQ214" s="54">
        <f t="shared" si="96"/>
        <v>0</v>
      </c>
      <c r="AR214" s="53">
        <f>VLOOKUP($A214,[10]Hoja1!$A$3:$M$271,12,0)</f>
        <v>0</v>
      </c>
      <c r="AS214" s="53">
        <f>VLOOKUP($A214,[10]Hoja1!$A$3:$M$271,13,0)</f>
        <v>0</v>
      </c>
      <c r="AT214" s="53">
        <f t="shared" si="102"/>
        <v>0</v>
      </c>
      <c r="AU214" s="54">
        <f t="shared" si="90"/>
        <v>0</v>
      </c>
      <c r="AV214" s="53">
        <f>VLOOKUP($A214,[11]Hoja1!$A$3:$M$271,12,0)</f>
        <v>0</v>
      </c>
      <c r="AW214" s="53">
        <f>VLOOKUP($A214,[11]Hoja1!$A$3:$M$271,13,0)</f>
        <v>0</v>
      </c>
      <c r="AX214" s="53">
        <f t="shared" si="103"/>
        <v>0</v>
      </c>
      <c r="AY214" s="54">
        <f t="shared" si="90"/>
        <v>0</v>
      </c>
      <c r="AZ214" s="53">
        <f>VLOOKUP($A214,[12]Hoja1!$A$3:$M$271,12,0)</f>
        <v>0</v>
      </c>
      <c r="BA214" s="53">
        <f>VLOOKUP($A214,[12]Hoja1!$A$3:$M$271,13,0)</f>
        <v>0</v>
      </c>
      <c r="BB214" s="53">
        <f t="shared" si="104"/>
        <v>0</v>
      </c>
      <c r="BC214" s="54">
        <f t="shared" si="90"/>
        <v>0</v>
      </c>
      <c r="BD214" s="182"/>
      <c r="BF214" s="13"/>
      <c r="BK214" s="13"/>
    </row>
    <row r="215" spans="1:63" s="14" customFormat="1" ht="25.5" x14ac:dyDescent="0.2">
      <c r="A215" s="184">
        <v>206</v>
      </c>
      <c r="B215" s="49" t="s">
        <v>279</v>
      </c>
      <c r="C215" s="49" t="s">
        <v>271</v>
      </c>
      <c r="D215" s="132">
        <v>1</v>
      </c>
      <c r="E215" s="50" t="s">
        <v>331</v>
      </c>
      <c r="F215" s="164">
        <v>43750</v>
      </c>
      <c r="G215" s="162">
        <v>1</v>
      </c>
      <c r="H215" s="53">
        <f>VLOOKUP($A215,[1]Hoja1!$A$3:$G$271,6,0)</f>
        <v>0</v>
      </c>
      <c r="I215" s="53">
        <f>VLOOKUP($A215,[1]Hoja1!$A$3:$G$271,7,0)</f>
        <v>0</v>
      </c>
      <c r="J215" s="53">
        <f t="shared" si="105"/>
        <v>0</v>
      </c>
      <c r="K215" s="54">
        <f t="shared" si="106"/>
        <v>0</v>
      </c>
      <c r="L215" s="53">
        <f>VLOOKUP($A215,[2]Hoja1!$A$3:$G$271,6,0)</f>
        <v>95623.5</v>
      </c>
      <c r="M215" s="53">
        <f>VLOOKUP($A215,[2]Hoja1!$A$3:$G$271,7,0)</f>
        <v>0</v>
      </c>
      <c r="N215" s="53">
        <f t="shared" si="91"/>
        <v>95623.5</v>
      </c>
      <c r="O215" s="54">
        <f t="shared" si="92"/>
        <v>95623.5</v>
      </c>
      <c r="P215" s="53">
        <f>VLOOKUP($A215,[3]Hoja1!$A$3:$M$271,12,0)</f>
        <v>0</v>
      </c>
      <c r="Q215" s="53">
        <f>VLOOKUP($A215,[3]Hoja1!$A$3:$M$271,13,0)</f>
        <v>0</v>
      </c>
      <c r="R215" s="53">
        <f t="shared" si="93"/>
        <v>0</v>
      </c>
      <c r="S215" s="54">
        <f t="shared" si="92"/>
        <v>0</v>
      </c>
      <c r="T215" s="53">
        <f>VLOOKUP($A215,[4]Hoja1!$A$3:$G$271,6,0)</f>
        <v>0</v>
      </c>
      <c r="U215" s="53">
        <f>VLOOKUP($A215,[4]Hoja1!$A$3:$G$271,7,0)</f>
        <v>0</v>
      </c>
      <c r="V215" s="53">
        <f t="shared" si="95"/>
        <v>0</v>
      </c>
      <c r="W215" s="54">
        <f t="shared" si="96"/>
        <v>0</v>
      </c>
      <c r="X215" s="53">
        <f>VLOOKUP($A215,[5]Hoja1!$A$3:$G$271,6,0)</f>
        <v>0</v>
      </c>
      <c r="Y215" s="53">
        <f>VLOOKUP($A215,[5]Hoja1!$A$3:$G$271,7,0)</f>
        <v>0</v>
      </c>
      <c r="Z215" s="53">
        <f t="shared" si="97"/>
        <v>0</v>
      </c>
      <c r="AA215" s="54">
        <f t="shared" si="96"/>
        <v>0</v>
      </c>
      <c r="AB215" s="53">
        <f>VLOOKUP($A215,[6]Hoja1!$A$3:$G$271,6,0)</f>
        <v>0</v>
      </c>
      <c r="AC215" s="53">
        <f>VLOOKUP($A215,[6]Hoja1!$A$3:$G$271,7,0)</f>
        <v>0</v>
      </c>
      <c r="AD215" s="53">
        <f t="shared" si="98"/>
        <v>0</v>
      </c>
      <c r="AE215" s="54">
        <f t="shared" si="96"/>
        <v>0</v>
      </c>
      <c r="AF215" s="53">
        <f>VLOOKUP($A215,[7]Hoja1!$A$3:$M$271,12,0)</f>
        <v>0</v>
      </c>
      <c r="AG215" s="53">
        <f>VLOOKUP($A215,[7]Hoja1!$A$3:$M$271,13,0)</f>
        <v>0</v>
      </c>
      <c r="AH215" s="53">
        <f t="shared" si="99"/>
        <v>0</v>
      </c>
      <c r="AI215" s="54">
        <f t="shared" si="96"/>
        <v>0</v>
      </c>
      <c r="AJ215" s="53">
        <f>VLOOKUP($A215,[8]Hoja1!$A$3:$G$271,6,0)</f>
        <v>0</v>
      </c>
      <c r="AK215" s="53">
        <f>VLOOKUP($A215,[8]Hoja1!$A$3:$G$271,7,0)</f>
        <v>0</v>
      </c>
      <c r="AL215" s="53">
        <f t="shared" si="100"/>
        <v>0</v>
      </c>
      <c r="AM215" s="54">
        <f t="shared" si="96"/>
        <v>0</v>
      </c>
      <c r="AN215" s="53">
        <f>VLOOKUP($A215,[9]Hoja1!$A$5:$G$273,6,0)</f>
        <v>0</v>
      </c>
      <c r="AO215" s="53">
        <f>VLOOKUP($A215,[9]Hoja1!$A$5:$G$273,7,0)</f>
        <v>0</v>
      </c>
      <c r="AP215" s="53">
        <f t="shared" si="101"/>
        <v>0</v>
      </c>
      <c r="AQ215" s="54">
        <f t="shared" si="96"/>
        <v>0</v>
      </c>
      <c r="AR215" s="53">
        <f>VLOOKUP($A215,[10]Hoja1!$A$3:$M$271,12,0)</f>
        <v>0</v>
      </c>
      <c r="AS215" s="53">
        <f>VLOOKUP($A215,[10]Hoja1!$A$3:$M$271,13,0)</f>
        <v>0</v>
      </c>
      <c r="AT215" s="53">
        <f t="shared" si="102"/>
        <v>0</v>
      </c>
      <c r="AU215" s="54">
        <f t="shared" si="90"/>
        <v>0</v>
      </c>
      <c r="AV215" s="53">
        <f>VLOOKUP($A215,[11]Hoja1!$A$3:$M$271,12,0)</f>
        <v>0</v>
      </c>
      <c r="AW215" s="53">
        <f>VLOOKUP($A215,[11]Hoja1!$A$3:$M$271,13,0)</f>
        <v>0</v>
      </c>
      <c r="AX215" s="53">
        <f t="shared" si="103"/>
        <v>0</v>
      </c>
      <c r="AY215" s="54">
        <f t="shared" si="90"/>
        <v>0</v>
      </c>
      <c r="AZ215" s="53">
        <f>VLOOKUP($A215,[12]Hoja1!$A$3:$M$271,12,0)</f>
        <v>0</v>
      </c>
      <c r="BA215" s="53">
        <f>VLOOKUP($A215,[12]Hoja1!$A$3:$M$271,13,0)</f>
        <v>0</v>
      </c>
      <c r="BB215" s="53">
        <f t="shared" si="104"/>
        <v>0</v>
      </c>
      <c r="BC215" s="54">
        <f t="shared" si="90"/>
        <v>0</v>
      </c>
      <c r="BD215" s="182"/>
      <c r="BF215" s="13"/>
      <c r="BK215" s="13"/>
    </row>
    <row r="216" spans="1:63" s="14" customFormat="1" ht="25.5" x14ac:dyDescent="0.2">
      <c r="A216" s="183">
        <v>207</v>
      </c>
      <c r="B216" s="49" t="s">
        <v>280</v>
      </c>
      <c r="C216" s="49" t="s">
        <v>271</v>
      </c>
      <c r="D216" s="132">
        <v>1</v>
      </c>
      <c r="E216" s="50" t="s">
        <v>331</v>
      </c>
      <c r="F216" s="164">
        <v>10625</v>
      </c>
      <c r="G216" s="162">
        <v>1</v>
      </c>
      <c r="H216" s="53">
        <f>VLOOKUP($A216,[1]Hoja1!$A$3:$G$271,6,0)</f>
        <v>0</v>
      </c>
      <c r="I216" s="53">
        <f>VLOOKUP($A216,[1]Hoja1!$A$3:$G$271,7,0)</f>
        <v>0</v>
      </c>
      <c r="J216" s="53">
        <f t="shared" si="105"/>
        <v>0</v>
      </c>
      <c r="K216" s="54">
        <f t="shared" si="106"/>
        <v>0</v>
      </c>
      <c r="L216" s="53">
        <f>VLOOKUP($A216,[2]Hoja1!$A$3:$G$271,6,0)</f>
        <v>109273.5</v>
      </c>
      <c r="M216" s="53">
        <f>VLOOKUP($A216,[2]Hoja1!$A$3:$G$271,7,0)</f>
        <v>0</v>
      </c>
      <c r="N216" s="53">
        <f t="shared" si="91"/>
        <v>109273.5</v>
      </c>
      <c r="O216" s="54">
        <f t="shared" si="92"/>
        <v>109273.5</v>
      </c>
      <c r="P216" s="53">
        <f>VLOOKUP($A216,[3]Hoja1!$A$3:$M$271,12,0)</f>
        <v>0</v>
      </c>
      <c r="Q216" s="53">
        <f>VLOOKUP($A216,[3]Hoja1!$A$3:$M$271,13,0)</f>
        <v>0</v>
      </c>
      <c r="R216" s="53">
        <f t="shared" si="93"/>
        <v>0</v>
      </c>
      <c r="S216" s="54">
        <f t="shared" si="92"/>
        <v>0</v>
      </c>
      <c r="T216" s="53">
        <f>VLOOKUP($A216,[4]Hoja1!$A$3:$G$271,6,0)</f>
        <v>0</v>
      </c>
      <c r="U216" s="53">
        <f>VLOOKUP($A216,[4]Hoja1!$A$3:$G$271,7,0)</f>
        <v>0</v>
      </c>
      <c r="V216" s="53">
        <f t="shared" si="95"/>
        <v>0</v>
      </c>
      <c r="W216" s="54">
        <f t="shared" si="96"/>
        <v>0</v>
      </c>
      <c r="X216" s="53">
        <f>VLOOKUP($A216,[5]Hoja1!$A$3:$G$271,6,0)</f>
        <v>0</v>
      </c>
      <c r="Y216" s="53">
        <f>VLOOKUP($A216,[5]Hoja1!$A$3:$G$271,7,0)</f>
        <v>0</v>
      </c>
      <c r="Z216" s="53">
        <f t="shared" si="97"/>
        <v>0</v>
      </c>
      <c r="AA216" s="54">
        <f t="shared" si="96"/>
        <v>0</v>
      </c>
      <c r="AB216" s="53">
        <f>VLOOKUP($A216,[6]Hoja1!$A$3:$G$271,6,0)</f>
        <v>0</v>
      </c>
      <c r="AC216" s="53">
        <f>VLOOKUP($A216,[6]Hoja1!$A$3:$G$271,7,0)</f>
        <v>0</v>
      </c>
      <c r="AD216" s="53">
        <f t="shared" si="98"/>
        <v>0</v>
      </c>
      <c r="AE216" s="54">
        <f t="shared" si="96"/>
        <v>0</v>
      </c>
      <c r="AF216" s="53">
        <f>VLOOKUP($A216,[7]Hoja1!$A$3:$M$271,12,0)</f>
        <v>0</v>
      </c>
      <c r="AG216" s="53">
        <f>VLOOKUP($A216,[7]Hoja1!$A$3:$M$271,13,0)</f>
        <v>0</v>
      </c>
      <c r="AH216" s="53">
        <f t="shared" si="99"/>
        <v>0</v>
      </c>
      <c r="AI216" s="54">
        <f t="shared" si="96"/>
        <v>0</v>
      </c>
      <c r="AJ216" s="53">
        <f>VLOOKUP($A216,[8]Hoja1!$A$3:$G$271,6,0)</f>
        <v>0</v>
      </c>
      <c r="AK216" s="53">
        <f>VLOOKUP($A216,[8]Hoja1!$A$3:$G$271,7,0)</f>
        <v>0</v>
      </c>
      <c r="AL216" s="53">
        <f t="shared" si="100"/>
        <v>0</v>
      </c>
      <c r="AM216" s="54">
        <f t="shared" si="96"/>
        <v>0</v>
      </c>
      <c r="AN216" s="53">
        <f>VLOOKUP($A216,[9]Hoja1!$A$5:$G$273,6,0)</f>
        <v>0</v>
      </c>
      <c r="AO216" s="53">
        <f>VLOOKUP($A216,[9]Hoja1!$A$5:$G$273,7,0)</f>
        <v>0</v>
      </c>
      <c r="AP216" s="53">
        <f t="shared" si="101"/>
        <v>0</v>
      </c>
      <c r="AQ216" s="54">
        <f t="shared" si="96"/>
        <v>0</v>
      </c>
      <c r="AR216" s="53">
        <f>VLOOKUP($A216,[10]Hoja1!$A$3:$M$271,12,0)</f>
        <v>0</v>
      </c>
      <c r="AS216" s="53">
        <f>VLOOKUP($A216,[10]Hoja1!$A$3:$M$271,13,0)</f>
        <v>0</v>
      </c>
      <c r="AT216" s="53">
        <f t="shared" si="102"/>
        <v>0</v>
      </c>
      <c r="AU216" s="54">
        <f t="shared" si="90"/>
        <v>0</v>
      </c>
      <c r="AV216" s="53">
        <f>VLOOKUP($A216,[11]Hoja1!$A$3:$M$271,12,0)</f>
        <v>0</v>
      </c>
      <c r="AW216" s="53">
        <f>VLOOKUP($A216,[11]Hoja1!$A$3:$M$271,13,0)</f>
        <v>0</v>
      </c>
      <c r="AX216" s="53">
        <f t="shared" si="103"/>
        <v>0</v>
      </c>
      <c r="AY216" s="54">
        <f t="shared" si="90"/>
        <v>0</v>
      </c>
      <c r="AZ216" s="53">
        <f>VLOOKUP($A216,[12]Hoja1!$A$3:$M$271,12,0)</f>
        <v>0</v>
      </c>
      <c r="BA216" s="53">
        <f>VLOOKUP($A216,[12]Hoja1!$A$3:$M$271,13,0)</f>
        <v>0</v>
      </c>
      <c r="BB216" s="53">
        <f t="shared" si="104"/>
        <v>0</v>
      </c>
      <c r="BC216" s="54">
        <f t="shared" si="90"/>
        <v>0</v>
      </c>
      <c r="BD216" s="182"/>
      <c r="BF216" s="13"/>
      <c r="BK216" s="13"/>
    </row>
    <row r="217" spans="1:63" s="14" customFormat="1" ht="25.5" x14ac:dyDescent="0.2">
      <c r="A217" s="184">
        <v>208</v>
      </c>
      <c r="B217" s="49" t="s">
        <v>281</v>
      </c>
      <c r="C217" s="49" t="s">
        <v>271</v>
      </c>
      <c r="D217" s="132">
        <v>1</v>
      </c>
      <c r="E217" s="50" t="s">
        <v>331</v>
      </c>
      <c r="F217" s="164">
        <v>10625</v>
      </c>
      <c r="G217" s="162">
        <v>1</v>
      </c>
      <c r="H217" s="53">
        <f>VLOOKUP($A217,[1]Hoja1!$A$3:$G$271,6,0)</f>
        <v>0</v>
      </c>
      <c r="I217" s="53">
        <f>VLOOKUP($A217,[1]Hoja1!$A$3:$G$271,7,0)</f>
        <v>0</v>
      </c>
      <c r="J217" s="53">
        <f t="shared" si="105"/>
        <v>0</v>
      </c>
      <c r="K217" s="54">
        <f t="shared" si="106"/>
        <v>0</v>
      </c>
      <c r="L217" s="53">
        <f>VLOOKUP($A217,[2]Hoja1!$A$3:$G$271,6,0)</f>
        <v>93450</v>
      </c>
      <c r="M217" s="53">
        <f>VLOOKUP($A217,[2]Hoja1!$A$3:$G$271,7,0)</f>
        <v>0</v>
      </c>
      <c r="N217" s="53">
        <f t="shared" si="91"/>
        <v>93450</v>
      </c>
      <c r="O217" s="54">
        <f t="shared" si="92"/>
        <v>93450</v>
      </c>
      <c r="P217" s="53">
        <f>VLOOKUP($A217,[3]Hoja1!$A$3:$M$271,12,0)</f>
        <v>0</v>
      </c>
      <c r="Q217" s="53">
        <f>VLOOKUP($A217,[3]Hoja1!$A$3:$M$271,13,0)</f>
        <v>0</v>
      </c>
      <c r="R217" s="53">
        <f t="shared" si="93"/>
        <v>0</v>
      </c>
      <c r="S217" s="54">
        <f t="shared" si="92"/>
        <v>0</v>
      </c>
      <c r="T217" s="53">
        <f>VLOOKUP($A217,[4]Hoja1!$A$3:$G$271,6,0)</f>
        <v>0</v>
      </c>
      <c r="U217" s="53">
        <f>VLOOKUP($A217,[4]Hoja1!$A$3:$G$271,7,0)</f>
        <v>0</v>
      </c>
      <c r="V217" s="53">
        <f t="shared" si="95"/>
        <v>0</v>
      </c>
      <c r="W217" s="54">
        <f t="shared" si="96"/>
        <v>0</v>
      </c>
      <c r="X217" s="53">
        <f>VLOOKUP($A217,[5]Hoja1!$A$3:$G$271,6,0)</f>
        <v>0</v>
      </c>
      <c r="Y217" s="53">
        <f>VLOOKUP($A217,[5]Hoja1!$A$3:$G$271,7,0)</f>
        <v>0</v>
      </c>
      <c r="Z217" s="53">
        <f t="shared" si="97"/>
        <v>0</v>
      </c>
      <c r="AA217" s="54">
        <f t="shared" si="96"/>
        <v>0</v>
      </c>
      <c r="AB217" s="53">
        <f>VLOOKUP($A217,[6]Hoja1!$A$3:$G$271,6,0)</f>
        <v>0</v>
      </c>
      <c r="AC217" s="53">
        <f>VLOOKUP($A217,[6]Hoja1!$A$3:$G$271,7,0)</f>
        <v>0</v>
      </c>
      <c r="AD217" s="53">
        <f t="shared" si="98"/>
        <v>0</v>
      </c>
      <c r="AE217" s="54">
        <f t="shared" si="96"/>
        <v>0</v>
      </c>
      <c r="AF217" s="53">
        <f>VLOOKUP($A217,[7]Hoja1!$A$3:$M$271,12,0)</f>
        <v>0</v>
      </c>
      <c r="AG217" s="53">
        <f>VLOOKUP($A217,[7]Hoja1!$A$3:$M$271,13,0)</f>
        <v>0</v>
      </c>
      <c r="AH217" s="53">
        <f t="shared" si="99"/>
        <v>0</v>
      </c>
      <c r="AI217" s="54">
        <f t="shared" si="96"/>
        <v>0</v>
      </c>
      <c r="AJ217" s="53">
        <f>VLOOKUP($A217,[8]Hoja1!$A$3:$G$271,6,0)</f>
        <v>0</v>
      </c>
      <c r="AK217" s="53">
        <f>VLOOKUP($A217,[8]Hoja1!$A$3:$G$271,7,0)</f>
        <v>0</v>
      </c>
      <c r="AL217" s="53">
        <f t="shared" si="100"/>
        <v>0</v>
      </c>
      <c r="AM217" s="54">
        <f t="shared" si="96"/>
        <v>0</v>
      </c>
      <c r="AN217" s="53">
        <f>VLOOKUP($A217,[9]Hoja1!$A$5:$G$273,6,0)</f>
        <v>0</v>
      </c>
      <c r="AO217" s="53">
        <f>VLOOKUP($A217,[9]Hoja1!$A$5:$G$273,7,0)</f>
        <v>0</v>
      </c>
      <c r="AP217" s="53">
        <f t="shared" si="101"/>
        <v>0</v>
      </c>
      <c r="AQ217" s="54">
        <f t="shared" ref="AQ217:BC232" si="107">$D217*AP217</f>
        <v>0</v>
      </c>
      <c r="AR217" s="53">
        <f>VLOOKUP($A217,[10]Hoja1!$A$3:$M$271,12,0)</f>
        <v>0</v>
      </c>
      <c r="AS217" s="53">
        <f>VLOOKUP($A217,[10]Hoja1!$A$3:$M$271,13,0)</f>
        <v>0</v>
      </c>
      <c r="AT217" s="53">
        <f t="shared" si="102"/>
        <v>0</v>
      </c>
      <c r="AU217" s="54">
        <f t="shared" si="107"/>
        <v>0</v>
      </c>
      <c r="AV217" s="53">
        <f>VLOOKUP($A217,[11]Hoja1!$A$3:$M$271,12,0)</f>
        <v>0</v>
      </c>
      <c r="AW217" s="53">
        <f>VLOOKUP($A217,[11]Hoja1!$A$3:$M$271,13,0)</f>
        <v>0</v>
      </c>
      <c r="AX217" s="53">
        <f t="shared" si="103"/>
        <v>0</v>
      </c>
      <c r="AY217" s="54">
        <f t="shared" si="107"/>
        <v>0</v>
      </c>
      <c r="AZ217" s="53">
        <f>VLOOKUP($A217,[12]Hoja1!$A$3:$M$271,12,0)</f>
        <v>0</v>
      </c>
      <c r="BA217" s="53">
        <f>VLOOKUP($A217,[12]Hoja1!$A$3:$M$271,13,0)</f>
        <v>0</v>
      </c>
      <c r="BB217" s="53">
        <f t="shared" si="104"/>
        <v>0</v>
      </c>
      <c r="BC217" s="54">
        <f t="shared" si="107"/>
        <v>0</v>
      </c>
      <c r="BD217" s="182"/>
      <c r="BF217" s="13"/>
      <c r="BK217" s="13"/>
    </row>
    <row r="218" spans="1:63" s="14" customFormat="1" ht="25.5" x14ac:dyDescent="0.2">
      <c r="A218" s="183">
        <v>209</v>
      </c>
      <c r="B218" s="49" t="s">
        <v>282</v>
      </c>
      <c r="C218" s="49" t="s">
        <v>271</v>
      </c>
      <c r="D218" s="132">
        <v>1</v>
      </c>
      <c r="E218" s="50" t="s">
        <v>331</v>
      </c>
      <c r="F218" s="164">
        <v>68750</v>
      </c>
      <c r="G218" s="162">
        <v>0.33333333333333331</v>
      </c>
      <c r="H218" s="53">
        <f>VLOOKUP($A218,[1]Hoja1!$A$3:$G$271,6,0)</f>
        <v>0</v>
      </c>
      <c r="I218" s="53">
        <f>VLOOKUP($A218,[1]Hoja1!$A$3:$G$271,7,0)</f>
        <v>0</v>
      </c>
      <c r="J218" s="53">
        <f t="shared" si="105"/>
        <v>0</v>
      </c>
      <c r="K218" s="54">
        <f t="shared" si="106"/>
        <v>0</v>
      </c>
      <c r="L218" s="53">
        <f>VLOOKUP($A218,[2]Hoja1!$A$3:$G$271,6,0)</f>
        <v>0</v>
      </c>
      <c r="M218" s="53">
        <f>VLOOKUP($A218,[2]Hoja1!$A$3:$G$271,7,0)</f>
        <v>0</v>
      </c>
      <c r="N218" s="53">
        <f t="shared" si="91"/>
        <v>0</v>
      </c>
      <c r="O218" s="54">
        <f t="shared" ref="O218:S233" si="108">$D218*N218</f>
        <v>0</v>
      </c>
      <c r="P218" s="53">
        <f>VLOOKUP($A218,[3]Hoja1!$A$3:$M$271,12,0)</f>
        <v>0</v>
      </c>
      <c r="Q218" s="53">
        <f>VLOOKUP($A218,[3]Hoja1!$A$3:$M$271,13,0)</f>
        <v>0</v>
      </c>
      <c r="R218" s="53">
        <f t="shared" si="93"/>
        <v>0</v>
      </c>
      <c r="S218" s="54">
        <f t="shared" si="108"/>
        <v>0</v>
      </c>
      <c r="T218" s="53">
        <f>VLOOKUP($A218,[4]Hoja1!$A$3:$G$271,6,0)</f>
        <v>0</v>
      </c>
      <c r="U218" s="53">
        <f>VLOOKUP($A218,[4]Hoja1!$A$3:$G$271,7,0)</f>
        <v>0</v>
      </c>
      <c r="V218" s="53">
        <f t="shared" si="95"/>
        <v>0</v>
      </c>
      <c r="W218" s="54">
        <f t="shared" ref="W218:AQ233" si="109">$D218*V218</f>
        <v>0</v>
      </c>
      <c r="X218" s="53">
        <f>VLOOKUP($A218,[5]Hoja1!$A$3:$G$271,6,0)</f>
        <v>0</v>
      </c>
      <c r="Y218" s="53">
        <f>VLOOKUP($A218,[5]Hoja1!$A$3:$G$271,7,0)</f>
        <v>0</v>
      </c>
      <c r="Z218" s="53">
        <f t="shared" si="97"/>
        <v>0</v>
      </c>
      <c r="AA218" s="54">
        <f t="shared" si="109"/>
        <v>0</v>
      </c>
      <c r="AB218" s="53">
        <f>VLOOKUP($A218,[6]Hoja1!$A$3:$G$271,6,0)</f>
        <v>0</v>
      </c>
      <c r="AC218" s="53">
        <f>VLOOKUP($A218,[6]Hoja1!$A$3:$G$271,7,0)</f>
        <v>0</v>
      </c>
      <c r="AD218" s="53">
        <f t="shared" si="98"/>
        <v>0</v>
      </c>
      <c r="AE218" s="54">
        <f t="shared" si="109"/>
        <v>0</v>
      </c>
      <c r="AF218" s="53">
        <f>VLOOKUP($A218,[7]Hoja1!$A$3:$M$271,12,0)</f>
        <v>0</v>
      </c>
      <c r="AG218" s="53">
        <f>VLOOKUP($A218,[7]Hoja1!$A$3:$M$271,13,0)</f>
        <v>0</v>
      </c>
      <c r="AH218" s="53">
        <f t="shared" si="99"/>
        <v>0</v>
      </c>
      <c r="AI218" s="54">
        <f t="shared" si="109"/>
        <v>0</v>
      </c>
      <c r="AJ218" s="53">
        <f>VLOOKUP($A218,[8]Hoja1!$A$3:$G$271,6,0)</f>
        <v>0</v>
      </c>
      <c r="AK218" s="53">
        <f>VLOOKUP($A218,[8]Hoja1!$A$3:$G$271,7,0)</f>
        <v>0</v>
      </c>
      <c r="AL218" s="53">
        <f t="shared" si="100"/>
        <v>0</v>
      </c>
      <c r="AM218" s="54">
        <f t="shared" si="109"/>
        <v>0</v>
      </c>
      <c r="AN218" s="53">
        <f>VLOOKUP($A218,[9]Hoja1!$A$5:$G$273,6,0)</f>
        <v>0</v>
      </c>
      <c r="AO218" s="53">
        <f>VLOOKUP($A218,[9]Hoja1!$A$5:$G$273,7,0)</f>
        <v>0</v>
      </c>
      <c r="AP218" s="53">
        <f t="shared" si="101"/>
        <v>0</v>
      </c>
      <c r="AQ218" s="54">
        <f t="shared" si="109"/>
        <v>0</v>
      </c>
      <c r="AR218" s="53">
        <f>VLOOKUP($A218,[10]Hoja1!$A$3:$M$271,12,0)</f>
        <v>0</v>
      </c>
      <c r="AS218" s="53">
        <f>VLOOKUP($A218,[10]Hoja1!$A$3:$M$271,13,0)</f>
        <v>0</v>
      </c>
      <c r="AT218" s="53">
        <f t="shared" si="102"/>
        <v>0</v>
      </c>
      <c r="AU218" s="54">
        <f t="shared" si="107"/>
        <v>0</v>
      </c>
      <c r="AV218" s="53">
        <f>VLOOKUP($A218,[11]Hoja1!$A$3:$M$271,12,0)</f>
        <v>0</v>
      </c>
      <c r="AW218" s="53">
        <f>VLOOKUP($A218,[11]Hoja1!$A$3:$M$271,13,0)</f>
        <v>0</v>
      </c>
      <c r="AX218" s="53">
        <f t="shared" si="103"/>
        <v>0</v>
      </c>
      <c r="AY218" s="54">
        <f t="shared" si="107"/>
        <v>0</v>
      </c>
      <c r="AZ218" s="53">
        <f>VLOOKUP($A218,[12]Hoja1!$A$3:$M$271,12,0)</f>
        <v>0</v>
      </c>
      <c r="BA218" s="53">
        <f>VLOOKUP($A218,[12]Hoja1!$A$3:$M$271,13,0)</f>
        <v>0</v>
      </c>
      <c r="BB218" s="53">
        <f t="shared" si="104"/>
        <v>0</v>
      </c>
      <c r="BC218" s="54">
        <f t="shared" si="107"/>
        <v>0</v>
      </c>
      <c r="BD218" s="182"/>
      <c r="BF218" s="13"/>
      <c r="BK218" s="13"/>
    </row>
    <row r="219" spans="1:63" s="14" customFormat="1" ht="25.5" x14ac:dyDescent="0.2">
      <c r="A219" s="184">
        <v>210</v>
      </c>
      <c r="B219" s="49" t="s">
        <v>283</v>
      </c>
      <c r="C219" s="49" t="s">
        <v>271</v>
      </c>
      <c r="D219" s="132">
        <v>1</v>
      </c>
      <c r="E219" s="50" t="s">
        <v>331</v>
      </c>
      <c r="F219" s="164">
        <v>10625</v>
      </c>
      <c r="G219" s="162">
        <v>1</v>
      </c>
      <c r="H219" s="53">
        <f>VLOOKUP($A219,[1]Hoja1!$A$3:$G$271,6,0)</f>
        <v>0</v>
      </c>
      <c r="I219" s="53">
        <f>VLOOKUP($A219,[1]Hoja1!$A$3:$G$271,7,0)</f>
        <v>0</v>
      </c>
      <c r="J219" s="53">
        <f t="shared" si="105"/>
        <v>0</v>
      </c>
      <c r="K219" s="54">
        <f t="shared" si="106"/>
        <v>0</v>
      </c>
      <c r="L219" s="53">
        <f>VLOOKUP($A219,[2]Hoja1!$A$3:$G$271,6,0)</f>
        <v>145903.79999999999</v>
      </c>
      <c r="M219" s="53">
        <f>VLOOKUP($A219,[2]Hoja1!$A$3:$G$271,7,0)</f>
        <v>0</v>
      </c>
      <c r="N219" s="53">
        <f t="shared" si="91"/>
        <v>145903.79999999999</v>
      </c>
      <c r="O219" s="54">
        <f t="shared" si="108"/>
        <v>145903.79999999999</v>
      </c>
      <c r="P219" s="53">
        <f>VLOOKUP($A219,[3]Hoja1!$A$3:$M$271,12,0)</f>
        <v>0</v>
      </c>
      <c r="Q219" s="53">
        <f>VLOOKUP($A219,[3]Hoja1!$A$3:$M$271,13,0)</f>
        <v>0</v>
      </c>
      <c r="R219" s="53">
        <f t="shared" si="93"/>
        <v>0</v>
      </c>
      <c r="S219" s="54">
        <f t="shared" si="108"/>
        <v>0</v>
      </c>
      <c r="T219" s="53">
        <f>VLOOKUP($A219,[4]Hoja1!$A$3:$G$271,6,0)</f>
        <v>0</v>
      </c>
      <c r="U219" s="53">
        <f>VLOOKUP($A219,[4]Hoja1!$A$3:$G$271,7,0)</f>
        <v>0</v>
      </c>
      <c r="V219" s="53">
        <f t="shared" si="95"/>
        <v>0</v>
      </c>
      <c r="W219" s="54">
        <f t="shared" si="109"/>
        <v>0</v>
      </c>
      <c r="X219" s="53">
        <f>VLOOKUP($A219,[5]Hoja1!$A$3:$G$271,6,0)</f>
        <v>0</v>
      </c>
      <c r="Y219" s="53">
        <f>VLOOKUP($A219,[5]Hoja1!$A$3:$G$271,7,0)</f>
        <v>0</v>
      </c>
      <c r="Z219" s="53">
        <f t="shared" si="97"/>
        <v>0</v>
      </c>
      <c r="AA219" s="54">
        <f t="shared" si="109"/>
        <v>0</v>
      </c>
      <c r="AB219" s="53">
        <f>VLOOKUP($A219,[6]Hoja1!$A$3:$G$271,6,0)</f>
        <v>0</v>
      </c>
      <c r="AC219" s="53">
        <f>VLOOKUP($A219,[6]Hoja1!$A$3:$G$271,7,0)</f>
        <v>0</v>
      </c>
      <c r="AD219" s="53">
        <f t="shared" si="98"/>
        <v>0</v>
      </c>
      <c r="AE219" s="54">
        <f t="shared" si="109"/>
        <v>0</v>
      </c>
      <c r="AF219" s="53">
        <f>VLOOKUP($A219,[7]Hoja1!$A$3:$M$271,12,0)</f>
        <v>0</v>
      </c>
      <c r="AG219" s="53">
        <f>VLOOKUP($A219,[7]Hoja1!$A$3:$M$271,13,0)</f>
        <v>0</v>
      </c>
      <c r="AH219" s="53">
        <f t="shared" si="99"/>
        <v>0</v>
      </c>
      <c r="AI219" s="54">
        <f t="shared" si="109"/>
        <v>0</v>
      </c>
      <c r="AJ219" s="53">
        <f>VLOOKUP($A219,[8]Hoja1!$A$3:$G$271,6,0)</f>
        <v>0</v>
      </c>
      <c r="AK219" s="53">
        <f>VLOOKUP($A219,[8]Hoja1!$A$3:$G$271,7,0)</f>
        <v>0</v>
      </c>
      <c r="AL219" s="53">
        <f t="shared" si="100"/>
        <v>0</v>
      </c>
      <c r="AM219" s="54">
        <f t="shared" si="109"/>
        <v>0</v>
      </c>
      <c r="AN219" s="53">
        <f>VLOOKUP($A219,[9]Hoja1!$A$5:$G$273,6,0)</f>
        <v>0</v>
      </c>
      <c r="AO219" s="53">
        <f>VLOOKUP($A219,[9]Hoja1!$A$5:$G$273,7,0)</f>
        <v>0</v>
      </c>
      <c r="AP219" s="53">
        <f t="shared" si="101"/>
        <v>0</v>
      </c>
      <c r="AQ219" s="54">
        <f t="shared" si="109"/>
        <v>0</v>
      </c>
      <c r="AR219" s="53">
        <f>VLOOKUP($A219,[10]Hoja1!$A$3:$M$271,12,0)</f>
        <v>0</v>
      </c>
      <c r="AS219" s="53">
        <f>VLOOKUP($A219,[10]Hoja1!$A$3:$M$271,13,0)</f>
        <v>0</v>
      </c>
      <c r="AT219" s="53">
        <f t="shared" si="102"/>
        <v>0</v>
      </c>
      <c r="AU219" s="54">
        <f t="shared" si="107"/>
        <v>0</v>
      </c>
      <c r="AV219" s="53">
        <f>VLOOKUP($A219,[11]Hoja1!$A$3:$M$271,12,0)</f>
        <v>0</v>
      </c>
      <c r="AW219" s="53">
        <f>VLOOKUP($A219,[11]Hoja1!$A$3:$M$271,13,0)</f>
        <v>0</v>
      </c>
      <c r="AX219" s="53">
        <f t="shared" si="103"/>
        <v>0</v>
      </c>
      <c r="AY219" s="54">
        <f t="shared" si="107"/>
        <v>0</v>
      </c>
      <c r="AZ219" s="53">
        <f>VLOOKUP($A219,[12]Hoja1!$A$3:$M$271,12,0)</f>
        <v>0</v>
      </c>
      <c r="BA219" s="53">
        <f>VLOOKUP($A219,[12]Hoja1!$A$3:$M$271,13,0)</f>
        <v>0</v>
      </c>
      <c r="BB219" s="53">
        <f t="shared" si="104"/>
        <v>0</v>
      </c>
      <c r="BC219" s="54">
        <f t="shared" si="107"/>
        <v>0</v>
      </c>
      <c r="BD219" s="182"/>
      <c r="BF219" s="13"/>
      <c r="BK219" s="13"/>
    </row>
    <row r="220" spans="1:63" s="14" customFormat="1" ht="38.25" x14ac:dyDescent="0.2">
      <c r="A220" s="183">
        <v>211</v>
      </c>
      <c r="B220" s="49" t="s">
        <v>284</v>
      </c>
      <c r="C220" s="49" t="s">
        <v>271</v>
      </c>
      <c r="D220" s="132">
        <v>1</v>
      </c>
      <c r="E220" s="50" t="s">
        <v>331</v>
      </c>
      <c r="F220" s="164">
        <v>125000</v>
      </c>
      <c r="G220" s="162">
        <v>1</v>
      </c>
      <c r="H220" s="53">
        <f>VLOOKUP($A220,[1]Hoja1!$A$3:$G$271,6,0)</f>
        <v>0</v>
      </c>
      <c r="I220" s="53">
        <f>VLOOKUP($A220,[1]Hoja1!$A$3:$G$271,7,0)</f>
        <v>0</v>
      </c>
      <c r="J220" s="53">
        <f t="shared" si="105"/>
        <v>0</v>
      </c>
      <c r="K220" s="54">
        <f t="shared" si="106"/>
        <v>0</v>
      </c>
      <c r="L220" s="53">
        <f>VLOOKUP($A220,[2]Hoja1!$A$3:$G$271,6,0)</f>
        <v>0</v>
      </c>
      <c r="M220" s="53">
        <f>VLOOKUP($A220,[2]Hoja1!$A$3:$G$271,7,0)</f>
        <v>0</v>
      </c>
      <c r="N220" s="53">
        <f t="shared" si="91"/>
        <v>0</v>
      </c>
      <c r="O220" s="54">
        <f t="shared" si="108"/>
        <v>0</v>
      </c>
      <c r="P220" s="53">
        <f>VLOOKUP($A220,[3]Hoja1!$A$3:$M$271,12,0)</f>
        <v>0</v>
      </c>
      <c r="Q220" s="53">
        <f>VLOOKUP($A220,[3]Hoja1!$A$3:$M$271,13,0)</f>
        <v>0</v>
      </c>
      <c r="R220" s="53">
        <f t="shared" si="93"/>
        <v>0</v>
      </c>
      <c r="S220" s="54">
        <f t="shared" si="108"/>
        <v>0</v>
      </c>
      <c r="T220" s="53">
        <f>VLOOKUP($A220,[4]Hoja1!$A$3:$G$271,6,0)</f>
        <v>0</v>
      </c>
      <c r="U220" s="53">
        <f>VLOOKUP($A220,[4]Hoja1!$A$3:$G$271,7,0)</f>
        <v>0</v>
      </c>
      <c r="V220" s="53">
        <f t="shared" si="95"/>
        <v>0</v>
      </c>
      <c r="W220" s="54">
        <f t="shared" si="109"/>
        <v>0</v>
      </c>
      <c r="X220" s="53">
        <f>VLOOKUP($A220,[5]Hoja1!$A$3:$G$271,6,0)</f>
        <v>0</v>
      </c>
      <c r="Y220" s="53">
        <f>VLOOKUP($A220,[5]Hoja1!$A$3:$G$271,7,0)</f>
        <v>0</v>
      </c>
      <c r="Z220" s="53">
        <f t="shared" si="97"/>
        <v>0</v>
      </c>
      <c r="AA220" s="54">
        <f t="shared" si="109"/>
        <v>0</v>
      </c>
      <c r="AB220" s="53">
        <f>VLOOKUP($A220,[6]Hoja1!$A$3:$G$271,6,0)</f>
        <v>0</v>
      </c>
      <c r="AC220" s="53">
        <f>VLOOKUP($A220,[6]Hoja1!$A$3:$G$271,7,0)</f>
        <v>0</v>
      </c>
      <c r="AD220" s="53">
        <f t="shared" si="98"/>
        <v>0</v>
      </c>
      <c r="AE220" s="54">
        <f t="shared" si="109"/>
        <v>0</v>
      </c>
      <c r="AF220" s="53">
        <f>VLOOKUP($A220,[7]Hoja1!$A$3:$M$271,12,0)</f>
        <v>0</v>
      </c>
      <c r="AG220" s="53">
        <f>VLOOKUP($A220,[7]Hoja1!$A$3:$M$271,13,0)</f>
        <v>0</v>
      </c>
      <c r="AH220" s="53">
        <f t="shared" si="99"/>
        <v>0</v>
      </c>
      <c r="AI220" s="54">
        <f t="shared" si="109"/>
        <v>0</v>
      </c>
      <c r="AJ220" s="53">
        <f>VLOOKUP($A220,[8]Hoja1!$A$3:$G$271,6,0)</f>
        <v>0</v>
      </c>
      <c r="AK220" s="53">
        <f>VLOOKUP($A220,[8]Hoja1!$A$3:$G$271,7,0)</f>
        <v>0</v>
      </c>
      <c r="AL220" s="53">
        <f t="shared" si="100"/>
        <v>0</v>
      </c>
      <c r="AM220" s="54">
        <f t="shared" si="109"/>
        <v>0</v>
      </c>
      <c r="AN220" s="53">
        <f>VLOOKUP($A220,[9]Hoja1!$A$5:$G$273,6,0)</f>
        <v>0</v>
      </c>
      <c r="AO220" s="53">
        <f>VLOOKUP($A220,[9]Hoja1!$A$5:$G$273,7,0)</f>
        <v>0</v>
      </c>
      <c r="AP220" s="53">
        <f t="shared" si="101"/>
        <v>0</v>
      </c>
      <c r="AQ220" s="54">
        <f t="shared" si="109"/>
        <v>0</v>
      </c>
      <c r="AR220" s="53">
        <f>VLOOKUP($A220,[10]Hoja1!$A$3:$M$271,12,0)</f>
        <v>0</v>
      </c>
      <c r="AS220" s="53">
        <f>VLOOKUP($A220,[10]Hoja1!$A$3:$M$271,13,0)</f>
        <v>0</v>
      </c>
      <c r="AT220" s="53">
        <f t="shared" si="102"/>
        <v>0</v>
      </c>
      <c r="AU220" s="54">
        <f t="shared" si="107"/>
        <v>0</v>
      </c>
      <c r="AV220" s="53">
        <f>VLOOKUP($A220,[11]Hoja1!$A$3:$M$271,12,0)</f>
        <v>0</v>
      </c>
      <c r="AW220" s="53">
        <f>VLOOKUP($A220,[11]Hoja1!$A$3:$M$271,13,0)</f>
        <v>0</v>
      </c>
      <c r="AX220" s="53">
        <f t="shared" si="103"/>
        <v>0</v>
      </c>
      <c r="AY220" s="54">
        <f t="shared" si="107"/>
        <v>0</v>
      </c>
      <c r="AZ220" s="53">
        <f>VLOOKUP($A220,[12]Hoja1!$A$3:$M$271,12,0)</f>
        <v>0</v>
      </c>
      <c r="BA220" s="53">
        <f>VLOOKUP($A220,[12]Hoja1!$A$3:$M$271,13,0)</f>
        <v>0</v>
      </c>
      <c r="BB220" s="53">
        <f t="shared" si="104"/>
        <v>0</v>
      </c>
      <c r="BC220" s="54">
        <f t="shared" si="107"/>
        <v>0</v>
      </c>
      <c r="BD220" s="182"/>
      <c r="BF220" s="13"/>
      <c r="BK220" s="13"/>
    </row>
    <row r="221" spans="1:63" s="14" customFormat="1" ht="25.5" x14ac:dyDescent="0.2">
      <c r="A221" s="184">
        <v>212</v>
      </c>
      <c r="B221" s="49" t="s">
        <v>285</v>
      </c>
      <c r="C221" s="49" t="s">
        <v>271</v>
      </c>
      <c r="D221" s="132">
        <v>1</v>
      </c>
      <c r="E221" s="50" t="s">
        <v>331</v>
      </c>
      <c r="F221" s="164">
        <v>68750</v>
      </c>
      <c r="G221" s="162">
        <v>0.33333333333333331</v>
      </c>
      <c r="H221" s="53">
        <f>VLOOKUP($A221,[1]Hoja1!$A$3:$G$271,6,0)</f>
        <v>0</v>
      </c>
      <c r="I221" s="53">
        <f>VLOOKUP($A221,[1]Hoja1!$A$3:$G$271,7,0)</f>
        <v>0</v>
      </c>
      <c r="J221" s="53">
        <f t="shared" si="105"/>
        <v>0</v>
      </c>
      <c r="K221" s="54">
        <f t="shared" si="106"/>
        <v>0</v>
      </c>
      <c r="L221" s="53">
        <f>VLOOKUP($A221,[2]Hoja1!$A$3:$G$271,6,0)</f>
        <v>134106</v>
      </c>
      <c r="M221" s="53">
        <f>VLOOKUP($A221,[2]Hoja1!$A$3:$G$271,7,0)</f>
        <v>0</v>
      </c>
      <c r="N221" s="53">
        <f t="shared" si="91"/>
        <v>134106</v>
      </c>
      <c r="O221" s="54">
        <f t="shared" si="108"/>
        <v>134106</v>
      </c>
      <c r="P221" s="53">
        <f>VLOOKUP($A221,[3]Hoja1!$A$3:$M$271,12,0)</f>
        <v>0</v>
      </c>
      <c r="Q221" s="53">
        <f>VLOOKUP($A221,[3]Hoja1!$A$3:$M$271,13,0)</f>
        <v>0</v>
      </c>
      <c r="R221" s="53">
        <f t="shared" si="93"/>
        <v>0</v>
      </c>
      <c r="S221" s="54">
        <f t="shared" si="108"/>
        <v>0</v>
      </c>
      <c r="T221" s="53">
        <f>VLOOKUP($A221,[4]Hoja1!$A$3:$G$271,6,0)</f>
        <v>0</v>
      </c>
      <c r="U221" s="53">
        <f>VLOOKUP($A221,[4]Hoja1!$A$3:$G$271,7,0)</f>
        <v>0</v>
      </c>
      <c r="V221" s="53">
        <f t="shared" si="95"/>
        <v>0</v>
      </c>
      <c r="W221" s="54">
        <f t="shared" si="109"/>
        <v>0</v>
      </c>
      <c r="X221" s="53">
        <f>VLOOKUP($A221,[5]Hoja1!$A$3:$G$271,6,0)</f>
        <v>0</v>
      </c>
      <c r="Y221" s="53">
        <f>VLOOKUP($A221,[5]Hoja1!$A$3:$G$271,7,0)</f>
        <v>0</v>
      </c>
      <c r="Z221" s="53">
        <f t="shared" si="97"/>
        <v>0</v>
      </c>
      <c r="AA221" s="54">
        <f t="shared" si="109"/>
        <v>0</v>
      </c>
      <c r="AB221" s="53">
        <f>VLOOKUP($A221,[6]Hoja1!$A$3:$G$271,6,0)</f>
        <v>0</v>
      </c>
      <c r="AC221" s="53">
        <f>VLOOKUP($A221,[6]Hoja1!$A$3:$G$271,7,0)</f>
        <v>0</v>
      </c>
      <c r="AD221" s="53">
        <f t="shared" si="98"/>
        <v>0</v>
      </c>
      <c r="AE221" s="54">
        <f t="shared" si="109"/>
        <v>0</v>
      </c>
      <c r="AF221" s="53">
        <f>VLOOKUP($A221,[7]Hoja1!$A$3:$M$271,12,0)</f>
        <v>0</v>
      </c>
      <c r="AG221" s="53">
        <f>VLOOKUP($A221,[7]Hoja1!$A$3:$M$271,13,0)</f>
        <v>0</v>
      </c>
      <c r="AH221" s="53">
        <f t="shared" si="99"/>
        <v>0</v>
      </c>
      <c r="AI221" s="54">
        <f t="shared" si="109"/>
        <v>0</v>
      </c>
      <c r="AJ221" s="53">
        <f>VLOOKUP($A221,[8]Hoja1!$A$3:$G$271,6,0)</f>
        <v>0</v>
      </c>
      <c r="AK221" s="53">
        <f>VLOOKUP($A221,[8]Hoja1!$A$3:$G$271,7,0)</f>
        <v>0</v>
      </c>
      <c r="AL221" s="53">
        <f t="shared" si="100"/>
        <v>0</v>
      </c>
      <c r="AM221" s="54">
        <f t="shared" si="109"/>
        <v>0</v>
      </c>
      <c r="AN221" s="53">
        <f>VLOOKUP($A221,[9]Hoja1!$A$5:$G$273,6,0)</f>
        <v>0</v>
      </c>
      <c r="AO221" s="53">
        <f>VLOOKUP($A221,[9]Hoja1!$A$5:$G$273,7,0)</f>
        <v>0</v>
      </c>
      <c r="AP221" s="53">
        <f t="shared" si="101"/>
        <v>0</v>
      </c>
      <c r="AQ221" s="54">
        <f t="shared" si="109"/>
        <v>0</v>
      </c>
      <c r="AR221" s="53">
        <f>VLOOKUP($A221,[10]Hoja1!$A$3:$M$271,12,0)</f>
        <v>0</v>
      </c>
      <c r="AS221" s="53">
        <f>VLOOKUP($A221,[10]Hoja1!$A$3:$M$271,13,0)</f>
        <v>0</v>
      </c>
      <c r="AT221" s="53">
        <f t="shared" si="102"/>
        <v>0</v>
      </c>
      <c r="AU221" s="54">
        <f t="shared" si="107"/>
        <v>0</v>
      </c>
      <c r="AV221" s="53">
        <f>VLOOKUP($A221,[11]Hoja1!$A$3:$M$271,12,0)</f>
        <v>0</v>
      </c>
      <c r="AW221" s="53">
        <f>VLOOKUP($A221,[11]Hoja1!$A$3:$M$271,13,0)</f>
        <v>0</v>
      </c>
      <c r="AX221" s="53">
        <f t="shared" si="103"/>
        <v>0</v>
      </c>
      <c r="AY221" s="54">
        <f t="shared" si="107"/>
        <v>0</v>
      </c>
      <c r="AZ221" s="53">
        <f>VLOOKUP($A221,[12]Hoja1!$A$3:$M$271,12,0)</f>
        <v>0</v>
      </c>
      <c r="BA221" s="53">
        <f>VLOOKUP($A221,[12]Hoja1!$A$3:$M$271,13,0)</f>
        <v>0</v>
      </c>
      <c r="BB221" s="53">
        <f t="shared" si="104"/>
        <v>0</v>
      </c>
      <c r="BC221" s="54">
        <f t="shared" si="107"/>
        <v>0</v>
      </c>
      <c r="BD221" s="182"/>
      <c r="BF221" s="13"/>
      <c r="BK221" s="13"/>
    </row>
    <row r="222" spans="1:63" s="14" customFormat="1" ht="25.5" x14ac:dyDescent="0.2">
      <c r="A222" s="183">
        <v>213</v>
      </c>
      <c r="B222" s="49" t="s">
        <v>286</v>
      </c>
      <c r="C222" s="49" t="s">
        <v>287</v>
      </c>
      <c r="D222" s="132">
        <v>1</v>
      </c>
      <c r="E222" s="50" t="s">
        <v>331</v>
      </c>
      <c r="F222" s="164">
        <v>66250</v>
      </c>
      <c r="G222" s="162">
        <v>98.966666666666654</v>
      </c>
      <c r="H222" s="53">
        <f>VLOOKUP($A222,[1]Hoja1!$A$3:$G$271,6,0)</f>
        <v>0</v>
      </c>
      <c r="I222" s="53">
        <f>VLOOKUP($A222,[1]Hoja1!$A$3:$G$271,7,0)</f>
        <v>0</v>
      </c>
      <c r="J222" s="53">
        <f t="shared" si="105"/>
        <v>0</v>
      </c>
      <c r="K222" s="54">
        <f t="shared" si="106"/>
        <v>0</v>
      </c>
      <c r="L222" s="53">
        <f>VLOOKUP($A222,[2]Hoja1!$A$3:$G$271,6,0)</f>
        <v>0</v>
      </c>
      <c r="M222" s="53">
        <f>VLOOKUP($A222,[2]Hoja1!$A$3:$G$271,7,0)</f>
        <v>0</v>
      </c>
      <c r="N222" s="53">
        <f t="shared" si="91"/>
        <v>0</v>
      </c>
      <c r="O222" s="54">
        <f t="shared" si="108"/>
        <v>0</v>
      </c>
      <c r="P222" s="53">
        <f>VLOOKUP($A222,[3]Hoja1!$A$3:$M$271,12,0)</f>
        <v>0</v>
      </c>
      <c r="Q222" s="53">
        <f>VLOOKUP($A222,[3]Hoja1!$A$3:$M$271,13,0)</f>
        <v>0</v>
      </c>
      <c r="R222" s="53">
        <f t="shared" si="93"/>
        <v>0</v>
      </c>
      <c r="S222" s="54">
        <f t="shared" si="108"/>
        <v>0</v>
      </c>
      <c r="T222" s="53">
        <f>VLOOKUP($A222,[4]Hoja1!$A$3:$G$271,6,0)</f>
        <v>62500</v>
      </c>
      <c r="U222" s="53">
        <f>VLOOKUP($A222,[4]Hoja1!$A$3:$G$271,7,0)</f>
        <v>0</v>
      </c>
      <c r="V222" s="53">
        <f t="shared" si="95"/>
        <v>62500</v>
      </c>
      <c r="W222" s="54">
        <f t="shared" si="109"/>
        <v>62500</v>
      </c>
      <c r="X222" s="53">
        <f>VLOOKUP($A222,[5]Hoja1!$A$3:$G$271,6,0)</f>
        <v>65000</v>
      </c>
      <c r="Y222" s="53"/>
      <c r="Z222" s="53">
        <f t="shared" si="97"/>
        <v>65000</v>
      </c>
      <c r="AA222" s="54">
        <f t="shared" si="109"/>
        <v>65000</v>
      </c>
      <c r="AB222" s="53">
        <f>VLOOKUP($A222,[6]Hoja1!$A$3:$G$271,6,0)</f>
        <v>0</v>
      </c>
      <c r="AC222" s="53">
        <f>VLOOKUP($A222,[6]Hoja1!$A$3:$G$271,7,0)</f>
        <v>0</v>
      </c>
      <c r="AD222" s="53">
        <f t="shared" si="98"/>
        <v>0</v>
      </c>
      <c r="AE222" s="54">
        <f t="shared" si="109"/>
        <v>0</v>
      </c>
      <c r="AF222" s="53">
        <f>VLOOKUP($A222,[7]Hoja1!$A$3:$M$271,12,0)</f>
        <v>0</v>
      </c>
      <c r="AG222" s="53">
        <f>VLOOKUP($A222,[7]Hoja1!$A$3:$M$271,13,0)</f>
        <v>0</v>
      </c>
      <c r="AH222" s="53">
        <f t="shared" si="99"/>
        <v>0</v>
      </c>
      <c r="AI222" s="54">
        <f t="shared" si="109"/>
        <v>0</v>
      </c>
      <c r="AJ222" s="53">
        <f>VLOOKUP($A222,[8]Hoja1!$A$3:$G$271,6,0)</f>
        <v>0</v>
      </c>
      <c r="AK222" s="53">
        <f>VLOOKUP($A222,[8]Hoja1!$A$3:$G$271,7,0)</f>
        <v>0</v>
      </c>
      <c r="AL222" s="53">
        <f t="shared" si="100"/>
        <v>0</v>
      </c>
      <c r="AM222" s="54">
        <f t="shared" si="109"/>
        <v>0</v>
      </c>
      <c r="AN222" s="53">
        <f>VLOOKUP($A222,[9]Hoja1!$A$5:$G$273,6,0)</f>
        <v>0</v>
      </c>
      <c r="AO222" s="53">
        <f>VLOOKUP($A222,[9]Hoja1!$A$5:$G$273,7,0)</f>
        <v>0</v>
      </c>
      <c r="AP222" s="53">
        <f t="shared" si="101"/>
        <v>0</v>
      </c>
      <c r="AQ222" s="54">
        <f t="shared" si="109"/>
        <v>0</v>
      </c>
      <c r="AR222" s="53">
        <f>VLOOKUP($A222,[10]Hoja1!$A$3:$M$271,12,0)</f>
        <v>0</v>
      </c>
      <c r="AS222" s="53">
        <f>VLOOKUP($A222,[10]Hoja1!$A$3:$M$271,13,0)</f>
        <v>0</v>
      </c>
      <c r="AT222" s="53">
        <f t="shared" si="102"/>
        <v>0</v>
      </c>
      <c r="AU222" s="54">
        <f t="shared" si="107"/>
        <v>0</v>
      </c>
      <c r="AV222" s="53">
        <f>VLOOKUP($A222,[11]Hoja1!$A$3:$M$271,12,0)</f>
        <v>0</v>
      </c>
      <c r="AW222" s="53">
        <f>VLOOKUP($A222,[11]Hoja1!$A$3:$M$271,13,0)</f>
        <v>0</v>
      </c>
      <c r="AX222" s="53">
        <f t="shared" si="103"/>
        <v>0</v>
      </c>
      <c r="AY222" s="54">
        <f t="shared" si="107"/>
        <v>0</v>
      </c>
      <c r="AZ222" s="53">
        <f>VLOOKUP($A222,[12]Hoja1!$A$3:$M$271,12,0)</f>
        <v>0</v>
      </c>
      <c r="BA222" s="53">
        <f>VLOOKUP($A222,[12]Hoja1!$A$3:$M$271,13,0)</f>
        <v>0</v>
      </c>
      <c r="BB222" s="53">
        <f t="shared" si="104"/>
        <v>0</v>
      </c>
      <c r="BC222" s="54">
        <f t="shared" si="107"/>
        <v>0</v>
      </c>
      <c r="BD222" s="182"/>
      <c r="BF222" s="13"/>
      <c r="BK222" s="13"/>
    </row>
    <row r="223" spans="1:63" s="14" customFormat="1" ht="51" x14ac:dyDescent="0.2">
      <c r="A223" s="184">
        <v>214</v>
      </c>
      <c r="B223" s="49" t="s">
        <v>410</v>
      </c>
      <c r="C223" s="49" t="s">
        <v>43</v>
      </c>
      <c r="D223" s="132">
        <v>1</v>
      </c>
      <c r="E223" s="50" t="s">
        <v>331</v>
      </c>
      <c r="F223" s="164">
        <v>21325</v>
      </c>
      <c r="G223" s="162">
        <v>3.3333333333333335</v>
      </c>
      <c r="H223" s="53">
        <f>VLOOKUP($A223,[1]Hoja1!$A$3:$G$271,6,0)</f>
        <v>0</v>
      </c>
      <c r="I223" s="53">
        <f>VLOOKUP($A223,[1]Hoja1!$A$3:$G$271,7,0)</f>
        <v>0</v>
      </c>
      <c r="J223" s="53">
        <f t="shared" si="105"/>
        <v>0</v>
      </c>
      <c r="K223" s="54">
        <f t="shared" si="106"/>
        <v>0</v>
      </c>
      <c r="L223" s="53">
        <f>VLOOKUP($A223,[2]Hoja1!$A$3:$G$271,6,0)</f>
        <v>0</v>
      </c>
      <c r="M223" s="53">
        <f>VLOOKUP($A223,[2]Hoja1!$A$3:$G$271,7,0)</f>
        <v>0</v>
      </c>
      <c r="N223" s="53">
        <f t="shared" si="91"/>
        <v>0</v>
      </c>
      <c r="O223" s="54">
        <f t="shared" si="108"/>
        <v>0</v>
      </c>
      <c r="P223" s="53">
        <f>VLOOKUP($A223,[3]Hoja1!$A$3:$M$271,12,0)</f>
        <v>0</v>
      </c>
      <c r="Q223" s="53">
        <f>VLOOKUP($A223,[3]Hoja1!$A$3:$M$271,13,0)</f>
        <v>0</v>
      </c>
      <c r="R223" s="53">
        <f t="shared" si="93"/>
        <v>0</v>
      </c>
      <c r="S223" s="54">
        <f t="shared" si="108"/>
        <v>0</v>
      </c>
      <c r="T223" s="53">
        <f>VLOOKUP($A223,[4]Hoja1!$A$3:$G$271,6,0)</f>
        <v>0</v>
      </c>
      <c r="U223" s="53">
        <f>VLOOKUP($A223,[4]Hoja1!$A$3:$G$271,7,0)</f>
        <v>0</v>
      </c>
      <c r="V223" s="53">
        <f t="shared" si="95"/>
        <v>0</v>
      </c>
      <c r="W223" s="54">
        <f t="shared" si="109"/>
        <v>0</v>
      </c>
      <c r="X223" s="53">
        <f>VLOOKUP($A223,[5]Hoja1!$A$3:$G$271,6,0)</f>
        <v>0</v>
      </c>
      <c r="Y223" s="53">
        <f>VLOOKUP($A223,[5]Hoja1!$A$3:$G$271,7,0)</f>
        <v>0</v>
      </c>
      <c r="Z223" s="53">
        <f t="shared" si="97"/>
        <v>0</v>
      </c>
      <c r="AA223" s="54">
        <f t="shared" si="109"/>
        <v>0</v>
      </c>
      <c r="AB223" s="53">
        <f>VLOOKUP($A223,[6]Hoja1!$A$3:$G$271,6,0)</f>
        <v>0</v>
      </c>
      <c r="AC223" s="53">
        <f>VLOOKUP($A223,[6]Hoja1!$A$3:$G$271,7,0)</f>
        <v>0</v>
      </c>
      <c r="AD223" s="53">
        <f t="shared" si="98"/>
        <v>0</v>
      </c>
      <c r="AE223" s="54">
        <f t="shared" si="109"/>
        <v>0</v>
      </c>
      <c r="AF223" s="53">
        <f>VLOOKUP($A223,[7]Hoja1!$A$3:$M$271,12,0)</f>
        <v>0</v>
      </c>
      <c r="AG223" s="53">
        <f>VLOOKUP($A223,[7]Hoja1!$A$3:$M$271,13,0)</f>
        <v>0</v>
      </c>
      <c r="AH223" s="53">
        <f t="shared" si="99"/>
        <v>0</v>
      </c>
      <c r="AI223" s="54">
        <f t="shared" si="109"/>
        <v>0</v>
      </c>
      <c r="AJ223" s="53">
        <f>VLOOKUP($A223,[8]Hoja1!$A$3:$G$271,6,0)</f>
        <v>0</v>
      </c>
      <c r="AK223" s="53">
        <f>VLOOKUP($A223,[8]Hoja1!$A$3:$G$271,7,0)</f>
        <v>0</v>
      </c>
      <c r="AL223" s="53">
        <f t="shared" si="100"/>
        <v>0</v>
      </c>
      <c r="AM223" s="54">
        <f t="shared" si="109"/>
        <v>0</v>
      </c>
      <c r="AN223" s="53">
        <f>VLOOKUP($A223,[9]Hoja1!$A$5:$G$273,6,0)</f>
        <v>0</v>
      </c>
      <c r="AO223" s="53">
        <f>VLOOKUP($A223,[9]Hoja1!$A$5:$G$273,7,0)</f>
        <v>0</v>
      </c>
      <c r="AP223" s="53">
        <f t="shared" si="101"/>
        <v>0</v>
      </c>
      <c r="AQ223" s="54">
        <f t="shared" si="109"/>
        <v>0</v>
      </c>
      <c r="AR223" s="53">
        <f>VLOOKUP($A223,[10]Hoja1!$A$3:$M$271,12,0)</f>
        <v>0</v>
      </c>
      <c r="AS223" s="53">
        <f>VLOOKUP($A223,[10]Hoja1!$A$3:$M$271,13,0)</f>
        <v>0</v>
      </c>
      <c r="AT223" s="53">
        <f t="shared" si="102"/>
        <v>0</v>
      </c>
      <c r="AU223" s="54">
        <f t="shared" si="107"/>
        <v>0</v>
      </c>
      <c r="AV223" s="53">
        <f>VLOOKUP($A223,[11]Hoja1!$A$3:$M$271,12,0)</f>
        <v>0</v>
      </c>
      <c r="AW223" s="53">
        <f>VLOOKUP($A223,[11]Hoja1!$A$3:$M$271,13,0)</f>
        <v>0</v>
      </c>
      <c r="AX223" s="53">
        <f t="shared" si="103"/>
        <v>0</v>
      </c>
      <c r="AY223" s="54">
        <f t="shared" si="107"/>
        <v>0</v>
      </c>
      <c r="AZ223" s="53">
        <f>VLOOKUP($A223,[12]Hoja1!$A$3:$M$271,12,0)</f>
        <v>0</v>
      </c>
      <c r="BA223" s="53">
        <f>VLOOKUP($A223,[12]Hoja1!$A$3:$M$271,13,0)</f>
        <v>0</v>
      </c>
      <c r="BB223" s="53">
        <f t="shared" si="104"/>
        <v>0</v>
      </c>
      <c r="BC223" s="54">
        <f t="shared" si="107"/>
        <v>0</v>
      </c>
      <c r="BD223" s="182"/>
      <c r="BF223" s="13"/>
      <c r="BK223" s="13"/>
    </row>
    <row r="224" spans="1:63" s="14" customFormat="1" ht="51" x14ac:dyDescent="0.2">
      <c r="A224" s="183">
        <v>215</v>
      </c>
      <c r="B224" s="49" t="s">
        <v>411</v>
      </c>
      <c r="C224" s="49" t="s">
        <v>43</v>
      </c>
      <c r="D224" s="132">
        <v>1</v>
      </c>
      <c r="E224" s="50" t="s">
        <v>331</v>
      </c>
      <c r="F224" s="164">
        <v>4240</v>
      </c>
      <c r="G224" s="162">
        <v>48.666666666666664</v>
      </c>
      <c r="H224" s="53">
        <f>VLOOKUP($A224,[1]Hoja1!$A$3:$G$271,6,0)</f>
        <v>0</v>
      </c>
      <c r="I224" s="53">
        <f>VLOOKUP($A224,[1]Hoja1!$A$3:$G$271,7,0)</f>
        <v>0</v>
      </c>
      <c r="J224" s="53">
        <f t="shared" si="105"/>
        <v>0</v>
      </c>
      <c r="K224" s="54">
        <f t="shared" si="106"/>
        <v>0</v>
      </c>
      <c r="L224" s="53">
        <f>VLOOKUP($A224,[2]Hoja1!$A$3:$G$271,6,0)</f>
        <v>0</v>
      </c>
      <c r="M224" s="53">
        <f>VLOOKUP($A224,[2]Hoja1!$A$3:$G$271,7,0)</f>
        <v>0</v>
      </c>
      <c r="N224" s="53">
        <f t="shared" si="91"/>
        <v>0</v>
      </c>
      <c r="O224" s="54">
        <f t="shared" si="108"/>
        <v>0</v>
      </c>
      <c r="P224" s="53">
        <f>VLOOKUP($A224,[3]Hoja1!$A$3:$M$271,12,0)</f>
        <v>3845</v>
      </c>
      <c r="Q224" s="53">
        <f>VLOOKUP($A224,[3]Hoja1!$A$3:$M$271,13,0)</f>
        <v>0</v>
      </c>
      <c r="R224" s="53">
        <f t="shared" si="93"/>
        <v>3845</v>
      </c>
      <c r="S224" s="54">
        <f t="shared" si="108"/>
        <v>3845</v>
      </c>
      <c r="T224" s="53">
        <f>VLOOKUP($A224,[4]Hoja1!$A$3:$G$271,6,0)</f>
        <v>0</v>
      </c>
      <c r="U224" s="53">
        <f>VLOOKUP($A224,[4]Hoja1!$A$3:$G$271,7,0)</f>
        <v>0</v>
      </c>
      <c r="V224" s="53">
        <f t="shared" si="95"/>
        <v>0</v>
      </c>
      <c r="W224" s="54">
        <f t="shared" si="109"/>
        <v>0</v>
      </c>
      <c r="X224" s="53">
        <f>VLOOKUP($A224,[5]Hoja1!$A$3:$G$271,6,0)</f>
        <v>0</v>
      </c>
      <c r="Y224" s="53">
        <f>VLOOKUP($A224,[5]Hoja1!$A$3:$G$271,7,0)</f>
        <v>0</v>
      </c>
      <c r="Z224" s="53">
        <f t="shared" si="97"/>
        <v>0</v>
      </c>
      <c r="AA224" s="54">
        <f t="shared" si="109"/>
        <v>0</v>
      </c>
      <c r="AB224" s="53">
        <f>VLOOKUP($A224,[6]Hoja1!$A$3:$G$271,6,0)</f>
        <v>0</v>
      </c>
      <c r="AC224" s="53">
        <f>VLOOKUP($A224,[6]Hoja1!$A$3:$G$271,7,0)</f>
        <v>0</v>
      </c>
      <c r="AD224" s="53">
        <f t="shared" si="98"/>
        <v>0</v>
      </c>
      <c r="AE224" s="54">
        <f t="shared" si="109"/>
        <v>0</v>
      </c>
      <c r="AF224" s="53">
        <f>VLOOKUP($A224,[7]Hoja1!$A$3:$M$271,12,0)</f>
        <v>0</v>
      </c>
      <c r="AG224" s="53">
        <f>VLOOKUP($A224,[7]Hoja1!$A$3:$M$271,13,0)</f>
        <v>0</v>
      </c>
      <c r="AH224" s="53">
        <f t="shared" si="99"/>
        <v>0</v>
      </c>
      <c r="AI224" s="54">
        <f t="shared" si="109"/>
        <v>0</v>
      </c>
      <c r="AJ224" s="53">
        <f>VLOOKUP($A224,[8]Hoja1!$A$3:$G$271,6,0)</f>
        <v>0</v>
      </c>
      <c r="AK224" s="53">
        <f>VLOOKUP($A224,[8]Hoja1!$A$3:$G$271,7,0)</f>
        <v>0</v>
      </c>
      <c r="AL224" s="53">
        <f t="shared" si="100"/>
        <v>0</v>
      </c>
      <c r="AM224" s="54">
        <f t="shared" si="109"/>
        <v>0</v>
      </c>
      <c r="AN224" s="53">
        <f>VLOOKUP($A224,[9]Hoja1!$A$5:$G$273,6,0)</f>
        <v>0</v>
      </c>
      <c r="AO224" s="53">
        <f>VLOOKUP($A224,[9]Hoja1!$A$5:$G$273,7,0)</f>
        <v>0</v>
      </c>
      <c r="AP224" s="53">
        <f t="shared" si="101"/>
        <v>0</v>
      </c>
      <c r="AQ224" s="54">
        <f t="shared" si="109"/>
        <v>0</v>
      </c>
      <c r="AR224" s="53">
        <f>VLOOKUP($A224,[10]Hoja1!$A$3:$M$271,12,0)</f>
        <v>0</v>
      </c>
      <c r="AS224" s="53">
        <f>VLOOKUP($A224,[10]Hoja1!$A$3:$M$271,13,0)</f>
        <v>0</v>
      </c>
      <c r="AT224" s="53">
        <f t="shared" si="102"/>
        <v>0</v>
      </c>
      <c r="AU224" s="54">
        <f t="shared" si="107"/>
        <v>0</v>
      </c>
      <c r="AV224" s="53">
        <f>VLOOKUP($A224,[11]Hoja1!$A$3:$M$271,12,0)</f>
        <v>0</v>
      </c>
      <c r="AW224" s="53">
        <f>VLOOKUP($A224,[11]Hoja1!$A$3:$M$271,13,0)</f>
        <v>0</v>
      </c>
      <c r="AX224" s="53">
        <f t="shared" si="103"/>
        <v>0</v>
      </c>
      <c r="AY224" s="54">
        <f t="shared" si="107"/>
        <v>0</v>
      </c>
      <c r="AZ224" s="53">
        <f>VLOOKUP($A224,[12]Hoja1!$A$3:$M$271,12,0)</f>
        <v>0</v>
      </c>
      <c r="BA224" s="53">
        <f>VLOOKUP($A224,[12]Hoja1!$A$3:$M$271,13,0)</f>
        <v>0</v>
      </c>
      <c r="BB224" s="53">
        <f t="shared" si="104"/>
        <v>0</v>
      </c>
      <c r="BC224" s="54">
        <f t="shared" si="107"/>
        <v>0</v>
      </c>
      <c r="BD224" s="182"/>
      <c r="BF224" s="13"/>
      <c r="BK224" s="13"/>
    </row>
    <row r="225" spans="1:63" s="14" customFormat="1" ht="51" x14ac:dyDescent="0.2">
      <c r="A225" s="184">
        <v>216</v>
      </c>
      <c r="B225" s="49" t="s">
        <v>412</v>
      </c>
      <c r="C225" s="49" t="s">
        <v>43</v>
      </c>
      <c r="D225" s="132">
        <v>1</v>
      </c>
      <c r="E225" s="50" t="s">
        <v>331</v>
      </c>
      <c r="F225" s="164">
        <v>3675</v>
      </c>
      <c r="G225" s="162">
        <v>3.6666666666666665</v>
      </c>
      <c r="H225" s="53">
        <f>VLOOKUP($A225,[1]Hoja1!$A$3:$G$271,6,0)</f>
        <v>0</v>
      </c>
      <c r="I225" s="53">
        <f>VLOOKUP($A225,[1]Hoja1!$A$3:$G$271,7,0)</f>
        <v>0</v>
      </c>
      <c r="J225" s="53">
        <f t="shared" si="105"/>
        <v>0</v>
      </c>
      <c r="K225" s="54">
        <f t="shared" si="106"/>
        <v>0</v>
      </c>
      <c r="L225" s="53">
        <f>VLOOKUP($A225,[2]Hoja1!$A$3:$G$271,6,0)</f>
        <v>0</v>
      </c>
      <c r="M225" s="53">
        <f>VLOOKUP($A225,[2]Hoja1!$A$3:$G$271,7,0)</f>
        <v>0</v>
      </c>
      <c r="N225" s="53">
        <f t="shared" si="91"/>
        <v>0</v>
      </c>
      <c r="O225" s="54">
        <f t="shared" si="108"/>
        <v>0</v>
      </c>
      <c r="P225" s="53">
        <f>VLOOKUP($A225,[3]Hoja1!$A$3:$M$271,12,0)</f>
        <v>3845</v>
      </c>
      <c r="Q225" s="53">
        <f>VLOOKUP($A225,[3]Hoja1!$A$3:$M$271,13,0)</f>
        <v>0</v>
      </c>
      <c r="R225" s="53">
        <f t="shared" si="93"/>
        <v>3845</v>
      </c>
      <c r="S225" s="54">
        <f t="shared" si="108"/>
        <v>3845</v>
      </c>
      <c r="T225" s="53">
        <f>VLOOKUP($A225,[4]Hoja1!$A$3:$G$271,6,0)</f>
        <v>0</v>
      </c>
      <c r="U225" s="53">
        <f>VLOOKUP($A225,[4]Hoja1!$A$3:$G$271,7,0)</f>
        <v>0</v>
      </c>
      <c r="V225" s="53">
        <f t="shared" si="95"/>
        <v>0</v>
      </c>
      <c r="W225" s="54">
        <f t="shared" si="109"/>
        <v>0</v>
      </c>
      <c r="X225" s="53">
        <f>VLOOKUP($A225,[5]Hoja1!$A$3:$G$271,6,0)</f>
        <v>0</v>
      </c>
      <c r="Y225" s="53">
        <f>VLOOKUP($A225,[5]Hoja1!$A$3:$G$271,7,0)</f>
        <v>0</v>
      </c>
      <c r="Z225" s="53">
        <f t="shared" si="97"/>
        <v>0</v>
      </c>
      <c r="AA225" s="54">
        <f t="shared" si="109"/>
        <v>0</v>
      </c>
      <c r="AB225" s="53">
        <f>VLOOKUP($A225,[6]Hoja1!$A$3:$G$271,6,0)</f>
        <v>0</v>
      </c>
      <c r="AC225" s="53">
        <f>VLOOKUP($A225,[6]Hoja1!$A$3:$G$271,7,0)</f>
        <v>0</v>
      </c>
      <c r="AD225" s="53">
        <f t="shared" si="98"/>
        <v>0</v>
      </c>
      <c r="AE225" s="54">
        <f t="shared" si="109"/>
        <v>0</v>
      </c>
      <c r="AF225" s="53">
        <f>VLOOKUP($A225,[7]Hoja1!$A$3:$M$271,12,0)</f>
        <v>0</v>
      </c>
      <c r="AG225" s="53">
        <f>VLOOKUP($A225,[7]Hoja1!$A$3:$M$271,13,0)</f>
        <v>0</v>
      </c>
      <c r="AH225" s="53">
        <f t="shared" si="99"/>
        <v>0</v>
      </c>
      <c r="AI225" s="54">
        <f t="shared" si="109"/>
        <v>0</v>
      </c>
      <c r="AJ225" s="53">
        <f>VLOOKUP($A225,[8]Hoja1!$A$3:$G$271,6,0)</f>
        <v>0</v>
      </c>
      <c r="AK225" s="53">
        <f>VLOOKUP($A225,[8]Hoja1!$A$3:$G$271,7,0)</f>
        <v>0</v>
      </c>
      <c r="AL225" s="53">
        <f t="shared" si="100"/>
        <v>0</v>
      </c>
      <c r="AM225" s="54">
        <f t="shared" si="109"/>
        <v>0</v>
      </c>
      <c r="AN225" s="53">
        <f>VLOOKUP($A225,[9]Hoja1!$A$5:$G$273,6,0)</f>
        <v>0</v>
      </c>
      <c r="AO225" s="53">
        <f>VLOOKUP($A225,[9]Hoja1!$A$5:$G$273,7,0)</f>
        <v>0</v>
      </c>
      <c r="AP225" s="53">
        <f t="shared" si="101"/>
        <v>0</v>
      </c>
      <c r="AQ225" s="54">
        <f t="shared" si="109"/>
        <v>0</v>
      </c>
      <c r="AR225" s="53">
        <f>VLOOKUP($A225,[10]Hoja1!$A$3:$M$271,12,0)</f>
        <v>0</v>
      </c>
      <c r="AS225" s="53">
        <f>VLOOKUP($A225,[10]Hoja1!$A$3:$M$271,13,0)</f>
        <v>0</v>
      </c>
      <c r="AT225" s="53">
        <f t="shared" si="102"/>
        <v>0</v>
      </c>
      <c r="AU225" s="54">
        <f t="shared" si="107"/>
        <v>0</v>
      </c>
      <c r="AV225" s="53">
        <f>VLOOKUP($A225,[11]Hoja1!$A$3:$M$271,12,0)</f>
        <v>0</v>
      </c>
      <c r="AW225" s="53">
        <f>VLOOKUP($A225,[11]Hoja1!$A$3:$M$271,13,0)</f>
        <v>0</v>
      </c>
      <c r="AX225" s="53">
        <f t="shared" si="103"/>
        <v>0</v>
      </c>
      <c r="AY225" s="54">
        <f t="shared" si="107"/>
        <v>0</v>
      </c>
      <c r="AZ225" s="53">
        <f>VLOOKUP($A225,[12]Hoja1!$A$3:$M$271,12,0)</f>
        <v>0</v>
      </c>
      <c r="BA225" s="53">
        <f>VLOOKUP($A225,[12]Hoja1!$A$3:$M$271,13,0)</f>
        <v>0</v>
      </c>
      <c r="BB225" s="53">
        <f t="shared" si="104"/>
        <v>0</v>
      </c>
      <c r="BC225" s="54">
        <f t="shared" si="107"/>
        <v>0</v>
      </c>
      <c r="BD225" s="182"/>
      <c r="BF225" s="13"/>
      <c r="BK225" s="13"/>
    </row>
    <row r="226" spans="1:63" s="14" customFormat="1" ht="38.25" x14ac:dyDescent="0.2">
      <c r="A226" s="183">
        <v>217</v>
      </c>
      <c r="B226" s="49" t="s">
        <v>296</v>
      </c>
      <c r="C226" s="49" t="s">
        <v>297</v>
      </c>
      <c r="D226" s="132">
        <v>1</v>
      </c>
      <c r="E226" s="50" t="s">
        <v>331</v>
      </c>
      <c r="F226" s="164">
        <v>5188</v>
      </c>
      <c r="G226" s="162">
        <v>65.333333333333329</v>
      </c>
      <c r="H226" s="53">
        <f>VLOOKUP($A226,[1]Hoja1!$A$3:$G$271,6,0)</f>
        <v>0</v>
      </c>
      <c r="I226" s="53">
        <f>VLOOKUP($A226,[1]Hoja1!$A$3:$G$271,7,0)</f>
        <v>0</v>
      </c>
      <c r="J226" s="53">
        <f t="shared" si="105"/>
        <v>0</v>
      </c>
      <c r="K226" s="54">
        <f t="shared" si="106"/>
        <v>0</v>
      </c>
      <c r="L226" s="53">
        <f>VLOOKUP($A226,[2]Hoja1!$A$3:$G$271,6,0)</f>
        <v>0</v>
      </c>
      <c r="M226" s="53">
        <f>VLOOKUP($A226,[2]Hoja1!$A$3:$G$271,7,0)</f>
        <v>0</v>
      </c>
      <c r="N226" s="53">
        <f t="shared" si="91"/>
        <v>0</v>
      </c>
      <c r="O226" s="54">
        <f t="shared" si="108"/>
        <v>0</v>
      </c>
      <c r="P226" s="53">
        <f>VLOOKUP($A226,[3]Hoja1!$A$3:$M$271,12,0)</f>
        <v>0</v>
      </c>
      <c r="Q226" s="53">
        <f>VLOOKUP($A226,[3]Hoja1!$A$3:$M$271,13,0)</f>
        <v>0</v>
      </c>
      <c r="R226" s="53">
        <f t="shared" si="93"/>
        <v>0</v>
      </c>
      <c r="S226" s="54">
        <f t="shared" si="108"/>
        <v>0</v>
      </c>
      <c r="T226" s="53">
        <f>VLOOKUP($A226,[4]Hoja1!$A$3:$G$271,6,0)</f>
        <v>12500</v>
      </c>
      <c r="U226" s="53">
        <f>VLOOKUP($A226,[4]Hoja1!$A$3:$G$271,7,0)</f>
        <v>0</v>
      </c>
      <c r="V226" s="53">
        <f t="shared" si="95"/>
        <v>12500</v>
      </c>
      <c r="W226" s="54">
        <f t="shared" si="109"/>
        <v>12500</v>
      </c>
      <c r="X226" s="53">
        <f>VLOOKUP($A226,[5]Hoja1!$A$3:$G$271,6,0)</f>
        <v>0</v>
      </c>
      <c r="Y226" s="53">
        <f>VLOOKUP($A226,[5]Hoja1!$A$3:$G$271,7,0)</f>
        <v>0</v>
      </c>
      <c r="Z226" s="53">
        <f t="shared" si="97"/>
        <v>0</v>
      </c>
      <c r="AA226" s="54">
        <f t="shared" si="109"/>
        <v>0</v>
      </c>
      <c r="AB226" s="53">
        <f>VLOOKUP($A226,[6]Hoja1!$A$3:$G$271,6,0)</f>
        <v>0</v>
      </c>
      <c r="AC226" s="53">
        <f>VLOOKUP($A226,[6]Hoja1!$A$3:$G$271,7,0)</f>
        <v>0</v>
      </c>
      <c r="AD226" s="53">
        <f t="shared" si="98"/>
        <v>0</v>
      </c>
      <c r="AE226" s="54">
        <f t="shared" si="109"/>
        <v>0</v>
      </c>
      <c r="AF226" s="53">
        <f>VLOOKUP($A226,[7]Hoja1!$A$3:$M$271,12,0)</f>
        <v>0</v>
      </c>
      <c r="AG226" s="53">
        <f>VLOOKUP($A226,[7]Hoja1!$A$3:$M$271,13,0)</f>
        <v>0</v>
      </c>
      <c r="AH226" s="53">
        <f t="shared" si="99"/>
        <v>0</v>
      </c>
      <c r="AI226" s="54">
        <f t="shared" si="109"/>
        <v>0</v>
      </c>
      <c r="AJ226" s="53">
        <f>VLOOKUP($A226,[8]Hoja1!$A$3:$G$271,6,0)</f>
        <v>0</v>
      </c>
      <c r="AK226" s="53">
        <f>VLOOKUP($A226,[8]Hoja1!$A$3:$G$271,7,0)</f>
        <v>0</v>
      </c>
      <c r="AL226" s="53">
        <f t="shared" si="100"/>
        <v>0</v>
      </c>
      <c r="AM226" s="54">
        <f t="shared" si="109"/>
        <v>0</v>
      </c>
      <c r="AN226" s="53">
        <f>VLOOKUP($A226,[9]Hoja1!$A$5:$G$273,6,0)</f>
        <v>0</v>
      </c>
      <c r="AO226" s="53">
        <f>VLOOKUP($A226,[9]Hoja1!$A$5:$G$273,7,0)</f>
        <v>0</v>
      </c>
      <c r="AP226" s="53">
        <f t="shared" si="101"/>
        <v>0</v>
      </c>
      <c r="AQ226" s="54">
        <f t="shared" si="109"/>
        <v>0</v>
      </c>
      <c r="AR226" s="53">
        <f>VLOOKUP($A226,[10]Hoja1!$A$3:$M$271,12,0)</f>
        <v>0</v>
      </c>
      <c r="AS226" s="53">
        <f>VLOOKUP($A226,[10]Hoja1!$A$3:$M$271,13,0)</f>
        <v>0</v>
      </c>
      <c r="AT226" s="53">
        <f t="shared" si="102"/>
        <v>0</v>
      </c>
      <c r="AU226" s="54">
        <f t="shared" si="107"/>
        <v>0</v>
      </c>
      <c r="AV226" s="53">
        <f>VLOOKUP($A226,[11]Hoja1!$A$3:$M$271,12,0)</f>
        <v>0</v>
      </c>
      <c r="AW226" s="53">
        <f>VLOOKUP($A226,[11]Hoja1!$A$3:$M$271,13,0)</f>
        <v>0</v>
      </c>
      <c r="AX226" s="53">
        <f t="shared" si="103"/>
        <v>0</v>
      </c>
      <c r="AY226" s="54">
        <f t="shared" si="107"/>
        <v>0</v>
      </c>
      <c r="AZ226" s="53">
        <f>VLOOKUP($A226,[12]Hoja1!$A$3:$M$271,12,0)</f>
        <v>0</v>
      </c>
      <c r="BA226" s="53">
        <f>VLOOKUP($A226,[12]Hoja1!$A$3:$M$271,13,0)</f>
        <v>0</v>
      </c>
      <c r="BB226" s="53">
        <f t="shared" si="104"/>
        <v>0</v>
      </c>
      <c r="BC226" s="54">
        <f t="shared" si="107"/>
        <v>0</v>
      </c>
      <c r="BD226" s="182"/>
      <c r="BF226" s="13"/>
      <c r="BK226" s="13"/>
    </row>
    <row r="227" spans="1:63" s="14" customFormat="1" ht="25.5" x14ac:dyDescent="0.2">
      <c r="A227" s="184">
        <v>218</v>
      </c>
      <c r="B227" s="49" t="s">
        <v>300</v>
      </c>
      <c r="C227" s="49" t="s">
        <v>301</v>
      </c>
      <c r="D227" s="132">
        <v>1</v>
      </c>
      <c r="E227" s="50" t="s">
        <v>331</v>
      </c>
      <c r="F227" s="164">
        <v>9929</v>
      </c>
      <c r="G227" s="162">
        <v>1</v>
      </c>
      <c r="H227" s="53">
        <f>VLOOKUP($A227,[1]Hoja1!$A$3:$G$271,6,0)</f>
        <v>0</v>
      </c>
      <c r="I227" s="53">
        <f>VLOOKUP($A227,[1]Hoja1!$A$3:$G$271,7,0)</f>
        <v>0</v>
      </c>
      <c r="J227" s="53">
        <f t="shared" si="105"/>
        <v>0</v>
      </c>
      <c r="K227" s="54">
        <f t="shared" si="106"/>
        <v>0</v>
      </c>
      <c r="L227" s="53">
        <f>VLOOKUP($A227,[2]Hoja1!$A$3:$G$271,6,0)</f>
        <v>0</v>
      </c>
      <c r="M227" s="53">
        <f>VLOOKUP($A227,[2]Hoja1!$A$3:$G$271,7,0)</f>
        <v>0</v>
      </c>
      <c r="N227" s="53">
        <f t="shared" si="91"/>
        <v>0</v>
      </c>
      <c r="O227" s="54">
        <f t="shared" si="108"/>
        <v>0</v>
      </c>
      <c r="P227" s="53">
        <f>VLOOKUP($A227,[3]Hoja1!$A$3:$M$271,12,0)</f>
        <v>0</v>
      </c>
      <c r="Q227" s="53">
        <f>VLOOKUP($A227,[3]Hoja1!$A$3:$M$271,13,0)</f>
        <v>0</v>
      </c>
      <c r="R227" s="53">
        <f t="shared" si="93"/>
        <v>0</v>
      </c>
      <c r="S227" s="54">
        <f t="shared" si="108"/>
        <v>0</v>
      </c>
      <c r="T227" s="53">
        <f>VLOOKUP($A227,[4]Hoja1!$A$3:$G$271,6,0)</f>
        <v>1091</v>
      </c>
      <c r="U227" s="53">
        <f>VLOOKUP($A227,[4]Hoja1!$A$3:$G$271,7,0)</f>
        <v>0</v>
      </c>
      <c r="V227" s="53">
        <f t="shared" si="95"/>
        <v>1091</v>
      </c>
      <c r="W227" s="54">
        <f t="shared" si="109"/>
        <v>1091</v>
      </c>
      <c r="X227" s="53">
        <f>VLOOKUP($A227,[5]Hoja1!$A$3:$G$271,6,0)</f>
        <v>9770</v>
      </c>
      <c r="Y227" s="53">
        <f>VLOOKUP($A227,[5]Hoja1!$A$3:$G$271,7,0)</f>
        <v>0</v>
      </c>
      <c r="Z227" s="53">
        <f t="shared" si="97"/>
        <v>9770</v>
      </c>
      <c r="AA227" s="54">
        <f t="shared" si="109"/>
        <v>9770</v>
      </c>
      <c r="AB227" s="53">
        <f>VLOOKUP($A227,[6]Hoja1!$A$3:$G$271,6,0)</f>
        <v>0</v>
      </c>
      <c r="AC227" s="53">
        <f>VLOOKUP($A227,[6]Hoja1!$A$3:$G$271,7,0)</f>
        <v>0</v>
      </c>
      <c r="AD227" s="53">
        <f t="shared" si="98"/>
        <v>0</v>
      </c>
      <c r="AE227" s="54">
        <f t="shared" si="109"/>
        <v>0</v>
      </c>
      <c r="AF227" s="53">
        <f>VLOOKUP($A227,[7]Hoja1!$A$3:$M$271,12,0)</f>
        <v>0</v>
      </c>
      <c r="AG227" s="53">
        <f>VLOOKUP($A227,[7]Hoja1!$A$3:$M$271,13,0)</f>
        <v>0</v>
      </c>
      <c r="AH227" s="53">
        <f t="shared" si="99"/>
        <v>0</v>
      </c>
      <c r="AI227" s="54">
        <f t="shared" si="109"/>
        <v>0</v>
      </c>
      <c r="AJ227" s="53">
        <f>VLOOKUP($A227,[8]Hoja1!$A$3:$G$271,6,0)</f>
        <v>0</v>
      </c>
      <c r="AK227" s="53">
        <f>VLOOKUP($A227,[8]Hoja1!$A$3:$G$271,7,0)</f>
        <v>0</v>
      </c>
      <c r="AL227" s="53">
        <f t="shared" si="100"/>
        <v>0</v>
      </c>
      <c r="AM227" s="54">
        <f t="shared" si="109"/>
        <v>0</v>
      </c>
      <c r="AN227" s="53">
        <f>VLOOKUP($A227,[9]Hoja1!$A$5:$G$273,6,0)</f>
        <v>0</v>
      </c>
      <c r="AO227" s="53">
        <f>VLOOKUP($A227,[9]Hoja1!$A$5:$G$273,7,0)</f>
        <v>0</v>
      </c>
      <c r="AP227" s="53">
        <f t="shared" si="101"/>
        <v>0</v>
      </c>
      <c r="AQ227" s="54">
        <f t="shared" si="109"/>
        <v>0</v>
      </c>
      <c r="AR227" s="53">
        <f>VLOOKUP($A227,[10]Hoja1!$A$3:$M$271,12,0)</f>
        <v>0</v>
      </c>
      <c r="AS227" s="53">
        <f>VLOOKUP($A227,[10]Hoja1!$A$3:$M$271,13,0)</f>
        <v>0</v>
      </c>
      <c r="AT227" s="53">
        <f t="shared" si="102"/>
        <v>0</v>
      </c>
      <c r="AU227" s="54">
        <f t="shared" si="107"/>
        <v>0</v>
      </c>
      <c r="AV227" s="53">
        <f>VLOOKUP($A227,[11]Hoja1!$A$3:$M$271,12,0)</f>
        <v>0</v>
      </c>
      <c r="AW227" s="53">
        <f>VLOOKUP($A227,[11]Hoja1!$A$3:$M$271,13,0)</f>
        <v>0</v>
      </c>
      <c r="AX227" s="53">
        <f t="shared" si="103"/>
        <v>0</v>
      </c>
      <c r="AY227" s="54">
        <f t="shared" si="107"/>
        <v>0</v>
      </c>
      <c r="AZ227" s="53">
        <f>VLOOKUP($A227,[12]Hoja1!$A$3:$M$271,12,0)</f>
        <v>0</v>
      </c>
      <c r="BA227" s="53">
        <f>VLOOKUP($A227,[12]Hoja1!$A$3:$M$271,13,0)</f>
        <v>0</v>
      </c>
      <c r="BB227" s="53">
        <f t="shared" si="104"/>
        <v>0</v>
      </c>
      <c r="BC227" s="54">
        <f t="shared" si="107"/>
        <v>0</v>
      </c>
      <c r="BD227" s="182"/>
      <c r="BF227" s="13"/>
      <c r="BK227" s="13"/>
    </row>
    <row r="228" spans="1:63" s="14" customFormat="1" ht="25.5" x14ac:dyDescent="0.2">
      <c r="A228" s="183">
        <v>219</v>
      </c>
      <c r="B228" s="49" t="s">
        <v>302</v>
      </c>
      <c r="C228" s="49" t="s">
        <v>301</v>
      </c>
      <c r="D228" s="132">
        <v>1</v>
      </c>
      <c r="E228" s="50" t="s">
        <v>331</v>
      </c>
      <c r="F228" s="164">
        <v>9929</v>
      </c>
      <c r="G228" s="162">
        <v>1</v>
      </c>
      <c r="H228" s="53">
        <f>VLOOKUP($A228,[1]Hoja1!$A$3:$G$271,6,0)</f>
        <v>0</v>
      </c>
      <c r="I228" s="53">
        <f>VLOOKUP($A228,[1]Hoja1!$A$3:$G$271,7,0)</f>
        <v>0</v>
      </c>
      <c r="J228" s="53">
        <f t="shared" si="105"/>
        <v>0</v>
      </c>
      <c r="K228" s="54">
        <f t="shared" si="106"/>
        <v>0</v>
      </c>
      <c r="L228" s="53">
        <f>VLOOKUP($A228,[2]Hoja1!$A$3:$G$271,6,0)</f>
        <v>0</v>
      </c>
      <c r="M228" s="53">
        <f>VLOOKUP($A228,[2]Hoja1!$A$3:$G$271,7,0)</f>
        <v>0</v>
      </c>
      <c r="N228" s="53">
        <f t="shared" si="91"/>
        <v>0</v>
      </c>
      <c r="O228" s="54">
        <f t="shared" si="108"/>
        <v>0</v>
      </c>
      <c r="P228" s="53">
        <f>VLOOKUP($A228,[3]Hoja1!$A$3:$M$271,12,0)</f>
        <v>0</v>
      </c>
      <c r="Q228" s="53">
        <f>VLOOKUP($A228,[3]Hoja1!$A$3:$M$271,13,0)</f>
        <v>0</v>
      </c>
      <c r="R228" s="53">
        <f t="shared" si="93"/>
        <v>0</v>
      </c>
      <c r="S228" s="54">
        <f t="shared" si="108"/>
        <v>0</v>
      </c>
      <c r="T228" s="53">
        <f>VLOOKUP($A228,[4]Hoja1!$A$3:$G$271,6,0)</f>
        <v>1466</v>
      </c>
      <c r="U228" s="53">
        <f>VLOOKUP($A228,[4]Hoja1!$A$3:$G$271,7,0)</f>
        <v>0</v>
      </c>
      <c r="V228" s="53">
        <f t="shared" si="95"/>
        <v>1466</v>
      </c>
      <c r="W228" s="54">
        <f t="shared" si="109"/>
        <v>1466</v>
      </c>
      <c r="X228" s="53">
        <f>VLOOKUP($A228,[5]Hoja1!$A$3:$G$271,6,0)</f>
        <v>15978</v>
      </c>
      <c r="Y228" s="53">
        <f>VLOOKUP($A228,[5]Hoja1!$A$3:$G$271,7,0)</f>
        <v>0</v>
      </c>
      <c r="Z228" s="53">
        <f t="shared" si="97"/>
        <v>15978</v>
      </c>
      <c r="AA228" s="54">
        <f t="shared" si="109"/>
        <v>15978</v>
      </c>
      <c r="AB228" s="53">
        <f>VLOOKUP($A228,[6]Hoja1!$A$3:$G$271,6,0)</f>
        <v>0</v>
      </c>
      <c r="AC228" s="53">
        <f>VLOOKUP($A228,[6]Hoja1!$A$3:$G$271,7,0)</f>
        <v>0</v>
      </c>
      <c r="AD228" s="53">
        <f t="shared" si="98"/>
        <v>0</v>
      </c>
      <c r="AE228" s="54">
        <f t="shared" si="109"/>
        <v>0</v>
      </c>
      <c r="AF228" s="53">
        <f>VLOOKUP($A228,[7]Hoja1!$A$3:$M$271,12,0)</f>
        <v>0</v>
      </c>
      <c r="AG228" s="53">
        <f>VLOOKUP($A228,[7]Hoja1!$A$3:$M$271,13,0)</f>
        <v>0</v>
      </c>
      <c r="AH228" s="53">
        <f t="shared" si="99"/>
        <v>0</v>
      </c>
      <c r="AI228" s="54">
        <f t="shared" si="109"/>
        <v>0</v>
      </c>
      <c r="AJ228" s="53">
        <f>VLOOKUP($A228,[8]Hoja1!$A$3:$G$271,6,0)</f>
        <v>0</v>
      </c>
      <c r="AK228" s="53">
        <f>VLOOKUP($A228,[8]Hoja1!$A$3:$G$271,7,0)</f>
        <v>0</v>
      </c>
      <c r="AL228" s="53">
        <f t="shared" si="100"/>
        <v>0</v>
      </c>
      <c r="AM228" s="54">
        <f t="shared" si="109"/>
        <v>0</v>
      </c>
      <c r="AN228" s="53">
        <f>VLOOKUP($A228,[9]Hoja1!$A$5:$G$273,6,0)</f>
        <v>0</v>
      </c>
      <c r="AO228" s="53">
        <f>VLOOKUP($A228,[9]Hoja1!$A$5:$G$273,7,0)</f>
        <v>0</v>
      </c>
      <c r="AP228" s="53">
        <f t="shared" si="101"/>
        <v>0</v>
      </c>
      <c r="AQ228" s="54">
        <f t="shared" si="109"/>
        <v>0</v>
      </c>
      <c r="AR228" s="53">
        <f>VLOOKUP($A228,[10]Hoja1!$A$3:$M$271,12,0)</f>
        <v>0</v>
      </c>
      <c r="AS228" s="53">
        <f>VLOOKUP($A228,[10]Hoja1!$A$3:$M$271,13,0)</f>
        <v>0</v>
      </c>
      <c r="AT228" s="53">
        <f t="shared" si="102"/>
        <v>0</v>
      </c>
      <c r="AU228" s="54">
        <f t="shared" si="107"/>
        <v>0</v>
      </c>
      <c r="AV228" s="53">
        <f>VLOOKUP($A228,[11]Hoja1!$A$3:$M$271,12,0)</f>
        <v>0</v>
      </c>
      <c r="AW228" s="53">
        <f>VLOOKUP($A228,[11]Hoja1!$A$3:$M$271,13,0)</f>
        <v>0</v>
      </c>
      <c r="AX228" s="53">
        <f t="shared" si="103"/>
        <v>0</v>
      </c>
      <c r="AY228" s="54">
        <f t="shared" si="107"/>
        <v>0</v>
      </c>
      <c r="AZ228" s="53">
        <f>VLOOKUP($A228,[12]Hoja1!$A$3:$M$271,12,0)</f>
        <v>0</v>
      </c>
      <c r="BA228" s="53">
        <f>VLOOKUP($A228,[12]Hoja1!$A$3:$M$271,13,0)</f>
        <v>0</v>
      </c>
      <c r="BB228" s="53">
        <f t="shared" si="104"/>
        <v>0</v>
      </c>
      <c r="BC228" s="54">
        <f t="shared" si="107"/>
        <v>0</v>
      </c>
      <c r="BD228" s="182"/>
      <c r="BF228" s="13"/>
      <c r="BK228" s="13"/>
    </row>
    <row r="229" spans="1:63" s="14" customFormat="1" ht="25.5" x14ac:dyDescent="0.2">
      <c r="A229" s="184">
        <v>220</v>
      </c>
      <c r="B229" s="49" t="s">
        <v>413</v>
      </c>
      <c r="C229" s="49" t="s">
        <v>239</v>
      </c>
      <c r="D229" s="132">
        <v>1</v>
      </c>
      <c r="E229" s="50" t="s">
        <v>331</v>
      </c>
      <c r="F229" s="164">
        <v>1457590</v>
      </c>
      <c r="G229" s="162">
        <v>0</v>
      </c>
      <c r="H229" s="53">
        <f>VLOOKUP($A229,[1]Hoja1!$A$3:$G$271,6,0)</f>
        <v>0</v>
      </c>
      <c r="I229" s="53">
        <f>VLOOKUP($A229,[1]Hoja1!$A$3:$G$271,7,0)</f>
        <v>0</v>
      </c>
      <c r="J229" s="53">
        <f t="shared" si="105"/>
        <v>0</v>
      </c>
      <c r="K229" s="54">
        <f t="shared" si="106"/>
        <v>0</v>
      </c>
      <c r="L229" s="53">
        <f>VLOOKUP($A229,[2]Hoja1!$A$3:$G$271,6,0)</f>
        <v>0</v>
      </c>
      <c r="M229" s="53">
        <f>VLOOKUP($A229,[2]Hoja1!$A$3:$G$271,7,0)</f>
        <v>0</v>
      </c>
      <c r="N229" s="53">
        <f t="shared" si="91"/>
        <v>0</v>
      </c>
      <c r="O229" s="54">
        <f t="shared" si="108"/>
        <v>0</v>
      </c>
      <c r="P229" s="53">
        <f>VLOOKUP($A229,[3]Hoja1!$A$3:$M$271,12,0)</f>
        <v>0</v>
      </c>
      <c r="Q229" s="53">
        <f>VLOOKUP($A229,[3]Hoja1!$A$3:$M$271,13,0)</f>
        <v>0</v>
      </c>
      <c r="R229" s="53">
        <f t="shared" si="93"/>
        <v>0</v>
      </c>
      <c r="S229" s="54">
        <f t="shared" si="108"/>
        <v>0</v>
      </c>
      <c r="T229" s="53">
        <f>VLOOKUP($A229,[4]Hoja1!$A$3:$G$271,6,0)</f>
        <v>0</v>
      </c>
      <c r="U229" s="53">
        <f>VLOOKUP($A229,[4]Hoja1!$A$3:$G$271,7,0)</f>
        <v>0</v>
      </c>
      <c r="V229" s="53">
        <f t="shared" si="95"/>
        <v>0</v>
      </c>
      <c r="W229" s="54">
        <f t="shared" si="109"/>
        <v>0</v>
      </c>
      <c r="X229" s="53">
        <f>VLOOKUP($A229,[5]Hoja1!$A$3:$G$271,6,0)</f>
        <v>0</v>
      </c>
      <c r="Y229" s="53">
        <f>VLOOKUP($A229,[5]Hoja1!$A$3:$G$271,7,0)</f>
        <v>0</v>
      </c>
      <c r="Z229" s="53">
        <f t="shared" si="97"/>
        <v>0</v>
      </c>
      <c r="AA229" s="54">
        <f t="shared" si="109"/>
        <v>0</v>
      </c>
      <c r="AB229" s="53">
        <f>VLOOKUP($A229,[6]Hoja1!$A$3:$G$271,6,0)</f>
        <v>0</v>
      </c>
      <c r="AC229" s="53">
        <f>VLOOKUP($A229,[6]Hoja1!$A$3:$G$271,7,0)</f>
        <v>0</v>
      </c>
      <c r="AD229" s="53">
        <f t="shared" si="98"/>
        <v>0</v>
      </c>
      <c r="AE229" s="54">
        <f t="shared" si="109"/>
        <v>0</v>
      </c>
      <c r="AF229" s="53">
        <f>VLOOKUP($A229,[7]Hoja1!$A$3:$M$271,12,0)</f>
        <v>0</v>
      </c>
      <c r="AG229" s="53">
        <f>VLOOKUP($A229,[7]Hoja1!$A$3:$M$271,13,0)</f>
        <v>0</v>
      </c>
      <c r="AH229" s="53">
        <f t="shared" si="99"/>
        <v>0</v>
      </c>
      <c r="AI229" s="54">
        <f t="shared" si="109"/>
        <v>0</v>
      </c>
      <c r="AJ229" s="53">
        <f>VLOOKUP($A229,[8]Hoja1!$A$3:$G$271,6,0)</f>
        <v>0</v>
      </c>
      <c r="AK229" s="53">
        <f>VLOOKUP($A229,[8]Hoja1!$A$3:$G$271,7,0)</f>
        <v>0</v>
      </c>
      <c r="AL229" s="53">
        <f t="shared" si="100"/>
        <v>0</v>
      </c>
      <c r="AM229" s="54">
        <f t="shared" si="109"/>
        <v>0</v>
      </c>
      <c r="AN229" s="53">
        <f>VLOOKUP($A229,[9]Hoja1!$A$5:$G$273,6,0)</f>
        <v>0</v>
      </c>
      <c r="AO229" s="53">
        <f>VLOOKUP($A229,[9]Hoja1!$A$5:$G$273,7,0)</f>
        <v>0</v>
      </c>
      <c r="AP229" s="53">
        <f t="shared" si="101"/>
        <v>0</v>
      </c>
      <c r="AQ229" s="54">
        <f t="shared" si="109"/>
        <v>0</v>
      </c>
      <c r="AR229" s="53">
        <f>VLOOKUP($A229,[10]Hoja1!$A$3:$M$271,12,0)</f>
        <v>0</v>
      </c>
      <c r="AS229" s="53">
        <f>VLOOKUP($A229,[10]Hoja1!$A$3:$M$271,13,0)</f>
        <v>0</v>
      </c>
      <c r="AT229" s="53">
        <f t="shared" si="102"/>
        <v>0</v>
      </c>
      <c r="AU229" s="54">
        <f t="shared" si="107"/>
        <v>0</v>
      </c>
      <c r="AV229" s="53">
        <f>VLOOKUP($A229,[11]Hoja1!$A$3:$M$271,12,0)</f>
        <v>0</v>
      </c>
      <c r="AW229" s="53">
        <f>VLOOKUP($A229,[11]Hoja1!$A$3:$M$271,13,0)</f>
        <v>0</v>
      </c>
      <c r="AX229" s="53">
        <f t="shared" si="103"/>
        <v>0</v>
      </c>
      <c r="AY229" s="54">
        <f t="shared" si="107"/>
        <v>0</v>
      </c>
      <c r="AZ229" s="53">
        <f>VLOOKUP($A229,[12]Hoja1!$A$3:$M$271,12,0)</f>
        <v>0</v>
      </c>
      <c r="BA229" s="53">
        <f>VLOOKUP($A229,[12]Hoja1!$A$3:$M$271,13,0)</f>
        <v>0</v>
      </c>
      <c r="BB229" s="53">
        <f t="shared" si="104"/>
        <v>0</v>
      </c>
      <c r="BC229" s="54">
        <f t="shared" si="107"/>
        <v>0</v>
      </c>
      <c r="BD229" s="182"/>
      <c r="BF229" s="13"/>
      <c r="BK229" s="13"/>
    </row>
    <row r="230" spans="1:63" s="14" customFormat="1" ht="38.25" x14ac:dyDescent="0.2">
      <c r="A230" s="183">
        <v>221</v>
      </c>
      <c r="B230" s="49" t="s">
        <v>108</v>
      </c>
      <c r="C230" s="49" t="s">
        <v>107</v>
      </c>
      <c r="D230" s="132">
        <v>1</v>
      </c>
      <c r="E230" s="50" t="s">
        <v>331</v>
      </c>
      <c r="F230" s="164">
        <v>731592</v>
      </c>
      <c r="G230" s="162">
        <v>3.6666666666666665</v>
      </c>
      <c r="H230" s="53">
        <f>VLOOKUP($A230,[1]Hoja1!$A$3:$G$271,6,0)</f>
        <v>0</v>
      </c>
      <c r="I230" s="53">
        <f>VLOOKUP($A230,[1]Hoja1!$A$3:$G$271,7,0)</f>
        <v>0</v>
      </c>
      <c r="J230" s="53">
        <f t="shared" si="105"/>
        <v>0</v>
      </c>
      <c r="K230" s="54">
        <f t="shared" si="106"/>
        <v>0</v>
      </c>
      <c r="L230" s="53">
        <f>VLOOKUP($A230,[2]Hoja1!$A$3:$G$271,6,0)</f>
        <v>0</v>
      </c>
      <c r="M230" s="53">
        <f>VLOOKUP($A230,[2]Hoja1!$A$3:$G$271,7,0)</f>
        <v>0</v>
      </c>
      <c r="N230" s="53">
        <f t="shared" si="91"/>
        <v>0</v>
      </c>
      <c r="O230" s="54">
        <f t="shared" si="108"/>
        <v>0</v>
      </c>
      <c r="P230" s="53">
        <f>VLOOKUP($A230,[3]Hoja1!$A$3:$M$271,12,0)</f>
        <v>0</v>
      </c>
      <c r="Q230" s="53">
        <f>VLOOKUP($A230,[3]Hoja1!$A$3:$M$271,13,0)</f>
        <v>0</v>
      </c>
      <c r="R230" s="53">
        <f t="shared" si="93"/>
        <v>0</v>
      </c>
      <c r="S230" s="54">
        <f t="shared" si="108"/>
        <v>0</v>
      </c>
      <c r="T230" s="53">
        <f>VLOOKUP($A230,[4]Hoja1!$A$3:$G$271,6,0)</f>
        <v>0</v>
      </c>
      <c r="U230" s="53">
        <f>VLOOKUP($A230,[4]Hoja1!$A$3:$G$271,7,0)</f>
        <v>0</v>
      </c>
      <c r="V230" s="53">
        <f t="shared" si="95"/>
        <v>0</v>
      </c>
      <c r="W230" s="54">
        <f t="shared" si="109"/>
        <v>0</v>
      </c>
      <c r="X230" s="53">
        <f>VLOOKUP($A230,[5]Hoja1!$A$3:$G$271,6,0)</f>
        <v>0</v>
      </c>
      <c r="Y230" s="53">
        <f>VLOOKUP($A230,[5]Hoja1!$A$3:$G$271,7,0)</f>
        <v>0</v>
      </c>
      <c r="Z230" s="53">
        <f t="shared" si="97"/>
        <v>0</v>
      </c>
      <c r="AA230" s="54">
        <f t="shared" si="109"/>
        <v>0</v>
      </c>
      <c r="AB230" s="53">
        <f>VLOOKUP($A230,[6]Hoja1!$A$3:$G$271,6,0)</f>
        <v>0</v>
      </c>
      <c r="AC230" s="53">
        <f>VLOOKUP($A230,[6]Hoja1!$A$3:$G$271,7,0)</f>
        <v>0</v>
      </c>
      <c r="AD230" s="53">
        <f t="shared" si="98"/>
        <v>0</v>
      </c>
      <c r="AE230" s="54">
        <f t="shared" si="109"/>
        <v>0</v>
      </c>
      <c r="AF230" s="53">
        <f>VLOOKUP($A230,[7]Hoja1!$A$3:$M$271,12,0)</f>
        <v>0</v>
      </c>
      <c r="AG230" s="53">
        <f>VLOOKUP($A230,[7]Hoja1!$A$3:$M$271,13,0)</f>
        <v>0</v>
      </c>
      <c r="AH230" s="53">
        <f t="shared" si="99"/>
        <v>0</v>
      </c>
      <c r="AI230" s="54">
        <f t="shared" si="109"/>
        <v>0</v>
      </c>
      <c r="AJ230" s="53">
        <f>VLOOKUP($A230,[8]Hoja1!$A$3:$G$271,6,0)</f>
        <v>0</v>
      </c>
      <c r="AK230" s="53">
        <f>VLOOKUP($A230,[8]Hoja1!$A$3:$G$271,7,0)</f>
        <v>0</v>
      </c>
      <c r="AL230" s="53">
        <f t="shared" si="100"/>
        <v>0</v>
      </c>
      <c r="AM230" s="54">
        <f t="shared" si="109"/>
        <v>0</v>
      </c>
      <c r="AN230" s="53">
        <f>VLOOKUP($A230,[9]Hoja1!$A$5:$G$273,6,0)</f>
        <v>0</v>
      </c>
      <c r="AO230" s="53">
        <f>VLOOKUP($A230,[9]Hoja1!$A$5:$G$273,7,0)</f>
        <v>0</v>
      </c>
      <c r="AP230" s="53">
        <f t="shared" si="101"/>
        <v>0</v>
      </c>
      <c r="AQ230" s="54">
        <f t="shared" si="109"/>
        <v>0</v>
      </c>
      <c r="AR230" s="53">
        <f>VLOOKUP($A230,[10]Hoja1!$A$3:$M$271,12,0)</f>
        <v>0</v>
      </c>
      <c r="AS230" s="53">
        <f>VLOOKUP($A230,[10]Hoja1!$A$3:$M$271,13,0)</f>
        <v>0</v>
      </c>
      <c r="AT230" s="53">
        <f t="shared" si="102"/>
        <v>0</v>
      </c>
      <c r="AU230" s="54">
        <f t="shared" si="107"/>
        <v>0</v>
      </c>
      <c r="AV230" s="53">
        <f>VLOOKUP($A230,[11]Hoja1!$A$3:$M$271,12,0)</f>
        <v>0</v>
      </c>
      <c r="AW230" s="53">
        <f>VLOOKUP($A230,[11]Hoja1!$A$3:$M$271,13,0)</f>
        <v>0</v>
      </c>
      <c r="AX230" s="53">
        <f t="shared" si="103"/>
        <v>0</v>
      </c>
      <c r="AY230" s="54">
        <f t="shared" si="107"/>
        <v>0</v>
      </c>
      <c r="AZ230" s="53">
        <f>VLOOKUP($A230,[12]Hoja1!$A$3:$M$271,12,0)</f>
        <v>0</v>
      </c>
      <c r="BA230" s="53">
        <f>VLOOKUP($A230,[12]Hoja1!$A$3:$M$271,13,0)</f>
        <v>0</v>
      </c>
      <c r="BB230" s="53">
        <f t="shared" si="104"/>
        <v>0</v>
      </c>
      <c r="BC230" s="54">
        <f t="shared" si="107"/>
        <v>0</v>
      </c>
      <c r="BD230" s="182"/>
      <c r="BF230" s="13"/>
      <c r="BK230" s="13"/>
    </row>
    <row r="231" spans="1:63" s="14" customFormat="1" ht="38.25" x14ac:dyDescent="0.2">
      <c r="A231" s="184">
        <v>222</v>
      </c>
      <c r="B231" s="49" t="s">
        <v>109</v>
      </c>
      <c r="C231" s="49" t="s">
        <v>107</v>
      </c>
      <c r="D231" s="132">
        <v>1</v>
      </c>
      <c r="E231" s="50" t="s">
        <v>331</v>
      </c>
      <c r="F231" s="164">
        <v>731592</v>
      </c>
      <c r="G231" s="162">
        <v>1</v>
      </c>
      <c r="H231" s="53">
        <f>VLOOKUP($A231,[1]Hoja1!$A$3:$G$271,6,0)</f>
        <v>0</v>
      </c>
      <c r="I231" s="53">
        <f>VLOOKUP($A231,[1]Hoja1!$A$3:$G$271,7,0)</f>
        <v>0</v>
      </c>
      <c r="J231" s="53">
        <f t="shared" si="105"/>
        <v>0</v>
      </c>
      <c r="K231" s="54">
        <f t="shared" si="106"/>
        <v>0</v>
      </c>
      <c r="L231" s="53">
        <f>VLOOKUP($A231,[2]Hoja1!$A$3:$G$271,6,0)</f>
        <v>0</v>
      </c>
      <c r="M231" s="53">
        <f>VLOOKUP($A231,[2]Hoja1!$A$3:$G$271,7,0)</f>
        <v>0</v>
      </c>
      <c r="N231" s="53">
        <f t="shared" si="91"/>
        <v>0</v>
      </c>
      <c r="O231" s="54">
        <f t="shared" si="108"/>
        <v>0</v>
      </c>
      <c r="P231" s="53">
        <f>VLOOKUP($A231,[3]Hoja1!$A$3:$M$271,12,0)</f>
        <v>0</v>
      </c>
      <c r="Q231" s="53">
        <f>VLOOKUP($A231,[3]Hoja1!$A$3:$M$271,13,0)</f>
        <v>0</v>
      </c>
      <c r="R231" s="53">
        <f t="shared" si="93"/>
        <v>0</v>
      </c>
      <c r="S231" s="54">
        <f t="shared" si="108"/>
        <v>0</v>
      </c>
      <c r="T231" s="53">
        <f>VLOOKUP($A231,[4]Hoja1!$A$3:$G$271,6,0)</f>
        <v>0</v>
      </c>
      <c r="U231" s="53">
        <f>VLOOKUP($A231,[4]Hoja1!$A$3:$G$271,7,0)</f>
        <v>0</v>
      </c>
      <c r="V231" s="53">
        <f t="shared" si="95"/>
        <v>0</v>
      </c>
      <c r="W231" s="54">
        <f t="shared" si="109"/>
        <v>0</v>
      </c>
      <c r="X231" s="53">
        <f>VLOOKUP($A231,[5]Hoja1!$A$3:$G$271,6,0)</f>
        <v>0</v>
      </c>
      <c r="Y231" s="53">
        <f>VLOOKUP($A231,[5]Hoja1!$A$3:$G$271,7,0)</f>
        <v>0</v>
      </c>
      <c r="Z231" s="53">
        <f t="shared" si="97"/>
        <v>0</v>
      </c>
      <c r="AA231" s="54">
        <f t="shared" si="109"/>
        <v>0</v>
      </c>
      <c r="AB231" s="53">
        <f>VLOOKUP($A231,[6]Hoja1!$A$3:$G$271,6,0)</f>
        <v>0</v>
      </c>
      <c r="AC231" s="53">
        <f>VLOOKUP($A231,[6]Hoja1!$A$3:$G$271,7,0)</f>
        <v>0</v>
      </c>
      <c r="AD231" s="53">
        <f t="shared" si="98"/>
        <v>0</v>
      </c>
      <c r="AE231" s="54">
        <f t="shared" si="109"/>
        <v>0</v>
      </c>
      <c r="AF231" s="53">
        <f>VLOOKUP($A231,[7]Hoja1!$A$3:$M$271,12,0)</f>
        <v>0</v>
      </c>
      <c r="AG231" s="53">
        <f>VLOOKUP($A231,[7]Hoja1!$A$3:$M$271,13,0)</f>
        <v>0</v>
      </c>
      <c r="AH231" s="53">
        <f t="shared" si="99"/>
        <v>0</v>
      </c>
      <c r="AI231" s="54">
        <f t="shared" si="109"/>
        <v>0</v>
      </c>
      <c r="AJ231" s="53">
        <f>VLOOKUP($A231,[8]Hoja1!$A$3:$G$271,6,0)</f>
        <v>0</v>
      </c>
      <c r="AK231" s="53">
        <f>VLOOKUP($A231,[8]Hoja1!$A$3:$G$271,7,0)</f>
        <v>0</v>
      </c>
      <c r="AL231" s="53">
        <f t="shared" si="100"/>
        <v>0</v>
      </c>
      <c r="AM231" s="54">
        <f t="shared" si="109"/>
        <v>0</v>
      </c>
      <c r="AN231" s="53">
        <f>VLOOKUP($A231,[9]Hoja1!$A$5:$G$273,6,0)</f>
        <v>0</v>
      </c>
      <c r="AO231" s="53">
        <f>VLOOKUP($A231,[9]Hoja1!$A$5:$G$273,7,0)</f>
        <v>0</v>
      </c>
      <c r="AP231" s="53">
        <f t="shared" si="101"/>
        <v>0</v>
      </c>
      <c r="AQ231" s="54">
        <f t="shared" si="109"/>
        <v>0</v>
      </c>
      <c r="AR231" s="53">
        <f>VLOOKUP($A231,[10]Hoja1!$A$3:$M$271,12,0)</f>
        <v>0</v>
      </c>
      <c r="AS231" s="53">
        <f>VLOOKUP($A231,[10]Hoja1!$A$3:$M$271,13,0)</f>
        <v>0</v>
      </c>
      <c r="AT231" s="53">
        <f t="shared" si="102"/>
        <v>0</v>
      </c>
      <c r="AU231" s="54">
        <f t="shared" si="107"/>
        <v>0</v>
      </c>
      <c r="AV231" s="53">
        <f>VLOOKUP($A231,[11]Hoja1!$A$3:$M$271,12,0)</f>
        <v>0</v>
      </c>
      <c r="AW231" s="53">
        <f>VLOOKUP($A231,[11]Hoja1!$A$3:$M$271,13,0)</f>
        <v>0</v>
      </c>
      <c r="AX231" s="53">
        <f t="shared" si="103"/>
        <v>0</v>
      </c>
      <c r="AY231" s="54">
        <f t="shared" si="107"/>
        <v>0</v>
      </c>
      <c r="AZ231" s="53">
        <f>VLOOKUP($A231,[12]Hoja1!$A$3:$M$271,12,0)</f>
        <v>0</v>
      </c>
      <c r="BA231" s="53">
        <f>VLOOKUP($A231,[12]Hoja1!$A$3:$M$271,13,0)</f>
        <v>0</v>
      </c>
      <c r="BB231" s="53">
        <f t="shared" si="104"/>
        <v>0</v>
      </c>
      <c r="BC231" s="54">
        <f t="shared" si="107"/>
        <v>0</v>
      </c>
      <c r="BD231" s="182"/>
      <c r="BF231" s="13"/>
      <c r="BK231" s="13"/>
    </row>
    <row r="232" spans="1:63" s="14" customFormat="1" ht="25.5" x14ac:dyDescent="0.2">
      <c r="A232" s="183">
        <v>223</v>
      </c>
      <c r="B232" s="49" t="s">
        <v>414</v>
      </c>
      <c r="C232" s="49" t="s">
        <v>130</v>
      </c>
      <c r="D232" s="132">
        <v>1</v>
      </c>
      <c r="E232" s="50" t="s">
        <v>331</v>
      </c>
      <c r="F232" s="164">
        <v>17478</v>
      </c>
      <c r="G232" s="162">
        <v>36.666666666666664</v>
      </c>
      <c r="H232" s="53">
        <f>VLOOKUP($A232,[1]Hoja1!$A$3:$G$271,6,0)</f>
        <v>0</v>
      </c>
      <c r="I232" s="53">
        <f>VLOOKUP($A232,[1]Hoja1!$A$3:$G$271,7,0)</f>
        <v>0</v>
      </c>
      <c r="J232" s="53">
        <f t="shared" si="105"/>
        <v>0</v>
      </c>
      <c r="K232" s="54">
        <f t="shared" si="106"/>
        <v>0</v>
      </c>
      <c r="L232" s="53">
        <f>VLOOKUP($A232,[2]Hoja1!$A$3:$G$271,6,0)</f>
        <v>0</v>
      </c>
      <c r="M232" s="53">
        <f>VLOOKUP($A232,[2]Hoja1!$A$3:$G$271,7,0)</f>
        <v>0</v>
      </c>
      <c r="N232" s="53">
        <f t="shared" si="91"/>
        <v>0</v>
      </c>
      <c r="O232" s="54">
        <f t="shared" si="108"/>
        <v>0</v>
      </c>
      <c r="P232" s="53">
        <f>VLOOKUP($A232,[3]Hoja1!$A$3:$M$271,12,0)</f>
        <v>0</v>
      </c>
      <c r="Q232" s="53">
        <f>VLOOKUP($A232,[3]Hoja1!$A$3:$M$271,13,0)</f>
        <v>0</v>
      </c>
      <c r="R232" s="53">
        <f t="shared" si="93"/>
        <v>0</v>
      </c>
      <c r="S232" s="54">
        <f t="shared" si="108"/>
        <v>0</v>
      </c>
      <c r="T232" s="53">
        <f>VLOOKUP($A232,[4]Hoja1!$A$3:$G$271,6,0)</f>
        <v>0</v>
      </c>
      <c r="U232" s="53">
        <f>VLOOKUP($A232,[4]Hoja1!$A$3:$G$271,7,0)</f>
        <v>0</v>
      </c>
      <c r="V232" s="53">
        <f t="shared" si="95"/>
        <v>0</v>
      </c>
      <c r="W232" s="54">
        <f t="shared" si="109"/>
        <v>0</v>
      </c>
      <c r="X232" s="53">
        <f>VLOOKUP($A232,[5]Hoja1!$A$3:$G$271,6,0)</f>
        <v>0</v>
      </c>
      <c r="Y232" s="53">
        <f>VLOOKUP($A232,[5]Hoja1!$A$3:$G$271,7,0)</f>
        <v>0</v>
      </c>
      <c r="Z232" s="53">
        <f t="shared" si="97"/>
        <v>0</v>
      </c>
      <c r="AA232" s="54">
        <f t="shared" si="109"/>
        <v>0</v>
      </c>
      <c r="AB232" s="53">
        <f>VLOOKUP($A232,[6]Hoja1!$A$3:$G$271,6,0)</f>
        <v>0</v>
      </c>
      <c r="AC232" s="53">
        <f>VLOOKUP($A232,[6]Hoja1!$A$3:$G$271,7,0)</f>
        <v>0</v>
      </c>
      <c r="AD232" s="53">
        <f t="shared" si="98"/>
        <v>0</v>
      </c>
      <c r="AE232" s="54">
        <f t="shared" si="109"/>
        <v>0</v>
      </c>
      <c r="AF232" s="53">
        <f>VLOOKUP($A232,[7]Hoja1!$A$3:$M$271,12,0)</f>
        <v>0</v>
      </c>
      <c r="AG232" s="53">
        <f>VLOOKUP($A232,[7]Hoja1!$A$3:$M$271,13,0)</f>
        <v>0</v>
      </c>
      <c r="AH232" s="53">
        <f t="shared" si="99"/>
        <v>0</v>
      </c>
      <c r="AI232" s="54">
        <f t="shared" si="109"/>
        <v>0</v>
      </c>
      <c r="AJ232" s="53">
        <f>VLOOKUP($A232,[8]Hoja1!$A$3:$G$271,6,0)</f>
        <v>0</v>
      </c>
      <c r="AK232" s="53">
        <f>VLOOKUP($A232,[8]Hoja1!$A$3:$G$271,7,0)</f>
        <v>0</v>
      </c>
      <c r="AL232" s="53">
        <f t="shared" si="100"/>
        <v>0</v>
      </c>
      <c r="AM232" s="54">
        <f t="shared" si="109"/>
        <v>0</v>
      </c>
      <c r="AN232" s="53">
        <f>VLOOKUP($A232,[9]Hoja1!$A$5:$G$273,6,0)</f>
        <v>17103</v>
      </c>
      <c r="AO232" s="53">
        <f>VLOOKUP($A232,[9]Hoja1!$A$5:$G$273,7,0)</f>
        <v>3249.57</v>
      </c>
      <c r="AP232" s="53">
        <f t="shared" si="101"/>
        <v>20352.57</v>
      </c>
      <c r="AQ232" s="54">
        <f t="shared" si="109"/>
        <v>20352.57</v>
      </c>
      <c r="AR232" s="53">
        <f>VLOOKUP($A232,[10]Hoja1!$A$3:$M$271,12,0)</f>
        <v>0</v>
      </c>
      <c r="AS232" s="53">
        <f>VLOOKUP($A232,[10]Hoja1!$A$3:$M$271,13,0)</f>
        <v>0</v>
      </c>
      <c r="AT232" s="53">
        <f t="shared" si="102"/>
        <v>0</v>
      </c>
      <c r="AU232" s="54">
        <f t="shared" si="107"/>
        <v>0</v>
      </c>
      <c r="AV232" s="53">
        <f>VLOOKUP($A232,[11]Hoja1!$A$3:$M$271,12,0)</f>
        <v>0</v>
      </c>
      <c r="AW232" s="53">
        <f>VLOOKUP($A232,[11]Hoja1!$A$3:$M$271,13,0)</f>
        <v>0</v>
      </c>
      <c r="AX232" s="53">
        <f t="shared" si="103"/>
        <v>0</v>
      </c>
      <c r="AY232" s="54">
        <f t="shared" si="107"/>
        <v>0</v>
      </c>
      <c r="AZ232" s="53">
        <f>VLOOKUP($A232,[12]Hoja1!$A$3:$M$271,12,0)</f>
        <v>0</v>
      </c>
      <c r="BA232" s="53">
        <f>VLOOKUP($A232,[12]Hoja1!$A$3:$M$271,13,0)</f>
        <v>0</v>
      </c>
      <c r="BB232" s="53">
        <f t="shared" si="104"/>
        <v>0</v>
      </c>
      <c r="BC232" s="54">
        <f t="shared" si="107"/>
        <v>0</v>
      </c>
      <c r="BD232" s="182"/>
      <c r="BF232" s="13"/>
      <c r="BK232" s="13"/>
    </row>
    <row r="233" spans="1:63" s="14" customFormat="1" ht="25.5" x14ac:dyDescent="0.2">
      <c r="A233" s="184">
        <v>224</v>
      </c>
      <c r="B233" s="49" t="s">
        <v>415</v>
      </c>
      <c r="C233" s="49" t="s">
        <v>416</v>
      </c>
      <c r="D233" s="132">
        <v>1</v>
      </c>
      <c r="E233" s="50" t="s">
        <v>331</v>
      </c>
      <c r="F233" s="164">
        <v>105522</v>
      </c>
      <c r="G233" s="162">
        <v>1</v>
      </c>
      <c r="H233" s="53">
        <f>VLOOKUP($A233,[1]Hoja1!$A$3:$G$271,6,0)</f>
        <v>0</v>
      </c>
      <c r="I233" s="53">
        <f>VLOOKUP($A233,[1]Hoja1!$A$3:$G$271,7,0)</f>
        <v>0</v>
      </c>
      <c r="J233" s="53">
        <f t="shared" si="105"/>
        <v>0</v>
      </c>
      <c r="K233" s="54">
        <f t="shared" si="106"/>
        <v>0</v>
      </c>
      <c r="L233" s="53">
        <f>VLOOKUP($A233,[2]Hoja1!$A$3:$G$271,6,0)</f>
        <v>0</v>
      </c>
      <c r="M233" s="53">
        <f>VLOOKUP($A233,[2]Hoja1!$A$3:$G$271,7,0)</f>
        <v>0</v>
      </c>
      <c r="N233" s="53">
        <f t="shared" si="91"/>
        <v>0</v>
      </c>
      <c r="O233" s="54">
        <f t="shared" si="108"/>
        <v>0</v>
      </c>
      <c r="P233" s="53">
        <f>VLOOKUP($A233,[3]Hoja1!$A$3:$M$271,12,0)</f>
        <v>0</v>
      </c>
      <c r="Q233" s="53">
        <f>VLOOKUP($A233,[3]Hoja1!$A$3:$M$271,13,0)</f>
        <v>0</v>
      </c>
      <c r="R233" s="53">
        <f t="shared" si="93"/>
        <v>0</v>
      </c>
      <c r="S233" s="54">
        <f t="shared" si="108"/>
        <v>0</v>
      </c>
      <c r="T233" s="53">
        <f>VLOOKUP($A233,[4]Hoja1!$A$3:$G$271,6,0)</f>
        <v>0</v>
      </c>
      <c r="U233" s="53">
        <f>VLOOKUP($A233,[4]Hoja1!$A$3:$G$271,7,0)</f>
        <v>0</v>
      </c>
      <c r="V233" s="53">
        <f t="shared" si="95"/>
        <v>0</v>
      </c>
      <c r="W233" s="54">
        <f t="shared" si="109"/>
        <v>0</v>
      </c>
      <c r="X233" s="53">
        <f>VLOOKUP($A233,[5]Hoja1!$A$3:$G$271,6,0)</f>
        <v>0</v>
      </c>
      <c r="Y233" s="53">
        <f>VLOOKUP($A233,[5]Hoja1!$A$3:$G$271,7,0)</f>
        <v>0</v>
      </c>
      <c r="Z233" s="53">
        <f t="shared" si="97"/>
        <v>0</v>
      </c>
      <c r="AA233" s="54">
        <f t="shared" si="109"/>
        <v>0</v>
      </c>
      <c r="AB233" s="53">
        <f>VLOOKUP($A233,[6]Hoja1!$A$3:$G$271,6,0)</f>
        <v>0</v>
      </c>
      <c r="AC233" s="53">
        <f>VLOOKUP($A233,[6]Hoja1!$A$3:$G$271,7,0)</f>
        <v>0</v>
      </c>
      <c r="AD233" s="53">
        <f t="shared" si="98"/>
        <v>0</v>
      </c>
      <c r="AE233" s="54">
        <f t="shared" si="109"/>
        <v>0</v>
      </c>
      <c r="AF233" s="53">
        <f>VLOOKUP($A233,[7]Hoja1!$A$3:$M$271,12,0)</f>
        <v>0</v>
      </c>
      <c r="AG233" s="53">
        <f>VLOOKUP($A233,[7]Hoja1!$A$3:$M$271,13,0)</f>
        <v>0</v>
      </c>
      <c r="AH233" s="53">
        <f t="shared" si="99"/>
        <v>0</v>
      </c>
      <c r="AI233" s="54">
        <f t="shared" si="109"/>
        <v>0</v>
      </c>
      <c r="AJ233" s="53">
        <f>VLOOKUP($A233,[8]Hoja1!$A$3:$G$271,6,0)</f>
        <v>0</v>
      </c>
      <c r="AK233" s="53">
        <f>VLOOKUP($A233,[8]Hoja1!$A$3:$G$271,7,0)</f>
        <v>0</v>
      </c>
      <c r="AL233" s="53">
        <f t="shared" si="100"/>
        <v>0</v>
      </c>
      <c r="AM233" s="54">
        <f t="shared" si="109"/>
        <v>0</v>
      </c>
      <c r="AN233" s="53">
        <f>VLOOKUP($A233,[9]Hoja1!$A$5:$G$273,6,0)</f>
        <v>105522</v>
      </c>
      <c r="AO233" s="53">
        <f>VLOOKUP($A233,[9]Hoja1!$A$5:$G$273,7,0)</f>
        <v>0</v>
      </c>
      <c r="AP233" s="53">
        <f t="shared" si="101"/>
        <v>105522</v>
      </c>
      <c r="AQ233" s="54">
        <f t="shared" ref="AQ233:BC248" si="110">$D233*AP233</f>
        <v>105522</v>
      </c>
      <c r="AR233" s="53">
        <f>VLOOKUP($A233,[10]Hoja1!$A$3:$M$271,12,0)</f>
        <v>0</v>
      </c>
      <c r="AS233" s="53">
        <f>VLOOKUP($A233,[10]Hoja1!$A$3:$M$271,13,0)</f>
        <v>0</v>
      </c>
      <c r="AT233" s="53">
        <f t="shared" si="102"/>
        <v>0</v>
      </c>
      <c r="AU233" s="54">
        <f t="shared" si="110"/>
        <v>0</v>
      </c>
      <c r="AV233" s="53">
        <f>VLOOKUP($A233,[11]Hoja1!$A$3:$M$271,12,0)</f>
        <v>0</v>
      </c>
      <c r="AW233" s="53">
        <f>VLOOKUP($A233,[11]Hoja1!$A$3:$M$271,13,0)</f>
        <v>0</v>
      </c>
      <c r="AX233" s="53">
        <f t="shared" si="103"/>
        <v>0</v>
      </c>
      <c r="AY233" s="54">
        <f t="shared" si="110"/>
        <v>0</v>
      </c>
      <c r="AZ233" s="53">
        <f>VLOOKUP($A233,[12]Hoja1!$A$3:$M$271,12,0)</f>
        <v>0</v>
      </c>
      <c r="BA233" s="53">
        <f>VLOOKUP($A233,[12]Hoja1!$A$3:$M$271,13,0)</f>
        <v>0</v>
      </c>
      <c r="BB233" s="53">
        <f t="shared" si="104"/>
        <v>0</v>
      </c>
      <c r="BC233" s="54">
        <f t="shared" si="110"/>
        <v>0</v>
      </c>
      <c r="BD233" s="182"/>
      <c r="BF233" s="13"/>
      <c r="BK233" s="13"/>
    </row>
    <row r="234" spans="1:63" s="14" customFormat="1" ht="51" x14ac:dyDescent="0.2">
      <c r="A234" s="183">
        <v>225</v>
      </c>
      <c r="B234" s="49" t="s">
        <v>417</v>
      </c>
      <c r="C234" s="49" t="s">
        <v>57</v>
      </c>
      <c r="D234" s="132">
        <v>1</v>
      </c>
      <c r="E234" s="50" t="s">
        <v>331</v>
      </c>
      <c r="F234" s="164">
        <v>1446</v>
      </c>
      <c r="G234" s="162">
        <v>2358.6666666666665</v>
      </c>
      <c r="H234" s="53">
        <f>VLOOKUP($A234,[1]Hoja1!$A$3:$G$271,6,0)</f>
        <v>1299</v>
      </c>
      <c r="I234" s="53"/>
      <c r="J234" s="53">
        <f t="shared" si="105"/>
        <v>1299</v>
      </c>
      <c r="K234" s="54">
        <f t="shared" si="106"/>
        <v>1299</v>
      </c>
      <c r="L234" s="53">
        <f>VLOOKUP($A234,[2]Hoja1!$A$3:$G$271,6,0)</f>
        <v>0</v>
      </c>
      <c r="M234" s="53">
        <f>VLOOKUP($A234,[2]Hoja1!$A$3:$G$271,7,0)</f>
        <v>0</v>
      </c>
      <c r="N234" s="53">
        <f t="shared" si="91"/>
        <v>0</v>
      </c>
      <c r="O234" s="54">
        <f t="shared" ref="O234:S249" si="111">$D234*N234</f>
        <v>0</v>
      </c>
      <c r="P234" s="53">
        <f>VLOOKUP($A234,[3]Hoja1!$A$3:$M$271,12,0)</f>
        <v>0</v>
      </c>
      <c r="Q234" s="53">
        <f>VLOOKUP($A234,[3]Hoja1!$A$3:$M$271,13,0)</f>
        <v>0</v>
      </c>
      <c r="R234" s="53">
        <f t="shared" si="93"/>
        <v>0</v>
      </c>
      <c r="S234" s="54">
        <f t="shared" si="111"/>
        <v>0</v>
      </c>
      <c r="T234" s="53">
        <f>VLOOKUP($A234,[4]Hoja1!$A$3:$G$271,6,0)</f>
        <v>0</v>
      </c>
      <c r="U234" s="53">
        <f>VLOOKUP($A234,[4]Hoja1!$A$3:$G$271,7,0)</f>
        <v>0</v>
      </c>
      <c r="V234" s="53">
        <f t="shared" si="95"/>
        <v>0</v>
      </c>
      <c r="W234" s="54">
        <f t="shared" ref="W234:AQ249" si="112">$D234*V234</f>
        <v>0</v>
      </c>
      <c r="X234" s="53">
        <f>VLOOKUP($A234,[5]Hoja1!$A$3:$G$271,6,0)</f>
        <v>0</v>
      </c>
      <c r="Y234" s="53">
        <f>VLOOKUP($A234,[5]Hoja1!$A$3:$G$271,7,0)</f>
        <v>0</v>
      </c>
      <c r="Z234" s="53">
        <f t="shared" si="97"/>
        <v>0</v>
      </c>
      <c r="AA234" s="54">
        <f t="shared" si="112"/>
        <v>0</v>
      </c>
      <c r="AB234" s="53">
        <f>VLOOKUP($A234,[6]Hoja1!$A$3:$G$271,6,0)</f>
        <v>0</v>
      </c>
      <c r="AC234" s="53">
        <f>VLOOKUP($A234,[6]Hoja1!$A$3:$G$271,7,0)</f>
        <v>0</v>
      </c>
      <c r="AD234" s="53">
        <f t="shared" si="98"/>
        <v>0</v>
      </c>
      <c r="AE234" s="54">
        <f t="shared" si="112"/>
        <v>0</v>
      </c>
      <c r="AF234" s="53">
        <f>VLOOKUP($A234,[7]Hoja1!$A$3:$M$271,12,0)</f>
        <v>0</v>
      </c>
      <c r="AG234" s="53">
        <f>VLOOKUP($A234,[7]Hoja1!$A$3:$M$271,13,0)</f>
        <v>0</v>
      </c>
      <c r="AH234" s="53">
        <f t="shared" si="99"/>
        <v>0</v>
      </c>
      <c r="AI234" s="54">
        <f t="shared" si="112"/>
        <v>0</v>
      </c>
      <c r="AJ234" s="53">
        <f>VLOOKUP($A234,[8]Hoja1!$A$3:$G$271,6,0)</f>
        <v>0</v>
      </c>
      <c r="AK234" s="53">
        <f>VLOOKUP($A234,[8]Hoja1!$A$3:$G$271,7,0)</f>
        <v>0</v>
      </c>
      <c r="AL234" s="53">
        <f t="shared" si="100"/>
        <v>0</v>
      </c>
      <c r="AM234" s="54">
        <f t="shared" si="112"/>
        <v>0</v>
      </c>
      <c r="AN234" s="53">
        <f>VLOOKUP($A234,[9]Hoja1!$A$5:$G$273,6,0)</f>
        <v>1364</v>
      </c>
      <c r="AO234" s="53">
        <f>VLOOKUP($A234,[9]Hoja1!$A$5:$G$273,7,0)</f>
        <v>0</v>
      </c>
      <c r="AP234" s="53">
        <f t="shared" si="101"/>
        <v>1364</v>
      </c>
      <c r="AQ234" s="54">
        <f t="shared" si="112"/>
        <v>1364</v>
      </c>
      <c r="AR234" s="53">
        <f>VLOOKUP($A234,[10]Hoja1!$A$3:$M$271,12,0)</f>
        <v>0</v>
      </c>
      <c r="AS234" s="53">
        <f>VLOOKUP($A234,[10]Hoja1!$A$3:$M$271,13,0)</f>
        <v>0</v>
      </c>
      <c r="AT234" s="53">
        <f t="shared" si="102"/>
        <v>0</v>
      </c>
      <c r="AU234" s="54">
        <f t="shared" si="110"/>
        <v>0</v>
      </c>
      <c r="AV234" s="53">
        <f>VLOOKUP($A234,[11]Hoja1!$A$3:$M$271,12,0)</f>
        <v>0</v>
      </c>
      <c r="AW234" s="53">
        <f>VLOOKUP($A234,[11]Hoja1!$A$3:$M$271,13,0)</f>
        <v>0</v>
      </c>
      <c r="AX234" s="53">
        <f t="shared" si="103"/>
        <v>0</v>
      </c>
      <c r="AY234" s="54">
        <f t="shared" si="110"/>
        <v>0</v>
      </c>
      <c r="AZ234" s="53">
        <f>VLOOKUP($A234,[12]Hoja1!$A$3:$M$271,12,0)</f>
        <v>0</v>
      </c>
      <c r="BA234" s="53">
        <f>VLOOKUP($A234,[12]Hoja1!$A$3:$M$271,13,0)</f>
        <v>0</v>
      </c>
      <c r="BB234" s="53">
        <f t="shared" si="104"/>
        <v>0</v>
      </c>
      <c r="BC234" s="54">
        <f t="shared" si="110"/>
        <v>0</v>
      </c>
      <c r="BD234" s="182"/>
      <c r="BF234" s="13"/>
      <c r="BK234" s="13"/>
    </row>
    <row r="235" spans="1:63" s="14" customFormat="1" ht="38.25" x14ac:dyDescent="0.2">
      <c r="A235" s="184">
        <v>226</v>
      </c>
      <c r="B235" s="49" t="s">
        <v>66</v>
      </c>
      <c r="C235" s="49" t="s">
        <v>65</v>
      </c>
      <c r="D235" s="132">
        <v>1</v>
      </c>
      <c r="E235" s="50" t="s">
        <v>331</v>
      </c>
      <c r="F235" s="164">
        <v>28940</v>
      </c>
      <c r="G235" s="162">
        <v>5</v>
      </c>
      <c r="H235" s="53">
        <f>VLOOKUP($A235,[1]Hoja1!$A$3:$G$271,6,0)</f>
        <v>0</v>
      </c>
      <c r="I235" s="53">
        <f>VLOOKUP($A235,[1]Hoja1!$A$3:$G$271,7,0)</f>
        <v>0</v>
      </c>
      <c r="J235" s="53">
        <f t="shared" si="105"/>
        <v>0</v>
      </c>
      <c r="K235" s="54">
        <f t="shared" si="106"/>
        <v>0</v>
      </c>
      <c r="L235" s="53">
        <f>VLOOKUP($A235,[2]Hoja1!$A$3:$G$271,6,0)</f>
        <v>0</v>
      </c>
      <c r="M235" s="53">
        <f>VLOOKUP($A235,[2]Hoja1!$A$3:$G$271,7,0)</f>
        <v>0</v>
      </c>
      <c r="N235" s="53">
        <f t="shared" si="91"/>
        <v>0</v>
      </c>
      <c r="O235" s="54">
        <f t="shared" si="111"/>
        <v>0</v>
      </c>
      <c r="P235" s="53">
        <f>VLOOKUP($A235,[3]Hoja1!$A$3:$M$271,12,0)</f>
        <v>0</v>
      </c>
      <c r="Q235" s="53">
        <f>VLOOKUP($A235,[3]Hoja1!$A$3:$M$271,13,0)</f>
        <v>0</v>
      </c>
      <c r="R235" s="53">
        <f t="shared" si="93"/>
        <v>0</v>
      </c>
      <c r="S235" s="54">
        <f t="shared" si="111"/>
        <v>0</v>
      </c>
      <c r="T235" s="53">
        <f>VLOOKUP($A235,[4]Hoja1!$A$3:$G$271,6,0)</f>
        <v>0</v>
      </c>
      <c r="U235" s="53">
        <f>VLOOKUP($A235,[4]Hoja1!$A$3:$G$271,7,0)</f>
        <v>0</v>
      </c>
      <c r="V235" s="53">
        <f t="shared" si="95"/>
        <v>0</v>
      </c>
      <c r="W235" s="54">
        <f t="shared" si="112"/>
        <v>0</v>
      </c>
      <c r="X235" s="53">
        <f>VLOOKUP($A235,[5]Hoja1!$A$3:$G$271,6,0)</f>
        <v>0</v>
      </c>
      <c r="Y235" s="53">
        <f>VLOOKUP($A235,[5]Hoja1!$A$3:$G$271,7,0)</f>
        <v>0</v>
      </c>
      <c r="Z235" s="53">
        <f t="shared" si="97"/>
        <v>0</v>
      </c>
      <c r="AA235" s="54">
        <f t="shared" si="112"/>
        <v>0</v>
      </c>
      <c r="AB235" s="53">
        <f>VLOOKUP($A235,[6]Hoja1!$A$3:$G$271,6,0)</f>
        <v>0</v>
      </c>
      <c r="AC235" s="53">
        <f>VLOOKUP($A235,[6]Hoja1!$A$3:$G$271,7,0)</f>
        <v>0</v>
      </c>
      <c r="AD235" s="53">
        <f t="shared" si="98"/>
        <v>0</v>
      </c>
      <c r="AE235" s="54">
        <f t="shared" si="112"/>
        <v>0</v>
      </c>
      <c r="AF235" s="53">
        <f>VLOOKUP($A235,[7]Hoja1!$A$3:$M$271,12,0)</f>
        <v>0</v>
      </c>
      <c r="AG235" s="53">
        <f>VLOOKUP($A235,[7]Hoja1!$A$3:$M$271,13,0)</f>
        <v>0</v>
      </c>
      <c r="AH235" s="53">
        <f t="shared" si="99"/>
        <v>0</v>
      </c>
      <c r="AI235" s="54">
        <f t="shared" si="112"/>
        <v>0</v>
      </c>
      <c r="AJ235" s="53">
        <f>VLOOKUP($A235,[8]Hoja1!$A$3:$G$271,6,0)</f>
        <v>0</v>
      </c>
      <c r="AK235" s="53">
        <f>VLOOKUP($A235,[8]Hoja1!$A$3:$G$271,7,0)</f>
        <v>0</v>
      </c>
      <c r="AL235" s="53">
        <f t="shared" si="100"/>
        <v>0</v>
      </c>
      <c r="AM235" s="54">
        <f t="shared" si="112"/>
        <v>0</v>
      </c>
      <c r="AN235" s="53">
        <f>VLOOKUP($A235,[9]Hoja1!$A$5:$G$273,6,0)</f>
        <v>27295</v>
      </c>
      <c r="AO235" s="53">
        <f>VLOOKUP($A235,[9]Hoja1!$A$5:$G$273,7,0)</f>
        <v>0</v>
      </c>
      <c r="AP235" s="53">
        <f t="shared" si="101"/>
        <v>27295</v>
      </c>
      <c r="AQ235" s="54">
        <f t="shared" si="112"/>
        <v>27295</v>
      </c>
      <c r="AR235" s="53">
        <f>VLOOKUP($A235,[10]Hoja1!$A$3:$M$271,12,0)</f>
        <v>0</v>
      </c>
      <c r="AS235" s="53">
        <f>VLOOKUP($A235,[10]Hoja1!$A$3:$M$271,13,0)</f>
        <v>0</v>
      </c>
      <c r="AT235" s="53">
        <f t="shared" si="102"/>
        <v>0</v>
      </c>
      <c r="AU235" s="54">
        <f t="shared" si="110"/>
        <v>0</v>
      </c>
      <c r="AV235" s="53">
        <f>VLOOKUP($A235,[11]Hoja1!$A$3:$M$271,12,0)</f>
        <v>0</v>
      </c>
      <c r="AW235" s="53">
        <f>VLOOKUP($A235,[11]Hoja1!$A$3:$M$271,13,0)</f>
        <v>0</v>
      </c>
      <c r="AX235" s="53">
        <f t="shared" si="103"/>
        <v>0</v>
      </c>
      <c r="AY235" s="54">
        <f t="shared" si="110"/>
        <v>0</v>
      </c>
      <c r="AZ235" s="53">
        <f>VLOOKUP($A235,[12]Hoja1!$A$3:$M$271,12,0)</f>
        <v>0</v>
      </c>
      <c r="BA235" s="53">
        <f>VLOOKUP($A235,[12]Hoja1!$A$3:$M$271,13,0)</f>
        <v>0</v>
      </c>
      <c r="BB235" s="53">
        <f t="shared" si="104"/>
        <v>0</v>
      </c>
      <c r="BC235" s="54">
        <f t="shared" si="110"/>
        <v>0</v>
      </c>
      <c r="BD235" s="182"/>
      <c r="BF235" s="13"/>
      <c r="BK235" s="13"/>
    </row>
    <row r="236" spans="1:63" s="14" customFormat="1" ht="25.5" x14ac:dyDescent="0.2">
      <c r="A236" s="183">
        <v>227</v>
      </c>
      <c r="B236" s="49" t="s">
        <v>69</v>
      </c>
      <c r="C236" s="49" t="s">
        <v>70</v>
      </c>
      <c r="D236" s="132">
        <v>1</v>
      </c>
      <c r="E236" s="50" t="s">
        <v>331</v>
      </c>
      <c r="F236" s="164">
        <v>26343</v>
      </c>
      <c r="G236" s="162">
        <v>1</v>
      </c>
      <c r="H236" s="53">
        <f>VLOOKUP($A236,[1]Hoja1!$A$3:$G$271,6,0)</f>
        <v>0</v>
      </c>
      <c r="I236" s="53">
        <f>VLOOKUP($A236,[1]Hoja1!$A$3:$G$271,7,0)</f>
        <v>0</v>
      </c>
      <c r="J236" s="53">
        <f t="shared" si="105"/>
        <v>0</v>
      </c>
      <c r="K236" s="54">
        <f t="shared" si="106"/>
        <v>0</v>
      </c>
      <c r="L236" s="53">
        <f>VLOOKUP($A236,[2]Hoja1!$A$3:$G$271,6,0)</f>
        <v>0</v>
      </c>
      <c r="M236" s="53">
        <f>VLOOKUP($A236,[2]Hoja1!$A$3:$G$271,7,0)</f>
        <v>0</v>
      </c>
      <c r="N236" s="53">
        <f t="shared" si="91"/>
        <v>0</v>
      </c>
      <c r="O236" s="54">
        <f t="shared" si="111"/>
        <v>0</v>
      </c>
      <c r="P236" s="53">
        <f>VLOOKUP($A236,[3]Hoja1!$A$3:$M$271,12,0)</f>
        <v>0</v>
      </c>
      <c r="Q236" s="53">
        <f>VLOOKUP($A236,[3]Hoja1!$A$3:$M$271,13,0)</f>
        <v>0</v>
      </c>
      <c r="R236" s="53">
        <f t="shared" si="93"/>
        <v>0</v>
      </c>
      <c r="S236" s="54">
        <f t="shared" si="111"/>
        <v>0</v>
      </c>
      <c r="T236" s="53">
        <f>VLOOKUP($A236,[4]Hoja1!$A$3:$G$271,6,0)</f>
        <v>0</v>
      </c>
      <c r="U236" s="53">
        <f>VLOOKUP($A236,[4]Hoja1!$A$3:$G$271,7,0)</f>
        <v>0</v>
      </c>
      <c r="V236" s="53">
        <f t="shared" si="95"/>
        <v>0</v>
      </c>
      <c r="W236" s="54">
        <f t="shared" si="112"/>
        <v>0</v>
      </c>
      <c r="X236" s="53">
        <f>VLOOKUP($A236,[5]Hoja1!$A$3:$G$271,6,0)</f>
        <v>0</v>
      </c>
      <c r="Y236" s="53">
        <f>VLOOKUP($A236,[5]Hoja1!$A$3:$G$271,7,0)</f>
        <v>0</v>
      </c>
      <c r="Z236" s="53">
        <f t="shared" si="97"/>
        <v>0</v>
      </c>
      <c r="AA236" s="54">
        <f t="shared" si="112"/>
        <v>0</v>
      </c>
      <c r="AB236" s="53">
        <f>VLOOKUP($A236,[6]Hoja1!$A$3:$G$271,6,0)</f>
        <v>0</v>
      </c>
      <c r="AC236" s="53">
        <f>VLOOKUP($A236,[6]Hoja1!$A$3:$G$271,7,0)</f>
        <v>0</v>
      </c>
      <c r="AD236" s="53">
        <f t="shared" si="98"/>
        <v>0</v>
      </c>
      <c r="AE236" s="54">
        <f t="shared" si="112"/>
        <v>0</v>
      </c>
      <c r="AF236" s="53">
        <f>VLOOKUP($A236,[7]Hoja1!$A$3:$M$271,12,0)</f>
        <v>0</v>
      </c>
      <c r="AG236" s="53">
        <f>VLOOKUP($A236,[7]Hoja1!$A$3:$M$271,13,0)</f>
        <v>0</v>
      </c>
      <c r="AH236" s="53">
        <f t="shared" si="99"/>
        <v>0</v>
      </c>
      <c r="AI236" s="54">
        <f t="shared" si="112"/>
        <v>0</v>
      </c>
      <c r="AJ236" s="53">
        <f>VLOOKUP($A236,[8]Hoja1!$A$3:$G$271,6,0)</f>
        <v>0</v>
      </c>
      <c r="AK236" s="53">
        <f>VLOOKUP($A236,[8]Hoja1!$A$3:$G$271,7,0)</f>
        <v>0</v>
      </c>
      <c r="AL236" s="53">
        <f t="shared" si="100"/>
        <v>0</v>
      </c>
      <c r="AM236" s="54">
        <f t="shared" si="112"/>
        <v>0</v>
      </c>
      <c r="AN236" s="53">
        <f>VLOOKUP($A236,[9]Hoja1!$A$5:$G$273,6,0)</f>
        <v>24847</v>
      </c>
      <c r="AO236" s="53">
        <f>VLOOKUP($A236,[9]Hoja1!$A$5:$G$273,7,0)</f>
        <v>0</v>
      </c>
      <c r="AP236" s="53">
        <f t="shared" si="101"/>
        <v>24847</v>
      </c>
      <c r="AQ236" s="54">
        <f t="shared" si="112"/>
        <v>24847</v>
      </c>
      <c r="AR236" s="53">
        <f>VLOOKUP($A236,[10]Hoja1!$A$3:$M$271,12,0)</f>
        <v>0</v>
      </c>
      <c r="AS236" s="53">
        <f>VLOOKUP($A236,[10]Hoja1!$A$3:$M$271,13,0)</f>
        <v>0</v>
      </c>
      <c r="AT236" s="53">
        <f t="shared" si="102"/>
        <v>0</v>
      </c>
      <c r="AU236" s="54">
        <f t="shared" si="110"/>
        <v>0</v>
      </c>
      <c r="AV236" s="53">
        <f>VLOOKUP($A236,[11]Hoja1!$A$3:$M$271,12,0)</f>
        <v>0</v>
      </c>
      <c r="AW236" s="53">
        <f>VLOOKUP($A236,[11]Hoja1!$A$3:$M$271,13,0)</f>
        <v>0</v>
      </c>
      <c r="AX236" s="53">
        <f t="shared" si="103"/>
        <v>0</v>
      </c>
      <c r="AY236" s="54">
        <f t="shared" si="110"/>
        <v>0</v>
      </c>
      <c r="AZ236" s="53">
        <f>VLOOKUP($A236,[12]Hoja1!$A$3:$M$271,12,0)</f>
        <v>0</v>
      </c>
      <c r="BA236" s="53">
        <f>VLOOKUP($A236,[12]Hoja1!$A$3:$M$271,13,0)</f>
        <v>0</v>
      </c>
      <c r="BB236" s="53">
        <f t="shared" si="104"/>
        <v>0</v>
      </c>
      <c r="BC236" s="54">
        <f t="shared" si="110"/>
        <v>0</v>
      </c>
      <c r="BD236" s="182"/>
      <c r="BF236" s="13"/>
      <c r="BK236" s="13"/>
    </row>
    <row r="237" spans="1:63" s="14" customFormat="1" ht="38.25" x14ac:dyDescent="0.2">
      <c r="A237" s="184">
        <v>228</v>
      </c>
      <c r="B237" s="49" t="s">
        <v>74</v>
      </c>
      <c r="C237" s="49" t="s">
        <v>75</v>
      </c>
      <c r="D237" s="132">
        <v>1</v>
      </c>
      <c r="E237" s="50" t="s">
        <v>331</v>
      </c>
      <c r="F237" s="164">
        <v>82</v>
      </c>
      <c r="G237" s="162">
        <v>1</v>
      </c>
      <c r="H237" s="53">
        <f>VLOOKUP($A237,[1]Hoja1!$A$3:$G$271,6,0)</f>
        <v>0</v>
      </c>
      <c r="I237" s="53">
        <f>VLOOKUP($A237,[1]Hoja1!$A$3:$G$271,7,0)</f>
        <v>0</v>
      </c>
      <c r="J237" s="53">
        <f t="shared" si="105"/>
        <v>0</v>
      </c>
      <c r="K237" s="54">
        <f t="shared" si="106"/>
        <v>0</v>
      </c>
      <c r="L237" s="53">
        <f>VLOOKUP($A237,[2]Hoja1!$A$3:$G$271,6,0)</f>
        <v>0</v>
      </c>
      <c r="M237" s="53">
        <f>VLOOKUP($A237,[2]Hoja1!$A$3:$G$271,7,0)</f>
        <v>0</v>
      </c>
      <c r="N237" s="53">
        <f t="shared" si="91"/>
        <v>0</v>
      </c>
      <c r="O237" s="54">
        <f t="shared" si="111"/>
        <v>0</v>
      </c>
      <c r="P237" s="53">
        <f>VLOOKUP($A237,[3]Hoja1!$A$3:$M$271,12,0)</f>
        <v>14400</v>
      </c>
      <c r="Q237" s="53">
        <f>VLOOKUP($A237,[3]Hoja1!$A$3:$M$271,13,0)</f>
        <v>0</v>
      </c>
      <c r="R237" s="53">
        <f t="shared" si="93"/>
        <v>14400</v>
      </c>
      <c r="S237" s="54">
        <f t="shared" si="111"/>
        <v>14400</v>
      </c>
      <c r="T237" s="53">
        <f>VLOOKUP($A237,[4]Hoja1!$A$3:$G$271,6,0)</f>
        <v>0</v>
      </c>
      <c r="U237" s="53">
        <f>VLOOKUP($A237,[4]Hoja1!$A$3:$G$271,7,0)</f>
        <v>0</v>
      </c>
      <c r="V237" s="53">
        <f t="shared" si="95"/>
        <v>0</v>
      </c>
      <c r="W237" s="54">
        <f t="shared" si="112"/>
        <v>0</v>
      </c>
      <c r="X237" s="53">
        <f>VLOOKUP($A237,[5]Hoja1!$A$3:$G$271,6,0)</f>
        <v>0</v>
      </c>
      <c r="Y237" s="53">
        <f>VLOOKUP($A237,[5]Hoja1!$A$3:$G$271,7,0)</f>
        <v>0</v>
      </c>
      <c r="Z237" s="53">
        <f t="shared" si="97"/>
        <v>0</v>
      </c>
      <c r="AA237" s="54">
        <f t="shared" si="112"/>
        <v>0</v>
      </c>
      <c r="AB237" s="53">
        <f>VLOOKUP($A237,[6]Hoja1!$A$3:$G$271,6,0)</f>
        <v>72</v>
      </c>
      <c r="AC237" s="53">
        <f>VLOOKUP($A237,[6]Hoja1!$A$3:$G$271,7,0)</f>
        <v>0</v>
      </c>
      <c r="AD237" s="53">
        <f t="shared" si="98"/>
        <v>72</v>
      </c>
      <c r="AE237" s="54">
        <f t="shared" si="112"/>
        <v>72</v>
      </c>
      <c r="AF237" s="53">
        <f>VLOOKUP($A237,[7]Hoja1!$A$3:$M$271,12,0)</f>
        <v>0</v>
      </c>
      <c r="AG237" s="53">
        <f>VLOOKUP($A237,[7]Hoja1!$A$3:$M$271,13,0)</f>
        <v>0</v>
      </c>
      <c r="AH237" s="53">
        <f t="shared" si="99"/>
        <v>0</v>
      </c>
      <c r="AI237" s="54">
        <f t="shared" si="112"/>
        <v>0</v>
      </c>
      <c r="AJ237" s="53">
        <f>VLOOKUP($A237,[8]Hoja1!$A$3:$G$271,6,0)</f>
        <v>0</v>
      </c>
      <c r="AK237" s="53">
        <f>VLOOKUP($A237,[8]Hoja1!$A$3:$G$271,7,0)</f>
        <v>0</v>
      </c>
      <c r="AL237" s="53">
        <f t="shared" si="100"/>
        <v>0</v>
      </c>
      <c r="AM237" s="54">
        <f t="shared" si="112"/>
        <v>0</v>
      </c>
      <c r="AN237" s="53">
        <f>VLOOKUP($A237,[9]Hoja1!$A$5:$G$273,6,0)</f>
        <v>16023</v>
      </c>
      <c r="AO237" s="53">
        <f>VLOOKUP($A237,[9]Hoja1!$A$5:$G$273,7,0)</f>
        <v>0</v>
      </c>
      <c r="AP237" s="53">
        <f t="shared" si="101"/>
        <v>16023</v>
      </c>
      <c r="AQ237" s="54">
        <f t="shared" si="112"/>
        <v>16023</v>
      </c>
      <c r="AR237" s="53">
        <f>VLOOKUP($A237,[10]Hoja1!$A$3:$M$271,12,0)</f>
        <v>0</v>
      </c>
      <c r="AS237" s="53">
        <f>VLOOKUP($A237,[10]Hoja1!$A$3:$M$271,13,0)</f>
        <v>0</v>
      </c>
      <c r="AT237" s="53">
        <f t="shared" si="102"/>
        <v>0</v>
      </c>
      <c r="AU237" s="54">
        <f t="shared" si="110"/>
        <v>0</v>
      </c>
      <c r="AV237" s="53">
        <f>VLOOKUP($A237,[11]Hoja1!$A$3:$M$271,12,0)</f>
        <v>0</v>
      </c>
      <c r="AW237" s="53">
        <f>VLOOKUP($A237,[11]Hoja1!$A$3:$M$271,13,0)</f>
        <v>0</v>
      </c>
      <c r="AX237" s="53">
        <f t="shared" si="103"/>
        <v>0</v>
      </c>
      <c r="AY237" s="54">
        <f t="shared" si="110"/>
        <v>0</v>
      </c>
      <c r="AZ237" s="53">
        <f>VLOOKUP($A237,[12]Hoja1!$A$3:$M$271,12,0)</f>
        <v>0</v>
      </c>
      <c r="BA237" s="53">
        <f>VLOOKUP($A237,[12]Hoja1!$A$3:$M$271,13,0)</f>
        <v>0</v>
      </c>
      <c r="BB237" s="53">
        <f t="shared" si="104"/>
        <v>0</v>
      </c>
      <c r="BC237" s="54">
        <f t="shared" si="110"/>
        <v>0</v>
      </c>
      <c r="BD237" s="182"/>
      <c r="BF237" s="13"/>
      <c r="BK237" s="13"/>
    </row>
    <row r="238" spans="1:63" s="14" customFormat="1" ht="25.5" x14ac:dyDescent="0.2">
      <c r="A238" s="183">
        <v>229</v>
      </c>
      <c r="B238" s="49" t="s">
        <v>76</v>
      </c>
      <c r="C238" s="49" t="s">
        <v>75</v>
      </c>
      <c r="D238" s="132">
        <v>1</v>
      </c>
      <c r="E238" s="50" t="s">
        <v>331</v>
      </c>
      <c r="F238" s="164">
        <v>107</v>
      </c>
      <c r="G238" s="162">
        <v>333.33333333333331</v>
      </c>
      <c r="H238" s="53">
        <f>VLOOKUP($A238,[1]Hoja1!$A$3:$G$271,6,0)</f>
        <v>0</v>
      </c>
      <c r="I238" s="53">
        <f>VLOOKUP($A238,[1]Hoja1!$A$3:$G$271,7,0)</f>
        <v>0</v>
      </c>
      <c r="J238" s="53">
        <f t="shared" si="105"/>
        <v>0</v>
      </c>
      <c r="K238" s="54">
        <f t="shared" si="106"/>
        <v>0</v>
      </c>
      <c r="L238" s="53">
        <f>VLOOKUP($A238,[2]Hoja1!$A$3:$G$271,6,0)</f>
        <v>0</v>
      </c>
      <c r="M238" s="53">
        <f>VLOOKUP($A238,[2]Hoja1!$A$3:$G$271,7,0)</f>
        <v>0</v>
      </c>
      <c r="N238" s="53">
        <f t="shared" si="91"/>
        <v>0</v>
      </c>
      <c r="O238" s="54">
        <f t="shared" si="111"/>
        <v>0</v>
      </c>
      <c r="P238" s="53">
        <f>VLOOKUP($A238,[3]Hoja1!$A$3:$M$271,12,0)</f>
        <v>19300</v>
      </c>
      <c r="Q238" s="53">
        <f>VLOOKUP($A238,[3]Hoja1!$A$3:$M$271,13,0)</f>
        <v>0</v>
      </c>
      <c r="R238" s="53">
        <f t="shared" si="93"/>
        <v>19300</v>
      </c>
      <c r="S238" s="54">
        <f t="shared" si="111"/>
        <v>19300</v>
      </c>
      <c r="T238" s="53">
        <f>VLOOKUP($A238,[4]Hoja1!$A$3:$G$271,6,0)</f>
        <v>91</v>
      </c>
      <c r="U238" s="53">
        <f t="shared" ref="U238:U239" si="113">T238*0.19</f>
        <v>17.29</v>
      </c>
      <c r="V238" s="53">
        <f t="shared" si="95"/>
        <v>108.28999999999999</v>
      </c>
      <c r="W238" s="54">
        <f t="shared" si="112"/>
        <v>108.28999999999999</v>
      </c>
      <c r="X238" s="53">
        <f>VLOOKUP($A238,[5]Hoja1!$A$3:$G$271,6,0)</f>
        <v>0</v>
      </c>
      <c r="Y238" s="53">
        <f>VLOOKUP($A238,[5]Hoja1!$A$3:$G$271,7,0)</f>
        <v>0</v>
      </c>
      <c r="Z238" s="53">
        <f t="shared" si="97"/>
        <v>0</v>
      </c>
      <c r="AA238" s="54">
        <f t="shared" si="112"/>
        <v>0</v>
      </c>
      <c r="AB238" s="53">
        <f>VLOOKUP($A238,[6]Hoja1!$A$3:$G$271,6,0)</f>
        <v>107</v>
      </c>
      <c r="AC238" s="53">
        <f>VLOOKUP($A238,[6]Hoja1!$A$3:$G$271,7,0)</f>
        <v>0</v>
      </c>
      <c r="AD238" s="53">
        <f t="shared" si="98"/>
        <v>107</v>
      </c>
      <c r="AE238" s="54">
        <f t="shared" si="112"/>
        <v>107</v>
      </c>
      <c r="AF238" s="53">
        <f>VLOOKUP($A238,[7]Hoja1!$A$3:$M$271,12,0)</f>
        <v>0</v>
      </c>
      <c r="AG238" s="53">
        <f>VLOOKUP($A238,[7]Hoja1!$A$3:$M$271,13,0)</f>
        <v>0</v>
      </c>
      <c r="AH238" s="53">
        <f t="shared" si="99"/>
        <v>0</v>
      </c>
      <c r="AI238" s="54">
        <f t="shared" si="112"/>
        <v>0</v>
      </c>
      <c r="AJ238" s="53">
        <f>VLOOKUP($A238,[8]Hoja1!$A$3:$G$271,6,0)</f>
        <v>0</v>
      </c>
      <c r="AK238" s="53">
        <f>VLOOKUP($A238,[8]Hoja1!$A$3:$G$271,7,0)</f>
        <v>0</v>
      </c>
      <c r="AL238" s="53">
        <f t="shared" si="100"/>
        <v>0</v>
      </c>
      <c r="AM238" s="54">
        <f t="shared" si="112"/>
        <v>0</v>
      </c>
      <c r="AN238" s="53">
        <f>VLOOKUP($A238,[9]Hoja1!$A$5:$G$273,6,0)</f>
        <v>0</v>
      </c>
      <c r="AO238" s="53">
        <f>VLOOKUP($A238,[9]Hoja1!$A$5:$G$273,7,0)</f>
        <v>0</v>
      </c>
      <c r="AP238" s="53">
        <f t="shared" si="101"/>
        <v>0</v>
      </c>
      <c r="AQ238" s="54">
        <f t="shared" si="112"/>
        <v>0</v>
      </c>
      <c r="AR238" s="53">
        <f>VLOOKUP($A238,[10]Hoja1!$A$3:$M$271,12,0)</f>
        <v>0</v>
      </c>
      <c r="AS238" s="53">
        <f>VLOOKUP($A238,[10]Hoja1!$A$3:$M$271,13,0)</f>
        <v>0</v>
      </c>
      <c r="AT238" s="53">
        <f t="shared" si="102"/>
        <v>0</v>
      </c>
      <c r="AU238" s="54">
        <f t="shared" si="110"/>
        <v>0</v>
      </c>
      <c r="AV238" s="53">
        <f>VLOOKUP($A238,[11]Hoja1!$A$3:$M$271,12,0)</f>
        <v>0</v>
      </c>
      <c r="AW238" s="53">
        <f>VLOOKUP($A238,[11]Hoja1!$A$3:$M$271,13,0)</f>
        <v>0</v>
      </c>
      <c r="AX238" s="53">
        <f t="shared" si="103"/>
        <v>0</v>
      </c>
      <c r="AY238" s="54">
        <f t="shared" si="110"/>
        <v>0</v>
      </c>
      <c r="AZ238" s="53">
        <f>VLOOKUP($A238,[12]Hoja1!$A$3:$M$271,12,0)</f>
        <v>0</v>
      </c>
      <c r="BA238" s="53">
        <f>VLOOKUP($A238,[12]Hoja1!$A$3:$M$271,13,0)</f>
        <v>0</v>
      </c>
      <c r="BB238" s="53">
        <f t="shared" si="104"/>
        <v>0</v>
      </c>
      <c r="BC238" s="54">
        <f t="shared" si="110"/>
        <v>0</v>
      </c>
      <c r="BD238" s="182"/>
      <c r="BF238" s="13"/>
      <c r="BK238" s="13"/>
    </row>
    <row r="239" spans="1:63" s="14" customFormat="1" ht="25.5" x14ac:dyDescent="0.2">
      <c r="A239" s="184">
        <v>230</v>
      </c>
      <c r="B239" s="49" t="s">
        <v>87</v>
      </c>
      <c r="C239" s="49" t="s">
        <v>88</v>
      </c>
      <c r="D239" s="132">
        <v>1</v>
      </c>
      <c r="E239" s="50" t="s">
        <v>331</v>
      </c>
      <c r="F239" s="164">
        <v>466</v>
      </c>
      <c r="G239" s="162">
        <v>469.66666666666669</v>
      </c>
      <c r="H239" s="53">
        <f>VLOOKUP($A239,[1]Hoja1!$A$3:$G$271,6,0)</f>
        <v>0</v>
      </c>
      <c r="I239" s="53">
        <f>VLOOKUP($A239,[1]Hoja1!$A$3:$G$271,7,0)</f>
        <v>0</v>
      </c>
      <c r="J239" s="53">
        <f t="shared" si="105"/>
        <v>0</v>
      </c>
      <c r="K239" s="54">
        <f t="shared" si="106"/>
        <v>0</v>
      </c>
      <c r="L239" s="53">
        <f>VLOOKUP($A239,[2]Hoja1!$A$3:$G$271,6,0)</f>
        <v>0</v>
      </c>
      <c r="M239" s="53">
        <f>VLOOKUP($A239,[2]Hoja1!$A$3:$G$271,7,0)</f>
        <v>0</v>
      </c>
      <c r="N239" s="53">
        <f t="shared" si="91"/>
        <v>0</v>
      </c>
      <c r="O239" s="54">
        <f t="shared" si="111"/>
        <v>0</v>
      </c>
      <c r="P239" s="53">
        <f>VLOOKUP($A239,[3]Hoja1!$A$3:$M$271,12,0)</f>
        <v>335</v>
      </c>
      <c r="Q239" s="53">
        <f>P239*0.19</f>
        <v>63.65</v>
      </c>
      <c r="R239" s="53">
        <f t="shared" si="93"/>
        <v>398.65</v>
      </c>
      <c r="S239" s="54">
        <f t="shared" si="111"/>
        <v>398.65</v>
      </c>
      <c r="T239" s="53">
        <f>VLOOKUP($A239,[4]Hoja1!$A$3:$G$271,6,0)</f>
        <v>381</v>
      </c>
      <c r="U239" s="53">
        <f t="shared" si="113"/>
        <v>72.39</v>
      </c>
      <c r="V239" s="53">
        <f t="shared" si="95"/>
        <v>453.39</v>
      </c>
      <c r="W239" s="54">
        <f t="shared" si="112"/>
        <v>453.39</v>
      </c>
      <c r="X239" s="53">
        <f>VLOOKUP($A239,[5]Hoja1!$A$3:$G$271,6,0)</f>
        <v>0</v>
      </c>
      <c r="Y239" s="53">
        <f>VLOOKUP($A239,[5]Hoja1!$A$3:$G$271,7,0)</f>
        <v>0</v>
      </c>
      <c r="Z239" s="53">
        <f t="shared" si="97"/>
        <v>0</v>
      </c>
      <c r="AA239" s="54">
        <f t="shared" si="112"/>
        <v>0</v>
      </c>
      <c r="AB239" s="53">
        <f>VLOOKUP($A239,[6]Hoja1!$A$3:$G$271,6,0)</f>
        <v>0</v>
      </c>
      <c r="AC239" s="53">
        <f>VLOOKUP($A239,[6]Hoja1!$A$3:$G$271,7,0)</f>
        <v>0</v>
      </c>
      <c r="AD239" s="53">
        <f t="shared" si="98"/>
        <v>0</v>
      </c>
      <c r="AE239" s="54">
        <f t="shared" si="112"/>
        <v>0</v>
      </c>
      <c r="AF239" s="53">
        <f>VLOOKUP($A239,[7]Hoja1!$A$3:$M$271,12,0)</f>
        <v>0</v>
      </c>
      <c r="AG239" s="53">
        <f>VLOOKUP($A239,[7]Hoja1!$A$3:$M$271,13,0)</f>
        <v>0</v>
      </c>
      <c r="AH239" s="53">
        <f t="shared" si="99"/>
        <v>0</v>
      </c>
      <c r="AI239" s="54">
        <f t="shared" si="112"/>
        <v>0</v>
      </c>
      <c r="AJ239" s="53">
        <f>VLOOKUP($A239,[8]Hoja1!$A$3:$G$271,6,0)</f>
        <v>0</v>
      </c>
      <c r="AK239" s="53">
        <f>VLOOKUP($A239,[8]Hoja1!$A$3:$G$271,7,0)</f>
        <v>0</v>
      </c>
      <c r="AL239" s="53">
        <f t="shared" si="100"/>
        <v>0</v>
      </c>
      <c r="AM239" s="54">
        <f t="shared" si="112"/>
        <v>0</v>
      </c>
      <c r="AN239" s="53">
        <f>VLOOKUP($A239,[9]Hoja1!$A$5:$G$273,6,0)</f>
        <v>369</v>
      </c>
      <c r="AO239" s="53">
        <f>VLOOKUP($A239,[9]Hoja1!$A$5:$G$273,7,0)</f>
        <v>70.11</v>
      </c>
      <c r="AP239" s="53">
        <f t="shared" si="101"/>
        <v>439.11</v>
      </c>
      <c r="AQ239" s="54">
        <f t="shared" si="112"/>
        <v>439.11</v>
      </c>
      <c r="AR239" s="53">
        <f>VLOOKUP($A239,[10]Hoja1!$A$3:$M$271,12,0)</f>
        <v>0</v>
      </c>
      <c r="AS239" s="53">
        <f>VLOOKUP($A239,[10]Hoja1!$A$3:$M$271,13,0)</f>
        <v>0</v>
      </c>
      <c r="AT239" s="53">
        <f t="shared" si="102"/>
        <v>0</v>
      </c>
      <c r="AU239" s="54">
        <f t="shared" si="110"/>
        <v>0</v>
      </c>
      <c r="AV239" s="53">
        <f>VLOOKUP($A239,[11]Hoja1!$A$3:$M$271,12,0)</f>
        <v>0</v>
      </c>
      <c r="AW239" s="53">
        <f>VLOOKUP($A239,[11]Hoja1!$A$3:$M$271,13,0)</f>
        <v>0</v>
      </c>
      <c r="AX239" s="53">
        <f t="shared" si="103"/>
        <v>0</v>
      </c>
      <c r="AY239" s="54">
        <f t="shared" si="110"/>
        <v>0</v>
      </c>
      <c r="AZ239" s="53">
        <f>VLOOKUP($A239,[12]Hoja1!$A$3:$M$271,12,0)</f>
        <v>0</v>
      </c>
      <c r="BA239" s="53">
        <f>VLOOKUP($A239,[12]Hoja1!$A$3:$M$271,13,0)</f>
        <v>0</v>
      </c>
      <c r="BB239" s="53">
        <f t="shared" si="104"/>
        <v>0</v>
      </c>
      <c r="BC239" s="54">
        <f t="shared" si="110"/>
        <v>0</v>
      </c>
      <c r="BD239" s="182"/>
      <c r="BF239" s="13"/>
      <c r="BK239" s="13"/>
    </row>
    <row r="240" spans="1:63" s="14" customFormat="1" ht="25.5" x14ac:dyDescent="0.2">
      <c r="A240" s="183">
        <v>231</v>
      </c>
      <c r="B240" s="49" t="s">
        <v>105</v>
      </c>
      <c r="C240" s="49" t="s">
        <v>89</v>
      </c>
      <c r="D240" s="132">
        <v>1</v>
      </c>
      <c r="E240" s="50" t="s">
        <v>331</v>
      </c>
      <c r="F240" s="164">
        <v>975</v>
      </c>
      <c r="G240" s="162">
        <v>1592.3333333333333</v>
      </c>
      <c r="H240" s="53">
        <f>VLOOKUP($A240,[1]Hoja1!$A$3:$G$271,6,0)</f>
        <v>0</v>
      </c>
      <c r="I240" s="53">
        <f>VLOOKUP($A240,[1]Hoja1!$A$3:$G$271,7,0)</f>
        <v>0</v>
      </c>
      <c r="J240" s="53">
        <f t="shared" si="105"/>
        <v>0</v>
      </c>
      <c r="K240" s="54">
        <f t="shared" si="106"/>
        <v>0</v>
      </c>
      <c r="L240" s="53">
        <f>VLOOKUP($A240,[2]Hoja1!$A$3:$G$271,6,0)</f>
        <v>0</v>
      </c>
      <c r="M240" s="53">
        <f>VLOOKUP($A240,[2]Hoja1!$A$3:$G$271,7,0)</f>
        <v>0</v>
      </c>
      <c r="N240" s="53">
        <f t="shared" si="91"/>
        <v>0</v>
      </c>
      <c r="O240" s="54">
        <f t="shared" si="111"/>
        <v>0</v>
      </c>
      <c r="P240" s="53">
        <f>VLOOKUP($A240,[3]Hoja1!$A$3:$M$271,12,0)</f>
        <v>824</v>
      </c>
      <c r="Q240" s="53">
        <f>VLOOKUP($A240,[3]Hoja1!$A$3:$M$271,13,0)</f>
        <v>0</v>
      </c>
      <c r="R240" s="53">
        <f t="shared" si="93"/>
        <v>824</v>
      </c>
      <c r="S240" s="54">
        <f t="shared" si="111"/>
        <v>824</v>
      </c>
      <c r="T240" s="53">
        <f>VLOOKUP($A240,[4]Hoja1!$A$3:$G$271,6,0)</f>
        <v>1193</v>
      </c>
      <c r="U240" s="53">
        <f>VLOOKUP($A240,[4]Hoja1!$A$3:$G$271,7,0)</f>
        <v>0</v>
      </c>
      <c r="V240" s="53">
        <f t="shared" si="95"/>
        <v>1193</v>
      </c>
      <c r="W240" s="54">
        <f t="shared" si="112"/>
        <v>1193</v>
      </c>
      <c r="X240" s="53">
        <f>VLOOKUP($A240,[5]Hoja1!$A$3:$G$271,6,0)</f>
        <v>1695</v>
      </c>
      <c r="Y240" s="53"/>
      <c r="Z240" s="53">
        <f t="shared" si="97"/>
        <v>1695</v>
      </c>
      <c r="AA240" s="54">
        <f t="shared" si="112"/>
        <v>1695</v>
      </c>
      <c r="AB240" s="53">
        <f>VLOOKUP($A240,[6]Hoja1!$A$3:$G$271,6,0)</f>
        <v>0</v>
      </c>
      <c r="AC240" s="53">
        <f>VLOOKUP($A240,[6]Hoja1!$A$3:$G$271,7,0)</f>
        <v>0</v>
      </c>
      <c r="AD240" s="53">
        <f t="shared" si="98"/>
        <v>0</v>
      </c>
      <c r="AE240" s="54">
        <f t="shared" si="112"/>
        <v>0</v>
      </c>
      <c r="AF240" s="53">
        <f>VLOOKUP($A240,[7]Hoja1!$A$3:$M$271,12,0)</f>
        <v>0</v>
      </c>
      <c r="AG240" s="53">
        <f>VLOOKUP($A240,[7]Hoja1!$A$3:$M$271,13,0)</f>
        <v>0</v>
      </c>
      <c r="AH240" s="53">
        <f t="shared" si="99"/>
        <v>0</v>
      </c>
      <c r="AI240" s="54">
        <f t="shared" si="112"/>
        <v>0</v>
      </c>
      <c r="AJ240" s="53">
        <f>VLOOKUP($A240,[8]Hoja1!$A$3:$G$271,6,0)</f>
        <v>0</v>
      </c>
      <c r="AK240" s="53">
        <f>VLOOKUP($A240,[8]Hoja1!$A$3:$G$271,7,0)</f>
        <v>0</v>
      </c>
      <c r="AL240" s="53">
        <f t="shared" si="100"/>
        <v>0</v>
      </c>
      <c r="AM240" s="54">
        <f t="shared" si="112"/>
        <v>0</v>
      </c>
      <c r="AN240" s="53">
        <f>VLOOKUP($A240,[9]Hoja1!$A$5:$G$273,6,0)</f>
        <v>919</v>
      </c>
      <c r="AO240" s="53">
        <f>VLOOKUP($A240,[9]Hoja1!$A$5:$G$273,7,0)</f>
        <v>0</v>
      </c>
      <c r="AP240" s="53">
        <f t="shared" si="101"/>
        <v>919</v>
      </c>
      <c r="AQ240" s="54">
        <f t="shared" si="112"/>
        <v>919</v>
      </c>
      <c r="AR240" s="53">
        <f>VLOOKUP($A240,[10]Hoja1!$A$3:$M$271,12,0)</f>
        <v>0</v>
      </c>
      <c r="AS240" s="53">
        <f>VLOOKUP($A240,[10]Hoja1!$A$3:$M$271,13,0)</f>
        <v>0</v>
      </c>
      <c r="AT240" s="53">
        <f t="shared" si="102"/>
        <v>0</v>
      </c>
      <c r="AU240" s="54">
        <f t="shared" si="110"/>
        <v>0</v>
      </c>
      <c r="AV240" s="53">
        <f>VLOOKUP($A240,[11]Hoja1!$A$3:$M$271,12,0)</f>
        <v>0</v>
      </c>
      <c r="AW240" s="53">
        <f>VLOOKUP($A240,[11]Hoja1!$A$3:$M$271,13,0)</f>
        <v>0</v>
      </c>
      <c r="AX240" s="53">
        <f t="shared" si="103"/>
        <v>0</v>
      </c>
      <c r="AY240" s="54">
        <f t="shared" si="110"/>
        <v>0</v>
      </c>
      <c r="AZ240" s="53">
        <f>VLOOKUP($A240,[12]Hoja1!$A$3:$M$271,12,0)</f>
        <v>0</v>
      </c>
      <c r="BA240" s="53">
        <f>VLOOKUP($A240,[12]Hoja1!$A$3:$M$271,13,0)</f>
        <v>0</v>
      </c>
      <c r="BB240" s="53">
        <f t="shared" si="104"/>
        <v>0</v>
      </c>
      <c r="BC240" s="54">
        <f t="shared" si="110"/>
        <v>0</v>
      </c>
      <c r="BD240" s="182"/>
      <c r="BF240" s="13"/>
      <c r="BK240" s="13"/>
    </row>
    <row r="241" spans="1:63" s="14" customFormat="1" ht="12.75" x14ac:dyDescent="0.2">
      <c r="A241" s="184">
        <v>232</v>
      </c>
      <c r="B241" s="49" t="s">
        <v>106</v>
      </c>
      <c r="C241" s="49" t="s">
        <v>89</v>
      </c>
      <c r="D241" s="132">
        <v>1</v>
      </c>
      <c r="E241" s="50" t="s">
        <v>331</v>
      </c>
      <c r="F241" s="164">
        <v>975</v>
      </c>
      <c r="G241" s="162">
        <v>386.33333333333331</v>
      </c>
      <c r="H241" s="53">
        <f>VLOOKUP($A241,[1]Hoja1!$A$3:$G$271,6,0)</f>
        <v>0</v>
      </c>
      <c r="I241" s="53">
        <f>VLOOKUP($A241,[1]Hoja1!$A$3:$G$271,7,0)</f>
        <v>0</v>
      </c>
      <c r="J241" s="53">
        <f t="shared" si="105"/>
        <v>0</v>
      </c>
      <c r="K241" s="54">
        <f t="shared" si="106"/>
        <v>0</v>
      </c>
      <c r="L241" s="53">
        <f>VLOOKUP($A241,[2]Hoja1!$A$3:$G$271,6,0)</f>
        <v>0</v>
      </c>
      <c r="M241" s="53">
        <f>VLOOKUP($A241,[2]Hoja1!$A$3:$G$271,7,0)</f>
        <v>0</v>
      </c>
      <c r="N241" s="53">
        <f t="shared" si="91"/>
        <v>0</v>
      </c>
      <c r="O241" s="54">
        <f t="shared" si="111"/>
        <v>0</v>
      </c>
      <c r="P241" s="53">
        <f>VLOOKUP($A241,[3]Hoja1!$A$3:$M$271,12,0)</f>
        <v>824</v>
      </c>
      <c r="Q241" s="53">
        <f>VLOOKUP($A241,[3]Hoja1!$A$3:$M$271,13,0)</f>
        <v>0</v>
      </c>
      <c r="R241" s="53">
        <f t="shared" si="93"/>
        <v>824</v>
      </c>
      <c r="S241" s="54">
        <f t="shared" si="111"/>
        <v>824</v>
      </c>
      <c r="T241" s="53">
        <f>VLOOKUP($A241,[4]Hoja1!$A$3:$G$271,6,0)</f>
        <v>1193</v>
      </c>
      <c r="U241" s="53">
        <f>VLOOKUP($A241,[4]Hoja1!$A$3:$G$271,7,0)</f>
        <v>0</v>
      </c>
      <c r="V241" s="53">
        <f t="shared" si="95"/>
        <v>1193</v>
      </c>
      <c r="W241" s="54">
        <f t="shared" si="112"/>
        <v>1193</v>
      </c>
      <c r="X241" s="53">
        <f>VLOOKUP($A241,[5]Hoja1!$A$3:$G$271,6,0)</f>
        <v>1695</v>
      </c>
      <c r="Y241" s="53"/>
      <c r="Z241" s="53">
        <f t="shared" si="97"/>
        <v>1695</v>
      </c>
      <c r="AA241" s="54">
        <f t="shared" si="112"/>
        <v>1695</v>
      </c>
      <c r="AB241" s="53">
        <f>VLOOKUP($A241,[6]Hoja1!$A$3:$G$271,6,0)</f>
        <v>0</v>
      </c>
      <c r="AC241" s="53">
        <f>VLOOKUP($A241,[6]Hoja1!$A$3:$G$271,7,0)</f>
        <v>0</v>
      </c>
      <c r="AD241" s="53">
        <f t="shared" si="98"/>
        <v>0</v>
      </c>
      <c r="AE241" s="54">
        <f t="shared" si="112"/>
        <v>0</v>
      </c>
      <c r="AF241" s="53">
        <f>VLOOKUP($A241,[7]Hoja1!$A$3:$M$271,12,0)</f>
        <v>0</v>
      </c>
      <c r="AG241" s="53">
        <f>VLOOKUP($A241,[7]Hoja1!$A$3:$M$271,13,0)</f>
        <v>0</v>
      </c>
      <c r="AH241" s="53">
        <f t="shared" si="99"/>
        <v>0</v>
      </c>
      <c r="AI241" s="54">
        <f t="shared" si="112"/>
        <v>0</v>
      </c>
      <c r="AJ241" s="53">
        <f>VLOOKUP($A241,[8]Hoja1!$A$3:$G$271,6,0)</f>
        <v>0</v>
      </c>
      <c r="AK241" s="53">
        <f>VLOOKUP($A241,[8]Hoja1!$A$3:$G$271,7,0)</f>
        <v>0</v>
      </c>
      <c r="AL241" s="53">
        <f t="shared" si="100"/>
        <v>0</v>
      </c>
      <c r="AM241" s="54">
        <f t="shared" si="112"/>
        <v>0</v>
      </c>
      <c r="AN241" s="53">
        <f>VLOOKUP($A241,[9]Hoja1!$A$5:$G$273,6,0)</f>
        <v>919</v>
      </c>
      <c r="AO241" s="53">
        <f>VLOOKUP($A241,[9]Hoja1!$A$5:$G$273,7,0)</f>
        <v>0</v>
      </c>
      <c r="AP241" s="53">
        <f t="shared" si="101"/>
        <v>919</v>
      </c>
      <c r="AQ241" s="54">
        <f t="shared" si="112"/>
        <v>919</v>
      </c>
      <c r="AR241" s="53">
        <f>VLOOKUP($A241,[10]Hoja1!$A$3:$M$271,12,0)</f>
        <v>0</v>
      </c>
      <c r="AS241" s="53">
        <f>VLOOKUP($A241,[10]Hoja1!$A$3:$M$271,13,0)</f>
        <v>0</v>
      </c>
      <c r="AT241" s="53">
        <f t="shared" si="102"/>
        <v>0</v>
      </c>
      <c r="AU241" s="54">
        <f t="shared" si="110"/>
        <v>0</v>
      </c>
      <c r="AV241" s="53">
        <f>VLOOKUP($A241,[11]Hoja1!$A$3:$M$271,12,0)</f>
        <v>0</v>
      </c>
      <c r="AW241" s="53">
        <f>VLOOKUP($A241,[11]Hoja1!$A$3:$M$271,13,0)</f>
        <v>0</v>
      </c>
      <c r="AX241" s="53">
        <f t="shared" si="103"/>
        <v>0</v>
      </c>
      <c r="AY241" s="54">
        <f t="shared" si="110"/>
        <v>0</v>
      </c>
      <c r="AZ241" s="53">
        <f>VLOOKUP($A241,[12]Hoja1!$A$3:$M$271,12,0)</f>
        <v>0</v>
      </c>
      <c r="BA241" s="53">
        <f>VLOOKUP($A241,[12]Hoja1!$A$3:$M$271,13,0)</f>
        <v>0</v>
      </c>
      <c r="BB241" s="53">
        <f t="shared" si="104"/>
        <v>0</v>
      </c>
      <c r="BC241" s="54">
        <f t="shared" si="110"/>
        <v>0</v>
      </c>
      <c r="BD241" s="182"/>
      <c r="BF241" s="13"/>
      <c r="BK241" s="13"/>
    </row>
    <row r="242" spans="1:63" s="14" customFormat="1" ht="12.75" x14ac:dyDescent="0.2">
      <c r="A242" s="183">
        <v>233</v>
      </c>
      <c r="B242" s="49" t="s">
        <v>110</v>
      </c>
      <c r="C242" s="49" t="s">
        <v>107</v>
      </c>
      <c r="D242" s="132">
        <v>1</v>
      </c>
      <c r="E242" s="50" t="s">
        <v>331</v>
      </c>
      <c r="F242" s="164">
        <v>349398</v>
      </c>
      <c r="G242" s="162">
        <v>4.333333333333333</v>
      </c>
      <c r="H242" s="53">
        <f>VLOOKUP($A242,[1]Hoja1!$A$3:$G$271,6,0)</f>
        <v>0</v>
      </c>
      <c r="I242" s="53">
        <f>VLOOKUP($A242,[1]Hoja1!$A$3:$G$271,7,0)</f>
        <v>0</v>
      </c>
      <c r="J242" s="53">
        <f t="shared" si="105"/>
        <v>0</v>
      </c>
      <c r="K242" s="54">
        <f t="shared" si="106"/>
        <v>0</v>
      </c>
      <c r="L242" s="53">
        <f>VLOOKUP($A242,[2]Hoja1!$A$3:$G$271,6,0)</f>
        <v>0</v>
      </c>
      <c r="M242" s="53">
        <f>VLOOKUP($A242,[2]Hoja1!$A$3:$G$271,7,0)</f>
        <v>0</v>
      </c>
      <c r="N242" s="53">
        <f t="shared" si="91"/>
        <v>0</v>
      </c>
      <c r="O242" s="54">
        <f t="shared" si="111"/>
        <v>0</v>
      </c>
      <c r="P242" s="53">
        <f>VLOOKUP($A242,[3]Hoja1!$A$3:$M$271,12,0)</f>
        <v>0</v>
      </c>
      <c r="Q242" s="53">
        <f>VLOOKUP($A242,[3]Hoja1!$A$3:$M$271,13,0)</f>
        <v>0</v>
      </c>
      <c r="R242" s="53">
        <f t="shared" si="93"/>
        <v>0</v>
      </c>
      <c r="S242" s="54">
        <f t="shared" si="111"/>
        <v>0</v>
      </c>
      <c r="T242" s="53">
        <f>VLOOKUP($A242,[4]Hoja1!$A$3:$G$271,6,0)</f>
        <v>0</v>
      </c>
      <c r="U242" s="53">
        <f>VLOOKUP($A242,[4]Hoja1!$A$3:$G$271,7,0)</f>
        <v>0</v>
      </c>
      <c r="V242" s="53">
        <f t="shared" si="95"/>
        <v>0</v>
      </c>
      <c r="W242" s="54">
        <f t="shared" si="112"/>
        <v>0</v>
      </c>
      <c r="X242" s="53">
        <f>VLOOKUP($A242,[5]Hoja1!$A$3:$G$271,6,0)</f>
        <v>0</v>
      </c>
      <c r="Y242" s="53">
        <f>VLOOKUP($A242,[5]Hoja1!$A$3:$G$271,7,0)</f>
        <v>0</v>
      </c>
      <c r="Z242" s="53">
        <f t="shared" si="97"/>
        <v>0</v>
      </c>
      <c r="AA242" s="54">
        <f t="shared" si="112"/>
        <v>0</v>
      </c>
      <c r="AB242" s="53">
        <f>VLOOKUP($A242,[6]Hoja1!$A$3:$G$271,6,0)</f>
        <v>0</v>
      </c>
      <c r="AC242" s="53">
        <f>VLOOKUP($A242,[6]Hoja1!$A$3:$G$271,7,0)</f>
        <v>0</v>
      </c>
      <c r="AD242" s="53">
        <f t="shared" si="98"/>
        <v>0</v>
      </c>
      <c r="AE242" s="54">
        <f t="shared" si="112"/>
        <v>0</v>
      </c>
      <c r="AF242" s="53">
        <f>VLOOKUP($A242,[7]Hoja1!$A$3:$M$271,12,0)</f>
        <v>0</v>
      </c>
      <c r="AG242" s="53">
        <f>VLOOKUP($A242,[7]Hoja1!$A$3:$M$271,13,0)</f>
        <v>0</v>
      </c>
      <c r="AH242" s="53">
        <f t="shared" si="99"/>
        <v>0</v>
      </c>
      <c r="AI242" s="54">
        <f t="shared" si="112"/>
        <v>0</v>
      </c>
      <c r="AJ242" s="53">
        <f>VLOOKUP($A242,[8]Hoja1!$A$3:$G$271,6,0)</f>
        <v>0</v>
      </c>
      <c r="AK242" s="53">
        <f>VLOOKUP($A242,[8]Hoja1!$A$3:$G$271,7,0)</f>
        <v>0</v>
      </c>
      <c r="AL242" s="53">
        <f t="shared" si="100"/>
        <v>0</v>
      </c>
      <c r="AM242" s="54">
        <f t="shared" si="112"/>
        <v>0</v>
      </c>
      <c r="AN242" s="53">
        <f>VLOOKUP($A242,[9]Hoja1!$A$5:$G$273,6,0)</f>
        <v>329545</v>
      </c>
      <c r="AO242" s="53">
        <f>VLOOKUP($A242,[9]Hoja1!$A$5:$G$273,7,0)</f>
        <v>0</v>
      </c>
      <c r="AP242" s="53">
        <f t="shared" si="101"/>
        <v>329545</v>
      </c>
      <c r="AQ242" s="54">
        <f t="shared" si="112"/>
        <v>329545</v>
      </c>
      <c r="AR242" s="53">
        <f>VLOOKUP($A242,[10]Hoja1!$A$3:$M$271,12,0)</f>
        <v>0</v>
      </c>
      <c r="AS242" s="53">
        <f>VLOOKUP($A242,[10]Hoja1!$A$3:$M$271,13,0)</f>
        <v>0</v>
      </c>
      <c r="AT242" s="53">
        <f t="shared" si="102"/>
        <v>0</v>
      </c>
      <c r="AU242" s="54">
        <f t="shared" si="110"/>
        <v>0</v>
      </c>
      <c r="AV242" s="53">
        <f>VLOOKUP($A242,[11]Hoja1!$A$3:$M$271,12,0)</f>
        <v>0</v>
      </c>
      <c r="AW242" s="53">
        <f>VLOOKUP($A242,[11]Hoja1!$A$3:$M$271,13,0)</f>
        <v>0</v>
      </c>
      <c r="AX242" s="53">
        <f t="shared" si="103"/>
        <v>0</v>
      </c>
      <c r="AY242" s="54">
        <f t="shared" si="110"/>
        <v>0</v>
      </c>
      <c r="AZ242" s="53">
        <f>VLOOKUP($A242,[12]Hoja1!$A$3:$M$271,12,0)</f>
        <v>0</v>
      </c>
      <c r="BA242" s="53">
        <f>VLOOKUP($A242,[12]Hoja1!$A$3:$M$271,13,0)</f>
        <v>0</v>
      </c>
      <c r="BB242" s="53">
        <f t="shared" si="104"/>
        <v>0</v>
      </c>
      <c r="BC242" s="54">
        <f t="shared" si="110"/>
        <v>0</v>
      </c>
      <c r="BD242" s="182"/>
      <c r="BF242" s="13"/>
      <c r="BK242" s="13"/>
    </row>
    <row r="243" spans="1:63" s="14" customFormat="1" ht="25.5" x14ac:dyDescent="0.2">
      <c r="A243" s="184">
        <v>234</v>
      </c>
      <c r="B243" s="49" t="s">
        <v>112</v>
      </c>
      <c r="C243" s="49" t="s">
        <v>107</v>
      </c>
      <c r="D243" s="132">
        <v>1</v>
      </c>
      <c r="E243" s="50" t="s">
        <v>331</v>
      </c>
      <c r="F243" s="164">
        <v>273494</v>
      </c>
      <c r="G243" s="162">
        <v>1</v>
      </c>
      <c r="H243" s="53">
        <f>VLOOKUP($A243,[1]Hoja1!$A$3:$G$271,6,0)</f>
        <v>0</v>
      </c>
      <c r="I243" s="53">
        <f>VLOOKUP($A243,[1]Hoja1!$A$3:$G$271,7,0)</f>
        <v>0</v>
      </c>
      <c r="J243" s="53">
        <f t="shared" si="105"/>
        <v>0</v>
      </c>
      <c r="K243" s="54">
        <f t="shared" si="106"/>
        <v>0</v>
      </c>
      <c r="L243" s="53">
        <f>VLOOKUP($A243,[2]Hoja1!$A$3:$G$271,6,0)</f>
        <v>0</v>
      </c>
      <c r="M243" s="53">
        <f>VLOOKUP($A243,[2]Hoja1!$A$3:$G$271,7,0)</f>
        <v>0</v>
      </c>
      <c r="N243" s="53">
        <f t="shared" si="91"/>
        <v>0</v>
      </c>
      <c r="O243" s="54">
        <f t="shared" si="111"/>
        <v>0</v>
      </c>
      <c r="P243" s="53">
        <f>VLOOKUP($A243,[3]Hoja1!$A$3:$M$271,12,0)</f>
        <v>0</v>
      </c>
      <c r="Q243" s="53">
        <f>VLOOKUP($A243,[3]Hoja1!$A$3:$M$271,13,0)</f>
        <v>0</v>
      </c>
      <c r="R243" s="53">
        <f t="shared" si="93"/>
        <v>0</v>
      </c>
      <c r="S243" s="54">
        <f t="shared" si="111"/>
        <v>0</v>
      </c>
      <c r="T243" s="53">
        <f>VLOOKUP($A243,[4]Hoja1!$A$3:$G$271,6,0)</f>
        <v>257955</v>
      </c>
      <c r="U243" s="53">
        <f>VLOOKUP($A243,[4]Hoja1!$A$3:$G$271,7,0)</f>
        <v>0</v>
      </c>
      <c r="V243" s="53">
        <f t="shared" si="95"/>
        <v>257955</v>
      </c>
      <c r="W243" s="54">
        <f t="shared" si="112"/>
        <v>257955</v>
      </c>
      <c r="X243" s="53">
        <f>VLOOKUP($A243,[5]Hoja1!$A$3:$G$271,6,0)</f>
        <v>0</v>
      </c>
      <c r="Y243" s="53">
        <f>VLOOKUP($A243,[5]Hoja1!$A$3:$G$271,7,0)</f>
        <v>0</v>
      </c>
      <c r="Z243" s="53">
        <f t="shared" si="97"/>
        <v>0</v>
      </c>
      <c r="AA243" s="54">
        <f t="shared" si="112"/>
        <v>0</v>
      </c>
      <c r="AB243" s="53">
        <f>VLOOKUP($A243,[6]Hoja1!$A$3:$G$271,6,0)</f>
        <v>0</v>
      </c>
      <c r="AC243" s="53">
        <f>VLOOKUP($A243,[6]Hoja1!$A$3:$G$271,7,0)</f>
        <v>0</v>
      </c>
      <c r="AD243" s="53">
        <f t="shared" si="98"/>
        <v>0</v>
      </c>
      <c r="AE243" s="54">
        <f t="shared" si="112"/>
        <v>0</v>
      </c>
      <c r="AF243" s="53">
        <f>VLOOKUP($A243,[7]Hoja1!$A$3:$M$271,12,0)</f>
        <v>0</v>
      </c>
      <c r="AG243" s="53">
        <f>VLOOKUP($A243,[7]Hoja1!$A$3:$M$271,13,0)</f>
        <v>0</v>
      </c>
      <c r="AH243" s="53">
        <f t="shared" si="99"/>
        <v>0</v>
      </c>
      <c r="AI243" s="54">
        <f t="shared" si="112"/>
        <v>0</v>
      </c>
      <c r="AJ243" s="53">
        <f>VLOOKUP($A243,[8]Hoja1!$A$3:$G$271,6,0)</f>
        <v>0</v>
      </c>
      <c r="AK243" s="53">
        <f>VLOOKUP($A243,[8]Hoja1!$A$3:$G$271,7,0)</f>
        <v>0</v>
      </c>
      <c r="AL243" s="53">
        <f t="shared" si="100"/>
        <v>0</v>
      </c>
      <c r="AM243" s="54">
        <f t="shared" si="112"/>
        <v>0</v>
      </c>
      <c r="AN243" s="53">
        <f>VLOOKUP($A243,[9]Hoja1!$A$5:$G$273,6,0)</f>
        <v>257955</v>
      </c>
      <c r="AO243" s="53">
        <f>VLOOKUP($A243,[9]Hoja1!$A$5:$G$273,7,0)</f>
        <v>0</v>
      </c>
      <c r="AP243" s="53">
        <f t="shared" si="101"/>
        <v>257955</v>
      </c>
      <c r="AQ243" s="54">
        <f t="shared" si="112"/>
        <v>257955</v>
      </c>
      <c r="AR243" s="53">
        <f>VLOOKUP($A243,[10]Hoja1!$A$3:$M$271,12,0)</f>
        <v>0</v>
      </c>
      <c r="AS243" s="53">
        <f>VLOOKUP($A243,[10]Hoja1!$A$3:$M$271,13,0)</f>
        <v>0</v>
      </c>
      <c r="AT243" s="53">
        <f t="shared" si="102"/>
        <v>0</v>
      </c>
      <c r="AU243" s="54">
        <f t="shared" si="110"/>
        <v>0</v>
      </c>
      <c r="AV243" s="53">
        <f>VLOOKUP($A243,[11]Hoja1!$A$3:$M$271,12,0)</f>
        <v>0</v>
      </c>
      <c r="AW243" s="53">
        <f>VLOOKUP($A243,[11]Hoja1!$A$3:$M$271,13,0)</f>
        <v>0</v>
      </c>
      <c r="AX243" s="53">
        <f t="shared" si="103"/>
        <v>0</v>
      </c>
      <c r="AY243" s="54">
        <f t="shared" si="110"/>
        <v>0</v>
      </c>
      <c r="AZ243" s="53">
        <f>VLOOKUP($A243,[12]Hoja1!$A$3:$M$271,12,0)</f>
        <v>0</v>
      </c>
      <c r="BA243" s="53">
        <f>VLOOKUP($A243,[12]Hoja1!$A$3:$M$271,13,0)</f>
        <v>0</v>
      </c>
      <c r="BB243" s="53">
        <f t="shared" si="104"/>
        <v>0</v>
      </c>
      <c r="BC243" s="54">
        <f t="shared" si="110"/>
        <v>0</v>
      </c>
      <c r="BD243" s="182"/>
      <c r="BF243" s="13"/>
      <c r="BK243" s="13"/>
    </row>
    <row r="244" spans="1:63" s="14" customFormat="1" ht="25.5" x14ac:dyDescent="0.2">
      <c r="A244" s="183">
        <v>235</v>
      </c>
      <c r="B244" s="49" t="s">
        <v>123</v>
      </c>
      <c r="C244" s="49" t="s">
        <v>121</v>
      </c>
      <c r="D244" s="132">
        <v>1</v>
      </c>
      <c r="E244" s="50" t="s">
        <v>331</v>
      </c>
      <c r="F244" s="164">
        <v>208976</v>
      </c>
      <c r="G244" s="162">
        <v>1</v>
      </c>
      <c r="H244" s="53">
        <f>VLOOKUP($A244,[1]Hoja1!$A$3:$G$271,6,0)</f>
        <v>0</v>
      </c>
      <c r="I244" s="53">
        <f>VLOOKUP($A244,[1]Hoja1!$A$3:$G$271,7,0)</f>
        <v>0</v>
      </c>
      <c r="J244" s="53">
        <f t="shared" si="105"/>
        <v>0</v>
      </c>
      <c r="K244" s="54">
        <f t="shared" si="106"/>
        <v>0</v>
      </c>
      <c r="L244" s="53">
        <f>VLOOKUP($A244,[2]Hoja1!$A$3:$G$271,6,0)</f>
        <v>0</v>
      </c>
      <c r="M244" s="53">
        <f>VLOOKUP($A244,[2]Hoja1!$A$3:$G$271,7,0)</f>
        <v>0</v>
      </c>
      <c r="N244" s="53">
        <f t="shared" si="91"/>
        <v>0</v>
      </c>
      <c r="O244" s="54">
        <f t="shared" si="111"/>
        <v>0</v>
      </c>
      <c r="P244" s="53">
        <f>VLOOKUP($A244,[3]Hoja1!$A$3:$M$271,12,0)</f>
        <v>0</v>
      </c>
      <c r="Q244" s="53">
        <f>VLOOKUP($A244,[3]Hoja1!$A$3:$M$271,13,0)</f>
        <v>0</v>
      </c>
      <c r="R244" s="53">
        <f t="shared" si="93"/>
        <v>0</v>
      </c>
      <c r="S244" s="54">
        <f t="shared" si="111"/>
        <v>0</v>
      </c>
      <c r="T244" s="53">
        <f>VLOOKUP($A244,[4]Hoja1!$A$3:$G$271,6,0)</f>
        <v>219545</v>
      </c>
      <c r="U244" s="53">
        <f>VLOOKUP($A244,[4]Hoja1!$A$3:$G$271,7,0)</f>
        <v>0</v>
      </c>
      <c r="V244" s="53">
        <f t="shared" si="95"/>
        <v>219545</v>
      </c>
      <c r="W244" s="54">
        <f t="shared" si="112"/>
        <v>219545</v>
      </c>
      <c r="X244" s="53">
        <f>VLOOKUP($A244,[5]Hoja1!$A$3:$G$271,6,0)</f>
        <v>0</v>
      </c>
      <c r="Y244" s="53">
        <f>VLOOKUP($A244,[5]Hoja1!$A$3:$G$271,7,0)</f>
        <v>0</v>
      </c>
      <c r="Z244" s="53">
        <f t="shared" si="97"/>
        <v>0</v>
      </c>
      <c r="AA244" s="54">
        <f t="shared" si="112"/>
        <v>0</v>
      </c>
      <c r="AB244" s="53">
        <f>VLOOKUP($A244,[6]Hoja1!$A$3:$G$271,6,0)</f>
        <v>0</v>
      </c>
      <c r="AC244" s="53">
        <f>VLOOKUP($A244,[6]Hoja1!$A$3:$G$271,7,0)</f>
        <v>0</v>
      </c>
      <c r="AD244" s="53">
        <f t="shared" si="98"/>
        <v>0</v>
      </c>
      <c r="AE244" s="54">
        <f t="shared" si="112"/>
        <v>0</v>
      </c>
      <c r="AF244" s="53">
        <f>VLOOKUP($A244,[7]Hoja1!$A$3:$M$271,12,0)</f>
        <v>0</v>
      </c>
      <c r="AG244" s="53">
        <f>VLOOKUP($A244,[7]Hoja1!$A$3:$M$271,13,0)</f>
        <v>0</v>
      </c>
      <c r="AH244" s="53">
        <f t="shared" si="99"/>
        <v>0</v>
      </c>
      <c r="AI244" s="54">
        <f t="shared" si="112"/>
        <v>0</v>
      </c>
      <c r="AJ244" s="53">
        <f>VLOOKUP($A244,[8]Hoja1!$A$3:$G$271,6,0)</f>
        <v>0</v>
      </c>
      <c r="AK244" s="53">
        <f>VLOOKUP($A244,[8]Hoja1!$A$3:$G$271,7,0)</f>
        <v>0</v>
      </c>
      <c r="AL244" s="53">
        <f t="shared" si="100"/>
        <v>0</v>
      </c>
      <c r="AM244" s="54">
        <f t="shared" si="112"/>
        <v>0</v>
      </c>
      <c r="AN244" s="53">
        <f>VLOOKUP($A244,[9]Hoja1!$A$5:$G$273,6,0)</f>
        <v>263472</v>
      </c>
      <c r="AO244" s="53">
        <f>VLOOKUP($A244,[9]Hoja1!$A$5:$G$273,7,0)</f>
        <v>0</v>
      </c>
      <c r="AP244" s="53">
        <f t="shared" si="101"/>
        <v>263472</v>
      </c>
      <c r="AQ244" s="54">
        <f t="shared" si="112"/>
        <v>263472</v>
      </c>
      <c r="AR244" s="53">
        <f>VLOOKUP($A244,[10]Hoja1!$A$3:$M$271,12,0)</f>
        <v>0</v>
      </c>
      <c r="AS244" s="53">
        <f>VLOOKUP($A244,[10]Hoja1!$A$3:$M$271,13,0)</f>
        <v>0</v>
      </c>
      <c r="AT244" s="53">
        <f t="shared" si="102"/>
        <v>0</v>
      </c>
      <c r="AU244" s="54">
        <f t="shared" si="110"/>
        <v>0</v>
      </c>
      <c r="AV244" s="53">
        <f>VLOOKUP($A244,[11]Hoja1!$A$3:$M$271,12,0)</f>
        <v>0</v>
      </c>
      <c r="AW244" s="53">
        <f>VLOOKUP($A244,[11]Hoja1!$A$3:$M$271,13,0)</f>
        <v>0</v>
      </c>
      <c r="AX244" s="53">
        <f t="shared" si="103"/>
        <v>0</v>
      </c>
      <c r="AY244" s="54">
        <f t="shared" si="110"/>
        <v>0</v>
      </c>
      <c r="AZ244" s="53">
        <f>VLOOKUP($A244,[12]Hoja1!$A$3:$M$271,12,0)</f>
        <v>0</v>
      </c>
      <c r="BA244" s="53">
        <f>VLOOKUP($A244,[12]Hoja1!$A$3:$M$271,13,0)</f>
        <v>0</v>
      </c>
      <c r="BB244" s="53">
        <f t="shared" si="104"/>
        <v>0</v>
      </c>
      <c r="BC244" s="54">
        <f t="shared" si="110"/>
        <v>0</v>
      </c>
      <c r="BD244" s="182"/>
      <c r="BF244" s="13"/>
      <c r="BK244" s="13"/>
    </row>
    <row r="245" spans="1:63" s="14" customFormat="1" ht="38.25" x14ac:dyDescent="0.2">
      <c r="A245" s="184">
        <v>236</v>
      </c>
      <c r="B245" s="49" t="s">
        <v>125</v>
      </c>
      <c r="C245" s="49" t="s">
        <v>121</v>
      </c>
      <c r="D245" s="132">
        <v>1</v>
      </c>
      <c r="E245" s="50" t="s">
        <v>331</v>
      </c>
      <c r="F245" s="164">
        <v>133299</v>
      </c>
      <c r="G245" s="162">
        <v>32</v>
      </c>
      <c r="H245" s="53">
        <f>VLOOKUP($A245,[1]Hoja1!$A$3:$G$271,6,0)</f>
        <v>0</v>
      </c>
      <c r="I245" s="53">
        <f>VLOOKUP($A245,[1]Hoja1!$A$3:$G$271,7,0)</f>
        <v>0</v>
      </c>
      <c r="J245" s="53">
        <f t="shared" si="105"/>
        <v>0</v>
      </c>
      <c r="K245" s="54">
        <f t="shared" si="106"/>
        <v>0</v>
      </c>
      <c r="L245" s="53">
        <f>VLOOKUP($A245,[2]Hoja1!$A$3:$G$271,6,0)</f>
        <v>0</v>
      </c>
      <c r="M245" s="53">
        <f>VLOOKUP($A245,[2]Hoja1!$A$3:$G$271,7,0)</f>
        <v>0</v>
      </c>
      <c r="N245" s="53">
        <f t="shared" si="91"/>
        <v>0</v>
      </c>
      <c r="O245" s="54">
        <f t="shared" si="111"/>
        <v>0</v>
      </c>
      <c r="P245" s="53">
        <f>VLOOKUP($A245,[3]Hoja1!$A$3:$M$271,12,0)</f>
        <v>0</v>
      </c>
      <c r="Q245" s="53">
        <f>VLOOKUP($A245,[3]Hoja1!$A$3:$M$271,13,0)</f>
        <v>0</v>
      </c>
      <c r="R245" s="53">
        <f t="shared" si="93"/>
        <v>0</v>
      </c>
      <c r="S245" s="54">
        <f t="shared" si="111"/>
        <v>0</v>
      </c>
      <c r="T245" s="53">
        <f>VLOOKUP($A245,[4]Hoja1!$A$3:$G$271,6,0)</f>
        <v>0</v>
      </c>
      <c r="U245" s="53">
        <f>VLOOKUP($A245,[4]Hoja1!$A$3:$G$271,7,0)</f>
        <v>0</v>
      </c>
      <c r="V245" s="53">
        <f t="shared" si="95"/>
        <v>0</v>
      </c>
      <c r="W245" s="54">
        <f t="shared" si="112"/>
        <v>0</v>
      </c>
      <c r="X245" s="53">
        <f>VLOOKUP($A245,[5]Hoja1!$A$3:$G$271,6,0)</f>
        <v>0</v>
      </c>
      <c r="Y245" s="53">
        <f>VLOOKUP($A245,[5]Hoja1!$A$3:$G$271,7,0)</f>
        <v>0</v>
      </c>
      <c r="Z245" s="53">
        <f t="shared" si="97"/>
        <v>0</v>
      </c>
      <c r="AA245" s="54">
        <f t="shared" si="112"/>
        <v>0</v>
      </c>
      <c r="AB245" s="53">
        <f>VLOOKUP($A245,[6]Hoja1!$A$3:$G$271,6,0)</f>
        <v>0</v>
      </c>
      <c r="AC245" s="53">
        <f>VLOOKUP($A245,[6]Hoja1!$A$3:$G$271,7,0)</f>
        <v>0</v>
      </c>
      <c r="AD245" s="53">
        <f t="shared" si="98"/>
        <v>0</v>
      </c>
      <c r="AE245" s="54">
        <f t="shared" si="112"/>
        <v>0</v>
      </c>
      <c r="AF245" s="53">
        <f>VLOOKUP($A245,[7]Hoja1!$A$3:$M$271,12,0)</f>
        <v>0</v>
      </c>
      <c r="AG245" s="53">
        <f>VLOOKUP($A245,[7]Hoja1!$A$3:$M$271,13,0)</f>
        <v>0</v>
      </c>
      <c r="AH245" s="53">
        <f t="shared" si="99"/>
        <v>0</v>
      </c>
      <c r="AI245" s="54">
        <f t="shared" si="112"/>
        <v>0</v>
      </c>
      <c r="AJ245" s="53">
        <f>VLOOKUP($A245,[8]Hoja1!$A$3:$G$271,6,0)</f>
        <v>0</v>
      </c>
      <c r="AK245" s="53">
        <f>VLOOKUP($A245,[8]Hoja1!$A$3:$G$271,7,0)</f>
        <v>0</v>
      </c>
      <c r="AL245" s="53">
        <f t="shared" si="100"/>
        <v>0</v>
      </c>
      <c r="AM245" s="54">
        <f t="shared" si="112"/>
        <v>0</v>
      </c>
      <c r="AN245" s="53">
        <f>VLOOKUP($A245,[9]Hoja1!$A$5:$G$273,6,0)</f>
        <v>125725</v>
      </c>
      <c r="AO245" s="53">
        <f>VLOOKUP($A245,[9]Hoja1!$A$5:$G$273,7,0)</f>
        <v>0</v>
      </c>
      <c r="AP245" s="53">
        <f t="shared" si="101"/>
        <v>125725</v>
      </c>
      <c r="AQ245" s="54">
        <f t="shared" si="112"/>
        <v>125725</v>
      </c>
      <c r="AR245" s="53">
        <f>VLOOKUP($A245,[10]Hoja1!$A$3:$M$271,12,0)</f>
        <v>0</v>
      </c>
      <c r="AS245" s="53">
        <f>VLOOKUP($A245,[10]Hoja1!$A$3:$M$271,13,0)</f>
        <v>0</v>
      </c>
      <c r="AT245" s="53">
        <f t="shared" si="102"/>
        <v>0</v>
      </c>
      <c r="AU245" s="54">
        <f t="shared" si="110"/>
        <v>0</v>
      </c>
      <c r="AV245" s="53">
        <f>VLOOKUP($A245,[11]Hoja1!$A$3:$M$271,12,0)</f>
        <v>0</v>
      </c>
      <c r="AW245" s="53">
        <f>VLOOKUP($A245,[11]Hoja1!$A$3:$M$271,13,0)</f>
        <v>0</v>
      </c>
      <c r="AX245" s="53">
        <f t="shared" si="103"/>
        <v>0</v>
      </c>
      <c r="AY245" s="54">
        <f t="shared" si="110"/>
        <v>0</v>
      </c>
      <c r="AZ245" s="53">
        <f>VLOOKUP($A245,[12]Hoja1!$A$3:$M$271,12,0)</f>
        <v>0</v>
      </c>
      <c r="BA245" s="53">
        <f>VLOOKUP($A245,[12]Hoja1!$A$3:$M$271,13,0)</f>
        <v>0</v>
      </c>
      <c r="BB245" s="53">
        <f t="shared" si="104"/>
        <v>0</v>
      </c>
      <c r="BC245" s="54">
        <f t="shared" si="110"/>
        <v>0</v>
      </c>
      <c r="BD245" s="182"/>
      <c r="BF245" s="13"/>
      <c r="BK245" s="13"/>
    </row>
    <row r="246" spans="1:63" s="14" customFormat="1" ht="12.75" x14ac:dyDescent="0.2">
      <c r="A246" s="183">
        <v>237</v>
      </c>
      <c r="B246" s="49" t="s">
        <v>128</v>
      </c>
      <c r="C246" s="49" t="s">
        <v>129</v>
      </c>
      <c r="D246" s="132">
        <v>1</v>
      </c>
      <c r="E246" s="50" t="s">
        <v>331</v>
      </c>
      <c r="F246" s="164">
        <v>370</v>
      </c>
      <c r="G246" s="162">
        <v>412.33333333333331</v>
      </c>
      <c r="H246" s="53">
        <f>VLOOKUP($A246,[1]Hoja1!$A$3:$G$271,6,0)</f>
        <v>0</v>
      </c>
      <c r="I246" s="53">
        <f>VLOOKUP($A246,[1]Hoja1!$A$3:$G$271,7,0)</f>
        <v>0</v>
      </c>
      <c r="J246" s="53">
        <f t="shared" si="105"/>
        <v>0</v>
      </c>
      <c r="K246" s="54">
        <f t="shared" si="106"/>
        <v>0</v>
      </c>
      <c r="L246" s="53">
        <f>VLOOKUP($A246,[2]Hoja1!$A$3:$G$271,6,0)</f>
        <v>0</v>
      </c>
      <c r="M246" s="53">
        <f>VLOOKUP($A246,[2]Hoja1!$A$3:$G$271,7,0)</f>
        <v>0</v>
      </c>
      <c r="N246" s="53">
        <f t="shared" si="91"/>
        <v>0</v>
      </c>
      <c r="O246" s="54">
        <f t="shared" si="111"/>
        <v>0</v>
      </c>
      <c r="P246" s="53">
        <f>VLOOKUP($A246,[3]Hoja1!$A$3:$M$271,12,0)</f>
        <v>272</v>
      </c>
      <c r="Q246" s="53">
        <f>P246*0.19</f>
        <v>51.68</v>
      </c>
      <c r="R246" s="53">
        <f t="shared" si="93"/>
        <v>323.68</v>
      </c>
      <c r="S246" s="54">
        <f t="shared" si="111"/>
        <v>323.68</v>
      </c>
      <c r="T246" s="53">
        <f>VLOOKUP($A246,[4]Hoja1!$A$3:$G$271,6,0)</f>
        <v>333</v>
      </c>
      <c r="U246" s="53">
        <f>T246*0.19</f>
        <v>63.27</v>
      </c>
      <c r="V246" s="53">
        <f t="shared" si="95"/>
        <v>396.27</v>
      </c>
      <c r="W246" s="54">
        <f t="shared" si="112"/>
        <v>396.27</v>
      </c>
      <c r="X246" s="53">
        <f>VLOOKUP($A246,[5]Hoja1!$A$3:$G$271,6,0)</f>
        <v>0</v>
      </c>
      <c r="Y246" s="53">
        <f>VLOOKUP($A246,[5]Hoja1!$A$3:$G$271,7,0)</f>
        <v>0</v>
      </c>
      <c r="Z246" s="53">
        <f t="shared" si="97"/>
        <v>0</v>
      </c>
      <c r="AA246" s="54">
        <f t="shared" si="112"/>
        <v>0</v>
      </c>
      <c r="AB246" s="53">
        <f>VLOOKUP($A246,[6]Hoja1!$A$3:$G$271,6,0)</f>
        <v>0</v>
      </c>
      <c r="AC246" s="53">
        <f>VLOOKUP($A246,[6]Hoja1!$A$3:$G$271,7,0)</f>
        <v>0</v>
      </c>
      <c r="AD246" s="53">
        <f t="shared" si="98"/>
        <v>0</v>
      </c>
      <c r="AE246" s="54">
        <f t="shared" si="112"/>
        <v>0</v>
      </c>
      <c r="AF246" s="53">
        <f>VLOOKUP($A246,[7]Hoja1!$A$3:$M$271,12,0)</f>
        <v>0</v>
      </c>
      <c r="AG246" s="53">
        <f>VLOOKUP($A246,[7]Hoja1!$A$3:$M$271,13,0)</f>
        <v>0</v>
      </c>
      <c r="AH246" s="53">
        <f t="shared" si="99"/>
        <v>0</v>
      </c>
      <c r="AI246" s="54">
        <f t="shared" si="112"/>
        <v>0</v>
      </c>
      <c r="AJ246" s="53">
        <f>VLOOKUP($A246,[8]Hoja1!$A$3:$G$271,6,0)</f>
        <v>0</v>
      </c>
      <c r="AK246" s="53">
        <f>VLOOKUP($A246,[8]Hoja1!$A$3:$G$271,7,0)</f>
        <v>0</v>
      </c>
      <c r="AL246" s="53">
        <f t="shared" si="100"/>
        <v>0</v>
      </c>
      <c r="AM246" s="54">
        <f t="shared" si="112"/>
        <v>0</v>
      </c>
      <c r="AN246" s="53">
        <f>VLOOKUP($A246,[9]Hoja1!$A$5:$G$273,6,0)</f>
        <v>293</v>
      </c>
      <c r="AO246" s="53">
        <f>VLOOKUP($A246,[9]Hoja1!$A$5:$G$273,7,0)</f>
        <v>55.67</v>
      </c>
      <c r="AP246" s="53">
        <f t="shared" si="101"/>
        <v>348.67</v>
      </c>
      <c r="AQ246" s="54">
        <f t="shared" si="112"/>
        <v>348.67</v>
      </c>
      <c r="AR246" s="53">
        <f>VLOOKUP($A246,[10]Hoja1!$A$3:$M$271,12,0)</f>
        <v>0</v>
      </c>
      <c r="AS246" s="53">
        <f>VLOOKUP($A246,[10]Hoja1!$A$3:$M$271,13,0)</f>
        <v>0</v>
      </c>
      <c r="AT246" s="53">
        <f t="shared" si="102"/>
        <v>0</v>
      </c>
      <c r="AU246" s="54">
        <f t="shared" si="110"/>
        <v>0</v>
      </c>
      <c r="AV246" s="53">
        <f>VLOOKUP($A246,[11]Hoja1!$A$3:$M$271,12,0)</f>
        <v>0</v>
      </c>
      <c r="AW246" s="53">
        <f>VLOOKUP($A246,[11]Hoja1!$A$3:$M$271,13,0)</f>
        <v>0</v>
      </c>
      <c r="AX246" s="53">
        <f t="shared" si="103"/>
        <v>0</v>
      </c>
      <c r="AY246" s="54">
        <f t="shared" si="110"/>
        <v>0</v>
      </c>
      <c r="AZ246" s="53">
        <f>VLOOKUP($A246,[12]Hoja1!$A$3:$M$271,12,0)</f>
        <v>0</v>
      </c>
      <c r="BA246" s="53">
        <f>VLOOKUP($A246,[12]Hoja1!$A$3:$M$271,13,0)</f>
        <v>0</v>
      </c>
      <c r="BB246" s="53">
        <f t="shared" si="104"/>
        <v>0</v>
      </c>
      <c r="BC246" s="54">
        <f t="shared" si="110"/>
        <v>0</v>
      </c>
      <c r="BD246" s="182"/>
      <c r="BF246" s="13"/>
      <c r="BK246" s="13"/>
    </row>
    <row r="247" spans="1:63" s="14" customFormat="1" ht="25.5" x14ac:dyDescent="0.2">
      <c r="A247" s="184">
        <v>238</v>
      </c>
      <c r="B247" s="49" t="s">
        <v>145</v>
      </c>
      <c r="C247" s="49" t="s">
        <v>146</v>
      </c>
      <c r="D247" s="132">
        <v>1</v>
      </c>
      <c r="E247" s="50" t="s">
        <v>331</v>
      </c>
      <c r="F247" s="164">
        <v>36024</v>
      </c>
      <c r="G247" s="162">
        <v>170</v>
      </c>
      <c r="H247" s="53">
        <f>VLOOKUP($A247,[1]Hoja1!$A$3:$G$271,6,0)</f>
        <v>0</v>
      </c>
      <c r="I247" s="53">
        <f>VLOOKUP($A247,[1]Hoja1!$A$3:$G$271,7,0)</f>
        <v>0</v>
      </c>
      <c r="J247" s="53">
        <f t="shared" si="105"/>
        <v>0</v>
      </c>
      <c r="K247" s="54">
        <f t="shared" si="106"/>
        <v>0</v>
      </c>
      <c r="L247" s="53">
        <f>VLOOKUP($A247,[2]Hoja1!$A$3:$G$271,6,0)</f>
        <v>0</v>
      </c>
      <c r="M247" s="53">
        <f>VLOOKUP($A247,[2]Hoja1!$A$3:$G$271,7,0)</f>
        <v>0</v>
      </c>
      <c r="N247" s="53">
        <f t="shared" si="91"/>
        <v>0</v>
      </c>
      <c r="O247" s="54">
        <f t="shared" si="111"/>
        <v>0</v>
      </c>
      <c r="P247" s="53">
        <f>VLOOKUP($A247,[3]Hoja1!$A$3:$M$271,12,0)</f>
        <v>47065</v>
      </c>
      <c r="Q247" s="53">
        <f>VLOOKUP($A247,[3]Hoja1!$A$3:$M$271,13,0)</f>
        <v>0</v>
      </c>
      <c r="R247" s="53">
        <f t="shared" si="93"/>
        <v>47065</v>
      </c>
      <c r="S247" s="54">
        <f t="shared" si="111"/>
        <v>47065</v>
      </c>
      <c r="T247" s="53">
        <f>VLOOKUP($A247,[4]Hoja1!$A$3:$G$271,6,0)</f>
        <v>36392</v>
      </c>
      <c r="U247" s="53">
        <f>VLOOKUP($A247,[4]Hoja1!$A$3:$G$271,7,0)</f>
        <v>0</v>
      </c>
      <c r="V247" s="53">
        <f t="shared" si="95"/>
        <v>36392</v>
      </c>
      <c r="W247" s="54">
        <f t="shared" si="112"/>
        <v>36392</v>
      </c>
      <c r="X247" s="53">
        <f>VLOOKUP($A247,[5]Hoja1!$A$3:$G$271,6,0)</f>
        <v>36777</v>
      </c>
      <c r="Y247" s="53">
        <f>VLOOKUP($A247,[5]Hoja1!$A$3:$G$271,7,0)</f>
        <v>0</v>
      </c>
      <c r="Z247" s="53">
        <f t="shared" si="97"/>
        <v>36777</v>
      </c>
      <c r="AA247" s="54">
        <f t="shared" si="112"/>
        <v>36777</v>
      </c>
      <c r="AB247" s="53">
        <f>VLOOKUP($A247,[6]Hoja1!$A$3:$G$271,6,0)</f>
        <v>0</v>
      </c>
      <c r="AC247" s="53">
        <f>VLOOKUP($A247,[6]Hoja1!$A$3:$G$271,7,0)</f>
        <v>0</v>
      </c>
      <c r="AD247" s="53">
        <f t="shared" si="98"/>
        <v>0</v>
      </c>
      <c r="AE247" s="54">
        <f t="shared" si="112"/>
        <v>0</v>
      </c>
      <c r="AF247" s="53">
        <f>VLOOKUP($A247,[7]Hoja1!$A$3:$M$271,12,0)</f>
        <v>0</v>
      </c>
      <c r="AG247" s="53">
        <f>VLOOKUP($A247,[7]Hoja1!$A$3:$M$271,13,0)</f>
        <v>0</v>
      </c>
      <c r="AH247" s="53">
        <f t="shared" si="99"/>
        <v>0</v>
      </c>
      <c r="AI247" s="54">
        <f t="shared" si="112"/>
        <v>0</v>
      </c>
      <c r="AJ247" s="53">
        <f>VLOOKUP($A247,[8]Hoja1!$A$3:$G$271,6,0)</f>
        <v>0</v>
      </c>
      <c r="AK247" s="53">
        <f>VLOOKUP($A247,[8]Hoja1!$A$3:$G$271,7,0)</f>
        <v>0</v>
      </c>
      <c r="AL247" s="53">
        <f t="shared" si="100"/>
        <v>0</v>
      </c>
      <c r="AM247" s="54">
        <f t="shared" si="112"/>
        <v>0</v>
      </c>
      <c r="AN247" s="53">
        <f>VLOOKUP($A247,[9]Hoja1!$A$5:$G$273,6,0)</f>
        <v>33977</v>
      </c>
      <c r="AO247" s="53">
        <f>VLOOKUP($A247,[9]Hoja1!$A$5:$G$273,7,0)</f>
        <v>0</v>
      </c>
      <c r="AP247" s="53">
        <f t="shared" si="101"/>
        <v>33977</v>
      </c>
      <c r="AQ247" s="54">
        <f t="shared" si="112"/>
        <v>33977</v>
      </c>
      <c r="AR247" s="53">
        <f>VLOOKUP($A247,[10]Hoja1!$A$3:$M$271,12,0)</f>
        <v>0</v>
      </c>
      <c r="AS247" s="53">
        <f>VLOOKUP($A247,[10]Hoja1!$A$3:$M$271,13,0)</f>
        <v>0</v>
      </c>
      <c r="AT247" s="53">
        <f t="shared" si="102"/>
        <v>0</v>
      </c>
      <c r="AU247" s="54">
        <f t="shared" si="110"/>
        <v>0</v>
      </c>
      <c r="AV247" s="53">
        <f>VLOOKUP($A247,[11]Hoja1!$A$3:$M$271,12,0)</f>
        <v>0</v>
      </c>
      <c r="AW247" s="53">
        <f>VLOOKUP($A247,[11]Hoja1!$A$3:$M$271,13,0)</f>
        <v>0</v>
      </c>
      <c r="AX247" s="53">
        <f t="shared" si="103"/>
        <v>0</v>
      </c>
      <c r="AY247" s="54">
        <f t="shared" si="110"/>
        <v>0</v>
      </c>
      <c r="AZ247" s="53">
        <f>VLOOKUP($A247,[12]Hoja1!$A$3:$M$271,12,0)</f>
        <v>0</v>
      </c>
      <c r="BA247" s="53">
        <f>VLOOKUP($A247,[12]Hoja1!$A$3:$M$271,13,0)</f>
        <v>0</v>
      </c>
      <c r="BB247" s="53">
        <f t="shared" si="104"/>
        <v>0</v>
      </c>
      <c r="BC247" s="54">
        <f t="shared" si="110"/>
        <v>0</v>
      </c>
      <c r="BD247" s="182"/>
      <c r="BF247" s="13"/>
      <c r="BK247" s="13"/>
    </row>
    <row r="248" spans="1:63" s="14" customFormat="1" ht="25.5" x14ac:dyDescent="0.2">
      <c r="A248" s="183">
        <v>239</v>
      </c>
      <c r="B248" s="49" t="s">
        <v>147</v>
      </c>
      <c r="C248" s="49" t="s">
        <v>148</v>
      </c>
      <c r="D248" s="132">
        <v>1</v>
      </c>
      <c r="E248" s="50" t="s">
        <v>331</v>
      </c>
      <c r="F248" s="164">
        <v>20843</v>
      </c>
      <c r="G248" s="162">
        <v>68</v>
      </c>
      <c r="H248" s="53">
        <f>VLOOKUP($A248,[1]Hoja1!$A$3:$G$271,6,0)</f>
        <v>28000</v>
      </c>
      <c r="I248" s="53"/>
      <c r="J248" s="53">
        <f t="shared" si="105"/>
        <v>28000</v>
      </c>
      <c r="K248" s="54">
        <f t="shared" si="106"/>
        <v>28000</v>
      </c>
      <c r="L248" s="53">
        <f>VLOOKUP($A248,[2]Hoja1!$A$3:$G$271,6,0)</f>
        <v>37300</v>
      </c>
      <c r="M248" s="53">
        <f>VLOOKUP($A248,[2]Hoja1!$A$3:$G$271,7,0)</f>
        <v>0</v>
      </c>
      <c r="N248" s="53">
        <f t="shared" si="91"/>
        <v>37300</v>
      </c>
      <c r="O248" s="54">
        <f t="shared" si="111"/>
        <v>37300</v>
      </c>
      <c r="P248" s="53">
        <f>VLOOKUP($A248,[3]Hoja1!$A$3:$M$271,12,0)</f>
        <v>50645</v>
      </c>
      <c r="Q248" s="53">
        <f>VLOOKUP($A248,[3]Hoja1!$A$3:$M$271,13,0)</f>
        <v>0</v>
      </c>
      <c r="R248" s="53">
        <f t="shared" si="93"/>
        <v>50645</v>
      </c>
      <c r="S248" s="54">
        <f t="shared" si="111"/>
        <v>50645</v>
      </c>
      <c r="T248" s="53">
        <f>VLOOKUP($A248,[4]Hoja1!$A$3:$G$271,6,0)</f>
        <v>35832</v>
      </c>
      <c r="U248" s="53">
        <f>VLOOKUP($A248,[4]Hoja1!$A$3:$G$271,7,0)</f>
        <v>0</v>
      </c>
      <c r="V248" s="53">
        <f t="shared" si="95"/>
        <v>35832</v>
      </c>
      <c r="W248" s="54">
        <f t="shared" si="112"/>
        <v>35832</v>
      </c>
      <c r="X248" s="53">
        <f>VLOOKUP($A248,[5]Hoja1!$A$3:$G$271,6,0)</f>
        <v>51325</v>
      </c>
      <c r="Y248" s="53">
        <f>VLOOKUP($A248,[5]Hoja1!$A$3:$G$271,7,0)</f>
        <v>0</v>
      </c>
      <c r="Z248" s="53">
        <f t="shared" si="97"/>
        <v>51325</v>
      </c>
      <c r="AA248" s="54">
        <f t="shared" si="112"/>
        <v>51325</v>
      </c>
      <c r="AB248" s="53">
        <f>VLOOKUP($A248,[6]Hoja1!$A$3:$G$271,6,0)</f>
        <v>0</v>
      </c>
      <c r="AC248" s="53">
        <f>VLOOKUP($A248,[6]Hoja1!$A$3:$G$271,7,0)</f>
        <v>0</v>
      </c>
      <c r="AD248" s="53">
        <f t="shared" si="98"/>
        <v>0</v>
      </c>
      <c r="AE248" s="54">
        <f t="shared" si="112"/>
        <v>0</v>
      </c>
      <c r="AF248" s="53">
        <f>VLOOKUP($A248,[7]Hoja1!$A$3:$M$271,12,0)</f>
        <v>0</v>
      </c>
      <c r="AG248" s="53">
        <f>VLOOKUP($A248,[7]Hoja1!$A$3:$M$271,13,0)</f>
        <v>0</v>
      </c>
      <c r="AH248" s="53">
        <f t="shared" si="99"/>
        <v>0</v>
      </c>
      <c r="AI248" s="54">
        <f t="shared" si="112"/>
        <v>0</v>
      </c>
      <c r="AJ248" s="53">
        <f>VLOOKUP($A248,[8]Hoja1!$A$3:$G$271,6,0)</f>
        <v>0</v>
      </c>
      <c r="AK248" s="53">
        <f>VLOOKUP($A248,[8]Hoja1!$A$3:$G$271,7,0)</f>
        <v>0</v>
      </c>
      <c r="AL248" s="53">
        <f t="shared" si="100"/>
        <v>0</v>
      </c>
      <c r="AM248" s="54">
        <f t="shared" si="112"/>
        <v>0</v>
      </c>
      <c r="AN248" s="53">
        <f>VLOOKUP($A248,[9]Hoja1!$A$5:$G$273,6,0)</f>
        <v>19659</v>
      </c>
      <c r="AO248" s="53">
        <f>VLOOKUP($A248,[9]Hoja1!$A$5:$G$273,7,0)</f>
        <v>0</v>
      </c>
      <c r="AP248" s="53">
        <f t="shared" si="101"/>
        <v>19659</v>
      </c>
      <c r="AQ248" s="54">
        <f t="shared" si="112"/>
        <v>19659</v>
      </c>
      <c r="AR248" s="53">
        <f>VLOOKUP($A248,[10]Hoja1!$A$3:$M$271,12,0)</f>
        <v>0</v>
      </c>
      <c r="AS248" s="53">
        <f>VLOOKUP($A248,[10]Hoja1!$A$3:$M$271,13,0)</f>
        <v>0</v>
      </c>
      <c r="AT248" s="53">
        <f t="shared" si="102"/>
        <v>0</v>
      </c>
      <c r="AU248" s="54">
        <f t="shared" si="110"/>
        <v>0</v>
      </c>
      <c r="AV248" s="53">
        <f>VLOOKUP($A248,[11]Hoja1!$A$3:$M$271,12,0)</f>
        <v>0</v>
      </c>
      <c r="AW248" s="53">
        <f>VLOOKUP($A248,[11]Hoja1!$A$3:$M$271,13,0)</f>
        <v>0</v>
      </c>
      <c r="AX248" s="53">
        <f t="shared" si="103"/>
        <v>0</v>
      </c>
      <c r="AY248" s="54">
        <f t="shared" si="110"/>
        <v>0</v>
      </c>
      <c r="AZ248" s="53">
        <f>VLOOKUP($A248,[12]Hoja1!$A$3:$M$271,12,0)</f>
        <v>0</v>
      </c>
      <c r="BA248" s="53">
        <f>VLOOKUP($A248,[12]Hoja1!$A$3:$M$271,13,0)</f>
        <v>0</v>
      </c>
      <c r="BB248" s="53">
        <f t="shared" si="104"/>
        <v>0</v>
      </c>
      <c r="BC248" s="54">
        <f t="shared" si="110"/>
        <v>0</v>
      </c>
      <c r="BD248" s="182"/>
      <c r="BF248" s="13"/>
      <c r="BK248" s="13"/>
    </row>
    <row r="249" spans="1:63" s="14" customFormat="1" ht="25.5" x14ac:dyDescent="0.2">
      <c r="A249" s="184">
        <v>240</v>
      </c>
      <c r="B249" s="49" t="s">
        <v>151</v>
      </c>
      <c r="C249" s="49" t="s">
        <v>150</v>
      </c>
      <c r="D249" s="132">
        <v>1</v>
      </c>
      <c r="E249" s="50" t="s">
        <v>331</v>
      </c>
      <c r="F249" s="164">
        <v>1061</v>
      </c>
      <c r="G249" s="162">
        <v>33.333333333333336</v>
      </c>
      <c r="H249" s="53">
        <f>VLOOKUP($A249,[1]Hoja1!$A$3:$G$271,6,0)</f>
        <v>0</v>
      </c>
      <c r="I249" s="53">
        <f>VLOOKUP($A249,[1]Hoja1!$A$3:$G$271,7,0)</f>
        <v>0</v>
      </c>
      <c r="J249" s="53">
        <f t="shared" si="105"/>
        <v>0</v>
      </c>
      <c r="K249" s="54">
        <f t="shared" si="106"/>
        <v>0</v>
      </c>
      <c r="L249" s="53">
        <f>VLOOKUP($A249,[2]Hoja1!$A$3:$G$271,6,0)</f>
        <v>0</v>
      </c>
      <c r="M249" s="53">
        <f>VLOOKUP($A249,[2]Hoja1!$A$3:$G$271,7,0)</f>
        <v>0</v>
      </c>
      <c r="N249" s="53">
        <f t="shared" si="91"/>
        <v>0</v>
      </c>
      <c r="O249" s="54">
        <f t="shared" si="111"/>
        <v>0</v>
      </c>
      <c r="P249" s="53">
        <f>VLOOKUP($A249,[3]Hoja1!$A$3:$M$271,12,0)</f>
        <v>692</v>
      </c>
      <c r="Q249" s="53">
        <f t="shared" ref="Q249:Q250" si="114">P249*0.19</f>
        <v>131.47999999999999</v>
      </c>
      <c r="R249" s="53">
        <f t="shared" si="93"/>
        <v>823.48</v>
      </c>
      <c r="S249" s="54">
        <f t="shared" si="111"/>
        <v>823.48</v>
      </c>
      <c r="T249" s="53">
        <f>VLOOKUP($A249,[4]Hoja1!$A$3:$G$271,6,0)</f>
        <v>1023</v>
      </c>
      <c r="U249" s="53">
        <f t="shared" ref="U249:U250" si="115">T249*0.19</f>
        <v>194.37</v>
      </c>
      <c r="V249" s="53">
        <f t="shared" si="95"/>
        <v>1217.3699999999999</v>
      </c>
      <c r="W249" s="54">
        <f t="shared" si="112"/>
        <v>1217.3699999999999</v>
      </c>
      <c r="X249" s="53">
        <f>VLOOKUP($A249,[5]Hoja1!$A$3:$G$271,6,0)</f>
        <v>0</v>
      </c>
      <c r="Y249" s="53">
        <f>VLOOKUP($A249,[5]Hoja1!$A$3:$G$271,7,0)</f>
        <v>0</v>
      </c>
      <c r="Z249" s="53">
        <f t="shared" si="97"/>
        <v>0</v>
      </c>
      <c r="AA249" s="54">
        <f t="shared" si="112"/>
        <v>0</v>
      </c>
      <c r="AB249" s="53">
        <f>VLOOKUP($A249,[6]Hoja1!$A$3:$G$271,6,0)</f>
        <v>0</v>
      </c>
      <c r="AC249" s="53">
        <f>VLOOKUP($A249,[6]Hoja1!$A$3:$G$271,7,0)</f>
        <v>0</v>
      </c>
      <c r="AD249" s="53">
        <f t="shared" si="98"/>
        <v>0</v>
      </c>
      <c r="AE249" s="54">
        <f t="shared" si="112"/>
        <v>0</v>
      </c>
      <c r="AF249" s="53">
        <f>VLOOKUP($A249,[7]Hoja1!$A$3:$M$271,12,0)</f>
        <v>0</v>
      </c>
      <c r="AG249" s="53">
        <f>VLOOKUP($A249,[7]Hoja1!$A$3:$M$271,13,0)</f>
        <v>0</v>
      </c>
      <c r="AH249" s="53">
        <f t="shared" si="99"/>
        <v>0</v>
      </c>
      <c r="AI249" s="54">
        <f t="shared" si="112"/>
        <v>0</v>
      </c>
      <c r="AJ249" s="53">
        <f>VLOOKUP($A249,[8]Hoja1!$A$3:$G$271,6,0)</f>
        <v>0</v>
      </c>
      <c r="AK249" s="53">
        <f>VLOOKUP($A249,[8]Hoja1!$A$3:$G$271,7,0)</f>
        <v>0</v>
      </c>
      <c r="AL249" s="53">
        <f t="shared" si="100"/>
        <v>0</v>
      </c>
      <c r="AM249" s="54">
        <f t="shared" si="112"/>
        <v>0</v>
      </c>
      <c r="AN249" s="53">
        <f>VLOOKUP($A249,[9]Hoja1!$A$5:$G$273,6,0)</f>
        <v>841</v>
      </c>
      <c r="AO249" s="53">
        <f>VLOOKUP($A249,[9]Hoja1!$A$5:$G$273,7,0)</f>
        <v>159.79</v>
      </c>
      <c r="AP249" s="53">
        <f t="shared" si="101"/>
        <v>1000.79</v>
      </c>
      <c r="AQ249" s="54">
        <f t="shared" ref="AQ249:BC264" si="116">$D249*AP249</f>
        <v>1000.79</v>
      </c>
      <c r="AR249" s="53">
        <f>VLOOKUP($A249,[10]Hoja1!$A$3:$M$271,12,0)</f>
        <v>0</v>
      </c>
      <c r="AS249" s="53">
        <f>VLOOKUP($A249,[10]Hoja1!$A$3:$M$271,13,0)</f>
        <v>0</v>
      </c>
      <c r="AT249" s="53">
        <f t="shared" si="102"/>
        <v>0</v>
      </c>
      <c r="AU249" s="54">
        <f t="shared" si="116"/>
        <v>0</v>
      </c>
      <c r="AV249" s="53">
        <f>VLOOKUP($A249,[11]Hoja1!$A$3:$M$271,12,0)</f>
        <v>0</v>
      </c>
      <c r="AW249" s="53">
        <f>VLOOKUP($A249,[11]Hoja1!$A$3:$M$271,13,0)</f>
        <v>0</v>
      </c>
      <c r="AX249" s="53">
        <f t="shared" si="103"/>
        <v>0</v>
      </c>
      <c r="AY249" s="54">
        <f t="shared" si="116"/>
        <v>0</v>
      </c>
      <c r="AZ249" s="53">
        <f>VLOOKUP($A249,[12]Hoja1!$A$3:$M$271,12,0)</f>
        <v>0</v>
      </c>
      <c r="BA249" s="53">
        <f>VLOOKUP($A249,[12]Hoja1!$A$3:$M$271,13,0)</f>
        <v>0</v>
      </c>
      <c r="BB249" s="53">
        <f t="shared" si="104"/>
        <v>0</v>
      </c>
      <c r="BC249" s="54">
        <f t="shared" si="116"/>
        <v>0</v>
      </c>
      <c r="BD249" s="182"/>
      <c r="BF249" s="13"/>
      <c r="BK249" s="13"/>
    </row>
    <row r="250" spans="1:63" s="14" customFormat="1" ht="12.75" x14ac:dyDescent="0.2">
      <c r="A250" s="183">
        <v>241</v>
      </c>
      <c r="B250" s="49" t="s">
        <v>155</v>
      </c>
      <c r="C250" s="49" t="s">
        <v>154</v>
      </c>
      <c r="D250" s="132">
        <v>1</v>
      </c>
      <c r="E250" s="50" t="s">
        <v>331</v>
      </c>
      <c r="F250" s="164">
        <v>10631</v>
      </c>
      <c r="G250" s="162">
        <v>25</v>
      </c>
      <c r="H250" s="53">
        <f>VLOOKUP($A250,[1]Hoja1!$A$3:$G$271,6,0)</f>
        <v>0</v>
      </c>
      <c r="I250" s="53">
        <f>VLOOKUP($A250,[1]Hoja1!$A$3:$G$271,7,0)</f>
        <v>0</v>
      </c>
      <c r="J250" s="53">
        <f t="shared" si="105"/>
        <v>0</v>
      </c>
      <c r="K250" s="54">
        <f t="shared" si="106"/>
        <v>0</v>
      </c>
      <c r="L250" s="53">
        <f>VLOOKUP($A250,[2]Hoja1!$A$3:$G$271,6,0)</f>
        <v>0</v>
      </c>
      <c r="M250" s="53">
        <f>VLOOKUP($A250,[2]Hoja1!$A$3:$G$271,7,0)</f>
        <v>0</v>
      </c>
      <c r="N250" s="53">
        <f t="shared" si="91"/>
        <v>0</v>
      </c>
      <c r="O250" s="54">
        <f t="shared" ref="O250:S265" si="117">$D250*N250</f>
        <v>0</v>
      </c>
      <c r="P250" s="53">
        <f>VLOOKUP($A250,[3]Hoja1!$A$3:$M$271,12,0)</f>
        <v>7645</v>
      </c>
      <c r="Q250" s="53">
        <f t="shared" si="114"/>
        <v>1452.55</v>
      </c>
      <c r="R250" s="53">
        <f t="shared" si="93"/>
        <v>9097.5499999999993</v>
      </c>
      <c r="S250" s="54">
        <f t="shared" si="117"/>
        <v>9097.5499999999993</v>
      </c>
      <c r="T250" s="53">
        <f>VLOOKUP($A250,[4]Hoja1!$A$3:$G$271,6,0)</f>
        <v>8574</v>
      </c>
      <c r="U250" s="53">
        <f t="shared" si="115"/>
        <v>1629.06</v>
      </c>
      <c r="V250" s="53">
        <f t="shared" si="95"/>
        <v>10203.06</v>
      </c>
      <c r="W250" s="54">
        <f t="shared" ref="W250:AQ265" si="118">$D250*V250</f>
        <v>10203.06</v>
      </c>
      <c r="X250" s="53">
        <f>VLOOKUP($A250,[5]Hoja1!$A$3:$G$271,6,0)</f>
        <v>0</v>
      </c>
      <c r="Y250" s="53">
        <f>VLOOKUP($A250,[5]Hoja1!$A$3:$G$271,7,0)</f>
        <v>0</v>
      </c>
      <c r="Z250" s="53">
        <f t="shared" si="97"/>
        <v>0</v>
      </c>
      <c r="AA250" s="54">
        <f t="shared" si="118"/>
        <v>0</v>
      </c>
      <c r="AB250" s="53">
        <f>VLOOKUP($A250,[6]Hoja1!$A$3:$G$271,6,0)</f>
        <v>0</v>
      </c>
      <c r="AC250" s="53">
        <f>VLOOKUP($A250,[6]Hoja1!$A$3:$G$271,7,0)</f>
        <v>0</v>
      </c>
      <c r="AD250" s="53">
        <f t="shared" si="98"/>
        <v>0</v>
      </c>
      <c r="AE250" s="54">
        <f t="shared" si="118"/>
        <v>0</v>
      </c>
      <c r="AF250" s="53">
        <f>VLOOKUP($A250,[7]Hoja1!$A$3:$M$271,12,0)</f>
        <v>0</v>
      </c>
      <c r="AG250" s="53">
        <f>VLOOKUP($A250,[7]Hoja1!$A$3:$M$271,13,0)</f>
        <v>0</v>
      </c>
      <c r="AH250" s="53">
        <f t="shared" si="99"/>
        <v>0</v>
      </c>
      <c r="AI250" s="54">
        <f t="shared" si="118"/>
        <v>0</v>
      </c>
      <c r="AJ250" s="53">
        <f>VLOOKUP($A250,[8]Hoja1!$A$3:$G$271,6,0)</f>
        <v>0</v>
      </c>
      <c r="AK250" s="53">
        <f>VLOOKUP($A250,[8]Hoja1!$A$3:$G$271,7,0)</f>
        <v>0</v>
      </c>
      <c r="AL250" s="53">
        <f t="shared" si="100"/>
        <v>0</v>
      </c>
      <c r="AM250" s="54">
        <f t="shared" si="118"/>
        <v>0</v>
      </c>
      <c r="AN250" s="53">
        <f>VLOOKUP($A250,[9]Hoja1!$A$5:$G$273,6,0)</f>
        <v>8426</v>
      </c>
      <c r="AO250" s="53">
        <f>VLOOKUP($A250,[9]Hoja1!$A$5:$G$273,7,0)</f>
        <v>1600.94</v>
      </c>
      <c r="AP250" s="53">
        <f t="shared" si="101"/>
        <v>10026.94</v>
      </c>
      <c r="AQ250" s="54">
        <f t="shared" si="118"/>
        <v>10026.94</v>
      </c>
      <c r="AR250" s="53">
        <f>VLOOKUP($A250,[10]Hoja1!$A$3:$M$271,12,0)</f>
        <v>0</v>
      </c>
      <c r="AS250" s="53">
        <f>VLOOKUP($A250,[10]Hoja1!$A$3:$M$271,13,0)</f>
        <v>0</v>
      </c>
      <c r="AT250" s="53">
        <f t="shared" si="102"/>
        <v>0</v>
      </c>
      <c r="AU250" s="54">
        <f t="shared" si="116"/>
        <v>0</v>
      </c>
      <c r="AV250" s="53">
        <f>VLOOKUP($A250,[11]Hoja1!$A$3:$M$271,12,0)</f>
        <v>0</v>
      </c>
      <c r="AW250" s="53">
        <f>VLOOKUP($A250,[11]Hoja1!$A$3:$M$271,13,0)</f>
        <v>0</v>
      </c>
      <c r="AX250" s="53">
        <f t="shared" si="103"/>
        <v>0</v>
      </c>
      <c r="AY250" s="54">
        <f t="shared" si="116"/>
        <v>0</v>
      </c>
      <c r="AZ250" s="53">
        <f>VLOOKUP($A250,[12]Hoja1!$A$3:$M$271,12,0)</f>
        <v>0</v>
      </c>
      <c r="BA250" s="53">
        <f>VLOOKUP($A250,[12]Hoja1!$A$3:$M$271,13,0)</f>
        <v>0</v>
      </c>
      <c r="BB250" s="53">
        <f t="shared" si="104"/>
        <v>0</v>
      </c>
      <c r="BC250" s="54">
        <f t="shared" si="116"/>
        <v>0</v>
      </c>
      <c r="BD250" s="182"/>
      <c r="BF250" s="13"/>
      <c r="BK250" s="13"/>
    </row>
    <row r="251" spans="1:63" s="14" customFormat="1" ht="25.5" x14ac:dyDescent="0.2">
      <c r="A251" s="184">
        <v>242</v>
      </c>
      <c r="B251" s="49" t="s">
        <v>159</v>
      </c>
      <c r="C251" s="49" t="s">
        <v>157</v>
      </c>
      <c r="D251" s="132">
        <v>1</v>
      </c>
      <c r="E251" s="50" t="s">
        <v>331</v>
      </c>
      <c r="F251" s="164">
        <v>17055</v>
      </c>
      <c r="G251" s="162">
        <v>1</v>
      </c>
      <c r="H251" s="53">
        <f>VLOOKUP($A251,[1]Hoja1!$A$3:$G$271,6,0)</f>
        <v>0</v>
      </c>
      <c r="I251" s="53">
        <f>VLOOKUP($A251,[1]Hoja1!$A$3:$G$271,7,0)</f>
        <v>0</v>
      </c>
      <c r="J251" s="53">
        <f t="shared" si="105"/>
        <v>0</v>
      </c>
      <c r="K251" s="54">
        <f t="shared" si="106"/>
        <v>0</v>
      </c>
      <c r="L251" s="53">
        <f>VLOOKUP($A251,[2]Hoja1!$A$3:$G$271,6,0)</f>
        <v>0</v>
      </c>
      <c r="M251" s="53">
        <f>VLOOKUP($A251,[2]Hoja1!$A$3:$G$271,7,0)</f>
        <v>0</v>
      </c>
      <c r="N251" s="53">
        <f t="shared" si="91"/>
        <v>0</v>
      </c>
      <c r="O251" s="54">
        <f t="shared" si="117"/>
        <v>0</v>
      </c>
      <c r="P251" s="53">
        <f>VLOOKUP($A251,[3]Hoja1!$A$3:$M$271,12,0)</f>
        <v>0</v>
      </c>
      <c r="Q251" s="53">
        <f>VLOOKUP($A251,[3]Hoja1!$A$3:$M$271,13,0)</f>
        <v>0</v>
      </c>
      <c r="R251" s="53">
        <f t="shared" si="93"/>
        <v>0</v>
      </c>
      <c r="S251" s="54">
        <f t="shared" si="117"/>
        <v>0</v>
      </c>
      <c r="T251" s="53">
        <f>VLOOKUP($A251,[4]Hoja1!$A$3:$G$271,6,0)</f>
        <v>0</v>
      </c>
      <c r="U251" s="53">
        <f>VLOOKUP($A251,[4]Hoja1!$A$3:$G$271,7,0)</f>
        <v>0</v>
      </c>
      <c r="V251" s="53">
        <f t="shared" si="95"/>
        <v>0</v>
      </c>
      <c r="W251" s="54">
        <f t="shared" si="118"/>
        <v>0</v>
      </c>
      <c r="X251" s="53">
        <f>VLOOKUP($A251,[5]Hoja1!$A$3:$G$271,6,0)</f>
        <v>0</v>
      </c>
      <c r="Y251" s="53">
        <f>VLOOKUP($A251,[5]Hoja1!$A$3:$G$271,7,0)</f>
        <v>0</v>
      </c>
      <c r="Z251" s="53">
        <f t="shared" si="97"/>
        <v>0</v>
      </c>
      <c r="AA251" s="54">
        <f t="shared" si="118"/>
        <v>0</v>
      </c>
      <c r="AB251" s="53">
        <f>VLOOKUP($A251,[6]Hoja1!$A$3:$G$271,6,0)</f>
        <v>0</v>
      </c>
      <c r="AC251" s="53">
        <f>VLOOKUP($A251,[6]Hoja1!$A$3:$G$271,7,0)</f>
        <v>0</v>
      </c>
      <c r="AD251" s="53">
        <f t="shared" si="98"/>
        <v>0</v>
      </c>
      <c r="AE251" s="54">
        <f t="shared" si="118"/>
        <v>0</v>
      </c>
      <c r="AF251" s="53">
        <f>VLOOKUP($A251,[7]Hoja1!$A$3:$M$271,12,0)</f>
        <v>0</v>
      </c>
      <c r="AG251" s="53">
        <f>VLOOKUP($A251,[7]Hoja1!$A$3:$M$271,13,0)</f>
        <v>0</v>
      </c>
      <c r="AH251" s="53">
        <f t="shared" si="99"/>
        <v>0</v>
      </c>
      <c r="AI251" s="54">
        <f t="shared" si="118"/>
        <v>0</v>
      </c>
      <c r="AJ251" s="53">
        <f>VLOOKUP($A251,[8]Hoja1!$A$3:$G$271,6,0)</f>
        <v>0</v>
      </c>
      <c r="AK251" s="53">
        <f>VLOOKUP($A251,[8]Hoja1!$A$3:$G$271,7,0)</f>
        <v>0</v>
      </c>
      <c r="AL251" s="53">
        <f t="shared" si="100"/>
        <v>0</v>
      </c>
      <c r="AM251" s="54">
        <f t="shared" si="118"/>
        <v>0</v>
      </c>
      <c r="AN251" s="53">
        <f>VLOOKUP($A251,[9]Hoja1!$A$5:$G$273,6,0)</f>
        <v>16086</v>
      </c>
      <c r="AO251" s="53">
        <f>VLOOKUP($A251,[9]Hoja1!$A$5:$G$273,7,0)</f>
        <v>0</v>
      </c>
      <c r="AP251" s="53">
        <f t="shared" si="101"/>
        <v>16086</v>
      </c>
      <c r="AQ251" s="54">
        <f t="shared" si="118"/>
        <v>16086</v>
      </c>
      <c r="AR251" s="53">
        <f>VLOOKUP($A251,[10]Hoja1!$A$3:$M$271,12,0)</f>
        <v>0</v>
      </c>
      <c r="AS251" s="53">
        <f>VLOOKUP($A251,[10]Hoja1!$A$3:$M$271,13,0)</f>
        <v>0</v>
      </c>
      <c r="AT251" s="53">
        <f t="shared" si="102"/>
        <v>0</v>
      </c>
      <c r="AU251" s="54">
        <f t="shared" si="116"/>
        <v>0</v>
      </c>
      <c r="AV251" s="53">
        <f>VLOOKUP($A251,[11]Hoja1!$A$3:$M$271,12,0)</f>
        <v>0</v>
      </c>
      <c r="AW251" s="53">
        <f>VLOOKUP($A251,[11]Hoja1!$A$3:$M$271,13,0)</f>
        <v>0</v>
      </c>
      <c r="AX251" s="53">
        <f t="shared" si="103"/>
        <v>0</v>
      </c>
      <c r="AY251" s="54">
        <f t="shared" si="116"/>
        <v>0</v>
      </c>
      <c r="AZ251" s="53">
        <f>VLOOKUP($A251,[12]Hoja1!$A$3:$M$271,12,0)</f>
        <v>0</v>
      </c>
      <c r="BA251" s="53">
        <f>VLOOKUP($A251,[12]Hoja1!$A$3:$M$271,13,0)</f>
        <v>0</v>
      </c>
      <c r="BB251" s="53">
        <f t="shared" si="104"/>
        <v>0</v>
      </c>
      <c r="BC251" s="54">
        <f t="shared" si="116"/>
        <v>0</v>
      </c>
      <c r="BD251" s="182"/>
      <c r="BF251" s="13"/>
      <c r="BK251" s="13"/>
    </row>
    <row r="252" spans="1:63" s="14" customFormat="1" ht="76.5" x14ac:dyDescent="0.2">
      <c r="A252" s="183">
        <v>243</v>
      </c>
      <c r="B252" s="49" t="s">
        <v>172</v>
      </c>
      <c r="C252" s="49" t="s">
        <v>173</v>
      </c>
      <c r="D252" s="132">
        <v>1</v>
      </c>
      <c r="E252" s="50" t="s">
        <v>331</v>
      </c>
      <c r="F252" s="164">
        <v>46988</v>
      </c>
      <c r="G252" s="162">
        <v>15</v>
      </c>
      <c r="H252" s="53">
        <f>VLOOKUP($A252,[1]Hoja1!$A$3:$G$271,6,0)</f>
        <v>0</v>
      </c>
      <c r="I252" s="53">
        <f>VLOOKUP($A252,[1]Hoja1!$A$3:$G$271,7,0)</f>
        <v>0</v>
      </c>
      <c r="J252" s="53">
        <f t="shared" si="105"/>
        <v>0</v>
      </c>
      <c r="K252" s="54">
        <f t="shared" si="106"/>
        <v>0</v>
      </c>
      <c r="L252" s="53">
        <f>VLOOKUP($A252,[2]Hoja1!$A$3:$G$271,6,0)</f>
        <v>0</v>
      </c>
      <c r="M252" s="53">
        <f>VLOOKUP($A252,[2]Hoja1!$A$3:$G$271,7,0)</f>
        <v>0</v>
      </c>
      <c r="N252" s="53">
        <f t="shared" si="91"/>
        <v>0</v>
      </c>
      <c r="O252" s="54">
        <f t="shared" si="117"/>
        <v>0</v>
      </c>
      <c r="P252" s="53">
        <f>VLOOKUP($A252,[3]Hoja1!$A$3:$M$271,12,0)</f>
        <v>0</v>
      </c>
      <c r="Q252" s="53">
        <f>VLOOKUP($A252,[3]Hoja1!$A$3:$M$271,13,0)</f>
        <v>0</v>
      </c>
      <c r="R252" s="53">
        <f t="shared" si="93"/>
        <v>0</v>
      </c>
      <c r="S252" s="54">
        <f t="shared" si="117"/>
        <v>0</v>
      </c>
      <c r="T252" s="53">
        <f>VLOOKUP($A252,[4]Hoja1!$A$3:$G$271,6,0)</f>
        <v>0</v>
      </c>
      <c r="U252" s="53">
        <f>VLOOKUP($A252,[4]Hoja1!$A$3:$G$271,7,0)</f>
        <v>0</v>
      </c>
      <c r="V252" s="53">
        <f t="shared" si="95"/>
        <v>0</v>
      </c>
      <c r="W252" s="54">
        <f t="shared" si="118"/>
        <v>0</v>
      </c>
      <c r="X252" s="53">
        <f>VLOOKUP($A252,[5]Hoja1!$A$3:$G$271,6,0)</f>
        <v>0</v>
      </c>
      <c r="Y252" s="53">
        <f>VLOOKUP($A252,[5]Hoja1!$A$3:$G$271,7,0)</f>
        <v>0</v>
      </c>
      <c r="Z252" s="53">
        <f t="shared" si="97"/>
        <v>0</v>
      </c>
      <c r="AA252" s="54">
        <f t="shared" si="118"/>
        <v>0</v>
      </c>
      <c r="AB252" s="53">
        <f>VLOOKUP($A252,[6]Hoja1!$A$3:$G$271,6,0)</f>
        <v>0</v>
      </c>
      <c r="AC252" s="53">
        <f>VLOOKUP($A252,[6]Hoja1!$A$3:$G$271,7,0)</f>
        <v>0</v>
      </c>
      <c r="AD252" s="53">
        <f t="shared" si="98"/>
        <v>0</v>
      </c>
      <c r="AE252" s="54">
        <f t="shared" si="118"/>
        <v>0</v>
      </c>
      <c r="AF252" s="53">
        <f>VLOOKUP($A252,[7]Hoja1!$A$3:$M$271,12,0)</f>
        <v>0</v>
      </c>
      <c r="AG252" s="53">
        <f>VLOOKUP($A252,[7]Hoja1!$A$3:$M$271,13,0)</f>
        <v>0</v>
      </c>
      <c r="AH252" s="53">
        <f t="shared" si="99"/>
        <v>0</v>
      </c>
      <c r="AI252" s="54">
        <f t="shared" si="118"/>
        <v>0</v>
      </c>
      <c r="AJ252" s="53">
        <f>VLOOKUP($A252,[8]Hoja1!$A$3:$G$271,6,0)</f>
        <v>0</v>
      </c>
      <c r="AK252" s="53">
        <f>VLOOKUP($A252,[8]Hoja1!$A$3:$G$271,7,0)</f>
        <v>0</v>
      </c>
      <c r="AL252" s="53">
        <f t="shared" si="100"/>
        <v>0</v>
      </c>
      <c r="AM252" s="54">
        <f t="shared" si="118"/>
        <v>0</v>
      </c>
      <c r="AN252" s="53">
        <f>VLOOKUP($A252,[9]Hoja1!$A$5:$G$273,6,0)</f>
        <v>44318</v>
      </c>
      <c r="AO252" s="53">
        <f>VLOOKUP($A252,[9]Hoja1!$A$5:$G$273,7,0)</f>
        <v>0</v>
      </c>
      <c r="AP252" s="53">
        <f t="shared" si="101"/>
        <v>44318</v>
      </c>
      <c r="AQ252" s="54">
        <f t="shared" si="118"/>
        <v>44318</v>
      </c>
      <c r="AR252" s="53">
        <f>VLOOKUP($A252,[10]Hoja1!$A$3:$M$271,12,0)</f>
        <v>0</v>
      </c>
      <c r="AS252" s="53">
        <f>VLOOKUP($A252,[10]Hoja1!$A$3:$M$271,13,0)</f>
        <v>0</v>
      </c>
      <c r="AT252" s="53">
        <f t="shared" si="102"/>
        <v>0</v>
      </c>
      <c r="AU252" s="54">
        <f t="shared" si="116"/>
        <v>0</v>
      </c>
      <c r="AV252" s="53">
        <f>VLOOKUP($A252,[11]Hoja1!$A$3:$M$271,12,0)</f>
        <v>0</v>
      </c>
      <c r="AW252" s="53">
        <f>VLOOKUP($A252,[11]Hoja1!$A$3:$M$271,13,0)</f>
        <v>0</v>
      </c>
      <c r="AX252" s="53">
        <f t="shared" si="103"/>
        <v>0</v>
      </c>
      <c r="AY252" s="54">
        <f t="shared" si="116"/>
        <v>0</v>
      </c>
      <c r="AZ252" s="53">
        <f>VLOOKUP($A252,[12]Hoja1!$A$3:$M$271,12,0)</f>
        <v>0</v>
      </c>
      <c r="BA252" s="53">
        <f>VLOOKUP($A252,[12]Hoja1!$A$3:$M$271,13,0)</f>
        <v>0</v>
      </c>
      <c r="BB252" s="53">
        <f t="shared" si="104"/>
        <v>0</v>
      </c>
      <c r="BC252" s="54">
        <f t="shared" si="116"/>
        <v>0</v>
      </c>
      <c r="BD252" s="182"/>
      <c r="BF252" s="13"/>
      <c r="BK252" s="13"/>
    </row>
    <row r="253" spans="1:63" s="14" customFormat="1" ht="76.5" x14ac:dyDescent="0.2">
      <c r="A253" s="184">
        <v>244</v>
      </c>
      <c r="B253" s="49" t="s">
        <v>174</v>
      </c>
      <c r="C253" s="49" t="s">
        <v>173</v>
      </c>
      <c r="D253" s="132">
        <v>1</v>
      </c>
      <c r="E253" s="50" t="s">
        <v>331</v>
      </c>
      <c r="F253" s="164">
        <v>46988</v>
      </c>
      <c r="G253" s="162">
        <v>19</v>
      </c>
      <c r="H253" s="53">
        <f>VLOOKUP($A253,[1]Hoja1!$A$3:$G$271,6,0)</f>
        <v>0</v>
      </c>
      <c r="I253" s="53">
        <f>VLOOKUP($A253,[1]Hoja1!$A$3:$G$271,7,0)</f>
        <v>0</v>
      </c>
      <c r="J253" s="53">
        <f t="shared" si="105"/>
        <v>0</v>
      </c>
      <c r="K253" s="54">
        <f t="shared" si="106"/>
        <v>0</v>
      </c>
      <c r="L253" s="53">
        <f>VLOOKUP($A253,[2]Hoja1!$A$3:$G$271,6,0)</f>
        <v>0</v>
      </c>
      <c r="M253" s="53">
        <f>VLOOKUP($A253,[2]Hoja1!$A$3:$G$271,7,0)</f>
        <v>0</v>
      </c>
      <c r="N253" s="53">
        <f t="shared" si="91"/>
        <v>0</v>
      </c>
      <c r="O253" s="54">
        <f t="shared" si="117"/>
        <v>0</v>
      </c>
      <c r="P253" s="53">
        <f>VLOOKUP($A253,[3]Hoja1!$A$3:$M$271,12,0)</f>
        <v>0</v>
      </c>
      <c r="Q253" s="53">
        <f>VLOOKUP($A253,[3]Hoja1!$A$3:$M$271,13,0)</f>
        <v>0</v>
      </c>
      <c r="R253" s="53">
        <f t="shared" si="93"/>
        <v>0</v>
      </c>
      <c r="S253" s="54">
        <f t="shared" si="117"/>
        <v>0</v>
      </c>
      <c r="T253" s="53">
        <f>VLOOKUP($A253,[4]Hoja1!$A$3:$G$271,6,0)</f>
        <v>0</v>
      </c>
      <c r="U253" s="53">
        <f>VLOOKUP($A253,[4]Hoja1!$A$3:$G$271,7,0)</f>
        <v>0</v>
      </c>
      <c r="V253" s="53">
        <f t="shared" si="95"/>
        <v>0</v>
      </c>
      <c r="W253" s="54">
        <f t="shared" si="118"/>
        <v>0</v>
      </c>
      <c r="X253" s="53">
        <f>VLOOKUP($A253,[5]Hoja1!$A$3:$G$271,6,0)</f>
        <v>0</v>
      </c>
      <c r="Y253" s="53">
        <f>VLOOKUP($A253,[5]Hoja1!$A$3:$G$271,7,0)</f>
        <v>0</v>
      </c>
      <c r="Z253" s="53">
        <f t="shared" si="97"/>
        <v>0</v>
      </c>
      <c r="AA253" s="54">
        <f t="shared" si="118"/>
        <v>0</v>
      </c>
      <c r="AB253" s="53">
        <f>VLOOKUP($A253,[6]Hoja1!$A$3:$G$271,6,0)</f>
        <v>0</v>
      </c>
      <c r="AC253" s="53">
        <f>VLOOKUP($A253,[6]Hoja1!$A$3:$G$271,7,0)</f>
        <v>0</v>
      </c>
      <c r="AD253" s="53">
        <f t="shared" si="98"/>
        <v>0</v>
      </c>
      <c r="AE253" s="54">
        <f t="shared" si="118"/>
        <v>0</v>
      </c>
      <c r="AF253" s="53">
        <f>VLOOKUP($A253,[7]Hoja1!$A$3:$M$271,12,0)</f>
        <v>0</v>
      </c>
      <c r="AG253" s="53">
        <f>VLOOKUP($A253,[7]Hoja1!$A$3:$M$271,13,0)</f>
        <v>0</v>
      </c>
      <c r="AH253" s="53">
        <f t="shared" si="99"/>
        <v>0</v>
      </c>
      <c r="AI253" s="54">
        <f t="shared" si="118"/>
        <v>0</v>
      </c>
      <c r="AJ253" s="53">
        <f>VLOOKUP($A253,[8]Hoja1!$A$3:$G$271,6,0)</f>
        <v>0</v>
      </c>
      <c r="AK253" s="53">
        <f>VLOOKUP($A253,[8]Hoja1!$A$3:$G$271,7,0)</f>
        <v>0</v>
      </c>
      <c r="AL253" s="53">
        <f t="shared" si="100"/>
        <v>0</v>
      </c>
      <c r="AM253" s="54">
        <f t="shared" si="118"/>
        <v>0</v>
      </c>
      <c r="AN253" s="53">
        <f>VLOOKUP($A253,[9]Hoja1!$A$5:$G$273,6,0)</f>
        <v>44318</v>
      </c>
      <c r="AO253" s="53">
        <f>VLOOKUP($A253,[9]Hoja1!$A$5:$G$273,7,0)</f>
        <v>0</v>
      </c>
      <c r="AP253" s="53">
        <f t="shared" si="101"/>
        <v>44318</v>
      </c>
      <c r="AQ253" s="54">
        <f t="shared" si="118"/>
        <v>44318</v>
      </c>
      <c r="AR253" s="53">
        <f>VLOOKUP($A253,[10]Hoja1!$A$3:$M$271,12,0)</f>
        <v>0</v>
      </c>
      <c r="AS253" s="53">
        <f>VLOOKUP($A253,[10]Hoja1!$A$3:$M$271,13,0)</f>
        <v>0</v>
      </c>
      <c r="AT253" s="53">
        <f t="shared" si="102"/>
        <v>0</v>
      </c>
      <c r="AU253" s="54">
        <f t="shared" si="116"/>
        <v>0</v>
      </c>
      <c r="AV253" s="53">
        <f>VLOOKUP($A253,[11]Hoja1!$A$3:$M$271,12,0)</f>
        <v>0</v>
      </c>
      <c r="AW253" s="53">
        <f>VLOOKUP($A253,[11]Hoja1!$A$3:$M$271,13,0)</f>
        <v>0</v>
      </c>
      <c r="AX253" s="53">
        <f t="shared" si="103"/>
        <v>0</v>
      </c>
      <c r="AY253" s="54">
        <f t="shared" si="116"/>
        <v>0</v>
      </c>
      <c r="AZ253" s="53">
        <f>VLOOKUP($A253,[12]Hoja1!$A$3:$M$271,12,0)</f>
        <v>0</v>
      </c>
      <c r="BA253" s="53">
        <f>VLOOKUP($A253,[12]Hoja1!$A$3:$M$271,13,0)</f>
        <v>0</v>
      </c>
      <c r="BB253" s="53">
        <f t="shared" si="104"/>
        <v>0</v>
      </c>
      <c r="BC253" s="54">
        <f t="shared" si="116"/>
        <v>0</v>
      </c>
      <c r="BD253" s="182"/>
      <c r="BF253" s="13"/>
      <c r="BK253" s="13"/>
    </row>
    <row r="254" spans="1:63" s="14" customFormat="1" ht="76.5" x14ac:dyDescent="0.2">
      <c r="A254" s="183">
        <v>245</v>
      </c>
      <c r="B254" s="49" t="s">
        <v>175</v>
      </c>
      <c r="C254" s="49" t="s">
        <v>173</v>
      </c>
      <c r="D254" s="132">
        <v>1</v>
      </c>
      <c r="E254" s="50" t="s">
        <v>331</v>
      </c>
      <c r="F254" s="164">
        <v>46988</v>
      </c>
      <c r="G254" s="162">
        <v>9</v>
      </c>
      <c r="H254" s="53">
        <f>VLOOKUP($A254,[1]Hoja1!$A$3:$G$271,6,0)</f>
        <v>0</v>
      </c>
      <c r="I254" s="53">
        <f>VLOOKUP($A254,[1]Hoja1!$A$3:$G$271,7,0)</f>
        <v>0</v>
      </c>
      <c r="J254" s="53">
        <f t="shared" si="105"/>
        <v>0</v>
      </c>
      <c r="K254" s="54">
        <f t="shared" si="106"/>
        <v>0</v>
      </c>
      <c r="L254" s="53">
        <f>VLOOKUP($A254,[2]Hoja1!$A$3:$G$271,6,0)</f>
        <v>0</v>
      </c>
      <c r="M254" s="53">
        <f>VLOOKUP($A254,[2]Hoja1!$A$3:$G$271,7,0)</f>
        <v>0</v>
      </c>
      <c r="N254" s="53">
        <f t="shared" si="91"/>
        <v>0</v>
      </c>
      <c r="O254" s="54">
        <f t="shared" si="117"/>
        <v>0</v>
      </c>
      <c r="P254" s="53">
        <f>VLOOKUP($A254,[3]Hoja1!$A$3:$M$271,12,0)</f>
        <v>0</v>
      </c>
      <c r="Q254" s="53">
        <f>VLOOKUP($A254,[3]Hoja1!$A$3:$M$271,13,0)</f>
        <v>0</v>
      </c>
      <c r="R254" s="53">
        <f t="shared" si="93"/>
        <v>0</v>
      </c>
      <c r="S254" s="54">
        <f t="shared" si="117"/>
        <v>0</v>
      </c>
      <c r="T254" s="53">
        <f>VLOOKUP($A254,[4]Hoja1!$A$3:$G$271,6,0)</f>
        <v>0</v>
      </c>
      <c r="U254" s="53">
        <f>VLOOKUP($A254,[4]Hoja1!$A$3:$G$271,7,0)</f>
        <v>0</v>
      </c>
      <c r="V254" s="53">
        <f t="shared" si="95"/>
        <v>0</v>
      </c>
      <c r="W254" s="54">
        <f t="shared" si="118"/>
        <v>0</v>
      </c>
      <c r="X254" s="53">
        <f>VLOOKUP($A254,[5]Hoja1!$A$3:$G$271,6,0)</f>
        <v>0</v>
      </c>
      <c r="Y254" s="53">
        <f>VLOOKUP($A254,[5]Hoja1!$A$3:$G$271,7,0)</f>
        <v>0</v>
      </c>
      <c r="Z254" s="53">
        <f t="shared" si="97"/>
        <v>0</v>
      </c>
      <c r="AA254" s="54">
        <f t="shared" si="118"/>
        <v>0</v>
      </c>
      <c r="AB254" s="53">
        <f>VLOOKUP($A254,[6]Hoja1!$A$3:$G$271,6,0)</f>
        <v>0</v>
      </c>
      <c r="AC254" s="53">
        <f>VLOOKUP($A254,[6]Hoja1!$A$3:$G$271,7,0)</f>
        <v>0</v>
      </c>
      <c r="AD254" s="53">
        <f t="shared" si="98"/>
        <v>0</v>
      </c>
      <c r="AE254" s="54">
        <f t="shared" si="118"/>
        <v>0</v>
      </c>
      <c r="AF254" s="53">
        <f>VLOOKUP($A254,[7]Hoja1!$A$3:$M$271,12,0)</f>
        <v>0</v>
      </c>
      <c r="AG254" s="53">
        <f>VLOOKUP($A254,[7]Hoja1!$A$3:$M$271,13,0)</f>
        <v>0</v>
      </c>
      <c r="AH254" s="53">
        <f t="shared" si="99"/>
        <v>0</v>
      </c>
      <c r="AI254" s="54">
        <f t="shared" si="118"/>
        <v>0</v>
      </c>
      <c r="AJ254" s="53">
        <f>VLOOKUP($A254,[8]Hoja1!$A$3:$G$271,6,0)</f>
        <v>0</v>
      </c>
      <c r="AK254" s="53">
        <f>VLOOKUP($A254,[8]Hoja1!$A$3:$G$271,7,0)</f>
        <v>0</v>
      </c>
      <c r="AL254" s="53">
        <f t="shared" si="100"/>
        <v>0</v>
      </c>
      <c r="AM254" s="54">
        <f t="shared" si="118"/>
        <v>0</v>
      </c>
      <c r="AN254" s="53">
        <f>VLOOKUP($A254,[9]Hoja1!$A$5:$G$273,6,0)</f>
        <v>44318</v>
      </c>
      <c r="AO254" s="53">
        <f>VLOOKUP($A254,[9]Hoja1!$A$5:$G$273,7,0)</f>
        <v>0</v>
      </c>
      <c r="AP254" s="53">
        <f t="shared" si="101"/>
        <v>44318</v>
      </c>
      <c r="AQ254" s="54">
        <f t="shared" si="118"/>
        <v>44318</v>
      </c>
      <c r="AR254" s="53">
        <f>VLOOKUP($A254,[10]Hoja1!$A$3:$M$271,12,0)</f>
        <v>0</v>
      </c>
      <c r="AS254" s="53">
        <f>VLOOKUP($A254,[10]Hoja1!$A$3:$M$271,13,0)</f>
        <v>0</v>
      </c>
      <c r="AT254" s="53">
        <f t="shared" si="102"/>
        <v>0</v>
      </c>
      <c r="AU254" s="54">
        <f t="shared" si="116"/>
        <v>0</v>
      </c>
      <c r="AV254" s="53">
        <f>VLOOKUP($A254,[11]Hoja1!$A$3:$M$271,12,0)</f>
        <v>0</v>
      </c>
      <c r="AW254" s="53">
        <f>VLOOKUP($A254,[11]Hoja1!$A$3:$M$271,13,0)</f>
        <v>0</v>
      </c>
      <c r="AX254" s="53">
        <f t="shared" si="103"/>
        <v>0</v>
      </c>
      <c r="AY254" s="54">
        <f t="shared" si="116"/>
        <v>0</v>
      </c>
      <c r="AZ254" s="53">
        <f>VLOOKUP($A254,[12]Hoja1!$A$3:$M$271,12,0)</f>
        <v>0</v>
      </c>
      <c r="BA254" s="53">
        <f>VLOOKUP($A254,[12]Hoja1!$A$3:$M$271,13,0)</f>
        <v>0</v>
      </c>
      <c r="BB254" s="53">
        <f t="shared" si="104"/>
        <v>0</v>
      </c>
      <c r="BC254" s="54">
        <f t="shared" si="116"/>
        <v>0</v>
      </c>
      <c r="BD254" s="182"/>
      <c r="BF254" s="13"/>
      <c r="BK254" s="13"/>
    </row>
    <row r="255" spans="1:63" s="14" customFormat="1" ht="25.5" x14ac:dyDescent="0.2">
      <c r="A255" s="184">
        <v>246</v>
      </c>
      <c r="B255" s="49" t="s">
        <v>418</v>
      </c>
      <c r="C255" s="49" t="s">
        <v>176</v>
      </c>
      <c r="D255" s="132">
        <v>1</v>
      </c>
      <c r="E255" s="50" t="s">
        <v>331</v>
      </c>
      <c r="F255" s="164">
        <v>16145</v>
      </c>
      <c r="G255" s="162">
        <v>263.33333333333331</v>
      </c>
      <c r="H255" s="53">
        <f>VLOOKUP($A255,[1]Hoja1!$A$3:$G$271,6,0)</f>
        <v>0</v>
      </c>
      <c r="I255" s="53">
        <f>VLOOKUP($A255,[1]Hoja1!$A$3:$G$271,7,0)</f>
        <v>0</v>
      </c>
      <c r="J255" s="53">
        <f t="shared" si="105"/>
        <v>0</v>
      </c>
      <c r="K255" s="54">
        <f t="shared" si="106"/>
        <v>0</v>
      </c>
      <c r="L255" s="53">
        <f>VLOOKUP($A255,[2]Hoja1!$A$3:$G$271,6,0)</f>
        <v>0</v>
      </c>
      <c r="M255" s="53">
        <f>VLOOKUP($A255,[2]Hoja1!$A$3:$G$271,7,0)</f>
        <v>0</v>
      </c>
      <c r="N255" s="53">
        <f t="shared" si="91"/>
        <v>0</v>
      </c>
      <c r="O255" s="54">
        <f t="shared" si="117"/>
        <v>0</v>
      </c>
      <c r="P255" s="53">
        <f>VLOOKUP($A255,[3]Hoja1!$A$3:$M$271,12,0)</f>
        <v>0</v>
      </c>
      <c r="Q255" s="53">
        <f>VLOOKUP($A255,[3]Hoja1!$A$3:$M$271,13,0)</f>
        <v>0</v>
      </c>
      <c r="R255" s="53">
        <f t="shared" si="93"/>
        <v>0</v>
      </c>
      <c r="S255" s="54">
        <f t="shared" si="117"/>
        <v>0</v>
      </c>
      <c r="T255" s="53">
        <f>VLOOKUP($A255,[4]Hoja1!$A$3:$G$271,6,0)</f>
        <v>0</v>
      </c>
      <c r="U255" s="53">
        <f>VLOOKUP($A255,[4]Hoja1!$A$3:$G$271,7,0)</f>
        <v>0</v>
      </c>
      <c r="V255" s="53">
        <f t="shared" si="95"/>
        <v>0</v>
      </c>
      <c r="W255" s="54">
        <f t="shared" si="118"/>
        <v>0</v>
      </c>
      <c r="X255" s="53">
        <f>VLOOKUP($A255,[5]Hoja1!$A$3:$G$271,6,0)</f>
        <v>0</v>
      </c>
      <c r="Y255" s="53">
        <f>VLOOKUP($A255,[5]Hoja1!$A$3:$G$271,7,0)</f>
        <v>0</v>
      </c>
      <c r="Z255" s="53">
        <f t="shared" si="97"/>
        <v>0</v>
      </c>
      <c r="AA255" s="54">
        <f t="shared" si="118"/>
        <v>0</v>
      </c>
      <c r="AB255" s="53">
        <f>VLOOKUP($A255,[6]Hoja1!$A$3:$G$271,6,0)</f>
        <v>20000</v>
      </c>
      <c r="AC255" s="53">
        <f>VLOOKUP($A255,[6]Hoja1!$A$3:$G$271,7,0)</f>
        <v>0</v>
      </c>
      <c r="AD255" s="53">
        <f t="shared" si="98"/>
        <v>20000</v>
      </c>
      <c r="AE255" s="54">
        <f t="shared" si="118"/>
        <v>20000</v>
      </c>
      <c r="AF255" s="53">
        <f>VLOOKUP($A255,[7]Hoja1!$A$3:$M$271,12,0)</f>
        <v>0</v>
      </c>
      <c r="AG255" s="53">
        <f>VLOOKUP($A255,[7]Hoja1!$A$3:$M$271,13,0)</f>
        <v>0</v>
      </c>
      <c r="AH255" s="53">
        <f t="shared" si="99"/>
        <v>0</v>
      </c>
      <c r="AI255" s="54">
        <f t="shared" si="118"/>
        <v>0</v>
      </c>
      <c r="AJ255" s="53">
        <f>VLOOKUP($A255,[8]Hoja1!$A$3:$G$271,6,0)</f>
        <v>0</v>
      </c>
      <c r="AK255" s="53">
        <f>VLOOKUP($A255,[8]Hoja1!$A$3:$G$271,7,0)</f>
        <v>0</v>
      </c>
      <c r="AL255" s="53">
        <f t="shared" si="100"/>
        <v>0</v>
      </c>
      <c r="AM255" s="54">
        <f t="shared" si="118"/>
        <v>0</v>
      </c>
      <c r="AN255" s="53">
        <f>VLOOKUP($A255,[9]Hoja1!$A$5:$G$273,6,0)</f>
        <v>15227</v>
      </c>
      <c r="AO255" s="53">
        <f>VLOOKUP($A255,[9]Hoja1!$A$5:$G$273,7,0)</f>
        <v>0</v>
      </c>
      <c r="AP255" s="53">
        <f t="shared" si="101"/>
        <v>15227</v>
      </c>
      <c r="AQ255" s="54">
        <f t="shared" si="118"/>
        <v>15227</v>
      </c>
      <c r="AR255" s="53">
        <f>VLOOKUP($A255,[10]Hoja1!$A$3:$M$271,12,0)</f>
        <v>0</v>
      </c>
      <c r="AS255" s="53">
        <f>VLOOKUP($A255,[10]Hoja1!$A$3:$M$271,13,0)</f>
        <v>0</v>
      </c>
      <c r="AT255" s="53">
        <f t="shared" si="102"/>
        <v>0</v>
      </c>
      <c r="AU255" s="54">
        <f t="shared" si="116"/>
        <v>0</v>
      </c>
      <c r="AV255" s="53">
        <f>VLOOKUP($A255,[11]Hoja1!$A$3:$M$271,12,0)</f>
        <v>0</v>
      </c>
      <c r="AW255" s="53">
        <f>VLOOKUP($A255,[11]Hoja1!$A$3:$M$271,13,0)</f>
        <v>0</v>
      </c>
      <c r="AX255" s="53">
        <f t="shared" si="103"/>
        <v>0</v>
      </c>
      <c r="AY255" s="54">
        <f t="shared" si="116"/>
        <v>0</v>
      </c>
      <c r="AZ255" s="53">
        <f>VLOOKUP($A255,[12]Hoja1!$A$3:$M$271,12,0)</f>
        <v>0</v>
      </c>
      <c r="BA255" s="53">
        <f>VLOOKUP($A255,[12]Hoja1!$A$3:$M$271,13,0)</f>
        <v>0</v>
      </c>
      <c r="BB255" s="53">
        <f t="shared" si="104"/>
        <v>0</v>
      </c>
      <c r="BC255" s="54">
        <f t="shared" si="116"/>
        <v>0</v>
      </c>
      <c r="BD255" s="182"/>
      <c r="BF255" s="13"/>
      <c r="BK255" s="13"/>
    </row>
    <row r="256" spans="1:63" s="14" customFormat="1" ht="25.5" x14ac:dyDescent="0.2">
      <c r="A256" s="183">
        <v>247</v>
      </c>
      <c r="B256" s="49" t="s">
        <v>177</v>
      </c>
      <c r="C256" s="49" t="s">
        <v>176</v>
      </c>
      <c r="D256" s="132">
        <v>1</v>
      </c>
      <c r="E256" s="50" t="s">
        <v>331</v>
      </c>
      <c r="F256" s="164">
        <v>33128</v>
      </c>
      <c r="G256" s="162">
        <v>40</v>
      </c>
      <c r="H256" s="53">
        <f>VLOOKUP($A256,[1]Hoja1!$A$3:$G$271,6,0)</f>
        <v>0</v>
      </c>
      <c r="I256" s="53">
        <f>VLOOKUP($A256,[1]Hoja1!$A$3:$G$271,7,0)</f>
        <v>0</v>
      </c>
      <c r="J256" s="53">
        <f t="shared" si="105"/>
        <v>0</v>
      </c>
      <c r="K256" s="54">
        <f t="shared" si="106"/>
        <v>0</v>
      </c>
      <c r="L256" s="53">
        <f>VLOOKUP($A256,[2]Hoja1!$A$3:$G$271,6,0)</f>
        <v>0</v>
      </c>
      <c r="M256" s="53">
        <f>VLOOKUP($A256,[2]Hoja1!$A$3:$G$271,7,0)</f>
        <v>0</v>
      </c>
      <c r="N256" s="53">
        <f t="shared" si="91"/>
        <v>0</v>
      </c>
      <c r="O256" s="54">
        <f t="shared" si="117"/>
        <v>0</v>
      </c>
      <c r="P256" s="53">
        <f>VLOOKUP($A256,[3]Hoja1!$A$3:$M$271,12,0)</f>
        <v>0</v>
      </c>
      <c r="Q256" s="53">
        <f>VLOOKUP($A256,[3]Hoja1!$A$3:$M$271,13,0)</f>
        <v>0</v>
      </c>
      <c r="R256" s="53">
        <f t="shared" si="93"/>
        <v>0</v>
      </c>
      <c r="S256" s="54">
        <f t="shared" si="117"/>
        <v>0</v>
      </c>
      <c r="T256" s="53">
        <f>VLOOKUP($A256,[4]Hoja1!$A$3:$G$271,6,0)</f>
        <v>0</v>
      </c>
      <c r="U256" s="53">
        <f>VLOOKUP($A256,[4]Hoja1!$A$3:$G$271,7,0)</f>
        <v>0</v>
      </c>
      <c r="V256" s="53">
        <f t="shared" si="95"/>
        <v>0</v>
      </c>
      <c r="W256" s="54">
        <f t="shared" si="118"/>
        <v>0</v>
      </c>
      <c r="X256" s="53">
        <f>VLOOKUP($A256,[5]Hoja1!$A$3:$G$271,6,0)</f>
        <v>0</v>
      </c>
      <c r="Y256" s="53">
        <f>VLOOKUP($A256,[5]Hoja1!$A$3:$G$271,7,0)</f>
        <v>0</v>
      </c>
      <c r="Z256" s="53">
        <f t="shared" si="97"/>
        <v>0</v>
      </c>
      <c r="AA256" s="54">
        <f t="shared" si="118"/>
        <v>0</v>
      </c>
      <c r="AB256" s="53">
        <f>VLOOKUP($A256,[6]Hoja1!$A$3:$G$271,6,0)</f>
        <v>28000</v>
      </c>
      <c r="AC256" s="53">
        <f>VLOOKUP($A256,[6]Hoja1!$A$3:$G$271,7,0)</f>
        <v>0</v>
      </c>
      <c r="AD256" s="53">
        <f t="shared" si="98"/>
        <v>28000</v>
      </c>
      <c r="AE256" s="54">
        <f t="shared" si="118"/>
        <v>28000</v>
      </c>
      <c r="AF256" s="53">
        <f>VLOOKUP($A256,[7]Hoja1!$A$3:$M$271,12,0)</f>
        <v>0</v>
      </c>
      <c r="AG256" s="53">
        <f>VLOOKUP($A256,[7]Hoja1!$A$3:$M$271,13,0)</f>
        <v>0</v>
      </c>
      <c r="AH256" s="53">
        <f t="shared" si="99"/>
        <v>0</v>
      </c>
      <c r="AI256" s="54">
        <f t="shared" si="118"/>
        <v>0</v>
      </c>
      <c r="AJ256" s="53">
        <f>VLOOKUP($A256,[8]Hoja1!$A$3:$G$271,6,0)</f>
        <v>0</v>
      </c>
      <c r="AK256" s="53">
        <f>VLOOKUP($A256,[8]Hoja1!$A$3:$G$271,7,0)</f>
        <v>0</v>
      </c>
      <c r="AL256" s="53">
        <f t="shared" si="100"/>
        <v>0</v>
      </c>
      <c r="AM256" s="54">
        <f t="shared" si="118"/>
        <v>0</v>
      </c>
      <c r="AN256" s="53">
        <f>VLOOKUP($A256,[9]Hoja1!$A$5:$G$273,6,0)</f>
        <v>31244</v>
      </c>
      <c r="AO256" s="53">
        <f>VLOOKUP($A256,[9]Hoja1!$A$5:$G$273,7,0)</f>
        <v>0</v>
      </c>
      <c r="AP256" s="53">
        <f t="shared" si="101"/>
        <v>31244</v>
      </c>
      <c r="AQ256" s="54">
        <f t="shared" si="118"/>
        <v>31244</v>
      </c>
      <c r="AR256" s="53">
        <f>VLOOKUP($A256,[10]Hoja1!$A$3:$M$271,12,0)</f>
        <v>0</v>
      </c>
      <c r="AS256" s="53">
        <f>VLOOKUP($A256,[10]Hoja1!$A$3:$M$271,13,0)</f>
        <v>0</v>
      </c>
      <c r="AT256" s="53">
        <f t="shared" si="102"/>
        <v>0</v>
      </c>
      <c r="AU256" s="54">
        <f t="shared" si="116"/>
        <v>0</v>
      </c>
      <c r="AV256" s="53">
        <f>VLOOKUP($A256,[11]Hoja1!$A$3:$M$271,12,0)</f>
        <v>0</v>
      </c>
      <c r="AW256" s="53">
        <f>VLOOKUP($A256,[11]Hoja1!$A$3:$M$271,13,0)</f>
        <v>0</v>
      </c>
      <c r="AX256" s="53">
        <f t="shared" si="103"/>
        <v>0</v>
      </c>
      <c r="AY256" s="54">
        <f t="shared" si="116"/>
        <v>0</v>
      </c>
      <c r="AZ256" s="53">
        <f>VLOOKUP($A256,[12]Hoja1!$A$3:$M$271,12,0)</f>
        <v>0</v>
      </c>
      <c r="BA256" s="53">
        <f>VLOOKUP($A256,[12]Hoja1!$A$3:$M$271,13,0)</f>
        <v>0</v>
      </c>
      <c r="BB256" s="53">
        <f t="shared" si="104"/>
        <v>0</v>
      </c>
      <c r="BC256" s="54">
        <f t="shared" si="116"/>
        <v>0</v>
      </c>
      <c r="BD256" s="182"/>
      <c r="BF256" s="13"/>
      <c r="BK256" s="13"/>
    </row>
    <row r="257" spans="1:63" s="14" customFormat="1" ht="38.25" x14ac:dyDescent="0.2">
      <c r="A257" s="184">
        <v>248</v>
      </c>
      <c r="B257" s="49" t="s">
        <v>419</v>
      </c>
      <c r="C257" s="49" t="s">
        <v>176</v>
      </c>
      <c r="D257" s="132">
        <v>1</v>
      </c>
      <c r="E257" s="50" t="s">
        <v>331</v>
      </c>
      <c r="F257" s="164">
        <v>16145</v>
      </c>
      <c r="G257" s="162">
        <v>100</v>
      </c>
      <c r="H257" s="53">
        <f>VLOOKUP($A257,[1]Hoja1!$A$3:$G$271,6,0)</f>
        <v>0</v>
      </c>
      <c r="I257" s="53">
        <f>VLOOKUP($A257,[1]Hoja1!$A$3:$G$271,7,0)</f>
        <v>0</v>
      </c>
      <c r="J257" s="53">
        <f t="shared" si="105"/>
        <v>0</v>
      </c>
      <c r="K257" s="54">
        <f t="shared" si="106"/>
        <v>0</v>
      </c>
      <c r="L257" s="53">
        <f>VLOOKUP($A257,[2]Hoja1!$A$3:$G$271,6,0)</f>
        <v>0</v>
      </c>
      <c r="M257" s="53">
        <f>VLOOKUP($A257,[2]Hoja1!$A$3:$G$271,7,0)</f>
        <v>0</v>
      </c>
      <c r="N257" s="53">
        <f t="shared" si="91"/>
        <v>0</v>
      </c>
      <c r="O257" s="54">
        <f t="shared" si="117"/>
        <v>0</v>
      </c>
      <c r="P257" s="53">
        <f>VLOOKUP($A257,[3]Hoja1!$A$3:$M$271,12,0)</f>
        <v>0</v>
      </c>
      <c r="Q257" s="53">
        <f>VLOOKUP($A257,[3]Hoja1!$A$3:$M$271,13,0)</f>
        <v>0</v>
      </c>
      <c r="R257" s="53">
        <f t="shared" si="93"/>
        <v>0</v>
      </c>
      <c r="S257" s="54">
        <f t="shared" si="117"/>
        <v>0</v>
      </c>
      <c r="T257" s="53">
        <f>VLOOKUP($A257,[4]Hoja1!$A$3:$G$271,6,0)</f>
        <v>0</v>
      </c>
      <c r="U257" s="53">
        <f>VLOOKUP($A257,[4]Hoja1!$A$3:$G$271,7,0)</f>
        <v>0</v>
      </c>
      <c r="V257" s="53">
        <f t="shared" si="95"/>
        <v>0</v>
      </c>
      <c r="W257" s="54">
        <f t="shared" si="118"/>
        <v>0</v>
      </c>
      <c r="X257" s="53">
        <f>VLOOKUP($A257,[5]Hoja1!$A$3:$G$271,6,0)</f>
        <v>0</v>
      </c>
      <c r="Y257" s="53">
        <f>VLOOKUP($A257,[5]Hoja1!$A$3:$G$271,7,0)</f>
        <v>0</v>
      </c>
      <c r="Z257" s="53">
        <f t="shared" si="97"/>
        <v>0</v>
      </c>
      <c r="AA257" s="54">
        <f t="shared" si="118"/>
        <v>0</v>
      </c>
      <c r="AB257" s="53">
        <f>VLOOKUP($A257,[6]Hoja1!$A$3:$G$271,6,0)</f>
        <v>17000</v>
      </c>
      <c r="AC257" s="53">
        <f>VLOOKUP($A257,[6]Hoja1!$A$3:$G$271,7,0)</f>
        <v>0</v>
      </c>
      <c r="AD257" s="53">
        <f t="shared" si="98"/>
        <v>17000</v>
      </c>
      <c r="AE257" s="54">
        <f t="shared" si="118"/>
        <v>17000</v>
      </c>
      <c r="AF257" s="53">
        <f>VLOOKUP($A257,[7]Hoja1!$A$3:$M$271,12,0)</f>
        <v>0</v>
      </c>
      <c r="AG257" s="53">
        <f>VLOOKUP($A257,[7]Hoja1!$A$3:$M$271,13,0)</f>
        <v>0</v>
      </c>
      <c r="AH257" s="53">
        <f t="shared" si="99"/>
        <v>0</v>
      </c>
      <c r="AI257" s="54">
        <f t="shared" si="118"/>
        <v>0</v>
      </c>
      <c r="AJ257" s="53">
        <f>VLOOKUP($A257,[8]Hoja1!$A$3:$G$271,6,0)</f>
        <v>0</v>
      </c>
      <c r="AK257" s="53">
        <f>VLOOKUP($A257,[8]Hoja1!$A$3:$G$271,7,0)</f>
        <v>0</v>
      </c>
      <c r="AL257" s="53">
        <f t="shared" si="100"/>
        <v>0</v>
      </c>
      <c r="AM257" s="54">
        <f t="shared" si="118"/>
        <v>0</v>
      </c>
      <c r="AN257" s="53">
        <f>VLOOKUP($A257,[9]Hoja1!$A$5:$G$273,6,0)</f>
        <v>15227</v>
      </c>
      <c r="AO257" s="53">
        <f>VLOOKUP($A257,[9]Hoja1!$A$5:$G$273,7,0)</f>
        <v>0</v>
      </c>
      <c r="AP257" s="53">
        <f t="shared" si="101"/>
        <v>15227</v>
      </c>
      <c r="AQ257" s="54">
        <f t="shared" si="118"/>
        <v>15227</v>
      </c>
      <c r="AR257" s="53">
        <f>VLOOKUP($A257,[10]Hoja1!$A$3:$M$271,12,0)</f>
        <v>0</v>
      </c>
      <c r="AS257" s="53">
        <f>VLOOKUP($A257,[10]Hoja1!$A$3:$M$271,13,0)</f>
        <v>0</v>
      </c>
      <c r="AT257" s="53">
        <f t="shared" si="102"/>
        <v>0</v>
      </c>
      <c r="AU257" s="54">
        <f t="shared" si="116"/>
        <v>0</v>
      </c>
      <c r="AV257" s="53">
        <f>VLOOKUP($A257,[11]Hoja1!$A$3:$M$271,12,0)</f>
        <v>0</v>
      </c>
      <c r="AW257" s="53">
        <f>VLOOKUP($A257,[11]Hoja1!$A$3:$M$271,13,0)</f>
        <v>0</v>
      </c>
      <c r="AX257" s="53">
        <f t="shared" si="103"/>
        <v>0</v>
      </c>
      <c r="AY257" s="54">
        <f t="shared" si="116"/>
        <v>0</v>
      </c>
      <c r="AZ257" s="53">
        <f>VLOOKUP($A257,[12]Hoja1!$A$3:$M$271,12,0)</f>
        <v>0</v>
      </c>
      <c r="BA257" s="53">
        <f>VLOOKUP($A257,[12]Hoja1!$A$3:$M$271,13,0)</f>
        <v>0</v>
      </c>
      <c r="BB257" s="53">
        <f t="shared" si="104"/>
        <v>0</v>
      </c>
      <c r="BC257" s="54">
        <f t="shared" si="116"/>
        <v>0</v>
      </c>
      <c r="BD257" s="182"/>
      <c r="BF257" s="13"/>
      <c r="BK257" s="13"/>
    </row>
    <row r="258" spans="1:63" s="14" customFormat="1" ht="51" x14ac:dyDescent="0.2">
      <c r="A258" s="183">
        <v>249</v>
      </c>
      <c r="B258" s="49" t="s">
        <v>178</v>
      </c>
      <c r="C258" s="49" t="s">
        <v>176</v>
      </c>
      <c r="D258" s="132">
        <v>1</v>
      </c>
      <c r="E258" s="50" t="s">
        <v>331</v>
      </c>
      <c r="F258" s="164">
        <v>16145</v>
      </c>
      <c r="G258" s="162">
        <v>133.33333333333334</v>
      </c>
      <c r="H258" s="53">
        <f>VLOOKUP($A258,[1]Hoja1!$A$3:$G$271,6,0)</f>
        <v>0</v>
      </c>
      <c r="I258" s="53">
        <f>VLOOKUP($A258,[1]Hoja1!$A$3:$G$271,7,0)</f>
        <v>0</v>
      </c>
      <c r="J258" s="53">
        <f t="shared" si="105"/>
        <v>0</v>
      </c>
      <c r="K258" s="54">
        <f t="shared" si="106"/>
        <v>0</v>
      </c>
      <c r="L258" s="53">
        <f>VLOOKUP($A258,[2]Hoja1!$A$3:$G$271,6,0)</f>
        <v>0</v>
      </c>
      <c r="M258" s="53">
        <f>VLOOKUP($A258,[2]Hoja1!$A$3:$G$271,7,0)</f>
        <v>0</v>
      </c>
      <c r="N258" s="53">
        <f t="shared" si="91"/>
        <v>0</v>
      </c>
      <c r="O258" s="54">
        <f t="shared" si="117"/>
        <v>0</v>
      </c>
      <c r="P258" s="53">
        <f>VLOOKUP($A258,[3]Hoja1!$A$3:$M$271,12,0)</f>
        <v>0</v>
      </c>
      <c r="Q258" s="53">
        <f>VLOOKUP($A258,[3]Hoja1!$A$3:$M$271,13,0)</f>
        <v>0</v>
      </c>
      <c r="R258" s="53">
        <f t="shared" si="93"/>
        <v>0</v>
      </c>
      <c r="S258" s="54">
        <f t="shared" si="117"/>
        <v>0</v>
      </c>
      <c r="T258" s="53">
        <f>VLOOKUP($A258,[4]Hoja1!$A$3:$G$271,6,0)</f>
        <v>0</v>
      </c>
      <c r="U258" s="53">
        <f>VLOOKUP($A258,[4]Hoja1!$A$3:$G$271,7,0)</f>
        <v>0</v>
      </c>
      <c r="V258" s="53">
        <f t="shared" si="95"/>
        <v>0</v>
      </c>
      <c r="W258" s="54">
        <f t="shared" si="118"/>
        <v>0</v>
      </c>
      <c r="X258" s="53">
        <f>VLOOKUP($A258,[5]Hoja1!$A$3:$G$271,6,0)</f>
        <v>0</v>
      </c>
      <c r="Y258" s="53">
        <f>VLOOKUP($A258,[5]Hoja1!$A$3:$G$271,7,0)</f>
        <v>0</v>
      </c>
      <c r="Z258" s="53">
        <f t="shared" si="97"/>
        <v>0</v>
      </c>
      <c r="AA258" s="54">
        <f t="shared" si="118"/>
        <v>0</v>
      </c>
      <c r="AB258" s="53">
        <f>VLOOKUP($A258,[6]Hoja1!$A$3:$G$271,6,0)</f>
        <v>20000</v>
      </c>
      <c r="AC258" s="53">
        <f>VLOOKUP($A258,[6]Hoja1!$A$3:$G$271,7,0)</f>
        <v>0</v>
      </c>
      <c r="AD258" s="53">
        <f t="shared" si="98"/>
        <v>20000</v>
      </c>
      <c r="AE258" s="54">
        <f t="shared" si="118"/>
        <v>20000</v>
      </c>
      <c r="AF258" s="53">
        <f>VLOOKUP($A258,[7]Hoja1!$A$3:$M$271,12,0)</f>
        <v>0</v>
      </c>
      <c r="AG258" s="53">
        <f>VLOOKUP($A258,[7]Hoja1!$A$3:$M$271,13,0)</f>
        <v>0</v>
      </c>
      <c r="AH258" s="53">
        <f t="shared" si="99"/>
        <v>0</v>
      </c>
      <c r="AI258" s="54">
        <f t="shared" si="118"/>
        <v>0</v>
      </c>
      <c r="AJ258" s="53">
        <f>VLOOKUP($A258,[8]Hoja1!$A$3:$G$271,6,0)</f>
        <v>0</v>
      </c>
      <c r="AK258" s="53">
        <f>VLOOKUP($A258,[8]Hoja1!$A$3:$G$271,7,0)</f>
        <v>0</v>
      </c>
      <c r="AL258" s="53">
        <f t="shared" si="100"/>
        <v>0</v>
      </c>
      <c r="AM258" s="54">
        <f t="shared" si="118"/>
        <v>0</v>
      </c>
      <c r="AN258" s="53">
        <f>VLOOKUP($A258,[9]Hoja1!$A$5:$G$273,6,0)</f>
        <v>15227</v>
      </c>
      <c r="AO258" s="53">
        <f>VLOOKUP($A258,[9]Hoja1!$A$5:$G$273,7,0)</f>
        <v>0</v>
      </c>
      <c r="AP258" s="53">
        <f t="shared" si="101"/>
        <v>15227</v>
      </c>
      <c r="AQ258" s="54">
        <f t="shared" si="118"/>
        <v>15227</v>
      </c>
      <c r="AR258" s="53">
        <f>VLOOKUP($A258,[10]Hoja1!$A$3:$M$271,12,0)</f>
        <v>0</v>
      </c>
      <c r="AS258" s="53">
        <f>VLOOKUP($A258,[10]Hoja1!$A$3:$M$271,13,0)</f>
        <v>0</v>
      </c>
      <c r="AT258" s="53">
        <f t="shared" si="102"/>
        <v>0</v>
      </c>
      <c r="AU258" s="54">
        <f t="shared" si="116"/>
        <v>0</v>
      </c>
      <c r="AV258" s="53">
        <f>VLOOKUP($A258,[11]Hoja1!$A$3:$M$271,12,0)</f>
        <v>0</v>
      </c>
      <c r="AW258" s="53">
        <f>VLOOKUP($A258,[11]Hoja1!$A$3:$M$271,13,0)</f>
        <v>0</v>
      </c>
      <c r="AX258" s="53">
        <f t="shared" si="103"/>
        <v>0</v>
      </c>
      <c r="AY258" s="54">
        <f t="shared" si="116"/>
        <v>0</v>
      </c>
      <c r="AZ258" s="53">
        <f>VLOOKUP($A258,[12]Hoja1!$A$3:$M$271,12,0)</f>
        <v>0</v>
      </c>
      <c r="BA258" s="53">
        <f>VLOOKUP($A258,[12]Hoja1!$A$3:$M$271,13,0)</f>
        <v>0</v>
      </c>
      <c r="BB258" s="53">
        <f t="shared" si="104"/>
        <v>0</v>
      </c>
      <c r="BC258" s="54">
        <f t="shared" si="116"/>
        <v>0</v>
      </c>
      <c r="BD258" s="182"/>
      <c r="BF258" s="13"/>
      <c r="BK258" s="13"/>
    </row>
    <row r="259" spans="1:63" s="14" customFormat="1" ht="25.5" x14ac:dyDescent="0.2">
      <c r="A259" s="184">
        <v>250</v>
      </c>
      <c r="B259" s="49" t="s">
        <v>180</v>
      </c>
      <c r="C259" s="49" t="s">
        <v>181</v>
      </c>
      <c r="D259" s="132">
        <v>1</v>
      </c>
      <c r="E259" s="50" t="s">
        <v>331</v>
      </c>
      <c r="F259" s="164">
        <v>12727</v>
      </c>
      <c r="G259" s="162">
        <v>1</v>
      </c>
      <c r="H259" s="53">
        <f>VLOOKUP($A259,[1]Hoja1!$A$3:$G$271,6,0)</f>
        <v>0</v>
      </c>
      <c r="I259" s="53">
        <f>VLOOKUP($A259,[1]Hoja1!$A$3:$G$271,7,0)</f>
        <v>0</v>
      </c>
      <c r="J259" s="53">
        <f t="shared" si="105"/>
        <v>0</v>
      </c>
      <c r="K259" s="54">
        <f t="shared" si="106"/>
        <v>0</v>
      </c>
      <c r="L259" s="53">
        <f>VLOOKUP($A259,[2]Hoja1!$A$3:$G$271,6,0)</f>
        <v>0</v>
      </c>
      <c r="M259" s="53">
        <f>VLOOKUP($A259,[2]Hoja1!$A$3:$G$271,7,0)</f>
        <v>0</v>
      </c>
      <c r="N259" s="53">
        <f t="shared" si="91"/>
        <v>0</v>
      </c>
      <c r="O259" s="54">
        <f t="shared" si="117"/>
        <v>0</v>
      </c>
      <c r="P259" s="53">
        <f>VLOOKUP($A259,[3]Hoja1!$A$3:$M$271,12,0)</f>
        <v>11200</v>
      </c>
      <c r="Q259" s="53">
        <f>VLOOKUP($A259,[3]Hoja1!$A$3:$M$271,13,0)</f>
        <v>0</v>
      </c>
      <c r="R259" s="53">
        <f t="shared" si="93"/>
        <v>11200</v>
      </c>
      <c r="S259" s="54">
        <f t="shared" si="117"/>
        <v>11200</v>
      </c>
      <c r="T259" s="53">
        <f>VLOOKUP($A259,[4]Hoja1!$A$3:$G$271,6,0)</f>
        <v>12045</v>
      </c>
      <c r="U259" s="53">
        <f>VLOOKUP($A259,[4]Hoja1!$A$3:$G$271,7,0)</f>
        <v>0</v>
      </c>
      <c r="V259" s="53">
        <f t="shared" si="95"/>
        <v>12045</v>
      </c>
      <c r="W259" s="54">
        <f t="shared" si="118"/>
        <v>12045</v>
      </c>
      <c r="X259" s="53">
        <f>VLOOKUP($A259,[5]Hoja1!$A$3:$G$271,6,0)</f>
        <v>12915</v>
      </c>
      <c r="Y259" s="53">
        <f>VLOOKUP($A259,[5]Hoja1!$A$3:$G$271,7,0)</f>
        <v>0</v>
      </c>
      <c r="Z259" s="53">
        <f t="shared" si="97"/>
        <v>12915</v>
      </c>
      <c r="AA259" s="54">
        <f t="shared" si="118"/>
        <v>12915</v>
      </c>
      <c r="AB259" s="53">
        <f>VLOOKUP($A259,[6]Hoja1!$A$3:$G$271,6,0)</f>
        <v>0</v>
      </c>
      <c r="AC259" s="53">
        <f>VLOOKUP($A259,[6]Hoja1!$A$3:$G$271,7,0)</f>
        <v>0</v>
      </c>
      <c r="AD259" s="53">
        <f t="shared" si="98"/>
        <v>0</v>
      </c>
      <c r="AE259" s="54">
        <f t="shared" si="118"/>
        <v>0</v>
      </c>
      <c r="AF259" s="53">
        <f>VLOOKUP($A259,[7]Hoja1!$A$3:$M$271,12,0)</f>
        <v>0</v>
      </c>
      <c r="AG259" s="53">
        <f>VLOOKUP($A259,[7]Hoja1!$A$3:$M$271,13,0)</f>
        <v>0</v>
      </c>
      <c r="AH259" s="53">
        <f t="shared" si="99"/>
        <v>0</v>
      </c>
      <c r="AI259" s="54">
        <f t="shared" si="118"/>
        <v>0</v>
      </c>
      <c r="AJ259" s="53">
        <f>VLOOKUP($A259,[8]Hoja1!$A$3:$G$271,6,0)</f>
        <v>0</v>
      </c>
      <c r="AK259" s="53">
        <f>VLOOKUP($A259,[8]Hoja1!$A$3:$G$271,7,0)</f>
        <v>0</v>
      </c>
      <c r="AL259" s="53">
        <f t="shared" si="100"/>
        <v>0</v>
      </c>
      <c r="AM259" s="54">
        <f t="shared" si="118"/>
        <v>0</v>
      </c>
      <c r="AN259" s="53">
        <f>VLOOKUP($A259,[9]Hoja1!$A$5:$G$273,6,0)</f>
        <v>12003</v>
      </c>
      <c r="AO259" s="53">
        <f>VLOOKUP($A259,[9]Hoja1!$A$5:$G$273,7,0)</f>
        <v>0</v>
      </c>
      <c r="AP259" s="53">
        <f t="shared" si="101"/>
        <v>12003</v>
      </c>
      <c r="AQ259" s="54">
        <f t="shared" si="118"/>
        <v>12003</v>
      </c>
      <c r="AR259" s="53">
        <f>VLOOKUP($A259,[10]Hoja1!$A$3:$M$271,12,0)</f>
        <v>0</v>
      </c>
      <c r="AS259" s="53">
        <f>VLOOKUP($A259,[10]Hoja1!$A$3:$M$271,13,0)</f>
        <v>0</v>
      </c>
      <c r="AT259" s="53">
        <f t="shared" si="102"/>
        <v>0</v>
      </c>
      <c r="AU259" s="54">
        <f t="shared" si="116"/>
        <v>0</v>
      </c>
      <c r="AV259" s="53">
        <f>VLOOKUP($A259,[11]Hoja1!$A$3:$M$271,12,0)</f>
        <v>0</v>
      </c>
      <c r="AW259" s="53">
        <f>VLOOKUP($A259,[11]Hoja1!$A$3:$M$271,13,0)</f>
        <v>0</v>
      </c>
      <c r="AX259" s="53">
        <f t="shared" si="103"/>
        <v>0</v>
      </c>
      <c r="AY259" s="54">
        <f t="shared" si="116"/>
        <v>0</v>
      </c>
      <c r="AZ259" s="53">
        <f>VLOOKUP($A259,[12]Hoja1!$A$3:$M$271,12,0)</f>
        <v>0</v>
      </c>
      <c r="BA259" s="53">
        <f>VLOOKUP($A259,[12]Hoja1!$A$3:$M$271,13,0)</f>
        <v>0</v>
      </c>
      <c r="BB259" s="53">
        <f t="shared" si="104"/>
        <v>0</v>
      </c>
      <c r="BC259" s="54">
        <f t="shared" si="116"/>
        <v>0</v>
      </c>
      <c r="BD259" s="182"/>
      <c r="BF259" s="13"/>
      <c r="BK259" s="13"/>
    </row>
    <row r="260" spans="1:63" s="14" customFormat="1" ht="25.5" x14ac:dyDescent="0.2">
      <c r="A260" s="183">
        <v>251</v>
      </c>
      <c r="B260" s="49" t="s">
        <v>182</v>
      </c>
      <c r="C260" s="49" t="s">
        <v>181</v>
      </c>
      <c r="D260" s="132">
        <v>1</v>
      </c>
      <c r="E260" s="50" t="s">
        <v>331</v>
      </c>
      <c r="F260" s="164">
        <v>12727</v>
      </c>
      <c r="G260" s="162">
        <v>1</v>
      </c>
      <c r="H260" s="53">
        <f>VLOOKUP($A260,[1]Hoja1!$A$3:$G$271,6,0)</f>
        <v>0</v>
      </c>
      <c r="I260" s="53">
        <f>VLOOKUP($A260,[1]Hoja1!$A$3:$G$271,7,0)</f>
        <v>0</v>
      </c>
      <c r="J260" s="53">
        <f t="shared" si="105"/>
        <v>0</v>
      </c>
      <c r="K260" s="54">
        <f t="shared" si="106"/>
        <v>0</v>
      </c>
      <c r="L260" s="53">
        <f>VLOOKUP($A260,[2]Hoja1!$A$3:$G$271,6,0)</f>
        <v>0</v>
      </c>
      <c r="M260" s="53">
        <f>VLOOKUP($A260,[2]Hoja1!$A$3:$G$271,7,0)</f>
        <v>0</v>
      </c>
      <c r="N260" s="53">
        <f t="shared" si="91"/>
        <v>0</v>
      </c>
      <c r="O260" s="54">
        <f t="shared" si="117"/>
        <v>0</v>
      </c>
      <c r="P260" s="53">
        <f>VLOOKUP($A260,[3]Hoja1!$A$3:$M$271,12,0)</f>
        <v>11200</v>
      </c>
      <c r="Q260" s="53">
        <f>VLOOKUP($A260,[3]Hoja1!$A$3:$M$271,13,0)</f>
        <v>0</v>
      </c>
      <c r="R260" s="53">
        <f t="shared" si="93"/>
        <v>11200</v>
      </c>
      <c r="S260" s="54">
        <f t="shared" si="117"/>
        <v>11200</v>
      </c>
      <c r="T260" s="53">
        <f>VLOOKUP($A260,[4]Hoja1!$A$3:$G$271,6,0)</f>
        <v>12045</v>
      </c>
      <c r="U260" s="53">
        <f>VLOOKUP($A260,[4]Hoja1!$A$3:$G$271,7,0)</f>
        <v>0</v>
      </c>
      <c r="V260" s="53">
        <f t="shared" si="95"/>
        <v>12045</v>
      </c>
      <c r="W260" s="54">
        <f t="shared" si="118"/>
        <v>12045</v>
      </c>
      <c r="X260" s="53">
        <f>VLOOKUP($A260,[5]Hoja1!$A$3:$G$271,6,0)</f>
        <v>12915</v>
      </c>
      <c r="Y260" s="53">
        <f>VLOOKUP($A260,[5]Hoja1!$A$3:$G$271,7,0)</f>
        <v>0</v>
      </c>
      <c r="Z260" s="53">
        <f t="shared" si="97"/>
        <v>12915</v>
      </c>
      <c r="AA260" s="54">
        <f t="shared" si="118"/>
        <v>12915</v>
      </c>
      <c r="AB260" s="53">
        <f>VLOOKUP($A260,[6]Hoja1!$A$3:$G$271,6,0)</f>
        <v>0</v>
      </c>
      <c r="AC260" s="53">
        <f>VLOOKUP($A260,[6]Hoja1!$A$3:$G$271,7,0)</f>
        <v>0</v>
      </c>
      <c r="AD260" s="53">
        <f t="shared" si="98"/>
        <v>0</v>
      </c>
      <c r="AE260" s="54">
        <f t="shared" si="118"/>
        <v>0</v>
      </c>
      <c r="AF260" s="53">
        <f>VLOOKUP($A260,[7]Hoja1!$A$3:$M$271,12,0)</f>
        <v>0</v>
      </c>
      <c r="AG260" s="53">
        <f>VLOOKUP($A260,[7]Hoja1!$A$3:$M$271,13,0)</f>
        <v>0</v>
      </c>
      <c r="AH260" s="53">
        <f t="shared" si="99"/>
        <v>0</v>
      </c>
      <c r="AI260" s="54">
        <f t="shared" si="118"/>
        <v>0</v>
      </c>
      <c r="AJ260" s="53">
        <f>VLOOKUP($A260,[8]Hoja1!$A$3:$G$271,6,0)</f>
        <v>0</v>
      </c>
      <c r="AK260" s="53">
        <f>VLOOKUP($A260,[8]Hoja1!$A$3:$G$271,7,0)</f>
        <v>0</v>
      </c>
      <c r="AL260" s="53">
        <f t="shared" si="100"/>
        <v>0</v>
      </c>
      <c r="AM260" s="54">
        <f t="shared" si="118"/>
        <v>0</v>
      </c>
      <c r="AN260" s="53">
        <f>VLOOKUP($A260,[9]Hoja1!$A$5:$G$273,6,0)</f>
        <v>12003</v>
      </c>
      <c r="AO260" s="53">
        <f>VLOOKUP($A260,[9]Hoja1!$A$5:$G$273,7,0)</f>
        <v>0</v>
      </c>
      <c r="AP260" s="53">
        <f t="shared" si="101"/>
        <v>12003</v>
      </c>
      <c r="AQ260" s="54">
        <f t="shared" si="118"/>
        <v>12003</v>
      </c>
      <c r="AR260" s="53">
        <f>VLOOKUP($A260,[10]Hoja1!$A$3:$M$271,12,0)</f>
        <v>0</v>
      </c>
      <c r="AS260" s="53">
        <f>VLOOKUP($A260,[10]Hoja1!$A$3:$M$271,13,0)</f>
        <v>0</v>
      </c>
      <c r="AT260" s="53">
        <f t="shared" si="102"/>
        <v>0</v>
      </c>
      <c r="AU260" s="54">
        <f t="shared" si="116"/>
        <v>0</v>
      </c>
      <c r="AV260" s="53">
        <f>VLOOKUP($A260,[11]Hoja1!$A$3:$M$271,12,0)</f>
        <v>0</v>
      </c>
      <c r="AW260" s="53">
        <f>VLOOKUP($A260,[11]Hoja1!$A$3:$M$271,13,0)</f>
        <v>0</v>
      </c>
      <c r="AX260" s="53">
        <f t="shared" si="103"/>
        <v>0</v>
      </c>
      <c r="AY260" s="54">
        <f t="shared" si="116"/>
        <v>0</v>
      </c>
      <c r="AZ260" s="53">
        <f>VLOOKUP($A260,[12]Hoja1!$A$3:$M$271,12,0)</f>
        <v>0</v>
      </c>
      <c r="BA260" s="53">
        <f>VLOOKUP($A260,[12]Hoja1!$A$3:$M$271,13,0)</f>
        <v>0</v>
      </c>
      <c r="BB260" s="53">
        <f t="shared" si="104"/>
        <v>0</v>
      </c>
      <c r="BC260" s="54">
        <f t="shared" si="116"/>
        <v>0</v>
      </c>
      <c r="BD260" s="182"/>
      <c r="BF260" s="13"/>
      <c r="BK260" s="13"/>
    </row>
    <row r="261" spans="1:63" s="14" customFormat="1" ht="12.75" x14ac:dyDescent="0.2">
      <c r="A261" s="184">
        <v>252</v>
      </c>
      <c r="B261" s="49" t="s">
        <v>225</v>
      </c>
      <c r="C261" s="49" t="s">
        <v>209</v>
      </c>
      <c r="D261" s="132">
        <v>1</v>
      </c>
      <c r="E261" s="50" t="s">
        <v>331</v>
      </c>
      <c r="F261" s="164">
        <v>63753</v>
      </c>
      <c r="G261" s="162">
        <v>1</v>
      </c>
      <c r="H261" s="53">
        <f>VLOOKUP($A261,[1]Hoja1!$A$3:$G$271,6,0)</f>
        <v>0</v>
      </c>
      <c r="I261" s="53">
        <f>VLOOKUP($A261,[1]Hoja1!$A$3:$G$271,7,0)</f>
        <v>0</v>
      </c>
      <c r="J261" s="53">
        <f t="shared" si="105"/>
        <v>0</v>
      </c>
      <c r="K261" s="54">
        <f t="shared" si="106"/>
        <v>0</v>
      </c>
      <c r="L261" s="53">
        <f>VLOOKUP($A261,[2]Hoja1!$A$3:$G$271,6,0)</f>
        <v>0</v>
      </c>
      <c r="M261" s="53">
        <f>VLOOKUP($A261,[2]Hoja1!$A$3:$G$271,7,0)</f>
        <v>0</v>
      </c>
      <c r="N261" s="53">
        <f t="shared" si="91"/>
        <v>0</v>
      </c>
      <c r="O261" s="54">
        <f t="shared" si="117"/>
        <v>0</v>
      </c>
      <c r="P261" s="53">
        <f>VLOOKUP($A261,[3]Hoja1!$A$3:$M$271,12,0)</f>
        <v>0</v>
      </c>
      <c r="Q261" s="53">
        <f>VLOOKUP($A261,[3]Hoja1!$A$3:$M$271,13,0)</f>
        <v>0</v>
      </c>
      <c r="R261" s="53">
        <f t="shared" si="93"/>
        <v>0</v>
      </c>
      <c r="S261" s="54">
        <f t="shared" si="117"/>
        <v>0</v>
      </c>
      <c r="T261" s="53">
        <f>VLOOKUP($A261,[4]Hoja1!$A$3:$G$271,6,0)</f>
        <v>0</v>
      </c>
      <c r="U261" s="53">
        <f>VLOOKUP($A261,[4]Hoja1!$A$3:$G$271,7,0)</f>
        <v>0</v>
      </c>
      <c r="V261" s="53">
        <f t="shared" si="95"/>
        <v>0</v>
      </c>
      <c r="W261" s="54">
        <f t="shared" si="118"/>
        <v>0</v>
      </c>
      <c r="X261" s="53">
        <f>VLOOKUP($A261,[5]Hoja1!$A$3:$G$271,6,0)</f>
        <v>0</v>
      </c>
      <c r="Y261" s="53">
        <f>VLOOKUP($A261,[5]Hoja1!$A$3:$G$271,7,0)</f>
        <v>0</v>
      </c>
      <c r="Z261" s="53">
        <f t="shared" si="97"/>
        <v>0</v>
      </c>
      <c r="AA261" s="54">
        <f t="shared" si="118"/>
        <v>0</v>
      </c>
      <c r="AB261" s="53">
        <f>VLOOKUP($A261,[6]Hoja1!$A$3:$G$271,6,0)</f>
        <v>0</v>
      </c>
      <c r="AC261" s="53">
        <f>VLOOKUP($A261,[6]Hoja1!$A$3:$G$271,7,0)</f>
        <v>0</v>
      </c>
      <c r="AD261" s="53">
        <f t="shared" si="98"/>
        <v>0</v>
      </c>
      <c r="AE261" s="54">
        <f t="shared" si="118"/>
        <v>0</v>
      </c>
      <c r="AF261" s="53">
        <f>VLOOKUP($A261,[7]Hoja1!$A$3:$M$271,12,0)</f>
        <v>0</v>
      </c>
      <c r="AG261" s="53">
        <f>VLOOKUP($A261,[7]Hoja1!$A$3:$M$271,13,0)</f>
        <v>0</v>
      </c>
      <c r="AH261" s="53">
        <f t="shared" si="99"/>
        <v>0</v>
      </c>
      <c r="AI261" s="54">
        <f t="shared" si="118"/>
        <v>0</v>
      </c>
      <c r="AJ261" s="53">
        <f>VLOOKUP($A261,[8]Hoja1!$A$3:$G$271,6,0)</f>
        <v>0</v>
      </c>
      <c r="AK261" s="53">
        <f>VLOOKUP($A261,[8]Hoja1!$A$3:$G$271,7,0)</f>
        <v>0</v>
      </c>
      <c r="AL261" s="53">
        <f t="shared" si="100"/>
        <v>0</v>
      </c>
      <c r="AM261" s="54">
        <f t="shared" si="118"/>
        <v>0</v>
      </c>
      <c r="AN261" s="53">
        <f>VLOOKUP($A261,[9]Hoja1!$A$5:$G$273,6,0)</f>
        <v>60131</v>
      </c>
      <c r="AO261" s="53">
        <f>VLOOKUP($A261,[9]Hoja1!$A$5:$G$273,7,0)</f>
        <v>0</v>
      </c>
      <c r="AP261" s="53">
        <f t="shared" si="101"/>
        <v>60131</v>
      </c>
      <c r="AQ261" s="54">
        <f t="shared" si="118"/>
        <v>60131</v>
      </c>
      <c r="AR261" s="53">
        <f>VLOOKUP($A261,[10]Hoja1!$A$3:$M$271,12,0)</f>
        <v>0</v>
      </c>
      <c r="AS261" s="53">
        <f>VLOOKUP($A261,[10]Hoja1!$A$3:$M$271,13,0)</f>
        <v>0</v>
      </c>
      <c r="AT261" s="53">
        <f t="shared" si="102"/>
        <v>0</v>
      </c>
      <c r="AU261" s="54">
        <f t="shared" si="116"/>
        <v>0</v>
      </c>
      <c r="AV261" s="53">
        <f>VLOOKUP($A261,[11]Hoja1!$A$3:$M$271,12,0)</f>
        <v>0</v>
      </c>
      <c r="AW261" s="53">
        <f>VLOOKUP($A261,[11]Hoja1!$A$3:$M$271,13,0)</f>
        <v>0</v>
      </c>
      <c r="AX261" s="53">
        <f t="shared" si="103"/>
        <v>0</v>
      </c>
      <c r="AY261" s="54">
        <f t="shared" si="116"/>
        <v>0</v>
      </c>
      <c r="AZ261" s="53">
        <f>VLOOKUP($A261,[12]Hoja1!$A$3:$M$271,12,0)</f>
        <v>0</v>
      </c>
      <c r="BA261" s="53">
        <f>VLOOKUP($A261,[12]Hoja1!$A$3:$M$271,13,0)</f>
        <v>0</v>
      </c>
      <c r="BB261" s="53">
        <f t="shared" si="104"/>
        <v>0</v>
      </c>
      <c r="BC261" s="54">
        <f t="shared" si="116"/>
        <v>0</v>
      </c>
      <c r="BD261" s="182"/>
      <c r="BF261" s="13"/>
      <c r="BK261" s="13"/>
    </row>
    <row r="262" spans="1:63" s="14" customFormat="1" ht="12.75" x14ac:dyDescent="0.2">
      <c r="A262" s="183">
        <v>253</v>
      </c>
      <c r="B262" s="49" t="s">
        <v>226</v>
      </c>
      <c r="C262" s="49" t="s">
        <v>209</v>
      </c>
      <c r="D262" s="132">
        <v>1</v>
      </c>
      <c r="E262" s="50" t="s">
        <v>331</v>
      </c>
      <c r="F262" s="164">
        <v>63753</v>
      </c>
      <c r="G262" s="162">
        <v>1</v>
      </c>
      <c r="H262" s="53">
        <f>VLOOKUP($A262,[1]Hoja1!$A$3:$G$271,6,0)</f>
        <v>0</v>
      </c>
      <c r="I262" s="53">
        <f>VLOOKUP($A262,[1]Hoja1!$A$3:$G$271,7,0)</f>
        <v>0</v>
      </c>
      <c r="J262" s="53">
        <f t="shared" si="105"/>
        <v>0</v>
      </c>
      <c r="K262" s="54">
        <f t="shared" si="106"/>
        <v>0</v>
      </c>
      <c r="L262" s="53">
        <f>VLOOKUP($A262,[2]Hoja1!$A$3:$G$271,6,0)</f>
        <v>0</v>
      </c>
      <c r="M262" s="53">
        <f>VLOOKUP($A262,[2]Hoja1!$A$3:$G$271,7,0)</f>
        <v>0</v>
      </c>
      <c r="N262" s="53">
        <f t="shared" si="91"/>
        <v>0</v>
      </c>
      <c r="O262" s="54">
        <f t="shared" si="117"/>
        <v>0</v>
      </c>
      <c r="P262" s="53">
        <f>VLOOKUP($A262,[3]Hoja1!$A$3:$M$271,12,0)</f>
        <v>0</v>
      </c>
      <c r="Q262" s="53">
        <f>VLOOKUP($A262,[3]Hoja1!$A$3:$M$271,13,0)</f>
        <v>0</v>
      </c>
      <c r="R262" s="53">
        <f t="shared" si="93"/>
        <v>0</v>
      </c>
      <c r="S262" s="54">
        <f t="shared" si="117"/>
        <v>0</v>
      </c>
      <c r="T262" s="53">
        <f>VLOOKUP($A262,[4]Hoja1!$A$3:$G$271,6,0)</f>
        <v>0</v>
      </c>
      <c r="U262" s="53">
        <f>VLOOKUP($A262,[4]Hoja1!$A$3:$G$271,7,0)</f>
        <v>0</v>
      </c>
      <c r="V262" s="53">
        <f t="shared" si="95"/>
        <v>0</v>
      </c>
      <c r="W262" s="54">
        <f t="shared" si="118"/>
        <v>0</v>
      </c>
      <c r="X262" s="53">
        <f>VLOOKUP($A262,[5]Hoja1!$A$3:$G$271,6,0)</f>
        <v>0</v>
      </c>
      <c r="Y262" s="53">
        <f>VLOOKUP($A262,[5]Hoja1!$A$3:$G$271,7,0)</f>
        <v>0</v>
      </c>
      <c r="Z262" s="53">
        <f t="shared" si="97"/>
        <v>0</v>
      </c>
      <c r="AA262" s="54">
        <f t="shared" si="118"/>
        <v>0</v>
      </c>
      <c r="AB262" s="53">
        <f>VLOOKUP($A262,[6]Hoja1!$A$3:$G$271,6,0)</f>
        <v>0</v>
      </c>
      <c r="AC262" s="53">
        <f>VLOOKUP($A262,[6]Hoja1!$A$3:$G$271,7,0)</f>
        <v>0</v>
      </c>
      <c r="AD262" s="53">
        <f t="shared" si="98"/>
        <v>0</v>
      </c>
      <c r="AE262" s="54">
        <f t="shared" si="118"/>
        <v>0</v>
      </c>
      <c r="AF262" s="53">
        <f>VLOOKUP($A262,[7]Hoja1!$A$3:$M$271,12,0)</f>
        <v>0</v>
      </c>
      <c r="AG262" s="53">
        <f>VLOOKUP($A262,[7]Hoja1!$A$3:$M$271,13,0)</f>
        <v>0</v>
      </c>
      <c r="AH262" s="53">
        <f t="shared" si="99"/>
        <v>0</v>
      </c>
      <c r="AI262" s="54">
        <f t="shared" si="118"/>
        <v>0</v>
      </c>
      <c r="AJ262" s="53">
        <f>VLOOKUP($A262,[8]Hoja1!$A$3:$G$271,6,0)</f>
        <v>0</v>
      </c>
      <c r="AK262" s="53">
        <f>VLOOKUP($A262,[8]Hoja1!$A$3:$G$271,7,0)</f>
        <v>0</v>
      </c>
      <c r="AL262" s="53">
        <f t="shared" si="100"/>
        <v>0</v>
      </c>
      <c r="AM262" s="54">
        <f t="shared" si="118"/>
        <v>0</v>
      </c>
      <c r="AN262" s="53">
        <f>VLOOKUP($A262,[9]Hoja1!$A$5:$G$273,6,0)</f>
        <v>60131</v>
      </c>
      <c r="AO262" s="53">
        <f>VLOOKUP($A262,[9]Hoja1!$A$5:$G$273,7,0)</f>
        <v>0</v>
      </c>
      <c r="AP262" s="53">
        <f t="shared" si="101"/>
        <v>60131</v>
      </c>
      <c r="AQ262" s="54">
        <f t="shared" si="118"/>
        <v>60131</v>
      </c>
      <c r="AR262" s="53">
        <f>VLOOKUP($A262,[10]Hoja1!$A$3:$M$271,12,0)</f>
        <v>0</v>
      </c>
      <c r="AS262" s="53">
        <f>VLOOKUP($A262,[10]Hoja1!$A$3:$M$271,13,0)</f>
        <v>0</v>
      </c>
      <c r="AT262" s="53">
        <f t="shared" si="102"/>
        <v>0</v>
      </c>
      <c r="AU262" s="54">
        <f t="shared" si="116"/>
        <v>0</v>
      </c>
      <c r="AV262" s="53">
        <f>VLOOKUP($A262,[11]Hoja1!$A$3:$M$271,12,0)</f>
        <v>0</v>
      </c>
      <c r="AW262" s="53">
        <f>VLOOKUP($A262,[11]Hoja1!$A$3:$M$271,13,0)</f>
        <v>0</v>
      </c>
      <c r="AX262" s="53">
        <f t="shared" si="103"/>
        <v>0</v>
      </c>
      <c r="AY262" s="54">
        <f t="shared" si="116"/>
        <v>0</v>
      </c>
      <c r="AZ262" s="53">
        <f>VLOOKUP($A262,[12]Hoja1!$A$3:$M$271,12,0)</f>
        <v>0</v>
      </c>
      <c r="BA262" s="53">
        <f>VLOOKUP($A262,[12]Hoja1!$A$3:$M$271,13,0)</f>
        <v>0</v>
      </c>
      <c r="BB262" s="53">
        <f t="shared" si="104"/>
        <v>0</v>
      </c>
      <c r="BC262" s="54">
        <f t="shared" si="116"/>
        <v>0</v>
      </c>
      <c r="BD262" s="182"/>
      <c r="BF262" s="13"/>
      <c r="BK262" s="13"/>
    </row>
    <row r="263" spans="1:63" s="14" customFormat="1" ht="12.75" x14ac:dyDescent="0.2">
      <c r="A263" s="184">
        <v>254</v>
      </c>
      <c r="B263" s="49" t="s">
        <v>227</v>
      </c>
      <c r="C263" s="49" t="s">
        <v>228</v>
      </c>
      <c r="D263" s="132">
        <v>1</v>
      </c>
      <c r="E263" s="50" t="s">
        <v>331</v>
      </c>
      <c r="F263" s="164">
        <v>5012</v>
      </c>
      <c r="G263" s="162">
        <v>6.333333333333333</v>
      </c>
      <c r="H263" s="53">
        <f>VLOOKUP($A263,[1]Hoja1!$A$3:$G$271,6,0)</f>
        <v>0</v>
      </c>
      <c r="I263" s="53">
        <f>VLOOKUP($A263,[1]Hoja1!$A$3:$G$271,7,0)</f>
        <v>0</v>
      </c>
      <c r="J263" s="53">
        <f t="shared" si="105"/>
        <v>0</v>
      </c>
      <c r="K263" s="54">
        <f t="shared" si="106"/>
        <v>0</v>
      </c>
      <c r="L263" s="53">
        <f>VLOOKUP($A263,[2]Hoja1!$A$3:$G$271,6,0)</f>
        <v>0</v>
      </c>
      <c r="M263" s="53">
        <f>VLOOKUP($A263,[2]Hoja1!$A$3:$G$271,7,0)</f>
        <v>0</v>
      </c>
      <c r="N263" s="53">
        <f t="shared" si="91"/>
        <v>0</v>
      </c>
      <c r="O263" s="54">
        <f t="shared" si="117"/>
        <v>0</v>
      </c>
      <c r="P263" s="53">
        <f>VLOOKUP($A263,[3]Hoja1!$A$3:$M$271,12,0)</f>
        <v>4100</v>
      </c>
      <c r="Q263" s="53">
        <f>VLOOKUP($A263,[3]Hoja1!$A$3:$M$271,13,0)</f>
        <v>0</v>
      </c>
      <c r="R263" s="53">
        <f t="shared" si="93"/>
        <v>4100</v>
      </c>
      <c r="S263" s="54">
        <f t="shared" si="117"/>
        <v>4100</v>
      </c>
      <c r="T263" s="53">
        <f>VLOOKUP($A263,[4]Hoja1!$A$3:$G$271,6,0)</f>
        <v>4869</v>
      </c>
      <c r="U263" s="53">
        <f>VLOOKUP($A263,[4]Hoja1!$A$3:$G$271,7,0)</f>
        <v>0</v>
      </c>
      <c r="V263" s="53">
        <f t="shared" si="95"/>
        <v>4869</v>
      </c>
      <c r="W263" s="54">
        <f t="shared" si="118"/>
        <v>4869</v>
      </c>
      <c r="X263" s="53">
        <f>VLOOKUP($A263,[5]Hoja1!$A$3:$G$271,6,0)</f>
        <v>0</v>
      </c>
      <c r="Y263" s="53">
        <f>VLOOKUP($A263,[5]Hoja1!$A$3:$G$271,7,0)</f>
        <v>0</v>
      </c>
      <c r="Z263" s="53">
        <f t="shared" si="97"/>
        <v>0</v>
      </c>
      <c r="AA263" s="54">
        <f t="shared" si="118"/>
        <v>0</v>
      </c>
      <c r="AB263" s="53">
        <f>VLOOKUP($A263,[6]Hoja1!$A$3:$G$271,6,0)</f>
        <v>0</v>
      </c>
      <c r="AC263" s="53">
        <f>VLOOKUP($A263,[6]Hoja1!$A$3:$G$271,7,0)</f>
        <v>0</v>
      </c>
      <c r="AD263" s="53">
        <f t="shared" si="98"/>
        <v>0</v>
      </c>
      <c r="AE263" s="54">
        <f t="shared" si="118"/>
        <v>0</v>
      </c>
      <c r="AF263" s="53">
        <f>VLOOKUP($A263,[7]Hoja1!$A$3:$M$271,12,0)</f>
        <v>0</v>
      </c>
      <c r="AG263" s="53">
        <f>VLOOKUP($A263,[7]Hoja1!$A$3:$M$271,13,0)</f>
        <v>0</v>
      </c>
      <c r="AH263" s="53">
        <f t="shared" si="99"/>
        <v>0</v>
      </c>
      <c r="AI263" s="54">
        <f t="shared" si="118"/>
        <v>0</v>
      </c>
      <c r="AJ263" s="53">
        <f>VLOOKUP($A263,[8]Hoja1!$A$3:$G$271,6,0)</f>
        <v>0</v>
      </c>
      <c r="AK263" s="53">
        <f>VLOOKUP($A263,[8]Hoja1!$A$3:$G$271,7,0)</f>
        <v>0</v>
      </c>
      <c r="AL263" s="53">
        <f t="shared" si="100"/>
        <v>0</v>
      </c>
      <c r="AM263" s="54">
        <f t="shared" si="118"/>
        <v>0</v>
      </c>
      <c r="AN263" s="53">
        <f>VLOOKUP($A263,[9]Hoja1!$A$5:$G$273,6,0)</f>
        <v>4727</v>
      </c>
      <c r="AO263" s="53">
        <f>VLOOKUP($A263,[9]Hoja1!$A$5:$G$273,7,0)</f>
        <v>0</v>
      </c>
      <c r="AP263" s="53">
        <f t="shared" si="101"/>
        <v>4727</v>
      </c>
      <c r="AQ263" s="54">
        <f t="shared" si="118"/>
        <v>4727</v>
      </c>
      <c r="AR263" s="53">
        <f>VLOOKUP($A263,[10]Hoja1!$A$3:$M$271,12,0)</f>
        <v>0</v>
      </c>
      <c r="AS263" s="53">
        <f>VLOOKUP($A263,[10]Hoja1!$A$3:$M$271,13,0)</f>
        <v>0</v>
      </c>
      <c r="AT263" s="53">
        <f t="shared" si="102"/>
        <v>0</v>
      </c>
      <c r="AU263" s="54">
        <f t="shared" si="116"/>
        <v>0</v>
      </c>
      <c r="AV263" s="53">
        <f>VLOOKUP($A263,[11]Hoja1!$A$3:$M$271,12,0)</f>
        <v>0</v>
      </c>
      <c r="AW263" s="53">
        <f>VLOOKUP($A263,[11]Hoja1!$A$3:$M$271,13,0)</f>
        <v>0</v>
      </c>
      <c r="AX263" s="53">
        <f t="shared" si="103"/>
        <v>0</v>
      </c>
      <c r="AY263" s="54">
        <f t="shared" si="116"/>
        <v>0</v>
      </c>
      <c r="AZ263" s="53">
        <f>VLOOKUP($A263,[12]Hoja1!$A$3:$M$271,12,0)</f>
        <v>0</v>
      </c>
      <c r="BA263" s="53">
        <f>VLOOKUP($A263,[12]Hoja1!$A$3:$M$271,13,0)</f>
        <v>0</v>
      </c>
      <c r="BB263" s="53">
        <f t="shared" si="104"/>
        <v>0</v>
      </c>
      <c r="BC263" s="54">
        <f t="shared" si="116"/>
        <v>0</v>
      </c>
      <c r="BD263" s="182"/>
      <c r="BF263" s="13"/>
      <c r="BK263" s="13"/>
    </row>
    <row r="264" spans="1:63" s="14" customFormat="1" ht="12.75" x14ac:dyDescent="0.2">
      <c r="A264" s="183">
        <v>255</v>
      </c>
      <c r="B264" s="49" t="s">
        <v>250</v>
      </c>
      <c r="C264" s="49" t="s">
        <v>249</v>
      </c>
      <c r="D264" s="132">
        <v>1</v>
      </c>
      <c r="E264" s="50" t="s">
        <v>331</v>
      </c>
      <c r="F264" s="164">
        <v>3271</v>
      </c>
      <c r="G264" s="162">
        <v>1014</v>
      </c>
      <c r="H264" s="53">
        <f>VLOOKUP($A264,[1]Hoja1!$A$3:$G$271,6,0)</f>
        <v>0</v>
      </c>
      <c r="I264" s="53">
        <f>VLOOKUP($A264,[1]Hoja1!$A$3:$G$271,7,0)</f>
        <v>0</v>
      </c>
      <c r="J264" s="53">
        <f t="shared" si="105"/>
        <v>0</v>
      </c>
      <c r="K264" s="54">
        <f t="shared" si="106"/>
        <v>0</v>
      </c>
      <c r="L264" s="53">
        <f>VLOOKUP($A264,[2]Hoja1!$A$3:$G$271,6,0)</f>
        <v>0</v>
      </c>
      <c r="M264" s="53">
        <f>VLOOKUP($A264,[2]Hoja1!$A$3:$G$271,7,0)</f>
        <v>0</v>
      </c>
      <c r="N264" s="53">
        <f t="shared" si="91"/>
        <v>0</v>
      </c>
      <c r="O264" s="54">
        <f t="shared" si="117"/>
        <v>0</v>
      </c>
      <c r="P264" s="53">
        <f>VLOOKUP($A264,[3]Hoja1!$A$3:$M$271,12,0)</f>
        <v>2540</v>
      </c>
      <c r="Q264" s="53">
        <f>VLOOKUP($A264,[3]Hoja1!$A$3:$M$271,13,0)</f>
        <v>0</v>
      </c>
      <c r="R264" s="53">
        <f t="shared" si="93"/>
        <v>2540</v>
      </c>
      <c r="S264" s="54">
        <f t="shared" si="117"/>
        <v>2540</v>
      </c>
      <c r="T264" s="53">
        <f>VLOOKUP($A264,[4]Hoja1!$A$3:$G$271,6,0)</f>
        <v>2994</v>
      </c>
      <c r="U264" s="53">
        <f>VLOOKUP($A264,[4]Hoja1!$A$3:$G$271,7,0)</f>
        <v>0</v>
      </c>
      <c r="V264" s="53">
        <f t="shared" si="95"/>
        <v>2994</v>
      </c>
      <c r="W264" s="54">
        <f t="shared" si="118"/>
        <v>2994</v>
      </c>
      <c r="X264" s="53">
        <f>VLOOKUP($A264,[5]Hoja1!$A$3:$G$271,6,0)</f>
        <v>0</v>
      </c>
      <c r="Y264" s="53">
        <f>VLOOKUP($A264,[5]Hoja1!$A$3:$G$271,7,0)</f>
        <v>0</v>
      </c>
      <c r="Z264" s="53">
        <f t="shared" si="97"/>
        <v>0</v>
      </c>
      <c r="AA264" s="54">
        <f t="shared" si="118"/>
        <v>0</v>
      </c>
      <c r="AB264" s="53">
        <f>VLOOKUP($A264,[6]Hoja1!$A$3:$G$271,6,0)</f>
        <v>0</v>
      </c>
      <c r="AC264" s="53">
        <f>VLOOKUP($A264,[6]Hoja1!$A$3:$G$271,7,0)</f>
        <v>0</v>
      </c>
      <c r="AD264" s="53">
        <f t="shared" si="98"/>
        <v>0</v>
      </c>
      <c r="AE264" s="54">
        <f t="shared" si="118"/>
        <v>0</v>
      </c>
      <c r="AF264" s="53">
        <f>VLOOKUP($A264,[7]Hoja1!$A$3:$M$271,12,0)</f>
        <v>0</v>
      </c>
      <c r="AG264" s="53">
        <f>VLOOKUP($A264,[7]Hoja1!$A$3:$M$271,13,0)</f>
        <v>0</v>
      </c>
      <c r="AH264" s="53">
        <f t="shared" si="99"/>
        <v>0</v>
      </c>
      <c r="AI264" s="54">
        <f t="shared" si="118"/>
        <v>0</v>
      </c>
      <c r="AJ264" s="53">
        <f>VLOOKUP($A264,[8]Hoja1!$A$3:$G$271,6,0)</f>
        <v>0</v>
      </c>
      <c r="AK264" s="53">
        <f>VLOOKUP($A264,[8]Hoja1!$A$3:$G$271,7,0)</f>
        <v>0</v>
      </c>
      <c r="AL264" s="53">
        <f t="shared" si="100"/>
        <v>0</v>
      </c>
      <c r="AM264" s="54">
        <f t="shared" si="118"/>
        <v>0</v>
      </c>
      <c r="AN264" s="53">
        <f>VLOOKUP($A264,[9]Hoja1!$A$5:$G$273,6,0)</f>
        <v>3085</v>
      </c>
      <c r="AO264" s="53">
        <f>VLOOKUP($A264,[9]Hoja1!$A$5:$G$273,7,0)</f>
        <v>0</v>
      </c>
      <c r="AP264" s="53">
        <f t="shared" si="101"/>
        <v>3085</v>
      </c>
      <c r="AQ264" s="54">
        <f t="shared" si="118"/>
        <v>3085</v>
      </c>
      <c r="AR264" s="53">
        <f>VLOOKUP($A264,[10]Hoja1!$A$3:$M$271,12,0)</f>
        <v>0</v>
      </c>
      <c r="AS264" s="53">
        <f>VLOOKUP($A264,[10]Hoja1!$A$3:$M$271,13,0)</f>
        <v>0</v>
      </c>
      <c r="AT264" s="53">
        <f t="shared" si="102"/>
        <v>0</v>
      </c>
      <c r="AU264" s="54">
        <f t="shared" si="116"/>
        <v>0</v>
      </c>
      <c r="AV264" s="53">
        <f>VLOOKUP($A264,[11]Hoja1!$A$3:$M$271,12,0)</f>
        <v>0</v>
      </c>
      <c r="AW264" s="53">
        <f>VLOOKUP($A264,[11]Hoja1!$A$3:$M$271,13,0)</f>
        <v>0</v>
      </c>
      <c r="AX264" s="53">
        <f t="shared" si="103"/>
        <v>0</v>
      </c>
      <c r="AY264" s="54">
        <f t="shared" si="116"/>
        <v>0</v>
      </c>
      <c r="AZ264" s="53">
        <f>VLOOKUP($A264,[12]Hoja1!$A$3:$M$271,12,0)</f>
        <v>0</v>
      </c>
      <c r="BA264" s="53">
        <f>VLOOKUP($A264,[12]Hoja1!$A$3:$M$271,13,0)</f>
        <v>0</v>
      </c>
      <c r="BB264" s="53">
        <f t="shared" si="104"/>
        <v>0</v>
      </c>
      <c r="BC264" s="54">
        <f t="shared" si="116"/>
        <v>0</v>
      </c>
      <c r="BD264" s="182"/>
      <c r="BF264" s="13"/>
      <c r="BK264" s="13"/>
    </row>
    <row r="265" spans="1:63" s="14" customFormat="1" ht="25.5" x14ac:dyDescent="0.2">
      <c r="A265" s="184">
        <v>256</v>
      </c>
      <c r="B265" s="49" t="s">
        <v>420</v>
      </c>
      <c r="C265" s="49" t="s">
        <v>271</v>
      </c>
      <c r="D265" s="132">
        <v>1</v>
      </c>
      <c r="E265" s="50" t="s">
        <v>331</v>
      </c>
      <c r="F265" s="164">
        <v>112952</v>
      </c>
      <c r="G265" s="162">
        <v>0.33333333333333331</v>
      </c>
      <c r="H265" s="53">
        <f>VLOOKUP($A265,[1]Hoja1!$A$3:$G$271,6,0)</f>
        <v>0</v>
      </c>
      <c r="I265" s="53">
        <f>VLOOKUP($A265,[1]Hoja1!$A$3:$G$271,7,0)</f>
        <v>0</v>
      </c>
      <c r="J265" s="53">
        <f t="shared" si="105"/>
        <v>0</v>
      </c>
      <c r="K265" s="54">
        <f t="shared" si="106"/>
        <v>0</v>
      </c>
      <c r="L265" s="53">
        <f>VLOOKUP($A265,[2]Hoja1!$A$3:$G$271,6,0)</f>
        <v>0</v>
      </c>
      <c r="M265" s="53">
        <f>VLOOKUP($A265,[2]Hoja1!$A$3:$G$271,7,0)</f>
        <v>0</v>
      </c>
      <c r="N265" s="53">
        <f t="shared" si="91"/>
        <v>0</v>
      </c>
      <c r="O265" s="54">
        <f t="shared" si="117"/>
        <v>0</v>
      </c>
      <c r="P265" s="53">
        <f>VLOOKUP($A265,[3]Hoja1!$A$3:$M$271,12,0)</f>
        <v>0</v>
      </c>
      <c r="Q265" s="53">
        <f>VLOOKUP($A265,[3]Hoja1!$A$3:$M$271,13,0)</f>
        <v>0</v>
      </c>
      <c r="R265" s="53">
        <f t="shared" si="93"/>
        <v>0</v>
      </c>
      <c r="S265" s="54">
        <f t="shared" si="117"/>
        <v>0</v>
      </c>
      <c r="T265" s="53">
        <f>VLOOKUP($A265,[4]Hoja1!$A$3:$G$271,6,0)</f>
        <v>152283</v>
      </c>
      <c r="U265" s="53">
        <f>VLOOKUP($A265,[4]Hoja1!$A$3:$G$271,7,0)</f>
        <v>0</v>
      </c>
      <c r="V265" s="53">
        <f t="shared" si="95"/>
        <v>152283</v>
      </c>
      <c r="W265" s="54">
        <f t="shared" si="118"/>
        <v>152283</v>
      </c>
      <c r="X265" s="53">
        <f>VLOOKUP($A265,[5]Hoja1!$A$3:$G$271,6,0)</f>
        <v>0</v>
      </c>
      <c r="Y265" s="53">
        <f>VLOOKUP($A265,[5]Hoja1!$A$3:$G$271,7,0)</f>
        <v>0</v>
      </c>
      <c r="Z265" s="53">
        <f t="shared" si="97"/>
        <v>0</v>
      </c>
      <c r="AA265" s="54">
        <f t="shared" si="118"/>
        <v>0</v>
      </c>
      <c r="AB265" s="53">
        <f>VLOOKUP($A265,[6]Hoja1!$A$3:$G$271,6,0)</f>
        <v>223000</v>
      </c>
      <c r="AC265" s="53">
        <f>VLOOKUP($A265,[6]Hoja1!$A$3:$G$271,7,0)</f>
        <v>0</v>
      </c>
      <c r="AD265" s="53">
        <f t="shared" si="98"/>
        <v>223000</v>
      </c>
      <c r="AE265" s="54">
        <f t="shared" si="118"/>
        <v>223000</v>
      </c>
      <c r="AF265" s="53">
        <f>VLOOKUP($A265,[7]Hoja1!$A$3:$M$271,12,0)</f>
        <v>0</v>
      </c>
      <c r="AG265" s="53">
        <f>VLOOKUP($A265,[7]Hoja1!$A$3:$M$271,13,0)</f>
        <v>0</v>
      </c>
      <c r="AH265" s="53">
        <f t="shared" si="99"/>
        <v>0</v>
      </c>
      <c r="AI265" s="54">
        <f t="shared" si="118"/>
        <v>0</v>
      </c>
      <c r="AJ265" s="53">
        <f>VLOOKUP($A265,[8]Hoja1!$A$3:$G$271,6,0)</f>
        <v>0</v>
      </c>
      <c r="AK265" s="53">
        <f>VLOOKUP($A265,[8]Hoja1!$A$3:$G$271,7,0)</f>
        <v>0</v>
      </c>
      <c r="AL265" s="53">
        <f t="shared" si="100"/>
        <v>0</v>
      </c>
      <c r="AM265" s="54">
        <f t="shared" si="118"/>
        <v>0</v>
      </c>
      <c r="AN265" s="53">
        <f>VLOOKUP($A265,[9]Hoja1!$A$5:$G$273,6,0)</f>
        <v>0</v>
      </c>
      <c r="AO265" s="53">
        <f>VLOOKUP($A265,[9]Hoja1!$A$5:$G$273,7,0)</f>
        <v>0</v>
      </c>
      <c r="AP265" s="53">
        <f t="shared" si="101"/>
        <v>0</v>
      </c>
      <c r="AQ265" s="54">
        <f t="shared" ref="AQ265:BC278" si="119">$D265*AP265</f>
        <v>0</v>
      </c>
      <c r="AR265" s="53">
        <f>VLOOKUP($A265,[10]Hoja1!$A$3:$M$271,12,0)</f>
        <v>0</v>
      </c>
      <c r="AS265" s="53">
        <f>VLOOKUP($A265,[10]Hoja1!$A$3:$M$271,13,0)</f>
        <v>0</v>
      </c>
      <c r="AT265" s="53">
        <f t="shared" si="102"/>
        <v>0</v>
      </c>
      <c r="AU265" s="54">
        <f t="shared" si="119"/>
        <v>0</v>
      </c>
      <c r="AV265" s="53">
        <f>VLOOKUP($A265,[11]Hoja1!$A$3:$M$271,12,0)</f>
        <v>0</v>
      </c>
      <c r="AW265" s="53">
        <f>VLOOKUP($A265,[11]Hoja1!$A$3:$M$271,13,0)</f>
        <v>0</v>
      </c>
      <c r="AX265" s="53">
        <f t="shared" si="103"/>
        <v>0</v>
      </c>
      <c r="AY265" s="54">
        <f t="shared" si="119"/>
        <v>0</v>
      </c>
      <c r="AZ265" s="53">
        <f>VLOOKUP($A265,[12]Hoja1!$A$3:$M$271,12,0)</f>
        <v>0</v>
      </c>
      <c r="BA265" s="53">
        <f>VLOOKUP($A265,[12]Hoja1!$A$3:$M$271,13,0)</f>
        <v>0</v>
      </c>
      <c r="BB265" s="53">
        <f t="shared" si="104"/>
        <v>0</v>
      </c>
      <c r="BC265" s="54">
        <f t="shared" si="119"/>
        <v>0</v>
      </c>
      <c r="BD265" s="182"/>
      <c r="BF265" s="13"/>
      <c r="BK265" s="13"/>
    </row>
    <row r="266" spans="1:63" s="14" customFormat="1" ht="25.5" x14ac:dyDescent="0.2">
      <c r="A266" s="183">
        <v>257</v>
      </c>
      <c r="B266" s="49" t="s">
        <v>421</v>
      </c>
      <c r="C266" s="49" t="s">
        <v>271</v>
      </c>
      <c r="D266" s="132">
        <v>1</v>
      </c>
      <c r="E266" s="50" t="s">
        <v>331</v>
      </c>
      <c r="F266" s="164">
        <v>112952</v>
      </c>
      <c r="G266" s="162">
        <v>0.66666666666666663</v>
      </c>
      <c r="H266" s="53">
        <f>VLOOKUP($A266,[1]Hoja1!$A$3:$G$271,6,0)</f>
        <v>0</v>
      </c>
      <c r="I266" s="53">
        <f>VLOOKUP($A266,[1]Hoja1!$A$3:$G$271,7,0)</f>
        <v>0</v>
      </c>
      <c r="J266" s="53">
        <f t="shared" si="105"/>
        <v>0</v>
      </c>
      <c r="K266" s="54">
        <f t="shared" si="106"/>
        <v>0</v>
      </c>
      <c r="L266" s="53">
        <f>VLOOKUP($A266,[2]Hoja1!$A$3:$G$271,6,0)</f>
        <v>0</v>
      </c>
      <c r="M266" s="53">
        <f>VLOOKUP($A266,[2]Hoja1!$A$3:$G$271,7,0)</f>
        <v>0</v>
      </c>
      <c r="N266" s="53">
        <f t="shared" ref="N266:N278" si="120">L266+M266</f>
        <v>0</v>
      </c>
      <c r="O266" s="54">
        <f t="shared" ref="O266:S278" si="121">$D266*N266</f>
        <v>0</v>
      </c>
      <c r="P266" s="53">
        <f>VLOOKUP($A266,[3]Hoja1!$A$3:$M$271,12,0)</f>
        <v>0</v>
      </c>
      <c r="Q266" s="53">
        <f>VLOOKUP($A266,[3]Hoja1!$A$3:$M$271,13,0)</f>
        <v>0</v>
      </c>
      <c r="R266" s="53">
        <f t="shared" ref="R266:R278" si="122">P266+Q266</f>
        <v>0</v>
      </c>
      <c r="S266" s="54">
        <f t="shared" si="121"/>
        <v>0</v>
      </c>
      <c r="T266" s="53">
        <f>VLOOKUP($A266,[4]Hoja1!$A$3:$G$271,6,0)</f>
        <v>152283</v>
      </c>
      <c r="U266" s="53">
        <f>VLOOKUP($A266,[4]Hoja1!$A$3:$G$271,7,0)</f>
        <v>0</v>
      </c>
      <c r="V266" s="53">
        <f t="shared" ref="V266:V278" si="123">T266+U266</f>
        <v>152283</v>
      </c>
      <c r="W266" s="54">
        <f t="shared" ref="W266:AQ278" si="124">$D266*V266</f>
        <v>152283</v>
      </c>
      <c r="X266" s="53">
        <f>VLOOKUP($A266,[5]Hoja1!$A$3:$G$271,6,0)</f>
        <v>0</v>
      </c>
      <c r="Y266" s="53">
        <f>VLOOKUP($A266,[5]Hoja1!$A$3:$G$271,7,0)</f>
        <v>0</v>
      </c>
      <c r="Z266" s="53">
        <f t="shared" ref="Z266:Z278" si="125">X266+Y266</f>
        <v>0</v>
      </c>
      <c r="AA266" s="54">
        <f t="shared" si="124"/>
        <v>0</v>
      </c>
      <c r="AB266" s="53">
        <f>VLOOKUP($A266,[6]Hoja1!$A$3:$G$271,6,0)</f>
        <v>223000</v>
      </c>
      <c r="AC266" s="53">
        <f>VLOOKUP($A266,[6]Hoja1!$A$3:$G$271,7,0)</f>
        <v>0</v>
      </c>
      <c r="AD266" s="53">
        <f t="shared" ref="AD266:AD278" si="126">AB266+AC266</f>
        <v>223000</v>
      </c>
      <c r="AE266" s="54">
        <f t="shared" si="124"/>
        <v>223000</v>
      </c>
      <c r="AF266" s="53">
        <f>VLOOKUP($A266,[7]Hoja1!$A$3:$M$271,12,0)</f>
        <v>0</v>
      </c>
      <c r="AG266" s="53">
        <f>VLOOKUP($A266,[7]Hoja1!$A$3:$M$271,13,0)</f>
        <v>0</v>
      </c>
      <c r="AH266" s="53">
        <f t="shared" ref="AH266:AH278" si="127">AF266+AG266</f>
        <v>0</v>
      </c>
      <c r="AI266" s="54">
        <f t="shared" si="124"/>
        <v>0</v>
      </c>
      <c r="AJ266" s="53">
        <f>VLOOKUP($A266,[8]Hoja1!$A$3:$G$271,6,0)</f>
        <v>0</v>
      </c>
      <c r="AK266" s="53">
        <f>VLOOKUP($A266,[8]Hoja1!$A$3:$G$271,7,0)</f>
        <v>0</v>
      </c>
      <c r="AL266" s="53">
        <f t="shared" ref="AL266:AL278" si="128">AJ266+AK266</f>
        <v>0</v>
      </c>
      <c r="AM266" s="54">
        <f t="shared" si="124"/>
        <v>0</v>
      </c>
      <c r="AN266" s="53">
        <f>VLOOKUP($A266,[9]Hoja1!$A$5:$G$273,6,0)</f>
        <v>0</v>
      </c>
      <c r="AO266" s="53">
        <f>VLOOKUP($A266,[9]Hoja1!$A$5:$G$273,7,0)</f>
        <v>0</v>
      </c>
      <c r="AP266" s="53">
        <f t="shared" ref="AP266:AP278" si="129">AN266+AO266</f>
        <v>0</v>
      </c>
      <c r="AQ266" s="54">
        <f t="shared" si="124"/>
        <v>0</v>
      </c>
      <c r="AR266" s="53">
        <f>VLOOKUP($A266,[10]Hoja1!$A$3:$M$271,12,0)</f>
        <v>0</v>
      </c>
      <c r="AS266" s="53">
        <f>VLOOKUP($A266,[10]Hoja1!$A$3:$M$271,13,0)</f>
        <v>0</v>
      </c>
      <c r="AT266" s="53">
        <f t="shared" ref="AT266:AT278" si="130">AR266+AS266</f>
        <v>0</v>
      </c>
      <c r="AU266" s="54">
        <f t="shared" si="119"/>
        <v>0</v>
      </c>
      <c r="AV266" s="53">
        <f>VLOOKUP($A266,[11]Hoja1!$A$3:$M$271,12,0)</f>
        <v>0</v>
      </c>
      <c r="AW266" s="53">
        <f>VLOOKUP($A266,[11]Hoja1!$A$3:$M$271,13,0)</f>
        <v>0</v>
      </c>
      <c r="AX266" s="53">
        <f t="shared" ref="AX266:AX278" si="131">AV266+AW266</f>
        <v>0</v>
      </c>
      <c r="AY266" s="54">
        <f t="shared" si="119"/>
        <v>0</v>
      </c>
      <c r="AZ266" s="53">
        <f>VLOOKUP($A266,[12]Hoja1!$A$3:$M$271,12,0)</f>
        <v>0</v>
      </c>
      <c r="BA266" s="53">
        <f>VLOOKUP($A266,[12]Hoja1!$A$3:$M$271,13,0)</f>
        <v>0</v>
      </c>
      <c r="BB266" s="53">
        <f t="shared" ref="BB266:BB278" si="132">AZ266+BA266</f>
        <v>0</v>
      </c>
      <c r="BC266" s="54">
        <f t="shared" si="119"/>
        <v>0</v>
      </c>
      <c r="BD266" s="182"/>
      <c r="BF266" s="13"/>
      <c r="BK266" s="13"/>
    </row>
    <row r="267" spans="1:63" s="14" customFormat="1" ht="25.5" x14ac:dyDescent="0.2">
      <c r="A267" s="184">
        <v>258</v>
      </c>
      <c r="B267" s="49" t="s">
        <v>422</v>
      </c>
      <c r="C267" s="49" t="s">
        <v>271</v>
      </c>
      <c r="D267" s="132">
        <v>1</v>
      </c>
      <c r="E267" s="50" t="s">
        <v>331</v>
      </c>
      <c r="F267" s="164">
        <v>112952</v>
      </c>
      <c r="G267" s="162">
        <v>0.66666666666666663</v>
      </c>
      <c r="H267" s="53">
        <f>VLOOKUP($A267,[1]Hoja1!$A$3:$G$271,6,0)</f>
        <v>0</v>
      </c>
      <c r="I267" s="53">
        <f>VLOOKUP($A267,[1]Hoja1!$A$3:$G$271,7,0)</f>
        <v>0</v>
      </c>
      <c r="J267" s="53">
        <f t="shared" ref="J267:J278" si="133">H267+I267</f>
        <v>0</v>
      </c>
      <c r="K267" s="54">
        <f t="shared" ref="K267:K278" si="134">$D267*J267</f>
        <v>0</v>
      </c>
      <c r="L267" s="53">
        <f>VLOOKUP($A267,[2]Hoja1!$A$3:$G$271,6,0)</f>
        <v>0</v>
      </c>
      <c r="M267" s="53">
        <f>VLOOKUP($A267,[2]Hoja1!$A$3:$G$271,7,0)</f>
        <v>0</v>
      </c>
      <c r="N267" s="53">
        <f t="shared" si="120"/>
        <v>0</v>
      </c>
      <c r="O267" s="54">
        <f t="shared" si="121"/>
        <v>0</v>
      </c>
      <c r="P267" s="53">
        <f>VLOOKUP($A267,[3]Hoja1!$A$3:$M$271,12,0)</f>
        <v>0</v>
      </c>
      <c r="Q267" s="53">
        <f>VLOOKUP($A267,[3]Hoja1!$A$3:$M$271,13,0)</f>
        <v>0</v>
      </c>
      <c r="R267" s="53">
        <f t="shared" si="122"/>
        <v>0</v>
      </c>
      <c r="S267" s="54">
        <f t="shared" si="121"/>
        <v>0</v>
      </c>
      <c r="T267" s="53">
        <f>VLOOKUP($A267,[4]Hoja1!$A$3:$G$271,6,0)</f>
        <v>307841</v>
      </c>
      <c r="U267" s="53">
        <f>VLOOKUP($A267,[4]Hoja1!$A$3:$G$271,7,0)</f>
        <v>0</v>
      </c>
      <c r="V267" s="53">
        <f t="shared" si="123"/>
        <v>307841</v>
      </c>
      <c r="W267" s="54">
        <f t="shared" si="124"/>
        <v>307841</v>
      </c>
      <c r="X267" s="53">
        <f>VLOOKUP($A267,[5]Hoja1!$A$3:$G$271,6,0)</f>
        <v>0</v>
      </c>
      <c r="Y267" s="53">
        <f>VLOOKUP($A267,[5]Hoja1!$A$3:$G$271,7,0)</f>
        <v>0</v>
      </c>
      <c r="Z267" s="53">
        <f t="shared" si="125"/>
        <v>0</v>
      </c>
      <c r="AA267" s="54">
        <f t="shared" si="124"/>
        <v>0</v>
      </c>
      <c r="AB267" s="53">
        <f>VLOOKUP($A267,[6]Hoja1!$A$3:$G$271,6,0)</f>
        <v>223000</v>
      </c>
      <c r="AC267" s="53">
        <f>VLOOKUP($A267,[6]Hoja1!$A$3:$G$271,7,0)</f>
        <v>0</v>
      </c>
      <c r="AD267" s="53">
        <f t="shared" si="126"/>
        <v>223000</v>
      </c>
      <c r="AE267" s="54">
        <f t="shared" si="124"/>
        <v>223000</v>
      </c>
      <c r="AF267" s="53">
        <f>VLOOKUP($A267,[7]Hoja1!$A$3:$M$271,12,0)</f>
        <v>0</v>
      </c>
      <c r="AG267" s="53">
        <f>VLOOKUP($A267,[7]Hoja1!$A$3:$M$271,13,0)</f>
        <v>0</v>
      </c>
      <c r="AH267" s="53">
        <f t="shared" si="127"/>
        <v>0</v>
      </c>
      <c r="AI267" s="54">
        <f t="shared" si="124"/>
        <v>0</v>
      </c>
      <c r="AJ267" s="53">
        <f>VLOOKUP($A267,[8]Hoja1!$A$3:$G$271,6,0)</f>
        <v>0</v>
      </c>
      <c r="AK267" s="53">
        <f>VLOOKUP($A267,[8]Hoja1!$A$3:$G$271,7,0)</f>
        <v>0</v>
      </c>
      <c r="AL267" s="53">
        <f t="shared" si="128"/>
        <v>0</v>
      </c>
      <c r="AM267" s="54">
        <f t="shared" si="124"/>
        <v>0</v>
      </c>
      <c r="AN267" s="53">
        <f>VLOOKUP($A267,[9]Hoja1!$A$5:$G$273,6,0)</f>
        <v>0</v>
      </c>
      <c r="AO267" s="53">
        <f>VLOOKUP($A267,[9]Hoja1!$A$5:$G$273,7,0)</f>
        <v>0</v>
      </c>
      <c r="AP267" s="53">
        <f t="shared" si="129"/>
        <v>0</v>
      </c>
      <c r="AQ267" s="54">
        <f t="shared" si="124"/>
        <v>0</v>
      </c>
      <c r="AR267" s="53">
        <f>VLOOKUP($A267,[10]Hoja1!$A$3:$M$271,12,0)</f>
        <v>0</v>
      </c>
      <c r="AS267" s="53">
        <f>VLOOKUP($A267,[10]Hoja1!$A$3:$M$271,13,0)</f>
        <v>0</v>
      </c>
      <c r="AT267" s="53">
        <f t="shared" si="130"/>
        <v>0</v>
      </c>
      <c r="AU267" s="54">
        <f t="shared" si="119"/>
        <v>0</v>
      </c>
      <c r="AV267" s="53">
        <f>VLOOKUP($A267,[11]Hoja1!$A$3:$M$271,12,0)</f>
        <v>0</v>
      </c>
      <c r="AW267" s="53">
        <f>VLOOKUP($A267,[11]Hoja1!$A$3:$M$271,13,0)</f>
        <v>0</v>
      </c>
      <c r="AX267" s="53">
        <f t="shared" si="131"/>
        <v>0</v>
      </c>
      <c r="AY267" s="54">
        <f t="shared" si="119"/>
        <v>0</v>
      </c>
      <c r="AZ267" s="53">
        <f>VLOOKUP($A267,[12]Hoja1!$A$3:$M$271,12,0)</f>
        <v>0</v>
      </c>
      <c r="BA267" s="53">
        <f>VLOOKUP($A267,[12]Hoja1!$A$3:$M$271,13,0)</f>
        <v>0</v>
      </c>
      <c r="BB267" s="53">
        <f t="shared" si="132"/>
        <v>0</v>
      </c>
      <c r="BC267" s="54">
        <f t="shared" si="119"/>
        <v>0</v>
      </c>
      <c r="BD267" s="182"/>
      <c r="BF267" s="13"/>
      <c r="BK267" s="13"/>
    </row>
    <row r="268" spans="1:63" s="14" customFormat="1" ht="25.5" x14ac:dyDescent="0.2">
      <c r="A268" s="183">
        <v>259</v>
      </c>
      <c r="B268" s="49" t="s">
        <v>423</v>
      </c>
      <c r="C268" s="49" t="s">
        <v>271</v>
      </c>
      <c r="D268" s="132">
        <v>1</v>
      </c>
      <c r="E268" s="50" t="s">
        <v>331</v>
      </c>
      <c r="F268" s="164">
        <v>112952</v>
      </c>
      <c r="G268" s="162">
        <v>1</v>
      </c>
      <c r="H268" s="53">
        <f>VLOOKUP($A268,[1]Hoja1!$A$3:$G$271,6,0)</f>
        <v>0</v>
      </c>
      <c r="I268" s="53">
        <f>VLOOKUP($A268,[1]Hoja1!$A$3:$G$271,7,0)</f>
        <v>0</v>
      </c>
      <c r="J268" s="53">
        <f t="shared" si="133"/>
        <v>0</v>
      </c>
      <c r="K268" s="54">
        <f t="shared" si="134"/>
        <v>0</v>
      </c>
      <c r="L268" s="53">
        <f>VLOOKUP($A268,[2]Hoja1!$A$3:$G$271,6,0)</f>
        <v>0</v>
      </c>
      <c r="M268" s="53">
        <f>VLOOKUP($A268,[2]Hoja1!$A$3:$G$271,7,0)</f>
        <v>0</v>
      </c>
      <c r="N268" s="53">
        <f t="shared" si="120"/>
        <v>0</v>
      </c>
      <c r="O268" s="54">
        <f t="shared" si="121"/>
        <v>0</v>
      </c>
      <c r="P268" s="53">
        <f>VLOOKUP($A268,[3]Hoja1!$A$3:$M$271,12,0)</f>
        <v>0</v>
      </c>
      <c r="Q268" s="53">
        <f>VLOOKUP($A268,[3]Hoja1!$A$3:$M$271,13,0)</f>
        <v>0</v>
      </c>
      <c r="R268" s="53">
        <f t="shared" si="122"/>
        <v>0</v>
      </c>
      <c r="S268" s="54">
        <f t="shared" si="121"/>
        <v>0</v>
      </c>
      <c r="T268" s="53">
        <f>VLOOKUP($A268,[4]Hoja1!$A$3:$G$271,6,0)</f>
        <v>152283</v>
      </c>
      <c r="U268" s="53">
        <f>VLOOKUP($A268,[4]Hoja1!$A$3:$G$271,7,0)</f>
        <v>0</v>
      </c>
      <c r="V268" s="53">
        <f t="shared" si="123"/>
        <v>152283</v>
      </c>
      <c r="W268" s="54">
        <f t="shared" si="124"/>
        <v>152283</v>
      </c>
      <c r="X268" s="53">
        <f>VLOOKUP($A268,[5]Hoja1!$A$3:$G$271,6,0)</f>
        <v>0</v>
      </c>
      <c r="Y268" s="53">
        <f>VLOOKUP($A268,[5]Hoja1!$A$3:$G$271,7,0)</f>
        <v>0</v>
      </c>
      <c r="Z268" s="53">
        <f t="shared" si="125"/>
        <v>0</v>
      </c>
      <c r="AA268" s="54">
        <f t="shared" si="124"/>
        <v>0</v>
      </c>
      <c r="AB268" s="53">
        <f>VLOOKUP($A268,[6]Hoja1!$A$3:$G$271,6,0)</f>
        <v>223000</v>
      </c>
      <c r="AC268" s="53">
        <f>VLOOKUP($A268,[6]Hoja1!$A$3:$G$271,7,0)</f>
        <v>0</v>
      </c>
      <c r="AD268" s="53">
        <f t="shared" si="126"/>
        <v>223000</v>
      </c>
      <c r="AE268" s="54">
        <f t="shared" si="124"/>
        <v>223000</v>
      </c>
      <c r="AF268" s="53">
        <f>VLOOKUP($A268,[7]Hoja1!$A$3:$M$271,12,0)</f>
        <v>0</v>
      </c>
      <c r="AG268" s="53">
        <f>VLOOKUP($A268,[7]Hoja1!$A$3:$M$271,13,0)</f>
        <v>0</v>
      </c>
      <c r="AH268" s="53">
        <f t="shared" si="127"/>
        <v>0</v>
      </c>
      <c r="AI268" s="54">
        <f t="shared" si="124"/>
        <v>0</v>
      </c>
      <c r="AJ268" s="53">
        <f>VLOOKUP($A268,[8]Hoja1!$A$3:$G$271,6,0)</f>
        <v>0</v>
      </c>
      <c r="AK268" s="53">
        <f>VLOOKUP($A268,[8]Hoja1!$A$3:$G$271,7,0)</f>
        <v>0</v>
      </c>
      <c r="AL268" s="53">
        <f t="shared" si="128"/>
        <v>0</v>
      </c>
      <c r="AM268" s="54">
        <f t="shared" si="124"/>
        <v>0</v>
      </c>
      <c r="AN268" s="53">
        <f>VLOOKUP($A268,[9]Hoja1!$A$5:$G$273,6,0)</f>
        <v>0</v>
      </c>
      <c r="AO268" s="53">
        <f>VLOOKUP($A268,[9]Hoja1!$A$5:$G$273,7,0)</f>
        <v>0</v>
      </c>
      <c r="AP268" s="53">
        <f t="shared" si="129"/>
        <v>0</v>
      </c>
      <c r="AQ268" s="54">
        <f t="shared" si="124"/>
        <v>0</v>
      </c>
      <c r="AR268" s="53">
        <f>VLOOKUP($A268,[10]Hoja1!$A$3:$M$271,12,0)</f>
        <v>0</v>
      </c>
      <c r="AS268" s="53">
        <f>VLOOKUP($A268,[10]Hoja1!$A$3:$M$271,13,0)</f>
        <v>0</v>
      </c>
      <c r="AT268" s="53">
        <f t="shared" si="130"/>
        <v>0</v>
      </c>
      <c r="AU268" s="54">
        <f t="shared" si="119"/>
        <v>0</v>
      </c>
      <c r="AV268" s="53">
        <f>VLOOKUP($A268,[11]Hoja1!$A$3:$M$271,12,0)</f>
        <v>0</v>
      </c>
      <c r="AW268" s="53">
        <f>VLOOKUP($A268,[11]Hoja1!$A$3:$M$271,13,0)</f>
        <v>0</v>
      </c>
      <c r="AX268" s="53">
        <f t="shared" si="131"/>
        <v>0</v>
      </c>
      <c r="AY268" s="54">
        <f t="shared" si="119"/>
        <v>0</v>
      </c>
      <c r="AZ268" s="53">
        <f>VLOOKUP($A268,[12]Hoja1!$A$3:$M$271,12,0)</f>
        <v>0</v>
      </c>
      <c r="BA268" s="53">
        <f>VLOOKUP($A268,[12]Hoja1!$A$3:$M$271,13,0)</f>
        <v>0</v>
      </c>
      <c r="BB268" s="53">
        <f t="shared" si="132"/>
        <v>0</v>
      </c>
      <c r="BC268" s="54">
        <f t="shared" si="119"/>
        <v>0</v>
      </c>
      <c r="BD268" s="182"/>
      <c r="BF268" s="13"/>
      <c r="BK268" s="13"/>
    </row>
    <row r="269" spans="1:63" s="14" customFormat="1" ht="25.5" x14ac:dyDescent="0.2">
      <c r="A269" s="184">
        <v>260</v>
      </c>
      <c r="B269" s="49" t="s">
        <v>424</v>
      </c>
      <c r="C269" s="49" t="s">
        <v>271</v>
      </c>
      <c r="D269" s="132">
        <v>1</v>
      </c>
      <c r="E269" s="50" t="s">
        <v>331</v>
      </c>
      <c r="F269" s="164">
        <v>112952</v>
      </c>
      <c r="G269" s="162">
        <v>1.6666666666666667</v>
      </c>
      <c r="H269" s="53">
        <f>VLOOKUP($A269,[1]Hoja1!$A$3:$G$271,6,0)</f>
        <v>0</v>
      </c>
      <c r="I269" s="53">
        <f>VLOOKUP($A269,[1]Hoja1!$A$3:$G$271,7,0)</f>
        <v>0</v>
      </c>
      <c r="J269" s="53">
        <f t="shared" si="133"/>
        <v>0</v>
      </c>
      <c r="K269" s="54">
        <f t="shared" si="134"/>
        <v>0</v>
      </c>
      <c r="L269" s="53">
        <f>VLOOKUP($A269,[2]Hoja1!$A$3:$G$271,6,0)</f>
        <v>0</v>
      </c>
      <c r="M269" s="53">
        <f>VLOOKUP($A269,[2]Hoja1!$A$3:$G$271,7,0)</f>
        <v>0</v>
      </c>
      <c r="N269" s="53">
        <f t="shared" si="120"/>
        <v>0</v>
      </c>
      <c r="O269" s="54">
        <f t="shared" si="121"/>
        <v>0</v>
      </c>
      <c r="P269" s="53">
        <f>VLOOKUP($A269,[3]Hoja1!$A$3:$M$271,12,0)</f>
        <v>0</v>
      </c>
      <c r="Q269" s="53">
        <f>VLOOKUP($A269,[3]Hoja1!$A$3:$M$271,13,0)</f>
        <v>0</v>
      </c>
      <c r="R269" s="53">
        <f t="shared" si="122"/>
        <v>0</v>
      </c>
      <c r="S269" s="54">
        <f t="shared" si="121"/>
        <v>0</v>
      </c>
      <c r="T269" s="53">
        <f>VLOOKUP($A269,[4]Hoja1!$A$3:$G$271,6,0)</f>
        <v>146591</v>
      </c>
      <c r="U269" s="53">
        <f>VLOOKUP($A269,[4]Hoja1!$A$3:$G$271,7,0)</f>
        <v>0</v>
      </c>
      <c r="V269" s="53">
        <f t="shared" si="123"/>
        <v>146591</v>
      </c>
      <c r="W269" s="54">
        <f t="shared" si="124"/>
        <v>146591</v>
      </c>
      <c r="X269" s="53">
        <f>VLOOKUP($A269,[5]Hoja1!$A$3:$G$271,6,0)</f>
        <v>0</v>
      </c>
      <c r="Y269" s="53">
        <f>VLOOKUP($A269,[5]Hoja1!$A$3:$G$271,7,0)</f>
        <v>0</v>
      </c>
      <c r="Z269" s="53">
        <f t="shared" si="125"/>
        <v>0</v>
      </c>
      <c r="AA269" s="54">
        <f t="shared" si="124"/>
        <v>0</v>
      </c>
      <c r="AB269" s="53">
        <f>VLOOKUP($A269,[6]Hoja1!$A$3:$G$271,6,0)</f>
        <v>0</v>
      </c>
      <c r="AC269" s="53">
        <f>VLOOKUP($A269,[6]Hoja1!$A$3:$G$271,7,0)</f>
        <v>0</v>
      </c>
      <c r="AD269" s="53">
        <f t="shared" si="126"/>
        <v>0</v>
      </c>
      <c r="AE269" s="54">
        <f t="shared" si="124"/>
        <v>0</v>
      </c>
      <c r="AF269" s="53">
        <f>VLOOKUP($A269,[7]Hoja1!$A$3:$M$271,12,0)</f>
        <v>0</v>
      </c>
      <c r="AG269" s="53">
        <f>VLOOKUP($A269,[7]Hoja1!$A$3:$M$271,13,0)</f>
        <v>0</v>
      </c>
      <c r="AH269" s="53">
        <f t="shared" si="127"/>
        <v>0</v>
      </c>
      <c r="AI269" s="54">
        <f t="shared" si="124"/>
        <v>0</v>
      </c>
      <c r="AJ269" s="53">
        <f>VLOOKUP($A269,[8]Hoja1!$A$3:$G$271,6,0)</f>
        <v>0</v>
      </c>
      <c r="AK269" s="53">
        <f>VLOOKUP($A269,[8]Hoja1!$A$3:$G$271,7,0)</f>
        <v>0</v>
      </c>
      <c r="AL269" s="53">
        <f t="shared" si="128"/>
        <v>0</v>
      </c>
      <c r="AM269" s="54">
        <f t="shared" si="124"/>
        <v>0</v>
      </c>
      <c r="AN269" s="53">
        <f>VLOOKUP($A269,[9]Hoja1!$A$5:$G$273,6,0)</f>
        <v>0</v>
      </c>
      <c r="AO269" s="53">
        <f>VLOOKUP($A269,[9]Hoja1!$A$5:$G$273,7,0)</f>
        <v>0</v>
      </c>
      <c r="AP269" s="53">
        <f t="shared" si="129"/>
        <v>0</v>
      </c>
      <c r="AQ269" s="54">
        <f t="shared" si="124"/>
        <v>0</v>
      </c>
      <c r="AR269" s="53">
        <f>VLOOKUP($A269,[10]Hoja1!$A$3:$M$271,12,0)</f>
        <v>0</v>
      </c>
      <c r="AS269" s="53">
        <f>VLOOKUP($A269,[10]Hoja1!$A$3:$M$271,13,0)</f>
        <v>0</v>
      </c>
      <c r="AT269" s="53">
        <f t="shared" si="130"/>
        <v>0</v>
      </c>
      <c r="AU269" s="54">
        <f t="shared" si="119"/>
        <v>0</v>
      </c>
      <c r="AV269" s="53">
        <f>VLOOKUP($A269,[11]Hoja1!$A$3:$M$271,12,0)</f>
        <v>0</v>
      </c>
      <c r="AW269" s="53">
        <f>VLOOKUP($A269,[11]Hoja1!$A$3:$M$271,13,0)</f>
        <v>0</v>
      </c>
      <c r="AX269" s="53">
        <f t="shared" si="131"/>
        <v>0</v>
      </c>
      <c r="AY269" s="54">
        <f t="shared" si="119"/>
        <v>0</v>
      </c>
      <c r="AZ269" s="53">
        <f>VLOOKUP($A269,[12]Hoja1!$A$3:$M$271,12,0)</f>
        <v>0</v>
      </c>
      <c r="BA269" s="53">
        <f>VLOOKUP($A269,[12]Hoja1!$A$3:$M$271,13,0)</f>
        <v>0</v>
      </c>
      <c r="BB269" s="53">
        <f t="shared" si="132"/>
        <v>0</v>
      </c>
      <c r="BC269" s="54">
        <f t="shared" si="119"/>
        <v>0</v>
      </c>
      <c r="BD269" s="182"/>
      <c r="BF269" s="13"/>
      <c r="BK269" s="13"/>
    </row>
    <row r="270" spans="1:63" s="14" customFormat="1" ht="25.5" x14ac:dyDescent="0.2">
      <c r="A270" s="183">
        <v>261</v>
      </c>
      <c r="B270" s="49" t="s">
        <v>425</v>
      </c>
      <c r="C270" s="49" t="s">
        <v>271</v>
      </c>
      <c r="D270" s="132">
        <v>1</v>
      </c>
      <c r="E270" s="50" t="s">
        <v>331</v>
      </c>
      <c r="F270" s="164">
        <v>112954</v>
      </c>
      <c r="G270" s="162">
        <v>1</v>
      </c>
      <c r="H270" s="53">
        <f>VLOOKUP($A270,[1]Hoja1!$A$3:$G$271,6,0)</f>
        <v>0</v>
      </c>
      <c r="I270" s="53">
        <f>VLOOKUP($A270,[1]Hoja1!$A$3:$G$271,7,0)</f>
        <v>0</v>
      </c>
      <c r="J270" s="53">
        <f t="shared" si="133"/>
        <v>0</v>
      </c>
      <c r="K270" s="54">
        <f t="shared" si="134"/>
        <v>0</v>
      </c>
      <c r="L270" s="53">
        <f>VLOOKUP($A270,[2]Hoja1!$A$3:$G$271,6,0)</f>
        <v>0</v>
      </c>
      <c r="M270" s="53">
        <f>VLOOKUP($A270,[2]Hoja1!$A$3:$G$271,7,0)</f>
        <v>0</v>
      </c>
      <c r="N270" s="53">
        <f t="shared" si="120"/>
        <v>0</v>
      </c>
      <c r="O270" s="54">
        <f t="shared" si="121"/>
        <v>0</v>
      </c>
      <c r="P270" s="53">
        <f>VLOOKUP($A270,[3]Hoja1!$A$3:$M$271,12,0)</f>
        <v>0</v>
      </c>
      <c r="Q270" s="53">
        <f>VLOOKUP($A270,[3]Hoja1!$A$3:$M$271,13,0)</f>
        <v>0</v>
      </c>
      <c r="R270" s="53">
        <f t="shared" si="122"/>
        <v>0</v>
      </c>
      <c r="S270" s="54">
        <f t="shared" si="121"/>
        <v>0</v>
      </c>
      <c r="T270" s="53">
        <f>VLOOKUP($A270,[4]Hoja1!$A$3:$G$271,6,0)</f>
        <v>306818</v>
      </c>
      <c r="U270" s="53">
        <f>VLOOKUP($A270,[4]Hoja1!$A$3:$G$271,7,0)</f>
        <v>0</v>
      </c>
      <c r="V270" s="53">
        <f t="shared" si="123"/>
        <v>306818</v>
      </c>
      <c r="W270" s="54">
        <f t="shared" si="124"/>
        <v>306818</v>
      </c>
      <c r="X270" s="53">
        <f>VLOOKUP($A270,[5]Hoja1!$A$3:$G$271,6,0)</f>
        <v>0</v>
      </c>
      <c r="Y270" s="53">
        <f>VLOOKUP($A270,[5]Hoja1!$A$3:$G$271,7,0)</f>
        <v>0</v>
      </c>
      <c r="Z270" s="53">
        <f t="shared" si="125"/>
        <v>0</v>
      </c>
      <c r="AA270" s="54">
        <f t="shared" si="124"/>
        <v>0</v>
      </c>
      <c r="AB270" s="53">
        <f>VLOOKUP($A270,[6]Hoja1!$A$3:$G$271,6,0)</f>
        <v>223000</v>
      </c>
      <c r="AC270" s="53">
        <f>VLOOKUP($A270,[6]Hoja1!$A$3:$G$271,7,0)</f>
        <v>0</v>
      </c>
      <c r="AD270" s="53">
        <f t="shared" si="126"/>
        <v>223000</v>
      </c>
      <c r="AE270" s="54">
        <f t="shared" si="124"/>
        <v>223000</v>
      </c>
      <c r="AF270" s="53">
        <f>VLOOKUP($A270,[7]Hoja1!$A$3:$M$271,12,0)</f>
        <v>0</v>
      </c>
      <c r="AG270" s="53">
        <f>VLOOKUP($A270,[7]Hoja1!$A$3:$M$271,13,0)</f>
        <v>0</v>
      </c>
      <c r="AH270" s="53">
        <f t="shared" si="127"/>
        <v>0</v>
      </c>
      <c r="AI270" s="54">
        <f t="shared" si="124"/>
        <v>0</v>
      </c>
      <c r="AJ270" s="53">
        <f>VLOOKUP($A270,[8]Hoja1!$A$3:$G$271,6,0)</f>
        <v>0</v>
      </c>
      <c r="AK270" s="53">
        <f>VLOOKUP($A270,[8]Hoja1!$A$3:$G$271,7,0)</f>
        <v>0</v>
      </c>
      <c r="AL270" s="53">
        <f t="shared" si="128"/>
        <v>0</v>
      </c>
      <c r="AM270" s="54">
        <f t="shared" si="124"/>
        <v>0</v>
      </c>
      <c r="AN270" s="53">
        <f>VLOOKUP($A270,[9]Hoja1!$A$5:$G$273,6,0)</f>
        <v>0</v>
      </c>
      <c r="AO270" s="53">
        <f>VLOOKUP($A270,[9]Hoja1!$A$5:$G$273,7,0)</f>
        <v>0</v>
      </c>
      <c r="AP270" s="53">
        <f t="shared" si="129"/>
        <v>0</v>
      </c>
      <c r="AQ270" s="54">
        <f t="shared" si="124"/>
        <v>0</v>
      </c>
      <c r="AR270" s="53">
        <f>VLOOKUP($A270,[10]Hoja1!$A$3:$M$271,12,0)</f>
        <v>0</v>
      </c>
      <c r="AS270" s="53">
        <f>VLOOKUP($A270,[10]Hoja1!$A$3:$M$271,13,0)</f>
        <v>0</v>
      </c>
      <c r="AT270" s="53">
        <f t="shared" si="130"/>
        <v>0</v>
      </c>
      <c r="AU270" s="54">
        <f t="shared" si="119"/>
        <v>0</v>
      </c>
      <c r="AV270" s="53">
        <f>VLOOKUP($A270,[11]Hoja1!$A$3:$M$271,12,0)</f>
        <v>0</v>
      </c>
      <c r="AW270" s="53">
        <f>VLOOKUP($A270,[11]Hoja1!$A$3:$M$271,13,0)</f>
        <v>0</v>
      </c>
      <c r="AX270" s="53">
        <f t="shared" si="131"/>
        <v>0</v>
      </c>
      <c r="AY270" s="54">
        <f t="shared" si="119"/>
        <v>0</v>
      </c>
      <c r="AZ270" s="53">
        <f>VLOOKUP($A270,[12]Hoja1!$A$3:$M$271,12,0)</f>
        <v>0</v>
      </c>
      <c r="BA270" s="53">
        <f>VLOOKUP($A270,[12]Hoja1!$A$3:$M$271,13,0)</f>
        <v>0</v>
      </c>
      <c r="BB270" s="53">
        <f t="shared" si="132"/>
        <v>0</v>
      </c>
      <c r="BC270" s="54">
        <f t="shared" si="119"/>
        <v>0</v>
      </c>
      <c r="BD270" s="182"/>
      <c r="BF270" s="13"/>
      <c r="BK270" s="13"/>
    </row>
    <row r="271" spans="1:63" s="14" customFormat="1" ht="12.75" x14ac:dyDescent="0.2">
      <c r="A271" s="184">
        <v>262</v>
      </c>
      <c r="B271" s="49" t="s">
        <v>278</v>
      </c>
      <c r="C271" s="49" t="s">
        <v>271</v>
      </c>
      <c r="D271" s="132">
        <v>1</v>
      </c>
      <c r="E271" s="50" t="s">
        <v>331</v>
      </c>
      <c r="F271" s="164">
        <v>614</v>
      </c>
      <c r="G271" s="162">
        <v>18.333333333333332</v>
      </c>
      <c r="H271" s="53">
        <f>VLOOKUP($A271,[1]Hoja1!$A$3:$G$271,6,0)</f>
        <v>0</v>
      </c>
      <c r="I271" s="53">
        <f>VLOOKUP($A271,[1]Hoja1!$A$3:$G$271,7,0)</f>
        <v>0</v>
      </c>
      <c r="J271" s="53">
        <f t="shared" si="133"/>
        <v>0</v>
      </c>
      <c r="K271" s="54">
        <f t="shared" si="134"/>
        <v>0</v>
      </c>
      <c r="L271" s="53">
        <f>VLOOKUP($A271,[2]Hoja1!$A$3:$G$271,6,0)</f>
        <v>0</v>
      </c>
      <c r="M271" s="53">
        <f>VLOOKUP($A271,[2]Hoja1!$A$3:$G$271,7,0)</f>
        <v>0</v>
      </c>
      <c r="N271" s="53">
        <f t="shared" si="120"/>
        <v>0</v>
      </c>
      <c r="O271" s="54">
        <f t="shared" si="121"/>
        <v>0</v>
      </c>
      <c r="P271" s="53">
        <f>VLOOKUP($A271,[3]Hoja1!$A$3:$M$271,12,0)</f>
        <v>0</v>
      </c>
      <c r="Q271" s="53">
        <f>VLOOKUP($A271,[3]Hoja1!$A$3:$M$271,13,0)</f>
        <v>0</v>
      </c>
      <c r="R271" s="53">
        <f t="shared" si="122"/>
        <v>0</v>
      </c>
      <c r="S271" s="54">
        <f t="shared" si="121"/>
        <v>0</v>
      </c>
      <c r="T271" s="53">
        <f>VLOOKUP($A271,[4]Hoja1!$A$3:$G$271,6,0)</f>
        <v>855</v>
      </c>
      <c r="U271" s="53">
        <f>VLOOKUP($A271,[4]Hoja1!$A$3:$G$271,7,0)</f>
        <v>0</v>
      </c>
      <c r="V271" s="53">
        <f t="shared" si="123"/>
        <v>855</v>
      </c>
      <c r="W271" s="54">
        <f t="shared" si="124"/>
        <v>855</v>
      </c>
      <c r="X271" s="53">
        <f>VLOOKUP($A271,[5]Hoja1!$A$3:$G$271,6,0)</f>
        <v>0</v>
      </c>
      <c r="Y271" s="53">
        <f>VLOOKUP($A271,[5]Hoja1!$A$3:$G$271,7,0)</f>
        <v>0</v>
      </c>
      <c r="Z271" s="53">
        <f t="shared" si="125"/>
        <v>0</v>
      </c>
      <c r="AA271" s="54">
        <f t="shared" si="124"/>
        <v>0</v>
      </c>
      <c r="AB271" s="53">
        <f>VLOOKUP($A271,[6]Hoja1!$A$3:$G$271,6,0)</f>
        <v>0</v>
      </c>
      <c r="AC271" s="53">
        <f>VLOOKUP($A271,[6]Hoja1!$A$3:$G$271,7,0)</f>
        <v>0</v>
      </c>
      <c r="AD271" s="53">
        <f t="shared" si="126"/>
        <v>0</v>
      </c>
      <c r="AE271" s="54">
        <f t="shared" si="124"/>
        <v>0</v>
      </c>
      <c r="AF271" s="53">
        <f>VLOOKUP($A271,[7]Hoja1!$A$3:$M$271,12,0)</f>
        <v>0</v>
      </c>
      <c r="AG271" s="53">
        <f>VLOOKUP($A271,[7]Hoja1!$A$3:$M$271,13,0)</f>
        <v>0</v>
      </c>
      <c r="AH271" s="53">
        <f t="shared" si="127"/>
        <v>0</v>
      </c>
      <c r="AI271" s="54">
        <f t="shared" si="124"/>
        <v>0</v>
      </c>
      <c r="AJ271" s="53">
        <f>VLOOKUP($A271,[8]Hoja1!$A$3:$G$271,6,0)</f>
        <v>0</v>
      </c>
      <c r="AK271" s="53">
        <f>VLOOKUP($A271,[8]Hoja1!$A$3:$G$271,7,0)</f>
        <v>0</v>
      </c>
      <c r="AL271" s="53">
        <f t="shared" si="128"/>
        <v>0</v>
      </c>
      <c r="AM271" s="54">
        <f t="shared" si="124"/>
        <v>0</v>
      </c>
      <c r="AN271" s="53">
        <f>VLOOKUP($A271,[9]Hoja1!$A$5:$G$273,6,0)</f>
        <v>580</v>
      </c>
      <c r="AO271" s="53">
        <f>VLOOKUP($A271,[9]Hoja1!$A$5:$G$273,7,0)</f>
        <v>0</v>
      </c>
      <c r="AP271" s="53">
        <f t="shared" si="129"/>
        <v>580</v>
      </c>
      <c r="AQ271" s="54">
        <f t="shared" si="124"/>
        <v>580</v>
      </c>
      <c r="AR271" s="53">
        <f>VLOOKUP($A271,[10]Hoja1!$A$3:$M$271,12,0)</f>
        <v>0</v>
      </c>
      <c r="AS271" s="53">
        <f>VLOOKUP($A271,[10]Hoja1!$A$3:$M$271,13,0)</f>
        <v>0</v>
      </c>
      <c r="AT271" s="53">
        <f t="shared" si="130"/>
        <v>0</v>
      </c>
      <c r="AU271" s="54">
        <f t="shared" si="119"/>
        <v>0</v>
      </c>
      <c r="AV271" s="53">
        <f>VLOOKUP($A271,[11]Hoja1!$A$3:$M$271,12,0)</f>
        <v>0</v>
      </c>
      <c r="AW271" s="53">
        <f>VLOOKUP($A271,[11]Hoja1!$A$3:$M$271,13,0)</f>
        <v>0</v>
      </c>
      <c r="AX271" s="53">
        <f t="shared" si="131"/>
        <v>0</v>
      </c>
      <c r="AY271" s="54">
        <f t="shared" si="119"/>
        <v>0</v>
      </c>
      <c r="AZ271" s="53">
        <f>VLOOKUP($A271,[12]Hoja1!$A$3:$M$271,12,0)</f>
        <v>0</v>
      </c>
      <c r="BA271" s="53">
        <f>VLOOKUP($A271,[12]Hoja1!$A$3:$M$271,13,0)</f>
        <v>0</v>
      </c>
      <c r="BB271" s="53">
        <f t="shared" si="132"/>
        <v>0</v>
      </c>
      <c r="BC271" s="54">
        <f t="shared" si="119"/>
        <v>0</v>
      </c>
      <c r="BD271" s="182"/>
      <c r="BF271" s="13"/>
      <c r="BK271" s="13"/>
    </row>
    <row r="272" spans="1:63" s="14" customFormat="1" ht="38.25" x14ac:dyDescent="0.2">
      <c r="A272" s="183">
        <v>263</v>
      </c>
      <c r="B272" s="49" t="s">
        <v>288</v>
      </c>
      <c r="C272" s="49" t="s">
        <v>289</v>
      </c>
      <c r="D272" s="132">
        <v>1</v>
      </c>
      <c r="E272" s="50" t="s">
        <v>331</v>
      </c>
      <c r="F272" s="164">
        <v>9080</v>
      </c>
      <c r="G272" s="162">
        <v>55.333333333333336</v>
      </c>
      <c r="H272" s="53">
        <f>VLOOKUP($A272,[1]Hoja1!$A$3:$G$271,6,0)</f>
        <v>0</v>
      </c>
      <c r="I272" s="53">
        <f>VLOOKUP($A272,[1]Hoja1!$A$3:$G$271,7,0)</f>
        <v>0</v>
      </c>
      <c r="J272" s="53">
        <f t="shared" si="133"/>
        <v>0</v>
      </c>
      <c r="K272" s="54">
        <f t="shared" si="134"/>
        <v>0</v>
      </c>
      <c r="L272" s="53">
        <f>VLOOKUP($A272,[2]Hoja1!$A$3:$G$271,6,0)</f>
        <v>0</v>
      </c>
      <c r="M272" s="53">
        <f>VLOOKUP($A272,[2]Hoja1!$A$3:$G$271,7,0)</f>
        <v>0</v>
      </c>
      <c r="N272" s="53">
        <f t="shared" si="120"/>
        <v>0</v>
      </c>
      <c r="O272" s="54">
        <f t="shared" si="121"/>
        <v>0</v>
      </c>
      <c r="P272" s="53">
        <f>VLOOKUP($A272,[3]Hoja1!$A$3:$M$271,12,0)</f>
        <v>6745</v>
      </c>
      <c r="Q272" s="53">
        <f>P272*0.19</f>
        <v>1281.55</v>
      </c>
      <c r="R272" s="53">
        <f t="shared" si="122"/>
        <v>8026.55</v>
      </c>
      <c r="S272" s="54">
        <f t="shared" si="121"/>
        <v>8026.55</v>
      </c>
      <c r="T272" s="53">
        <f>VLOOKUP($A272,[4]Hoja1!$A$3:$G$271,6,0)</f>
        <v>22313</v>
      </c>
      <c r="U272" s="53">
        <f>T272*0.19</f>
        <v>4239.47</v>
      </c>
      <c r="V272" s="53">
        <f t="shared" si="123"/>
        <v>26552.47</v>
      </c>
      <c r="W272" s="54">
        <f t="shared" si="124"/>
        <v>26552.47</v>
      </c>
      <c r="X272" s="53">
        <f>VLOOKUP($A272,[5]Hoja1!$A$3:$G$271,6,0)</f>
        <v>0</v>
      </c>
      <c r="Y272" s="53">
        <f>VLOOKUP($A272,[5]Hoja1!$A$3:$G$271,7,0)</f>
        <v>0</v>
      </c>
      <c r="Z272" s="53">
        <f t="shared" si="125"/>
        <v>0</v>
      </c>
      <c r="AA272" s="54">
        <f t="shared" si="124"/>
        <v>0</v>
      </c>
      <c r="AB272" s="53">
        <f>VLOOKUP($A272,[6]Hoja1!$A$3:$G$271,6,0)</f>
        <v>15760</v>
      </c>
      <c r="AC272" s="53">
        <f>AB272*0.19</f>
        <v>2994.4</v>
      </c>
      <c r="AD272" s="53">
        <f t="shared" si="126"/>
        <v>18754.400000000001</v>
      </c>
      <c r="AE272" s="54">
        <f t="shared" si="124"/>
        <v>18754.400000000001</v>
      </c>
      <c r="AF272" s="53">
        <f>VLOOKUP($A272,[7]Hoja1!$A$3:$M$271,12,0)</f>
        <v>0</v>
      </c>
      <c r="AG272" s="53">
        <f>VLOOKUP($A272,[7]Hoja1!$A$3:$M$271,13,0)</f>
        <v>0</v>
      </c>
      <c r="AH272" s="53">
        <f t="shared" si="127"/>
        <v>0</v>
      </c>
      <c r="AI272" s="54">
        <f t="shared" si="124"/>
        <v>0</v>
      </c>
      <c r="AJ272" s="53">
        <f>VLOOKUP($A272,[8]Hoja1!$A$3:$G$271,6,0)</f>
        <v>0</v>
      </c>
      <c r="AK272" s="53">
        <f>VLOOKUP($A272,[8]Hoja1!$A$3:$G$271,7,0)</f>
        <v>0</v>
      </c>
      <c r="AL272" s="53">
        <f t="shared" si="128"/>
        <v>0</v>
      </c>
      <c r="AM272" s="54">
        <f t="shared" si="124"/>
        <v>0</v>
      </c>
      <c r="AN272" s="53">
        <f>VLOOKUP($A272,[9]Hoja1!$A$5:$G$273,6,0)</f>
        <v>7197</v>
      </c>
      <c r="AO272" s="53">
        <f>VLOOKUP($A272,[9]Hoja1!$A$5:$G$273,7,0)</f>
        <v>0</v>
      </c>
      <c r="AP272" s="53">
        <f t="shared" si="129"/>
        <v>7197</v>
      </c>
      <c r="AQ272" s="54">
        <f t="shared" si="124"/>
        <v>7197</v>
      </c>
      <c r="AR272" s="53">
        <f>VLOOKUP($A272,[10]Hoja1!$A$3:$M$271,12,0)</f>
        <v>0</v>
      </c>
      <c r="AS272" s="53">
        <f>VLOOKUP($A272,[10]Hoja1!$A$3:$M$271,13,0)</f>
        <v>0</v>
      </c>
      <c r="AT272" s="53">
        <f t="shared" si="130"/>
        <v>0</v>
      </c>
      <c r="AU272" s="54">
        <f t="shared" si="119"/>
        <v>0</v>
      </c>
      <c r="AV272" s="53">
        <f>VLOOKUP($A272,[11]Hoja1!$A$3:$M$271,12,0)</f>
        <v>0</v>
      </c>
      <c r="AW272" s="53">
        <f>VLOOKUP($A272,[11]Hoja1!$A$3:$M$271,13,0)</f>
        <v>0</v>
      </c>
      <c r="AX272" s="53">
        <f t="shared" si="131"/>
        <v>0</v>
      </c>
      <c r="AY272" s="54">
        <f t="shared" si="119"/>
        <v>0</v>
      </c>
      <c r="AZ272" s="53">
        <f>VLOOKUP($A272,[12]Hoja1!$A$3:$M$271,12,0)</f>
        <v>0</v>
      </c>
      <c r="BA272" s="53">
        <f>VLOOKUP($A272,[12]Hoja1!$A$3:$M$271,13,0)</f>
        <v>0</v>
      </c>
      <c r="BB272" s="53">
        <f t="shared" si="132"/>
        <v>0</v>
      </c>
      <c r="BC272" s="54">
        <f t="shared" si="119"/>
        <v>0</v>
      </c>
      <c r="BD272" s="182"/>
      <c r="BF272" s="13"/>
      <c r="BK272" s="13"/>
    </row>
    <row r="273" spans="1:63" s="14" customFormat="1" ht="25.5" x14ac:dyDescent="0.2">
      <c r="A273" s="184">
        <v>264</v>
      </c>
      <c r="B273" s="49" t="s">
        <v>293</v>
      </c>
      <c r="C273" s="49" t="s">
        <v>292</v>
      </c>
      <c r="D273" s="132">
        <v>1</v>
      </c>
      <c r="E273" s="50" t="s">
        <v>331</v>
      </c>
      <c r="F273" s="164">
        <v>1687</v>
      </c>
      <c r="G273" s="162">
        <v>1</v>
      </c>
      <c r="H273" s="53">
        <f>VLOOKUP($A273,[1]Hoja1!$A$3:$G$271,6,0)</f>
        <v>0</v>
      </c>
      <c r="I273" s="53">
        <f>VLOOKUP($A273,[1]Hoja1!$A$3:$G$271,7,0)</f>
        <v>0</v>
      </c>
      <c r="J273" s="53">
        <f t="shared" si="133"/>
        <v>0</v>
      </c>
      <c r="K273" s="54">
        <f t="shared" si="134"/>
        <v>0</v>
      </c>
      <c r="L273" s="53">
        <f>VLOOKUP($A273,[2]Hoja1!$A$3:$G$271,6,0)</f>
        <v>0</v>
      </c>
      <c r="M273" s="53">
        <f>VLOOKUP($A273,[2]Hoja1!$A$3:$G$271,7,0)</f>
        <v>0</v>
      </c>
      <c r="N273" s="53">
        <f t="shared" si="120"/>
        <v>0</v>
      </c>
      <c r="O273" s="54">
        <f t="shared" si="121"/>
        <v>0</v>
      </c>
      <c r="P273" s="53">
        <f>VLOOKUP($A273,[3]Hoja1!$A$3:$M$271,12,0)</f>
        <v>0</v>
      </c>
      <c r="Q273" s="53">
        <f>VLOOKUP($A273,[3]Hoja1!$A$3:$M$271,13,0)</f>
        <v>0</v>
      </c>
      <c r="R273" s="53">
        <f t="shared" si="122"/>
        <v>0</v>
      </c>
      <c r="S273" s="54">
        <f t="shared" si="121"/>
        <v>0</v>
      </c>
      <c r="T273" s="53">
        <f>VLOOKUP($A273,[4]Hoja1!$A$3:$G$271,6,0)</f>
        <v>0</v>
      </c>
      <c r="U273" s="53">
        <f>VLOOKUP($A273,[4]Hoja1!$A$3:$G$271,7,0)</f>
        <v>0</v>
      </c>
      <c r="V273" s="53">
        <f t="shared" si="123"/>
        <v>0</v>
      </c>
      <c r="W273" s="54">
        <f t="shared" si="124"/>
        <v>0</v>
      </c>
      <c r="X273" s="53">
        <f>VLOOKUP($A273,[5]Hoja1!$A$3:$G$271,6,0)</f>
        <v>0</v>
      </c>
      <c r="Y273" s="53">
        <f>VLOOKUP($A273,[5]Hoja1!$A$3:$G$271,7,0)</f>
        <v>0</v>
      </c>
      <c r="Z273" s="53">
        <f t="shared" si="125"/>
        <v>0</v>
      </c>
      <c r="AA273" s="54">
        <f t="shared" si="124"/>
        <v>0</v>
      </c>
      <c r="AB273" s="53">
        <f>VLOOKUP($A273,[6]Hoja1!$A$3:$G$271,6,0)</f>
        <v>0</v>
      </c>
      <c r="AC273" s="53">
        <f>VLOOKUP($A273,[6]Hoja1!$A$3:$G$271,7,0)</f>
        <v>0</v>
      </c>
      <c r="AD273" s="53">
        <f t="shared" si="126"/>
        <v>0</v>
      </c>
      <c r="AE273" s="54">
        <f t="shared" si="124"/>
        <v>0</v>
      </c>
      <c r="AF273" s="53">
        <f>VLOOKUP($A273,[7]Hoja1!$A$3:$M$271,12,0)</f>
        <v>0</v>
      </c>
      <c r="AG273" s="53">
        <f>VLOOKUP($A273,[7]Hoja1!$A$3:$M$271,13,0)</f>
        <v>0</v>
      </c>
      <c r="AH273" s="53">
        <f t="shared" si="127"/>
        <v>0</v>
      </c>
      <c r="AI273" s="54">
        <f t="shared" si="124"/>
        <v>0</v>
      </c>
      <c r="AJ273" s="53">
        <f>VLOOKUP($A273,[8]Hoja1!$A$3:$G$271,6,0)</f>
        <v>0</v>
      </c>
      <c r="AK273" s="53">
        <f>VLOOKUP($A273,[8]Hoja1!$A$3:$G$271,7,0)</f>
        <v>0</v>
      </c>
      <c r="AL273" s="53">
        <f t="shared" si="128"/>
        <v>0</v>
      </c>
      <c r="AM273" s="54">
        <f t="shared" si="124"/>
        <v>0</v>
      </c>
      <c r="AN273" s="53">
        <f>VLOOKUP($A273,[9]Hoja1!$A$5:$G$273,6,0)</f>
        <v>1705</v>
      </c>
      <c r="AO273" s="53">
        <f>VLOOKUP($A273,[9]Hoja1!$A$5:$G$273,7,0)</f>
        <v>0</v>
      </c>
      <c r="AP273" s="53">
        <f t="shared" si="129"/>
        <v>1705</v>
      </c>
      <c r="AQ273" s="54">
        <f t="shared" si="124"/>
        <v>1705</v>
      </c>
      <c r="AR273" s="53">
        <f>VLOOKUP($A273,[10]Hoja1!$A$3:$M$271,12,0)</f>
        <v>0</v>
      </c>
      <c r="AS273" s="53">
        <f>VLOOKUP($A273,[10]Hoja1!$A$3:$M$271,13,0)</f>
        <v>0</v>
      </c>
      <c r="AT273" s="53">
        <f t="shared" si="130"/>
        <v>0</v>
      </c>
      <c r="AU273" s="54">
        <f t="shared" si="119"/>
        <v>0</v>
      </c>
      <c r="AV273" s="53">
        <f>VLOOKUP($A273,[11]Hoja1!$A$3:$M$271,12,0)</f>
        <v>0</v>
      </c>
      <c r="AW273" s="53">
        <f>VLOOKUP($A273,[11]Hoja1!$A$3:$M$271,13,0)</f>
        <v>0</v>
      </c>
      <c r="AX273" s="53">
        <f t="shared" si="131"/>
        <v>0</v>
      </c>
      <c r="AY273" s="54">
        <f t="shared" si="119"/>
        <v>0</v>
      </c>
      <c r="AZ273" s="53">
        <f>VLOOKUP($A273,[12]Hoja1!$A$3:$M$271,12,0)</f>
        <v>0</v>
      </c>
      <c r="BA273" s="53">
        <f>VLOOKUP($A273,[12]Hoja1!$A$3:$M$271,13,0)</f>
        <v>0</v>
      </c>
      <c r="BB273" s="53">
        <f t="shared" si="132"/>
        <v>0</v>
      </c>
      <c r="BC273" s="54">
        <f t="shared" si="119"/>
        <v>0</v>
      </c>
      <c r="BD273" s="182"/>
      <c r="BF273" s="13"/>
      <c r="BK273" s="13"/>
    </row>
    <row r="274" spans="1:63" s="14" customFormat="1" ht="25.5" x14ac:dyDescent="0.2">
      <c r="A274" s="183">
        <v>265</v>
      </c>
      <c r="B274" s="49" t="s">
        <v>185</v>
      </c>
      <c r="C274" s="49" t="s">
        <v>183</v>
      </c>
      <c r="D274" s="132">
        <v>1</v>
      </c>
      <c r="E274" s="50" t="s">
        <v>331</v>
      </c>
      <c r="F274" s="164">
        <v>165</v>
      </c>
      <c r="G274" s="162">
        <v>7348</v>
      </c>
      <c r="H274" s="53">
        <f>VLOOKUP($A274,[1]Hoja1!$A$3:$G$271,6,0)</f>
        <v>180</v>
      </c>
      <c r="I274" s="53"/>
      <c r="J274" s="53">
        <f t="shared" si="133"/>
        <v>180</v>
      </c>
      <c r="K274" s="54">
        <f t="shared" si="134"/>
        <v>180</v>
      </c>
      <c r="L274" s="53">
        <f>VLOOKUP($A274,[2]Hoja1!$A$3:$G$271,6,0)</f>
        <v>0</v>
      </c>
      <c r="M274" s="53">
        <f>VLOOKUP($A274,[2]Hoja1!$A$3:$G$271,7,0)</f>
        <v>0</v>
      </c>
      <c r="N274" s="53">
        <f t="shared" si="120"/>
        <v>0</v>
      </c>
      <c r="O274" s="54">
        <f t="shared" si="121"/>
        <v>0</v>
      </c>
      <c r="P274" s="53">
        <f>VLOOKUP($A274,[3]Hoja1!$A$3:$M$271,12,0)</f>
        <v>0</v>
      </c>
      <c r="Q274" s="53">
        <f>VLOOKUP($A274,[3]Hoja1!$A$3:$M$271,13,0)</f>
        <v>0</v>
      </c>
      <c r="R274" s="53">
        <f t="shared" si="122"/>
        <v>0</v>
      </c>
      <c r="S274" s="54">
        <f t="shared" si="121"/>
        <v>0</v>
      </c>
      <c r="T274" s="53">
        <f>VLOOKUP($A274,[4]Hoja1!$A$3:$G$271,6,0)</f>
        <v>232</v>
      </c>
      <c r="U274" s="53">
        <f>VLOOKUP($A274,[4]Hoja1!$A$3:$G$271,7,0)</f>
        <v>0</v>
      </c>
      <c r="V274" s="53">
        <f t="shared" si="123"/>
        <v>232</v>
      </c>
      <c r="W274" s="54">
        <f t="shared" si="124"/>
        <v>232</v>
      </c>
      <c r="X274" s="53">
        <f>VLOOKUP($A274,[5]Hoja1!$A$3:$G$271,6,0)</f>
        <v>0</v>
      </c>
      <c r="Y274" s="53">
        <f>VLOOKUP($A274,[5]Hoja1!$A$3:$G$271,7,0)</f>
        <v>0</v>
      </c>
      <c r="Z274" s="53">
        <f t="shared" si="125"/>
        <v>0</v>
      </c>
      <c r="AA274" s="54">
        <f t="shared" si="124"/>
        <v>0</v>
      </c>
      <c r="AB274" s="53">
        <f>VLOOKUP($A274,[6]Hoja1!$A$3:$G$271,6,0)</f>
        <v>0</v>
      </c>
      <c r="AC274" s="53">
        <f>VLOOKUP($A274,[6]Hoja1!$A$3:$G$271,7,0)</f>
        <v>0</v>
      </c>
      <c r="AD274" s="53">
        <f t="shared" si="126"/>
        <v>0</v>
      </c>
      <c r="AE274" s="54">
        <f t="shared" si="124"/>
        <v>0</v>
      </c>
      <c r="AF274" s="53">
        <f>VLOOKUP($A274,[7]Hoja1!$A$3:$M$271,12,0)</f>
        <v>207</v>
      </c>
      <c r="AG274" s="53">
        <f>VLOOKUP($A274,[7]Hoja1!$A$3:$M$271,13,0)</f>
        <v>0</v>
      </c>
      <c r="AH274" s="53">
        <f t="shared" si="127"/>
        <v>207</v>
      </c>
      <c r="AI274" s="54">
        <f t="shared" si="124"/>
        <v>207</v>
      </c>
      <c r="AJ274" s="53">
        <f>VLOOKUP($A274,[8]Hoja1!$A$3:$G$271,6,0)</f>
        <v>0</v>
      </c>
      <c r="AK274" s="53">
        <f>VLOOKUP($A274,[8]Hoja1!$A$3:$G$271,7,0)</f>
        <v>0</v>
      </c>
      <c r="AL274" s="53">
        <f t="shared" si="128"/>
        <v>0</v>
      </c>
      <c r="AM274" s="54">
        <f t="shared" si="124"/>
        <v>0</v>
      </c>
      <c r="AN274" s="53">
        <f>VLOOKUP($A274,[9]Hoja1!$A$5:$G$273,6,0)</f>
        <v>0</v>
      </c>
      <c r="AO274" s="53">
        <f>VLOOKUP($A274,[9]Hoja1!$A$5:$G$273,7,0)</f>
        <v>0</v>
      </c>
      <c r="AP274" s="53">
        <f t="shared" si="129"/>
        <v>0</v>
      </c>
      <c r="AQ274" s="54">
        <f t="shared" si="124"/>
        <v>0</v>
      </c>
      <c r="AR274" s="53">
        <f>VLOOKUP($A274,[10]Hoja1!$A$3:$M$271,12,0)</f>
        <v>0</v>
      </c>
      <c r="AS274" s="53">
        <f>VLOOKUP($A274,[10]Hoja1!$A$3:$M$271,13,0)</f>
        <v>0</v>
      </c>
      <c r="AT274" s="53">
        <f t="shared" si="130"/>
        <v>0</v>
      </c>
      <c r="AU274" s="54">
        <f t="shared" si="119"/>
        <v>0</v>
      </c>
      <c r="AV274" s="53">
        <f>VLOOKUP($A274,[11]Hoja1!$A$3:$M$271,12,0)</f>
        <v>0</v>
      </c>
      <c r="AW274" s="53">
        <f>VLOOKUP($A274,[11]Hoja1!$A$3:$M$271,13,0)</f>
        <v>0</v>
      </c>
      <c r="AX274" s="53">
        <f t="shared" si="131"/>
        <v>0</v>
      </c>
      <c r="AY274" s="54">
        <f t="shared" si="119"/>
        <v>0</v>
      </c>
      <c r="AZ274" s="53">
        <f>VLOOKUP($A274,[12]Hoja1!$A$3:$M$271,12,0)</f>
        <v>0</v>
      </c>
      <c r="BA274" s="53">
        <f>VLOOKUP($A274,[12]Hoja1!$A$3:$M$271,13,0)</f>
        <v>0</v>
      </c>
      <c r="BB274" s="53">
        <f t="shared" si="132"/>
        <v>0</v>
      </c>
      <c r="BC274" s="54">
        <f t="shared" si="119"/>
        <v>0</v>
      </c>
      <c r="BD274" s="182"/>
      <c r="BF274" s="13"/>
      <c r="BK274" s="13"/>
    </row>
    <row r="275" spans="1:63" s="14" customFormat="1" ht="12.75" x14ac:dyDescent="0.2">
      <c r="A275" s="184">
        <v>266</v>
      </c>
      <c r="B275" s="49" t="s">
        <v>187</v>
      </c>
      <c r="C275" s="49" t="s">
        <v>183</v>
      </c>
      <c r="D275" s="132">
        <v>1</v>
      </c>
      <c r="E275" s="50" t="s">
        <v>331</v>
      </c>
      <c r="F275" s="164">
        <v>294</v>
      </c>
      <c r="G275" s="162">
        <v>11226</v>
      </c>
      <c r="H275" s="53">
        <f>VLOOKUP($A275,[1]Hoja1!$A$3:$G$271,6,0)</f>
        <v>398</v>
      </c>
      <c r="I275" s="53"/>
      <c r="J275" s="53">
        <f t="shared" si="133"/>
        <v>398</v>
      </c>
      <c r="K275" s="54">
        <f t="shared" si="134"/>
        <v>398</v>
      </c>
      <c r="L275" s="53">
        <f>VLOOKUP($A275,[2]Hoja1!$A$3:$G$271,6,0)</f>
        <v>0</v>
      </c>
      <c r="M275" s="53">
        <f>VLOOKUP($A275,[2]Hoja1!$A$3:$G$271,7,0)</f>
        <v>0</v>
      </c>
      <c r="N275" s="53">
        <f t="shared" si="120"/>
        <v>0</v>
      </c>
      <c r="O275" s="54">
        <f t="shared" si="121"/>
        <v>0</v>
      </c>
      <c r="P275" s="53">
        <f>VLOOKUP($A275,[3]Hoja1!$A$3:$M$271,12,0)</f>
        <v>0</v>
      </c>
      <c r="Q275" s="53">
        <f>VLOOKUP($A275,[3]Hoja1!$A$3:$M$271,13,0)</f>
        <v>0</v>
      </c>
      <c r="R275" s="53">
        <f t="shared" si="122"/>
        <v>0</v>
      </c>
      <c r="S275" s="54">
        <f t="shared" si="121"/>
        <v>0</v>
      </c>
      <c r="T275" s="53">
        <f>VLOOKUP($A275,[4]Hoja1!$A$3:$G$271,6,0)</f>
        <v>432</v>
      </c>
      <c r="U275" s="53">
        <f>VLOOKUP($A275,[4]Hoja1!$A$3:$G$271,7,0)</f>
        <v>0</v>
      </c>
      <c r="V275" s="53">
        <f t="shared" si="123"/>
        <v>432</v>
      </c>
      <c r="W275" s="54">
        <f t="shared" si="124"/>
        <v>432</v>
      </c>
      <c r="X275" s="53">
        <f>VLOOKUP($A275,[5]Hoja1!$A$3:$G$271,6,0)</f>
        <v>0</v>
      </c>
      <c r="Y275" s="53">
        <f>VLOOKUP($A275,[5]Hoja1!$A$3:$G$271,7,0)</f>
        <v>0</v>
      </c>
      <c r="Z275" s="53">
        <f t="shared" si="125"/>
        <v>0</v>
      </c>
      <c r="AA275" s="54">
        <f t="shared" si="124"/>
        <v>0</v>
      </c>
      <c r="AB275" s="53">
        <f>VLOOKUP($A275,[6]Hoja1!$A$3:$G$271,6,0)</f>
        <v>0</v>
      </c>
      <c r="AC275" s="53">
        <f>VLOOKUP($A275,[6]Hoja1!$A$3:$G$271,7,0)</f>
        <v>0</v>
      </c>
      <c r="AD275" s="53">
        <f t="shared" si="126"/>
        <v>0</v>
      </c>
      <c r="AE275" s="54">
        <f t="shared" si="124"/>
        <v>0</v>
      </c>
      <c r="AF275" s="53">
        <f>VLOOKUP($A275,[7]Hoja1!$A$3:$M$271,12,0)</f>
        <v>276</v>
      </c>
      <c r="AG275" s="53">
        <f>VLOOKUP($A275,[7]Hoja1!$A$3:$M$271,13,0)</f>
        <v>0</v>
      </c>
      <c r="AH275" s="53">
        <f t="shared" si="127"/>
        <v>276</v>
      </c>
      <c r="AI275" s="54">
        <f t="shared" si="124"/>
        <v>276</v>
      </c>
      <c r="AJ275" s="53">
        <f>VLOOKUP($A275,[8]Hoja1!$A$3:$G$271,6,0)</f>
        <v>0</v>
      </c>
      <c r="AK275" s="53">
        <f>VLOOKUP($A275,[8]Hoja1!$A$3:$G$271,7,0)</f>
        <v>0</v>
      </c>
      <c r="AL275" s="53">
        <f t="shared" si="128"/>
        <v>0</v>
      </c>
      <c r="AM275" s="54">
        <f t="shared" si="124"/>
        <v>0</v>
      </c>
      <c r="AN275" s="53">
        <f>VLOOKUP($A275,[9]Hoja1!$A$5:$G$273,6,0)</f>
        <v>432</v>
      </c>
      <c r="AO275" s="53">
        <f>VLOOKUP($A275,[9]Hoja1!$A$5:$G$273,7,0)</f>
        <v>0</v>
      </c>
      <c r="AP275" s="53">
        <f t="shared" si="129"/>
        <v>432</v>
      </c>
      <c r="AQ275" s="54">
        <f t="shared" si="124"/>
        <v>432</v>
      </c>
      <c r="AR275" s="53">
        <f>VLOOKUP($A275,[10]Hoja1!$A$3:$M$271,12,0)</f>
        <v>0</v>
      </c>
      <c r="AS275" s="53">
        <f>VLOOKUP($A275,[10]Hoja1!$A$3:$M$271,13,0)</f>
        <v>0</v>
      </c>
      <c r="AT275" s="53">
        <f t="shared" si="130"/>
        <v>0</v>
      </c>
      <c r="AU275" s="54">
        <f t="shared" si="119"/>
        <v>0</v>
      </c>
      <c r="AV275" s="53">
        <f>VLOOKUP($A275,[11]Hoja1!$A$3:$M$271,12,0)</f>
        <v>0</v>
      </c>
      <c r="AW275" s="53">
        <f>VLOOKUP($A275,[11]Hoja1!$A$3:$M$271,13,0)</f>
        <v>0</v>
      </c>
      <c r="AX275" s="53">
        <f t="shared" si="131"/>
        <v>0</v>
      </c>
      <c r="AY275" s="54">
        <f t="shared" si="119"/>
        <v>0</v>
      </c>
      <c r="AZ275" s="53">
        <f>VLOOKUP($A275,[12]Hoja1!$A$3:$M$271,12,0)</f>
        <v>0</v>
      </c>
      <c r="BA275" s="53">
        <f>VLOOKUP($A275,[12]Hoja1!$A$3:$M$271,13,0)</f>
        <v>0</v>
      </c>
      <c r="BB275" s="53">
        <f t="shared" si="132"/>
        <v>0</v>
      </c>
      <c r="BC275" s="54">
        <f t="shared" si="119"/>
        <v>0</v>
      </c>
      <c r="BD275" s="182"/>
      <c r="BF275" s="13"/>
      <c r="BK275" s="13"/>
    </row>
    <row r="276" spans="1:63" s="14" customFormat="1" ht="12.75" x14ac:dyDescent="0.2">
      <c r="A276" s="183">
        <v>267</v>
      </c>
      <c r="B276" s="49" t="s">
        <v>189</v>
      </c>
      <c r="C276" s="49" t="s">
        <v>183</v>
      </c>
      <c r="D276" s="132">
        <v>1</v>
      </c>
      <c r="E276" s="50" t="s">
        <v>331</v>
      </c>
      <c r="F276" s="164">
        <v>671</v>
      </c>
      <c r="G276" s="162">
        <v>206</v>
      </c>
      <c r="H276" s="53">
        <f>VLOOKUP($A276,[1]Hoja1!$A$3:$G$271,6,0)</f>
        <v>900</v>
      </c>
      <c r="I276" s="53"/>
      <c r="J276" s="53">
        <f t="shared" si="133"/>
        <v>900</v>
      </c>
      <c r="K276" s="54">
        <f t="shared" si="134"/>
        <v>900</v>
      </c>
      <c r="L276" s="53">
        <f>VLOOKUP($A276,[2]Hoja1!$A$3:$G$271,6,0)</f>
        <v>0</v>
      </c>
      <c r="M276" s="53">
        <f>VLOOKUP($A276,[2]Hoja1!$A$3:$G$271,7,0)</f>
        <v>0</v>
      </c>
      <c r="N276" s="53">
        <f t="shared" si="120"/>
        <v>0</v>
      </c>
      <c r="O276" s="54">
        <f t="shared" si="121"/>
        <v>0</v>
      </c>
      <c r="P276" s="53">
        <f>VLOOKUP($A276,[3]Hoja1!$A$3:$M$271,12,0)</f>
        <v>0</v>
      </c>
      <c r="Q276" s="53">
        <f>VLOOKUP($A276,[3]Hoja1!$A$3:$M$271,13,0)</f>
        <v>0</v>
      </c>
      <c r="R276" s="53">
        <f t="shared" si="122"/>
        <v>0</v>
      </c>
      <c r="S276" s="54">
        <f t="shared" si="121"/>
        <v>0</v>
      </c>
      <c r="T276" s="53">
        <f>VLOOKUP($A276,[4]Hoja1!$A$3:$G$271,6,0)</f>
        <v>836</v>
      </c>
      <c r="U276" s="53">
        <f>VLOOKUP($A276,[4]Hoja1!$A$3:$G$271,7,0)</f>
        <v>0</v>
      </c>
      <c r="V276" s="53">
        <f t="shared" si="123"/>
        <v>836</v>
      </c>
      <c r="W276" s="54">
        <f t="shared" si="124"/>
        <v>836</v>
      </c>
      <c r="X276" s="53">
        <f>VLOOKUP($A276,[5]Hoja1!$A$3:$G$271,6,0)</f>
        <v>0</v>
      </c>
      <c r="Y276" s="53">
        <f>VLOOKUP($A276,[5]Hoja1!$A$3:$G$271,7,0)</f>
        <v>0</v>
      </c>
      <c r="Z276" s="53">
        <f t="shared" si="125"/>
        <v>0</v>
      </c>
      <c r="AA276" s="54">
        <f t="shared" si="124"/>
        <v>0</v>
      </c>
      <c r="AB276" s="53">
        <f>VLOOKUP($A276,[6]Hoja1!$A$3:$G$271,6,0)</f>
        <v>0</v>
      </c>
      <c r="AC276" s="53">
        <f>VLOOKUP($A276,[6]Hoja1!$A$3:$G$271,7,0)</f>
        <v>0</v>
      </c>
      <c r="AD276" s="53">
        <f t="shared" si="126"/>
        <v>0</v>
      </c>
      <c r="AE276" s="54">
        <f t="shared" si="124"/>
        <v>0</v>
      </c>
      <c r="AF276" s="53">
        <f>VLOOKUP($A276,[7]Hoja1!$A$3:$M$271,12,0)</f>
        <v>0</v>
      </c>
      <c r="AG276" s="53">
        <f>VLOOKUP($A276,[7]Hoja1!$A$3:$M$271,13,0)</f>
        <v>0</v>
      </c>
      <c r="AH276" s="53">
        <f t="shared" si="127"/>
        <v>0</v>
      </c>
      <c r="AI276" s="54">
        <f t="shared" si="124"/>
        <v>0</v>
      </c>
      <c r="AJ276" s="53">
        <f>VLOOKUP($A276,[8]Hoja1!$A$3:$G$271,6,0)</f>
        <v>0</v>
      </c>
      <c r="AK276" s="53">
        <f>VLOOKUP($A276,[8]Hoja1!$A$3:$G$271,7,0)</f>
        <v>0</v>
      </c>
      <c r="AL276" s="53">
        <f t="shared" si="128"/>
        <v>0</v>
      </c>
      <c r="AM276" s="54">
        <f t="shared" si="124"/>
        <v>0</v>
      </c>
      <c r="AN276" s="53">
        <f>VLOOKUP($A276,[9]Hoja1!$A$5:$G$273,6,0)</f>
        <v>0</v>
      </c>
      <c r="AO276" s="53">
        <f>VLOOKUP($A276,[9]Hoja1!$A$5:$G$273,7,0)</f>
        <v>0</v>
      </c>
      <c r="AP276" s="53">
        <f t="shared" si="129"/>
        <v>0</v>
      </c>
      <c r="AQ276" s="54">
        <f t="shared" si="124"/>
        <v>0</v>
      </c>
      <c r="AR276" s="53">
        <f>VLOOKUP($A276,[10]Hoja1!$A$3:$M$271,12,0)</f>
        <v>0</v>
      </c>
      <c r="AS276" s="53">
        <f>VLOOKUP($A276,[10]Hoja1!$A$3:$M$271,13,0)</f>
        <v>0</v>
      </c>
      <c r="AT276" s="53">
        <f t="shared" si="130"/>
        <v>0</v>
      </c>
      <c r="AU276" s="54">
        <f t="shared" si="119"/>
        <v>0</v>
      </c>
      <c r="AV276" s="53">
        <f>VLOOKUP($A276,[11]Hoja1!$A$3:$M$271,12,0)</f>
        <v>0</v>
      </c>
      <c r="AW276" s="53">
        <f>VLOOKUP($A276,[11]Hoja1!$A$3:$M$271,13,0)</f>
        <v>0</v>
      </c>
      <c r="AX276" s="53">
        <f t="shared" si="131"/>
        <v>0</v>
      </c>
      <c r="AY276" s="54">
        <f t="shared" si="119"/>
        <v>0</v>
      </c>
      <c r="AZ276" s="53">
        <f>VLOOKUP($A276,[12]Hoja1!$A$3:$M$271,12,0)</f>
        <v>0</v>
      </c>
      <c r="BA276" s="53">
        <f>VLOOKUP($A276,[12]Hoja1!$A$3:$M$271,13,0)</f>
        <v>0</v>
      </c>
      <c r="BB276" s="53">
        <f t="shared" si="132"/>
        <v>0</v>
      </c>
      <c r="BC276" s="54">
        <f t="shared" si="119"/>
        <v>0</v>
      </c>
      <c r="BD276" s="182"/>
      <c r="BF276" s="13"/>
      <c r="BK276" s="13"/>
    </row>
    <row r="277" spans="1:63" s="14" customFormat="1" ht="12.75" x14ac:dyDescent="0.2">
      <c r="A277" s="184">
        <v>268</v>
      </c>
      <c r="B277" s="49" t="s">
        <v>186</v>
      </c>
      <c r="C277" s="49" t="s">
        <v>183</v>
      </c>
      <c r="D277" s="132">
        <v>1</v>
      </c>
      <c r="E277" s="50" t="s">
        <v>331</v>
      </c>
      <c r="F277" s="164">
        <v>172</v>
      </c>
      <c r="G277" s="162">
        <v>62848.333333333336</v>
      </c>
      <c r="H277" s="53">
        <f>VLOOKUP($A277,[1]Hoja1!$A$3:$G$271,6,0)</f>
        <v>279</v>
      </c>
      <c r="I277" s="53"/>
      <c r="J277" s="53">
        <f t="shared" si="133"/>
        <v>279</v>
      </c>
      <c r="K277" s="54">
        <f t="shared" si="134"/>
        <v>279</v>
      </c>
      <c r="L277" s="53">
        <f>VLOOKUP($A277,[2]Hoja1!$A$3:$G$271,6,0)</f>
        <v>0</v>
      </c>
      <c r="M277" s="53">
        <f>VLOOKUP($A277,[2]Hoja1!$A$3:$G$271,7,0)</f>
        <v>0</v>
      </c>
      <c r="N277" s="53">
        <f t="shared" si="120"/>
        <v>0</v>
      </c>
      <c r="O277" s="54">
        <f t="shared" si="121"/>
        <v>0</v>
      </c>
      <c r="P277" s="53">
        <f>VLOOKUP($A277,[3]Hoja1!$A$3:$M$271,12,0)</f>
        <v>285</v>
      </c>
      <c r="Q277" s="53">
        <f>VLOOKUP($A277,[3]Hoja1!$A$3:$M$271,13,0)</f>
        <v>0</v>
      </c>
      <c r="R277" s="53">
        <f t="shared" si="122"/>
        <v>285</v>
      </c>
      <c r="S277" s="54">
        <f t="shared" si="121"/>
        <v>285</v>
      </c>
      <c r="T277" s="53">
        <f>VLOOKUP($A277,[4]Hoja1!$A$3:$G$271,6,0)</f>
        <v>250</v>
      </c>
      <c r="U277" s="53">
        <f>VLOOKUP($A277,[4]Hoja1!$A$3:$G$271,7,0)</f>
        <v>0</v>
      </c>
      <c r="V277" s="53">
        <f t="shared" si="123"/>
        <v>250</v>
      </c>
      <c r="W277" s="54">
        <f t="shared" si="124"/>
        <v>250</v>
      </c>
      <c r="X277" s="53">
        <f>VLOOKUP($A277,[5]Hoja1!$A$3:$G$271,6,0)</f>
        <v>0</v>
      </c>
      <c r="Y277" s="53">
        <f>VLOOKUP($A277,[5]Hoja1!$A$3:$G$271,7,0)</f>
        <v>0</v>
      </c>
      <c r="Z277" s="53">
        <f t="shared" si="125"/>
        <v>0</v>
      </c>
      <c r="AA277" s="54">
        <f t="shared" si="124"/>
        <v>0</v>
      </c>
      <c r="AB277" s="53">
        <f>VLOOKUP($A277,[6]Hoja1!$A$3:$G$271,6,0)</f>
        <v>0</v>
      </c>
      <c r="AC277" s="53">
        <f>VLOOKUP($A277,[6]Hoja1!$A$3:$G$271,7,0)</f>
        <v>0</v>
      </c>
      <c r="AD277" s="53">
        <f t="shared" si="126"/>
        <v>0</v>
      </c>
      <c r="AE277" s="54">
        <f t="shared" si="124"/>
        <v>0</v>
      </c>
      <c r="AF277" s="53">
        <f>VLOOKUP($A277,[7]Hoja1!$A$3:$M$271,12,0)</f>
        <v>172</v>
      </c>
      <c r="AG277" s="53">
        <f>VLOOKUP($A277,[7]Hoja1!$A$3:$M$271,13,0)</f>
        <v>0</v>
      </c>
      <c r="AH277" s="53">
        <f t="shared" si="127"/>
        <v>172</v>
      </c>
      <c r="AI277" s="54">
        <f t="shared" si="124"/>
        <v>172</v>
      </c>
      <c r="AJ277" s="53">
        <f>VLOOKUP($A277,[8]Hoja1!$A$3:$G$271,6,0)</f>
        <v>0</v>
      </c>
      <c r="AK277" s="53">
        <f>VLOOKUP($A277,[8]Hoja1!$A$3:$G$271,7,0)</f>
        <v>0</v>
      </c>
      <c r="AL277" s="53">
        <f t="shared" si="128"/>
        <v>0</v>
      </c>
      <c r="AM277" s="54">
        <f t="shared" si="124"/>
        <v>0</v>
      </c>
      <c r="AN277" s="53">
        <f>VLOOKUP($A277,[9]Hoja1!$A$5:$G$273,6,0)</f>
        <v>223</v>
      </c>
      <c r="AO277" s="53">
        <f>VLOOKUP($A277,[9]Hoja1!$A$5:$G$273,7,0)</f>
        <v>0</v>
      </c>
      <c r="AP277" s="53">
        <f t="shared" si="129"/>
        <v>223</v>
      </c>
      <c r="AQ277" s="54">
        <f t="shared" si="124"/>
        <v>223</v>
      </c>
      <c r="AR277" s="53">
        <f>VLOOKUP($A277,[10]Hoja1!$A$3:$M$271,12,0)</f>
        <v>0</v>
      </c>
      <c r="AS277" s="53">
        <f>VLOOKUP($A277,[10]Hoja1!$A$3:$M$271,13,0)</f>
        <v>0</v>
      </c>
      <c r="AT277" s="53">
        <f t="shared" si="130"/>
        <v>0</v>
      </c>
      <c r="AU277" s="54">
        <f t="shared" si="119"/>
        <v>0</v>
      </c>
      <c r="AV277" s="53">
        <f>VLOOKUP($A277,[11]Hoja1!$A$3:$M$271,12,0)</f>
        <v>0</v>
      </c>
      <c r="AW277" s="53">
        <f>VLOOKUP($A277,[11]Hoja1!$A$3:$M$271,13,0)</f>
        <v>0</v>
      </c>
      <c r="AX277" s="53">
        <f t="shared" si="131"/>
        <v>0</v>
      </c>
      <c r="AY277" s="54">
        <f t="shared" si="119"/>
        <v>0</v>
      </c>
      <c r="AZ277" s="53">
        <f>VLOOKUP($A277,[12]Hoja1!$A$3:$M$271,12,0)</f>
        <v>0</v>
      </c>
      <c r="BA277" s="53">
        <f>VLOOKUP($A277,[12]Hoja1!$A$3:$M$271,13,0)</f>
        <v>0</v>
      </c>
      <c r="BB277" s="53">
        <f t="shared" si="132"/>
        <v>0</v>
      </c>
      <c r="BC277" s="54">
        <f t="shared" si="119"/>
        <v>0</v>
      </c>
      <c r="BD277" s="182"/>
      <c r="BF277" s="13"/>
      <c r="BK277" s="13"/>
    </row>
    <row r="278" spans="1:63" s="14" customFormat="1" ht="12.75" x14ac:dyDescent="0.2">
      <c r="A278" s="183">
        <v>269</v>
      </c>
      <c r="B278" s="49" t="s">
        <v>188</v>
      </c>
      <c r="C278" s="49" t="s">
        <v>183</v>
      </c>
      <c r="D278" s="132">
        <v>1</v>
      </c>
      <c r="E278" s="50" t="s">
        <v>331</v>
      </c>
      <c r="F278" s="164">
        <v>162</v>
      </c>
      <c r="G278" s="162">
        <v>23887.333333333332</v>
      </c>
      <c r="H278" s="53">
        <f>VLOOKUP($A278,[1]Hoja1!$A$3:$G$271,6,0)</f>
        <v>182</v>
      </c>
      <c r="I278" s="53"/>
      <c r="J278" s="53">
        <f t="shared" si="133"/>
        <v>182</v>
      </c>
      <c r="K278" s="54">
        <f t="shared" si="134"/>
        <v>182</v>
      </c>
      <c r="L278" s="53">
        <f>VLOOKUP($A278,[2]Hoja1!$A$3:$G$271,6,0)</f>
        <v>0</v>
      </c>
      <c r="M278" s="53">
        <f>VLOOKUP($A278,[2]Hoja1!$A$3:$G$271,7,0)</f>
        <v>0</v>
      </c>
      <c r="N278" s="53">
        <f t="shared" si="120"/>
        <v>0</v>
      </c>
      <c r="O278" s="54">
        <f t="shared" si="121"/>
        <v>0</v>
      </c>
      <c r="P278" s="53">
        <f>VLOOKUP($A278,[3]Hoja1!$A$3:$M$271,12,0)</f>
        <v>200</v>
      </c>
      <c r="Q278" s="53">
        <f>VLOOKUP($A278,[3]Hoja1!$A$3:$M$271,13,0)</f>
        <v>0</v>
      </c>
      <c r="R278" s="53">
        <f t="shared" si="122"/>
        <v>200</v>
      </c>
      <c r="S278" s="54">
        <f t="shared" si="121"/>
        <v>200</v>
      </c>
      <c r="T278" s="53">
        <f>VLOOKUP($A278,[4]Hoja1!$A$3:$G$271,6,0)</f>
        <v>183</v>
      </c>
      <c r="U278" s="53">
        <f>VLOOKUP($A278,[4]Hoja1!$A$3:$G$271,7,0)</f>
        <v>0</v>
      </c>
      <c r="V278" s="53">
        <f t="shared" si="123"/>
        <v>183</v>
      </c>
      <c r="W278" s="54">
        <f t="shared" si="124"/>
        <v>183</v>
      </c>
      <c r="X278" s="53">
        <f>VLOOKUP($A278,[5]Hoja1!$A$3:$G$271,6,0)</f>
        <v>0</v>
      </c>
      <c r="Y278" s="53">
        <f>VLOOKUP($A278,[5]Hoja1!$A$3:$G$271,7,0)</f>
        <v>0</v>
      </c>
      <c r="Z278" s="53">
        <f t="shared" si="125"/>
        <v>0</v>
      </c>
      <c r="AA278" s="54">
        <f t="shared" si="124"/>
        <v>0</v>
      </c>
      <c r="AB278" s="53">
        <f>VLOOKUP($A278,[6]Hoja1!$A$3:$G$271,6,0)</f>
        <v>0</v>
      </c>
      <c r="AC278" s="53">
        <f>VLOOKUP($A278,[6]Hoja1!$A$3:$G$271,7,0)</f>
        <v>0</v>
      </c>
      <c r="AD278" s="53">
        <f t="shared" si="126"/>
        <v>0</v>
      </c>
      <c r="AE278" s="54">
        <f t="shared" si="124"/>
        <v>0</v>
      </c>
      <c r="AF278" s="53">
        <f>VLOOKUP($A278,[7]Hoja1!$A$3:$M$271,12,0)</f>
        <v>162</v>
      </c>
      <c r="AG278" s="53">
        <f>VLOOKUP($A278,[7]Hoja1!$A$3:$M$271,13,0)</f>
        <v>0</v>
      </c>
      <c r="AH278" s="53">
        <f t="shared" si="127"/>
        <v>162</v>
      </c>
      <c r="AI278" s="54">
        <f t="shared" si="124"/>
        <v>162</v>
      </c>
      <c r="AJ278" s="53">
        <f>VLOOKUP($A278,[8]Hoja1!$A$3:$G$271,6,0)</f>
        <v>0</v>
      </c>
      <c r="AK278" s="53">
        <f>VLOOKUP($A278,[8]Hoja1!$A$3:$G$271,7,0)</f>
        <v>0</v>
      </c>
      <c r="AL278" s="53">
        <f t="shared" si="128"/>
        <v>0</v>
      </c>
      <c r="AM278" s="54">
        <f t="shared" si="124"/>
        <v>0</v>
      </c>
      <c r="AN278" s="53">
        <f>VLOOKUP($A278,[9]Hoja1!$A$5:$G$273,6,0)</f>
        <v>0</v>
      </c>
      <c r="AO278" s="53">
        <f>VLOOKUP($A278,[9]Hoja1!$A$5:$G$273,7,0)</f>
        <v>0</v>
      </c>
      <c r="AP278" s="53">
        <f t="shared" si="129"/>
        <v>0</v>
      </c>
      <c r="AQ278" s="54">
        <f t="shared" si="124"/>
        <v>0</v>
      </c>
      <c r="AR278" s="53">
        <f>VLOOKUP($A278,[10]Hoja1!$A$3:$M$271,12,0)</f>
        <v>0</v>
      </c>
      <c r="AS278" s="53">
        <f>VLOOKUP($A278,[10]Hoja1!$A$3:$M$271,13,0)</f>
        <v>0</v>
      </c>
      <c r="AT278" s="53">
        <f t="shared" si="130"/>
        <v>0</v>
      </c>
      <c r="AU278" s="54">
        <f t="shared" si="119"/>
        <v>0</v>
      </c>
      <c r="AV278" s="53">
        <f>VLOOKUP($A278,[11]Hoja1!$A$3:$M$271,12,0)</f>
        <v>0</v>
      </c>
      <c r="AW278" s="53">
        <f>VLOOKUP($A278,[11]Hoja1!$A$3:$M$271,13,0)</f>
        <v>0</v>
      </c>
      <c r="AX278" s="53">
        <f t="shared" si="131"/>
        <v>0</v>
      </c>
      <c r="AY278" s="54">
        <f t="shared" si="119"/>
        <v>0</v>
      </c>
      <c r="AZ278" s="53">
        <f>VLOOKUP($A278,[12]Hoja1!$A$3:$M$271,12,0)</f>
        <v>0</v>
      </c>
      <c r="BA278" s="53">
        <f>VLOOKUP($A278,[12]Hoja1!$A$3:$M$271,13,0)</f>
        <v>0</v>
      </c>
      <c r="BB278" s="53">
        <f t="shared" si="132"/>
        <v>0</v>
      </c>
      <c r="BC278" s="54">
        <f t="shared" si="119"/>
        <v>0</v>
      </c>
      <c r="BD278" s="182"/>
      <c r="BF278" s="13"/>
      <c r="BK278" s="13"/>
    </row>
    <row r="279" spans="1:63" s="14" customFormat="1" ht="16.5" thickBot="1" x14ac:dyDescent="0.3">
      <c r="A279" s="185" t="s">
        <v>11</v>
      </c>
      <c r="B279" s="2"/>
      <c r="C279" s="2"/>
      <c r="D279" s="15"/>
      <c r="E279" s="2"/>
      <c r="F279" s="2">
        <f>SUM(F10:F278)</f>
        <v>27973198.615000002</v>
      </c>
      <c r="G279" s="2"/>
      <c r="H279" s="1"/>
      <c r="I279" s="1"/>
      <c r="J279" s="3"/>
      <c r="K279" s="4">
        <f>SUM(K10:K278)</f>
        <v>109190</v>
      </c>
      <c r="L279" s="1"/>
      <c r="M279" s="1"/>
      <c r="N279" s="3"/>
      <c r="O279" s="4">
        <f t="shared" ref="O279" si="135">SUM(O10:O278)</f>
        <v>994214.3</v>
      </c>
      <c r="P279" s="1"/>
      <c r="Q279" s="1"/>
      <c r="R279" s="3"/>
      <c r="S279" s="4">
        <f t="shared" ref="S279" si="136">SUM(S10:S278)</f>
        <v>2378403.4099999997</v>
      </c>
      <c r="T279" s="1"/>
      <c r="U279" s="1"/>
      <c r="V279" s="3"/>
      <c r="W279" s="4">
        <f t="shared" ref="W279" si="137">SUM(W10:W278)</f>
        <v>9870405.1500000004</v>
      </c>
      <c r="X279" s="1"/>
      <c r="Y279" s="1"/>
      <c r="Z279" s="3"/>
      <c r="AA279" s="4">
        <f t="shared" ref="AA279" si="138">SUM(AA10:AA278)</f>
        <v>632678.12</v>
      </c>
      <c r="AB279" s="1"/>
      <c r="AC279" s="1"/>
      <c r="AD279" s="3"/>
      <c r="AE279" s="4">
        <f t="shared" ref="AE279" si="139">SUM(AE10:AE278)</f>
        <v>3752932.0799999996</v>
      </c>
      <c r="AF279" s="1"/>
      <c r="AG279" s="1"/>
      <c r="AH279" s="3"/>
      <c r="AI279" s="4">
        <f t="shared" ref="AI279" si="140">SUM(AI10:AI278)</f>
        <v>985</v>
      </c>
      <c r="AJ279" s="1"/>
      <c r="AK279" s="1"/>
      <c r="AL279" s="3"/>
      <c r="AM279" s="4">
        <f t="shared" ref="AM279" si="141">SUM(AM10:AM278)</f>
        <v>5974508</v>
      </c>
      <c r="AN279" s="1"/>
      <c r="AO279" s="1"/>
      <c r="AP279" s="3"/>
      <c r="AQ279" s="4">
        <f t="shared" ref="AQ279" si="142">SUM(AQ10:AQ278)</f>
        <v>4480778.08</v>
      </c>
      <c r="AR279" s="1"/>
      <c r="AS279" s="1"/>
      <c r="AT279" s="3"/>
      <c r="AU279" s="4">
        <f t="shared" ref="AU279" si="143">SUM(AU10:AU278)</f>
        <v>3329999</v>
      </c>
      <c r="AV279" s="1"/>
      <c r="AW279" s="1"/>
      <c r="AX279" s="3"/>
      <c r="AY279" s="4">
        <f t="shared" ref="AY279" si="144">SUM(AY10:AY278)</f>
        <v>46260</v>
      </c>
      <c r="AZ279" s="1"/>
      <c r="BA279" s="1"/>
      <c r="BB279" s="3"/>
      <c r="BC279" s="186">
        <f t="shared" ref="BC279" si="145">SUM(BC10:BC278)</f>
        <v>316000</v>
      </c>
    </row>
    <row r="280" spans="1:63" ht="15.75" x14ac:dyDescent="0.25">
      <c r="A280" s="16"/>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7"/>
      <c r="AB280" s="17"/>
      <c r="AC280" s="17"/>
      <c r="AD280" s="17"/>
      <c r="AE280" s="17"/>
      <c r="AF280" s="17"/>
      <c r="AG280" s="17"/>
      <c r="AH280" s="17"/>
      <c r="AI280" s="17"/>
      <c r="AJ280" s="17"/>
      <c r="AK280" s="17"/>
      <c r="AL280" s="17"/>
      <c r="AM280" s="17"/>
      <c r="AN280" s="17"/>
      <c r="AO280" s="17"/>
      <c r="AP280" s="17"/>
      <c r="AQ280" s="17"/>
      <c r="AR280" s="17"/>
      <c r="AS280" s="17"/>
      <c r="AT280" s="17"/>
      <c r="AU280" s="17"/>
      <c r="AV280" s="17"/>
      <c r="AW280" s="17"/>
      <c r="AX280" s="17"/>
      <c r="AY280" s="17"/>
      <c r="AZ280" s="17"/>
      <c r="BA280" s="17"/>
      <c r="BB280" s="17"/>
      <c r="BC280" s="187"/>
    </row>
    <row r="281" spans="1:63" ht="15" customHeight="1" x14ac:dyDescent="0.2">
      <c r="A281" s="165" t="s">
        <v>469</v>
      </c>
      <c r="B281" s="177"/>
      <c r="C281" s="177"/>
      <c r="D281" s="177"/>
      <c r="E281" s="177"/>
      <c r="F281" s="177"/>
      <c r="G281" s="177"/>
      <c r="H281" s="177"/>
      <c r="I281" s="177"/>
      <c r="J281" s="177"/>
      <c r="K281" s="177"/>
      <c r="L281" s="177"/>
      <c r="M281" s="177"/>
      <c r="N281" s="177"/>
      <c r="O281" s="177"/>
      <c r="P281" s="177"/>
      <c r="Q281" s="177"/>
      <c r="R281" s="177"/>
      <c r="S281" s="177"/>
      <c r="T281" s="177"/>
      <c r="U281" s="177"/>
      <c r="V281" s="177"/>
      <c r="W281" s="177"/>
      <c r="X281" s="177"/>
      <c r="Y281" s="177"/>
      <c r="Z281" s="177"/>
      <c r="AA281" s="177"/>
      <c r="AB281" s="177"/>
      <c r="AC281" s="177"/>
      <c r="AD281" s="177"/>
      <c r="AE281" s="177"/>
      <c r="AF281" s="177"/>
      <c r="AG281" s="177"/>
      <c r="AH281" s="177"/>
      <c r="AI281" s="177"/>
      <c r="AJ281" s="177"/>
      <c r="AK281" s="177"/>
      <c r="AL281" s="177"/>
      <c r="AM281" s="177"/>
      <c r="AN281" s="177"/>
      <c r="AO281" s="177"/>
      <c r="AP281" s="177"/>
      <c r="AQ281" s="177"/>
      <c r="AR281" s="177"/>
      <c r="AS281" s="177"/>
      <c r="AT281" s="177"/>
      <c r="AU281" s="177"/>
      <c r="AV281" s="177"/>
      <c r="AW281" s="177"/>
      <c r="AX281" s="177"/>
      <c r="AY281" s="177"/>
      <c r="AZ281" s="177"/>
      <c r="BA281" s="177"/>
      <c r="BB281" s="177"/>
      <c r="BC281" s="101"/>
    </row>
    <row r="282" spans="1:63" ht="15.75" thickBot="1" x14ac:dyDescent="0.25">
      <c r="A282" s="154"/>
      <c r="B282" s="177"/>
      <c r="C282" s="177"/>
      <c r="D282" s="19"/>
      <c r="E282" s="177"/>
      <c r="F282" s="177"/>
      <c r="G282" s="177"/>
      <c r="H282" s="177"/>
      <c r="I282" s="177"/>
      <c r="J282" s="177"/>
      <c r="K282" s="177"/>
      <c r="L282" s="177"/>
      <c r="M282" s="177"/>
      <c r="N282" s="177"/>
      <c r="O282" s="177"/>
      <c r="P282" s="177"/>
      <c r="Q282" s="177"/>
      <c r="R282" s="177"/>
      <c r="S282" s="177"/>
      <c r="T282" s="177"/>
      <c r="U282" s="177"/>
      <c r="V282" s="177"/>
      <c r="W282" s="177"/>
      <c r="X282" s="177"/>
      <c r="Y282" s="177"/>
      <c r="Z282" s="177"/>
      <c r="AA282" s="177"/>
      <c r="AB282" s="177"/>
      <c r="AC282" s="177"/>
      <c r="AD282" s="177"/>
      <c r="AE282" s="177"/>
      <c r="AF282" s="177"/>
      <c r="AG282" s="177"/>
      <c r="AH282" s="177"/>
      <c r="AI282" s="177"/>
      <c r="AJ282" s="177"/>
      <c r="AK282" s="177"/>
      <c r="AL282" s="177"/>
      <c r="AM282" s="177"/>
      <c r="AN282" s="177"/>
      <c r="AO282" s="177"/>
      <c r="AP282" s="177"/>
      <c r="AQ282" s="177"/>
      <c r="AR282" s="177"/>
      <c r="AS282" s="177"/>
      <c r="AT282" s="177"/>
      <c r="AU282" s="177"/>
      <c r="AV282" s="177"/>
      <c r="AW282" s="177"/>
      <c r="AX282" s="177"/>
      <c r="AY282" s="177"/>
      <c r="AZ282" s="177"/>
      <c r="BA282" s="177"/>
      <c r="BB282" s="177"/>
      <c r="BC282" s="101"/>
    </row>
    <row r="283" spans="1:63" ht="42" customHeight="1" thickBot="1" x14ac:dyDescent="0.25">
      <c r="A283" s="229" t="s">
        <v>441</v>
      </c>
      <c r="B283" s="230"/>
      <c r="C283" s="230"/>
      <c r="D283" s="230"/>
      <c r="E283" s="230"/>
      <c r="F283" s="230"/>
      <c r="G283" s="230"/>
      <c r="H283" s="230"/>
      <c r="I283" s="230"/>
      <c r="J283" s="230"/>
      <c r="K283" s="230"/>
      <c r="L283" s="230"/>
      <c r="M283" s="230"/>
      <c r="N283" s="230"/>
      <c r="O283" s="230"/>
      <c r="P283" s="230"/>
      <c r="Q283" s="230"/>
      <c r="R283" s="230"/>
      <c r="S283" s="230"/>
      <c r="T283" s="230"/>
      <c r="U283" s="230"/>
      <c r="V283" s="230"/>
      <c r="W283" s="230"/>
      <c r="X283" s="230"/>
      <c r="Y283" s="230"/>
      <c r="Z283" s="230"/>
      <c r="AA283" s="230"/>
      <c r="AB283" s="230"/>
      <c r="AC283" s="230"/>
      <c r="AD283" s="230"/>
      <c r="AE283" s="230"/>
      <c r="AF283" s="230"/>
      <c r="AG283" s="230"/>
      <c r="AH283" s="230"/>
      <c r="AI283" s="230"/>
      <c r="AJ283" s="230"/>
      <c r="AK283" s="230"/>
      <c r="AL283" s="230"/>
      <c r="AM283" s="230"/>
      <c r="AN283" s="230"/>
      <c r="AO283" s="230"/>
      <c r="AP283" s="230"/>
      <c r="AQ283" s="230"/>
      <c r="AR283" s="230"/>
      <c r="AS283" s="230"/>
      <c r="AT283" s="230"/>
      <c r="AU283" s="230"/>
      <c r="AV283" s="230"/>
      <c r="AW283" s="230"/>
      <c r="AX283" s="230"/>
      <c r="AY283" s="230"/>
      <c r="AZ283" s="230"/>
      <c r="BA283" s="230"/>
      <c r="BB283" s="230"/>
      <c r="BC283" s="231"/>
    </row>
    <row r="284" spans="1:63" ht="15" customHeight="1" thickBot="1" x14ac:dyDescent="0.25">
      <c r="A284" s="100"/>
      <c r="B284" s="44"/>
      <c r="C284" s="44"/>
      <c r="D284" s="44"/>
      <c r="E284" s="44"/>
      <c r="F284" s="44"/>
      <c r="G284" s="44"/>
      <c r="H284" s="44"/>
      <c r="I284" s="44"/>
      <c r="J284" s="44"/>
      <c r="K284" s="44"/>
      <c r="L284" s="44"/>
      <c r="M284" s="44"/>
      <c r="N284" s="44"/>
      <c r="O284" s="44"/>
      <c r="P284" s="44"/>
      <c r="Q284" s="44"/>
      <c r="R284" s="44"/>
      <c r="S284" s="44"/>
      <c r="T284" s="44"/>
      <c r="U284" s="44"/>
      <c r="V284" s="44"/>
      <c r="W284" s="44"/>
      <c r="X284" s="44"/>
      <c r="Y284" s="44"/>
      <c r="Z284" s="44"/>
      <c r="AA284" s="44"/>
      <c r="AB284" s="44"/>
      <c r="AC284" s="44"/>
      <c r="AD284" s="44"/>
      <c r="AE284" s="44"/>
      <c r="AF284" s="44"/>
      <c r="AG284" s="44"/>
      <c r="AH284" s="44"/>
      <c r="AI284" s="44"/>
      <c r="AJ284" s="44"/>
      <c r="AK284" s="44"/>
      <c r="AL284" s="44"/>
      <c r="AM284" s="44"/>
      <c r="AN284" s="44"/>
      <c r="AO284" s="44"/>
      <c r="AP284" s="44"/>
      <c r="AQ284" s="44"/>
      <c r="AR284" s="44"/>
      <c r="AS284" s="44"/>
      <c r="AT284" s="44"/>
      <c r="AU284" s="44"/>
      <c r="AV284" s="44"/>
      <c r="AW284" s="44"/>
      <c r="AX284" s="44"/>
      <c r="AY284" s="44"/>
      <c r="AZ284" s="44"/>
      <c r="BA284" s="44"/>
      <c r="BB284" s="44"/>
      <c r="BC284" s="102"/>
    </row>
    <row r="285" spans="1:63" x14ac:dyDescent="0.2">
      <c r="A285" s="21"/>
      <c r="B285" s="22"/>
      <c r="C285" s="22"/>
      <c r="D285" s="23"/>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c r="AQ285" s="22"/>
      <c r="AR285" s="22"/>
      <c r="AS285" s="22"/>
      <c r="AT285" s="22"/>
      <c r="AU285" s="22"/>
      <c r="AV285" s="22"/>
      <c r="AW285" s="22"/>
      <c r="AX285" s="22"/>
      <c r="AY285" s="22"/>
      <c r="AZ285" s="22"/>
      <c r="BA285" s="22"/>
      <c r="BB285" s="22"/>
      <c r="BC285" s="188"/>
    </row>
    <row r="286" spans="1:63" x14ac:dyDescent="0.2">
      <c r="A286" s="24"/>
      <c r="B286" s="171"/>
      <c r="C286" s="171"/>
      <c r="D286" s="25"/>
      <c r="E286" s="171"/>
      <c r="F286" s="171"/>
      <c r="G286" s="171"/>
      <c r="H286" s="171"/>
      <c r="I286" s="171"/>
      <c r="J286" s="171"/>
      <c r="K286" s="171"/>
      <c r="L286" s="171"/>
      <c r="M286" s="171"/>
      <c r="N286" s="171"/>
      <c r="O286" s="171"/>
      <c r="P286" s="171"/>
      <c r="Q286" s="171"/>
      <c r="R286" s="171"/>
      <c r="S286" s="171"/>
      <c r="T286" s="171"/>
      <c r="U286" s="171"/>
      <c r="V286" s="171"/>
      <c r="W286" s="171"/>
      <c r="X286" s="171"/>
      <c r="Y286" s="171"/>
      <c r="Z286" s="171"/>
      <c r="AA286" s="171"/>
      <c r="AB286" s="171"/>
      <c r="AC286" s="171"/>
      <c r="AD286" s="171"/>
      <c r="AE286" s="171"/>
      <c r="AF286" s="171"/>
      <c r="AG286" s="171"/>
      <c r="AH286" s="171"/>
      <c r="AI286" s="171"/>
      <c r="AJ286" s="171"/>
      <c r="AK286" s="171"/>
      <c r="AL286" s="171"/>
      <c r="AM286" s="171"/>
      <c r="AN286" s="171"/>
      <c r="AO286" s="171"/>
      <c r="AP286" s="171"/>
      <c r="AQ286" s="171"/>
      <c r="AR286" s="171"/>
      <c r="AS286" s="171"/>
      <c r="AT286" s="171"/>
      <c r="AU286" s="171"/>
      <c r="AV286" s="171"/>
      <c r="AW286" s="171"/>
      <c r="AX286" s="171"/>
      <c r="AY286" s="171"/>
      <c r="AZ286" s="171"/>
      <c r="BA286" s="171"/>
      <c r="BB286" s="171"/>
      <c r="BC286" s="103"/>
    </row>
    <row r="287" spans="1:63" ht="15.75" x14ac:dyDescent="0.2">
      <c r="A287" s="233"/>
      <c r="B287" s="234"/>
      <c r="C287" s="172"/>
      <c r="D287" s="26"/>
      <c r="E287" s="172"/>
      <c r="F287" s="172"/>
      <c r="G287" s="172"/>
      <c r="H287" s="172"/>
      <c r="I287" s="172"/>
      <c r="J287" s="172"/>
      <c r="K287" s="172"/>
      <c r="L287" s="172"/>
      <c r="M287" s="172"/>
      <c r="N287" s="172"/>
      <c r="O287" s="172"/>
      <c r="P287" s="172"/>
      <c r="Q287" s="172"/>
      <c r="R287" s="172"/>
      <c r="S287" s="172"/>
      <c r="T287" s="172"/>
      <c r="U287" s="172"/>
      <c r="V287" s="172"/>
      <c r="W287" s="172"/>
      <c r="X287" s="172"/>
      <c r="Y287" s="172"/>
      <c r="Z287" s="172"/>
      <c r="AA287" s="172"/>
      <c r="AB287" s="172"/>
      <c r="AC287" s="172"/>
      <c r="AD287" s="172"/>
      <c r="AE287" s="172"/>
      <c r="AF287" s="172"/>
      <c r="AG287" s="172"/>
      <c r="AH287" s="172"/>
      <c r="AI287" s="172"/>
      <c r="AJ287" s="172"/>
      <c r="AK287" s="172"/>
      <c r="AL287" s="172"/>
      <c r="AM287" s="172"/>
      <c r="AN287" s="172"/>
      <c r="AO287" s="172"/>
      <c r="AP287" s="172"/>
      <c r="AQ287" s="172"/>
      <c r="AR287" s="172"/>
      <c r="AS287" s="172"/>
      <c r="AT287" s="172"/>
      <c r="AU287" s="172"/>
      <c r="AV287" s="172"/>
      <c r="AW287" s="172"/>
      <c r="AX287" s="172"/>
      <c r="AY287" s="172"/>
      <c r="AZ287" s="172"/>
      <c r="BA287" s="172"/>
      <c r="BB287" s="172"/>
      <c r="BC287" s="67"/>
    </row>
    <row r="288" spans="1:63" ht="15.75" x14ac:dyDescent="0.25">
      <c r="A288" s="27"/>
      <c r="B288" s="28" t="s">
        <v>12</v>
      </c>
      <c r="C288" s="28"/>
      <c r="D288" s="29"/>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c r="AJ288" s="28"/>
      <c r="AK288" s="28"/>
      <c r="AL288" s="28"/>
      <c r="AM288" s="28"/>
      <c r="AN288" s="28"/>
      <c r="AO288" s="28"/>
      <c r="AP288" s="28"/>
      <c r="AQ288" s="28"/>
      <c r="AR288" s="28"/>
      <c r="AS288" s="28"/>
      <c r="AT288" s="28"/>
      <c r="AU288" s="28"/>
      <c r="AV288" s="28"/>
      <c r="AW288" s="28"/>
      <c r="AX288" s="28"/>
      <c r="AY288" s="28"/>
      <c r="AZ288" s="28"/>
      <c r="BA288" s="28"/>
      <c r="BB288" s="28"/>
      <c r="BC288" s="104"/>
    </row>
    <row r="289" spans="1:55" x14ac:dyDescent="0.2">
      <c r="A289" s="27"/>
      <c r="B289" s="232" t="s">
        <v>10</v>
      </c>
      <c r="C289" s="232"/>
      <c r="D289" s="232"/>
      <c r="E289" s="232"/>
      <c r="F289" s="171"/>
      <c r="G289" s="171"/>
      <c r="H289" s="171"/>
      <c r="I289" s="171"/>
      <c r="J289" s="171"/>
      <c r="K289" s="171"/>
      <c r="L289" s="171"/>
      <c r="M289" s="171"/>
      <c r="N289" s="171"/>
      <c r="O289" s="171"/>
      <c r="P289" s="171"/>
      <c r="Q289" s="171"/>
      <c r="R289" s="171"/>
      <c r="S289" s="171"/>
      <c r="T289" s="171"/>
      <c r="U289" s="171"/>
      <c r="V289" s="171"/>
      <c r="W289" s="171"/>
      <c r="X289" s="171"/>
      <c r="Y289" s="171"/>
      <c r="Z289" s="171"/>
      <c r="AA289" s="171"/>
      <c r="AB289" s="171"/>
      <c r="AC289" s="171"/>
      <c r="AD289" s="171"/>
      <c r="AE289" s="171"/>
      <c r="AF289" s="171"/>
      <c r="AG289" s="171"/>
      <c r="AH289" s="171"/>
      <c r="AI289" s="171"/>
      <c r="AJ289" s="171"/>
      <c r="AK289" s="171"/>
      <c r="AL289" s="171"/>
      <c r="AM289" s="171"/>
      <c r="AN289" s="171"/>
      <c r="AO289" s="171"/>
      <c r="AP289" s="171"/>
      <c r="AQ289" s="171"/>
      <c r="AR289" s="171"/>
      <c r="AS289" s="171"/>
      <c r="AT289" s="171"/>
      <c r="AU289" s="171"/>
      <c r="AV289" s="171"/>
      <c r="AW289" s="171"/>
      <c r="AX289" s="171"/>
      <c r="AY289" s="171"/>
      <c r="AZ289" s="171"/>
      <c r="BA289" s="171"/>
      <c r="BB289" s="171"/>
      <c r="BC289" s="103"/>
    </row>
    <row r="290" spans="1:55" ht="15.75" x14ac:dyDescent="0.25">
      <c r="A290" s="27"/>
      <c r="B290" s="28"/>
      <c r="C290" s="28"/>
      <c r="D290" s="29"/>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8"/>
      <c r="AL290" s="28"/>
      <c r="AM290" s="28"/>
      <c r="AN290" s="28"/>
      <c r="AO290" s="28"/>
      <c r="AP290" s="28"/>
      <c r="AQ290" s="28"/>
      <c r="AR290" s="28"/>
      <c r="AS290" s="28"/>
      <c r="AT290" s="28"/>
      <c r="AU290" s="28"/>
      <c r="AV290" s="28"/>
      <c r="AW290" s="28"/>
      <c r="AX290" s="28"/>
      <c r="AY290" s="28"/>
      <c r="AZ290" s="28"/>
      <c r="BA290" s="28"/>
      <c r="BB290" s="28"/>
      <c r="BC290" s="104"/>
    </row>
    <row r="291" spans="1:55" ht="15.75" x14ac:dyDescent="0.25">
      <c r="A291" s="27" t="s">
        <v>4</v>
      </c>
      <c r="B291" s="20" t="s">
        <v>9</v>
      </c>
      <c r="C291" s="20"/>
      <c r="D291" s="30"/>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c r="AJ291" s="28"/>
      <c r="AK291" s="28"/>
      <c r="AL291" s="28"/>
      <c r="AM291" s="28"/>
      <c r="AN291" s="28"/>
      <c r="AO291" s="28"/>
      <c r="AP291" s="28"/>
      <c r="AQ291" s="28"/>
      <c r="AR291" s="28"/>
      <c r="AS291" s="28"/>
      <c r="AT291" s="28"/>
      <c r="AU291" s="28"/>
      <c r="AV291" s="28"/>
      <c r="AW291" s="28"/>
      <c r="AX291" s="28"/>
      <c r="AY291" s="28"/>
      <c r="AZ291" s="28"/>
      <c r="BA291" s="28"/>
      <c r="BB291" s="28"/>
      <c r="BC291" s="104"/>
    </row>
    <row r="292" spans="1:55" x14ac:dyDescent="0.2">
      <c r="A292" s="27" t="s">
        <v>5</v>
      </c>
      <c r="B292" s="20" t="s">
        <v>10</v>
      </c>
      <c r="C292" s="20"/>
      <c r="D292" s="30"/>
      <c r="E292" s="20"/>
      <c r="F292" s="20"/>
      <c r="G292" s="20"/>
      <c r="H292" s="20"/>
      <c r="I292" s="20"/>
      <c r="J292" s="20"/>
      <c r="K292" s="20"/>
      <c r="L292" s="20"/>
      <c r="M292" s="20"/>
      <c r="N292" s="20"/>
      <c r="O292" s="20"/>
      <c r="P292" s="20"/>
      <c r="Q292" s="20"/>
      <c r="R292" s="20"/>
      <c r="S292" s="20"/>
      <c r="T292" s="20"/>
      <c r="U292" s="20"/>
      <c r="V292" s="20"/>
      <c r="W292" s="20"/>
      <c r="X292" s="20"/>
      <c r="Y292" s="20"/>
      <c r="Z292" s="20"/>
      <c r="AA292" s="20"/>
      <c r="AB292" s="20"/>
      <c r="AC292" s="20"/>
      <c r="AD292" s="20"/>
      <c r="AE292" s="20"/>
      <c r="AF292" s="20"/>
      <c r="AG292" s="20"/>
      <c r="AH292" s="20"/>
      <c r="AI292" s="20"/>
      <c r="AJ292" s="20"/>
      <c r="AK292" s="20"/>
      <c r="AL292" s="20"/>
      <c r="AM292" s="20"/>
      <c r="AN292" s="20"/>
      <c r="AO292" s="20"/>
      <c r="AP292" s="20"/>
      <c r="AQ292" s="20"/>
      <c r="AR292" s="20"/>
      <c r="AS292" s="20"/>
      <c r="AT292" s="20"/>
      <c r="AU292" s="20"/>
      <c r="AV292" s="20"/>
      <c r="AW292" s="20"/>
      <c r="AX292" s="20"/>
      <c r="AY292" s="20"/>
      <c r="AZ292" s="20"/>
      <c r="BA292" s="20"/>
      <c r="BB292" s="20"/>
      <c r="BC292" s="189"/>
    </row>
    <row r="293" spans="1:55" ht="15.75" thickBot="1" x14ac:dyDescent="0.25">
      <c r="A293" s="31"/>
      <c r="B293" s="32"/>
      <c r="C293" s="32"/>
      <c r="D293" s="33"/>
      <c r="E293" s="32"/>
      <c r="F293" s="32"/>
      <c r="G293" s="32"/>
      <c r="H293" s="32"/>
      <c r="I293" s="32"/>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190"/>
    </row>
  </sheetData>
  <sheetProtection algorithmName="SHA-512" hashValue="cNN8/T4Mw9i+E1nVd9EJzXG+0UTrw2qxe7cDVcJFRpDKvcra1RKD9a2bB2dZ/TjmJxckN9yWr+b97UrSj73vPQ==" saltValue="sRjzJG67DA3aGmZ6BITIrQ==" spinCount="100000" sheet="1" objects="1" scenarios="1"/>
  <mergeCells count="27">
    <mergeCell ref="BC1:BC3"/>
    <mergeCell ref="A5:BC5"/>
    <mergeCell ref="A7:BC7"/>
    <mergeCell ref="A6:BC6"/>
    <mergeCell ref="A1:AZ3"/>
    <mergeCell ref="B289:E289"/>
    <mergeCell ref="B8:B9"/>
    <mergeCell ref="A287:B287"/>
    <mergeCell ref="A8:A9"/>
    <mergeCell ref="D8:D9"/>
    <mergeCell ref="E8:E9"/>
    <mergeCell ref="P8:S8"/>
    <mergeCell ref="A283:BC283"/>
    <mergeCell ref="F8:F9"/>
    <mergeCell ref="C8:C9"/>
    <mergeCell ref="G8:G9"/>
    <mergeCell ref="L8:O8"/>
    <mergeCell ref="AR8:AU8"/>
    <mergeCell ref="AV8:AY8"/>
    <mergeCell ref="AN8:AQ8"/>
    <mergeCell ref="H8:K8"/>
    <mergeCell ref="T8:W8"/>
    <mergeCell ref="AB8:AE8"/>
    <mergeCell ref="X8:AA8"/>
    <mergeCell ref="AF8:AI8"/>
    <mergeCell ref="AJ8:AM8"/>
    <mergeCell ref="AZ8:BC8"/>
  </mergeCells>
  <printOptions horizontalCentered="1" verticalCentered="1"/>
  <pageMargins left="0.70866141732283472" right="0.70866141732283472" top="0.55118110236220474" bottom="0.55118110236220474" header="0.31496062992125984" footer="0.31496062992125984"/>
  <pageSetup scale="47" orientation="landscape" r:id="rId1"/>
  <headerFooter>
    <oddFooter>Página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N291"/>
  <sheetViews>
    <sheetView workbookViewId="0">
      <selection activeCell="A10" sqref="A10"/>
    </sheetView>
  </sheetViews>
  <sheetFormatPr baseColWidth="10" defaultRowHeight="15" x14ac:dyDescent="0.2"/>
  <cols>
    <col min="1" max="1" width="8.140625" style="7" customWidth="1"/>
    <col min="2" max="2" width="42" style="7" customWidth="1"/>
    <col min="3" max="3" width="20" style="7" customWidth="1"/>
    <col min="4" max="4" width="8.140625" style="7" customWidth="1"/>
    <col min="5" max="5" width="9.140625" style="7" customWidth="1"/>
    <col min="6" max="6" width="15.42578125" style="7" customWidth="1"/>
    <col min="7" max="7" width="14.7109375" style="7" bestFit="1" customWidth="1"/>
    <col min="8" max="8" width="14.7109375" style="7" customWidth="1"/>
    <col min="9" max="9" width="15.42578125" style="62" customWidth="1"/>
    <col min="10" max="12" width="15.42578125" style="7" customWidth="1"/>
    <col min="13" max="13" width="14.7109375" style="7" bestFit="1" customWidth="1"/>
    <col min="14" max="14" width="14.7109375" style="7" customWidth="1"/>
    <col min="15" max="15" width="15.42578125" style="7" customWidth="1"/>
    <col min="16" max="16" width="14.7109375" style="7" bestFit="1" customWidth="1"/>
    <col min="17" max="17" width="14.7109375" style="7" customWidth="1"/>
    <col min="18" max="18" width="15.42578125" style="7" customWidth="1"/>
    <col min="19" max="19" width="14.7109375" style="7" bestFit="1" customWidth="1"/>
    <col min="20" max="20" width="14.7109375" style="7" customWidth="1"/>
    <col min="21" max="21" width="15.42578125" style="7" customWidth="1"/>
    <col min="22" max="22" width="14.7109375" style="7" bestFit="1" customWidth="1"/>
    <col min="23" max="23" width="14.7109375" style="7" customWidth="1"/>
    <col min="24" max="24" width="15.42578125" style="7" customWidth="1"/>
    <col min="25" max="25" width="14.7109375" style="7" bestFit="1" customWidth="1"/>
    <col min="26" max="26" width="14.7109375" style="7" customWidth="1"/>
    <col min="27" max="42" width="15.42578125" style="7" customWidth="1"/>
    <col min="43" max="16384" width="11.42578125" style="7"/>
  </cols>
  <sheetData>
    <row r="1" spans="1:42" ht="20.25" customHeight="1" x14ac:dyDescent="0.2">
      <c r="A1" s="205"/>
      <c r="B1" s="147" t="s">
        <v>3</v>
      </c>
      <c r="C1" s="148"/>
      <c r="D1" s="148"/>
      <c r="E1" s="148"/>
      <c r="F1" s="148"/>
      <c r="G1" s="148"/>
      <c r="H1" s="148"/>
      <c r="I1" s="148"/>
      <c r="J1" s="148"/>
      <c r="K1" s="148"/>
      <c r="L1" s="148"/>
      <c r="M1" s="148"/>
      <c r="N1" s="148"/>
      <c r="O1" s="148"/>
      <c r="P1" s="148"/>
      <c r="Q1" s="148"/>
      <c r="R1" s="148"/>
      <c r="S1" s="148"/>
      <c r="T1" s="148"/>
      <c r="U1" s="148"/>
      <c r="V1" s="148"/>
      <c r="W1" s="148"/>
      <c r="X1" s="148"/>
      <c r="Y1" s="148"/>
      <c r="Z1" s="148"/>
      <c r="AA1" s="148"/>
      <c r="AB1" s="148"/>
      <c r="AC1" s="148"/>
      <c r="AD1" s="148"/>
      <c r="AE1" s="148"/>
      <c r="AF1" s="148"/>
      <c r="AG1" s="148"/>
      <c r="AH1" s="148"/>
      <c r="AI1" s="148"/>
      <c r="AJ1" s="148"/>
      <c r="AK1" s="148"/>
      <c r="AL1" s="148"/>
      <c r="AM1" s="148"/>
      <c r="AN1" s="5" t="s">
        <v>0</v>
      </c>
      <c r="AO1" s="6">
        <v>2</v>
      </c>
      <c r="AP1" s="173"/>
    </row>
    <row r="2" spans="1:42" ht="21.75" customHeight="1" x14ac:dyDescent="0.2">
      <c r="A2" s="206"/>
      <c r="B2" s="147"/>
      <c r="C2" s="148"/>
      <c r="D2" s="148"/>
      <c r="E2" s="148"/>
      <c r="F2" s="148"/>
      <c r="G2" s="148"/>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c r="AM2" s="148"/>
      <c r="AN2" s="8" t="s">
        <v>1</v>
      </c>
      <c r="AO2" s="191">
        <v>43326</v>
      </c>
      <c r="AP2" s="174"/>
    </row>
    <row r="3" spans="1:42" ht="27" customHeight="1" thickBot="1" x14ac:dyDescent="0.25">
      <c r="A3" s="207"/>
      <c r="B3" s="149"/>
      <c r="C3" s="150"/>
      <c r="D3" s="150"/>
      <c r="E3" s="150"/>
      <c r="F3" s="150"/>
      <c r="G3" s="150"/>
      <c r="H3" s="150"/>
      <c r="I3" s="150"/>
      <c r="J3" s="150"/>
      <c r="K3" s="150"/>
      <c r="L3" s="150"/>
      <c r="M3" s="150"/>
      <c r="N3" s="150"/>
      <c r="O3" s="150"/>
      <c r="P3" s="150"/>
      <c r="Q3" s="150"/>
      <c r="R3" s="150"/>
      <c r="S3" s="150"/>
      <c r="T3" s="150"/>
      <c r="U3" s="150"/>
      <c r="V3" s="150"/>
      <c r="W3" s="150"/>
      <c r="X3" s="150"/>
      <c r="Y3" s="150"/>
      <c r="Z3" s="150"/>
      <c r="AA3" s="150"/>
      <c r="AB3" s="150"/>
      <c r="AC3" s="150"/>
      <c r="AD3" s="150"/>
      <c r="AE3" s="150"/>
      <c r="AF3" s="150"/>
      <c r="AG3" s="150"/>
      <c r="AH3" s="150"/>
      <c r="AI3" s="150"/>
      <c r="AJ3" s="150"/>
      <c r="AK3" s="150"/>
      <c r="AL3" s="150"/>
      <c r="AM3" s="150"/>
      <c r="AN3" s="9" t="s">
        <v>2</v>
      </c>
      <c r="AO3" s="10" t="s">
        <v>8</v>
      </c>
      <c r="AP3" s="175"/>
    </row>
    <row r="4" spans="1:42" ht="15.75" thickBot="1" x14ac:dyDescent="0.25">
      <c r="B4" s="7" t="s">
        <v>34</v>
      </c>
      <c r="F4" s="34">
        <v>0.3</v>
      </c>
    </row>
    <row r="5" spans="1:42" ht="15.75" customHeight="1" x14ac:dyDescent="0.2">
      <c r="A5" s="214" t="str">
        <f>'OFERTAS ECONOMICAS'!A5</f>
        <v>1. INVITACION IC-364-2021</v>
      </c>
      <c r="B5" s="215"/>
      <c r="C5" s="215"/>
      <c r="D5" s="215"/>
      <c r="E5" s="215"/>
      <c r="F5" s="215"/>
      <c r="G5" s="215"/>
      <c r="H5" s="215"/>
      <c r="I5" s="215"/>
      <c r="J5" s="215"/>
      <c r="K5" s="215"/>
      <c r="L5" s="215"/>
      <c r="M5" s="215"/>
      <c r="N5" s="215"/>
      <c r="O5" s="215"/>
      <c r="P5" s="215"/>
      <c r="Q5" s="215"/>
      <c r="R5" s="215"/>
      <c r="S5" s="215"/>
      <c r="T5" s="215"/>
      <c r="U5" s="215"/>
      <c r="V5" s="215"/>
      <c r="W5" s="215"/>
      <c r="X5" s="215"/>
      <c r="Y5" s="215"/>
      <c r="Z5" s="215"/>
      <c r="AA5" s="215"/>
      <c r="AB5" s="215"/>
      <c r="AC5" s="215"/>
      <c r="AD5" s="215"/>
      <c r="AE5" s="215"/>
      <c r="AF5" s="215"/>
      <c r="AG5" s="215"/>
      <c r="AH5" s="215"/>
      <c r="AI5" s="215"/>
      <c r="AJ5" s="215"/>
      <c r="AK5" s="215"/>
      <c r="AL5" s="215"/>
      <c r="AM5" s="215"/>
      <c r="AN5" s="215"/>
      <c r="AO5" s="215"/>
      <c r="AP5" s="215"/>
    </row>
    <row r="6" spans="1:42" ht="7.5" customHeight="1" x14ac:dyDescent="0.2">
      <c r="A6" s="216"/>
      <c r="B6" s="217"/>
      <c r="C6" s="217"/>
      <c r="D6" s="217"/>
      <c r="E6" s="217"/>
      <c r="F6" s="217"/>
      <c r="G6" s="217"/>
      <c r="H6" s="217"/>
      <c r="I6" s="217"/>
      <c r="J6" s="217"/>
      <c r="K6" s="217"/>
      <c r="L6" s="217"/>
      <c r="M6" s="217"/>
      <c r="N6" s="217"/>
      <c r="O6" s="217"/>
      <c r="P6" s="217"/>
      <c r="Q6" s="217"/>
      <c r="R6" s="217"/>
      <c r="S6" s="217"/>
      <c r="T6" s="217"/>
      <c r="U6" s="217"/>
      <c r="V6" s="217"/>
      <c r="W6" s="217"/>
      <c r="X6" s="217"/>
      <c r="Y6" s="217"/>
      <c r="Z6" s="217"/>
      <c r="AA6" s="217"/>
      <c r="AB6" s="217"/>
      <c r="AC6" s="217"/>
      <c r="AD6" s="217"/>
      <c r="AE6" s="217"/>
      <c r="AF6" s="217"/>
      <c r="AG6" s="217"/>
      <c r="AH6" s="217"/>
      <c r="AI6" s="217"/>
      <c r="AJ6" s="217"/>
      <c r="AK6" s="217"/>
      <c r="AL6" s="217"/>
      <c r="AM6" s="217"/>
      <c r="AN6" s="217"/>
      <c r="AO6" s="217"/>
      <c r="AP6" s="217"/>
    </row>
    <row r="7" spans="1:42" ht="21" customHeight="1" thickBot="1" x14ac:dyDescent="0.25">
      <c r="A7" s="218" t="str">
        <f>'PRECIOS UNITARIOS'!A7:R7</f>
        <v>2. OBJETO:  SUMINISTRO DE INSUMOS Y DISPOSITIVOS MÉDICO QUIRÚRGICOS DE ACUERDO CON LA DESCRIPCIÓN DEL ANEXO TÉCNICO PARA LAS DIFERENTES ESPECIALIDADES, CON EL APOYO TECNOLÓGICO REQUERIDO, PARA LAS UNIDADES DE PRESTACIÓN DE SERVICIOS DE SALUD DE LA SUBRED INTEGRADA DE SERVICIOS DE SALUD SUR OCCIDENTE E.S.E INTEGRADA DE SERVICIOS DE SALUD SUR OCCIDENTE E.S.E.</v>
      </c>
      <c r="B7" s="251"/>
      <c r="C7" s="251"/>
      <c r="D7" s="251"/>
      <c r="E7" s="251"/>
      <c r="F7" s="252"/>
      <c r="G7" s="252"/>
      <c r="H7" s="252"/>
      <c r="I7" s="252"/>
      <c r="J7" s="252"/>
      <c r="K7" s="252"/>
      <c r="L7" s="252"/>
      <c r="M7" s="252"/>
      <c r="N7" s="252"/>
      <c r="O7" s="252"/>
      <c r="P7" s="252"/>
      <c r="Q7" s="252"/>
      <c r="R7" s="252"/>
      <c r="S7" s="252"/>
      <c r="T7" s="252"/>
      <c r="U7" s="252"/>
      <c r="V7" s="252"/>
      <c r="W7" s="252"/>
      <c r="X7" s="252"/>
      <c r="Y7" s="252"/>
      <c r="Z7" s="252"/>
      <c r="AA7" s="252"/>
      <c r="AB7" s="252"/>
      <c r="AC7" s="252"/>
      <c r="AD7" s="252"/>
      <c r="AE7" s="252"/>
      <c r="AF7" s="252"/>
      <c r="AG7" s="252"/>
      <c r="AH7" s="252"/>
      <c r="AI7" s="252"/>
      <c r="AJ7" s="252"/>
      <c r="AK7" s="252"/>
      <c r="AL7" s="252"/>
      <c r="AM7" s="252"/>
      <c r="AN7" s="252"/>
      <c r="AO7" s="252"/>
      <c r="AP7" s="252"/>
    </row>
    <row r="8" spans="1:42" s="12" customFormat="1" ht="43.5" customHeight="1" x14ac:dyDescent="0.2">
      <c r="A8" s="221" t="s">
        <v>22</v>
      </c>
      <c r="B8" s="225" t="s">
        <v>429</v>
      </c>
      <c r="C8" s="225" t="s">
        <v>442</v>
      </c>
      <c r="D8" s="225" t="s">
        <v>431</v>
      </c>
      <c r="E8" s="225" t="s">
        <v>432</v>
      </c>
      <c r="F8" s="253" t="s">
        <v>30</v>
      </c>
      <c r="G8" s="228" t="str">
        <f>'PRECIOS UNITARIOS'!G8</f>
        <v>ALFA TRADING S.A.S.</v>
      </c>
      <c r="H8" s="228"/>
      <c r="I8" s="228"/>
      <c r="J8" s="228" t="str">
        <f>'PRECIOS UNITARIOS'!H8</f>
        <v>AMAREY NOVA MEDICAL S.A.</v>
      </c>
      <c r="K8" s="228"/>
      <c r="L8" s="228"/>
      <c r="M8" s="228" t="str">
        <f>'PRECIOS UNITARIOS'!I8</f>
        <v>BIOPLAST S.A.S.</v>
      </c>
      <c r="N8" s="228"/>
      <c r="O8" s="228"/>
      <c r="P8" s="228" t="str">
        <f>'PRECIOS UNITARIOS'!J8</f>
        <v>COMPANY MEDIQBOY SAS</v>
      </c>
      <c r="Q8" s="228"/>
      <c r="R8" s="228"/>
      <c r="S8" s="228" t="str">
        <f>'PRECIOS UNITARIOS'!K8</f>
        <v>FRIDEN DE COLOMBIA HOSPITALARIA S.A.</v>
      </c>
      <c r="T8" s="228"/>
      <c r="U8" s="228"/>
      <c r="V8" s="228" t="str">
        <f>'PRECIOS UNITARIOS'!L8</f>
        <v>M&amp;M EQUIPOS MEDICOS S.A.S.</v>
      </c>
      <c r="W8" s="228"/>
      <c r="X8" s="228"/>
      <c r="Y8" s="228" t="str">
        <f>'PRECIOS UNITARIOS'!M8</f>
        <v>NIPRO MEDICAL CORPORATION</v>
      </c>
      <c r="Z8" s="228"/>
      <c r="AA8" s="228"/>
      <c r="AB8" s="228" t="str">
        <f>'PRECIOS UNITARIOS'!N8</f>
        <v>QUIRURGICOS LTDA</v>
      </c>
      <c r="AC8" s="228"/>
      <c r="AD8" s="228"/>
      <c r="AE8" s="228" t="str">
        <f>'PRECIOS UNITARIOS'!O8</f>
        <v>RAFAEL ANTONIO SALAMANCA</v>
      </c>
      <c r="AF8" s="228"/>
      <c r="AG8" s="228"/>
      <c r="AH8" s="228" t="str">
        <f>'PRECIOS UNITARIOS'!P8</f>
        <v>RP MEDICAS S.A.</v>
      </c>
      <c r="AI8" s="228"/>
      <c r="AJ8" s="228"/>
      <c r="AK8" s="228" t="str">
        <f>'PRECIOS UNITARIOS'!Q8</f>
        <v>SMITH &amp; NEPHEW COLOMBIA S.A.S</v>
      </c>
      <c r="AL8" s="228"/>
      <c r="AM8" s="228"/>
      <c r="AN8" s="228" t="str">
        <f>'PRECIOS UNITARIOS'!R8</f>
        <v>TWITY S.A.S.</v>
      </c>
      <c r="AO8" s="228"/>
      <c r="AP8" s="228"/>
    </row>
    <row r="9" spans="1:42" s="14" customFormat="1" ht="47.25" customHeight="1" thickBot="1" x14ac:dyDescent="0.25">
      <c r="A9" s="222"/>
      <c r="B9" s="227"/>
      <c r="C9" s="227"/>
      <c r="D9" s="227"/>
      <c r="E9" s="227"/>
      <c r="F9" s="223"/>
      <c r="G9" s="36" t="s">
        <v>25</v>
      </c>
      <c r="H9" s="63" t="s">
        <v>316</v>
      </c>
      <c r="I9" s="61" t="s">
        <v>33</v>
      </c>
      <c r="J9" s="61" t="s">
        <v>25</v>
      </c>
      <c r="K9" s="63" t="s">
        <v>316</v>
      </c>
      <c r="L9" s="61" t="s">
        <v>33</v>
      </c>
      <c r="M9" s="36" t="s">
        <v>25</v>
      </c>
      <c r="N9" s="63" t="s">
        <v>316</v>
      </c>
      <c r="O9" s="36" t="s">
        <v>33</v>
      </c>
      <c r="P9" s="36" t="s">
        <v>25</v>
      </c>
      <c r="Q9" s="63" t="s">
        <v>316</v>
      </c>
      <c r="R9" s="36" t="s">
        <v>33</v>
      </c>
      <c r="S9" s="36" t="s">
        <v>25</v>
      </c>
      <c r="T9" s="63" t="s">
        <v>316</v>
      </c>
      <c r="U9" s="36" t="s">
        <v>33</v>
      </c>
      <c r="V9" s="36" t="s">
        <v>25</v>
      </c>
      <c r="W9" s="63" t="s">
        <v>316</v>
      </c>
      <c r="X9" s="36" t="s">
        <v>33</v>
      </c>
      <c r="Y9" s="36" t="s">
        <v>25</v>
      </c>
      <c r="Z9" s="63" t="s">
        <v>316</v>
      </c>
      <c r="AA9" s="36" t="s">
        <v>33</v>
      </c>
      <c r="AB9" s="151" t="s">
        <v>25</v>
      </c>
      <c r="AC9" s="151" t="s">
        <v>316</v>
      </c>
      <c r="AD9" s="151" t="s">
        <v>33</v>
      </c>
      <c r="AE9" s="151" t="s">
        <v>25</v>
      </c>
      <c r="AF9" s="151" t="s">
        <v>316</v>
      </c>
      <c r="AG9" s="151" t="s">
        <v>33</v>
      </c>
      <c r="AH9" s="151" t="s">
        <v>25</v>
      </c>
      <c r="AI9" s="151" t="s">
        <v>316</v>
      </c>
      <c r="AJ9" s="151" t="s">
        <v>33</v>
      </c>
      <c r="AK9" s="61" t="s">
        <v>25</v>
      </c>
      <c r="AL9" s="63" t="s">
        <v>316</v>
      </c>
      <c r="AM9" s="61" t="s">
        <v>33</v>
      </c>
      <c r="AN9" s="61" t="s">
        <v>25</v>
      </c>
      <c r="AO9" s="63" t="s">
        <v>316</v>
      </c>
      <c r="AP9" s="61" t="s">
        <v>33</v>
      </c>
    </row>
    <row r="10" spans="1:42" s="14" customFormat="1" ht="38.25" x14ac:dyDescent="0.2">
      <c r="A10" s="52">
        <v>1</v>
      </c>
      <c r="B10" s="68" t="s">
        <v>56</v>
      </c>
      <c r="C10" s="68" t="s">
        <v>57</v>
      </c>
      <c r="D10" s="134">
        <v>1</v>
      </c>
      <c r="E10" s="135" t="s">
        <v>331</v>
      </c>
      <c r="F10" s="163">
        <v>6000</v>
      </c>
      <c r="G10" s="35">
        <f>'OFERTAS ECONOMICAS'!J10</f>
        <v>0</v>
      </c>
      <c r="H10" s="35">
        <f>'EV TECNICA'!G10</f>
        <v>0</v>
      </c>
      <c r="I10" s="47" t="str">
        <f>+IF(G10=0,"NO OFERTADO",IF(H10="NO CUMPLE EV. TECNICA","NO HABILITA",IF(G10&lt;=($F10*(1+$F$4)),"HABILITA","NO HABILITA")))</f>
        <v>NO OFERTADO</v>
      </c>
      <c r="J10" s="35">
        <f>'OFERTAS ECONOMICAS'!N10</f>
        <v>0</v>
      </c>
      <c r="K10" s="35">
        <f>'EV TECNICA'!H10</f>
        <v>0</v>
      </c>
      <c r="L10" s="47" t="str">
        <f>+IF(J10=0,"NO OFERTADO",IF(K10="NO CUMPLE EV. TECNICA","NO HABILITA",IF(J10&lt;=($F10*(1+$F$4)),"HABILITA","NO HABILITA")))</f>
        <v>NO OFERTADO</v>
      </c>
      <c r="M10" s="35">
        <f>'OFERTAS ECONOMICAS'!R10</f>
        <v>0</v>
      </c>
      <c r="N10" s="35">
        <f>'EV TECNICA'!I10</f>
        <v>0</v>
      </c>
      <c r="O10" s="47" t="str">
        <f>+IF(M10=0,"NO OFERTADO",IF(N10="NO CUMPLE EV. TECNICA","NO HABILITA",IF(M10&lt;=($F10*(1+$F$4)),"HABILITA","NO HABILITA")))</f>
        <v>NO OFERTADO</v>
      </c>
      <c r="P10" s="35">
        <f>'OFERTAS ECONOMICAS'!V10</f>
        <v>0</v>
      </c>
      <c r="Q10" s="35">
        <f>'EV TECNICA'!J10</f>
        <v>0</v>
      </c>
      <c r="R10" s="47" t="str">
        <f>+IF(P10=0,"NO OFERTADO",IF(Q10="NO CUMPLE EV. TECNICA","NO HABILITA",IF(P10&lt;=($F10*(1+$F$4)),"HABILITA","NO HABILITA")))</f>
        <v>NO OFERTADO</v>
      </c>
      <c r="S10" s="35">
        <f>'OFERTAS ECONOMICAS'!Z10</f>
        <v>0</v>
      </c>
      <c r="T10" s="35">
        <f>'EV TECNICA'!K10</f>
        <v>0</v>
      </c>
      <c r="U10" s="47" t="str">
        <f>+IF(S10=0,"NO OFERTADO",IF(T10="NO CUMPLE EV. TECNICA","NO HABILITA",IF(S10&lt;=($F10*(1+$F$4)),"HABILITA","NO HABILITA")))</f>
        <v>NO OFERTADO</v>
      </c>
      <c r="V10" s="35">
        <f>'OFERTAS ECONOMICAS'!AD10</f>
        <v>0</v>
      </c>
      <c r="W10" s="35">
        <f>'EV TECNICA'!L10</f>
        <v>0</v>
      </c>
      <c r="X10" s="47" t="str">
        <f>+IF(V10=0,"NO OFERTADO",IF(W10="NO CUMPLE EV. TECNICA","NO HABILITA",IF(V10&lt;=($F10*(1+$F$4)),"HABILITA","NO HABILITA")))</f>
        <v>NO OFERTADO</v>
      </c>
      <c r="Y10" s="35">
        <f>'OFERTAS ECONOMICAS'!AH10</f>
        <v>0</v>
      </c>
      <c r="Z10" s="35">
        <f>'EV TECNICA'!M10</f>
        <v>0</v>
      </c>
      <c r="AA10" s="47" t="str">
        <f>+IF(Y10=0,"NO OFERTADO",IF(Z10="NO CUMPLE EV. TECNICA","NO HABILITA",IF(Y10&lt;=($F10*(1+$F$4)),"HABILITA","NO HABILITA")))</f>
        <v>NO OFERTADO</v>
      </c>
      <c r="AB10" s="35">
        <f>'OFERTAS ECONOMICAS'!AL10</f>
        <v>0</v>
      </c>
      <c r="AC10" s="35">
        <f>'EV TECNICA'!N10</f>
        <v>0</v>
      </c>
      <c r="AD10" s="47" t="str">
        <f>+IF(AB10=0,"NO OFERTADO",IF(AC10="NO CUMPLE EV. TECNICA","NO HABILITA",IF(AB10&lt;=($F10*(1+$F$4)),"HABILITA","NO HABILITA")))</f>
        <v>NO OFERTADO</v>
      </c>
      <c r="AE10" s="35">
        <f>'OFERTAS ECONOMICAS'!AP10</f>
        <v>104682</v>
      </c>
      <c r="AF10" s="35" t="str">
        <f>'EV TECNICA'!O10</f>
        <v>NO CUMPLE EV. TECNICA</v>
      </c>
      <c r="AG10" s="47" t="str">
        <f>+IF(AE10=0,"NO OFERTADO",IF(AF10="NO CUMPLE EV. TECNICA","NO HABILITA",IF(AE10&lt;=($F10*(1+$F$4)),"HABILITA","NO HABILITA")))</f>
        <v>NO HABILITA</v>
      </c>
      <c r="AH10" s="35">
        <f>'OFERTAS ECONOMICAS'!AT10</f>
        <v>0</v>
      </c>
      <c r="AI10" s="35">
        <f>'EV TECNICA'!P10</f>
        <v>0</v>
      </c>
      <c r="AJ10" s="47" t="str">
        <f>+IF(AH10=0,"NO OFERTADO",IF(AI10="NO CUMPLE EV. TECNICA","NO HABILITA",IF(AH10&lt;=($F10*(1+$F$4)),"HABILITA","NO HABILITA")))</f>
        <v>NO OFERTADO</v>
      </c>
      <c r="AK10" s="35">
        <f>'OFERTAS ECONOMICAS'!AX10</f>
        <v>3400</v>
      </c>
      <c r="AL10" s="35" t="str">
        <f>'EV TECNICA'!Q10</f>
        <v>CUMPLE</v>
      </c>
      <c r="AM10" s="47" t="str">
        <f>+IF(AK10=0,"NO OFERTADO",IF(AL10="NO CUMPLE EV. TECNICA","NO HABILITA",IF(AK10&lt;=($F10*(1+$F$4)),"HABILITA","NO HABILITA")))</f>
        <v>HABILITA</v>
      </c>
      <c r="AN10" s="35">
        <f>'OFERTAS ECONOMICAS'!BB10</f>
        <v>0</v>
      </c>
      <c r="AO10" s="35">
        <f>'EV TECNICA'!R10</f>
        <v>0</v>
      </c>
      <c r="AP10" s="47" t="str">
        <f>+IF(AN10=0,"NO OFERTADO",IF(AO10="NO CUMPLE EV. TECNICA","NO HABILITA",IF(AN10&lt;=($F10*(1+$F$4)),"HABILITA","NO HABILITA")))</f>
        <v>NO OFERTADO</v>
      </c>
    </row>
    <row r="11" spans="1:42" s="14" customFormat="1" ht="51" x14ac:dyDescent="0.2">
      <c r="A11" s="48">
        <v>2</v>
      </c>
      <c r="B11" s="136" t="s">
        <v>332</v>
      </c>
      <c r="C11" s="136" t="s">
        <v>57</v>
      </c>
      <c r="D11" s="132">
        <v>1</v>
      </c>
      <c r="E11" s="50" t="s">
        <v>331</v>
      </c>
      <c r="F11" s="164">
        <v>1300</v>
      </c>
      <c r="G11" s="35">
        <f>'OFERTAS ECONOMICAS'!J11</f>
        <v>1299</v>
      </c>
      <c r="H11" s="35" t="str">
        <f>'EV TECNICA'!G11</f>
        <v>NO CUMPLE EV. TECNICA</v>
      </c>
      <c r="I11" s="47" t="str">
        <f t="shared" ref="I11:I74" si="0">+IF(G11=0,"NO OFERTADO",IF(H11="NO CUMPLE EV. TECNICA","NO HABILITA",IF(G11&lt;=($F11*(1+$F$4)),"HABILITA","NO HABILITA")))</f>
        <v>NO HABILITA</v>
      </c>
      <c r="J11" s="35">
        <f>'OFERTAS ECONOMICAS'!N11</f>
        <v>0</v>
      </c>
      <c r="K11" s="35">
        <f>'EV TECNICA'!H11</f>
        <v>0</v>
      </c>
      <c r="L11" s="47" t="str">
        <f t="shared" ref="L11:L74" si="1">+IF(J11=0,"NO OFERTADO",IF(K11="NO CUMPLE EV. TECNICA","NO HABILITA",IF(J11&lt;=($F11*(1+$F$4)),"HABILITA","NO HABILITA")))</f>
        <v>NO OFERTADO</v>
      </c>
      <c r="M11" s="35">
        <f>'OFERTAS ECONOMICAS'!R11</f>
        <v>0</v>
      </c>
      <c r="N11" s="35">
        <f>'EV TECNICA'!I11</f>
        <v>0</v>
      </c>
      <c r="O11" s="47" t="str">
        <f t="shared" ref="O11:O74" si="2">+IF(M11=0,"NO OFERTADO",IF(N11="NO CUMPLE EV. TECNICA","NO HABILITA",IF(M11&lt;=($F11*(1+$F$4)),"HABILITA","NO HABILITA")))</f>
        <v>NO OFERTADO</v>
      </c>
      <c r="P11" s="35">
        <f>'OFERTAS ECONOMICAS'!V11</f>
        <v>0</v>
      </c>
      <c r="Q11" s="35">
        <f>'EV TECNICA'!J11</f>
        <v>0</v>
      </c>
      <c r="R11" s="47" t="str">
        <f t="shared" ref="R11:R74" si="3">+IF(P11=0,"NO OFERTADO",IF(Q11="NO CUMPLE EV. TECNICA","NO HABILITA",IF(P11&lt;=($F11*(1+$F$4)),"HABILITA","NO HABILITA")))</f>
        <v>NO OFERTADO</v>
      </c>
      <c r="S11" s="35">
        <f>'OFERTAS ECONOMICAS'!Z11</f>
        <v>1809</v>
      </c>
      <c r="T11" s="35" t="str">
        <f>'EV TECNICA'!K11</f>
        <v>NO CUMPLE EV. TECNICA</v>
      </c>
      <c r="U11" s="47" t="str">
        <f t="shared" ref="U11:U74" si="4">+IF(S11=0,"NO OFERTADO",IF(T11="NO CUMPLE EV. TECNICA","NO HABILITA",IF(S11&lt;=($F11*(1+$F$4)),"HABILITA","NO HABILITA")))</f>
        <v>NO HABILITA</v>
      </c>
      <c r="V11" s="35">
        <f>'OFERTAS ECONOMICAS'!AD11</f>
        <v>0</v>
      </c>
      <c r="W11" s="35">
        <f>'EV TECNICA'!L11</f>
        <v>0</v>
      </c>
      <c r="X11" s="47" t="str">
        <f t="shared" ref="X11:X74" si="5">+IF(V11=0,"NO OFERTADO",IF(W11="NO CUMPLE EV. TECNICA","NO HABILITA",IF(V11&lt;=($F11*(1+$F$4)),"HABILITA","NO HABILITA")))</f>
        <v>NO OFERTADO</v>
      </c>
      <c r="Y11" s="35">
        <f>'OFERTAS ECONOMICAS'!AH11</f>
        <v>0</v>
      </c>
      <c r="Z11" s="35">
        <f>'EV TECNICA'!M11</f>
        <v>0</v>
      </c>
      <c r="AA11" s="47" t="str">
        <f t="shared" ref="AA11:AA74" si="6">+IF(Y11=0,"NO OFERTADO",IF(Z11="NO CUMPLE EV. TECNICA","NO HABILITA",IF(Y11&lt;=($F11*(1+$F$4)),"HABILITA","NO HABILITA")))</f>
        <v>NO OFERTADO</v>
      </c>
      <c r="AB11" s="35">
        <f>'OFERTAS ECONOMICAS'!AL11</f>
        <v>0</v>
      </c>
      <c r="AC11" s="35">
        <f>'EV TECNICA'!N11</f>
        <v>0</v>
      </c>
      <c r="AD11" s="47" t="str">
        <f t="shared" ref="AD11:AD74" si="7">+IF(AB11=0,"NO OFERTADO",IF(AC11="NO CUMPLE EV. TECNICA","NO HABILITA",IF(AB11&lt;=($F11*(1+$F$4)),"HABILITA","NO HABILITA")))</f>
        <v>NO OFERTADO</v>
      </c>
      <c r="AE11" s="35">
        <f>'OFERTAS ECONOMICAS'!AP11</f>
        <v>1364</v>
      </c>
      <c r="AF11" s="35" t="str">
        <f>'EV TECNICA'!O11</f>
        <v xml:space="preserve">CUMPLE </v>
      </c>
      <c r="AG11" s="47" t="str">
        <f t="shared" ref="AG11:AG74" si="8">+IF(AE11=0,"NO OFERTADO",IF(AF11="NO CUMPLE EV. TECNICA","NO HABILITA",IF(AE11&lt;=($F11*(1+$F$4)),"HABILITA","NO HABILITA")))</f>
        <v>HABILITA</v>
      </c>
      <c r="AH11" s="35">
        <f>'OFERTAS ECONOMICAS'!AT11</f>
        <v>0</v>
      </c>
      <c r="AI11" s="35">
        <f>'EV TECNICA'!P11</f>
        <v>0</v>
      </c>
      <c r="AJ11" s="47" t="str">
        <f t="shared" ref="AJ11:AJ74" si="9">+IF(AH11=0,"NO OFERTADO",IF(AI11="NO CUMPLE EV. TECNICA","NO HABILITA",IF(AH11&lt;=($F11*(1+$F$4)),"HABILITA","NO HABILITA")))</f>
        <v>NO OFERTADO</v>
      </c>
      <c r="AK11" s="35">
        <f>'OFERTAS ECONOMICAS'!AX11</f>
        <v>1280</v>
      </c>
      <c r="AL11" s="35" t="str">
        <f>'EV TECNICA'!Q11</f>
        <v>NO CUMPLE EV. TECNICA</v>
      </c>
      <c r="AM11" s="47" t="str">
        <f t="shared" ref="AM11:AM74" si="10">+IF(AK11=0,"NO OFERTADO",IF(AL11="NO CUMPLE EV. TECNICA","NO HABILITA",IF(AK11&lt;=($F11*(1+$F$4)),"HABILITA","NO HABILITA")))</f>
        <v>NO HABILITA</v>
      </c>
      <c r="AN11" s="35">
        <f>'OFERTAS ECONOMICAS'!BB11</f>
        <v>0</v>
      </c>
      <c r="AO11" s="35">
        <f>'EV TECNICA'!R11</f>
        <v>0</v>
      </c>
      <c r="AP11" s="47" t="str">
        <f t="shared" ref="AP11:AP74" si="11">+IF(AN11=0,"NO OFERTADO",IF(AO11="NO CUMPLE EV. TECNICA","NO HABILITA",IF(AN11&lt;=($F11*(1+$F$4)),"HABILITA","NO HABILITA")))</f>
        <v>NO OFERTADO</v>
      </c>
    </row>
    <row r="12" spans="1:42" s="14" customFormat="1" ht="25.5" x14ac:dyDescent="0.2">
      <c r="A12" s="52">
        <v>3</v>
      </c>
      <c r="B12" s="136" t="s">
        <v>59</v>
      </c>
      <c r="C12" s="136" t="s">
        <v>57</v>
      </c>
      <c r="D12" s="132">
        <v>1</v>
      </c>
      <c r="E12" s="50" t="s">
        <v>331</v>
      </c>
      <c r="F12" s="164">
        <v>12000</v>
      </c>
      <c r="G12" s="35">
        <f>'OFERTAS ECONOMICAS'!J12</f>
        <v>0</v>
      </c>
      <c r="H12" s="35">
        <f>'EV TECNICA'!G12</f>
        <v>0</v>
      </c>
      <c r="I12" s="47" t="str">
        <f t="shared" si="0"/>
        <v>NO OFERTADO</v>
      </c>
      <c r="J12" s="35">
        <f>'OFERTAS ECONOMICAS'!N12</f>
        <v>0</v>
      </c>
      <c r="K12" s="35">
        <f>'EV TECNICA'!H12</f>
        <v>0</v>
      </c>
      <c r="L12" s="47" t="str">
        <f t="shared" si="1"/>
        <v>NO OFERTADO</v>
      </c>
      <c r="M12" s="35">
        <f>'OFERTAS ECONOMICAS'!R12</f>
        <v>0</v>
      </c>
      <c r="N12" s="35">
        <f>'EV TECNICA'!I12</f>
        <v>0</v>
      </c>
      <c r="O12" s="47" t="str">
        <f t="shared" si="2"/>
        <v>NO OFERTADO</v>
      </c>
      <c r="P12" s="35">
        <f>'OFERTAS ECONOMICAS'!V12</f>
        <v>0</v>
      </c>
      <c r="Q12" s="35">
        <f>'EV TECNICA'!J12</f>
        <v>0</v>
      </c>
      <c r="R12" s="47" t="str">
        <f t="shared" si="3"/>
        <v>NO OFERTADO</v>
      </c>
      <c r="S12" s="35">
        <f>'OFERTAS ECONOMICAS'!Z12</f>
        <v>0</v>
      </c>
      <c r="T12" s="35">
        <f>'EV TECNICA'!K12</f>
        <v>0</v>
      </c>
      <c r="U12" s="47" t="str">
        <f t="shared" si="4"/>
        <v>NO OFERTADO</v>
      </c>
      <c r="V12" s="35">
        <f>'OFERTAS ECONOMICAS'!AD12</f>
        <v>0</v>
      </c>
      <c r="W12" s="35">
        <f>'EV TECNICA'!L12</f>
        <v>0</v>
      </c>
      <c r="X12" s="47" t="str">
        <f t="shared" si="5"/>
        <v>NO OFERTADO</v>
      </c>
      <c r="Y12" s="35">
        <f>'OFERTAS ECONOMICAS'!AH12</f>
        <v>0</v>
      </c>
      <c r="Z12" s="35">
        <f>'EV TECNICA'!M12</f>
        <v>0</v>
      </c>
      <c r="AA12" s="47" t="str">
        <f t="shared" si="6"/>
        <v>NO OFERTADO</v>
      </c>
      <c r="AB12" s="35">
        <f>'OFERTAS ECONOMICAS'!AL12</f>
        <v>0</v>
      </c>
      <c r="AC12" s="35">
        <f>'EV TECNICA'!N12</f>
        <v>0</v>
      </c>
      <c r="AD12" s="47" t="str">
        <f t="shared" si="7"/>
        <v>NO OFERTADO</v>
      </c>
      <c r="AE12" s="35">
        <f>'OFERTAS ECONOMICAS'!AP12</f>
        <v>29989</v>
      </c>
      <c r="AF12" s="35" t="str">
        <f>'EV TECNICA'!O12</f>
        <v>NO CUMPLE EV. TECNICA</v>
      </c>
      <c r="AG12" s="47" t="str">
        <f t="shared" si="8"/>
        <v>NO HABILITA</v>
      </c>
      <c r="AH12" s="35">
        <f>'OFERTAS ECONOMICAS'!AT12</f>
        <v>0</v>
      </c>
      <c r="AI12" s="35">
        <f>'EV TECNICA'!P12</f>
        <v>0</v>
      </c>
      <c r="AJ12" s="47" t="str">
        <f t="shared" si="9"/>
        <v>NO OFERTADO</v>
      </c>
      <c r="AK12" s="35">
        <f>'OFERTAS ECONOMICAS'!AX12</f>
        <v>0</v>
      </c>
      <c r="AL12" s="35">
        <f>'EV TECNICA'!Q12</f>
        <v>0</v>
      </c>
      <c r="AM12" s="47" t="str">
        <f t="shared" si="10"/>
        <v>NO OFERTADO</v>
      </c>
      <c r="AN12" s="35">
        <f>'OFERTAS ECONOMICAS'!BB12</f>
        <v>0</v>
      </c>
      <c r="AO12" s="35">
        <f>'EV TECNICA'!R12</f>
        <v>0</v>
      </c>
      <c r="AP12" s="47" t="str">
        <f t="shared" si="11"/>
        <v>NO OFERTADO</v>
      </c>
    </row>
    <row r="13" spans="1:42" s="14" customFormat="1" ht="25.5" x14ac:dyDescent="0.2">
      <c r="A13" s="48">
        <v>4</v>
      </c>
      <c r="B13" s="136" t="s">
        <v>60</v>
      </c>
      <c r="C13" s="136" t="s">
        <v>57</v>
      </c>
      <c r="D13" s="132">
        <v>1</v>
      </c>
      <c r="E13" s="50" t="s">
        <v>331</v>
      </c>
      <c r="F13" s="164">
        <v>4800</v>
      </c>
      <c r="G13" s="35">
        <f>'OFERTAS ECONOMICAS'!J13</f>
        <v>0</v>
      </c>
      <c r="H13" s="35">
        <f>'EV TECNICA'!G13</f>
        <v>0</v>
      </c>
      <c r="I13" s="47" t="str">
        <f t="shared" si="0"/>
        <v>NO OFERTADO</v>
      </c>
      <c r="J13" s="35">
        <f>'OFERTAS ECONOMICAS'!N13</f>
        <v>0</v>
      </c>
      <c r="K13" s="35">
        <f>'EV TECNICA'!H13</f>
        <v>0</v>
      </c>
      <c r="L13" s="47" t="str">
        <f t="shared" si="1"/>
        <v>NO OFERTADO</v>
      </c>
      <c r="M13" s="35">
        <f>'OFERTAS ECONOMICAS'!R13</f>
        <v>0</v>
      </c>
      <c r="N13" s="35">
        <f>'EV TECNICA'!I13</f>
        <v>0</v>
      </c>
      <c r="O13" s="47" t="str">
        <f t="shared" si="2"/>
        <v>NO OFERTADO</v>
      </c>
      <c r="P13" s="35">
        <f>'OFERTAS ECONOMICAS'!V13</f>
        <v>0</v>
      </c>
      <c r="Q13" s="35">
        <f>'EV TECNICA'!J13</f>
        <v>0</v>
      </c>
      <c r="R13" s="47" t="str">
        <f t="shared" si="3"/>
        <v>NO OFERTADO</v>
      </c>
      <c r="S13" s="35">
        <f>'OFERTAS ECONOMICAS'!Z13</f>
        <v>0</v>
      </c>
      <c r="T13" s="35">
        <f>'EV TECNICA'!K13</f>
        <v>0</v>
      </c>
      <c r="U13" s="47" t="str">
        <f t="shared" si="4"/>
        <v>NO OFERTADO</v>
      </c>
      <c r="V13" s="35">
        <f>'OFERTAS ECONOMICAS'!AD13</f>
        <v>0</v>
      </c>
      <c r="W13" s="35">
        <f>'EV TECNICA'!L13</f>
        <v>0</v>
      </c>
      <c r="X13" s="47" t="str">
        <f t="shared" si="5"/>
        <v>NO OFERTADO</v>
      </c>
      <c r="Y13" s="35">
        <f>'OFERTAS ECONOMICAS'!AH13</f>
        <v>0</v>
      </c>
      <c r="Z13" s="35">
        <f>'EV TECNICA'!M13</f>
        <v>0</v>
      </c>
      <c r="AA13" s="47" t="str">
        <f t="shared" si="6"/>
        <v>NO OFERTADO</v>
      </c>
      <c r="AB13" s="35">
        <f>'OFERTAS ECONOMICAS'!AL13</f>
        <v>0</v>
      </c>
      <c r="AC13" s="35">
        <f>'EV TECNICA'!N13</f>
        <v>0</v>
      </c>
      <c r="AD13" s="47" t="str">
        <f t="shared" si="7"/>
        <v>NO OFERTADO</v>
      </c>
      <c r="AE13" s="35">
        <f>'OFERTAS ECONOMICAS'!AP13</f>
        <v>6349</v>
      </c>
      <c r="AF13" s="35" t="str">
        <f>'EV TECNICA'!O13</f>
        <v>NO CUMPLE EV. TECNICA</v>
      </c>
      <c r="AG13" s="47" t="str">
        <f t="shared" si="8"/>
        <v>NO HABILITA</v>
      </c>
      <c r="AH13" s="35">
        <f>'OFERTAS ECONOMICAS'!AT13</f>
        <v>0</v>
      </c>
      <c r="AI13" s="35">
        <f>'EV TECNICA'!P13</f>
        <v>0</v>
      </c>
      <c r="AJ13" s="47" t="str">
        <f t="shared" si="9"/>
        <v>NO OFERTADO</v>
      </c>
      <c r="AK13" s="35">
        <f>'OFERTAS ECONOMICAS'!AX13</f>
        <v>8000</v>
      </c>
      <c r="AL13" s="35" t="str">
        <f>'EV TECNICA'!Q13</f>
        <v>CUMPLE</v>
      </c>
      <c r="AM13" s="47" t="str">
        <f t="shared" si="10"/>
        <v>NO HABILITA</v>
      </c>
      <c r="AN13" s="35">
        <f>'OFERTAS ECONOMICAS'!BB13</f>
        <v>0</v>
      </c>
      <c r="AO13" s="35">
        <f>'EV TECNICA'!R13</f>
        <v>0</v>
      </c>
      <c r="AP13" s="47" t="str">
        <f t="shared" si="11"/>
        <v>NO OFERTADO</v>
      </c>
    </row>
    <row r="14" spans="1:42" s="14" customFormat="1" ht="51" x14ac:dyDescent="0.2">
      <c r="A14" s="52">
        <v>5</v>
      </c>
      <c r="B14" s="136" t="s">
        <v>333</v>
      </c>
      <c r="C14" s="136" t="s">
        <v>57</v>
      </c>
      <c r="D14" s="132">
        <v>1</v>
      </c>
      <c r="E14" s="50" t="s">
        <v>331</v>
      </c>
      <c r="F14" s="164">
        <v>1477</v>
      </c>
      <c r="G14" s="35">
        <f>'OFERTAS ECONOMICAS'!J14</f>
        <v>2800</v>
      </c>
      <c r="H14" s="35" t="str">
        <f>'EV TECNICA'!G14</f>
        <v>NO CUMPLE EV. TECNICA</v>
      </c>
      <c r="I14" s="47" t="str">
        <f t="shared" si="0"/>
        <v>NO HABILITA</v>
      </c>
      <c r="J14" s="35">
        <f>'OFERTAS ECONOMICAS'!N14</f>
        <v>0</v>
      </c>
      <c r="K14" s="35">
        <f>'EV TECNICA'!H14</f>
        <v>0</v>
      </c>
      <c r="L14" s="47" t="str">
        <f t="shared" si="1"/>
        <v>NO OFERTADO</v>
      </c>
      <c r="M14" s="35">
        <f>'OFERTAS ECONOMICAS'!R14</f>
        <v>0</v>
      </c>
      <c r="N14" s="35">
        <f>'EV TECNICA'!I14</f>
        <v>0</v>
      </c>
      <c r="O14" s="47" t="str">
        <f t="shared" si="2"/>
        <v>NO OFERTADO</v>
      </c>
      <c r="P14" s="35">
        <f>'OFERTAS ECONOMICAS'!V14</f>
        <v>0</v>
      </c>
      <c r="Q14" s="35">
        <f>'EV TECNICA'!J14</f>
        <v>0</v>
      </c>
      <c r="R14" s="47" t="str">
        <f t="shared" si="3"/>
        <v>NO OFERTADO</v>
      </c>
      <c r="S14" s="35">
        <f>'OFERTAS ECONOMICAS'!Z14</f>
        <v>2553</v>
      </c>
      <c r="T14" s="35" t="str">
        <f>'EV TECNICA'!K14</f>
        <v>CUMPLE</v>
      </c>
      <c r="U14" s="47" t="str">
        <f t="shared" si="4"/>
        <v>NO HABILITA</v>
      </c>
      <c r="V14" s="35">
        <f>'OFERTAS ECONOMICAS'!AD14</f>
        <v>0</v>
      </c>
      <c r="W14" s="35">
        <f>'EV TECNICA'!L14</f>
        <v>0</v>
      </c>
      <c r="X14" s="47" t="str">
        <f t="shared" si="5"/>
        <v>NO OFERTADO</v>
      </c>
      <c r="Y14" s="35">
        <f>'OFERTAS ECONOMICAS'!AH14</f>
        <v>0</v>
      </c>
      <c r="Z14" s="35">
        <f>'EV TECNICA'!M14</f>
        <v>0</v>
      </c>
      <c r="AA14" s="47" t="str">
        <f t="shared" si="6"/>
        <v>NO OFERTADO</v>
      </c>
      <c r="AB14" s="35">
        <f>'OFERTAS ECONOMICAS'!AL14</f>
        <v>0</v>
      </c>
      <c r="AC14" s="35">
        <f>'EV TECNICA'!N14</f>
        <v>0</v>
      </c>
      <c r="AD14" s="47" t="str">
        <f t="shared" si="7"/>
        <v>NO OFERTADO</v>
      </c>
      <c r="AE14" s="35">
        <f>'OFERTAS ECONOMICAS'!AP14</f>
        <v>1477</v>
      </c>
      <c r="AF14" s="35" t="str">
        <f>'EV TECNICA'!O14</f>
        <v xml:space="preserve">CUMPLE </v>
      </c>
      <c r="AG14" s="47" t="str">
        <f t="shared" si="8"/>
        <v>HABILITA</v>
      </c>
      <c r="AH14" s="35">
        <f>'OFERTAS ECONOMICAS'!AT14</f>
        <v>0</v>
      </c>
      <c r="AI14" s="35">
        <f>'EV TECNICA'!P14</f>
        <v>0</v>
      </c>
      <c r="AJ14" s="47" t="str">
        <f t="shared" si="9"/>
        <v>NO OFERTADO</v>
      </c>
      <c r="AK14" s="35">
        <f>'OFERTAS ECONOMICAS'!AX14</f>
        <v>1480</v>
      </c>
      <c r="AL14" s="35" t="str">
        <f>'EV TECNICA'!Q14</f>
        <v>NO CUMPLE EV. TECNICA</v>
      </c>
      <c r="AM14" s="47" t="str">
        <f t="shared" si="10"/>
        <v>NO HABILITA</v>
      </c>
      <c r="AN14" s="35">
        <f>'OFERTAS ECONOMICAS'!BB14</f>
        <v>0</v>
      </c>
      <c r="AO14" s="35">
        <f>'EV TECNICA'!R14</f>
        <v>0</v>
      </c>
      <c r="AP14" s="47" t="str">
        <f t="shared" si="11"/>
        <v>NO OFERTADO</v>
      </c>
    </row>
    <row r="15" spans="1:42" s="14" customFormat="1" ht="38.25" x14ac:dyDescent="0.2">
      <c r="A15" s="48">
        <v>6</v>
      </c>
      <c r="B15" s="136" t="s">
        <v>61</v>
      </c>
      <c r="C15" s="136" t="s">
        <v>57</v>
      </c>
      <c r="D15" s="132">
        <v>1</v>
      </c>
      <c r="E15" s="50" t="s">
        <v>331</v>
      </c>
      <c r="F15" s="164">
        <v>7500</v>
      </c>
      <c r="G15" s="35">
        <f>'OFERTAS ECONOMICAS'!J15</f>
        <v>0</v>
      </c>
      <c r="H15" s="35">
        <f>'EV TECNICA'!G15</f>
        <v>0</v>
      </c>
      <c r="I15" s="47" t="str">
        <f t="shared" si="0"/>
        <v>NO OFERTADO</v>
      </c>
      <c r="J15" s="35">
        <f>'OFERTAS ECONOMICAS'!N15</f>
        <v>0</v>
      </c>
      <c r="K15" s="35">
        <f>'EV TECNICA'!H15</f>
        <v>0</v>
      </c>
      <c r="L15" s="47" t="str">
        <f t="shared" si="1"/>
        <v>NO OFERTADO</v>
      </c>
      <c r="M15" s="35">
        <f>'OFERTAS ECONOMICAS'!R15</f>
        <v>0</v>
      </c>
      <c r="N15" s="35">
        <f>'EV TECNICA'!I15</f>
        <v>0</v>
      </c>
      <c r="O15" s="47" t="str">
        <f t="shared" si="2"/>
        <v>NO OFERTADO</v>
      </c>
      <c r="P15" s="35">
        <f>'OFERTAS ECONOMICAS'!V15</f>
        <v>0</v>
      </c>
      <c r="Q15" s="35">
        <f>'EV TECNICA'!J15</f>
        <v>0</v>
      </c>
      <c r="R15" s="47" t="str">
        <f t="shared" si="3"/>
        <v>NO OFERTADO</v>
      </c>
      <c r="S15" s="35">
        <f>'OFERTAS ECONOMICAS'!Z15</f>
        <v>0</v>
      </c>
      <c r="T15" s="35">
        <f>'EV TECNICA'!K15</f>
        <v>0</v>
      </c>
      <c r="U15" s="47" t="str">
        <f t="shared" si="4"/>
        <v>NO OFERTADO</v>
      </c>
      <c r="V15" s="35">
        <f>'OFERTAS ECONOMICAS'!AD15</f>
        <v>0</v>
      </c>
      <c r="W15" s="35">
        <f>'EV TECNICA'!L15</f>
        <v>0</v>
      </c>
      <c r="X15" s="47" t="str">
        <f t="shared" si="5"/>
        <v>NO OFERTADO</v>
      </c>
      <c r="Y15" s="35">
        <f>'OFERTAS ECONOMICAS'!AH15</f>
        <v>0</v>
      </c>
      <c r="Z15" s="35">
        <f>'EV TECNICA'!M15</f>
        <v>0</v>
      </c>
      <c r="AA15" s="47" t="str">
        <f t="shared" si="6"/>
        <v>NO OFERTADO</v>
      </c>
      <c r="AB15" s="35">
        <f>'OFERTAS ECONOMICAS'!AL15</f>
        <v>0</v>
      </c>
      <c r="AC15" s="35">
        <f>'EV TECNICA'!N15</f>
        <v>0</v>
      </c>
      <c r="AD15" s="47" t="str">
        <f t="shared" si="7"/>
        <v>NO OFERTADO</v>
      </c>
      <c r="AE15" s="35">
        <f>'OFERTAS ECONOMICAS'!AP15</f>
        <v>11295</v>
      </c>
      <c r="AF15" s="35" t="str">
        <f>'EV TECNICA'!O15</f>
        <v>NO CUMPLE EV. TECNICA</v>
      </c>
      <c r="AG15" s="47" t="str">
        <f t="shared" si="8"/>
        <v>NO HABILITA</v>
      </c>
      <c r="AH15" s="35">
        <f>'OFERTAS ECONOMICAS'!AT15</f>
        <v>0</v>
      </c>
      <c r="AI15" s="35">
        <f>'EV TECNICA'!P15</f>
        <v>0</v>
      </c>
      <c r="AJ15" s="47" t="str">
        <f t="shared" si="9"/>
        <v>NO OFERTADO</v>
      </c>
      <c r="AK15" s="35">
        <f>'OFERTAS ECONOMICAS'!AX15</f>
        <v>11700</v>
      </c>
      <c r="AL15" s="35" t="str">
        <f>'EV TECNICA'!Q15</f>
        <v>CUMPLE</v>
      </c>
      <c r="AM15" s="47" t="str">
        <f t="shared" si="10"/>
        <v>NO HABILITA</v>
      </c>
      <c r="AN15" s="35">
        <f>'OFERTAS ECONOMICAS'!BB15</f>
        <v>0</v>
      </c>
      <c r="AO15" s="35">
        <f>'EV TECNICA'!R15</f>
        <v>0</v>
      </c>
      <c r="AP15" s="47" t="str">
        <f t="shared" si="11"/>
        <v>NO OFERTADO</v>
      </c>
    </row>
    <row r="16" spans="1:42" s="14" customFormat="1" ht="38.25" x14ac:dyDescent="0.2">
      <c r="A16" s="52">
        <v>7</v>
      </c>
      <c r="B16" s="136" t="s">
        <v>62</v>
      </c>
      <c r="C16" s="136" t="s">
        <v>57</v>
      </c>
      <c r="D16" s="132">
        <v>1</v>
      </c>
      <c r="E16" s="50" t="s">
        <v>331</v>
      </c>
      <c r="F16" s="164">
        <v>858.875</v>
      </c>
      <c r="G16" s="35">
        <f>'OFERTAS ECONOMICAS'!J16</f>
        <v>0</v>
      </c>
      <c r="H16" s="35">
        <f>'EV TECNICA'!G16</f>
        <v>0</v>
      </c>
      <c r="I16" s="47" t="str">
        <f t="shared" si="0"/>
        <v>NO OFERTADO</v>
      </c>
      <c r="J16" s="35">
        <f>'OFERTAS ECONOMICAS'!N16</f>
        <v>0</v>
      </c>
      <c r="K16" s="35">
        <f>'EV TECNICA'!H16</f>
        <v>0</v>
      </c>
      <c r="L16" s="47" t="str">
        <f t="shared" si="1"/>
        <v>NO OFERTADO</v>
      </c>
      <c r="M16" s="35">
        <f>'OFERTAS ECONOMICAS'!R16</f>
        <v>0</v>
      </c>
      <c r="N16" s="35">
        <f>'EV TECNICA'!I16</f>
        <v>0</v>
      </c>
      <c r="O16" s="47" t="str">
        <f t="shared" si="2"/>
        <v>NO OFERTADO</v>
      </c>
      <c r="P16" s="35">
        <f>'OFERTAS ECONOMICAS'!V16</f>
        <v>0</v>
      </c>
      <c r="Q16" s="35">
        <f>'EV TECNICA'!J16</f>
        <v>0</v>
      </c>
      <c r="R16" s="47" t="str">
        <f t="shared" si="3"/>
        <v>NO OFERTADO</v>
      </c>
      <c r="S16" s="35">
        <f>'OFERTAS ECONOMICAS'!Z16</f>
        <v>26009</v>
      </c>
      <c r="T16" s="35" t="str">
        <f>'EV TECNICA'!K16</f>
        <v>CUMPLE</v>
      </c>
      <c r="U16" s="47" t="str">
        <f t="shared" si="4"/>
        <v>NO HABILITA</v>
      </c>
      <c r="V16" s="35">
        <f>'OFERTAS ECONOMICAS'!AD16</f>
        <v>0</v>
      </c>
      <c r="W16" s="35">
        <f>'EV TECNICA'!L16</f>
        <v>0</v>
      </c>
      <c r="X16" s="47" t="str">
        <f t="shared" si="5"/>
        <v>NO OFERTADO</v>
      </c>
      <c r="Y16" s="35">
        <f>'OFERTAS ECONOMICAS'!AH16</f>
        <v>0</v>
      </c>
      <c r="Z16" s="35">
        <f>'EV TECNICA'!M16</f>
        <v>0</v>
      </c>
      <c r="AA16" s="47" t="str">
        <f t="shared" si="6"/>
        <v>NO OFERTADO</v>
      </c>
      <c r="AB16" s="35">
        <f>'OFERTAS ECONOMICAS'!AL16</f>
        <v>0</v>
      </c>
      <c r="AC16" s="35">
        <f>'EV TECNICA'!N16</f>
        <v>0</v>
      </c>
      <c r="AD16" s="47" t="str">
        <f t="shared" si="7"/>
        <v>NO OFERTADO</v>
      </c>
      <c r="AE16" s="35">
        <f>'OFERTAS ECONOMICAS'!AP16</f>
        <v>1932</v>
      </c>
      <c r="AF16" s="35" t="str">
        <f>'EV TECNICA'!O16</f>
        <v xml:space="preserve">CUMPLE </v>
      </c>
      <c r="AG16" s="47" t="str">
        <f t="shared" si="8"/>
        <v>NO HABILITA</v>
      </c>
      <c r="AH16" s="35">
        <f>'OFERTAS ECONOMICAS'!AT16</f>
        <v>0</v>
      </c>
      <c r="AI16" s="35">
        <f>'EV TECNICA'!P16</f>
        <v>0</v>
      </c>
      <c r="AJ16" s="47" t="str">
        <f t="shared" si="9"/>
        <v>NO OFERTADO</v>
      </c>
      <c r="AK16" s="35">
        <f>'OFERTAS ECONOMICAS'!AX16</f>
        <v>2400</v>
      </c>
      <c r="AL16" s="35" t="str">
        <f>'EV TECNICA'!Q16</f>
        <v>NO CUMPLE EV. TECNICA</v>
      </c>
      <c r="AM16" s="47" t="str">
        <f t="shared" si="10"/>
        <v>NO HABILITA</v>
      </c>
      <c r="AN16" s="35">
        <f>'OFERTAS ECONOMICAS'!BB16</f>
        <v>0</v>
      </c>
      <c r="AO16" s="35">
        <f>'EV TECNICA'!R16</f>
        <v>0</v>
      </c>
      <c r="AP16" s="47" t="str">
        <f t="shared" si="11"/>
        <v>NO OFERTADO</v>
      </c>
    </row>
    <row r="17" spans="1:42" s="14" customFormat="1" ht="38.25" x14ac:dyDescent="0.2">
      <c r="A17" s="48">
        <v>8</v>
      </c>
      <c r="B17" s="136" t="s">
        <v>133</v>
      </c>
      <c r="C17" s="136" t="s">
        <v>134</v>
      </c>
      <c r="D17" s="132">
        <v>1</v>
      </c>
      <c r="E17" s="50" t="s">
        <v>331</v>
      </c>
      <c r="F17" s="164">
        <v>41650</v>
      </c>
      <c r="G17" s="35">
        <f>'OFERTAS ECONOMICAS'!J17</f>
        <v>0</v>
      </c>
      <c r="H17" s="35">
        <f>'EV TECNICA'!G17</f>
        <v>0</v>
      </c>
      <c r="I17" s="47" t="str">
        <f t="shared" si="0"/>
        <v>NO OFERTADO</v>
      </c>
      <c r="J17" s="35">
        <f>'OFERTAS ECONOMICAS'!N17</f>
        <v>53508</v>
      </c>
      <c r="K17" s="35" t="str">
        <f>'EV TECNICA'!H17</f>
        <v>NO CUMPLE EV. TECNICA</v>
      </c>
      <c r="L17" s="47" t="str">
        <f t="shared" si="1"/>
        <v>NO HABILITA</v>
      </c>
      <c r="M17" s="35">
        <f>'OFERTAS ECONOMICAS'!R17</f>
        <v>0</v>
      </c>
      <c r="N17" s="35">
        <f>'EV TECNICA'!I17</f>
        <v>0</v>
      </c>
      <c r="O17" s="47" t="str">
        <f t="shared" si="2"/>
        <v>NO OFERTADO</v>
      </c>
      <c r="P17" s="35">
        <f>'OFERTAS ECONOMICAS'!V17</f>
        <v>0</v>
      </c>
      <c r="Q17" s="35">
        <f>'EV TECNICA'!J17</f>
        <v>0</v>
      </c>
      <c r="R17" s="47" t="str">
        <f t="shared" si="3"/>
        <v>NO OFERTADO</v>
      </c>
      <c r="S17" s="35">
        <f>'OFERTAS ECONOMICAS'!Z17</f>
        <v>0</v>
      </c>
      <c r="T17" s="35">
        <f>'EV TECNICA'!K17</f>
        <v>0</v>
      </c>
      <c r="U17" s="47" t="str">
        <f t="shared" si="4"/>
        <v>NO OFERTADO</v>
      </c>
      <c r="V17" s="35">
        <f>'OFERTAS ECONOMICAS'!AD17</f>
        <v>0</v>
      </c>
      <c r="W17" s="35">
        <f>'EV TECNICA'!L17</f>
        <v>0</v>
      </c>
      <c r="X17" s="47" t="str">
        <f t="shared" si="5"/>
        <v>NO OFERTADO</v>
      </c>
      <c r="Y17" s="35">
        <f>'OFERTAS ECONOMICAS'!AH17</f>
        <v>0</v>
      </c>
      <c r="Z17" s="35">
        <f>'EV TECNICA'!M17</f>
        <v>0</v>
      </c>
      <c r="AA17" s="47" t="str">
        <f t="shared" si="6"/>
        <v>NO OFERTADO</v>
      </c>
      <c r="AB17" s="35">
        <f>'OFERTAS ECONOMICAS'!AL17</f>
        <v>0</v>
      </c>
      <c r="AC17" s="35">
        <f>'EV TECNICA'!N17</f>
        <v>0</v>
      </c>
      <c r="AD17" s="47" t="str">
        <f t="shared" si="7"/>
        <v>NO OFERTADO</v>
      </c>
      <c r="AE17" s="35">
        <f>'OFERTAS ECONOMICAS'!AP17</f>
        <v>0</v>
      </c>
      <c r="AF17" s="35">
        <f>'EV TECNICA'!O17</f>
        <v>0</v>
      </c>
      <c r="AG17" s="47" t="str">
        <f t="shared" si="8"/>
        <v>NO OFERTADO</v>
      </c>
      <c r="AH17" s="35">
        <f>'OFERTAS ECONOMICAS'!AT17</f>
        <v>0</v>
      </c>
      <c r="AI17" s="35">
        <f>'EV TECNICA'!P17</f>
        <v>0</v>
      </c>
      <c r="AJ17" s="47" t="str">
        <f t="shared" si="9"/>
        <v>NO OFERTADO</v>
      </c>
      <c r="AK17" s="35">
        <f>'OFERTAS ECONOMICAS'!AX17</f>
        <v>0</v>
      </c>
      <c r="AL17" s="35">
        <f>'EV TECNICA'!Q17</f>
        <v>0</v>
      </c>
      <c r="AM17" s="47" t="str">
        <f t="shared" si="10"/>
        <v>NO OFERTADO</v>
      </c>
      <c r="AN17" s="35">
        <f>'OFERTAS ECONOMICAS'!BB17</f>
        <v>0</v>
      </c>
      <c r="AO17" s="35">
        <f>'EV TECNICA'!R17</f>
        <v>0</v>
      </c>
      <c r="AP17" s="47" t="str">
        <f t="shared" si="11"/>
        <v>NO OFERTADO</v>
      </c>
    </row>
    <row r="18" spans="1:42" s="14" customFormat="1" ht="63.75" x14ac:dyDescent="0.2">
      <c r="A18" s="52">
        <v>9</v>
      </c>
      <c r="B18" s="136" t="s">
        <v>135</v>
      </c>
      <c r="C18" s="136" t="s">
        <v>136</v>
      </c>
      <c r="D18" s="132">
        <v>1</v>
      </c>
      <c r="E18" s="50" t="s">
        <v>331</v>
      </c>
      <c r="F18" s="164">
        <v>41650</v>
      </c>
      <c r="G18" s="35">
        <f>'OFERTAS ECONOMICAS'!J18</f>
        <v>0</v>
      </c>
      <c r="H18" s="35">
        <f>'EV TECNICA'!G18</f>
        <v>0</v>
      </c>
      <c r="I18" s="47" t="str">
        <f t="shared" si="0"/>
        <v>NO OFERTADO</v>
      </c>
      <c r="J18" s="35">
        <f>'OFERTAS ECONOMICAS'!N18</f>
        <v>0</v>
      </c>
      <c r="K18" s="35">
        <f>'EV TECNICA'!H18</f>
        <v>0</v>
      </c>
      <c r="L18" s="47" t="str">
        <f t="shared" si="1"/>
        <v>NO OFERTADO</v>
      </c>
      <c r="M18" s="35">
        <f>'OFERTAS ECONOMICAS'!R18</f>
        <v>0</v>
      </c>
      <c r="N18" s="35">
        <f>'EV TECNICA'!I18</f>
        <v>0</v>
      </c>
      <c r="O18" s="47" t="str">
        <f t="shared" si="2"/>
        <v>NO OFERTADO</v>
      </c>
      <c r="P18" s="35">
        <f>'OFERTAS ECONOMICAS'!V18</f>
        <v>70568</v>
      </c>
      <c r="Q18" s="35" t="str">
        <f>'EV TECNICA'!J18</f>
        <v>NO CUMPLE EV. TECNICA</v>
      </c>
      <c r="R18" s="47" t="str">
        <f t="shared" si="3"/>
        <v>NO HABILITA</v>
      </c>
      <c r="S18" s="35">
        <f>'OFERTAS ECONOMICAS'!Z18</f>
        <v>0</v>
      </c>
      <c r="T18" s="35">
        <f>'EV TECNICA'!K18</f>
        <v>0</v>
      </c>
      <c r="U18" s="47" t="str">
        <f t="shared" si="4"/>
        <v>NO OFERTADO</v>
      </c>
      <c r="V18" s="35">
        <f>'OFERTAS ECONOMICAS'!AD18</f>
        <v>0</v>
      </c>
      <c r="W18" s="35">
        <f>'EV TECNICA'!L18</f>
        <v>0</v>
      </c>
      <c r="X18" s="47" t="str">
        <f t="shared" si="5"/>
        <v>NO OFERTADO</v>
      </c>
      <c r="Y18" s="35">
        <f>'OFERTAS ECONOMICAS'!AH18</f>
        <v>0</v>
      </c>
      <c r="Z18" s="35">
        <f>'EV TECNICA'!M18</f>
        <v>0</v>
      </c>
      <c r="AA18" s="47" t="str">
        <f t="shared" si="6"/>
        <v>NO OFERTADO</v>
      </c>
      <c r="AB18" s="35">
        <f>'OFERTAS ECONOMICAS'!AL18</f>
        <v>0</v>
      </c>
      <c r="AC18" s="35">
        <f>'EV TECNICA'!N18</f>
        <v>0</v>
      </c>
      <c r="AD18" s="47" t="str">
        <f t="shared" si="7"/>
        <v>NO OFERTADO</v>
      </c>
      <c r="AE18" s="35">
        <f>'OFERTAS ECONOMICAS'!AP18</f>
        <v>0</v>
      </c>
      <c r="AF18" s="35">
        <f>'EV TECNICA'!O18</f>
        <v>0</v>
      </c>
      <c r="AG18" s="47" t="str">
        <f t="shared" si="8"/>
        <v>NO OFERTADO</v>
      </c>
      <c r="AH18" s="35">
        <f>'OFERTAS ECONOMICAS'!AT18</f>
        <v>0</v>
      </c>
      <c r="AI18" s="35">
        <f>'EV TECNICA'!P18</f>
        <v>0</v>
      </c>
      <c r="AJ18" s="47" t="str">
        <f t="shared" si="9"/>
        <v>NO OFERTADO</v>
      </c>
      <c r="AK18" s="35">
        <f>'OFERTAS ECONOMICAS'!AX18</f>
        <v>0</v>
      </c>
      <c r="AL18" s="35">
        <f>'EV TECNICA'!Q18</f>
        <v>0</v>
      </c>
      <c r="AM18" s="47" t="str">
        <f t="shared" si="10"/>
        <v>NO OFERTADO</v>
      </c>
      <c r="AN18" s="35">
        <f>'OFERTAS ECONOMICAS'!BB18</f>
        <v>0</v>
      </c>
      <c r="AO18" s="35">
        <f>'EV TECNICA'!R18</f>
        <v>0</v>
      </c>
      <c r="AP18" s="47" t="str">
        <f t="shared" si="11"/>
        <v>NO OFERTADO</v>
      </c>
    </row>
    <row r="19" spans="1:42" s="14" customFormat="1" ht="25.5" x14ac:dyDescent="0.2">
      <c r="A19" s="48">
        <v>10</v>
      </c>
      <c r="B19" s="136" t="s">
        <v>149</v>
      </c>
      <c r="C19" s="136" t="s">
        <v>148</v>
      </c>
      <c r="D19" s="132">
        <v>1</v>
      </c>
      <c r="E19" s="50" t="s">
        <v>331</v>
      </c>
      <c r="F19" s="164">
        <v>12460</v>
      </c>
      <c r="G19" s="35">
        <f>'OFERTAS ECONOMICAS'!J19</f>
        <v>21000</v>
      </c>
      <c r="H19" s="35" t="str">
        <f>'EV TECNICA'!G19</f>
        <v>CUMPLE</v>
      </c>
      <c r="I19" s="47" t="str">
        <f t="shared" si="0"/>
        <v>NO HABILITA</v>
      </c>
      <c r="J19" s="35">
        <f>'OFERTAS ECONOMICAS'!N19</f>
        <v>23500</v>
      </c>
      <c r="K19" s="35" t="str">
        <f>'EV TECNICA'!H19</f>
        <v>CUMPLE</v>
      </c>
      <c r="L19" s="47" t="str">
        <f t="shared" si="1"/>
        <v>NO HABILITA</v>
      </c>
      <c r="M19" s="35">
        <f>'OFERTAS ECONOMICAS'!R19</f>
        <v>27835</v>
      </c>
      <c r="N19" s="35" t="str">
        <f>'EV TECNICA'!I19</f>
        <v>CUMPLE</v>
      </c>
      <c r="O19" s="47" t="str">
        <f t="shared" si="2"/>
        <v>NO HABILITA</v>
      </c>
      <c r="P19" s="35">
        <f>'OFERTAS ECONOMICAS'!V19</f>
        <v>25714</v>
      </c>
      <c r="Q19" s="35" t="str">
        <f>'EV TECNICA'!J19</f>
        <v>CUMPLE</v>
      </c>
      <c r="R19" s="47" t="str">
        <f t="shared" si="3"/>
        <v>NO HABILITA</v>
      </c>
      <c r="S19" s="35">
        <f>'OFERTAS ECONOMICAS'!Z19</f>
        <v>34472</v>
      </c>
      <c r="T19" s="35" t="str">
        <f>'EV TECNICA'!K19</f>
        <v>CUMPLE</v>
      </c>
      <c r="U19" s="47" t="str">
        <f t="shared" si="4"/>
        <v>NO HABILITA</v>
      </c>
      <c r="V19" s="35">
        <f>'OFERTAS ECONOMICAS'!AD19</f>
        <v>0</v>
      </c>
      <c r="W19" s="35">
        <f>'EV TECNICA'!L19</f>
        <v>0</v>
      </c>
      <c r="X19" s="47" t="str">
        <f t="shared" si="5"/>
        <v>NO OFERTADO</v>
      </c>
      <c r="Y19" s="35">
        <f>'OFERTAS ECONOMICAS'!AH19</f>
        <v>0</v>
      </c>
      <c r="Z19" s="35">
        <f>'EV TECNICA'!M19</f>
        <v>0</v>
      </c>
      <c r="AA19" s="47" t="str">
        <f t="shared" si="6"/>
        <v>NO OFERTADO</v>
      </c>
      <c r="AB19" s="35">
        <f>'OFERTAS ECONOMICAS'!AL19</f>
        <v>0</v>
      </c>
      <c r="AC19" s="35">
        <f>'EV TECNICA'!N19</f>
        <v>0</v>
      </c>
      <c r="AD19" s="47" t="str">
        <f t="shared" si="7"/>
        <v>NO OFERTADO</v>
      </c>
      <c r="AE19" s="35">
        <f>'OFERTAS ECONOMICAS'!AP19</f>
        <v>17045</v>
      </c>
      <c r="AF19" s="35" t="str">
        <f>'EV TECNICA'!O19</f>
        <v>NO CUMPLE EV. TECNICA</v>
      </c>
      <c r="AG19" s="47" t="str">
        <f t="shared" si="8"/>
        <v>NO HABILITA</v>
      </c>
      <c r="AH19" s="35">
        <f>'OFERTAS ECONOMICAS'!AT19</f>
        <v>0</v>
      </c>
      <c r="AI19" s="35">
        <f>'EV TECNICA'!P19</f>
        <v>0</v>
      </c>
      <c r="AJ19" s="47" t="str">
        <f t="shared" si="9"/>
        <v>NO OFERTADO</v>
      </c>
      <c r="AK19" s="35">
        <f>'OFERTAS ECONOMICAS'!AX19</f>
        <v>18000</v>
      </c>
      <c r="AL19" s="35" t="str">
        <f>'EV TECNICA'!Q19</f>
        <v>CUMPLE</v>
      </c>
      <c r="AM19" s="47" t="str">
        <f t="shared" si="10"/>
        <v>NO HABILITA</v>
      </c>
      <c r="AN19" s="35">
        <f>'OFERTAS ECONOMICAS'!BB19</f>
        <v>0</v>
      </c>
      <c r="AO19" s="35">
        <f>'EV TECNICA'!R19</f>
        <v>0</v>
      </c>
      <c r="AP19" s="47" t="str">
        <f t="shared" si="11"/>
        <v>NO OFERTADO</v>
      </c>
    </row>
    <row r="20" spans="1:42" s="14" customFormat="1" ht="38.25" x14ac:dyDescent="0.2">
      <c r="A20" s="52">
        <v>11</v>
      </c>
      <c r="B20" s="136" t="s">
        <v>245</v>
      </c>
      <c r="C20" s="136" t="s">
        <v>246</v>
      </c>
      <c r="D20" s="132">
        <v>1</v>
      </c>
      <c r="E20" s="50" t="s">
        <v>331</v>
      </c>
      <c r="F20" s="164">
        <v>26000</v>
      </c>
      <c r="G20" s="35">
        <f>'OFERTAS ECONOMICAS'!J20</f>
        <v>0</v>
      </c>
      <c r="H20" s="35">
        <f>'EV TECNICA'!G20</f>
        <v>0</v>
      </c>
      <c r="I20" s="47" t="str">
        <f t="shared" si="0"/>
        <v>NO OFERTADO</v>
      </c>
      <c r="J20" s="35">
        <f>'OFERTAS ECONOMICAS'!N20</f>
        <v>0</v>
      </c>
      <c r="K20" s="35">
        <f>'EV TECNICA'!H20</f>
        <v>0</v>
      </c>
      <c r="L20" s="47" t="str">
        <f t="shared" si="1"/>
        <v>NO OFERTADO</v>
      </c>
      <c r="M20" s="35">
        <f>'OFERTAS ECONOMICAS'!R20</f>
        <v>0</v>
      </c>
      <c r="N20" s="35">
        <f>'EV TECNICA'!I20</f>
        <v>0</v>
      </c>
      <c r="O20" s="47" t="str">
        <f t="shared" si="2"/>
        <v>NO OFERTADO</v>
      </c>
      <c r="P20" s="35">
        <f>'OFERTAS ECONOMICAS'!V20</f>
        <v>0</v>
      </c>
      <c r="Q20" s="35">
        <f>'EV TECNICA'!J20</f>
        <v>0</v>
      </c>
      <c r="R20" s="47" t="str">
        <f t="shared" si="3"/>
        <v>NO OFERTADO</v>
      </c>
      <c r="S20" s="35">
        <f>'OFERTAS ECONOMICAS'!Z20</f>
        <v>0</v>
      </c>
      <c r="T20" s="35">
        <f>'EV TECNICA'!K20</f>
        <v>0</v>
      </c>
      <c r="U20" s="47" t="str">
        <f t="shared" si="4"/>
        <v>NO OFERTADO</v>
      </c>
      <c r="V20" s="35">
        <f>'OFERTAS ECONOMICAS'!AD20</f>
        <v>0</v>
      </c>
      <c r="W20" s="35">
        <f>'EV TECNICA'!L20</f>
        <v>0</v>
      </c>
      <c r="X20" s="47" t="str">
        <f t="shared" si="5"/>
        <v>NO OFERTADO</v>
      </c>
      <c r="Y20" s="35">
        <f>'OFERTAS ECONOMICAS'!AH20</f>
        <v>0</v>
      </c>
      <c r="Z20" s="35">
        <f>'EV TECNICA'!M20</f>
        <v>0</v>
      </c>
      <c r="AA20" s="47" t="str">
        <f t="shared" si="6"/>
        <v>NO OFERTADO</v>
      </c>
      <c r="AB20" s="35">
        <f>'OFERTAS ECONOMICAS'!AL20</f>
        <v>0</v>
      </c>
      <c r="AC20" s="35">
        <f>'EV TECNICA'!N20</f>
        <v>0</v>
      </c>
      <c r="AD20" s="47" t="str">
        <f t="shared" si="7"/>
        <v>NO OFERTADO</v>
      </c>
      <c r="AE20" s="35">
        <f>'OFERTAS ECONOMICAS'!AP20</f>
        <v>47773</v>
      </c>
      <c r="AF20" s="35" t="str">
        <f>'EV TECNICA'!O20</f>
        <v>NO CUMPLE EV. TECNICA</v>
      </c>
      <c r="AG20" s="47" t="str">
        <f t="shared" si="8"/>
        <v>NO HABILITA</v>
      </c>
      <c r="AH20" s="35">
        <f>'OFERTAS ECONOMICAS'!AT20</f>
        <v>0</v>
      </c>
      <c r="AI20" s="35">
        <f>'EV TECNICA'!P20</f>
        <v>0</v>
      </c>
      <c r="AJ20" s="47" t="str">
        <f t="shared" si="9"/>
        <v>NO OFERTADO</v>
      </c>
      <c r="AK20" s="35">
        <f>'OFERTAS ECONOMICAS'!AX20</f>
        <v>0</v>
      </c>
      <c r="AL20" s="35">
        <f>'EV TECNICA'!Q20</f>
        <v>0</v>
      </c>
      <c r="AM20" s="47" t="str">
        <f t="shared" si="10"/>
        <v>NO OFERTADO</v>
      </c>
      <c r="AN20" s="35">
        <f>'OFERTAS ECONOMICAS'!BB20</f>
        <v>0</v>
      </c>
      <c r="AO20" s="35">
        <f>'EV TECNICA'!R20</f>
        <v>0</v>
      </c>
      <c r="AP20" s="47" t="str">
        <f t="shared" si="11"/>
        <v>NO OFERTADO</v>
      </c>
    </row>
    <row r="21" spans="1:42" s="14" customFormat="1" ht="38.25" x14ac:dyDescent="0.2">
      <c r="A21" s="48">
        <v>12</v>
      </c>
      <c r="B21" s="136" t="s">
        <v>247</v>
      </c>
      <c r="C21" s="136" t="s">
        <v>248</v>
      </c>
      <c r="D21" s="132">
        <v>1</v>
      </c>
      <c r="E21" s="50" t="s">
        <v>331</v>
      </c>
      <c r="F21" s="164">
        <v>18034</v>
      </c>
      <c r="G21" s="35">
        <f>'OFERTAS ECONOMICAS'!J21</f>
        <v>0</v>
      </c>
      <c r="H21" s="35">
        <f>'EV TECNICA'!G21</f>
        <v>0</v>
      </c>
      <c r="I21" s="47" t="str">
        <f t="shared" si="0"/>
        <v>NO OFERTADO</v>
      </c>
      <c r="J21" s="35">
        <f>'OFERTAS ECONOMICAS'!N21</f>
        <v>0</v>
      </c>
      <c r="K21" s="35">
        <f>'EV TECNICA'!H21</f>
        <v>0</v>
      </c>
      <c r="L21" s="47" t="str">
        <f t="shared" si="1"/>
        <v>NO OFERTADO</v>
      </c>
      <c r="M21" s="35">
        <f>'OFERTAS ECONOMICAS'!R21</f>
        <v>0</v>
      </c>
      <c r="N21" s="35">
        <f>'EV TECNICA'!I21</f>
        <v>0</v>
      </c>
      <c r="O21" s="47" t="str">
        <f t="shared" si="2"/>
        <v>NO OFERTADO</v>
      </c>
      <c r="P21" s="35">
        <f>'OFERTAS ECONOMICAS'!V21</f>
        <v>0</v>
      </c>
      <c r="Q21" s="35">
        <f>'EV TECNICA'!J21</f>
        <v>0</v>
      </c>
      <c r="R21" s="47" t="str">
        <f t="shared" si="3"/>
        <v>NO OFERTADO</v>
      </c>
      <c r="S21" s="35">
        <f>'OFERTAS ECONOMICAS'!Z21</f>
        <v>0</v>
      </c>
      <c r="T21" s="35">
        <f>'EV TECNICA'!K21</f>
        <v>0</v>
      </c>
      <c r="U21" s="47" t="str">
        <f t="shared" si="4"/>
        <v>NO OFERTADO</v>
      </c>
      <c r="V21" s="35">
        <f>'OFERTAS ECONOMICAS'!AD21</f>
        <v>0</v>
      </c>
      <c r="W21" s="35">
        <f>'EV TECNICA'!L21</f>
        <v>0</v>
      </c>
      <c r="X21" s="47" t="str">
        <f t="shared" si="5"/>
        <v>NO OFERTADO</v>
      </c>
      <c r="Y21" s="35">
        <f>'OFERTAS ECONOMICAS'!AH21</f>
        <v>0</v>
      </c>
      <c r="Z21" s="35">
        <f>'EV TECNICA'!M21</f>
        <v>0</v>
      </c>
      <c r="AA21" s="47" t="str">
        <f t="shared" si="6"/>
        <v>NO OFERTADO</v>
      </c>
      <c r="AB21" s="35">
        <f>'OFERTAS ECONOMICAS'!AL21</f>
        <v>0</v>
      </c>
      <c r="AC21" s="35">
        <f>'EV TECNICA'!N21</f>
        <v>0</v>
      </c>
      <c r="AD21" s="47" t="str">
        <f t="shared" si="7"/>
        <v>NO OFERTADO</v>
      </c>
      <c r="AE21" s="35">
        <f>'OFERTAS ECONOMICAS'!AP21</f>
        <v>54420</v>
      </c>
      <c r="AF21" s="35" t="str">
        <f>'EV TECNICA'!O21</f>
        <v>NO CUMPLE EV. TECNICA</v>
      </c>
      <c r="AG21" s="47" t="str">
        <f t="shared" si="8"/>
        <v>NO HABILITA</v>
      </c>
      <c r="AH21" s="35">
        <f>'OFERTAS ECONOMICAS'!AT21</f>
        <v>0</v>
      </c>
      <c r="AI21" s="35">
        <f>'EV TECNICA'!P21</f>
        <v>0</v>
      </c>
      <c r="AJ21" s="47" t="str">
        <f t="shared" si="9"/>
        <v>NO OFERTADO</v>
      </c>
      <c r="AK21" s="35">
        <f>'OFERTAS ECONOMICAS'!AX21</f>
        <v>0</v>
      </c>
      <c r="AL21" s="35">
        <f>'EV TECNICA'!Q21</f>
        <v>0</v>
      </c>
      <c r="AM21" s="47" t="str">
        <f t="shared" si="10"/>
        <v>NO OFERTADO</v>
      </c>
      <c r="AN21" s="35">
        <f>'OFERTAS ECONOMICAS'!BB21</f>
        <v>0</v>
      </c>
      <c r="AO21" s="35">
        <f>'EV TECNICA'!R21</f>
        <v>0</v>
      </c>
      <c r="AP21" s="47" t="str">
        <f t="shared" si="11"/>
        <v>NO OFERTADO</v>
      </c>
    </row>
    <row r="22" spans="1:42" s="14" customFormat="1" ht="76.5" x14ac:dyDescent="0.2">
      <c r="A22" s="52">
        <v>13</v>
      </c>
      <c r="B22" s="136" t="s">
        <v>334</v>
      </c>
      <c r="C22" s="136" t="s">
        <v>258</v>
      </c>
      <c r="D22" s="132">
        <v>1</v>
      </c>
      <c r="E22" s="50" t="s">
        <v>331</v>
      </c>
      <c r="F22" s="164">
        <v>20000</v>
      </c>
      <c r="G22" s="35">
        <f>'OFERTAS ECONOMICAS'!J22</f>
        <v>0</v>
      </c>
      <c r="H22" s="35">
        <f>'EV TECNICA'!G22</f>
        <v>0</v>
      </c>
      <c r="I22" s="47" t="str">
        <f t="shared" si="0"/>
        <v>NO OFERTADO</v>
      </c>
      <c r="J22" s="35">
        <f>'OFERTAS ECONOMICAS'!N22</f>
        <v>0</v>
      </c>
      <c r="K22" s="35">
        <f>'EV TECNICA'!H22</f>
        <v>0</v>
      </c>
      <c r="L22" s="47" t="str">
        <f t="shared" si="1"/>
        <v>NO OFERTADO</v>
      </c>
      <c r="M22" s="35">
        <f>'OFERTAS ECONOMICAS'!R22</f>
        <v>0</v>
      </c>
      <c r="N22" s="35">
        <f>'EV TECNICA'!I22</f>
        <v>0</v>
      </c>
      <c r="O22" s="47" t="str">
        <f t="shared" si="2"/>
        <v>NO OFERTADO</v>
      </c>
      <c r="P22" s="35">
        <f>'OFERTAS ECONOMICAS'!V22</f>
        <v>0</v>
      </c>
      <c r="Q22" s="35">
        <f>'EV TECNICA'!J22</f>
        <v>0</v>
      </c>
      <c r="R22" s="47" t="str">
        <f t="shared" si="3"/>
        <v>NO OFERTADO</v>
      </c>
      <c r="S22" s="35">
        <f>'OFERTAS ECONOMICAS'!Z22</f>
        <v>52164</v>
      </c>
      <c r="T22" s="35" t="str">
        <f>'EV TECNICA'!K22</f>
        <v>CUMPLE</v>
      </c>
      <c r="U22" s="47" t="str">
        <f t="shared" si="4"/>
        <v>NO HABILITA</v>
      </c>
      <c r="V22" s="35">
        <f>'OFERTAS ECONOMICAS'!AD22</f>
        <v>0</v>
      </c>
      <c r="W22" s="35">
        <f>'EV TECNICA'!L22</f>
        <v>0</v>
      </c>
      <c r="X22" s="47" t="str">
        <f t="shared" si="5"/>
        <v>NO OFERTADO</v>
      </c>
      <c r="Y22" s="35">
        <f>'OFERTAS ECONOMICAS'!AH22</f>
        <v>0</v>
      </c>
      <c r="Z22" s="35">
        <f>'EV TECNICA'!M22</f>
        <v>0</v>
      </c>
      <c r="AA22" s="47" t="str">
        <f t="shared" si="6"/>
        <v>NO OFERTADO</v>
      </c>
      <c r="AB22" s="35">
        <f>'OFERTAS ECONOMICAS'!AL22</f>
        <v>0</v>
      </c>
      <c r="AC22" s="35">
        <f>'EV TECNICA'!N22</f>
        <v>0</v>
      </c>
      <c r="AD22" s="47" t="str">
        <f t="shared" si="7"/>
        <v>NO OFERTADO</v>
      </c>
      <c r="AE22" s="35">
        <f>'OFERTAS ECONOMICAS'!AP22</f>
        <v>48194</v>
      </c>
      <c r="AF22" s="35" t="str">
        <f>'EV TECNICA'!O22</f>
        <v>NO CUMPLE EV. TECNICA</v>
      </c>
      <c r="AG22" s="47" t="str">
        <f t="shared" si="8"/>
        <v>NO HABILITA</v>
      </c>
      <c r="AH22" s="35">
        <f>'OFERTAS ECONOMICAS'!AT22</f>
        <v>0</v>
      </c>
      <c r="AI22" s="35">
        <f>'EV TECNICA'!P22</f>
        <v>0</v>
      </c>
      <c r="AJ22" s="47" t="str">
        <f t="shared" si="9"/>
        <v>NO OFERTADO</v>
      </c>
      <c r="AK22" s="35">
        <f>'OFERTAS ECONOMICAS'!AX22</f>
        <v>0</v>
      </c>
      <c r="AL22" s="35">
        <f>'EV TECNICA'!Q22</f>
        <v>0</v>
      </c>
      <c r="AM22" s="47" t="str">
        <f t="shared" si="10"/>
        <v>NO OFERTADO</v>
      </c>
      <c r="AN22" s="35">
        <f>'OFERTAS ECONOMICAS'!BB22</f>
        <v>0</v>
      </c>
      <c r="AO22" s="35">
        <f>'EV TECNICA'!R22</f>
        <v>0</v>
      </c>
      <c r="AP22" s="47" t="str">
        <f t="shared" si="11"/>
        <v>NO OFERTADO</v>
      </c>
    </row>
    <row r="23" spans="1:42" s="14" customFormat="1" ht="25.5" x14ac:dyDescent="0.2">
      <c r="A23" s="48">
        <v>14</v>
      </c>
      <c r="B23" s="136" t="s">
        <v>335</v>
      </c>
      <c r="C23" s="136" t="s">
        <v>336</v>
      </c>
      <c r="D23" s="132">
        <v>1</v>
      </c>
      <c r="E23" s="50" t="s">
        <v>331</v>
      </c>
      <c r="F23" s="164">
        <v>1100</v>
      </c>
      <c r="G23" s="35">
        <f>'OFERTAS ECONOMICAS'!J23</f>
        <v>1080</v>
      </c>
      <c r="H23" s="35" t="str">
        <f>'EV TECNICA'!G23</f>
        <v>CUMPLE</v>
      </c>
      <c r="I23" s="47" t="str">
        <f t="shared" si="0"/>
        <v>HABILITA</v>
      </c>
      <c r="J23" s="35">
        <f>'OFERTAS ECONOMICAS'!N23</f>
        <v>0</v>
      </c>
      <c r="K23" s="35">
        <f>'EV TECNICA'!H23</f>
        <v>0</v>
      </c>
      <c r="L23" s="47" t="str">
        <f t="shared" si="1"/>
        <v>NO OFERTADO</v>
      </c>
      <c r="M23" s="35">
        <f>'OFERTAS ECONOMICAS'!R23</f>
        <v>1595</v>
      </c>
      <c r="N23" s="35" t="str">
        <f>'EV TECNICA'!I23</f>
        <v>NO CUMPLE EV. TECNICA</v>
      </c>
      <c r="O23" s="47" t="str">
        <f t="shared" si="2"/>
        <v>NO HABILITA</v>
      </c>
      <c r="P23" s="35">
        <f>'OFERTAS ECONOMICAS'!V23</f>
        <v>1364</v>
      </c>
      <c r="Q23" s="35" t="str">
        <f>'EV TECNICA'!J23</f>
        <v>CUMPLE</v>
      </c>
      <c r="R23" s="47" t="str">
        <f t="shared" si="3"/>
        <v>HABILITA</v>
      </c>
      <c r="S23" s="35">
        <f>'OFERTAS ECONOMICAS'!Z23</f>
        <v>0</v>
      </c>
      <c r="T23" s="35">
        <f>'EV TECNICA'!K23</f>
        <v>0</v>
      </c>
      <c r="U23" s="47" t="str">
        <f t="shared" si="4"/>
        <v>NO OFERTADO</v>
      </c>
      <c r="V23" s="35">
        <f>'OFERTAS ECONOMICAS'!AD23</f>
        <v>0</v>
      </c>
      <c r="W23" s="35">
        <f>'EV TECNICA'!L23</f>
        <v>0</v>
      </c>
      <c r="X23" s="47" t="str">
        <f t="shared" si="5"/>
        <v>NO OFERTADO</v>
      </c>
      <c r="Y23" s="35">
        <f>'OFERTAS ECONOMICAS'!AH23</f>
        <v>0</v>
      </c>
      <c r="Z23" s="35">
        <f>'EV TECNICA'!M23</f>
        <v>0</v>
      </c>
      <c r="AA23" s="47" t="str">
        <f t="shared" si="6"/>
        <v>NO OFERTADO</v>
      </c>
      <c r="AB23" s="35">
        <f>'OFERTAS ECONOMICAS'!AL23</f>
        <v>0</v>
      </c>
      <c r="AC23" s="35">
        <f>'EV TECNICA'!N23</f>
        <v>0</v>
      </c>
      <c r="AD23" s="47" t="str">
        <f t="shared" si="7"/>
        <v>NO OFERTADO</v>
      </c>
      <c r="AE23" s="35">
        <f>'OFERTAS ECONOMICAS'!AP23</f>
        <v>1250</v>
      </c>
      <c r="AF23" s="35" t="str">
        <f>'EV TECNICA'!O23</f>
        <v xml:space="preserve">CUMPLE </v>
      </c>
      <c r="AG23" s="47" t="str">
        <f t="shared" si="8"/>
        <v>HABILITA</v>
      </c>
      <c r="AH23" s="35">
        <f>'OFERTAS ECONOMICAS'!AT23</f>
        <v>0</v>
      </c>
      <c r="AI23" s="35">
        <f>'EV TECNICA'!P23</f>
        <v>0</v>
      </c>
      <c r="AJ23" s="47" t="str">
        <f t="shared" si="9"/>
        <v>NO OFERTADO</v>
      </c>
      <c r="AK23" s="35">
        <f>'OFERTAS ECONOMICAS'!AX23</f>
        <v>0</v>
      </c>
      <c r="AL23" s="35">
        <f>'EV TECNICA'!Q23</f>
        <v>0</v>
      </c>
      <c r="AM23" s="47" t="str">
        <f t="shared" si="10"/>
        <v>NO OFERTADO</v>
      </c>
      <c r="AN23" s="35">
        <f>'OFERTAS ECONOMICAS'!BB23</f>
        <v>0</v>
      </c>
      <c r="AO23" s="35">
        <f>'EV TECNICA'!R23</f>
        <v>0</v>
      </c>
      <c r="AP23" s="47" t="str">
        <f t="shared" si="11"/>
        <v>NO OFERTADO</v>
      </c>
    </row>
    <row r="24" spans="1:42" s="14" customFormat="1" ht="25.5" x14ac:dyDescent="0.2">
      <c r="A24" s="52">
        <v>15</v>
      </c>
      <c r="B24" s="136" t="s">
        <v>144</v>
      </c>
      <c r="C24" s="136" t="s">
        <v>337</v>
      </c>
      <c r="D24" s="132">
        <v>1</v>
      </c>
      <c r="E24" s="50" t="s">
        <v>331</v>
      </c>
      <c r="F24" s="164">
        <v>1373</v>
      </c>
      <c r="G24" s="35">
        <f>'OFERTAS ECONOMICAS'!J24</f>
        <v>1497</v>
      </c>
      <c r="H24" s="35" t="str">
        <f>'EV TECNICA'!G24</f>
        <v>CUMPLE</v>
      </c>
      <c r="I24" s="47" t="str">
        <f t="shared" si="0"/>
        <v>HABILITA</v>
      </c>
      <c r="J24" s="35">
        <f>'OFERTAS ECONOMICAS'!N24</f>
        <v>0</v>
      </c>
      <c r="K24" s="35">
        <f>'EV TECNICA'!H24</f>
        <v>0</v>
      </c>
      <c r="L24" s="47" t="str">
        <f t="shared" si="1"/>
        <v>NO OFERTADO</v>
      </c>
      <c r="M24" s="35">
        <f>'OFERTAS ECONOMICAS'!R24</f>
        <v>2085</v>
      </c>
      <c r="N24" s="35" t="str">
        <f>'EV TECNICA'!I24</f>
        <v>CUMPLE</v>
      </c>
      <c r="O24" s="47" t="str">
        <f t="shared" si="2"/>
        <v>NO HABILITA</v>
      </c>
      <c r="P24" s="35">
        <f>'OFERTAS ECONOMICAS'!V24</f>
        <v>1921</v>
      </c>
      <c r="Q24" s="35" t="str">
        <f>'EV TECNICA'!J24</f>
        <v>CUMPLE</v>
      </c>
      <c r="R24" s="47" t="str">
        <f t="shared" si="3"/>
        <v>NO HABILITA</v>
      </c>
      <c r="S24" s="35">
        <f>'OFERTAS ECONOMICAS'!Z24</f>
        <v>2144</v>
      </c>
      <c r="T24" s="35" t="str">
        <f>'EV TECNICA'!K24</f>
        <v>CUMPLE</v>
      </c>
      <c r="U24" s="47" t="str">
        <f t="shared" si="4"/>
        <v>NO HABILITA</v>
      </c>
      <c r="V24" s="35">
        <f>'OFERTAS ECONOMICAS'!AD24</f>
        <v>0</v>
      </c>
      <c r="W24" s="35">
        <f>'EV TECNICA'!L24</f>
        <v>0</v>
      </c>
      <c r="X24" s="47" t="str">
        <f t="shared" si="5"/>
        <v>NO OFERTADO</v>
      </c>
      <c r="Y24" s="35">
        <f>'OFERTAS ECONOMICAS'!AH24</f>
        <v>0</v>
      </c>
      <c r="Z24" s="35">
        <f>'EV TECNICA'!M24</f>
        <v>0</v>
      </c>
      <c r="AA24" s="47" t="str">
        <f t="shared" si="6"/>
        <v>NO OFERTADO</v>
      </c>
      <c r="AB24" s="35">
        <f>'OFERTAS ECONOMICAS'!AL24</f>
        <v>0</v>
      </c>
      <c r="AC24" s="35">
        <f>'EV TECNICA'!N24</f>
        <v>0</v>
      </c>
      <c r="AD24" s="47" t="str">
        <f t="shared" si="7"/>
        <v>NO OFERTADO</v>
      </c>
      <c r="AE24" s="35">
        <f>'OFERTAS ECONOMICAS'!AP24</f>
        <v>1373</v>
      </c>
      <c r="AF24" s="35" t="str">
        <f>'EV TECNICA'!O24</f>
        <v xml:space="preserve">CUMPLE </v>
      </c>
      <c r="AG24" s="47" t="str">
        <f t="shared" si="8"/>
        <v>HABILITA</v>
      </c>
      <c r="AH24" s="35">
        <f>'OFERTAS ECONOMICAS'!AT24</f>
        <v>0</v>
      </c>
      <c r="AI24" s="35">
        <f>'EV TECNICA'!P24</f>
        <v>0</v>
      </c>
      <c r="AJ24" s="47" t="str">
        <f t="shared" si="9"/>
        <v>NO OFERTADO</v>
      </c>
      <c r="AK24" s="35">
        <f>'OFERTAS ECONOMICAS'!AX24</f>
        <v>0</v>
      </c>
      <c r="AL24" s="35">
        <f>'EV TECNICA'!Q24</f>
        <v>0</v>
      </c>
      <c r="AM24" s="47" t="str">
        <f t="shared" si="10"/>
        <v>NO OFERTADO</v>
      </c>
      <c r="AN24" s="35">
        <f>'OFERTAS ECONOMICAS'!BB24</f>
        <v>0</v>
      </c>
      <c r="AO24" s="35">
        <f>'EV TECNICA'!R24</f>
        <v>0</v>
      </c>
      <c r="AP24" s="47" t="str">
        <f t="shared" si="11"/>
        <v>NO OFERTADO</v>
      </c>
    </row>
    <row r="25" spans="1:42" s="14" customFormat="1" ht="25.5" x14ac:dyDescent="0.2">
      <c r="A25" s="48">
        <v>16</v>
      </c>
      <c r="B25" s="136" t="s">
        <v>338</v>
      </c>
      <c r="C25" s="136" t="s">
        <v>337</v>
      </c>
      <c r="D25" s="132">
        <v>1</v>
      </c>
      <c r="E25" s="50" t="s">
        <v>331</v>
      </c>
      <c r="F25" s="164">
        <v>2747</v>
      </c>
      <c r="G25" s="35">
        <f>'OFERTAS ECONOMICAS'!J25</f>
        <v>2994</v>
      </c>
      <c r="H25" s="35" t="str">
        <f>'EV TECNICA'!G25</f>
        <v>CUMPLE</v>
      </c>
      <c r="I25" s="47" t="str">
        <f t="shared" si="0"/>
        <v>HABILITA</v>
      </c>
      <c r="J25" s="35">
        <f>'OFERTAS ECONOMICAS'!N25</f>
        <v>0</v>
      </c>
      <c r="K25" s="35">
        <f>'EV TECNICA'!H25</f>
        <v>0</v>
      </c>
      <c r="L25" s="47" t="str">
        <f t="shared" si="1"/>
        <v>NO OFERTADO</v>
      </c>
      <c r="M25" s="35">
        <f>'OFERTAS ECONOMICAS'!R25</f>
        <v>4170</v>
      </c>
      <c r="N25" s="35" t="str">
        <f>'EV TECNICA'!I25</f>
        <v>CUMPLE</v>
      </c>
      <c r="O25" s="47" t="str">
        <f t="shared" si="2"/>
        <v>NO HABILITA</v>
      </c>
      <c r="P25" s="35">
        <f>'OFERTAS ECONOMICAS'!V25</f>
        <v>3842</v>
      </c>
      <c r="Q25" s="35" t="str">
        <f>'EV TECNICA'!J25</f>
        <v>CUMPLE</v>
      </c>
      <c r="R25" s="47" t="str">
        <f t="shared" si="3"/>
        <v>NO HABILITA</v>
      </c>
      <c r="S25" s="35">
        <f>'OFERTAS ECONOMICAS'!Z25</f>
        <v>4288</v>
      </c>
      <c r="T25" s="35" t="str">
        <f>'EV TECNICA'!K25</f>
        <v>CUMPLE</v>
      </c>
      <c r="U25" s="47" t="str">
        <f t="shared" si="4"/>
        <v>NO HABILITA</v>
      </c>
      <c r="V25" s="35">
        <f>'OFERTAS ECONOMICAS'!AD25</f>
        <v>0</v>
      </c>
      <c r="W25" s="35">
        <f>'EV TECNICA'!L25</f>
        <v>0</v>
      </c>
      <c r="X25" s="47" t="str">
        <f t="shared" si="5"/>
        <v>NO OFERTADO</v>
      </c>
      <c r="Y25" s="35">
        <f>'OFERTAS ECONOMICAS'!AH25</f>
        <v>0</v>
      </c>
      <c r="Z25" s="35">
        <f>'EV TECNICA'!M25</f>
        <v>0</v>
      </c>
      <c r="AA25" s="47" t="str">
        <f t="shared" si="6"/>
        <v>NO OFERTADO</v>
      </c>
      <c r="AB25" s="35">
        <f>'OFERTAS ECONOMICAS'!AL25</f>
        <v>0</v>
      </c>
      <c r="AC25" s="35">
        <f>'EV TECNICA'!N25</f>
        <v>0</v>
      </c>
      <c r="AD25" s="47" t="str">
        <f t="shared" si="7"/>
        <v>NO OFERTADO</v>
      </c>
      <c r="AE25" s="35">
        <f>'OFERTAS ECONOMICAS'!AP25</f>
        <v>2745</v>
      </c>
      <c r="AF25" s="35" t="str">
        <f>'EV TECNICA'!O25</f>
        <v xml:space="preserve">CUMPLE </v>
      </c>
      <c r="AG25" s="47" t="str">
        <f t="shared" si="8"/>
        <v>HABILITA</v>
      </c>
      <c r="AH25" s="35">
        <f>'OFERTAS ECONOMICAS'!AT25</f>
        <v>0</v>
      </c>
      <c r="AI25" s="35">
        <f>'EV TECNICA'!P25</f>
        <v>0</v>
      </c>
      <c r="AJ25" s="47" t="str">
        <f t="shared" si="9"/>
        <v>NO OFERTADO</v>
      </c>
      <c r="AK25" s="35">
        <f>'OFERTAS ECONOMICAS'!AX25</f>
        <v>0</v>
      </c>
      <c r="AL25" s="35">
        <f>'EV TECNICA'!Q25</f>
        <v>0</v>
      </c>
      <c r="AM25" s="47" t="str">
        <f t="shared" si="10"/>
        <v>NO OFERTADO</v>
      </c>
      <c r="AN25" s="35">
        <f>'OFERTAS ECONOMICAS'!BB25</f>
        <v>0</v>
      </c>
      <c r="AO25" s="35">
        <f>'EV TECNICA'!R25</f>
        <v>0</v>
      </c>
      <c r="AP25" s="47" t="str">
        <f t="shared" si="11"/>
        <v>NO OFERTADO</v>
      </c>
    </row>
    <row r="26" spans="1:42" s="14" customFormat="1" ht="38.25" x14ac:dyDescent="0.2">
      <c r="A26" s="52">
        <v>17</v>
      </c>
      <c r="B26" s="136" t="s">
        <v>339</v>
      </c>
      <c r="C26" s="136" t="s">
        <v>340</v>
      </c>
      <c r="D26" s="132">
        <v>1</v>
      </c>
      <c r="E26" s="50" t="s">
        <v>331</v>
      </c>
      <c r="F26" s="164">
        <v>300</v>
      </c>
      <c r="G26" s="35">
        <f>'OFERTAS ECONOMICAS'!J26</f>
        <v>295</v>
      </c>
      <c r="H26" s="35" t="str">
        <f>'EV TECNICA'!G26</f>
        <v xml:space="preserve">CUMPLE </v>
      </c>
      <c r="I26" s="47" t="str">
        <f t="shared" si="0"/>
        <v>HABILITA</v>
      </c>
      <c r="J26" s="35">
        <f>'OFERTAS ECONOMICAS'!N26</f>
        <v>0</v>
      </c>
      <c r="K26" s="35">
        <f>'EV TECNICA'!H26</f>
        <v>0</v>
      </c>
      <c r="L26" s="47" t="str">
        <f t="shared" si="1"/>
        <v>NO OFERTADO</v>
      </c>
      <c r="M26" s="35">
        <f>'OFERTAS ECONOMICAS'!R26</f>
        <v>0</v>
      </c>
      <c r="N26" s="35">
        <f>'EV TECNICA'!I26</f>
        <v>0</v>
      </c>
      <c r="O26" s="47" t="str">
        <f t="shared" si="2"/>
        <v>NO OFERTADO</v>
      </c>
      <c r="P26" s="35">
        <f>'OFERTAS ECONOMICAS'!V26</f>
        <v>344</v>
      </c>
      <c r="Q26" s="35" t="str">
        <f>'EV TECNICA'!J26</f>
        <v>CUMPLE</v>
      </c>
      <c r="R26" s="47" t="str">
        <f t="shared" si="3"/>
        <v>HABILITA</v>
      </c>
      <c r="S26" s="35">
        <f>'OFERTAS ECONOMICAS'!Z26</f>
        <v>0</v>
      </c>
      <c r="T26" s="35">
        <f>'EV TECNICA'!K26</f>
        <v>0</v>
      </c>
      <c r="U26" s="47" t="str">
        <f t="shared" si="4"/>
        <v>NO OFERTADO</v>
      </c>
      <c r="V26" s="35">
        <f>'OFERTAS ECONOMICAS'!AD26</f>
        <v>0</v>
      </c>
      <c r="W26" s="35">
        <f>'EV TECNICA'!L26</f>
        <v>0</v>
      </c>
      <c r="X26" s="47" t="str">
        <f t="shared" si="5"/>
        <v>NO OFERTADO</v>
      </c>
      <c r="Y26" s="35">
        <f>'OFERTAS ECONOMICAS'!AH26</f>
        <v>0</v>
      </c>
      <c r="Z26" s="35">
        <f>'EV TECNICA'!M26</f>
        <v>0</v>
      </c>
      <c r="AA26" s="47" t="str">
        <f t="shared" si="6"/>
        <v>NO OFERTADO</v>
      </c>
      <c r="AB26" s="35">
        <f>'OFERTAS ECONOMICAS'!AL26</f>
        <v>0</v>
      </c>
      <c r="AC26" s="35">
        <f>'EV TECNICA'!N26</f>
        <v>0</v>
      </c>
      <c r="AD26" s="47" t="str">
        <f t="shared" si="7"/>
        <v>NO OFERTADO</v>
      </c>
      <c r="AE26" s="35">
        <f>'OFERTAS ECONOMICAS'!AP26</f>
        <v>0</v>
      </c>
      <c r="AF26" s="35">
        <f>'EV TECNICA'!O26</f>
        <v>0</v>
      </c>
      <c r="AG26" s="47" t="str">
        <f t="shared" si="8"/>
        <v>NO OFERTADO</v>
      </c>
      <c r="AH26" s="35">
        <f>'OFERTAS ECONOMICAS'!AT26</f>
        <v>0</v>
      </c>
      <c r="AI26" s="35">
        <f>'EV TECNICA'!P26</f>
        <v>0</v>
      </c>
      <c r="AJ26" s="47" t="str">
        <f t="shared" si="9"/>
        <v>NO OFERTADO</v>
      </c>
      <c r="AK26" s="35">
        <f>'OFERTAS ECONOMICAS'!AX26</f>
        <v>0</v>
      </c>
      <c r="AL26" s="35">
        <f>'EV TECNICA'!Q26</f>
        <v>0</v>
      </c>
      <c r="AM26" s="47" t="str">
        <f t="shared" si="10"/>
        <v>NO OFERTADO</v>
      </c>
      <c r="AN26" s="35">
        <f>'OFERTAS ECONOMICAS'!BB26</f>
        <v>0</v>
      </c>
      <c r="AO26" s="35">
        <f>'EV TECNICA'!R26</f>
        <v>0</v>
      </c>
      <c r="AP26" s="47" t="str">
        <f t="shared" si="11"/>
        <v>NO OFERTADO</v>
      </c>
    </row>
    <row r="27" spans="1:42" s="14" customFormat="1" ht="25.5" x14ac:dyDescent="0.2">
      <c r="A27" s="48">
        <v>18</v>
      </c>
      <c r="B27" s="136" t="s">
        <v>184</v>
      </c>
      <c r="C27" s="136" t="s">
        <v>183</v>
      </c>
      <c r="D27" s="132">
        <v>1</v>
      </c>
      <c r="E27" s="50" t="s">
        <v>331</v>
      </c>
      <c r="F27" s="164">
        <v>189.21</v>
      </c>
      <c r="G27" s="35">
        <f>'OFERTAS ECONOMICAS'!J27</f>
        <v>169</v>
      </c>
      <c r="H27" s="35" t="str">
        <f>'EV TECNICA'!G27</f>
        <v>CUMPLE</v>
      </c>
      <c r="I27" s="47" t="str">
        <f t="shared" si="0"/>
        <v>HABILITA</v>
      </c>
      <c r="J27" s="35">
        <f>'OFERTAS ECONOMICAS'!N27</f>
        <v>0</v>
      </c>
      <c r="K27" s="35">
        <f>'EV TECNICA'!H27</f>
        <v>0</v>
      </c>
      <c r="L27" s="47" t="str">
        <f t="shared" si="1"/>
        <v>NO OFERTADO</v>
      </c>
      <c r="M27" s="35">
        <f>'OFERTAS ECONOMICAS'!R27</f>
        <v>198</v>
      </c>
      <c r="N27" s="35" t="str">
        <f>'EV TECNICA'!I27</f>
        <v>CUMPLE</v>
      </c>
      <c r="O27" s="47" t="str">
        <f t="shared" si="2"/>
        <v>HABILITA</v>
      </c>
      <c r="P27" s="35">
        <f>'OFERTAS ECONOMICAS'!V27</f>
        <v>189</v>
      </c>
      <c r="Q27" s="35" t="str">
        <f>'EV TECNICA'!J27</f>
        <v>CUMPLE</v>
      </c>
      <c r="R27" s="47" t="str">
        <f t="shared" si="3"/>
        <v>HABILITA</v>
      </c>
      <c r="S27" s="35">
        <f>'OFERTAS ECONOMICAS'!Z27</f>
        <v>0</v>
      </c>
      <c r="T27" s="35">
        <f>'EV TECNICA'!K27</f>
        <v>0</v>
      </c>
      <c r="U27" s="47" t="str">
        <f t="shared" si="4"/>
        <v>NO OFERTADO</v>
      </c>
      <c r="V27" s="35">
        <f>'OFERTAS ECONOMICAS'!AD27</f>
        <v>0</v>
      </c>
      <c r="W27" s="35">
        <f>'EV TECNICA'!L27</f>
        <v>0</v>
      </c>
      <c r="X27" s="47" t="str">
        <f t="shared" si="5"/>
        <v>NO OFERTADO</v>
      </c>
      <c r="Y27" s="35">
        <f>'OFERTAS ECONOMICAS'!AH27</f>
        <v>168</v>
      </c>
      <c r="Z27" s="35" t="str">
        <f>'EV TECNICA'!M27</f>
        <v>CUMPLE</v>
      </c>
      <c r="AA27" s="47" t="str">
        <f t="shared" si="6"/>
        <v>HABILITA</v>
      </c>
      <c r="AB27" s="35">
        <f>'OFERTAS ECONOMICAS'!AL27</f>
        <v>0</v>
      </c>
      <c r="AC27" s="35">
        <f>'EV TECNICA'!N27</f>
        <v>0</v>
      </c>
      <c r="AD27" s="47" t="str">
        <f t="shared" si="7"/>
        <v>NO OFERTADO</v>
      </c>
      <c r="AE27" s="35">
        <f>'OFERTAS ECONOMICAS'!AP27</f>
        <v>0</v>
      </c>
      <c r="AF27" s="35">
        <f>'EV TECNICA'!O27</f>
        <v>0</v>
      </c>
      <c r="AG27" s="47" t="str">
        <f t="shared" si="8"/>
        <v>NO OFERTADO</v>
      </c>
      <c r="AH27" s="35">
        <f>'OFERTAS ECONOMICAS'!AT27</f>
        <v>0</v>
      </c>
      <c r="AI27" s="35">
        <f>'EV TECNICA'!P27</f>
        <v>0</v>
      </c>
      <c r="AJ27" s="47" t="str">
        <f t="shared" si="9"/>
        <v>NO OFERTADO</v>
      </c>
      <c r="AK27" s="35">
        <f>'OFERTAS ECONOMICAS'!AX27</f>
        <v>0</v>
      </c>
      <c r="AL27" s="35">
        <f>'EV TECNICA'!Q27</f>
        <v>0</v>
      </c>
      <c r="AM27" s="47" t="str">
        <f t="shared" si="10"/>
        <v>NO OFERTADO</v>
      </c>
      <c r="AN27" s="35">
        <f>'OFERTAS ECONOMICAS'!BB27</f>
        <v>0</v>
      </c>
      <c r="AO27" s="35">
        <f>'EV TECNICA'!R27</f>
        <v>0</v>
      </c>
      <c r="AP27" s="47" t="str">
        <f t="shared" si="11"/>
        <v>NO OFERTADO</v>
      </c>
    </row>
    <row r="28" spans="1:42" s="14" customFormat="1" ht="25.5" x14ac:dyDescent="0.2">
      <c r="A28" s="52">
        <v>19</v>
      </c>
      <c r="B28" s="136" t="s">
        <v>341</v>
      </c>
      <c r="C28" s="136" t="s">
        <v>342</v>
      </c>
      <c r="D28" s="132">
        <v>1</v>
      </c>
      <c r="E28" s="50" t="s">
        <v>331</v>
      </c>
      <c r="F28" s="164">
        <v>52</v>
      </c>
      <c r="G28" s="35">
        <f>'OFERTAS ECONOMICAS'!J28</f>
        <v>63</v>
      </c>
      <c r="H28" s="35" t="str">
        <f>'EV TECNICA'!G28</f>
        <v>CUMPLE</v>
      </c>
      <c r="I28" s="47" t="str">
        <f t="shared" si="0"/>
        <v>HABILITA</v>
      </c>
      <c r="J28" s="35">
        <f>'OFERTAS ECONOMICAS'!N28</f>
        <v>0</v>
      </c>
      <c r="K28" s="35">
        <f>'EV TECNICA'!H28</f>
        <v>0</v>
      </c>
      <c r="L28" s="47" t="str">
        <f t="shared" si="1"/>
        <v>NO OFERTADO</v>
      </c>
      <c r="M28" s="35">
        <f>'OFERTAS ECONOMICAS'!R28</f>
        <v>0</v>
      </c>
      <c r="N28" s="35">
        <f>'EV TECNICA'!I28</f>
        <v>0</v>
      </c>
      <c r="O28" s="47" t="str">
        <f t="shared" si="2"/>
        <v>NO OFERTADO</v>
      </c>
      <c r="P28" s="35">
        <f>'OFERTAS ECONOMICAS'!V28</f>
        <v>74</v>
      </c>
      <c r="Q28" s="35" t="str">
        <f>'EV TECNICA'!J28</f>
        <v>CUMPLE</v>
      </c>
      <c r="R28" s="47" t="str">
        <f t="shared" si="3"/>
        <v>NO HABILITA</v>
      </c>
      <c r="S28" s="35">
        <f>'OFERTAS ECONOMICAS'!Z28</f>
        <v>0</v>
      </c>
      <c r="T28" s="35">
        <f>'EV TECNICA'!K28</f>
        <v>0</v>
      </c>
      <c r="U28" s="47" t="str">
        <f t="shared" si="4"/>
        <v>NO OFERTADO</v>
      </c>
      <c r="V28" s="35">
        <f>'OFERTAS ECONOMICAS'!AD28</f>
        <v>0</v>
      </c>
      <c r="W28" s="35">
        <f>'EV TECNICA'!L28</f>
        <v>0</v>
      </c>
      <c r="X28" s="47" t="str">
        <f t="shared" si="5"/>
        <v>NO OFERTADO</v>
      </c>
      <c r="Y28" s="35">
        <f>'OFERTAS ECONOMICAS'!AH28</f>
        <v>0</v>
      </c>
      <c r="Z28" s="35">
        <f>'EV TECNICA'!M28</f>
        <v>0</v>
      </c>
      <c r="AA28" s="47" t="str">
        <f t="shared" si="6"/>
        <v>NO OFERTADO</v>
      </c>
      <c r="AB28" s="35">
        <f>'OFERTAS ECONOMICAS'!AL28</f>
        <v>0</v>
      </c>
      <c r="AC28" s="35">
        <f>'EV TECNICA'!N28</f>
        <v>0</v>
      </c>
      <c r="AD28" s="47" t="str">
        <f t="shared" si="7"/>
        <v>NO OFERTADO</v>
      </c>
      <c r="AE28" s="35">
        <f>'OFERTAS ECONOMICAS'!AP28</f>
        <v>55</v>
      </c>
      <c r="AF28" s="35" t="str">
        <f>'EV TECNICA'!O28</f>
        <v>NO CUMPLE EV. TECNICA</v>
      </c>
      <c r="AG28" s="47" t="str">
        <f t="shared" si="8"/>
        <v>NO HABILITA</v>
      </c>
      <c r="AH28" s="35">
        <f>'OFERTAS ECONOMICAS'!AT28</f>
        <v>0</v>
      </c>
      <c r="AI28" s="35">
        <f>'EV TECNICA'!P28</f>
        <v>0</v>
      </c>
      <c r="AJ28" s="47" t="str">
        <f t="shared" si="9"/>
        <v>NO OFERTADO</v>
      </c>
      <c r="AK28" s="35">
        <f>'OFERTAS ECONOMICAS'!AX28</f>
        <v>0</v>
      </c>
      <c r="AL28" s="35">
        <f>'EV TECNICA'!Q28</f>
        <v>0</v>
      </c>
      <c r="AM28" s="47" t="str">
        <f t="shared" si="10"/>
        <v>NO OFERTADO</v>
      </c>
      <c r="AN28" s="35">
        <f>'OFERTAS ECONOMICAS'!BB28</f>
        <v>0</v>
      </c>
      <c r="AO28" s="35">
        <f>'EV TECNICA'!R28</f>
        <v>0</v>
      </c>
      <c r="AP28" s="47" t="str">
        <f t="shared" si="11"/>
        <v>NO OFERTADO</v>
      </c>
    </row>
    <row r="29" spans="1:42" s="14" customFormat="1" ht="63.75" x14ac:dyDescent="0.2">
      <c r="A29" s="48">
        <v>20</v>
      </c>
      <c r="B29" s="136" t="s">
        <v>343</v>
      </c>
      <c r="C29" s="136" t="s">
        <v>344</v>
      </c>
      <c r="D29" s="132">
        <v>1</v>
      </c>
      <c r="E29" s="50" t="s">
        <v>331</v>
      </c>
      <c r="F29" s="164">
        <v>950</v>
      </c>
      <c r="G29" s="35">
        <f>'OFERTAS ECONOMICAS'!J29</f>
        <v>915</v>
      </c>
      <c r="H29" s="35" t="str">
        <f>'EV TECNICA'!G29</f>
        <v xml:space="preserve">CUMPLE </v>
      </c>
      <c r="I29" s="47" t="str">
        <f t="shared" si="0"/>
        <v>HABILITA</v>
      </c>
      <c r="J29" s="35">
        <f>'OFERTAS ECONOMICAS'!N29</f>
        <v>0</v>
      </c>
      <c r="K29" s="35">
        <f>'EV TECNICA'!H29</f>
        <v>0</v>
      </c>
      <c r="L29" s="47" t="str">
        <f t="shared" si="1"/>
        <v>NO OFERTADO</v>
      </c>
      <c r="M29" s="35">
        <f>'OFERTAS ECONOMICAS'!R29</f>
        <v>1120</v>
      </c>
      <c r="N29" s="35" t="str">
        <f>'EV TECNICA'!I29</f>
        <v xml:space="preserve">CUMPLE </v>
      </c>
      <c r="O29" s="47" t="str">
        <f t="shared" si="2"/>
        <v>HABILITA</v>
      </c>
      <c r="P29" s="35">
        <f>'OFERTAS ECONOMICAS'!V29</f>
        <v>0</v>
      </c>
      <c r="Q29" s="35">
        <f>'EV TECNICA'!J29</f>
        <v>0</v>
      </c>
      <c r="R29" s="47" t="str">
        <f t="shared" si="3"/>
        <v>NO OFERTADO</v>
      </c>
      <c r="S29" s="35">
        <f>'OFERTAS ECONOMICAS'!Z29</f>
        <v>0</v>
      </c>
      <c r="T29" s="35">
        <f>'EV TECNICA'!K29</f>
        <v>0</v>
      </c>
      <c r="U29" s="47" t="str">
        <f t="shared" si="4"/>
        <v>NO OFERTADO</v>
      </c>
      <c r="V29" s="35">
        <f>'OFERTAS ECONOMICAS'!AD29</f>
        <v>0</v>
      </c>
      <c r="W29" s="35">
        <f>'EV TECNICA'!L29</f>
        <v>0</v>
      </c>
      <c r="X29" s="47" t="str">
        <f t="shared" si="5"/>
        <v>NO OFERTADO</v>
      </c>
      <c r="Y29" s="35">
        <f>'OFERTAS ECONOMICAS'!AH29</f>
        <v>0</v>
      </c>
      <c r="Z29" s="35">
        <f>'EV TECNICA'!M29</f>
        <v>0</v>
      </c>
      <c r="AA29" s="47" t="str">
        <f t="shared" si="6"/>
        <v>NO OFERTADO</v>
      </c>
      <c r="AB29" s="35">
        <f>'OFERTAS ECONOMICAS'!AL29</f>
        <v>0</v>
      </c>
      <c r="AC29" s="35">
        <f>'EV TECNICA'!N29</f>
        <v>0</v>
      </c>
      <c r="AD29" s="47" t="str">
        <f t="shared" si="7"/>
        <v>NO OFERTADO</v>
      </c>
      <c r="AE29" s="35">
        <f>'OFERTAS ECONOMICAS'!AP29</f>
        <v>0</v>
      </c>
      <c r="AF29" s="35">
        <f>'EV TECNICA'!O29</f>
        <v>0</v>
      </c>
      <c r="AG29" s="47" t="str">
        <f t="shared" si="8"/>
        <v>NO OFERTADO</v>
      </c>
      <c r="AH29" s="35">
        <f>'OFERTAS ECONOMICAS'!AT29</f>
        <v>0</v>
      </c>
      <c r="AI29" s="35">
        <f>'EV TECNICA'!P29</f>
        <v>0</v>
      </c>
      <c r="AJ29" s="47" t="str">
        <f t="shared" si="9"/>
        <v>NO OFERTADO</v>
      </c>
      <c r="AK29" s="35">
        <f>'OFERTAS ECONOMICAS'!AX29</f>
        <v>0</v>
      </c>
      <c r="AL29" s="35">
        <f>'EV TECNICA'!Q29</f>
        <v>0</v>
      </c>
      <c r="AM29" s="47" t="str">
        <f t="shared" si="10"/>
        <v>NO OFERTADO</v>
      </c>
      <c r="AN29" s="35">
        <f>'OFERTAS ECONOMICAS'!BB29</f>
        <v>0</v>
      </c>
      <c r="AO29" s="35">
        <f>'EV TECNICA'!R29</f>
        <v>0</v>
      </c>
      <c r="AP29" s="47" t="str">
        <f t="shared" si="11"/>
        <v>NO OFERTADO</v>
      </c>
    </row>
    <row r="30" spans="1:42" s="14" customFormat="1" ht="25.5" x14ac:dyDescent="0.2">
      <c r="A30" s="52">
        <v>21</v>
      </c>
      <c r="B30" s="136" t="s">
        <v>190</v>
      </c>
      <c r="C30" s="136" t="s">
        <v>183</v>
      </c>
      <c r="D30" s="132">
        <v>1</v>
      </c>
      <c r="E30" s="50" t="s">
        <v>331</v>
      </c>
      <c r="F30" s="164">
        <v>830</v>
      </c>
      <c r="G30" s="35">
        <f>'OFERTAS ECONOMICAS'!J30</f>
        <v>890</v>
      </c>
      <c r="H30" s="35" t="str">
        <f>'EV TECNICA'!G30</f>
        <v>CUMPLE</v>
      </c>
      <c r="I30" s="47" t="str">
        <f t="shared" si="0"/>
        <v>HABILITA</v>
      </c>
      <c r="J30" s="35">
        <f>'OFERTAS ECONOMICAS'!N30</f>
        <v>0</v>
      </c>
      <c r="K30" s="35">
        <f>'EV TECNICA'!H30</f>
        <v>0</v>
      </c>
      <c r="L30" s="47" t="str">
        <f t="shared" si="1"/>
        <v>NO OFERTADO</v>
      </c>
      <c r="M30" s="35">
        <f>'OFERTAS ECONOMICAS'!R30</f>
        <v>844</v>
      </c>
      <c r="N30" s="35" t="str">
        <f>'EV TECNICA'!I30</f>
        <v>CUMPLE</v>
      </c>
      <c r="O30" s="47" t="str">
        <f t="shared" si="2"/>
        <v>HABILITA</v>
      </c>
      <c r="P30" s="35">
        <f>'OFERTAS ECONOMICAS'!V30</f>
        <v>1014</v>
      </c>
      <c r="Q30" s="35" t="str">
        <f>'EV TECNICA'!J30</f>
        <v>CUMPLE</v>
      </c>
      <c r="R30" s="47" t="str">
        <f t="shared" si="3"/>
        <v>HABILITA</v>
      </c>
      <c r="S30" s="35">
        <f>'OFERTAS ECONOMICAS'!Z30</f>
        <v>0</v>
      </c>
      <c r="T30" s="35">
        <f>'EV TECNICA'!K30</f>
        <v>0</v>
      </c>
      <c r="U30" s="47" t="str">
        <f t="shared" si="4"/>
        <v>NO OFERTADO</v>
      </c>
      <c r="V30" s="35">
        <f>'OFERTAS ECONOMICAS'!AD30</f>
        <v>0</v>
      </c>
      <c r="W30" s="35">
        <f>'EV TECNICA'!L30</f>
        <v>0</v>
      </c>
      <c r="X30" s="47" t="str">
        <f t="shared" si="5"/>
        <v>NO OFERTADO</v>
      </c>
      <c r="Y30" s="35">
        <f>'OFERTAS ECONOMICAS'!AH30</f>
        <v>0</v>
      </c>
      <c r="Z30" s="35">
        <f>'EV TECNICA'!M30</f>
        <v>0</v>
      </c>
      <c r="AA30" s="47" t="str">
        <f t="shared" si="6"/>
        <v>NO OFERTADO</v>
      </c>
      <c r="AB30" s="35">
        <f>'OFERTAS ECONOMICAS'!AL30</f>
        <v>0</v>
      </c>
      <c r="AC30" s="35">
        <f>'EV TECNICA'!N30</f>
        <v>0</v>
      </c>
      <c r="AD30" s="47" t="str">
        <f t="shared" si="7"/>
        <v>NO OFERTADO</v>
      </c>
      <c r="AE30" s="35">
        <f>'OFERTAS ECONOMICAS'!AP30</f>
        <v>0</v>
      </c>
      <c r="AF30" s="35">
        <f>'EV TECNICA'!O30</f>
        <v>0</v>
      </c>
      <c r="AG30" s="47" t="str">
        <f t="shared" si="8"/>
        <v>NO OFERTADO</v>
      </c>
      <c r="AH30" s="35">
        <f>'OFERTAS ECONOMICAS'!AT30</f>
        <v>0</v>
      </c>
      <c r="AI30" s="35">
        <f>'EV TECNICA'!P30</f>
        <v>0</v>
      </c>
      <c r="AJ30" s="47" t="str">
        <f t="shared" si="9"/>
        <v>NO OFERTADO</v>
      </c>
      <c r="AK30" s="35">
        <f>'OFERTAS ECONOMICAS'!AX30</f>
        <v>0</v>
      </c>
      <c r="AL30" s="35">
        <f>'EV TECNICA'!Q30</f>
        <v>0</v>
      </c>
      <c r="AM30" s="47" t="str">
        <f t="shared" si="10"/>
        <v>NO OFERTADO</v>
      </c>
      <c r="AN30" s="35">
        <f>'OFERTAS ECONOMICAS'!BB30</f>
        <v>0</v>
      </c>
      <c r="AO30" s="35">
        <f>'EV TECNICA'!R30</f>
        <v>0</v>
      </c>
      <c r="AP30" s="47" t="str">
        <f t="shared" si="11"/>
        <v>NO OFERTADO</v>
      </c>
    </row>
    <row r="31" spans="1:42" s="14" customFormat="1" ht="38.25" x14ac:dyDescent="0.2">
      <c r="A31" s="48">
        <v>22</v>
      </c>
      <c r="B31" s="136" t="s">
        <v>345</v>
      </c>
      <c r="C31" s="136" t="s">
        <v>346</v>
      </c>
      <c r="D31" s="132">
        <v>1</v>
      </c>
      <c r="E31" s="50" t="s">
        <v>331</v>
      </c>
      <c r="F31" s="164">
        <v>44000</v>
      </c>
      <c r="G31" s="35">
        <f>'OFERTAS ECONOMICAS'!J31</f>
        <v>40000</v>
      </c>
      <c r="H31" s="35" t="str">
        <f>'EV TECNICA'!G31</f>
        <v xml:space="preserve">CUMPLE </v>
      </c>
      <c r="I31" s="47" t="str">
        <f t="shared" si="0"/>
        <v>HABILITA</v>
      </c>
      <c r="J31" s="35">
        <f>'OFERTAS ECONOMICAS'!N31</f>
        <v>0</v>
      </c>
      <c r="K31" s="35">
        <f>'EV TECNICA'!H31</f>
        <v>0</v>
      </c>
      <c r="L31" s="47" t="str">
        <f t="shared" si="1"/>
        <v>NO OFERTADO</v>
      </c>
      <c r="M31" s="35">
        <f>'OFERTAS ECONOMICAS'!R31</f>
        <v>57100</v>
      </c>
      <c r="N31" s="35" t="str">
        <f>'EV TECNICA'!I31</f>
        <v xml:space="preserve">CUMPLE </v>
      </c>
      <c r="O31" s="47" t="str">
        <f t="shared" si="2"/>
        <v>HABILITA</v>
      </c>
      <c r="P31" s="35">
        <f>'OFERTAS ECONOMICAS'!V31</f>
        <v>45455</v>
      </c>
      <c r="Q31" s="35" t="str">
        <f>'EV TECNICA'!J31</f>
        <v>NO CUMPLE EV. TECNICA</v>
      </c>
      <c r="R31" s="47" t="str">
        <f t="shared" si="3"/>
        <v>NO HABILITA</v>
      </c>
      <c r="S31" s="35">
        <f>'OFERTAS ECONOMICAS'!Z31</f>
        <v>0</v>
      </c>
      <c r="T31" s="35">
        <f>'EV TECNICA'!K31</f>
        <v>0</v>
      </c>
      <c r="U31" s="47" t="str">
        <f t="shared" si="4"/>
        <v>NO OFERTADO</v>
      </c>
      <c r="V31" s="35">
        <f>'OFERTAS ECONOMICAS'!AD31</f>
        <v>0</v>
      </c>
      <c r="W31" s="35">
        <f>'EV TECNICA'!L31</f>
        <v>0</v>
      </c>
      <c r="X31" s="47" t="str">
        <f t="shared" si="5"/>
        <v>NO OFERTADO</v>
      </c>
      <c r="Y31" s="35">
        <f>'OFERTAS ECONOMICAS'!AH31</f>
        <v>0</v>
      </c>
      <c r="Z31" s="35">
        <f>'EV TECNICA'!M31</f>
        <v>0</v>
      </c>
      <c r="AA31" s="47" t="str">
        <f t="shared" si="6"/>
        <v>NO OFERTADO</v>
      </c>
      <c r="AB31" s="35">
        <f>'OFERTAS ECONOMICAS'!AL31</f>
        <v>0</v>
      </c>
      <c r="AC31" s="35">
        <f>'EV TECNICA'!N31</f>
        <v>0</v>
      </c>
      <c r="AD31" s="47" t="str">
        <f t="shared" si="7"/>
        <v>NO OFERTADO</v>
      </c>
      <c r="AE31" s="35">
        <f>'OFERTAS ECONOMICAS'!AP31</f>
        <v>45455</v>
      </c>
      <c r="AF31" s="35" t="str">
        <f>'EV TECNICA'!O31</f>
        <v>NO CUMPLE EV. TECNICA</v>
      </c>
      <c r="AG31" s="47" t="str">
        <f t="shared" si="8"/>
        <v>NO HABILITA</v>
      </c>
      <c r="AH31" s="35">
        <f>'OFERTAS ECONOMICAS'!AT31</f>
        <v>0</v>
      </c>
      <c r="AI31" s="35">
        <f>'EV TECNICA'!P31</f>
        <v>0</v>
      </c>
      <c r="AJ31" s="47" t="str">
        <f t="shared" si="9"/>
        <v>NO OFERTADO</v>
      </c>
      <c r="AK31" s="35">
        <f>'OFERTAS ECONOMICAS'!AX31</f>
        <v>0</v>
      </c>
      <c r="AL31" s="35">
        <f>'EV TECNICA'!Q31</f>
        <v>0</v>
      </c>
      <c r="AM31" s="47" t="str">
        <f t="shared" si="10"/>
        <v>NO OFERTADO</v>
      </c>
      <c r="AN31" s="35">
        <f>'OFERTAS ECONOMICAS'!BB31</f>
        <v>0</v>
      </c>
      <c r="AO31" s="35">
        <f>'EV TECNICA'!R31</f>
        <v>0</v>
      </c>
      <c r="AP31" s="47" t="str">
        <f t="shared" si="11"/>
        <v>NO OFERTADO</v>
      </c>
    </row>
    <row r="32" spans="1:42" s="14" customFormat="1" ht="25.5" x14ac:dyDescent="0.2">
      <c r="A32" s="52">
        <v>23</v>
      </c>
      <c r="B32" s="136" t="s">
        <v>45</v>
      </c>
      <c r="C32" s="136" t="s">
        <v>44</v>
      </c>
      <c r="D32" s="132">
        <v>1</v>
      </c>
      <c r="E32" s="50" t="s">
        <v>331</v>
      </c>
      <c r="F32" s="164">
        <v>10824</v>
      </c>
      <c r="G32" s="35">
        <f>'OFERTAS ECONOMICAS'!J32</f>
        <v>0</v>
      </c>
      <c r="H32" s="35">
        <f>'EV TECNICA'!G32</f>
        <v>0</v>
      </c>
      <c r="I32" s="47" t="str">
        <f t="shared" si="0"/>
        <v>NO OFERTADO</v>
      </c>
      <c r="J32" s="35">
        <f>'OFERTAS ECONOMICAS'!N32</f>
        <v>0</v>
      </c>
      <c r="K32" s="35">
        <f>'EV TECNICA'!H32</f>
        <v>0</v>
      </c>
      <c r="L32" s="47" t="str">
        <f t="shared" si="1"/>
        <v>NO OFERTADO</v>
      </c>
      <c r="M32" s="35">
        <f>'OFERTAS ECONOMICAS'!R32</f>
        <v>0</v>
      </c>
      <c r="N32" s="35">
        <f>'EV TECNICA'!I32</f>
        <v>0</v>
      </c>
      <c r="O32" s="47" t="str">
        <f t="shared" si="2"/>
        <v>NO OFERTADO</v>
      </c>
      <c r="P32" s="35">
        <f>'OFERTAS ECONOMICAS'!V32</f>
        <v>43977</v>
      </c>
      <c r="Q32" s="35" t="str">
        <f>'EV TECNICA'!J32</f>
        <v>NO CUMPLE EV. TECNICA</v>
      </c>
      <c r="R32" s="47" t="str">
        <f t="shared" si="3"/>
        <v>NO HABILITA</v>
      </c>
      <c r="S32" s="35">
        <f>'OFERTAS ECONOMICAS'!Z32</f>
        <v>0</v>
      </c>
      <c r="T32" s="35">
        <f>'EV TECNICA'!K32</f>
        <v>0</v>
      </c>
      <c r="U32" s="47" t="str">
        <f t="shared" si="4"/>
        <v>NO OFERTADO</v>
      </c>
      <c r="V32" s="35">
        <f>'OFERTAS ECONOMICAS'!AD32</f>
        <v>0</v>
      </c>
      <c r="W32" s="35">
        <f>'EV TECNICA'!L32</f>
        <v>0</v>
      </c>
      <c r="X32" s="47" t="str">
        <f t="shared" si="5"/>
        <v>NO OFERTADO</v>
      </c>
      <c r="Y32" s="35">
        <f>'OFERTAS ECONOMICAS'!AH32</f>
        <v>0</v>
      </c>
      <c r="Z32" s="35">
        <f>'EV TECNICA'!M32</f>
        <v>0</v>
      </c>
      <c r="AA32" s="47" t="str">
        <f t="shared" si="6"/>
        <v>NO OFERTADO</v>
      </c>
      <c r="AB32" s="35">
        <f>'OFERTAS ECONOMICAS'!AL32</f>
        <v>0</v>
      </c>
      <c r="AC32" s="35">
        <f>'EV TECNICA'!N32</f>
        <v>0</v>
      </c>
      <c r="AD32" s="47" t="str">
        <f t="shared" si="7"/>
        <v>NO OFERTADO</v>
      </c>
      <c r="AE32" s="35">
        <f>'OFERTAS ECONOMICAS'!AP32</f>
        <v>0</v>
      </c>
      <c r="AF32" s="35">
        <f>'EV TECNICA'!O32</f>
        <v>0</v>
      </c>
      <c r="AG32" s="47" t="str">
        <f t="shared" si="8"/>
        <v>NO OFERTADO</v>
      </c>
      <c r="AH32" s="35">
        <f>'OFERTAS ECONOMICAS'!AT32</f>
        <v>0</v>
      </c>
      <c r="AI32" s="35">
        <f>'EV TECNICA'!P32</f>
        <v>0</v>
      </c>
      <c r="AJ32" s="47" t="str">
        <f t="shared" si="9"/>
        <v>NO OFERTADO</v>
      </c>
      <c r="AK32" s="35">
        <f>'OFERTAS ECONOMICAS'!AX32</f>
        <v>0</v>
      </c>
      <c r="AL32" s="35">
        <f>'EV TECNICA'!Q32</f>
        <v>0</v>
      </c>
      <c r="AM32" s="47" t="str">
        <f t="shared" si="10"/>
        <v>NO OFERTADO</v>
      </c>
      <c r="AN32" s="35">
        <f>'OFERTAS ECONOMICAS'!BB32</f>
        <v>0</v>
      </c>
      <c r="AO32" s="35">
        <f>'EV TECNICA'!R32</f>
        <v>0</v>
      </c>
      <c r="AP32" s="47" t="str">
        <f t="shared" si="11"/>
        <v>NO OFERTADO</v>
      </c>
    </row>
    <row r="33" spans="1:42" s="14" customFormat="1" ht="25.5" x14ac:dyDescent="0.2">
      <c r="A33" s="48">
        <v>24</v>
      </c>
      <c r="B33" s="136" t="s">
        <v>46</v>
      </c>
      <c r="C33" s="136" t="s">
        <v>44</v>
      </c>
      <c r="D33" s="132">
        <v>1</v>
      </c>
      <c r="E33" s="50" t="s">
        <v>331</v>
      </c>
      <c r="F33" s="164">
        <v>41075</v>
      </c>
      <c r="G33" s="35">
        <f>'OFERTAS ECONOMICAS'!J33</f>
        <v>0</v>
      </c>
      <c r="H33" s="35">
        <f>'EV TECNICA'!G33</f>
        <v>0</v>
      </c>
      <c r="I33" s="47" t="str">
        <f t="shared" si="0"/>
        <v>NO OFERTADO</v>
      </c>
      <c r="J33" s="35">
        <f>'OFERTAS ECONOMICAS'!N33</f>
        <v>0</v>
      </c>
      <c r="K33" s="35">
        <f>'EV TECNICA'!H33</f>
        <v>0</v>
      </c>
      <c r="L33" s="47" t="str">
        <f t="shared" si="1"/>
        <v>NO OFERTADO</v>
      </c>
      <c r="M33" s="35">
        <f>'OFERTAS ECONOMICAS'!R33</f>
        <v>0</v>
      </c>
      <c r="N33" s="35">
        <f>'EV TECNICA'!I33</f>
        <v>0</v>
      </c>
      <c r="O33" s="47" t="str">
        <f t="shared" si="2"/>
        <v>NO OFERTADO</v>
      </c>
      <c r="P33" s="35">
        <f>'OFERTAS ECONOMICAS'!V33</f>
        <v>52332.63</v>
      </c>
      <c r="Q33" s="35" t="str">
        <f>'EV TECNICA'!J33</f>
        <v>NO CUMPLE EV. TECNICA</v>
      </c>
      <c r="R33" s="47" t="str">
        <f t="shared" si="3"/>
        <v>NO HABILITA</v>
      </c>
      <c r="S33" s="35">
        <f>'OFERTAS ECONOMICAS'!Z33</f>
        <v>0</v>
      </c>
      <c r="T33" s="35">
        <f>'EV TECNICA'!K33</f>
        <v>0</v>
      </c>
      <c r="U33" s="47" t="str">
        <f t="shared" si="4"/>
        <v>NO OFERTADO</v>
      </c>
      <c r="V33" s="35">
        <f>'OFERTAS ECONOMICAS'!AD33</f>
        <v>0</v>
      </c>
      <c r="W33" s="35">
        <f>'EV TECNICA'!L33</f>
        <v>0</v>
      </c>
      <c r="X33" s="47" t="str">
        <f t="shared" si="5"/>
        <v>NO OFERTADO</v>
      </c>
      <c r="Y33" s="35">
        <f>'OFERTAS ECONOMICAS'!AH33</f>
        <v>0</v>
      </c>
      <c r="Z33" s="35">
        <f>'EV TECNICA'!M33</f>
        <v>0</v>
      </c>
      <c r="AA33" s="47" t="str">
        <f t="shared" si="6"/>
        <v>NO OFERTADO</v>
      </c>
      <c r="AB33" s="35">
        <f>'OFERTAS ECONOMICAS'!AL33</f>
        <v>0</v>
      </c>
      <c r="AC33" s="35">
        <f>'EV TECNICA'!N33</f>
        <v>0</v>
      </c>
      <c r="AD33" s="47" t="str">
        <f t="shared" si="7"/>
        <v>NO OFERTADO</v>
      </c>
      <c r="AE33" s="35">
        <f>'OFERTAS ECONOMICAS'!AP33</f>
        <v>0</v>
      </c>
      <c r="AF33" s="35">
        <f>'EV TECNICA'!O33</f>
        <v>0</v>
      </c>
      <c r="AG33" s="47" t="str">
        <f t="shared" si="8"/>
        <v>NO OFERTADO</v>
      </c>
      <c r="AH33" s="35">
        <f>'OFERTAS ECONOMICAS'!AT33</f>
        <v>0</v>
      </c>
      <c r="AI33" s="35">
        <f>'EV TECNICA'!P33</f>
        <v>0</v>
      </c>
      <c r="AJ33" s="47" t="str">
        <f t="shared" si="9"/>
        <v>NO OFERTADO</v>
      </c>
      <c r="AK33" s="35">
        <f>'OFERTAS ECONOMICAS'!AX33</f>
        <v>0</v>
      </c>
      <c r="AL33" s="35">
        <f>'EV TECNICA'!Q33</f>
        <v>0</v>
      </c>
      <c r="AM33" s="47" t="str">
        <f t="shared" si="10"/>
        <v>NO OFERTADO</v>
      </c>
      <c r="AN33" s="35">
        <f>'OFERTAS ECONOMICAS'!BB33</f>
        <v>0</v>
      </c>
      <c r="AO33" s="35">
        <f>'EV TECNICA'!R33</f>
        <v>0</v>
      </c>
      <c r="AP33" s="47" t="str">
        <f t="shared" si="11"/>
        <v>NO OFERTADO</v>
      </c>
    </row>
    <row r="34" spans="1:42" s="14" customFormat="1" ht="25.5" x14ac:dyDescent="0.2">
      <c r="A34" s="52">
        <v>25</v>
      </c>
      <c r="B34" s="136" t="s">
        <v>347</v>
      </c>
      <c r="C34" s="136" t="s">
        <v>44</v>
      </c>
      <c r="D34" s="132">
        <v>1</v>
      </c>
      <c r="E34" s="50" t="s">
        <v>331</v>
      </c>
      <c r="F34" s="164">
        <v>38123.19</v>
      </c>
      <c r="G34" s="35">
        <f>'OFERTAS ECONOMICAS'!J34</f>
        <v>0</v>
      </c>
      <c r="H34" s="35">
        <f>'EV TECNICA'!G34</f>
        <v>0</v>
      </c>
      <c r="I34" s="47" t="str">
        <f t="shared" si="0"/>
        <v>NO OFERTADO</v>
      </c>
      <c r="J34" s="35">
        <f>'OFERTAS ECONOMICAS'!N34</f>
        <v>0</v>
      </c>
      <c r="K34" s="35">
        <f>'EV TECNICA'!H34</f>
        <v>0</v>
      </c>
      <c r="L34" s="47" t="str">
        <f t="shared" si="1"/>
        <v>NO OFERTADO</v>
      </c>
      <c r="M34" s="35">
        <f>'OFERTAS ECONOMICAS'!R34</f>
        <v>0</v>
      </c>
      <c r="N34" s="35">
        <f>'EV TECNICA'!I34</f>
        <v>0</v>
      </c>
      <c r="O34" s="47" t="str">
        <f t="shared" si="2"/>
        <v>NO OFERTADO</v>
      </c>
      <c r="P34" s="35">
        <f>'OFERTAS ECONOMICAS'!V34</f>
        <v>43977</v>
      </c>
      <c r="Q34" s="35" t="str">
        <f>'EV TECNICA'!J34</f>
        <v>NO CUMPLE EV. TECNICA</v>
      </c>
      <c r="R34" s="47" t="str">
        <f t="shared" si="3"/>
        <v>NO HABILITA</v>
      </c>
      <c r="S34" s="35">
        <f>'OFERTAS ECONOMICAS'!Z34</f>
        <v>0</v>
      </c>
      <c r="T34" s="35">
        <f>'EV TECNICA'!K34</f>
        <v>0</v>
      </c>
      <c r="U34" s="47" t="str">
        <f t="shared" si="4"/>
        <v>NO OFERTADO</v>
      </c>
      <c r="V34" s="35">
        <f>'OFERTAS ECONOMICAS'!AD34</f>
        <v>0</v>
      </c>
      <c r="W34" s="35">
        <f>'EV TECNICA'!L34</f>
        <v>0</v>
      </c>
      <c r="X34" s="47" t="str">
        <f t="shared" si="5"/>
        <v>NO OFERTADO</v>
      </c>
      <c r="Y34" s="35">
        <f>'OFERTAS ECONOMICAS'!AH34</f>
        <v>0</v>
      </c>
      <c r="Z34" s="35">
        <f>'EV TECNICA'!M34</f>
        <v>0</v>
      </c>
      <c r="AA34" s="47" t="str">
        <f t="shared" si="6"/>
        <v>NO OFERTADO</v>
      </c>
      <c r="AB34" s="35">
        <f>'OFERTAS ECONOMICAS'!AL34</f>
        <v>0</v>
      </c>
      <c r="AC34" s="35">
        <f>'EV TECNICA'!N34</f>
        <v>0</v>
      </c>
      <c r="AD34" s="47" t="str">
        <f t="shared" si="7"/>
        <v>NO OFERTADO</v>
      </c>
      <c r="AE34" s="35">
        <f>'OFERTAS ECONOMICAS'!AP34</f>
        <v>0</v>
      </c>
      <c r="AF34" s="35">
        <f>'EV TECNICA'!O34</f>
        <v>0</v>
      </c>
      <c r="AG34" s="47" t="str">
        <f t="shared" si="8"/>
        <v>NO OFERTADO</v>
      </c>
      <c r="AH34" s="35">
        <f>'OFERTAS ECONOMICAS'!AT34</f>
        <v>0</v>
      </c>
      <c r="AI34" s="35">
        <f>'EV TECNICA'!P34</f>
        <v>0</v>
      </c>
      <c r="AJ34" s="47" t="str">
        <f t="shared" si="9"/>
        <v>NO OFERTADO</v>
      </c>
      <c r="AK34" s="35">
        <f>'OFERTAS ECONOMICAS'!AX34</f>
        <v>0</v>
      </c>
      <c r="AL34" s="35">
        <f>'EV TECNICA'!Q34</f>
        <v>0</v>
      </c>
      <c r="AM34" s="47" t="str">
        <f t="shared" si="10"/>
        <v>NO OFERTADO</v>
      </c>
      <c r="AN34" s="35">
        <f>'OFERTAS ECONOMICAS'!BB34</f>
        <v>0</v>
      </c>
      <c r="AO34" s="35">
        <f>'EV TECNICA'!R34</f>
        <v>0</v>
      </c>
      <c r="AP34" s="47" t="str">
        <f t="shared" si="11"/>
        <v>NO OFERTADO</v>
      </c>
    </row>
    <row r="35" spans="1:42" s="14" customFormat="1" ht="25.5" x14ac:dyDescent="0.2">
      <c r="A35" s="48">
        <v>26</v>
      </c>
      <c r="B35" s="49" t="s">
        <v>47</v>
      </c>
      <c r="C35" s="49" t="s">
        <v>44</v>
      </c>
      <c r="D35" s="132">
        <v>1</v>
      </c>
      <c r="E35" s="50" t="s">
        <v>331</v>
      </c>
      <c r="F35" s="164">
        <v>43977.19</v>
      </c>
      <c r="G35" s="35">
        <f>'OFERTAS ECONOMICAS'!J35</f>
        <v>0</v>
      </c>
      <c r="H35" s="35">
        <f>'EV TECNICA'!G35</f>
        <v>0</v>
      </c>
      <c r="I35" s="47" t="str">
        <f t="shared" si="0"/>
        <v>NO OFERTADO</v>
      </c>
      <c r="J35" s="35">
        <f>'OFERTAS ECONOMICAS'!N35</f>
        <v>0</v>
      </c>
      <c r="K35" s="35">
        <f>'EV TECNICA'!H35</f>
        <v>0</v>
      </c>
      <c r="L35" s="47" t="str">
        <f t="shared" si="1"/>
        <v>NO OFERTADO</v>
      </c>
      <c r="M35" s="35">
        <f>'OFERTAS ECONOMICAS'!R35</f>
        <v>0</v>
      </c>
      <c r="N35" s="35">
        <f>'EV TECNICA'!I35</f>
        <v>0</v>
      </c>
      <c r="O35" s="47" t="str">
        <f t="shared" si="2"/>
        <v>NO OFERTADO</v>
      </c>
      <c r="P35" s="35">
        <f>'OFERTAS ECONOMICAS'!V35</f>
        <v>52332.63</v>
      </c>
      <c r="Q35" s="35" t="str">
        <f>'EV TECNICA'!J35</f>
        <v>NO CUMPLE EV. TECNICA</v>
      </c>
      <c r="R35" s="47" t="str">
        <f t="shared" si="3"/>
        <v>NO HABILITA</v>
      </c>
      <c r="S35" s="35">
        <f>'OFERTAS ECONOMICAS'!Z35</f>
        <v>0</v>
      </c>
      <c r="T35" s="35">
        <f>'EV TECNICA'!K35</f>
        <v>0</v>
      </c>
      <c r="U35" s="47" t="str">
        <f t="shared" si="4"/>
        <v>NO OFERTADO</v>
      </c>
      <c r="V35" s="35">
        <f>'OFERTAS ECONOMICAS'!AD35</f>
        <v>0</v>
      </c>
      <c r="W35" s="35">
        <f>'EV TECNICA'!L35</f>
        <v>0</v>
      </c>
      <c r="X35" s="47" t="str">
        <f t="shared" si="5"/>
        <v>NO OFERTADO</v>
      </c>
      <c r="Y35" s="35">
        <f>'OFERTAS ECONOMICAS'!AH35</f>
        <v>0</v>
      </c>
      <c r="Z35" s="35">
        <f>'EV TECNICA'!M35</f>
        <v>0</v>
      </c>
      <c r="AA35" s="47" t="str">
        <f t="shared" si="6"/>
        <v>NO OFERTADO</v>
      </c>
      <c r="AB35" s="35">
        <f>'OFERTAS ECONOMICAS'!AL35</f>
        <v>0</v>
      </c>
      <c r="AC35" s="35">
        <f>'EV TECNICA'!N35</f>
        <v>0</v>
      </c>
      <c r="AD35" s="47" t="str">
        <f t="shared" si="7"/>
        <v>NO OFERTADO</v>
      </c>
      <c r="AE35" s="35">
        <f>'OFERTAS ECONOMICAS'!AP35</f>
        <v>0</v>
      </c>
      <c r="AF35" s="35">
        <f>'EV TECNICA'!O35</f>
        <v>0</v>
      </c>
      <c r="AG35" s="47" t="str">
        <f t="shared" si="8"/>
        <v>NO OFERTADO</v>
      </c>
      <c r="AH35" s="35">
        <f>'OFERTAS ECONOMICAS'!AT35</f>
        <v>0</v>
      </c>
      <c r="AI35" s="35">
        <f>'EV TECNICA'!P35</f>
        <v>0</v>
      </c>
      <c r="AJ35" s="47" t="str">
        <f t="shared" si="9"/>
        <v>NO OFERTADO</v>
      </c>
      <c r="AK35" s="35">
        <f>'OFERTAS ECONOMICAS'!AX35</f>
        <v>0</v>
      </c>
      <c r="AL35" s="35">
        <f>'EV TECNICA'!Q35</f>
        <v>0</v>
      </c>
      <c r="AM35" s="47" t="str">
        <f t="shared" si="10"/>
        <v>NO OFERTADO</v>
      </c>
      <c r="AN35" s="35">
        <f>'OFERTAS ECONOMICAS'!BB35</f>
        <v>0</v>
      </c>
      <c r="AO35" s="35">
        <f>'EV TECNICA'!R35</f>
        <v>0</v>
      </c>
      <c r="AP35" s="47" t="str">
        <f t="shared" si="11"/>
        <v>NO OFERTADO</v>
      </c>
    </row>
    <row r="36" spans="1:42" s="14" customFormat="1" ht="25.5" x14ac:dyDescent="0.2">
      <c r="A36" s="52">
        <v>27</v>
      </c>
      <c r="B36" s="49" t="s">
        <v>48</v>
      </c>
      <c r="C36" s="49" t="s">
        <v>44</v>
      </c>
      <c r="D36" s="132">
        <v>1</v>
      </c>
      <c r="E36" s="50" t="s">
        <v>331</v>
      </c>
      <c r="F36" s="164">
        <v>43182.19</v>
      </c>
      <c r="G36" s="35">
        <f>'OFERTAS ECONOMICAS'!J36</f>
        <v>0</v>
      </c>
      <c r="H36" s="35">
        <f>'EV TECNICA'!G36</f>
        <v>0</v>
      </c>
      <c r="I36" s="47" t="str">
        <f t="shared" si="0"/>
        <v>NO OFERTADO</v>
      </c>
      <c r="J36" s="35">
        <f>'OFERTAS ECONOMICAS'!N36</f>
        <v>0</v>
      </c>
      <c r="K36" s="35">
        <f>'EV TECNICA'!H36</f>
        <v>0</v>
      </c>
      <c r="L36" s="47" t="str">
        <f t="shared" si="1"/>
        <v>NO OFERTADO</v>
      </c>
      <c r="M36" s="35">
        <f>'OFERTAS ECONOMICAS'!R36</f>
        <v>0</v>
      </c>
      <c r="N36" s="35">
        <f>'EV TECNICA'!I36</f>
        <v>0</v>
      </c>
      <c r="O36" s="47" t="str">
        <f t="shared" si="2"/>
        <v>NO OFERTADO</v>
      </c>
      <c r="P36" s="35">
        <f>'OFERTAS ECONOMICAS'!V36</f>
        <v>38810.660000000003</v>
      </c>
      <c r="Q36" s="35" t="str">
        <f>'EV TECNICA'!J36</f>
        <v>NO CUMPLE EV. TECNICA</v>
      </c>
      <c r="R36" s="47" t="str">
        <f t="shared" si="3"/>
        <v>NO HABILITA</v>
      </c>
      <c r="S36" s="35">
        <f>'OFERTAS ECONOMICAS'!Z36</f>
        <v>0</v>
      </c>
      <c r="T36" s="35">
        <f>'EV TECNICA'!K36</f>
        <v>0</v>
      </c>
      <c r="U36" s="47" t="str">
        <f t="shared" si="4"/>
        <v>NO OFERTADO</v>
      </c>
      <c r="V36" s="35">
        <f>'OFERTAS ECONOMICAS'!AD36</f>
        <v>0</v>
      </c>
      <c r="W36" s="35">
        <f>'EV TECNICA'!L36</f>
        <v>0</v>
      </c>
      <c r="X36" s="47" t="str">
        <f t="shared" si="5"/>
        <v>NO OFERTADO</v>
      </c>
      <c r="Y36" s="35">
        <f>'OFERTAS ECONOMICAS'!AH36</f>
        <v>0</v>
      </c>
      <c r="Z36" s="35">
        <f>'EV TECNICA'!M36</f>
        <v>0</v>
      </c>
      <c r="AA36" s="47" t="str">
        <f t="shared" si="6"/>
        <v>NO OFERTADO</v>
      </c>
      <c r="AB36" s="35">
        <f>'OFERTAS ECONOMICAS'!AL36</f>
        <v>0</v>
      </c>
      <c r="AC36" s="35">
        <f>'EV TECNICA'!N36</f>
        <v>0</v>
      </c>
      <c r="AD36" s="47" t="str">
        <f t="shared" si="7"/>
        <v>NO OFERTADO</v>
      </c>
      <c r="AE36" s="35">
        <f>'OFERTAS ECONOMICAS'!AP36</f>
        <v>0</v>
      </c>
      <c r="AF36" s="35">
        <f>'EV TECNICA'!O36</f>
        <v>0</v>
      </c>
      <c r="AG36" s="47" t="str">
        <f t="shared" si="8"/>
        <v>NO OFERTADO</v>
      </c>
      <c r="AH36" s="35">
        <f>'OFERTAS ECONOMICAS'!AT36</f>
        <v>0</v>
      </c>
      <c r="AI36" s="35">
        <f>'EV TECNICA'!P36</f>
        <v>0</v>
      </c>
      <c r="AJ36" s="47" t="str">
        <f t="shared" si="9"/>
        <v>NO OFERTADO</v>
      </c>
      <c r="AK36" s="35">
        <f>'OFERTAS ECONOMICAS'!AX36</f>
        <v>0</v>
      </c>
      <c r="AL36" s="35">
        <f>'EV TECNICA'!Q36</f>
        <v>0</v>
      </c>
      <c r="AM36" s="47" t="str">
        <f t="shared" si="10"/>
        <v>NO OFERTADO</v>
      </c>
      <c r="AN36" s="35">
        <f>'OFERTAS ECONOMICAS'!BB36</f>
        <v>0</v>
      </c>
      <c r="AO36" s="35">
        <f>'EV TECNICA'!R36</f>
        <v>0</v>
      </c>
      <c r="AP36" s="47" t="str">
        <f t="shared" si="11"/>
        <v>NO OFERTADO</v>
      </c>
    </row>
    <row r="37" spans="1:42" s="14" customFormat="1" ht="25.5" x14ac:dyDescent="0.2">
      <c r="A37" s="48">
        <v>28</v>
      </c>
      <c r="B37" s="49" t="s">
        <v>49</v>
      </c>
      <c r="C37" s="49" t="s">
        <v>44</v>
      </c>
      <c r="D37" s="132">
        <v>1</v>
      </c>
      <c r="E37" s="50" t="s">
        <v>331</v>
      </c>
      <c r="F37" s="164">
        <v>35875.19</v>
      </c>
      <c r="G37" s="35">
        <f>'OFERTAS ECONOMICAS'!J37</f>
        <v>0</v>
      </c>
      <c r="H37" s="35">
        <f>'EV TECNICA'!G37</f>
        <v>0</v>
      </c>
      <c r="I37" s="47" t="str">
        <f t="shared" si="0"/>
        <v>NO OFERTADO</v>
      </c>
      <c r="J37" s="35">
        <f>'OFERTAS ECONOMICAS'!N37</f>
        <v>0</v>
      </c>
      <c r="K37" s="35">
        <f>'EV TECNICA'!H37</f>
        <v>0</v>
      </c>
      <c r="L37" s="47" t="str">
        <f t="shared" si="1"/>
        <v>NO OFERTADO</v>
      </c>
      <c r="M37" s="35">
        <f>'OFERTAS ECONOMICAS'!R37</f>
        <v>0</v>
      </c>
      <c r="N37" s="35">
        <f>'EV TECNICA'!I37</f>
        <v>0</v>
      </c>
      <c r="O37" s="47" t="str">
        <f t="shared" si="2"/>
        <v>NO OFERTADO</v>
      </c>
      <c r="P37" s="35">
        <f>'OFERTAS ECONOMICAS'!V37</f>
        <v>42691.25</v>
      </c>
      <c r="Q37" s="35" t="str">
        <f>'EV TECNICA'!J37</f>
        <v>NO CUMPLE EV. TECNICA</v>
      </c>
      <c r="R37" s="47" t="str">
        <f t="shared" si="3"/>
        <v>NO HABILITA</v>
      </c>
      <c r="S37" s="35">
        <f>'OFERTAS ECONOMICAS'!Z37</f>
        <v>0</v>
      </c>
      <c r="T37" s="35">
        <f>'EV TECNICA'!K37</f>
        <v>0</v>
      </c>
      <c r="U37" s="47" t="str">
        <f t="shared" si="4"/>
        <v>NO OFERTADO</v>
      </c>
      <c r="V37" s="35">
        <f>'OFERTAS ECONOMICAS'!AD37</f>
        <v>0</v>
      </c>
      <c r="W37" s="35">
        <f>'EV TECNICA'!L37</f>
        <v>0</v>
      </c>
      <c r="X37" s="47" t="str">
        <f t="shared" si="5"/>
        <v>NO OFERTADO</v>
      </c>
      <c r="Y37" s="35">
        <f>'OFERTAS ECONOMICAS'!AH37</f>
        <v>0</v>
      </c>
      <c r="Z37" s="35">
        <f>'EV TECNICA'!M37</f>
        <v>0</v>
      </c>
      <c r="AA37" s="47" t="str">
        <f t="shared" si="6"/>
        <v>NO OFERTADO</v>
      </c>
      <c r="AB37" s="35">
        <f>'OFERTAS ECONOMICAS'!AL37</f>
        <v>0</v>
      </c>
      <c r="AC37" s="35">
        <f>'EV TECNICA'!N37</f>
        <v>0</v>
      </c>
      <c r="AD37" s="47" t="str">
        <f t="shared" si="7"/>
        <v>NO OFERTADO</v>
      </c>
      <c r="AE37" s="35">
        <f>'OFERTAS ECONOMICAS'!AP37</f>
        <v>0</v>
      </c>
      <c r="AF37" s="35">
        <f>'EV TECNICA'!O37</f>
        <v>0</v>
      </c>
      <c r="AG37" s="47" t="str">
        <f t="shared" si="8"/>
        <v>NO OFERTADO</v>
      </c>
      <c r="AH37" s="35">
        <f>'OFERTAS ECONOMICAS'!AT37</f>
        <v>0</v>
      </c>
      <c r="AI37" s="35">
        <f>'EV TECNICA'!P37</f>
        <v>0</v>
      </c>
      <c r="AJ37" s="47" t="str">
        <f t="shared" si="9"/>
        <v>NO OFERTADO</v>
      </c>
      <c r="AK37" s="35">
        <f>'OFERTAS ECONOMICAS'!AX37</f>
        <v>0</v>
      </c>
      <c r="AL37" s="35">
        <f>'EV TECNICA'!Q37</f>
        <v>0</v>
      </c>
      <c r="AM37" s="47" t="str">
        <f t="shared" si="10"/>
        <v>NO OFERTADO</v>
      </c>
      <c r="AN37" s="35">
        <f>'OFERTAS ECONOMICAS'!BB37</f>
        <v>0</v>
      </c>
      <c r="AO37" s="35">
        <f>'EV TECNICA'!R37</f>
        <v>0</v>
      </c>
      <c r="AP37" s="47" t="str">
        <f t="shared" si="11"/>
        <v>NO OFERTADO</v>
      </c>
    </row>
    <row r="38" spans="1:42" s="14" customFormat="1" ht="25.5" x14ac:dyDescent="0.2">
      <c r="A38" s="52">
        <v>29</v>
      </c>
      <c r="B38" s="49" t="s">
        <v>50</v>
      </c>
      <c r="C38" s="49" t="s">
        <v>44</v>
      </c>
      <c r="D38" s="132">
        <v>1</v>
      </c>
      <c r="E38" s="50" t="s">
        <v>331</v>
      </c>
      <c r="F38" s="164">
        <v>42008.19</v>
      </c>
      <c r="G38" s="35">
        <f>'OFERTAS ECONOMICAS'!J38</f>
        <v>0</v>
      </c>
      <c r="H38" s="35">
        <f>'EV TECNICA'!G38</f>
        <v>0</v>
      </c>
      <c r="I38" s="47" t="str">
        <f t="shared" si="0"/>
        <v>NO OFERTADO</v>
      </c>
      <c r="J38" s="35">
        <f>'OFERTAS ECONOMICAS'!N38</f>
        <v>0</v>
      </c>
      <c r="K38" s="35">
        <f>'EV TECNICA'!H38</f>
        <v>0</v>
      </c>
      <c r="L38" s="47" t="str">
        <f t="shared" si="1"/>
        <v>NO OFERTADO</v>
      </c>
      <c r="M38" s="35">
        <f>'OFERTAS ECONOMICAS'!R38</f>
        <v>0</v>
      </c>
      <c r="N38" s="35">
        <f>'EV TECNICA'!I38</f>
        <v>0</v>
      </c>
      <c r="O38" s="47" t="str">
        <f t="shared" si="2"/>
        <v>NO OFERTADO</v>
      </c>
      <c r="P38" s="35">
        <f>'OFERTAS ECONOMICAS'!V38</f>
        <v>52332.63</v>
      </c>
      <c r="Q38" s="35" t="str">
        <f>'EV TECNICA'!J38</f>
        <v>NO CUMPLE EV. TECNICA</v>
      </c>
      <c r="R38" s="47" t="str">
        <f t="shared" si="3"/>
        <v>NO HABILITA</v>
      </c>
      <c r="S38" s="35">
        <f>'OFERTAS ECONOMICAS'!Z38</f>
        <v>0</v>
      </c>
      <c r="T38" s="35">
        <f>'EV TECNICA'!K38</f>
        <v>0</v>
      </c>
      <c r="U38" s="47" t="str">
        <f t="shared" si="4"/>
        <v>NO OFERTADO</v>
      </c>
      <c r="V38" s="35">
        <f>'OFERTAS ECONOMICAS'!AD38</f>
        <v>0</v>
      </c>
      <c r="W38" s="35">
        <f>'EV TECNICA'!L38</f>
        <v>0</v>
      </c>
      <c r="X38" s="47" t="str">
        <f t="shared" si="5"/>
        <v>NO OFERTADO</v>
      </c>
      <c r="Y38" s="35">
        <f>'OFERTAS ECONOMICAS'!AH38</f>
        <v>0</v>
      </c>
      <c r="Z38" s="35">
        <f>'EV TECNICA'!M38</f>
        <v>0</v>
      </c>
      <c r="AA38" s="47" t="str">
        <f t="shared" si="6"/>
        <v>NO OFERTADO</v>
      </c>
      <c r="AB38" s="35">
        <f>'OFERTAS ECONOMICAS'!AL38</f>
        <v>0</v>
      </c>
      <c r="AC38" s="35">
        <f>'EV TECNICA'!N38</f>
        <v>0</v>
      </c>
      <c r="AD38" s="47" t="str">
        <f t="shared" si="7"/>
        <v>NO OFERTADO</v>
      </c>
      <c r="AE38" s="35">
        <f>'OFERTAS ECONOMICAS'!AP38</f>
        <v>0</v>
      </c>
      <c r="AF38" s="35">
        <f>'EV TECNICA'!O38</f>
        <v>0</v>
      </c>
      <c r="AG38" s="47" t="str">
        <f t="shared" si="8"/>
        <v>NO OFERTADO</v>
      </c>
      <c r="AH38" s="35">
        <f>'OFERTAS ECONOMICAS'!AT38</f>
        <v>0</v>
      </c>
      <c r="AI38" s="35">
        <f>'EV TECNICA'!P38</f>
        <v>0</v>
      </c>
      <c r="AJ38" s="47" t="str">
        <f t="shared" si="9"/>
        <v>NO OFERTADO</v>
      </c>
      <c r="AK38" s="35">
        <f>'OFERTAS ECONOMICAS'!AX38</f>
        <v>0</v>
      </c>
      <c r="AL38" s="35">
        <f>'EV TECNICA'!Q38</f>
        <v>0</v>
      </c>
      <c r="AM38" s="47" t="str">
        <f t="shared" si="10"/>
        <v>NO OFERTADO</v>
      </c>
      <c r="AN38" s="35">
        <f>'OFERTAS ECONOMICAS'!BB38</f>
        <v>0</v>
      </c>
      <c r="AO38" s="35">
        <f>'EV TECNICA'!R38</f>
        <v>0</v>
      </c>
      <c r="AP38" s="47" t="str">
        <f t="shared" si="11"/>
        <v>NO OFERTADO</v>
      </c>
    </row>
    <row r="39" spans="1:42" s="14" customFormat="1" ht="25.5" x14ac:dyDescent="0.2">
      <c r="A39" s="48">
        <v>30</v>
      </c>
      <c r="B39" s="49" t="s">
        <v>51</v>
      </c>
      <c r="C39" s="49" t="s">
        <v>44</v>
      </c>
      <c r="D39" s="132">
        <v>1</v>
      </c>
      <c r="E39" s="50" t="s">
        <v>331</v>
      </c>
      <c r="F39" s="164">
        <v>4000</v>
      </c>
      <c r="G39" s="35">
        <f>'OFERTAS ECONOMICAS'!J39</f>
        <v>0</v>
      </c>
      <c r="H39" s="35">
        <f>'EV TECNICA'!G39</f>
        <v>0</v>
      </c>
      <c r="I39" s="47" t="str">
        <f t="shared" si="0"/>
        <v>NO OFERTADO</v>
      </c>
      <c r="J39" s="35">
        <f>'OFERTAS ECONOMICAS'!N39</f>
        <v>0</v>
      </c>
      <c r="K39" s="35">
        <f>'EV TECNICA'!H39</f>
        <v>0</v>
      </c>
      <c r="L39" s="47" t="str">
        <f t="shared" si="1"/>
        <v>NO OFERTADO</v>
      </c>
      <c r="M39" s="35">
        <f>'OFERTAS ECONOMICAS'!R39</f>
        <v>4175</v>
      </c>
      <c r="N39" s="35" t="str">
        <f>'EV TECNICA'!I39</f>
        <v>NO CUMPLE EV. TECNICA</v>
      </c>
      <c r="O39" s="47" t="str">
        <f t="shared" si="2"/>
        <v>NO HABILITA</v>
      </c>
      <c r="P39" s="35">
        <f>'OFERTAS ECONOMICAS'!V39</f>
        <v>10886</v>
      </c>
      <c r="Q39" s="35" t="str">
        <f>'EV TECNICA'!J39</f>
        <v>CUMPLE</v>
      </c>
      <c r="R39" s="47" t="str">
        <f t="shared" si="3"/>
        <v>NO HABILITA</v>
      </c>
      <c r="S39" s="35">
        <f>'OFERTAS ECONOMICAS'!Z39</f>
        <v>0</v>
      </c>
      <c r="T39" s="35">
        <f>'EV TECNICA'!K39</f>
        <v>0</v>
      </c>
      <c r="U39" s="47" t="str">
        <f t="shared" si="4"/>
        <v>NO OFERTADO</v>
      </c>
      <c r="V39" s="35">
        <f>'OFERTAS ECONOMICAS'!AD39</f>
        <v>0</v>
      </c>
      <c r="W39" s="35">
        <f>'EV TECNICA'!L39</f>
        <v>0</v>
      </c>
      <c r="X39" s="47" t="str">
        <f t="shared" si="5"/>
        <v>NO OFERTADO</v>
      </c>
      <c r="Y39" s="35">
        <f>'OFERTAS ECONOMICAS'!AH39</f>
        <v>0</v>
      </c>
      <c r="Z39" s="35">
        <f>'EV TECNICA'!M39</f>
        <v>0</v>
      </c>
      <c r="AA39" s="47" t="str">
        <f t="shared" si="6"/>
        <v>NO OFERTADO</v>
      </c>
      <c r="AB39" s="35">
        <f>'OFERTAS ECONOMICAS'!AL39</f>
        <v>4610</v>
      </c>
      <c r="AC39" s="35" t="str">
        <f>'EV TECNICA'!N39</f>
        <v>NO CUMPLE EV. TECNICA</v>
      </c>
      <c r="AD39" s="47" t="str">
        <f t="shared" si="7"/>
        <v>NO HABILITA</v>
      </c>
      <c r="AE39" s="35">
        <f>'OFERTAS ECONOMICAS'!AP39</f>
        <v>10989</v>
      </c>
      <c r="AF39" s="35" t="str">
        <f>'EV TECNICA'!O39</f>
        <v xml:space="preserve">CUMPLE </v>
      </c>
      <c r="AG39" s="47" t="str">
        <f t="shared" si="8"/>
        <v>NO HABILITA</v>
      </c>
      <c r="AH39" s="35">
        <f>'OFERTAS ECONOMICAS'!AT39</f>
        <v>0</v>
      </c>
      <c r="AI39" s="35">
        <f>'EV TECNICA'!P39</f>
        <v>0</v>
      </c>
      <c r="AJ39" s="47" t="str">
        <f t="shared" si="9"/>
        <v>NO OFERTADO</v>
      </c>
      <c r="AK39" s="35">
        <f>'OFERTAS ECONOMICAS'!AX39</f>
        <v>0</v>
      </c>
      <c r="AL39" s="35">
        <f>'EV TECNICA'!Q39</f>
        <v>0</v>
      </c>
      <c r="AM39" s="47" t="str">
        <f t="shared" si="10"/>
        <v>NO OFERTADO</v>
      </c>
      <c r="AN39" s="35">
        <f>'OFERTAS ECONOMICAS'!BB39</f>
        <v>0</v>
      </c>
      <c r="AO39" s="35">
        <f>'EV TECNICA'!R39</f>
        <v>0</v>
      </c>
      <c r="AP39" s="47" t="str">
        <f t="shared" si="11"/>
        <v>NO OFERTADO</v>
      </c>
    </row>
    <row r="40" spans="1:42" s="14" customFormat="1" ht="25.5" x14ac:dyDescent="0.2">
      <c r="A40" s="52">
        <v>31</v>
      </c>
      <c r="B40" s="49" t="s">
        <v>52</v>
      </c>
      <c r="C40" s="49" t="s">
        <v>44</v>
      </c>
      <c r="D40" s="132">
        <v>1</v>
      </c>
      <c r="E40" s="50" t="s">
        <v>331</v>
      </c>
      <c r="F40" s="164">
        <v>4000</v>
      </c>
      <c r="G40" s="35">
        <f>'OFERTAS ECONOMICAS'!J40</f>
        <v>0</v>
      </c>
      <c r="H40" s="35">
        <f>'EV TECNICA'!G40</f>
        <v>0</v>
      </c>
      <c r="I40" s="47" t="str">
        <f t="shared" si="0"/>
        <v>NO OFERTADO</v>
      </c>
      <c r="J40" s="35">
        <f>'OFERTAS ECONOMICAS'!N40</f>
        <v>0</v>
      </c>
      <c r="K40" s="35">
        <f>'EV TECNICA'!H40</f>
        <v>0</v>
      </c>
      <c r="L40" s="47" t="str">
        <f t="shared" si="1"/>
        <v>NO OFERTADO</v>
      </c>
      <c r="M40" s="35">
        <f>'OFERTAS ECONOMICAS'!R40</f>
        <v>4175</v>
      </c>
      <c r="N40" s="35" t="str">
        <f>'EV TECNICA'!I40</f>
        <v>NO CUMPLE EV. TECNICA</v>
      </c>
      <c r="O40" s="47" t="str">
        <f t="shared" si="2"/>
        <v>NO HABILITA</v>
      </c>
      <c r="P40" s="35">
        <f>'OFERTAS ECONOMICAS'!V40</f>
        <v>10886</v>
      </c>
      <c r="Q40" s="35" t="str">
        <f>'EV TECNICA'!J40</f>
        <v>CUMPLE</v>
      </c>
      <c r="R40" s="47" t="str">
        <f t="shared" si="3"/>
        <v>NO HABILITA</v>
      </c>
      <c r="S40" s="35">
        <f>'OFERTAS ECONOMICAS'!Z40</f>
        <v>0</v>
      </c>
      <c r="T40" s="35">
        <f>'EV TECNICA'!K40</f>
        <v>0</v>
      </c>
      <c r="U40" s="47" t="str">
        <f t="shared" si="4"/>
        <v>NO OFERTADO</v>
      </c>
      <c r="V40" s="35">
        <f>'OFERTAS ECONOMICAS'!AD40</f>
        <v>0</v>
      </c>
      <c r="W40" s="35">
        <f>'EV TECNICA'!L40</f>
        <v>0</v>
      </c>
      <c r="X40" s="47" t="str">
        <f t="shared" si="5"/>
        <v>NO OFERTADO</v>
      </c>
      <c r="Y40" s="35">
        <f>'OFERTAS ECONOMICAS'!AH40</f>
        <v>0</v>
      </c>
      <c r="Z40" s="35">
        <f>'EV TECNICA'!M40</f>
        <v>0</v>
      </c>
      <c r="AA40" s="47" t="str">
        <f t="shared" si="6"/>
        <v>NO OFERTADO</v>
      </c>
      <c r="AB40" s="35">
        <f>'OFERTAS ECONOMICAS'!AL40</f>
        <v>4610</v>
      </c>
      <c r="AC40" s="35" t="str">
        <f>'EV TECNICA'!N40</f>
        <v>NO CUMPLE EV. TECNICA</v>
      </c>
      <c r="AD40" s="47" t="str">
        <f t="shared" si="7"/>
        <v>NO HABILITA</v>
      </c>
      <c r="AE40" s="35">
        <f>'OFERTAS ECONOMICAS'!AP40</f>
        <v>10989</v>
      </c>
      <c r="AF40" s="35" t="str">
        <f>'EV TECNICA'!O40</f>
        <v xml:space="preserve">CUMPLE </v>
      </c>
      <c r="AG40" s="47" t="str">
        <f t="shared" si="8"/>
        <v>NO HABILITA</v>
      </c>
      <c r="AH40" s="35">
        <f>'OFERTAS ECONOMICAS'!AT40</f>
        <v>0</v>
      </c>
      <c r="AI40" s="35">
        <f>'EV TECNICA'!P40</f>
        <v>0</v>
      </c>
      <c r="AJ40" s="47" t="str">
        <f t="shared" si="9"/>
        <v>NO OFERTADO</v>
      </c>
      <c r="AK40" s="35">
        <f>'OFERTAS ECONOMICAS'!AX40</f>
        <v>0</v>
      </c>
      <c r="AL40" s="35">
        <f>'EV TECNICA'!Q40</f>
        <v>0</v>
      </c>
      <c r="AM40" s="47" t="str">
        <f t="shared" si="10"/>
        <v>NO OFERTADO</v>
      </c>
      <c r="AN40" s="35">
        <f>'OFERTAS ECONOMICAS'!BB40</f>
        <v>0</v>
      </c>
      <c r="AO40" s="35">
        <f>'EV TECNICA'!R40</f>
        <v>0</v>
      </c>
      <c r="AP40" s="47" t="str">
        <f t="shared" si="11"/>
        <v>NO OFERTADO</v>
      </c>
    </row>
    <row r="41" spans="1:42" s="14" customFormat="1" ht="25.5" x14ac:dyDescent="0.2">
      <c r="A41" s="48">
        <v>32</v>
      </c>
      <c r="B41" s="49" t="s">
        <v>53</v>
      </c>
      <c r="C41" s="49" t="s">
        <v>44</v>
      </c>
      <c r="D41" s="132">
        <v>1</v>
      </c>
      <c r="E41" s="50" t="s">
        <v>331</v>
      </c>
      <c r="F41" s="164">
        <v>4023</v>
      </c>
      <c r="G41" s="35">
        <f>'OFERTAS ECONOMICAS'!J41</f>
        <v>0</v>
      </c>
      <c r="H41" s="35">
        <f>'EV TECNICA'!G41</f>
        <v>0</v>
      </c>
      <c r="I41" s="47" t="str">
        <f t="shared" si="0"/>
        <v>NO OFERTADO</v>
      </c>
      <c r="J41" s="35">
        <f>'OFERTAS ECONOMICAS'!N41</f>
        <v>0</v>
      </c>
      <c r="K41" s="35">
        <f>'EV TECNICA'!H41</f>
        <v>0</v>
      </c>
      <c r="L41" s="47" t="str">
        <f t="shared" si="1"/>
        <v>NO OFERTADO</v>
      </c>
      <c r="M41" s="35">
        <f>'OFERTAS ECONOMICAS'!R41</f>
        <v>4175</v>
      </c>
      <c r="N41" s="35" t="str">
        <f>'EV TECNICA'!I41</f>
        <v>NO CUMPLE EV. TECNICA</v>
      </c>
      <c r="O41" s="47" t="str">
        <f t="shared" si="2"/>
        <v>NO HABILITA</v>
      </c>
      <c r="P41" s="35">
        <f>'OFERTAS ECONOMICAS'!V41</f>
        <v>9227</v>
      </c>
      <c r="Q41" s="35" t="str">
        <f>'EV TECNICA'!J41</f>
        <v xml:space="preserve">CUMPLE </v>
      </c>
      <c r="R41" s="47" t="str">
        <f t="shared" si="3"/>
        <v>NO HABILITA</v>
      </c>
      <c r="S41" s="35">
        <f>'OFERTAS ECONOMICAS'!Z41</f>
        <v>0</v>
      </c>
      <c r="T41" s="35">
        <f>'EV TECNICA'!K41</f>
        <v>0</v>
      </c>
      <c r="U41" s="47" t="str">
        <f t="shared" si="4"/>
        <v>NO OFERTADO</v>
      </c>
      <c r="V41" s="35">
        <f>'OFERTAS ECONOMICAS'!AD41</f>
        <v>0</v>
      </c>
      <c r="W41" s="35">
        <f>'EV TECNICA'!L41</f>
        <v>0</v>
      </c>
      <c r="X41" s="47" t="str">
        <f t="shared" si="5"/>
        <v>NO OFERTADO</v>
      </c>
      <c r="Y41" s="35">
        <f>'OFERTAS ECONOMICAS'!AH41</f>
        <v>0</v>
      </c>
      <c r="Z41" s="35">
        <f>'EV TECNICA'!M41</f>
        <v>0</v>
      </c>
      <c r="AA41" s="47" t="str">
        <f t="shared" si="6"/>
        <v>NO OFERTADO</v>
      </c>
      <c r="AB41" s="35">
        <f>'OFERTAS ECONOMICAS'!AL41</f>
        <v>4610</v>
      </c>
      <c r="AC41" s="35" t="str">
        <f>'EV TECNICA'!N41</f>
        <v>NO CUMPLE EV. TECNICA</v>
      </c>
      <c r="AD41" s="47" t="str">
        <f t="shared" si="7"/>
        <v>NO HABILITA</v>
      </c>
      <c r="AE41" s="35">
        <f>'OFERTAS ECONOMICAS'!AP41</f>
        <v>9227</v>
      </c>
      <c r="AF41" s="35" t="str">
        <f>'EV TECNICA'!O41</f>
        <v xml:space="preserve">CUMPLE </v>
      </c>
      <c r="AG41" s="47" t="str">
        <f t="shared" si="8"/>
        <v>NO HABILITA</v>
      </c>
      <c r="AH41" s="35">
        <f>'OFERTAS ECONOMICAS'!AT41</f>
        <v>0</v>
      </c>
      <c r="AI41" s="35">
        <f>'EV TECNICA'!P41</f>
        <v>0</v>
      </c>
      <c r="AJ41" s="47" t="str">
        <f t="shared" si="9"/>
        <v>NO OFERTADO</v>
      </c>
      <c r="AK41" s="35">
        <f>'OFERTAS ECONOMICAS'!AX41</f>
        <v>0</v>
      </c>
      <c r="AL41" s="35">
        <f>'EV TECNICA'!Q41</f>
        <v>0</v>
      </c>
      <c r="AM41" s="47" t="str">
        <f t="shared" si="10"/>
        <v>NO OFERTADO</v>
      </c>
      <c r="AN41" s="35">
        <f>'OFERTAS ECONOMICAS'!BB41</f>
        <v>0</v>
      </c>
      <c r="AO41" s="35">
        <f>'EV TECNICA'!R41</f>
        <v>0</v>
      </c>
      <c r="AP41" s="47" t="str">
        <f t="shared" si="11"/>
        <v>NO OFERTADO</v>
      </c>
    </row>
    <row r="42" spans="1:42" s="14" customFormat="1" ht="25.5" x14ac:dyDescent="0.2">
      <c r="A42" s="52">
        <v>33</v>
      </c>
      <c r="B42" s="49" t="s">
        <v>64</v>
      </c>
      <c r="C42" s="49" t="s">
        <v>63</v>
      </c>
      <c r="D42" s="132">
        <v>1</v>
      </c>
      <c r="E42" s="50" t="s">
        <v>331</v>
      </c>
      <c r="F42" s="164">
        <v>101534</v>
      </c>
      <c r="G42" s="35">
        <f>'OFERTAS ECONOMICAS'!J42</f>
        <v>0</v>
      </c>
      <c r="H42" s="35">
        <f>'EV TECNICA'!G42</f>
        <v>0</v>
      </c>
      <c r="I42" s="47" t="str">
        <f t="shared" si="0"/>
        <v>NO OFERTADO</v>
      </c>
      <c r="J42" s="35">
        <f>'OFERTAS ECONOMICAS'!N42</f>
        <v>0</v>
      </c>
      <c r="K42" s="35">
        <f>'EV TECNICA'!H42</f>
        <v>0</v>
      </c>
      <c r="L42" s="47" t="str">
        <f t="shared" si="1"/>
        <v>NO OFERTADO</v>
      </c>
      <c r="M42" s="35">
        <f>'OFERTAS ECONOMICAS'!R42</f>
        <v>0</v>
      </c>
      <c r="N42" s="35">
        <f>'EV TECNICA'!I42</f>
        <v>0</v>
      </c>
      <c r="O42" s="47" t="str">
        <f t="shared" si="2"/>
        <v>NO OFERTADO</v>
      </c>
      <c r="P42" s="35">
        <f>'OFERTAS ECONOMICAS'!V42</f>
        <v>125761.58</v>
      </c>
      <c r="Q42" s="35" t="str">
        <f>'EV TECNICA'!J42</f>
        <v>NO CUMPLE EV. TECNICA</v>
      </c>
      <c r="R42" s="47" t="str">
        <f t="shared" si="3"/>
        <v>NO HABILITA</v>
      </c>
      <c r="S42" s="35">
        <f>'OFERTAS ECONOMICAS'!Z42</f>
        <v>0</v>
      </c>
      <c r="T42" s="35">
        <f>'EV TECNICA'!K42</f>
        <v>0</v>
      </c>
      <c r="U42" s="47" t="str">
        <f t="shared" si="4"/>
        <v>NO OFERTADO</v>
      </c>
      <c r="V42" s="35">
        <f>'OFERTAS ECONOMICAS'!AD42</f>
        <v>0</v>
      </c>
      <c r="W42" s="35">
        <f>'EV TECNICA'!L42</f>
        <v>0</v>
      </c>
      <c r="X42" s="47" t="str">
        <f t="shared" si="5"/>
        <v>NO OFERTADO</v>
      </c>
      <c r="Y42" s="35">
        <f>'OFERTAS ECONOMICAS'!AH42</f>
        <v>0</v>
      </c>
      <c r="Z42" s="35">
        <f>'EV TECNICA'!M42</f>
        <v>0</v>
      </c>
      <c r="AA42" s="47" t="str">
        <f t="shared" si="6"/>
        <v>NO OFERTADO</v>
      </c>
      <c r="AB42" s="35">
        <f>'OFERTAS ECONOMICAS'!AL42</f>
        <v>0</v>
      </c>
      <c r="AC42" s="35">
        <f>'EV TECNICA'!N42</f>
        <v>0</v>
      </c>
      <c r="AD42" s="47" t="str">
        <f t="shared" si="7"/>
        <v>NO OFERTADO</v>
      </c>
      <c r="AE42" s="35">
        <f>'OFERTAS ECONOMICAS'!AP42</f>
        <v>0</v>
      </c>
      <c r="AF42" s="35">
        <f>'EV TECNICA'!O42</f>
        <v>0</v>
      </c>
      <c r="AG42" s="47" t="str">
        <f t="shared" si="8"/>
        <v>NO OFERTADO</v>
      </c>
      <c r="AH42" s="35">
        <f>'OFERTAS ECONOMICAS'!AT42</f>
        <v>0</v>
      </c>
      <c r="AI42" s="35">
        <f>'EV TECNICA'!P42</f>
        <v>0</v>
      </c>
      <c r="AJ42" s="47" t="str">
        <f t="shared" si="9"/>
        <v>NO OFERTADO</v>
      </c>
      <c r="AK42" s="35">
        <f>'OFERTAS ECONOMICAS'!AX42</f>
        <v>0</v>
      </c>
      <c r="AL42" s="35">
        <f>'EV TECNICA'!Q42</f>
        <v>0</v>
      </c>
      <c r="AM42" s="47" t="str">
        <f t="shared" si="10"/>
        <v>NO OFERTADO</v>
      </c>
      <c r="AN42" s="35">
        <f>'OFERTAS ECONOMICAS'!BB42</f>
        <v>0</v>
      </c>
      <c r="AO42" s="35">
        <f>'EV TECNICA'!R42</f>
        <v>0</v>
      </c>
      <c r="AP42" s="47" t="str">
        <f t="shared" si="11"/>
        <v>NO OFERTADO</v>
      </c>
    </row>
    <row r="43" spans="1:42" s="14" customFormat="1" ht="25.5" x14ac:dyDescent="0.2">
      <c r="A43" s="48">
        <v>34</v>
      </c>
      <c r="B43" s="49" t="s">
        <v>78</v>
      </c>
      <c r="C43" s="49" t="s">
        <v>79</v>
      </c>
      <c r="D43" s="132">
        <v>1</v>
      </c>
      <c r="E43" s="50" t="s">
        <v>331</v>
      </c>
      <c r="F43" s="164">
        <v>64387</v>
      </c>
      <c r="G43" s="35">
        <f>'OFERTAS ECONOMICAS'!J43</f>
        <v>0</v>
      </c>
      <c r="H43" s="35">
        <f>'EV TECNICA'!G43</f>
        <v>0</v>
      </c>
      <c r="I43" s="47" t="str">
        <f t="shared" si="0"/>
        <v>NO OFERTADO</v>
      </c>
      <c r="J43" s="35">
        <f>'OFERTAS ECONOMICAS'!N43</f>
        <v>0</v>
      </c>
      <c r="K43" s="35">
        <f>'EV TECNICA'!H43</f>
        <v>0</v>
      </c>
      <c r="L43" s="47" t="str">
        <f t="shared" si="1"/>
        <v>NO OFERTADO</v>
      </c>
      <c r="M43" s="35">
        <f>'OFERTAS ECONOMICAS'!R43</f>
        <v>0</v>
      </c>
      <c r="N43" s="35">
        <f>'EV TECNICA'!I43</f>
        <v>0</v>
      </c>
      <c r="O43" s="47" t="str">
        <f t="shared" si="2"/>
        <v>NO OFERTADO</v>
      </c>
      <c r="P43" s="35">
        <f>'OFERTAS ECONOMICAS'!V43</f>
        <v>0</v>
      </c>
      <c r="Q43" s="35">
        <f>'EV TECNICA'!J43</f>
        <v>0</v>
      </c>
      <c r="R43" s="47" t="str">
        <f t="shared" si="3"/>
        <v>NO OFERTADO</v>
      </c>
      <c r="S43" s="35">
        <f>'OFERTAS ECONOMICAS'!Z43</f>
        <v>0</v>
      </c>
      <c r="T43" s="35">
        <f>'EV TECNICA'!K43</f>
        <v>0</v>
      </c>
      <c r="U43" s="47" t="str">
        <f t="shared" si="4"/>
        <v>NO OFERTADO</v>
      </c>
      <c r="V43" s="35">
        <f>'OFERTAS ECONOMICAS'!AD43</f>
        <v>29393</v>
      </c>
      <c r="W43" s="35" t="str">
        <f>'EV TECNICA'!L43</f>
        <v xml:space="preserve">CUMPLE </v>
      </c>
      <c r="X43" s="47" t="str">
        <f t="shared" si="5"/>
        <v>HABILITA</v>
      </c>
      <c r="Y43" s="35">
        <f>'OFERTAS ECONOMICAS'!AH43</f>
        <v>0</v>
      </c>
      <c r="Z43" s="35">
        <f>'EV TECNICA'!M43</f>
        <v>0</v>
      </c>
      <c r="AA43" s="47" t="str">
        <f t="shared" si="6"/>
        <v>NO OFERTADO</v>
      </c>
      <c r="AB43" s="35">
        <f>'OFERTAS ECONOMICAS'!AL43</f>
        <v>0</v>
      </c>
      <c r="AC43" s="35">
        <f>'EV TECNICA'!N43</f>
        <v>0</v>
      </c>
      <c r="AD43" s="47" t="str">
        <f t="shared" si="7"/>
        <v>NO OFERTADO</v>
      </c>
      <c r="AE43" s="35">
        <f>'OFERTAS ECONOMICAS'!AP43</f>
        <v>0</v>
      </c>
      <c r="AF43" s="35">
        <f>'EV TECNICA'!O43</f>
        <v>0</v>
      </c>
      <c r="AG43" s="47" t="str">
        <f t="shared" si="8"/>
        <v>NO OFERTADO</v>
      </c>
      <c r="AH43" s="35">
        <f>'OFERTAS ECONOMICAS'!AT43</f>
        <v>0</v>
      </c>
      <c r="AI43" s="35">
        <f>'EV TECNICA'!P43</f>
        <v>0</v>
      </c>
      <c r="AJ43" s="47" t="str">
        <f t="shared" si="9"/>
        <v>NO OFERTADO</v>
      </c>
      <c r="AK43" s="35">
        <f>'OFERTAS ECONOMICAS'!AX43</f>
        <v>0</v>
      </c>
      <c r="AL43" s="35">
        <f>'EV TECNICA'!Q43</f>
        <v>0</v>
      </c>
      <c r="AM43" s="47" t="str">
        <f t="shared" si="10"/>
        <v>NO OFERTADO</v>
      </c>
      <c r="AN43" s="35">
        <f>'OFERTAS ECONOMICAS'!BB43</f>
        <v>0</v>
      </c>
      <c r="AO43" s="35">
        <f>'EV TECNICA'!R43</f>
        <v>0</v>
      </c>
      <c r="AP43" s="47" t="str">
        <f t="shared" si="11"/>
        <v>NO OFERTADO</v>
      </c>
    </row>
    <row r="44" spans="1:42" s="14" customFormat="1" ht="25.5" x14ac:dyDescent="0.2">
      <c r="A44" s="52">
        <v>35</v>
      </c>
      <c r="B44" s="49" t="s">
        <v>80</v>
      </c>
      <c r="C44" s="49" t="s">
        <v>79</v>
      </c>
      <c r="D44" s="132">
        <v>1</v>
      </c>
      <c r="E44" s="50" t="s">
        <v>331</v>
      </c>
      <c r="F44" s="164"/>
      <c r="G44" s="35">
        <f>'OFERTAS ECONOMICAS'!J44</f>
        <v>0</v>
      </c>
      <c r="H44" s="35">
        <f>'EV TECNICA'!G44</f>
        <v>0</v>
      </c>
      <c r="I44" s="47" t="str">
        <f t="shared" si="0"/>
        <v>NO OFERTADO</v>
      </c>
      <c r="J44" s="35">
        <f>'OFERTAS ECONOMICAS'!N44</f>
        <v>0</v>
      </c>
      <c r="K44" s="35">
        <f>'EV TECNICA'!H44</f>
        <v>0</v>
      </c>
      <c r="L44" s="47" t="str">
        <f t="shared" si="1"/>
        <v>NO OFERTADO</v>
      </c>
      <c r="M44" s="35">
        <f>'OFERTAS ECONOMICAS'!R44</f>
        <v>0</v>
      </c>
      <c r="N44" s="35">
        <f>'EV TECNICA'!I44</f>
        <v>0</v>
      </c>
      <c r="O44" s="47" t="str">
        <f t="shared" si="2"/>
        <v>NO OFERTADO</v>
      </c>
      <c r="P44" s="35">
        <f>'OFERTAS ECONOMICAS'!V44</f>
        <v>0</v>
      </c>
      <c r="Q44" s="35">
        <f>'EV TECNICA'!J44</f>
        <v>0</v>
      </c>
      <c r="R44" s="47" t="str">
        <f t="shared" si="3"/>
        <v>NO OFERTADO</v>
      </c>
      <c r="S44" s="35">
        <f>'OFERTAS ECONOMICAS'!Z44</f>
        <v>0</v>
      </c>
      <c r="T44" s="35">
        <f>'EV TECNICA'!K44</f>
        <v>0</v>
      </c>
      <c r="U44" s="47" t="str">
        <f t="shared" si="4"/>
        <v>NO OFERTADO</v>
      </c>
      <c r="V44" s="35">
        <f>'OFERTAS ECONOMICAS'!AD44</f>
        <v>44030</v>
      </c>
      <c r="W44" s="35" t="str">
        <f>'EV TECNICA'!L44</f>
        <v xml:space="preserve">CUMPLE </v>
      </c>
      <c r="X44" s="47" t="str">
        <f t="shared" si="5"/>
        <v>NO HABILITA</v>
      </c>
      <c r="Y44" s="35">
        <f>'OFERTAS ECONOMICAS'!AH44</f>
        <v>0</v>
      </c>
      <c r="Z44" s="35">
        <f>'EV TECNICA'!M44</f>
        <v>0</v>
      </c>
      <c r="AA44" s="47" t="str">
        <f t="shared" si="6"/>
        <v>NO OFERTADO</v>
      </c>
      <c r="AB44" s="35">
        <f>'OFERTAS ECONOMICAS'!AL44</f>
        <v>0</v>
      </c>
      <c r="AC44" s="35">
        <f>'EV TECNICA'!N44</f>
        <v>0</v>
      </c>
      <c r="AD44" s="47" t="str">
        <f t="shared" si="7"/>
        <v>NO OFERTADO</v>
      </c>
      <c r="AE44" s="35">
        <f>'OFERTAS ECONOMICAS'!AP44</f>
        <v>0</v>
      </c>
      <c r="AF44" s="35">
        <f>'EV TECNICA'!O44</f>
        <v>0</v>
      </c>
      <c r="AG44" s="47" t="str">
        <f t="shared" si="8"/>
        <v>NO OFERTADO</v>
      </c>
      <c r="AH44" s="35">
        <f>'OFERTAS ECONOMICAS'!AT44</f>
        <v>0</v>
      </c>
      <c r="AI44" s="35">
        <f>'EV TECNICA'!P44</f>
        <v>0</v>
      </c>
      <c r="AJ44" s="47" t="str">
        <f t="shared" si="9"/>
        <v>NO OFERTADO</v>
      </c>
      <c r="AK44" s="35">
        <f>'OFERTAS ECONOMICAS'!AX44</f>
        <v>0</v>
      </c>
      <c r="AL44" s="35">
        <f>'EV TECNICA'!Q44</f>
        <v>0</v>
      </c>
      <c r="AM44" s="47" t="str">
        <f t="shared" si="10"/>
        <v>NO OFERTADO</v>
      </c>
      <c r="AN44" s="35">
        <f>'OFERTAS ECONOMICAS'!BB44</f>
        <v>0</v>
      </c>
      <c r="AO44" s="35">
        <f>'EV TECNICA'!R44</f>
        <v>0</v>
      </c>
      <c r="AP44" s="47" t="str">
        <f t="shared" si="11"/>
        <v>NO OFERTADO</v>
      </c>
    </row>
    <row r="45" spans="1:42" s="14" customFormat="1" ht="25.5" x14ac:dyDescent="0.2">
      <c r="A45" s="48">
        <v>36</v>
      </c>
      <c r="B45" s="49" t="s">
        <v>81</v>
      </c>
      <c r="C45" s="49" t="s">
        <v>79</v>
      </c>
      <c r="D45" s="132">
        <v>1</v>
      </c>
      <c r="E45" s="50" t="s">
        <v>331</v>
      </c>
      <c r="F45" s="164">
        <v>15827</v>
      </c>
      <c r="G45" s="35">
        <f>'OFERTAS ECONOMICAS'!J45</f>
        <v>0</v>
      </c>
      <c r="H45" s="35">
        <f>'EV TECNICA'!G45</f>
        <v>0</v>
      </c>
      <c r="I45" s="47" t="str">
        <f t="shared" si="0"/>
        <v>NO OFERTADO</v>
      </c>
      <c r="J45" s="35">
        <f>'OFERTAS ECONOMICAS'!N45</f>
        <v>0</v>
      </c>
      <c r="K45" s="35">
        <f>'EV TECNICA'!H45</f>
        <v>0</v>
      </c>
      <c r="L45" s="47" t="str">
        <f t="shared" si="1"/>
        <v>NO OFERTADO</v>
      </c>
      <c r="M45" s="35">
        <f>'OFERTAS ECONOMICAS'!R45</f>
        <v>0</v>
      </c>
      <c r="N45" s="35">
        <f>'EV TECNICA'!I45</f>
        <v>0</v>
      </c>
      <c r="O45" s="47" t="str">
        <f t="shared" si="2"/>
        <v>NO OFERTADO</v>
      </c>
      <c r="P45" s="35">
        <f>'OFERTAS ECONOMICAS'!V45</f>
        <v>0</v>
      </c>
      <c r="Q45" s="35">
        <f>'EV TECNICA'!J45</f>
        <v>0</v>
      </c>
      <c r="R45" s="47" t="str">
        <f t="shared" si="3"/>
        <v>NO OFERTADO</v>
      </c>
      <c r="S45" s="35">
        <f>'OFERTAS ECONOMICAS'!Z45</f>
        <v>0</v>
      </c>
      <c r="T45" s="35">
        <f>'EV TECNICA'!K45</f>
        <v>0</v>
      </c>
      <c r="U45" s="47" t="str">
        <f t="shared" si="4"/>
        <v>NO OFERTADO</v>
      </c>
      <c r="V45" s="35">
        <f>'OFERTAS ECONOMICAS'!AD45</f>
        <v>33320</v>
      </c>
      <c r="W45" s="35" t="str">
        <f>'EV TECNICA'!L45</f>
        <v xml:space="preserve">CUMPLE </v>
      </c>
      <c r="X45" s="47" t="str">
        <f t="shared" si="5"/>
        <v>NO HABILITA</v>
      </c>
      <c r="Y45" s="35">
        <f>'OFERTAS ECONOMICAS'!AH45</f>
        <v>0</v>
      </c>
      <c r="Z45" s="35">
        <f>'EV TECNICA'!M45</f>
        <v>0</v>
      </c>
      <c r="AA45" s="47" t="str">
        <f t="shared" si="6"/>
        <v>NO OFERTADO</v>
      </c>
      <c r="AB45" s="35">
        <f>'OFERTAS ECONOMICAS'!AL45</f>
        <v>0</v>
      </c>
      <c r="AC45" s="35">
        <f>'EV TECNICA'!N45</f>
        <v>0</v>
      </c>
      <c r="AD45" s="47" t="str">
        <f t="shared" si="7"/>
        <v>NO OFERTADO</v>
      </c>
      <c r="AE45" s="35">
        <f>'OFERTAS ECONOMICAS'!AP45</f>
        <v>0</v>
      </c>
      <c r="AF45" s="35">
        <f>'EV TECNICA'!O45</f>
        <v>0</v>
      </c>
      <c r="AG45" s="47" t="str">
        <f t="shared" si="8"/>
        <v>NO OFERTADO</v>
      </c>
      <c r="AH45" s="35">
        <f>'OFERTAS ECONOMICAS'!AT45</f>
        <v>0</v>
      </c>
      <c r="AI45" s="35">
        <f>'EV TECNICA'!P45</f>
        <v>0</v>
      </c>
      <c r="AJ45" s="47" t="str">
        <f t="shared" si="9"/>
        <v>NO OFERTADO</v>
      </c>
      <c r="AK45" s="35">
        <f>'OFERTAS ECONOMICAS'!AX45</f>
        <v>0</v>
      </c>
      <c r="AL45" s="35">
        <f>'EV TECNICA'!Q45</f>
        <v>0</v>
      </c>
      <c r="AM45" s="47" t="str">
        <f t="shared" si="10"/>
        <v>NO OFERTADO</v>
      </c>
      <c r="AN45" s="35">
        <f>'OFERTAS ECONOMICAS'!BB45</f>
        <v>0</v>
      </c>
      <c r="AO45" s="35">
        <f>'EV TECNICA'!R45</f>
        <v>0</v>
      </c>
      <c r="AP45" s="47" t="str">
        <f t="shared" si="11"/>
        <v>NO OFERTADO</v>
      </c>
    </row>
    <row r="46" spans="1:42" s="14" customFormat="1" ht="38.25" x14ac:dyDescent="0.2">
      <c r="A46" s="52">
        <v>37</v>
      </c>
      <c r="B46" s="49" t="s">
        <v>96</v>
      </c>
      <c r="C46" s="49" t="s">
        <v>89</v>
      </c>
      <c r="D46" s="132">
        <v>1</v>
      </c>
      <c r="E46" s="50" t="s">
        <v>331</v>
      </c>
      <c r="F46" s="164">
        <v>421872</v>
      </c>
      <c r="G46" s="35">
        <f>'OFERTAS ECONOMICAS'!J46</f>
        <v>0</v>
      </c>
      <c r="H46" s="35">
        <f>'EV TECNICA'!G46</f>
        <v>0</v>
      </c>
      <c r="I46" s="47" t="str">
        <f t="shared" si="0"/>
        <v>NO OFERTADO</v>
      </c>
      <c r="J46" s="35">
        <f>'OFERTAS ECONOMICAS'!N46</f>
        <v>0</v>
      </c>
      <c r="K46" s="35">
        <f>'EV TECNICA'!H46</f>
        <v>0</v>
      </c>
      <c r="L46" s="47" t="str">
        <f t="shared" si="1"/>
        <v>NO OFERTADO</v>
      </c>
      <c r="M46" s="35">
        <f>'OFERTAS ECONOMICAS'!R46</f>
        <v>0</v>
      </c>
      <c r="N46" s="35">
        <f>'EV TECNICA'!I46</f>
        <v>0</v>
      </c>
      <c r="O46" s="47" t="str">
        <f t="shared" si="2"/>
        <v>NO OFERTADO</v>
      </c>
      <c r="P46" s="35">
        <f>'OFERTAS ECONOMICAS'!V46</f>
        <v>117045</v>
      </c>
      <c r="Q46" s="35" t="str">
        <f>'EV TECNICA'!J46</f>
        <v>NO CUMPLE EV. TECNICA</v>
      </c>
      <c r="R46" s="47" t="str">
        <f t="shared" si="3"/>
        <v>NO HABILITA</v>
      </c>
      <c r="S46" s="35">
        <f>'OFERTAS ECONOMICAS'!Z46</f>
        <v>0</v>
      </c>
      <c r="T46" s="35">
        <f>'EV TECNICA'!K46</f>
        <v>0</v>
      </c>
      <c r="U46" s="47" t="str">
        <f t="shared" si="4"/>
        <v>NO OFERTADO</v>
      </c>
      <c r="V46" s="35">
        <f>'OFERTAS ECONOMICAS'!AD46</f>
        <v>0</v>
      </c>
      <c r="W46" s="35">
        <f>'EV TECNICA'!L46</f>
        <v>0</v>
      </c>
      <c r="X46" s="47" t="str">
        <f t="shared" si="5"/>
        <v>NO OFERTADO</v>
      </c>
      <c r="Y46" s="35">
        <f>'OFERTAS ECONOMICAS'!AH46</f>
        <v>0</v>
      </c>
      <c r="Z46" s="35">
        <f>'EV TECNICA'!M46</f>
        <v>0</v>
      </c>
      <c r="AA46" s="47" t="str">
        <f t="shared" si="6"/>
        <v>NO OFERTADO</v>
      </c>
      <c r="AB46" s="35">
        <f>'OFERTAS ECONOMICAS'!AL46</f>
        <v>0</v>
      </c>
      <c r="AC46" s="35">
        <f>'EV TECNICA'!N46</f>
        <v>0</v>
      </c>
      <c r="AD46" s="47" t="str">
        <f t="shared" si="7"/>
        <v>NO OFERTADO</v>
      </c>
      <c r="AE46" s="35">
        <f>'OFERTAS ECONOMICAS'!AP46</f>
        <v>0</v>
      </c>
      <c r="AF46" s="35">
        <f>'EV TECNICA'!O46</f>
        <v>0</v>
      </c>
      <c r="AG46" s="47" t="str">
        <f t="shared" si="8"/>
        <v>NO OFERTADO</v>
      </c>
      <c r="AH46" s="35">
        <f>'OFERTAS ECONOMICAS'!AT46</f>
        <v>0</v>
      </c>
      <c r="AI46" s="35">
        <f>'EV TECNICA'!P46</f>
        <v>0</v>
      </c>
      <c r="AJ46" s="47" t="str">
        <f t="shared" si="9"/>
        <v>NO OFERTADO</v>
      </c>
      <c r="AK46" s="35">
        <f>'OFERTAS ECONOMICAS'!AX46</f>
        <v>0</v>
      </c>
      <c r="AL46" s="35">
        <f>'EV TECNICA'!Q46</f>
        <v>0</v>
      </c>
      <c r="AM46" s="47" t="str">
        <f t="shared" si="10"/>
        <v>NO OFERTADO</v>
      </c>
      <c r="AN46" s="35">
        <f>'OFERTAS ECONOMICAS'!BB46</f>
        <v>0</v>
      </c>
      <c r="AO46" s="35">
        <f>'EV TECNICA'!R46</f>
        <v>0</v>
      </c>
      <c r="AP46" s="47" t="str">
        <f t="shared" si="11"/>
        <v>NO OFERTADO</v>
      </c>
    </row>
    <row r="47" spans="1:42" s="14" customFormat="1" ht="25.5" x14ac:dyDescent="0.2">
      <c r="A47" s="48">
        <v>38</v>
      </c>
      <c r="B47" s="49" t="s">
        <v>98</v>
      </c>
      <c r="C47" s="49" t="s">
        <v>89</v>
      </c>
      <c r="D47" s="132">
        <v>1</v>
      </c>
      <c r="E47" s="50" t="s">
        <v>331</v>
      </c>
      <c r="F47" s="164">
        <v>390978</v>
      </c>
      <c r="G47" s="35">
        <f>'OFERTAS ECONOMICAS'!J47</f>
        <v>0</v>
      </c>
      <c r="H47" s="35">
        <f>'EV TECNICA'!G47</f>
        <v>0</v>
      </c>
      <c r="I47" s="47" t="str">
        <f t="shared" si="0"/>
        <v>NO OFERTADO</v>
      </c>
      <c r="J47" s="35">
        <f>'OFERTAS ECONOMICAS'!N47</f>
        <v>0</v>
      </c>
      <c r="K47" s="35">
        <f>'EV TECNICA'!H47</f>
        <v>0</v>
      </c>
      <c r="L47" s="47" t="str">
        <f t="shared" si="1"/>
        <v>NO OFERTADO</v>
      </c>
      <c r="M47" s="35">
        <f>'OFERTAS ECONOMICAS'!R47</f>
        <v>0</v>
      </c>
      <c r="N47" s="35">
        <f>'EV TECNICA'!I47</f>
        <v>0</v>
      </c>
      <c r="O47" s="47" t="str">
        <f t="shared" si="2"/>
        <v>NO OFERTADO</v>
      </c>
      <c r="P47" s="35">
        <f>'OFERTAS ECONOMICAS'!V47</f>
        <v>109785</v>
      </c>
      <c r="Q47" s="35" t="str">
        <f>'EV TECNICA'!J47</f>
        <v>NO CUMPLE EV. TECNICA</v>
      </c>
      <c r="R47" s="47" t="str">
        <f t="shared" si="3"/>
        <v>NO HABILITA</v>
      </c>
      <c r="S47" s="35">
        <f>'OFERTAS ECONOMICAS'!Z47</f>
        <v>0</v>
      </c>
      <c r="T47" s="35">
        <f>'EV TECNICA'!K47</f>
        <v>0</v>
      </c>
      <c r="U47" s="47" t="str">
        <f t="shared" si="4"/>
        <v>NO OFERTADO</v>
      </c>
      <c r="V47" s="35">
        <f>'OFERTAS ECONOMICAS'!AD47</f>
        <v>0</v>
      </c>
      <c r="W47" s="35">
        <f>'EV TECNICA'!L47</f>
        <v>0</v>
      </c>
      <c r="X47" s="47" t="str">
        <f t="shared" si="5"/>
        <v>NO OFERTADO</v>
      </c>
      <c r="Y47" s="35">
        <f>'OFERTAS ECONOMICAS'!AH47</f>
        <v>0</v>
      </c>
      <c r="Z47" s="35">
        <f>'EV TECNICA'!M47</f>
        <v>0</v>
      </c>
      <c r="AA47" s="47" t="str">
        <f t="shared" si="6"/>
        <v>NO OFERTADO</v>
      </c>
      <c r="AB47" s="35">
        <f>'OFERTAS ECONOMICAS'!AL47</f>
        <v>0</v>
      </c>
      <c r="AC47" s="35">
        <f>'EV TECNICA'!N47</f>
        <v>0</v>
      </c>
      <c r="AD47" s="47" t="str">
        <f t="shared" si="7"/>
        <v>NO OFERTADO</v>
      </c>
      <c r="AE47" s="35">
        <f>'OFERTAS ECONOMICAS'!AP47</f>
        <v>0</v>
      </c>
      <c r="AF47" s="35">
        <f>'EV TECNICA'!O47</f>
        <v>0</v>
      </c>
      <c r="AG47" s="47" t="str">
        <f t="shared" si="8"/>
        <v>NO OFERTADO</v>
      </c>
      <c r="AH47" s="35">
        <f>'OFERTAS ECONOMICAS'!AT47</f>
        <v>0</v>
      </c>
      <c r="AI47" s="35">
        <f>'EV TECNICA'!P47</f>
        <v>0</v>
      </c>
      <c r="AJ47" s="47" t="str">
        <f t="shared" si="9"/>
        <v>NO OFERTADO</v>
      </c>
      <c r="AK47" s="35">
        <f>'OFERTAS ECONOMICAS'!AX47</f>
        <v>0</v>
      </c>
      <c r="AL47" s="35">
        <f>'EV TECNICA'!Q47</f>
        <v>0</v>
      </c>
      <c r="AM47" s="47" t="str">
        <f t="shared" si="10"/>
        <v>NO OFERTADO</v>
      </c>
      <c r="AN47" s="35">
        <f>'OFERTAS ECONOMICAS'!BB47</f>
        <v>0</v>
      </c>
      <c r="AO47" s="35">
        <f>'EV TECNICA'!R47</f>
        <v>0</v>
      </c>
      <c r="AP47" s="47" t="str">
        <f t="shared" si="11"/>
        <v>NO OFERTADO</v>
      </c>
    </row>
    <row r="48" spans="1:42" s="14" customFormat="1" ht="25.5" x14ac:dyDescent="0.2">
      <c r="A48" s="52">
        <v>39</v>
      </c>
      <c r="B48" s="49" t="s">
        <v>115</v>
      </c>
      <c r="C48" s="49" t="s">
        <v>107</v>
      </c>
      <c r="D48" s="132">
        <v>1</v>
      </c>
      <c r="E48" s="50" t="s">
        <v>331</v>
      </c>
      <c r="F48" s="164">
        <v>60930</v>
      </c>
      <c r="G48" s="35">
        <f>'OFERTAS ECONOMICAS'!J48</f>
        <v>0</v>
      </c>
      <c r="H48" s="35">
        <f>'EV TECNICA'!G48</f>
        <v>0</v>
      </c>
      <c r="I48" s="47" t="str">
        <f t="shared" si="0"/>
        <v>NO OFERTADO</v>
      </c>
      <c r="J48" s="35">
        <f>'OFERTAS ECONOMICAS'!N48</f>
        <v>0</v>
      </c>
      <c r="K48" s="35">
        <f>'EV TECNICA'!H48</f>
        <v>0</v>
      </c>
      <c r="L48" s="47" t="str">
        <f t="shared" si="1"/>
        <v>NO OFERTADO</v>
      </c>
      <c r="M48" s="35">
        <f>'OFERTAS ECONOMICAS'!R48</f>
        <v>0</v>
      </c>
      <c r="N48" s="35">
        <f>'EV TECNICA'!I48</f>
        <v>0</v>
      </c>
      <c r="O48" s="47" t="str">
        <f t="shared" si="2"/>
        <v>NO OFERTADO</v>
      </c>
      <c r="P48" s="35">
        <f>'OFERTAS ECONOMICAS'!V48</f>
        <v>0</v>
      </c>
      <c r="Q48" s="35">
        <f>'EV TECNICA'!J48</f>
        <v>0</v>
      </c>
      <c r="R48" s="47" t="str">
        <f t="shared" si="3"/>
        <v>NO OFERTADO</v>
      </c>
      <c r="S48" s="35">
        <f>'OFERTAS ECONOMICAS'!Z48</f>
        <v>0</v>
      </c>
      <c r="T48" s="35">
        <f>'EV TECNICA'!K48</f>
        <v>0</v>
      </c>
      <c r="U48" s="47" t="str">
        <f t="shared" si="4"/>
        <v>NO OFERTADO</v>
      </c>
      <c r="V48" s="35">
        <f>'OFERTAS ECONOMICAS'!AD48</f>
        <v>0</v>
      </c>
      <c r="W48" s="35">
        <f>'EV TECNICA'!L48</f>
        <v>0</v>
      </c>
      <c r="X48" s="47" t="str">
        <f t="shared" si="5"/>
        <v>NO OFERTADO</v>
      </c>
      <c r="Y48" s="35">
        <f>'OFERTAS ECONOMICAS'!AH48</f>
        <v>0</v>
      </c>
      <c r="Z48" s="35">
        <f>'EV TECNICA'!M48</f>
        <v>0</v>
      </c>
      <c r="AA48" s="47" t="str">
        <f t="shared" si="6"/>
        <v>NO OFERTADO</v>
      </c>
      <c r="AB48" s="35">
        <f>'OFERTAS ECONOMICAS'!AL48</f>
        <v>0</v>
      </c>
      <c r="AC48" s="35">
        <f>'EV TECNICA'!N48</f>
        <v>0</v>
      </c>
      <c r="AD48" s="47" t="str">
        <f t="shared" si="7"/>
        <v>NO OFERTADO</v>
      </c>
      <c r="AE48" s="35">
        <f>'OFERTAS ECONOMICAS'!AP48</f>
        <v>0</v>
      </c>
      <c r="AF48" s="35">
        <f>'EV TECNICA'!O48</f>
        <v>0</v>
      </c>
      <c r="AG48" s="47" t="str">
        <f t="shared" si="8"/>
        <v>NO OFERTADO</v>
      </c>
      <c r="AH48" s="35">
        <f>'OFERTAS ECONOMICAS'!AT48</f>
        <v>0</v>
      </c>
      <c r="AI48" s="35">
        <f>'EV TECNICA'!P48</f>
        <v>0</v>
      </c>
      <c r="AJ48" s="47" t="str">
        <f t="shared" si="9"/>
        <v>NO OFERTADO</v>
      </c>
      <c r="AK48" s="35">
        <f>'OFERTAS ECONOMICAS'!AX48</f>
        <v>0</v>
      </c>
      <c r="AL48" s="35">
        <f>'EV TECNICA'!Q48</f>
        <v>0</v>
      </c>
      <c r="AM48" s="47" t="str">
        <f t="shared" si="10"/>
        <v>NO OFERTADO</v>
      </c>
      <c r="AN48" s="35">
        <f>'OFERTAS ECONOMICAS'!BB48</f>
        <v>0</v>
      </c>
      <c r="AO48" s="35">
        <f>'EV TECNICA'!R48</f>
        <v>0</v>
      </c>
      <c r="AP48" s="47" t="str">
        <f t="shared" si="11"/>
        <v>NO OFERTADO</v>
      </c>
    </row>
    <row r="49" spans="1:42" s="14" customFormat="1" ht="25.5" x14ac:dyDescent="0.2">
      <c r="A49" s="48">
        <v>40</v>
      </c>
      <c r="B49" s="49" t="s">
        <v>116</v>
      </c>
      <c r="C49" s="49" t="s">
        <v>117</v>
      </c>
      <c r="D49" s="132">
        <v>1</v>
      </c>
      <c r="E49" s="50" t="s">
        <v>331</v>
      </c>
      <c r="F49" s="164">
        <v>8645</v>
      </c>
      <c r="G49" s="35">
        <f>'OFERTAS ECONOMICAS'!J49</f>
        <v>0</v>
      </c>
      <c r="H49" s="35">
        <f>'EV TECNICA'!G49</f>
        <v>0</v>
      </c>
      <c r="I49" s="47" t="str">
        <f t="shared" si="0"/>
        <v>NO OFERTADO</v>
      </c>
      <c r="J49" s="35">
        <f>'OFERTAS ECONOMICAS'!N49</f>
        <v>0</v>
      </c>
      <c r="K49" s="35">
        <f>'EV TECNICA'!H49</f>
        <v>0</v>
      </c>
      <c r="L49" s="47" t="str">
        <f t="shared" si="1"/>
        <v>NO OFERTADO</v>
      </c>
      <c r="M49" s="35">
        <f>'OFERTAS ECONOMICAS'!R49</f>
        <v>0</v>
      </c>
      <c r="N49" s="35">
        <f>'EV TECNICA'!I49</f>
        <v>0</v>
      </c>
      <c r="O49" s="47" t="str">
        <f t="shared" si="2"/>
        <v>NO OFERTADO</v>
      </c>
      <c r="P49" s="35">
        <f>'OFERTAS ECONOMICAS'!V49</f>
        <v>0</v>
      </c>
      <c r="Q49" s="35">
        <f>'EV TECNICA'!J49</f>
        <v>0</v>
      </c>
      <c r="R49" s="47" t="str">
        <f t="shared" si="3"/>
        <v>NO OFERTADO</v>
      </c>
      <c r="S49" s="35">
        <f>'OFERTAS ECONOMICAS'!Z49</f>
        <v>0</v>
      </c>
      <c r="T49" s="35">
        <f>'EV TECNICA'!K49</f>
        <v>0</v>
      </c>
      <c r="U49" s="47" t="str">
        <f t="shared" si="4"/>
        <v>NO OFERTADO</v>
      </c>
      <c r="V49" s="35">
        <f>'OFERTAS ECONOMICAS'!AD49</f>
        <v>29359.68</v>
      </c>
      <c r="W49" s="35" t="str">
        <f>'EV TECNICA'!L49</f>
        <v xml:space="preserve">CUMPLE </v>
      </c>
      <c r="X49" s="47" t="str">
        <f t="shared" si="5"/>
        <v>NO HABILITA</v>
      </c>
      <c r="Y49" s="35">
        <f>'OFERTAS ECONOMICAS'!AH49</f>
        <v>0</v>
      </c>
      <c r="Z49" s="35">
        <f>'EV TECNICA'!M49</f>
        <v>0</v>
      </c>
      <c r="AA49" s="47" t="str">
        <f t="shared" si="6"/>
        <v>NO OFERTADO</v>
      </c>
      <c r="AB49" s="35">
        <f>'OFERTAS ECONOMICAS'!AL49</f>
        <v>0</v>
      </c>
      <c r="AC49" s="35">
        <f>'EV TECNICA'!N49</f>
        <v>0</v>
      </c>
      <c r="AD49" s="47" t="str">
        <f t="shared" si="7"/>
        <v>NO OFERTADO</v>
      </c>
      <c r="AE49" s="35">
        <f>'OFERTAS ECONOMICAS'!AP49</f>
        <v>0</v>
      </c>
      <c r="AF49" s="35">
        <f>'EV TECNICA'!O49</f>
        <v>0</v>
      </c>
      <c r="AG49" s="47" t="str">
        <f t="shared" si="8"/>
        <v>NO OFERTADO</v>
      </c>
      <c r="AH49" s="35">
        <f>'OFERTAS ECONOMICAS'!AT49</f>
        <v>0</v>
      </c>
      <c r="AI49" s="35">
        <f>'EV TECNICA'!P49</f>
        <v>0</v>
      </c>
      <c r="AJ49" s="47" t="str">
        <f t="shared" si="9"/>
        <v>NO OFERTADO</v>
      </c>
      <c r="AK49" s="35">
        <f>'OFERTAS ECONOMICAS'!AX49</f>
        <v>0</v>
      </c>
      <c r="AL49" s="35">
        <f>'EV TECNICA'!Q49</f>
        <v>0</v>
      </c>
      <c r="AM49" s="47" t="str">
        <f t="shared" si="10"/>
        <v>NO OFERTADO</v>
      </c>
      <c r="AN49" s="35">
        <f>'OFERTAS ECONOMICAS'!BB49</f>
        <v>0</v>
      </c>
      <c r="AO49" s="35">
        <f>'EV TECNICA'!R49</f>
        <v>0</v>
      </c>
      <c r="AP49" s="47" t="str">
        <f t="shared" si="11"/>
        <v>NO OFERTADO</v>
      </c>
    </row>
    <row r="50" spans="1:42" s="14" customFormat="1" ht="25.5" x14ac:dyDescent="0.2">
      <c r="A50" s="52">
        <v>41</v>
      </c>
      <c r="B50" s="49" t="s">
        <v>118</v>
      </c>
      <c r="C50" s="49" t="s">
        <v>117</v>
      </c>
      <c r="D50" s="132">
        <v>1</v>
      </c>
      <c r="E50" s="50" t="s">
        <v>331</v>
      </c>
      <c r="F50" s="164">
        <v>8645</v>
      </c>
      <c r="G50" s="35">
        <f>'OFERTAS ECONOMICAS'!J50</f>
        <v>0</v>
      </c>
      <c r="H50" s="35">
        <f>'EV TECNICA'!G50</f>
        <v>0</v>
      </c>
      <c r="I50" s="47" t="str">
        <f t="shared" si="0"/>
        <v>NO OFERTADO</v>
      </c>
      <c r="J50" s="35">
        <f>'OFERTAS ECONOMICAS'!N50</f>
        <v>0</v>
      </c>
      <c r="K50" s="35">
        <f>'EV TECNICA'!H50</f>
        <v>0</v>
      </c>
      <c r="L50" s="47" t="str">
        <f t="shared" si="1"/>
        <v>NO OFERTADO</v>
      </c>
      <c r="M50" s="35">
        <f>'OFERTAS ECONOMICAS'!R50</f>
        <v>0</v>
      </c>
      <c r="N50" s="35">
        <f>'EV TECNICA'!I50</f>
        <v>0</v>
      </c>
      <c r="O50" s="47" t="str">
        <f t="shared" si="2"/>
        <v>NO OFERTADO</v>
      </c>
      <c r="P50" s="35">
        <f>'OFERTAS ECONOMICAS'!V50</f>
        <v>0</v>
      </c>
      <c r="Q50" s="35">
        <f>'EV TECNICA'!J50</f>
        <v>0</v>
      </c>
      <c r="R50" s="47" t="str">
        <f t="shared" si="3"/>
        <v>NO OFERTADO</v>
      </c>
      <c r="S50" s="35">
        <f>'OFERTAS ECONOMICAS'!Z50</f>
        <v>0</v>
      </c>
      <c r="T50" s="35">
        <f>'EV TECNICA'!K50</f>
        <v>0</v>
      </c>
      <c r="U50" s="47" t="str">
        <f t="shared" si="4"/>
        <v>NO OFERTADO</v>
      </c>
      <c r="V50" s="35">
        <f>'OFERTAS ECONOMICAS'!AD50</f>
        <v>34986</v>
      </c>
      <c r="W50" s="35" t="str">
        <f>'EV TECNICA'!L50</f>
        <v xml:space="preserve">CUMPLE </v>
      </c>
      <c r="X50" s="47" t="str">
        <f t="shared" si="5"/>
        <v>NO HABILITA</v>
      </c>
      <c r="Y50" s="35">
        <f>'OFERTAS ECONOMICAS'!AH50</f>
        <v>0</v>
      </c>
      <c r="Z50" s="35">
        <f>'EV TECNICA'!M50</f>
        <v>0</v>
      </c>
      <c r="AA50" s="47" t="str">
        <f t="shared" si="6"/>
        <v>NO OFERTADO</v>
      </c>
      <c r="AB50" s="35">
        <f>'OFERTAS ECONOMICAS'!AL50</f>
        <v>0</v>
      </c>
      <c r="AC50" s="35">
        <f>'EV TECNICA'!N50</f>
        <v>0</v>
      </c>
      <c r="AD50" s="47" t="str">
        <f t="shared" si="7"/>
        <v>NO OFERTADO</v>
      </c>
      <c r="AE50" s="35">
        <f>'OFERTAS ECONOMICAS'!AP50</f>
        <v>0</v>
      </c>
      <c r="AF50" s="35">
        <f>'EV TECNICA'!O50</f>
        <v>0</v>
      </c>
      <c r="AG50" s="47" t="str">
        <f t="shared" si="8"/>
        <v>NO OFERTADO</v>
      </c>
      <c r="AH50" s="35">
        <f>'OFERTAS ECONOMICAS'!AT50</f>
        <v>0</v>
      </c>
      <c r="AI50" s="35">
        <f>'EV TECNICA'!P50</f>
        <v>0</v>
      </c>
      <c r="AJ50" s="47" t="str">
        <f t="shared" si="9"/>
        <v>NO OFERTADO</v>
      </c>
      <c r="AK50" s="35">
        <f>'OFERTAS ECONOMICAS'!AX50</f>
        <v>0</v>
      </c>
      <c r="AL50" s="35">
        <f>'EV TECNICA'!Q50</f>
        <v>0</v>
      </c>
      <c r="AM50" s="47" t="str">
        <f t="shared" si="10"/>
        <v>NO OFERTADO</v>
      </c>
      <c r="AN50" s="35">
        <f>'OFERTAS ECONOMICAS'!BB50</f>
        <v>0</v>
      </c>
      <c r="AO50" s="35">
        <f>'EV TECNICA'!R50</f>
        <v>0</v>
      </c>
      <c r="AP50" s="47" t="str">
        <f t="shared" si="11"/>
        <v>NO OFERTADO</v>
      </c>
    </row>
    <row r="51" spans="1:42" s="14" customFormat="1" ht="51" x14ac:dyDescent="0.2">
      <c r="A51" s="48">
        <v>42</v>
      </c>
      <c r="B51" s="49" t="s">
        <v>348</v>
      </c>
      <c r="C51" s="49" t="s">
        <v>126</v>
      </c>
      <c r="D51" s="132">
        <v>1</v>
      </c>
      <c r="E51" s="50" t="s">
        <v>331</v>
      </c>
      <c r="F51" s="164">
        <v>62500</v>
      </c>
      <c r="G51" s="35">
        <f>'OFERTAS ECONOMICAS'!J51</f>
        <v>0</v>
      </c>
      <c r="H51" s="35">
        <f>'EV TECNICA'!G51</f>
        <v>0</v>
      </c>
      <c r="I51" s="47" t="str">
        <f t="shared" si="0"/>
        <v>NO OFERTADO</v>
      </c>
      <c r="J51" s="35">
        <f>'OFERTAS ECONOMICAS'!N51</f>
        <v>0</v>
      </c>
      <c r="K51" s="35">
        <f>'EV TECNICA'!H51</f>
        <v>0</v>
      </c>
      <c r="L51" s="47" t="str">
        <f t="shared" si="1"/>
        <v>NO OFERTADO</v>
      </c>
      <c r="M51" s="35">
        <f>'OFERTAS ECONOMICAS'!R51</f>
        <v>0</v>
      </c>
      <c r="N51" s="35">
        <f>'EV TECNICA'!I51</f>
        <v>0</v>
      </c>
      <c r="O51" s="47" t="str">
        <f t="shared" si="2"/>
        <v>NO OFERTADO</v>
      </c>
      <c r="P51" s="35">
        <f>'OFERTAS ECONOMICAS'!V51</f>
        <v>42375</v>
      </c>
      <c r="Q51" s="35" t="str">
        <f>'EV TECNICA'!J51</f>
        <v xml:space="preserve">CUMPLE </v>
      </c>
      <c r="R51" s="47" t="str">
        <f t="shared" si="3"/>
        <v>HABILITA</v>
      </c>
      <c r="S51" s="35">
        <f>'OFERTAS ECONOMICAS'!Z51</f>
        <v>0</v>
      </c>
      <c r="T51" s="35">
        <f>'EV TECNICA'!K51</f>
        <v>0</v>
      </c>
      <c r="U51" s="47" t="str">
        <f t="shared" si="4"/>
        <v>NO OFERTADO</v>
      </c>
      <c r="V51" s="35">
        <f>'OFERTAS ECONOMICAS'!AD51</f>
        <v>0</v>
      </c>
      <c r="W51" s="35">
        <f>'EV TECNICA'!L51</f>
        <v>0</v>
      </c>
      <c r="X51" s="47" t="str">
        <f t="shared" si="5"/>
        <v>NO OFERTADO</v>
      </c>
      <c r="Y51" s="35">
        <f>'OFERTAS ECONOMICAS'!AH51</f>
        <v>0</v>
      </c>
      <c r="Z51" s="35">
        <f>'EV TECNICA'!M51</f>
        <v>0</v>
      </c>
      <c r="AA51" s="47" t="str">
        <f t="shared" si="6"/>
        <v>NO OFERTADO</v>
      </c>
      <c r="AB51" s="35">
        <f>'OFERTAS ECONOMICAS'!AL51</f>
        <v>0</v>
      </c>
      <c r="AC51" s="35">
        <f>'EV TECNICA'!N51</f>
        <v>0</v>
      </c>
      <c r="AD51" s="47" t="str">
        <f t="shared" si="7"/>
        <v>NO OFERTADO</v>
      </c>
      <c r="AE51" s="35">
        <f>'OFERTAS ECONOMICAS'!AP51</f>
        <v>108936</v>
      </c>
      <c r="AF51" s="35" t="str">
        <f>'EV TECNICA'!O51</f>
        <v xml:space="preserve">CUMPLE </v>
      </c>
      <c r="AG51" s="47" t="str">
        <f t="shared" si="8"/>
        <v>NO HABILITA</v>
      </c>
      <c r="AH51" s="35">
        <f>'OFERTAS ECONOMICAS'!AT51</f>
        <v>0</v>
      </c>
      <c r="AI51" s="35">
        <f>'EV TECNICA'!P51</f>
        <v>0</v>
      </c>
      <c r="AJ51" s="47" t="str">
        <f t="shared" si="9"/>
        <v>NO OFERTADO</v>
      </c>
      <c r="AK51" s="35">
        <f>'OFERTAS ECONOMICAS'!AX51</f>
        <v>0</v>
      </c>
      <c r="AL51" s="35">
        <f>'EV TECNICA'!Q51</f>
        <v>0</v>
      </c>
      <c r="AM51" s="47" t="str">
        <f t="shared" si="10"/>
        <v>NO OFERTADO</v>
      </c>
      <c r="AN51" s="35">
        <f>'OFERTAS ECONOMICAS'!BB51</f>
        <v>0</v>
      </c>
      <c r="AO51" s="35">
        <f>'EV TECNICA'!R51</f>
        <v>0</v>
      </c>
      <c r="AP51" s="47" t="str">
        <f t="shared" si="11"/>
        <v>NO OFERTADO</v>
      </c>
    </row>
    <row r="52" spans="1:42" s="14" customFormat="1" ht="51" x14ac:dyDescent="0.2">
      <c r="A52" s="52">
        <v>43</v>
      </c>
      <c r="B52" s="49" t="s">
        <v>349</v>
      </c>
      <c r="C52" s="49" t="s">
        <v>126</v>
      </c>
      <c r="D52" s="132">
        <v>1</v>
      </c>
      <c r="E52" s="50" t="s">
        <v>331</v>
      </c>
      <c r="F52" s="164">
        <v>62500</v>
      </c>
      <c r="G52" s="35">
        <f>'OFERTAS ECONOMICAS'!J52</f>
        <v>0</v>
      </c>
      <c r="H52" s="35">
        <f>'EV TECNICA'!G52</f>
        <v>0</v>
      </c>
      <c r="I52" s="47" t="str">
        <f t="shared" si="0"/>
        <v>NO OFERTADO</v>
      </c>
      <c r="J52" s="35">
        <f>'OFERTAS ECONOMICAS'!N52</f>
        <v>0</v>
      </c>
      <c r="K52" s="35">
        <f>'EV TECNICA'!H52</f>
        <v>0</v>
      </c>
      <c r="L52" s="47" t="str">
        <f t="shared" si="1"/>
        <v>NO OFERTADO</v>
      </c>
      <c r="M52" s="35">
        <f>'OFERTAS ECONOMICAS'!R52</f>
        <v>0</v>
      </c>
      <c r="N52" s="35">
        <f>'EV TECNICA'!I52</f>
        <v>0</v>
      </c>
      <c r="O52" s="47" t="str">
        <f t="shared" si="2"/>
        <v>NO OFERTADO</v>
      </c>
      <c r="P52" s="35">
        <f>'OFERTAS ECONOMICAS'!V52</f>
        <v>48330</v>
      </c>
      <c r="Q52" s="35" t="str">
        <f>'EV TECNICA'!J52</f>
        <v xml:space="preserve">CUMPLE </v>
      </c>
      <c r="R52" s="47" t="str">
        <f t="shared" si="3"/>
        <v>HABILITA</v>
      </c>
      <c r="S52" s="35">
        <f>'OFERTAS ECONOMICAS'!Z52</f>
        <v>0</v>
      </c>
      <c r="T52" s="35">
        <f>'EV TECNICA'!K52</f>
        <v>0</v>
      </c>
      <c r="U52" s="47" t="str">
        <f t="shared" si="4"/>
        <v>NO OFERTADO</v>
      </c>
      <c r="V52" s="35">
        <f>'OFERTAS ECONOMICAS'!AD52</f>
        <v>0</v>
      </c>
      <c r="W52" s="35">
        <f>'EV TECNICA'!L52</f>
        <v>0</v>
      </c>
      <c r="X52" s="47" t="str">
        <f t="shared" si="5"/>
        <v>NO OFERTADO</v>
      </c>
      <c r="Y52" s="35">
        <f>'OFERTAS ECONOMICAS'!AH52</f>
        <v>0</v>
      </c>
      <c r="Z52" s="35">
        <f>'EV TECNICA'!M52</f>
        <v>0</v>
      </c>
      <c r="AA52" s="47" t="str">
        <f t="shared" si="6"/>
        <v>NO OFERTADO</v>
      </c>
      <c r="AB52" s="35">
        <f>'OFERTAS ECONOMICAS'!AL52</f>
        <v>0</v>
      </c>
      <c r="AC52" s="35">
        <f>'EV TECNICA'!N52</f>
        <v>0</v>
      </c>
      <c r="AD52" s="47" t="str">
        <f t="shared" si="7"/>
        <v>NO OFERTADO</v>
      </c>
      <c r="AE52" s="35">
        <f>'OFERTAS ECONOMICAS'!AP52</f>
        <v>114833</v>
      </c>
      <c r="AF52" s="35" t="str">
        <f>'EV TECNICA'!O52</f>
        <v xml:space="preserve">CUMPLE </v>
      </c>
      <c r="AG52" s="47" t="str">
        <f t="shared" si="8"/>
        <v>NO HABILITA</v>
      </c>
      <c r="AH52" s="35">
        <f>'OFERTAS ECONOMICAS'!AT52</f>
        <v>0</v>
      </c>
      <c r="AI52" s="35">
        <f>'EV TECNICA'!P52</f>
        <v>0</v>
      </c>
      <c r="AJ52" s="47" t="str">
        <f t="shared" si="9"/>
        <v>NO OFERTADO</v>
      </c>
      <c r="AK52" s="35">
        <f>'OFERTAS ECONOMICAS'!AX52</f>
        <v>0</v>
      </c>
      <c r="AL52" s="35">
        <f>'EV TECNICA'!Q52</f>
        <v>0</v>
      </c>
      <c r="AM52" s="47" t="str">
        <f t="shared" si="10"/>
        <v>NO OFERTADO</v>
      </c>
      <c r="AN52" s="35">
        <f>'OFERTAS ECONOMICAS'!BB52</f>
        <v>0</v>
      </c>
      <c r="AO52" s="35">
        <f>'EV TECNICA'!R52</f>
        <v>0</v>
      </c>
      <c r="AP52" s="47" t="str">
        <f t="shared" si="11"/>
        <v>NO OFERTADO</v>
      </c>
    </row>
    <row r="53" spans="1:42" s="14" customFormat="1" ht="51" x14ac:dyDescent="0.2">
      <c r="A53" s="48">
        <v>44</v>
      </c>
      <c r="B53" s="49" t="s">
        <v>127</v>
      </c>
      <c r="C53" s="49" t="s">
        <v>126</v>
      </c>
      <c r="D53" s="132">
        <v>1</v>
      </c>
      <c r="E53" s="50" t="s">
        <v>331</v>
      </c>
      <c r="F53" s="164">
        <v>62500</v>
      </c>
      <c r="G53" s="35">
        <f>'OFERTAS ECONOMICAS'!J53</f>
        <v>0</v>
      </c>
      <c r="H53" s="35">
        <f>'EV TECNICA'!G53</f>
        <v>0</v>
      </c>
      <c r="I53" s="47" t="str">
        <f t="shared" si="0"/>
        <v>NO OFERTADO</v>
      </c>
      <c r="J53" s="35">
        <f>'OFERTAS ECONOMICAS'!N53</f>
        <v>0</v>
      </c>
      <c r="K53" s="35">
        <f>'EV TECNICA'!H53</f>
        <v>0</v>
      </c>
      <c r="L53" s="47" t="str">
        <f t="shared" si="1"/>
        <v>NO OFERTADO</v>
      </c>
      <c r="M53" s="35">
        <f>'OFERTAS ECONOMICAS'!R53</f>
        <v>0</v>
      </c>
      <c r="N53" s="35">
        <f>'EV TECNICA'!I53</f>
        <v>0</v>
      </c>
      <c r="O53" s="47" t="str">
        <f t="shared" si="2"/>
        <v>NO OFERTADO</v>
      </c>
      <c r="P53" s="35">
        <f>'OFERTAS ECONOMICAS'!V53</f>
        <v>42375</v>
      </c>
      <c r="Q53" s="35" t="str">
        <f>'EV TECNICA'!J53</f>
        <v xml:space="preserve">CUMPLE </v>
      </c>
      <c r="R53" s="47" t="str">
        <f t="shared" si="3"/>
        <v>HABILITA</v>
      </c>
      <c r="S53" s="35">
        <f>'OFERTAS ECONOMICAS'!Z53</f>
        <v>0</v>
      </c>
      <c r="T53" s="35">
        <f>'EV TECNICA'!K53</f>
        <v>0</v>
      </c>
      <c r="U53" s="47" t="str">
        <f t="shared" si="4"/>
        <v>NO OFERTADO</v>
      </c>
      <c r="V53" s="35">
        <f>'OFERTAS ECONOMICAS'!AD53</f>
        <v>0</v>
      </c>
      <c r="W53" s="35">
        <f>'EV TECNICA'!L53</f>
        <v>0</v>
      </c>
      <c r="X53" s="47" t="str">
        <f t="shared" si="5"/>
        <v>NO OFERTADO</v>
      </c>
      <c r="Y53" s="35">
        <f>'OFERTAS ECONOMICAS'!AH53</f>
        <v>0</v>
      </c>
      <c r="Z53" s="35">
        <f>'EV TECNICA'!M53</f>
        <v>0</v>
      </c>
      <c r="AA53" s="47" t="str">
        <f t="shared" si="6"/>
        <v>NO OFERTADO</v>
      </c>
      <c r="AB53" s="35">
        <f>'OFERTAS ECONOMICAS'!AL53</f>
        <v>0</v>
      </c>
      <c r="AC53" s="35">
        <f>'EV TECNICA'!N53</f>
        <v>0</v>
      </c>
      <c r="AD53" s="47" t="str">
        <f t="shared" si="7"/>
        <v>NO OFERTADO</v>
      </c>
      <c r="AE53" s="35">
        <f>'OFERTAS ECONOMICAS'!AP53</f>
        <v>108936</v>
      </c>
      <c r="AF53" s="35" t="str">
        <f>'EV TECNICA'!O53</f>
        <v xml:space="preserve">CUMPLE </v>
      </c>
      <c r="AG53" s="47" t="str">
        <f t="shared" si="8"/>
        <v>NO HABILITA</v>
      </c>
      <c r="AH53" s="35">
        <f>'OFERTAS ECONOMICAS'!AT53</f>
        <v>0</v>
      </c>
      <c r="AI53" s="35">
        <f>'EV TECNICA'!P53</f>
        <v>0</v>
      </c>
      <c r="AJ53" s="47" t="str">
        <f t="shared" si="9"/>
        <v>NO OFERTADO</v>
      </c>
      <c r="AK53" s="35">
        <f>'OFERTAS ECONOMICAS'!AX53</f>
        <v>0</v>
      </c>
      <c r="AL53" s="35">
        <f>'EV TECNICA'!Q53</f>
        <v>0</v>
      </c>
      <c r="AM53" s="47" t="str">
        <f t="shared" si="10"/>
        <v>NO OFERTADO</v>
      </c>
      <c r="AN53" s="35">
        <f>'OFERTAS ECONOMICAS'!BB53</f>
        <v>0</v>
      </c>
      <c r="AO53" s="35">
        <f>'EV TECNICA'!R53</f>
        <v>0</v>
      </c>
      <c r="AP53" s="47" t="str">
        <f t="shared" si="11"/>
        <v>NO OFERTADO</v>
      </c>
    </row>
    <row r="54" spans="1:42" s="14" customFormat="1" ht="25.5" x14ac:dyDescent="0.2">
      <c r="A54" s="52">
        <v>45</v>
      </c>
      <c r="B54" s="49" t="s">
        <v>140</v>
      </c>
      <c r="C54" s="49" t="s">
        <v>141</v>
      </c>
      <c r="D54" s="132">
        <v>1</v>
      </c>
      <c r="E54" s="50" t="s">
        <v>331</v>
      </c>
      <c r="F54" s="164">
        <v>89083</v>
      </c>
      <c r="G54" s="35">
        <f>'OFERTAS ECONOMICAS'!J54</f>
        <v>0</v>
      </c>
      <c r="H54" s="35">
        <f>'EV TECNICA'!G54</f>
        <v>0</v>
      </c>
      <c r="I54" s="47" t="str">
        <f t="shared" si="0"/>
        <v>NO OFERTADO</v>
      </c>
      <c r="J54" s="35">
        <f>'OFERTAS ECONOMICAS'!N54</f>
        <v>0</v>
      </c>
      <c r="K54" s="35">
        <f>'EV TECNICA'!H54</f>
        <v>0</v>
      </c>
      <c r="L54" s="47" t="str">
        <f t="shared" si="1"/>
        <v>NO OFERTADO</v>
      </c>
      <c r="M54" s="35">
        <f>'OFERTAS ECONOMICAS'!R54</f>
        <v>0</v>
      </c>
      <c r="N54" s="35">
        <f>'EV TECNICA'!I54</f>
        <v>0</v>
      </c>
      <c r="O54" s="47" t="str">
        <f t="shared" si="2"/>
        <v>NO OFERTADO</v>
      </c>
      <c r="P54" s="35">
        <f>'OFERTAS ECONOMICAS'!V54</f>
        <v>0</v>
      </c>
      <c r="Q54" s="35">
        <f>'EV TECNICA'!J54</f>
        <v>0</v>
      </c>
      <c r="R54" s="47" t="str">
        <f t="shared" si="3"/>
        <v>NO OFERTADO</v>
      </c>
      <c r="S54" s="35">
        <f>'OFERTAS ECONOMICAS'!Z54</f>
        <v>84563</v>
      </c>
      <c r="T54" s="35" t="str">
        <f>'EV TECNICA'!K54</f>
        <v>NO CUMPLE EV. TECNICA</v>
      </c>
      <c r="U54" s="47" t="str">
        <f t="shared" si="4"/>
        <v>NO HABILITA</v>
      </c>
      <c r="V54" s="35">
        <f>'OFERTAS ECONOMICAS'!AD54</f>
        <v>0</v>
      </c>
      <c r="W54" s="35">
        <f>'EV TECNICA'!L54</f>
        <v>0</v>
      </c>
      <c r="X54" s="47" t="str">
        <f t="shared" si="5"/>
        <v>NO OFERTADO</v>
      </c>
      <c r="Y54" s="35">
        <f>'OFERTAS ECONOMICAS'!AH54</f>
        <v>0</v>
      </c>
      <c r="Z54" s="35">
        <f>'EV TECNICA'!M54</f>
        <v>0</v>
      </c>
      <c r="AA54" s="47" t="str">
        <f t="shared" si="6"/>
        <v>NO OFERTADO</v>
      </c>
      <c r="AB54" s="35">
        <f>'OFERTAS ECONOMICAS'!AL54</f>
        <v>0</v>
      </c>
      <c r="AC54" s="35">
        <f>'EV TECNICA'!N54</f>
        <v>0</v>
      </c>
      <c r="AD54" s="47" t="str">
        <f t="shared" si="7"/>
        <v>NO OFERTADO</v>
      </c>
      <c r="AE54" s="35">
        <f>'OFERTAS ECONOMICAS'!AP54</f>
        <v>0</v>
      </c>
      <c r="AF54" s="35">
        <f>'EV TECNICA'!O54</f>
        <v>0</v>
      </c>
      <c r="AG54" s="47" t="str">
        <f t="shared" si="8"/>
        <v>NO OFERTADO</v>
      </c>
      <c r="AH54" s="35">
        <f>'OFERTAS ECONOMICAS'!AT54</f>
        <v>0</v>
      </c>
      <c r="AI54" s="35">
        <f>'EV TECNICA'!P54</f>
        <v>0</v>
      </c>
      <c r="AJ54" s="47" t="str">
        <f t="shared" si="9"/>
        <v>NO OFERTADO</v>
      </c>
      <c r="AK54" s="35">
        <f>'OFERTAS ECONOMICAS'!AX54</f>
        <v>0</v>
      </c>
      <c r="AL54" s="35">
        <f>'EV TECNICA'!Q54</f>
        <v>0</v>
      </c>
      <c r="AM54" s="47" t="str">
        <f t="shared" si="10"/>
        <v>NO OFERTADO</v>
      </c>
      <c r="AN54" s="35">
        <f>'OFERTAS ECONOMICAS'!BB54</f>
        <v>0</v>
      </c>
      <c r="AO54" s="35">
        <f>'EV TECNICA'!R54</f>
        <v>0</v>
      </c>
      <c r="AP54" s="47" t="str">
        <f t="shared" si="11"/>
        <v>NO OFERTADO</v>
      </c>
    </row>
    <row r="55" spans="1:42" s="14" customFormat="1" ht="51" x14ac:dyDescent="0.2">
      <c r="A55" s="48">
        <v>46</v>
      </c>
      <c r="B55" s="49" t="s">
        <v>350</v>
      </c>
      <c r="C55" s="49" t="s">
        <v>143</v>
      </c>
      <c r="D55" s="132">
        <v>1</v>
      </c>
      <c r="E55" s="50" t="s">
        <v>331</v>
      </c>
      <c r="F55" s="164">
        <v>451603</v>
      </c>
      <c r="G55" s="35">
        <f>'OFERTAS ECONOMICAS'!J55</f>
        <v>0</v>
      </c>
      <c r="H55" s="35">
        <f>'EV TECNICA'!G55</f>
        <v>0</v>
      </c>
      <c r="I55" s="47" t="str">
        <f t="shared" si="0"/>
        <v>NO OFERTADO</v>
      </c>
      <c r="J55" s="35">
        <f>'OFERTAS ECONOMICAS'!N55</f>
        <v>0</v>
      </c>
      <c r="K55" s="35">
        <f>'EV TECNICA'!H55</f>
        <v>0</v>
      </c>
      <c r="L55" s="47" t="str">
        <f t="shared" si="1"/>
        <v>NO OFERTADO</v>
      </c>
      <c r="M55" s="35">
        <f>'OFERTAS ECONOMICAS'!R55</f>
        <v>0</v>
      </c>
      <c r="N55" s="35">
        <f>'EV TECNICA'!I55</f>
        <v>0</v>
      </c>
      <c r="O55" s="47" t="str">
        <f t="shared" si="2"/>
        <v>NO OFERTADO</v>
      </c>
      <c r="P55" s="35">
        <f>'OFERTAS ECONOMICAS'!V55</f>
        <v>0</v>
      </c>
      <c r="Q55" s="35">
        <f>'EV TECNICA'!J55</f>
        <v>0</v>
      </c>
      <c r="R55" s="47" t="str">
        <f t="shared" si="3"/>
        <v>NO OFERTADO</v>
      </c>
      <c r="S55" s="35">
        <f>'OFERTAS ECONOMICAS'!Z55</f>
        <v>0</v>
      </c>
      <c r="T55" s="35">
        <f>'EV TECNICA'!K55</f>
        <v>0</v>
      </c>
      <c r="U55" s="47" t="str">
        <f t="shared" si="4"/>
        <v>NO OFERTADO</v>
      </c>
      <c r="V55" s="35">
        <f>'OFERTAS ECONOMICAS'!AD55</f>
        <v>0</v>
      </c>
      <c r="W55" s="35">
        <f>'EV TECNICA'!L55</f>
        <v>0</v>
      </c>
      <c r="X55" s="47" t="str">
        <f t="shared" si="5"/>
        <v>NO OFERTADO</v>
      </c>
      <c r="Y55" s="35">
        <f>'OFERTAS ECONOMICAS'!AH55</f>
        <v>0</v>
      </c>
      <c r="Z55" s="35">
        <f>'EV TECNICA'!M55</f>
        <v>0</v>
      </c>
      <c r="AA55" s="47" t="str">
        <f t="shared" si="6"/>
        <v>NO OFERTADO</v>
      </c>
      <c r="AB55" s="35">
        <f>'OFERTAS ECONOMICAS'!AL55</f>
        <v>0</v>
      </c>
      <c r="AC55" s="35">
        <f>'EV TECNICA'!N55</f>
        <v>0</v>
      </c>
      <c r="AD55" s="47" t="str">
        <f t="shared" si="7"/>
        <v>NO OFERTADO</v>
      </c>
      <c r="AE55" s="35">
        <f>'OFERTAS ECONOMICAS'!AP55</f>
        <v>0</v>
      </c>
      <c r="AF55" s="35">
        <f>'EV TECNICA'!O55</f>
        <v>0</v>
      </c>
      <c r="AG55" s="47" t="str">
        <f t="shared" si="8"/>
        <v>NO OFERTADO</v>
      </c>
      <c r="AH55" s="35">
        <f>'OFERTAS ECONOMICAS'!AT55</f>
        <v>0</v>
      </c>
      <c r="AI55" s="35">
        <f>'EV TECNICA'!P55</f>
        <v>0</v>
      </c>
      <c r="AJ55" s="47" t="str">
        <f t="shared" si="9"/>
        <v>NO OFERTADO</v>
      </c>
      <c r="AK55" s="35">
        <f>'OFERTAS ECONOMICAS'!AX55</f>
        <v>0</v>
      </c>
      <c r="AL55" s="35">
        <f>'EV TECNICA'!Q55</f>
        <v>0</v>
      </c>
      <c r="AM55" s="47" t="str">
        <f t="shared" si="10"/>
        <v>NO OFERTADO</v>
      </c>
      <c r="AN55" s="35">
        <f>'OFERTAS ECONOMICAS'!BB55</f>
        <v>0</v>
      </c>
      <c r="AO55" s="35">
        <f>'EV TECNICA'!R55</f>
        <v>0</v>
      </c>
      <c r="AP55" s="47" t="str">
        <f t="shared" si="11"/>
        <v>NO OFERTADO</v>
      </c>
    </row>
    <row r="56" spans="1:42" s="14" customFormat="1" ht="38.25" x14ac:dyDescent="0.2">
      <c r="A56" s="52">
        <v>47</v>
      </c>
      <c r="B56" s="49" t="s">
        <v>351</v>
      </c>
      <c r="C56" s="49" t="s">
        <v>143</v>
      </c>
      <c r="D56" s="132">
        <v>1</v>
      </c>
      <c r="E56" s="50" t="s">
        <v>331</v>
      </c>
      <c r="F56" s="164">
        <v>470368</v>
      </c>
      <c r="G56" s="35">
        <f>'OFERTAS ECONOMICAS'!J56</f>
        <v>0</v>
      </c>
      <c r="H56" s="35">
        <f>'EV TECNICA'!G56</f>
        <v>0</v>
      </c>
      <c r="I56" s="47" t="str">
        <f t="shared" si="0"/>
        <v>NO OFERTADO</v>
      </c>
      <c r="J56" s="35">
        <f>'OFERTAS ECONOMICAS'!N56</f>
        <v>0</v>
      </c>
      <c r="K56" s="35">
        <f>'EV TECNICA'!H56</f>
        <v>0</v>
      </c>
      <c r="L56" s="47" t="str">
        <f t="shared" si="1"/>
        <v>NO OFERTADO</v>
      </c>
      <c r="M56" s="35">
        <f>'OFERTAS ECONOMICAS'!R56</f>
        <v>0</v>
      </c>
      <c r="N56" s="35">
        <f>'EV TECNICA'!I56</f>
        <v>0</v>
      </c>
      <c r="O56" s="47" t="str">
        <f t="shared" si="2"/>
        <v>NO OFERTADO</v>
      </c>
      <c r="P56" s="35">
        <f>'OFERTAS ECONOMICAS'!V56</f>
        <v>0</v>
      </c>
      <c r="Q56" s="35">
        <f>'EV TECNICA'!J56</f>
        <v>0</v>
      </c>
      <c r="R56" s="47" t="str">
        <f t="shared" si="3"/>
        <v>NO OFERTADO</v>
      </c>
      <c r="S56" s="35">
        <f>'OFERTAS ECONOMICAS'!Z56</f>
        <v>0</v>
      </c>
      <c r="T56" s="35">
        <f>'EV TECNICA'!K56</f>
        <v>0</v>
      </c>
      <c r="U56" s="47" t="str">
        <f t="shared" si="4"/>
        <v>NO OFERTADO</v>
      </c>
      <c r="V56" s="35">
        <f>'OFERTAS ECONOMICAS'!AD56</f>
        <v>0</v>
      </c>
      <c r="W56" s="35">
        <f>'EV TECNICA'!L56</f>
        <v>0</v>
      </c>
      <c r="X56" s="47" t="str">
        <f t="shared" si="5"/>
        <v>NO OFERTADO</v>
      </c>
      <c r="Y56" s="35">
        <f>'OFERTAS ECONOMICAS'!AH56</f>
        <v>0</v>
      </c>
      <c r="Z56" s="35">
        <f>'EV TECNICA'!M56</f>
        <v>0</v>
      </c>
      <c r="AA56" s="47" t="str">
        <f t="shared" si="6"/>
        <v>NO OFERTADO</v>
      </c>
      <c r="AB56" s="35">
        <f>'OFERTAS ECONOMICAS'!AL56</f>
        <v>0</v>
      </c>
      <c r="AC56" s="35">
        <f>'EV TECNICA'!N56</f>
        <v>0</v>
      </c>
      <c r="AD56" s="47" t="str">
        <f t="shared" si="7"/>
        <v>NO OFERTADO</v>
      </c>
      <c r="AE56" s="35">
        <f>'OFERTAS ECONOMICAS'!AP56</f>
        <v>0</v>
      </c>
      <c r="AF56" s="35">
        <f>'EV TECNICA'!O56</f>
        <v>0</v>
      </c>
      <c r="AG56" s="47" t="str">
        <f t="shared" si="8"/>
        <v>NO OFERTADO</v>
      </c>
      <c r="AH56" s="35">
        <f>'OFERTAS ECONOMICAS'!AT56</f>
        <v>0</v>
      </c>
      <c r="AI56" s="35">
        <f>'EV TECNICA'!P56</f>
        <v>0</v>
      </c>
      <c r="AJ56" s="47" t="str">
        <f t="shared" si="9"/>
        <v>NO OFERTADO</v>
      </c>
      <c r="AK56" s="35">
        <f>'OFERTAS ECONOMICAS'!AX56</f>
        <v>0</v>
      </c>
      <c r="AL56" s="35">
        <f>'EV TECNICA'!Q56</f>
        <v>0</v>
      </c>
      <c r="AM56" s="47" t="str">
        <f t="shared" si="10"/>
        <v>NO OFERTADO</v>
      </c>
      <c r="AN56" s="35">
        <f>'OFERTAS ECONOMICAS'!BB56</f>
        <v>0</v>
      </c>
      <c r="AO56" s="35">
        <f>'EV TECNICA'!R56</f>
        <v>0</v>
      </c>
      <c r="AP56" s="47" t="str">
        <f t="shared" si="11"/>
        <v>NO OFERTADO</v>
      </c>
    </row>
    <row r="57" spans="1:42" s="14" customFormat="1" ht="38.25" x14ac:dyDescent="0.2">
      <c r="A57" s="48">
        <v>48</v>
      </c>
      <c r="B57" s="49" t="s">
        <v>352</v>
      </c>
      <c r="C57" s="49" t="s">
        <v>179</v>
      </c>
      <c r="D57" s="132">
        <v>1</v>
      </c>
      <c r="E57" s="50" t="s">
        <v>331</v>
      </c>
      <c r="F57" s="164">
        <v>3648</v>
      </c>
      <c r="G57" s="35">
        <f>'OFERTAS ECONOMICAS'!J57</f>
        <v>0</v>
      </c>
      <c r="H57" s="35">
        <f>'EV TECNICA'!G57</f>
        <v>0</v>
      </c>
      <c r="I57" s="47" t="str">
        <f t="shared" si="0"/>
        <v>NO OFERTADO</v>
      </c>
      <c r="J57" s="35">
        <f>'OFERTAS ECONOMICAS'!N57</f>
        <v>0</v>
      </c>
      <c r="K57" s="35">
        <f>'EV TECNICA'!H57</f>
        <v>0</v>
      </c>
      <c r="L57" s="47" t="str">
        <f t="shared" si="1"/>
        <v>NO OFERTADO</v>
      </c>
      <c r="M57" s="35">
        <f>'OFERTAS ECONOMICAS'!R57</f>
        <v>0</v>
      </c>
      <c r="N57" s="35">
        <f>'EV TECNICA'!I57</f>
        <v>0</v>
      </c>
      <c r="O57" s="47" t="str">
        <f t="shared" si="2"/>
        <v>NO OFERTADO</v>
      </c>
      <c r="P57" s="35">
        <f>'OFERTAS ECONOMICAS'!V57</f>
        <v>0</v>
      </c>
      <c r="Q57" s="35">
        <f>'EV TECNICA'!J57</f>
        <v>0</v>
      </c>
      <c r="R57" s="47" t="str">
        <f t="shared" si="3"/>
        <v>NO OFERTADO</v>
      </c>
      <c r="S57" s="35">
        <f>'OFERTAS ECONOMICAS'!Z57</f>
        <v>0</v>
      </c>
      <c r="T57" s="35">
        <f>'EV TECNICA'!K57</f>
        <v>0</v>
      </c>
      <c r="U57" s="47" t="str">
        <f t="shared" si="4"/>
        <v>NO OFERTADO</v>
      </c>
      <c r="V57" s="35">
        <f>'OFERTAS ECONOMICAS'!AD57</f>
        <v>0</v>
      </c>
      <c r="W57" s="35">
        <f>'EV TECNICA'!L57</f>
        <v>0</v>
      </c>
      <c r="X57" s="47" t="str">
        <f t="shared" si="5"/>
        <v>NO OFERTADO</v>
      </c>
      <c r="Y57" s="35">
        <f>'OFERTAS ECONOMICAS'!AH57</f>
        <v>0</v>
      </c>
      <c r="Z57" s="35">
        <f>'EV TECNICA'!M57</f>
        <v>0</v>
      </c>
      <c r="AA57" s="47" t="str">
        <f t="shared" si="6"/>
        <v>NO OFERTADO</v>
      </c>
      <c r="AB57" s="35">
        <f>'OFERTAS ECONOMICAS'!AL57</f>
        <v>0</v>
      </c>
      <c r="AC57" s="35">
        <f>'EV TECNICA'!N57</f>
        <v>0</v>
      </c>
      <c r="AD57" s="47" t="str">
        <f t="shared" si="7"/>
        <v>NO OFERTADO</v>
      </c>
      <c r="AE57" s="35">
        <f>'OFERTAS ECONOMICAS'!AP57</f>
        <v>0</v>
      </c>
      <c r="AF57" s="35">
        <f>'EV TECNICA'!O57</f>
        <v>0</v>
      </c>
      <c r="AG57" s="47" t="str">
        <f t="shared" si="8"/>
        <v>NO OFERTADO</v>
      </c>
      <c r="AH57" s="35">
        <f>'OFERTAS ECONOMICAS'!AT57</f>
        <v>0</v>
      </c>
      <c r="AI57" s="35">
        <f>'EV TECNICA'!P57</f>
        <v>0</v>
      </c>
      <c r="AJ57" s="47" t="str">
        <f t="shared" si="9"/>
        <v>NO OFERTADO</v>
      </c>
      <c r="AK57" s="35">
        <f>'OFERTAS ECONOMICAS'!AX57</f>
        <v>0</v>
      </c>
      <c r="AL57" s="35">
        <f>'EV TECNICA'!Q57</f>
        <v>0</v>
      </c>
      <c r="AM57" s="47" t="str">
        <f t="shared" si="10"/>
        <v>NO OFERTADO</v>
      </c>
      <c r="AN57" s="35">
        <f>'OFERTAS ECONOMICAS'!BB57</f>
        <v>0</v>
      </c>
      <c r="AO57" s="35">
        <f>'EV TECNICA'!R57</f>
        <v>0</v>
      </c>
      <c r="AP57" s="47" t="str">
        <f t="shared" si="11"/>
        <v>NO OFERTADO</v>
      </c>
    </row>
    <row r="58" spans="1:42" s="14" customFormat="1" ht="25.5" x14ac:dyDescent="0.2">
      <c r="A58" s="52">
        <v>49</v>
      </c>
      <c r="B58" s="49" t="s">
        <v>353</v>
      </c>
      <c r="C58" s="49" t="s">
        <v>183</v>
      </c>
      <c r="D58" s="132">
        <v>1</v>
      </c>
      <c r="E58" s="50" t="s">
        <v>331</v>
      </c>
      <c r="F58" s="164">
        <v>4252</v>
      </c>
      <c r="G58" s="35">
        <f>'OFERTAS ECONOMICAS'!J58</f>
        <v>0</v>
      </c>
      <c r="H58" s="35">
        <f>'EV TECNICA'!G58</f>
        <v>0</v>
      </c>
      <c r="I58" s="47" t="str">
        <f t="shared" si="0"/>
        <v>NO OFERTADO</v>
      </c>
      <c r="J58" s="35">
        <f>'OFERTAS ECONOMICAS'!N58</f>
        <v>0</v>
      </c>
      <c r="K58" s="35">
        <f>'EV TECNICA'!H58</f>
        <v>0</v>
      </c>
      <c r="L58" s="47" t="str">
        <f t="shared" si="1"/>
        <v>NO OFERTADO</v>
      </c>
      <c r="M58" s="35">
        <f>'OFERTAS ECONOMICAS'!R58</f>
        <v>0</v>
      </c>
      <c r="N58" s="35">
        <f>'EV TECNICA'!I58</f>
        <v>0</v>
      </c>
      <c r="O58" s="47" t="str">
        <f t="shared" si="2"/>
        <v>NO OFERTADO</v>
      </c>
      <c r="P58" s="35">
        <f>'OFERTAS ECONOMICAS'!V58</f>
        <v>4252</v>
      </c>
      <c r="Q58" s="35" t="str">
        <f>'EV TECNICA'!J58</f>
        <v>CUMPLE</v>
      </c>
      <c r="R58" s="47" t="str">
        <f t="shared" si="3"/>
        <v>HABILITA</v>
      </c>
      <c r="S58" s="35">
        <f>'OFERTAS ECONOMICAS'!Z58</f>
        <v>0</v>
      </c>
      <c r="T58" s="35">
        <f>'EV TECNICA'!K58</f>
        <v>0</v>
      </c>
      <c r="U58" s="47" t="str">
        <f t="shared" si="4"/>
        <v>NO OFERTADO</v>
      </c>
      <c r="V58" s="35">
        <f>'OFERTAS ECONOMICAS'!AD58</f>
        <v>0</v>
      </c>
      <c r="W58" s="35">
        <f>'EV TECNICA'!L58</f>
        <v>0</v>
      </c>
      <c r="X58" s="47" t="str">
        <f t="shared" si="5"/>
        <v>NO OFERTADO</v>
      </c>
      <c r="Y58" s="35">
        <f>'OFERTAS ECONOMICAS'!AH58</f>
        <v>0</v>
      </c>
      <c r="Z58" s="35">
        <f>'EV TECNICA'!M58</f>
        <v>0</v>
      </c>
      <c r="AA58" s="47" t="str">
        <f t="shared" si="6"/>
        <v>NO OFERTADO</v>
      </c>
      <c r="AB58" s="35">
        <f>'OFERTAS ECONOMICAS'!AL58</f>
        <v>0</v>
      </c>
      <c r="AC58" s="35">
        <f>'EV TECNICA'!N58</f>
        <v>0</v>
      </c>
      <c r="AD58" s="47" t="str">
        <f t="shared" si="7"/>
        <v>NO OFERTADO</v>
      </c>
      <c r="AE58" s="35">
        <f>'OFERTAS ECONOMICAS'!AP58</f>
        <v>0</v>
      </c>
      <c r="AF58" s="35">
        <f>'EV TECNICA'!O58</f>
        <v>0</v>
      </c>
      <c r="AG58" s="47" t="str">
        <f t="shared" si="8"/>
        <v>NO OFERTADO</v>
      </c>
      <c r="AH58" s="35">
        <f>'OFERTAS ECONOMICAS'!AT58</f>
        <v>0</v>
      </c>
      <c r="AI58" s="35">
        <f>'EV TECNICA'!P58</f>
        <v>0</v>
      </c>
      <c r="AJ58" s="47" t="str">
        <f t="shared" si="9"/>
        <v>NO OFERTADO</v>
      </c>
      <c r="AK58" s="35">
        <f>'OFERTAS ECONOMICAS'!AX58</f>
        <v>0</v>
      </c>
      <c r="AL58" s="35">
        <f>'EV TECNICA'!Q58</f>
        <v>0</v>
      </c>
      <c r="AM58" s="47" t="str">
        <f t="shared" si="10"/>
        <v>NO OFERTADO</v>
      </c>
      <c r="AN58" s="35">
        <f>'OFERTAS ECONOMICAS'!BB58</f>
        <v>0</v>
      </c>
      <c r="AO58" s="35">
        <f>'EV TECNICA'!R58</f>
        <v>0</v>
      </c>
      <c r="AP58" s="47" t="str">
        <f t="shared" si="11"/>
        <v>NO OFERTADO</v>
      </c>
    </row>
    <row r="59" spans="1:42" s="14" customFormat="1" ht="51" x14ac:dyDescent="0.2">
      <c r="A59" s="48">
        <v>50</v>
      </c>
      <c r="B59" s="49" t="s">
        <v>191</v>
      </c>
      <c r="C59" s="49" t="s">
        <v>192</v>
      </c>
      <c r="D59" s="132">
        <v>1</v>
      </c>
      <c r="E59" s="50" t="s">
        <v>331</v>
      </c>
      <c r="F59" s="164">
        <v>37400</v>
      </c>
      <c r="G59" s="35">
        <f>'OFERTAS ECONOMICAS'!J59</f>
        <v>0</v>
      </c>
      <c r="H59" s="35">
        <f>'EV TECNICA'!G59</f>
        <v>0</v>
      </c>
      <c r="I59" s="47" t="str">
        <f t="shared" si="0"/>
        <v>NO OFERTADO</v>
      </c>
      <c r="J59" s="35">
        <f>'OFERTAS ECONOMICAS'!N59</f>
        <v>0</v>
      </c>
      <c r="K59" s="35">
        <f>'EV TECNICA'!H59</f>
        <v>0</v>
      </c>
      <c r="L59" s="47" t="str">
        <f t="shared" si="1"/>
        <v>NO OFERTADO</v>
      </c>
      <c r="M59" s="35">
        <f>'OFERTAS ECONOMICAS'!R59</f>
        <v>0</v>
      </c>
      <c r="N59" s="35">
        <f>'EV TECNICA'!I59</f>
        <v>0</v>
      </c>
      <c r="O59" s="47" t="str">
        <f t="shared" si="2"/>
        <v>NO OFERTADO</v>
      </c>
      <c r="P59" s="35">
        <f>'OFERTAS ECONOMICAS'!V59</f>
        <v>0</v>
      </c>
      <c r="Q59" s="35">
        <f>'EV TECNICA'!J59</f>
        <v>0</v>
      </c>
      <c r="R59" s="47" t="str">
        <f t="shared" si="3"/>
        <v>NO OFERTADO</v>
      </c>
      <c r="S59" s="35">
        <f>'OFERTAS ECONOMICAS'!Z59</f>
        <v>0</v>
      </c>
      <c r="T59" s="35">
        <f>'EV TECNICA'!K59</f>
        <v>0</v>
      </c>
      <c r="U59" s="47" t="str">
        <f t="shared" si="4"/>
        <v>NO OFERTADO</v>
      </c>
      <c r="V59" s="35">
        <f>'OFERTAS ECONOMICAS'!AD59</f>
        <v>0</v>
      </c>
      <c r="W59" s="35">
        <f>'EV TECNICA'!L59</f>
        <v>0</v>
      </c>
      <c r="X59" s="47" t="str">
        <f t="shared" si="5"/>
        <v>NO OFERTADO</v>
      </c>
      <c r="Y59" s="35">
        <f>'OFERTAS ECONOMICAS'!AH59</f>
        <v>0</v>
      </c>
      <c r="Z59" s="35">
        <f>'EV TECNICA'!M59</f>
        <v>0</v>
      </c>
      <c r="AA59" s="47" t="str">
        <f t="shared" si="6"/>
        <v>NO OFERTADO</v>
      </c>
      <c r="AB59" s="35">
        <f>'OFERTAS ECONOMICAS'!AL59</f>
        <v>0</v>
      </c>
      <c r="AC59" s="35">
        <f>'EV TECNICA'!N59</f>
        <v>0</v>
      </c>
      <c r="AD59" s="47" t="str">
        <f t="shared" si="7"/>
        <v>NO OFERTADO</v>
      </c>
      <c r="AE59" s="35">
        <f>'OFERTAS ECONOMICAS'!AP59</f>
        <v>0</v>
      </c>
      <c r="AF59" s="35">
        <f>'EV TECNICA'!O59</f>
        <v>0</v>
      </c>
      <c r="AG59" s="47" t="str">
        <f t="shared" si="8"/>
        <v>NO OFERTADO</v>
      </c>
      <c r="AH59" s="35">
        <f>'OFERTAS ECONOMICAS'!AT59</f>
        <v>0</v>
      </c>
      <c r="AI59" s="35">
        <f>'EV TECNICA'!P59</f>
        <v>0</v>
      </c>
      <c r="AJ59" s="47" t="str">
        <f t="shared" si="9"/>
        <v>NO OFERTADO</v>
      </c>
      <c r="AK59" s="35">
        <f>'OFERTAS ECONOMICAS'!AX59</f>
        <v>0</v>
      </c>
      <c r="AL59" s="35">
        <f>'EV TECNICA'!Q59</f>
        <v>0</v>
      </c>
      <c r="AM59" s="47" t="str">
        <f t="shared" si="10"/>
        <v>NO OFERTADO</v>
      </c>
      <c r="AN59" s="35">
        <f>'OFERTAS ECONOMICAS'!BB59</f>
        <v>0</v>
      </c>
      <c r="AO59" s="35">
        <f>'EV TECNICA'!R59</f>
        <v>0</v>
      </c>
      <c r="AP59" s="47" t="str">
        <f t="shared" si="11"/>
        <v>NO OFERTADO</v>
      </c>
    </row>
    <row r="60" spans="1:42" s="14" customFormat="1" ht="89.25" x14ac:dyDescent="0.2">
      <c r="A60" s="52">
        <v>51</v>
      </c>
      <c r="B60" s="49" t="s">
        <v>354</v>
      </c>
      <c r="C60" s="49" t="s">
        <v>194</v>
      </c>
      <c r="D60" s="132">
        <v>1</v>
      </c>
      <c r="E60" s="50" t="s">
        <v>331</v>
      </c>
      <c r="F60" s="164">
        <v>1398527</v>
      </c>
      <c r="G60" s="35">
        <f>'OFERTAS ECONOMICAS'!J60</f>
        <v>0</v>
      </c>
      <c r="H60" s="35">
        <f>'EV TECNICA'!G60</f>
        <v>0</v>
      </c>
      <c r="I60" s="47" t="str">
        <f t="shared" si="0"/>
        <v>NO OFERTADO</v>
      </c>
      <c r="J60" s="35">
        <f>'OFERTAS ECONOMICAS'!N60</f>
        <v>0</v>
      </c>
      <c r="K60" s="35">
        <f>'EV TECNICA'!H60</f>
        <v>0</v>
      </c>
      <c r="L60" s="47" t="str">
        <f t="shared" si="1"/>
        <v>NO OFERTADO</v>
      </c>
      <c r="M60" s="35">
        <f>'OFERTAS ECONOMICAS'!R60</f>
        <v>0</v>
      </c>
      <c r="N60" s="35">
        <f>'EV TECNICA'!I60</f>
        <v>0</v>
      </c>
      <c r="O60" s="47" t="str">
        <f t="shared" si="2"/>
        <v>NO OFERTADO</v>
      </c>
      <c r="P60" s="35">
        <f>'OFERTAS ECONOMICAS'!V60</f>
        <v>988636</v>
      </c>
      <c r="Q60" s="35" t="str">
        <f>'EV TECNICA'!J60</f>
        <v>CUMPLE</v>
      </c>
      <c r="R60" s="47" t="str">
        <f t="shared" si="3"/>
        <v>HABILITA</v>
      </c>
      <c r="S60" s="35">
        <f>'OFERTAS ECONOMICAS'!Z60</f>
        <v>0</v>
      </c>
      <c r="T60" s="35">
        <f>'EV TECNICA'!K60</f>
        <v>0</v>
      </c>
      <c r="U60" s="47" t="str">
        <f t="shared" si="4"/>
        <v>NO OFERTADO</v>
      </c>
      <c r="V60" s="35">
        <f>'OFERTAS ECONOMICAS'!AD60</f>
        <v>0</v>
      </c>
      <c r="W60" s="35">
        <f>'EV TECNICA'!L60</f>
        <v>0</v>
      </c>
      <c r="X60" s="47" t="str">
        <f t="shared" si="5"/>
        <v>NO OFERTADO</v>
      </c>
      <c r="Y60" s="35">
        <f>'OFERTAS ECONOMICAS'!AH60</f>
        <v>0</v>
      </c>
      <c r="Z60" s="35">
        <f>'EV TECNICA'!M60</f>
        <v>0</v>
      </c>
      <c r="AA60" s="47" t="str">
        <f t="shared" si="6"/>
        <v>NO OFERTADO</v>
      </c>
      <c r="AB60" s="35">
        <f>'OFERTAS ECONOMICAS'!AL60</f>
        <v>0</v>
      </c>
      <c r="AC60" s="35">
        <f>'EV TECNICA'!N60</f>
        <v>0</v>
      </c>
      <c r="AD60" s="47" t="str">
        <f t="shared" si="7"/>
        <v>NO OFERTADO</v>
      </c>
      <c r="AE60" s="35">
        <f>'OFERTAS ECONOMICAS'!AP60</f>
        <v>0</v>
      </c>
      <c r="AF60" s="35">
        <f>'EV TECNICA'!O60</f>
        <v>0</v>
      </c>
      <c r="AG60" s="47" t="str">
        <f t="shared" si="8"/>
        <v>NO OFERTADO</v>
      </c>
      <c r="AH60" s="35">
        <f>'OFERTAS ECONOMICAS'!AT60</f>
        <v>0</v>
      </c>
      <c r="AI60" s="35">
        <f>'EV TECNICA'!P60</f>
        <v>0</v>
      </c>
      <c r="AJ60" s="47" t="str">
        <f t="shared" si="9"/>
        <v>NO OFERTADO</v>
      </c>
      <c r="AK60" s="35">
        <f>'OFERTAS ECONOMICAS'!AX60</f>
        <v>0</v>
      </c>
      <c r="AL60" s="35">
        <f>'EV TECNICA'!Q60</f>
        <v>0</v>
      </c>
      <c r="AM60" s="47" t="str">
        <f t="shared" si="10"/>
        <v>NO OFERTADO</v>
      </c>
      <c r="AN60" s="35">
        <f>'OFERTAS ECONOMICAS'!BB60</f>
        <v>0</v>
      </c>
      <c r="AO60" s="35">
        <f>'EV TECNICA'!R60</f>
        <v>0</v>
      </c>
      <c r="AP60" s="47" t="str">
        <f t="shared" si="11"/>
        <v>NO OFERTADO</v>
      </c>
    </row>
    <row r="61" spans="1:42" s="14" customFormat="1" ht="89.25" x14ac:dyDescent="0.2">
      <c r="A61" s="48">
        <v>52</v>
      </c>
      <c r="B61" s="49" t="s">
        <v>355</v>
      </c>
      <c r="C61" s="49" t="s">
        <v>194</v>
      </c>
      <c r="D61" s="132">
        <v>1</v>
      </c>
      <c r="E61" s="50" t="s">
        <v>331</v>
      </c>
      <c r="F61" s="164">
        <v>1398527</v>
      </c>
      <c r="G61" s="35">
        <f>'OFERTAS ECONOMICAS'!J61</f>
        <v>0</v>
      </c>
      <c r="H61" s="35">
        <f>'EV TECNICA'!G61</f>
        <v>0</v>
      </c>
      <c r="I61" s="47" t="str">
        <f t="shared" si="0"/>
        <v>NO OFERTADO</v>
      </c>
      <c r="J61" s="35">
        <f>'OFERTAS ECONOMICAS'!N61</f>
        <v>0</v>
      </c>
      <c r="K61" s="35">
        <f>'EV TECNICA'!H61</f>
        <v>0</v>
      </c>
      <c r="L61" s="47" t="str">
        <f t="shared" si="1"/>
        <v>NO OFERTADO</v>
      </c>
      <c r="M61" s="35">
        <f>'OFERTAS ECONOMICAS'!R61</f>
        <v>0</v>
      </c>
      <c r="N61" s="35">
        <f>'EV TECNICA'!I61</f>
        <v>0</v>
      </c>
      <c r="O61" s="47" t="str">
        <f t="shared" si="2"/>
        <v>NO OFERTADO</v>
      </c>
      <c r="P61" s="35">
        <f>'OFERTAS ECONOMICAS'!V61</f>
        <v>1772727</v>
      </c>
      <c r="Q61" s="35" t="str">
        <f>'EV TECNICA'!J61</f>
        <v>NO CUMPLE EV. TECNICA</v>
      </c>
      <c r="R61" s="47" t="str">
        <f t="shared" si="3"/>
        <v>NO HABILITA</v>
      </c>
      <c r="S61" s="35">
        <f>'OFERTAS ECONOMICAS'!Z61</f>
        <v>0</v>
      </c>
      <c r="T61" s="35">
        <f>'EV TECNICA'!K61</f>
        <v>0</v>
      </c>
      <c r="U61" s="47" t="str">
        <f t="shared" si="4"/>
        <v>NO OFERTADO</v>
      </c>
      <c r="V61" s="35">
        <f>'OFERTAS ECONOMICAS'!AD61</f>
        <v>0</v>
      </c>
      <c r="W61" s="35">
        <f>'EV TECNICA'!L61</f>
        <v>0</v>
      </c>
      <c r="X61" s="47" t="str">
        <f t="shared" si="5"/>
        <v>NO OFERTADO</v>
      </c>
      <c r="Y61" s="35">
        <f>'OFERTAS ECONOMICAS'!AH61</f>
        <v>0</v>
      </c>
      <c r="Z61" s="35">
        <f>'EV TECNICA'!M61</f>
        <v>0</v>
      </c>
      <c r="AA61" s="47" t="str">
        <f t="shared" si="6"/>
        <v>NO OFERTADO</v>
      </c>
      <c r="AB61" s="35">
        <f>'OFERTAS ECONOMICAS'!AL61</f>
        <v>0</v>
      </c>
      <c r="AC61" s="35">
        <f>'EV TECNICA'!N61</f>
        <v>0</v>
      </c>
      <c r="AD61" s="47" t="str">
        <f t="shared" si="7"/>
        <v>NO OFERTADO</v>
      </c>
      <c r="AE61" s="35">
        <f>'OFERTAS ECONOMICAS'!AP61</f>
        <v>0</v>
      </c>
      <c r="AF61" s="35">
        <f>'EV TECNICA'!O61</f>
        <v>0</v>
      </c>
      <c r="AG61" s="47" t="str">
        <f t="shared" si="8"/>
        <v>NO OFERTADO</v>
      </c>
      <c r="AH61" s="35">
        <f>'OFERTAS ECONOMICAS'!AT61</f>
        <v>0</v>
      </c>
      <c r="AI61" s="35">
        <f>'EV TECNICA'!P61</f>
        <v>0</v>
      </c>
      <c r="AJ61" s="47" t="str">
        <f t="shared" si="9"/>
        <v>NO OFERTADO</v>
      </c>
      <c r="AK61" s="35">
        <f>'OFERTAS ECONOMICAS'!AX61</f>
        <v>0</v>
      </c>
      <c r="AL61" s="35">
        <f>'EV TECNICA'!Q61</f>
        <v>0</v>
      </c>
      <c r="AM61" s="47" t="str">
        <f t="shared" si="10"/>
        <v>NO OFERTADO</v>
      </c>
      <c r="AN61" s="35">
        <f>'OFERTAS ECONOMICAS'!BB61</f>
        <v>0</v>
      </c>
      <c r="AO61" s="35">
        <f>'EV TECNICA'!R61</f>
        <v>0</v>
      </c>
      <c r="AP61" s="47" t="str">
        <f t="shared" si="11"/>
        <v>NO OFERTADO</v>
      </c>
    </row>
    <row r="62" spans="1:42" s="14" customFormat="1" ht="25.5" x14ac:dyDescent="0.2">
      <c r="A62" s="52">
        <v>53</v>
      </c>
      <c r="B62" s="49" t="s">
        <v>356</v>
      </c>
      <c r="C62" s="49" t="s">
        <v>238</v>
      </c>
      <c r="D62" s="132">
        <v>1</v>
      </c>
      <c r="E62" s="50" t="s">
        <v>331</v>
      </c>
      <c r="F62" s="164">
        <v>546912</v>
      </c>
      <c r="G62" s="35">
        <f>'OFERTAS ECONOMICAS'!J62</f>
        <v>0</v>
      </c>
      <c r="H62" s="35">
        <f>'EV TECNICA'!G62</f>
        <v>0</v>
      </c>
      <c r="I62" s="47" t="str">
        <f t="shared" si="0"/>
        <v>NO OFERTADO</v>
      </c>
      <c r="J62" s="35">
        <f>'OFERTAS ECONOMICAS'!N62</f>
        <v>0</v>
      </c>
      <c r="K62" s="35">
        <f>'EV TECNICA'!H62</f>
        <v>0</v>
      </c>
      <c r="L62" s="47" t="str">
        <f t="shared" si="1"/>
        <v>NO OFERTADO</v>
      </c>
      <c r="M62" s="35">
        <f>'OFERTAS ECONOMICAS'!R62</f>
        <v>0</v>
      </c>
      <c r="N62" s="35">
        <f>'EV TECNICA'!I62</f>
        <v>0</v>
      </c>
      <c r="O62" s="47" t="str">
        <f t="shared" si="2"/>
        <v>NO OFERTADO</v>
      </c>
      <c r="P62" s="35">
        <f>'OFERTAS ECONOMICAS'!V62</f>
        <v>0</v>
      </c>
      <c r="Q62" s="35">
        <f>'EV TECNICA'!J62</f>
        <v>0</v>
      </c>
      <c r="R62" s="47" t="str">
        <f t="shared" si="3"/>
        <v>NO OFERTADO</v>
      </c>
      <c r="S62" s="35">
        <f>'OFERTAS ECONOMICAS'!Z62</f>
        <v>0</v>
      </c>
      <c r="T62" s="35">
        <f>'EV TECNICA'!K62</f>
        <v>0</v>
      </c>
      <c r="U62" s="47" t="str">
        <f t="shared" si="4"/>
        <v>NO OFERTADO</v>
      </c>
      <c r="V62" s="35">
        <f>'OFERTAS ECONOMICAS'!AD62</f>
        <v>689010</v>
      </c>
      <c r="W62" s="35" t="str">
        <f>'EV TECNICA'!L62</f>
        <v xml:space="preserve">CUMPLE </v>
      </c>
      <c r="X62" s="47" t="str">
        <f t="shared" si="5"/>
        <v>HABILITA</v>
      </c>
      <c r="Y62" s="35">
        <f>'OFERTAS ECONOMICAS'!AH62</f>
        <v>0</v>
      </c>
      <c r="Z62" s="35">
        <f>'EV TECNICA'!M62</f>
        <v>0</v>
      </c>
      <c r="AA62" s="47" t="str">
        <f t="shared" si="6"/>
        <v>NO OFERTADO</v>
      </c>
      <c r="AB62" s="35">
        <f>'OFERTAS ECONOMICAS'!AL62</f>
        <v>0</v>
      </c>
      <c r="AC62" s="35">
        <f>'EV TECNICA'!N62</f>
        <v>0</v>
      </c>
      <c r="AD62" s="47" t="str">
        <f t="shared" si="7"/>
        <v>NO OFERTADO</v>
      </c>
      <c r="AE62" s="35">
        <f>'OFERTAS ECONOMICAS'!AP62</f>
        <v>0</v>
      </c>
      <c r="AF62" s="35">
        <f>'EV TECNICA'!O62</f>
        <v>0</v>
      </c>
      <c r="AG62" s="47" t="str">
        <f t="shared" si="8"/>
        <v>NO OFERTADO</v>
      </c>
      <c r="AH62" s="35">
        <f>'OFERTAS ECONOMICAS'!AT62</f>
        <v>0</v>
      </c>
      <c r="AI62" s="35">
        <f>'EV TECNICA'!P62</f>
        <v>0</v>
      </c>
      <c r="AJ62" s="47" t="str">
        <f t="shared" si="9"/>
        <v>NO OFERTADO</v>
      </c>
      <c r="AK62" s="35">
        <f>'OFERTAS ECONOMICAS'!AX62</f>
        <v>0</v>
      </c>
      <c r="AL62" s="35">
        <f>'EV TECNICA'!Q62</f>
        <v>0</v>
      </c>
      <c r="AM62" s="47" t="str">
        <f t="shared" si="10"/>
        <v>NO OFERTADO</v>
      </c>
      <c r="AN62" s="35">
        <f>'OFERTAS ECONOMICAS'!BB62</f>
        <v>0</v>
      </c>
      <c r="AO62" s="35">
        <f>'EV TECNICA'!R62</f>
        <v>0</v>
      </c>
      <c r="AP62" s="47" t="str">
        <f t="shared" si="11"/>
        <v>NO OFERTADO</v>
      </c>
    </row>
    <row r="63" spans="1:42" s="14" customFormat="1" ht="25.5" x14ac:dyDescent="0.2">
      <c r="A63" s="48">
        <v>54</v>
      </c>
      <c r="B63" s="49" t="s">
        <v>241</v>
      </c>
      <c r="C63" s="49" t="s">
        <v>240</v>
      </c>
      <c r="D63" s="132">
        <v>1</v>
      </c>
      <c r="E63" s="50" t="s">
        <v>331</v>
      </c>
      <c r="F63" s="164">
        <v>2606903</v>
      </c>
      <c r="G63" s="35">
        <f>'OFERTAS ECONOMICAS'!J63</f>
        <v>0</v>
      </c>
      <c r="H63" s="35">
        <f>'EV TECNICA'!G63</f>
        <v>0</v>
      </c>
      <c r="I63" s="47" t="str">
        <f t="shared" si="0"/>
        <v>NO OFERTADO</v>
      </c>
      <c r="J63" s="35">
        <f>'OFERTAS ECONOMICAS'!N63</f>
        <v>0</v>
      </c>
      <c r="K63" s="35">
        <f>'EV TECNICA'!H63</f>
        <v>0</v>
      </c>
      <c r="L63" s="47" t="str">
        <f t="shared" si="1"/>
        <v>NO OFERTADO</v>
      </c>
      <c r="M63" s="35">
        <f>'OFERTAS ECONOMICAS'!R63</f>
        <v>0</v>
      </c>
      <c r="N63" s="35">
        <f>'EV TECNICA'!I63</f>
        <v>0</v>
      </c>
      <c r="O63" s="47" t="str">
        <f t="shared" si="2"/>
        <v>NO OFERTADO</v>
      </c>
      <c r="P63" s="35">
        <f>'OFERTAS ECONOMICAS'!V63</f>
        <v>0</v>
      </c>
      <c r="Q63" s="35">
        <f>'EV TECNICA'!J63</f>
        <v>0</v>
      </c>
      <c r="R63" s="47" t="str">
        <f t="shared" si="3"/>
        <v>NO OFERTADO</v>
      </c>
      <c r="S63" s="35">
        <f>'OFERTAS ECONOMICAS'!Z63</f>
        <v>0</v>
      </c>
      <c r="T63" s="35">
        <f>'EV TECNICA'!K63</f>
        <v>0</v>
      </c>
      <c r="U63" s="47" t="str">
        <f t="shared" si="4"/>
        <v>NO OFERTADO</v>
      </c>
      <c r="V63" s="35">
        <f>'OFERTAS ECONOMICAS'!AD63</f>
        <v>1666000</v>
      </c>
      <c r="W63" s="35" t="str">
        <f>'EV TECNICA'!L63</f>
        <v xml:space="preserve">CUMPLE </v>
      </c>
      <c r="X63" s="47" t="str">
        <f t="shared" si="5"/>
        <v>HABILITA</v>
      </c>
      <c r="Y63" s="35">
        <f>'OFERTAS ECONOMICAS'!AH63</f>
        <v>0</v>
      </c>
      <c r="Z63" s="35">
        <f>'EV TECNICA'!M63</f>
        <v>0</v>
      </c>
      <c r="AA63" s="47" t="str">
        <f t="shared" si="6"/>
        <v>NO OFERTADO</v>
      </c>
      <c r="AB63" s="35">
        <f>'OFERTAS ECONOMICAS'!AL63</f>
        <v>0</v>
      </c>
      <c r="AC63" s="35">
        <f>'EV TECNICA'!N63</f>
        <v>0</v>
      </c>
      <c r="AD63" s="47" t="str">
        <f t="shared" si="7"/>
        <v>NO OFERTADO</v>
      </c>
      <c r="AE63" s="35">
        <f>'OFERTAS ECONOMICAS'!AP63</f>
        <v>0</v>
      </c>
      <c r="AF63" s="35">
        <f>'EV TECNICA'!O63</f>
        <v>0</v>
      </c>
      <c r="AG63" s="47" t="str">
        <f t="shared" si="8"/>
        <v>NO OFERTADO</v>
      </c>
      <c r="AH63" s="35">
        <f>'OFERTAS ECONOMICAS'!AT63</f>
        <v>0</v>
      </c>
      <c r="AI63" s="35">
        <f>'EV TECNICA'!P63</f>
        <v>0</v>
      </c>
      <c r="AJ63" s="47" t="str">
        <f t="shared" si="9"/>
        <v>NO OFERTADO</v>
      </c>
      <c r="AK63" s="35">
        <f>'OFERTAS ECONOMICAS'!AX63</f>
        <v>0</v>
      </c>
      <c r="AL63" s="35">
        <f>'EV TECNICA'!Q63</f>
        <v>0</v>
      </c>
      <c r="AM63" s="47" t="str">
        <f t="shared" si="10"/>
        <v>NO OFERTADO</v>
      </c>
      <c r="AN63" s="35">
        <f>'OFERTAS ECONOMICAS'!BB63</f>
        <v>0</v>
      </c>
      <c r="AO63" s="35">
        <f>'EV TECNICA'!R63</f>
        <v>0</v>
      </c>
      <c r="AP63" s="47" t="str">
        <f t="shared" si="11"/>
        <v>NO OFERTADO</v>
      </c>
    </row>
    <row r="64" spans="1:42" s="14" customFormat="1" ht="102" x14ac:dyDescent="0.2">
      <c r="A64" s="52">
        <v>55</v>
      </c>
      <c r="B64" s="49" t="s">
        <v>264</v>
      </c>
      <c r="C64" s="49" t="s">
        <v>265</v>
      </c>
      <c r="D64" s="132">
        <v>1</v>
      </c>
      <c r="E64" s="50" t="s">
        <v>331</v>
      </c>
      <c r="F64" s="164">
        <v>33702</v>
      </c>
      <c r="G64" s="35">
        <f>'OFERTAS ECONOMICAS'!J64</f>
        <v>0</v>
      </c>
      <c r="H64" s="35">
        <f>'EV TECNICA'!G64</f>
        <v>0</v>
      </c>
      <c r="I64" s="47" t="str">
        <f t="shared" si="0"/>
        <v>NO OFERTADO</v>
      </c>
      <c r="J64" s="35">
        <f>'OFERTAS ECONOMICAS'!N64</f>
        <v>0</v>
      </c>
      <c r="K64" s="35">
        <f>'EV TECNICA'!H64</f>
        <v>0</v>
      </c>
      <c r="L64" s="47" t="str">
        <f t="shared" si="1"/>
        <v>NO OFERTADO</v>
      </c>
      <c r="M64" s="35">
        <f>'OFERTAS ECONOMICAS'!R64</f>
        <v>0</v>
      </c>
      <c r="N64" s="35">
        <f>'EV TECNICA'!I64</f>
        <v>0</v>
      </c>
      <c r="O64" s="47" t="str">
        <f t="shared" si="2"/>
        <v>NO OFERTADO</v>
      </c>
      <c r="P64" s="35">
        <f>'OFERTAS ECONOMICAS'!V64</f>
        <v>45889</v>
      </c>
      <c r="Q64" s="35" t="str">
        <f>'EV TECNICA'!J64</f>
        <v>NO CUMPLE EV. TECNICA</v>
      </c>
      <c r="R64" s="47" t="str">
        <f t="shared" si="3"/>
        <v>NO HABILITA</v>
      </c>
      <c r="S64" s="35">
        <f>'OFERTAS ECONOMICAS'!Z64</f>
        <v>0</v>
      </c>
      <c r="T64" s="35">
        <f>'EV TECNICA'!K64</f>
        <v>0</v>
      </c>
      <c r="U64" s="47" t="str">
        <f t="shared" si="4"/>
        <v>NO OFERTADO</v>
      </c>
      <c r="V64" s="35">
        <f>'OFERTAS ECONOMICAS'!AD64</f>
        <v>0</v>
      </c>
      <c r="W64" s="35">
        <f>'EV TECNICA'!L64</f>
        <v>0</v>
      </c>
      <c r="X64" s="47" t="str">
        <f t="shared" si="5"/>
        <v>NO OFERTADO</v>
      </c>
      <c r="Y64" s="35">
        <f>'OFERTAS ECONOMICAS'!AH64</f>
        <v>0</v>
      </c>
      <c r="Z64" s="35">
        <f>'EV TECNICA'!M64</f>
        <v>0</v>
      </c>
      <c r="AA64" s="47" t="str">
        <f t="shared" si="6"/>
        <v>NO OFERTADO</v>
      </c>
      <c r="AB64" s="35">
        <f>'OFERTAS ECONOMICAS'!AL64</f>
        <v>0</v>
      </c>
      <c r="AC64" s="35">
        <f>'EV TECNICA'!N64</f>
        <v>0</v>
      </c>
      <c r="AD64" s="47" t="str">
        <f t="shared" si="7"/>
        <v>NO OFERTADO</v>
      </c>
      <c r="AE64" s="35">
        <f>'OFERTAS ECONOMICAS'!AP64</f>
        <v>0</v>
      </c>
      <c r="AF64" s="35">
        <f>'EV TECNICA'!O64</f>
        <v>0</v>
      </c>
      <c r="AG64" s="47" t="str">
        <f t="shared" si="8"/>
        <v>NO OFERTADO</v>
      </c>
      <c r="AH64" s="35">
        <f>'OFERTAS ECONOMICAS'!AT64</f>
        <v>0</v>
      </c>
      <c r="AI64" s="35">
        <f>'EV TECNICA'!P64</f>
        <v>0</v>
      </c>
      <c r="AJ64" s="47" t="str">
        <f t="shared" si="9"/>
        <v>NO OFERTADO</v>
      </c>
      <c r="AK64" s="35">
        <f>'OFERTAS ECONOMICAS'!AX64</f>
        <v>0</v>
      </c>
      <c r="AL64" s="35">
        <f>'EV TECNICA'!Q64</f>
        <v>0</v>
      </c>
      <c r="AM64" s="47" t="str">
        <f t="shared" si="10"/>
        <v>NO OFERTADO</v>
      </c>
      <c r="AN64" s="35">
        <f>'OFERTAS ECONOMICAS'!BB64</f>
        <v>0</v>
      </c>
      <c r="AO64" s="35">
        <f>'EV TECNICA'!R64</f>
        <v>0</v>
      </c>
      <c r="AP64" s="47" t="str">
        <f t="shared" si="11"/>
        <v>NO OFERTADO</v>
      </c>
    </row>
    <row r="65" spans="1:42" s="14" customFormat="1" ht="25.5" x14ac:dyDescent="0.2">
      <c r="A65" s="48">
        <v>56</v>
      </c>
      <c r="B65" s="49" t="s">
        <v>266</v>
      </c>
      <c r="C65" s="49" t="s">
        <v>267</v>
      </c>
      <c r="D65" s="132">
        <v>1</v>
      </c>
      <c r="E65" s="50" t="s">
        <v>331</v>
      </c>
      <c r="F65" s="164">
        <v>36900</v>
      </c>
      <c r="G65" s="35">
        <f>'OFERTAS ECONOMICAS'!J65</f>
        <v>0</v>
      </c>
      <c r="H65" s="35">
        <f>'EV TECNICA'!G65</f>
        <v>0</v>
      </c>
      <c r="I65" s="47" t="str">
        <f t="shared" si="0"/>
        <v>NO OFERTADO</v>
      </c>
      <c r="J65" s="35">
        <f>'OFERTAS ECONOMICAS'!N65</f>
        <v>0</v>
      </c>
      <c r="K65" s="35">
        <f>'EV TECNICA'!H65</f>
        <v>0</v>
      </c>
      <c r="L65" s="47" t="str">
        <f t="shared" si="1"/>
        <v>NO OFERTADO</v>
      </c>
      <c r="M65" s="35">
        <f>'OFERTAS ECONOMICAS'!R65</f>
        <v>0</v>
      </c>
      <c r="N65" s="35">
        <f>'EV TECNICA'!I65</f>
        <v>0</v>
      </c>
      <c r="O65" s="47" t="str">
        <f t="shared" si="2"/>
        <v>NO OFERTADO</v>
      </c>
      <c r="P65" s="35">
        <f>'OFERTAS ECONOMICAS'!V65</f>
        <v>50011</v>
      </c>
      <c r="Q65" s="35" t="str">
        <f>'EV TECNICA'!J65</f>
        <v>NO CUMPLE EV. TECNICA</v>
      </c>
      <c r="R65" s="47" t="str">
        <f t="shared" si="3"/>
        <v>NO HABILITA</v>
      </c>
      <c r="S65" s="35">
        <f>'OFERTAS ECONOMICAS'!Z65</f>
        <v>0</v>
      </c>
      <c r="T65" s="35">
        <f>'EV TECNICA'!K65</f>
        <v>0</v>
      </c>
      <c r="U65" s="47" t="str">
        <f t="shared" si="4"/>
        <v>NO OFERTADO</v>
      </c>
      <c r="V65" s="35">
        <f>'OFERTAS ECONOMICAS'!AD65</f>
        <v>0</v>
      </c>
      <c r="W65" s="35">
        <f>'EV TECNICA'!L65</f>
        <v>0</v>
      </c>
      <c r="X65" s="47" t="str">
        <f t="shared" si="5"/>
        <v>NO OFERTADO</v>
      </c>
      <c r="Y65" s="35">
        <f>'OFERTAS ECONOMICAS'!AH65</f>
        <v>0</v>
      </c>
      <c r="Z65" s="35">
        <f>'EV TECNICA'!M65</f>
        <v>0</v>
      </c>
      <c r="AA65" s="47" t="str">
        <f t="shared" si="6"/>
        <v>NO OFERTADO</v>
      </c>
      <c r="AB65" s="35">
        <f>'OFERTAS ECONOMICAS'!AL65</f>
        <v>0</v>
      </c>
      <c r="AC65" s="35">
        <f>'EV TECNICA'!N65</f>
        <v>0</v>
      </c>
      <c r="AD65" s="47" t="str">
        <f t="shared" si="7"/>
        <v>NO OFERTADO</v>
      </c>
      <c r="AE65" s="35">
        <f>'OFERTAS ECONOMICAS'!AP65</f>
        <v>0</v>
      </c>
      <c r="AF65" s="35">
        <f>'EV TECNICA'!O65</f>
        <v>0</v>
      </c>
      <c r="AG65" s="47" t="str">
        <f t="shared" si="8"/>
        <v>NO OFERTADO</v>
      </c>
      <c r="AH65" s="35">
        <f>'OFERTAS ECONOMICAS'!AT65</f>
        <v>0</v>
      </c>
      <c r="AI65" s="35">
        <f>'EV TECNICA'!P65</f>
        <v>0</v>
      </c>
      <c r="AJ65" s="47" t="str">
        <f t="shared" si="9"/>
        <v>NO OFERTADO</v>
      </c>
      <c r="AK65" s="35">
        <f>'OFERTAS ECONOMICAS'!AX65</f>
        <v>0</v>
      </c>
      <c r="AL65" s="35">
        <f>'EV TECNICA'!Q65</f>
        <v>0</v>
      </c>
      <c r="AM65" s="47" t="str">
        <f t="shared" si="10"/>
        <v>NO OFERTADO</v>
      </c>
      <c r="AN65" s="35">
        <f>'OFERTAS ECONOMICAS'!BB65</f>
        <v>0</v>
      </c>
      <c r="AO65" s="35">
        <f>'EV TECNICA'!R65</f>
        <v>0</v>
      </c>
      <c r="AP65" s="47" t="str">
        <f t="shared" si="11"/>
        <v>NO OFERTADO</v>
      </c>
    </row>
    <row r="66" spans="1:42" s="14" customFormat="1" ht="38.25" x14ac:dyDescent="0.2">
      <c r="A66" s="52">
        <v>57</v>
      </c>
      <c r="B66" s="49" t="s">
        <v>269</v>
      </c>
      <c r="C66" s="49" t="s">
        <v>268</v>
      </c>
      <c r="D66" s="132">
        <v>1</v>
      </c>
      <c r="E66" s="50" t="s">
        <v>331</v>
      </c>
      <c r="F66" s="164">
        <v>33210</v>
      </c>
      <c r="G66" s="35">
        <f>'OFERTAS ECONOMICAS'!J66</f>
        <v>0</v>
      </c>
      <c r="H66" s="35">
        <f>'EV TECNICA'!G66</f>
        <v>0</v>
      </c>
      <c r="I66" s="47" t="str">
        <f t="shared" si="0"/>
        <v>NO OFERTADO</v>
      </c>
      <c r="J66" s="35">
        <f>'OFERTAS ECONOMICAS'!N66</f>
        <v>0</v>
      </c>
      <c r="K66" s="35">
        <f>'EV TECNICA'!H66</f>
        <v>0</v>
      </c>
      <c r="L66" s="47" t="str">
        <f t="shared" si="1"/>
        <v>NO OFERTADO</v>
      </c>
      <c r="M66" s="35">
        <f>'OFERTAS ECONOMICAS'!R66</f>
        <v>0</v>
      </c>
      <c r="N66" s="35">
        <f>'EV TECNICA'!I66</f>
        <v>0</v>
      </c>
      <c r="O66" s="47" t="str">
        <f t="shared" si="2"/>
        <v>NO OFERTADO</v>
      </c>
      <c r="P66" s="35">
        <f>'OFERTAS ECONOMICAS'!V66</f>
        <v>148864</v>
      </c>
      <c r="Q66" s="35" t="str">
        <f>'EV TECNICA'!J66</f>
        <v>NO CUMPLE EV. TECNICA</v>
      </c>
      <c r="R66" s="47" t="str">
        <f t="shared" si="3"/>
        <v>NO HABILITA</v>
      </c>
      <c r="S66" s="35">
        <f>'OFERTAS ECONOMICAS'!Z66</f>
        <v>0</v>
      </c>
      <c r="T66" s="35">
        <f>'EV TECNICA'!K66</f>
        <v>0</v>
      </c>
      <c r="U66" s="47" t="str">
        <f t="shared" si="4"/>
        <v>NO OFERTADO</v>
      </c>
      <c r="V66" s="35">
        <f>'OFERTAS ECONOMICAS'!AD66</f>
        <v>0</v>
      </c>
      <c r="W66" s="35">
        <f>'EV TECNICA'!L66</f>
        <v>0</v>
      </c>
      <c r="X66" s="47" t="str">
        <f t="shared" si="5"/>
        <v>NO OFERTADO</v>
      </c>
      <c r="Y66" s="35">
        <f>'OFERTAS ECONOMICAS'!AH66</f>
        <v>0</v>
      </c>
      <c r="Z66" s="35">
        <f>'EV TECNICA'!M66</f>
        <v>0</v>
      </c>
      <c r="AA66" s="47" t="str">
        <f t="shared" si="6"/>
        <v>NO OFERTADO</v>
      </c>
      <c r="AB66" s="35">
        <f>'OFERTAS ECONOMICAS'!AL66</f>
        <v>0</v>
      </c>
      <c r="AC66" s="35">
        <f>'EV TECNICA'!N66</f>
        <v>0</v>
      </c>
      <c r="AD66" s="47" t="str">
        <f t="shared" si="7"/>
        <v>NO OFERTADO</v>
      </c>
      <c r="AE66" s="35">
        <f>'OFERTAS ECONOMICAS'!AP66</f>
        <v>0</v>
      </c>
      <c r="AF66" s="35">
        <f>'EV TECNICA'!O66</f>
        <v>0</v>
      </c>
      <c r="AG66" s="47" t="str">
        <f t="shared" si="8"/>
        <v>NO OFERTADO</v>
      </c>
      <c r="AH66" s="35">
        <f>'OFERTAS ECONOMICAS'!AT66</f>
        <v>0</v>
      </c>
      <c r="AI66" s="35">
        <f>'EV TECNICA'!P66</f>
        <v>0</v>
      </c>
      <c r="AJ66" s="47" t="str">
        <f t="shared" si="9"/>
        <v>NO OFERTADO</v>
      </c>
      <c r="AK66" s="35">
        <f>'OFERTAS ECONOMICAS'!AX66</f>
        <v>0</v>
      </c>
      <c r="AL66" s="35">
        <f>'EV TECNICA'!Q66</f>
        <v>0</v>
      </c>
      <c r="AM66" s="47" t="str">
        <f t="shared" si="10"/>
        <v>NO OFERTADO</v>
      </c>
      <c r="AN66" s="35">
        <f>'OFERTAS ECONOMICAS'!BB66</f>
        <v>0</v>
      </c>
      <c r="AO66" s="35">
        <f>'EV TECNICA'!R66</f>
        <v>0</v>
      </c>
      <c r="AP66" s="47" t="str">
        <f t="shared" si="11"/>
        <v>NO OFERTADO</v>
      </c>
    </row>
    <row r="67" spans="1:42" s="14" customFormat="1" ht="25.5" x14ac:dyDescent="0.2">
      <c r="A67" s="48">
        <v>58</v>
      </c>
      <c r="B67" s="49" t="s">
        <v>272</v>
      </c>
      <c r="C67" s="49" t="s">
        <v>271</v>
      </c>
      <c r="D67" s="132">
        <v>1</v>
      </c>
      <c r="E67" s="50" t="s">
        <v>331</v>
      </c>
      <c r="F67" s="164">
        <v>53167.5</v>
      </c>
      <c r="G67" s="35">
        <f>'OFERTAS ECONOMICAS'!J67</f>
        <v>0</v>
      </c>
      <c r="H67" s="35">
        <f>'EV TECNICA'!G67</f>
        <v>0</v>
      </c>
      <c r="I67" s="47" t="str">
        <f t="shared" si="0"/>
        <v>NO OFERTADO</v>
      </c>
      <c r="J67" s="35">
        <f>'OFERTAS ECONOMICAS'!N67</f>
        <v>0</v>
      </c>
      <c r="K67" s="35">
        <f>'EV TECNICA'!H67</f>
        <v>0</v>
      </c>
      <c r="L67" s="47" t="str">
        <f t="shared" si="1"/>
        <v>NO OFERTADO</v>
      </c>
      <c r="M67" s="35">
        <f>'OFERTAS ECONOMICAS'!R67</f>
        <v>0</v>
      </c>
      <c r="N67" s="35">
        <f>'EV TECNICA'!I67</f>
        <v>0</v>
      </c>
      <c r="O67" s="47" t="str">
        <f t="shared" si="2"/>
        <v>NO OFERTADO</v>
      </c>
      <c r="P67" s="35">
        <f>'OFERTAS ECONOMICAS'!V67</f>
        <v>62338</v>
      </c>
      <c r="Q67" s="35" t="str">
        <f>'EV TECNICA'!J67</f>
        <v>NO CUMPLE EV. TECNICA</v>
      </c>
      <c r="R67" s="47" t="str">
        <f t="shared" si="3"/>
        <v>NO HABILITA</v>
      </c>
      <c r="S67" s="35">
        <f>'OFERTAS ECONOMICAS'!Z67</f>
        <v>0</v>
      </c>
      <c r="T67" s="35">
        <f>'EV TECNICA'!K67</f>
        <v>0</v>
      </c>
      <c r="U67" s="47" t="str">
        <f t="shared" si="4"/>
        <v>NO OFERTADO</v>
      </c>
      <c r="V67" s="35">
        <f>'OFERTAS ECONOMICAS'!AD67</f>
        <v>0</v>
      </c>
      <c r="W67" s="35">
        <f>'EV TECNICA'!L67</f>
        <v>0</v>
      </c>
      <c r="X67" s="47" t="str">
        <f t="shared" si="5"/>
        <v>NO OFERTADO</v>
      </c>
      <c r="Y67" s="35">
        <f>'OFERTAS ECONOMICAS'!AH67</f>
        <v>0</v>
      </c>
      <c r="Z67" s="35">
        <f>'EV TECNICA'!M67</f>
        <v>0</v>
      </c>
      <c r="AA67" s="47" t="str">
        <f t="shared" si="6"/>
        <v>NO OFERTADO</v>
      </c>
      <c r="AB67" s="35">
        <f>'OFERTAS ECONOMICAS'!AL67</f>
        <v>0</v>
      </c>
      <c r="AC67" s="35">
        <f>'EV TECNICA'!N67</f>
        <v>0</v>
      </c>
      <c r="AD67" s="47" t="str">
        <f t="shared" si="7"/>
        <v>NO OFERTADO</v>
      </c>
      <c r="AE67" s="35">
        <f>'OFERTAS ECONOMICAS'!AP67</f>
        <v>0</v>
      </c>
      <c r="AF67" s="35">
        <f>'EV TECNICA'!O67</f>
        <v>0</v>
      </c>
      <c r="AG67" s="47" t="str">
        <f t="shared" si="8"/>
        <v>NO OFERTADO</v>
      </c>
      <c r="AH67" s="35">
        <f>'OFERTAS ECONOMICAS'!AT67</f>
        <v>0</v>
      </c>
      <c r="AI67" s="35">
        <f>'EV TECNICA'!P67</f>
        <v>0</v>
      </c>
      <c r="AJ67" s="47" t="str">
        <f t="shared" si="9"/>
        <v>NO OFERTADO</v>
      </c>
      <c r="AK67" s="35">
        <f>'OFERTAS ECONOMICAS'!AX67</f>
        <v>0</v>
      </c>
      <c r="AL67" s="35">
        <f>'EV TECNICA'!Q67</f>
        <v>0</v>
      </c>
      <c r="AM67" s="47" t="str">
        <f t="shared" si="10"/>
        <v>NO OFERTADO</v>
      </c>
      <c r="AN67" s="35">
        <f>'OFERTAS ECONOMICAS'!BB67</f>
        <v>0</v>
      </c>
      <c r="AO67" s="35">
        <f>'EV TECNICA'!R67</f>
        <v>0</v>
      </c>
      <c r="AP67" s="47" t="str">
        <f t="shared" si="11"/>
        <v>NO OFERTADO</v>
      </c>
    </row>
    <row r="68" spans="1:42" s="14" customFormat="1" ht="12.75" x14ac:dyDescent="0.2">
      <c r="A68" s="52">
        <v>59</v>
      </c>
      <c r="B68" s="49" t="s">
        <v>273</v>
      </c>
      <c r="C68" s="49" t="s">
        <v>271</v>
      </c>
      <c r="D68" s="132">
        <v>1</v>
      </c>
      <c r="E68" s="50" t="s">
        <v>331</v>
      </c>
      <c r="F68" s="164">
        <v>54000</v>
      </c>
      <c r="G68" s="35">
        <f>'OFERTAS ECONOMICAS'!J68</f>
        <v>0</v>
      </c>
      <c r="H68" s="35">
        <f>'EV TECNICA'!G68</f>
        <v>0</v>
      </c>
      <c r="I68" s="47" t="str">
        <f t="shared" si="0"/>
        <v>NO OFERTADO</v>
      </c>
      <c r="J68" s="35">
        <f>'OFERTAS ECONOMICAS'!N68</f>
        <v>0</v>
      </c>
      <c r="K68" s="35">
        <f>'EV TECNICA'!H68</f>
        <v>0</v>
      </c>
      <c r="L68" s="47" t="str">
        <f t="shared" si="1"/>
        <v>NO OFERTADO</v>
      </c>
      <c r="M68" s="35">
        <f>'OFERTAS ECONOMICAS'!R68</f>
        <v>0</v>
      </c>
      <c r="N68" s="35">
        <f>'EV TECNICA'!I68</f>
        <v>0</v>
      </c>
      <c r="O68" s="47" t="str">
        <f t="shared" si="2"/>
        <v>NO OFERTADO</v>
      </c>
      <c r="P68" s="35">
        <f>'OFERTAS ECONOMICAS'!V68</f>
        <v>0</v>
      </c>
      <c r="Q68" s="35">
        <f>'EV TECNICA'!J68</f>
        <v>0</v>
      </c>
      <c r="R68" s="47" t="str">
        <f t="shared" si="3"/>
        <v>NO OFERTADO</v>
      </c>
      <c r="S68" s="35">
        <f>'OFERTAS ECONOMICAS'!Z68</f>
        <v>0</v>
      </c>
      <c r="T68" s="35">
        <f>'EV TECNICA'!K68</f>
        <v>0</v>
      </c>
      <c r="U68" s="47" t="str">
        <f t="shared" si="4"/>
        <v>NO OFERTADO</v>
      </c>
      <c r="V68" s="35">
        <f>'OFERTAS ECONOMICAS'!AD68</f>
        <v>0</v>
      </c>
      <c r="W68" s="35">
        <f>'EV TECNICA'!L68</f>
        <v>0</v>
      </c>
      <c r="X68" s="47" t="str">
        <f t="shared" si="5"/>
        <v>NO OFERTADO</v>
      </c>
      <c r="Y68" s="35">
        <f>'OFERTAS ECONOMICAS'!AH68</f>
        <v>0</v>
      </c>
      <c r="Z68" s="35">
        <f>'EV TECNICA'!M68</f>
        <v>0</v>
      </c>
      <c r="AA68" s="47" t="str">
        <f t="shared" si="6"/>
        <v>NO OFERTADO</v>
      </c>
      <c r="AB68" s="35">
        <f>'OFERTAS ECONOMICAS'!AL68</f>
        <v>0</v>
      </c>
      <c r="AC68" s="35">
        <f>'EV TECNICA'!N68</f>
        <v>0</v>
      </c>
      <c r="AD68" s="47" t="str">
        <f t="shared" si="7"/>
        <v>NO OFERTADO</v>
      </c>
      <c r="AE68" s="35">
        <f>'OFERTAS ECONOMICAS'!AP68</f>
        <v>0</v>
      </c>
      <c r="AF68" s="35">
        <f>'EV TECNICA'!O68</f>
        <v>0</v>
      </c>
      <c r="AG68" s="47" t="str">
        <f t="shared" si="8"/>
        <v>NO OFERTADO</v>
      </c>
      <c r="AH68" s="35">
        <f>'OFERTAS ECONOMICAS'!AT68</f>
        <v>0</v>
      </c>
      <c r="AI68" s="35">
        <f>'EV TECNICA'!P68</f>
        <v>0</v>
      </c>
      <c r="AJ68" s="47" t="str">
        <f t="shared" si="9"/>
        <v>NO OFERTADO</v>
      </c>
      <c r="AK68" s="35">
        <f>'OFERTAS ECONOMICAS'!AX68</f>
        <v>0</v>
      </c>
      <c r="AL68" s="35">
        <f>'EV TECNICA'!Q68</f>
        <v>0</v>
      </c>
      <c r="AM68" s="47" t="str">
        <f t="shared" si="10"/>
        <v>NO OFERTADO</v>
      </c>
      <c r="AN68" s="35">
        <f>'OFERTAS ECONOMICAS'!BB68</f>
        <v>0</v>
      </c>
      <c r="AO68" s="35">
        <f>'EV TECNICA'!R68</f>
        <v>0</v>
      </c>
      <c r="AP68" s="47" t="str">
        <f t="shared" si="11"/>
        <v>NO OFERTADO</v>
      </c>
    </row>
    <row r="69" spans="1:42" s="14" customFormat="1" ht="25.5" x14ac:dyDescent="0.2">
      <c r="A69" s="48">
        <v>60</v>
      </c>
      <c r="B69" s="49" t="s">
        <v>274</v>
      </c>
      <c r="C69" s="49" t="s">
        <v>271</v>
      </c>
      <c r="D69" s="132">
        <v>1</v>
      </c>
      <c r="E69" s="50" t="s">
        <v>331</v>
      </c>
      <c r="F69" s="164">
        <v>54068.75</v>
      </c>
      <c r="G69" s="35">
        <f>'OFERTAS ECONOMICAS'!J69</f>
        <v>0</v>
      </c>
      <c r="H69" s="35">
        <f>'EV TECNICA'!G69</f>
        <v>0</v>
      </c>
      <c r="I69" s="47" t="str">
        <f t="shared" si="0"/>
        <v>NO OFERTADO</v>
      </c>
      <c r="J69" s="35">
        <f>'OFERTAS ECONOMICAS'!N69</f>
        <v>0</v>
      </c>
      <c r="K69" s="35">
        <f>'EV TECNICA'!H69</f>
        <v>0</v>
      </c>
      <c r="L69" s="47" t="str">
        <f t="shared" si="1"/>
        <v>NO OFERTADO</v>
      </c>
      <c r="M69" s="35">
        <f>'OFERTAS ECONOMICAS'!R69</f>
        <v>0</v>
      </c>
      <c r="N69" s="35">
        <f>'EV TECNICA'!I69</f>
        <v>0</v>
      </c>
      <c r="O69" s="47" t="str">
        <f t="shared" si="2"/>
        <v>NO OFERTADO</v>
      </c>
      <c r="P69" s="35">
        <f>'OFERTAS ECONOMICAS'!V69</f>
        <v>68182</v>
      </c>
      <c r="Q69" s="35" t="str">
        <f>'EV TECNICA'!J69</f>
        <v>NO CUMPLE EV. TECNICA</v>
      </c>
      <c r="R69" s="47" t="str">
        <f t="shared" si="3"/>
        <v>NO HABILITA</v>
      </c>
      <c r="S69" s="35">
        <f>'OFERTAS ECONOMICAS'!Z69</f>
        <v>0</v>
      </c>
      <c r="T69" s="35">
        <f>'EV TECNICA'!K69</f>
        <v>0</v>
      </c>
      <c r="U69" s="47" t="str">
        <f t="shared" si="4"/>
        <v>NO OFERTADO</v>
      </c>
      <c r="V69" s="35">
        <f>'OFERTAS ECONOMICAS'!AD69</f>
        <v>0</v>
      </c>
      <c r="W69" s="35">
        <f>'EV TECNICA'!L69</f>
        <v>0</v>
      </c>
      <c r="X69" s="47" t="str">
        <f t="shared" si="5"/>
        <v>NO OFERTADO</v>
      </c>
      <c r="Y69" s="35">
        <f>'OFERTAS ECONOMICAS'!AH69</f>
        <v>0</v>
      </c>
      <c r="Z69" s="35">
        <f>'EV TECNICA'!M69</f>
        <v>0</v>
      </c>
      <c r="AA69" s="47" t="str">
        <f t="shared" si="6"/>
        <v>NO OFERTADO</v>
      </c>
      <c r="AB69" s="35">
        <f>'OFERTAS ECONOMICAS'!AL69</f>
        <v>0</v>
      </c>
      <c r="AC69" s="35">
        <f>'EV TECNICA'!N69</f>
        <v>0</v>
      </c>
      <c r="AD69" s="47" t="str">
        <f t="shared" si="7"/>
        <v>NO OFERTADO</v>
      </c>
      <c r="AE69" s="35">
        <f>'OFERTAS ECONOMICAS'!AP69</f>
        <v>0</v>
      </c>
      <c r="AF69" s="35">
        <f>'EV TECNICA'!O69</f>
        <v>0</v>
      </c>
      <c r="AG69" s="47" t="str">
        <f t="shared" si="8"/>
        <v>NO OFERTADO</v>
      </c>
      <c r="AH69" s="35">
        <f>'OFERTAS ECONOMICAS'!AT69</f>
        <v>0</v>
      </c>
      <c r="AI69" s="35">
        <f>'EV TECNICA'!P69</f>
        <v>0</v>
      </c>
      <c r="AJ69" s="47" t="str">
        <f t="shared" si="9"/>
        <v>NO OFERTADO</v>
      </c>
      <c r="AK69" s="35">
        <f>'OFERTAS ECONOMICAS'!AX69</f>
        <v>0</v>
      </c>
      <c r="AL69" s="35">
        <f>'EV TECNICA'!Q69</f>
        <v>0</v>
      </c>
      <c r="AM69" s="47" t="str">
        <f t="shared" si="10"/>
        <v>NO OFERTADO</v>
      </c>
      <c r="AN69" s="35">
        <f>'OFERTAS ECONOMICAS'!BB69</f>
        <v>0</v>
      </c>
      <c r="AO69" s="35">
        <f>'EV TECNICA'!R69</f>
        <v>0</v>
      </c>
      <c r="AP69" s="47" t="str">
        <f t="shared" si="11"/>
        <v>NO OFERTADO</v>
      </c>
    </row>
    <row r="70" spans="1:42" s="14" customFormat="1" ht="38.25" x14ac:dyDescent="0.2">
      <c r="A70" s="52">
        <v>61</v>
      </c>
      <c r="B70" s="49" t="s">
        <v>298</v>
      </c>
      <c r="C70" s="49" t="s">
        <v>299</v>
      </c>
      <c r="D70" s="132">
        <v>1</v>
      </c>
      <c r="E70" s="50" t="s">
        <v>331</v>
      </c>
      <c r="F70" s="164">
        <v>996934</v>
      </c>
      <c r="G70" s="35">
        <f>'OFERTAS ECONOMICAS'!J70</f>
        <v>0</v>
      </c>
      <c r="H70" s="35">
        <f>'EV TECNICA'!G70</f>
        <v>0</v>
      </c>
      <c r="I70" s="47" t="str">
        <f t="shared" si="0"/>
        <v>NO OFERTADO</v>
      </c>
      <c r="J70" s="35">
        <f>'OFERTAS ECONOMICAS'!N70</f>
        <v>0</v>
      </c>
      <c r="K70" s="35">
        <f>'EV TECNICA'!H70</f>
        <v>0</v>
      </c>
      <c r="L70" s="47" t="str">
        <f t="shared" si="1"/>
        <v>NO OFERTADO</v>
      </c>
      <c r="M70" s="35">
        <f>'OFERTAS ECONOMICAS'!R70</f>
        <v>0</v>
      </c>
      <c r="N70" s="35">
        <f>'EV TECNICA'!I70</f>
        <v>0</v>
      </c>
      <c r="O70" s="47" t="str">
        <f t="shared" si="2"/>
        <v>NO OFERTADO</v>
      </c>
      <c r="P70" s="35">
        <f>'OFERTAS ECONOMICAS'!V70</f>
        <v>0</v>
      </c>
      <c r="Q70" s="35">
        <f>'EV TECNICA'!J70</f>
        <v>0</v>
      </c>
      <c r="R70" s="47" t="str">
        <f t="shared" si="3"/>
        <v>NO OFERTADO</v>
      </c>
      <c r="S70" s="35">
        <f>'OFERTAS ECONOMICAS'!Z70</f>
        <v>0</v>
      </c>
      <c r="T70" s="35">
        <f>'EV TECNICA'!K70</f>
        <v>0</v>
      </c>
      <c r="U70" s="47" t="str">
        <f t="shared" si="4"/>
        <v>NO OFERTADO</v>
      </c>
      <c r="V70" s="35">
        <f>'OFERTAS ECONOMICAS'!AD70</f>
        <v>0</v>
      </c>
      <c r="W70" s="35">
        <f>'EV TECNICA'!L70</f>
        <v>0</v>
      </c>
      <c r="X70" s="47" t="str">
        <f t="shared" si="5"/>
        <v>NO OFERTADO</v>
      </c>
      <c r="Y70" s="35">
        <f>'OFERTAS ECONOMICAS'!AH70</f>
        <v>0</v>
      </c>
      <c r="Z70" s="35">
        <f>'EV TECNICA'!M70</f>
        <v>0</v>
      </c>
      <c r="AA70" s="47" t="str">
        <f t="shared" si="6"/>
        <v>NO OFERTADO</v>
      </c>
      <c r="AB70" s="35">
        <f>'OFERTAS ECONOMICAS'!AL70</f>
        <v>0</v>
      </c>
      <c r="AC70" s="35">
        <f>'EV TECNICA'!N70</f>
        <v>0</v>
      </c>
      <c r="AD70" s="47" t="str">
        <f t="shared" si="7"/>
        <v>NO OFERTADO</v>
      </c>
      <c r="AE70" s="35">
        <f>'OFERTAS ECONOMICAS'!AP70</f>
        <v>0</v>
      </c>
      <c r="AF70" s="35">
        <f>'EV TECNICA'!O70</f>
        <v>0</v>
      </c>
      <c r="AG70" s="47" t="str">
        <f t="shared" si="8"/>
        <v>NO OFERTADO</v>
      </c>
      <c r="AH70" s="35">
        <f>'OFERTAS ECONOMICAS'!AT70</f>
        <v>0</v>
      </c>
      <c r="AI70" s="35">
        <f>'EV TECNICA'!P70</f>
        <v>0</v>
      </c>
      <c r="AJ70" s="47" t="str">
        <f t="shared" si="9"/>
        <v>NO OFERTADO</v>
      </c>
      <c r="AK70" s="35">
        <f>'OFERTAS ECONOMICAS'!AX70</f>
        <v>0</v>
      </c>
      <c r="AL70" s="35">
        <f>'EV TECNICA'!Q70</f>
        <v>0</v>
      </c>
      <c r="AM70" s="47" t="str">
        <f t="shared" si="10"/>
        <v>NO OFERTADO</v>
      </c>
      <c r="AN70" s="35">
        <f>'OFERTAS ECONOMICAS'!BB70</f>
        <v>0</v>
      </c>
      <c r="AO70" s="35">
        <f>'EV TECNICA'!R70</f>
        <v>0</v>
      </c>
      <c r="AP70" s="47" t="str">
        <f t="shared" si="11"/>
        <v>NO OFERTADO</v>
      </c>
    </row>
    <row r="71" spans="1:42" s="14" customFormat="1" ht="51" x14ac:dyDescent="0.2">
      <c r="A71" s="48">
        <v>62</v>
      </c>
      <c r="B71" s="49" t="s">
        <v>357</v>
      </c>
      <c r="C71" s="49" t="s">
        <v>77</v>
      </c>
      <c r="D71" s="132">
        <v>1</v>
      </c>
      <c r="E71" s="50" t="s">
        <v>331</v>
      </c>
      <c r="F71" s="164">
        <v>4046</v>
      </c>
      <c r="G71" s="35">
        <f>'OFERTAS ECONOMICAS'!J71</f>
        <v>0</v>
      </c>
      <c r="H71" s="35">
        <f>'EV TECNICA'!G71</f>
        <v>0</v>
      </c>
      <c r="I71" s="47" t="str">
        <f t="shared" si="0"/>
        <v>NO OFERTADO</v>
      </c>
      <c r="J71" s="35">
        <f>'OFERTAS ECONOMICAS'!N71</f>
        <v>0</v>
      </c>
      <c r="K71" s="35">
        <f>'EV TECNICA'!H71</f>
        <v>0</v>
      </c>
      <c r="L71" s="47" t="str">
        <f t="shared" si="1"/>
        <v>NO OFERTADO</v>
      </c>
      <c r="M71" s="35">
        <f>'OFERTAS ECONOMICAS'!R71</f>
        <v>3245</v>
      </c>
      <c r="N71" s="35" t="str">
        <f>'EV TECNICA'!I71</f>
        <v>NO CUMPLE EV. TECNICA</v>
      </c>
      <c r="O71" s="47" t="str">
        <f t="shared" si="2"/>
        <v>NO HABILITA</v>
      </c>
      <c r="P71" s="35">
        <f>'OFERTAS ECONOMICAS'!V71</f>
        <v>4545</v>
      </c>
      <c r="Q71" s="35" t="str">
        <f>'EV TECNICA'!J71</f>
        <v>CUMPLE</v>
      </c>
      <c r="R71" s="47" t="str">
        <f t="shared" si="3"/>
        <v>HABILITA</v>
      </c>
      <c r="S71" s="35">
        <f>'OFERTAS ECONOMICAS'!Z71</f>
        <v>0</v>
      </c>
      <c r="T71" s="35">
        <f>'EV TECNICA'!K71</f>
        <v>0</v>
      </c>
      <c r="U71" s="47" t="str">
        <f t="shared" si="4"/>
        <v>NO OFERTADO</v>
      </c>
      <c r="V71" s="35">
        <f>'OFERTAS ECONOMICAS'!AD71</f>
        <v>0</v>
      </c>
      <c r="W71" s="35">
        <f>'EV TECNICA'!L71</f>
        <v>0</v>
      </c>
      <c r="X71" s="47" t="str">
        <f t="shared" si="5"/>
        <v>NO OFERTADO</v>
      </c>
      <c r="Y71" s="35">
        <f>'OFERTAS ECONOMICAS'!AH71</f>
        <v>0</v>
      </c>
      <c r="Z71" s="35">
        <f>'EV TECNICA'!M71</f>
        <v>0</v>
      </c>
      <c r="AA71" s="47" t="str">
        <f t="shared" si="6"/>
        <v>NO OFERTADO</v>
      </c>
      <c r="AB71" s="35">
        <f>'OFERTAS ECONOMICAS'!AL71</f>
        <v>4620</v>
      </c>
      <c r="AC71" s="35" t="str">
        <f>'EV TECNICA'!N71</f>
        <v>NO CUMPLE EV. TECNICA</v>
      </c>
      <c r="AD71" s="47" t="str">
        <f t="shared" si="7"/>
        <v>NO HABILITA</v>
      </c>
      <c r="AE71" s="35">
        <f>'OFERTAS ECONOMICAS'!AP71</f>
        <v>3347</v>
      </c>
      <c r="AF71" s="35" t="str">
        <f>'EV TECNICA'!O71</f>
        <v>NO CUMPLE EV. TECNICA</v>
      </c>
      <c r="AG71" s="47" t="str">
        <f t="shared" si="8"/>
        <v>NO HABILITA</v>
      </c>
      <c r="AH71" s="35">
        <f>'OFERTAS ECONOMICAS'!AT71</f>
        <v>0</v>
      </c>
      <c r="AI71" s="35">
        <f>'EV TECNICA'!P71</f>
        <v>0</v>
      </c>
      <c r="AJ71" s="47" t="str">
        <f t="shared" si="9"/>
        <v>NO OFERTADO</v>
      </c>
      <c r="AK71" s="35">
        <f>'OFERTAS ECONOMICAS'!AX71</f>
        <v>0</v>
      </c>
      <c r="AL71" s="35">
        <f>'EV TECNICA'!Q71</f>
        <v>0</v>
      </c>
      <c r="AM71" s="47" t="str">
        <f t="shared" si="10"/>
        <v>NO OFERTADO</v>
      </c>
      <c r="AN71" s="35">
        <f>'OFERTAS ECONOMICAS'!BB71</f>
        <v>0</v>
      </c>
      <c r="AO71" s="35">
        <f>'EV TECNICA'!R71</f>
        <v>0</v>
      </c>
      <c r="AP71" s="47" t="str">
        <f t="shared" si="11"/>
        <v>NO OFERTADO</v>
      </c>
    </row>
    <row r="72" spans="1:42" s="14" customFormat="1" ht="25.5" x14ac:dyDescent="0.2">
      <c r="A72" s="52">
        <v>63</v>
      </c>
      <c r="B72" s="49" t="s">
        <v>90</v>
      </c>
      <c r="C72" s="49" t="s">
        <v>89</v>
      </c>
      <c r="D72" s="132">
        <v>1</v>
      </c>
      <c r="E72" s="50" t="s">
        <v>331</v>
      </c>
      <c r="F72" s="164">
        <v>759</v>
      </c>
      <c r="G72" s="35">
        <f>'OFERTAS ECONOMICAS'!J72</f>
        <v>0</v>
      </c>
      <c r="H72" s="35">
        <f>'EV TECNICA'!G72</f>
        <v>0</v>
      </c>
      <c r="I72" s="47" t="str">
        <f t="shared" si="0"/>
        <v>NO OFERTADO</v>
      </c>
      <c r="J72" s="35">
        <f>'OFERTAS ECONOMICAS'!N72</f>
        <v>0</v>
      </c>
      <c r="K72" s="35">
        <f>'EV TECNICA'!H72</f>
        <v>0</v>
      </c>
      <c r="L72" s="47" t="str">
        <f t="shared" si="1"/>
        <v>NO OFERTADO</v>
      </c>
      <c r="M72" s="35">
        <f>'OFERTAS ECONOMICAS'!R72</f>
        <v>714</v>
      </c>
      <c r="N72" s="35" t="str">
        <f>'EV TECNICA'!I72</f>
        <v xml:space="preserve">CUMPLE </v>
      </c>
      <c r="O72" s="47" t="str">
        <f t="shared" si="2"/>
        <v>HABILITA</v>
      </c>
      <c r="P72" s="35">
        <f>'OFERTAS ECONOMICAS'!V72</f>
        <v>793</v>
      </c>
      <c r="Q72" s="35" t="str">
        <f>'EV TECNICA'!J72</f>
        <v>CUMPLE</v>
      </c>
      <c r="R72" s="47" t="str">
        <f t="shared" si="3"/>
        <v>HABILITA</v>
      </c>
      <c r="S72" s="35">
        <f>'OFERTAS ECONOMICAS'!Z72</f>
        <v>841</v>
      </c>
      <c r="T72" s="35" t="str">
        <f>'EV TECNICA'!K72</f>
        <v>CUMPLE</v>
      </c>
      <c r="U72" s="47" t="str">
        <f t="shared" si="4"/>
        <v>HABILITA</v>
      </c>
      <c r="V72" s="35">
        <f>'OFERTAS ECONOMICAS'!AD72</f>
        <v>0</v>
      </c>
      <c r="W72" s="35">
        <f>'EV TECNICA'!L72</f>
        <v>0</v>
      </c>
      <c r="X72" s="47" t="str">
        <f t="shared" si="5"/>
        <v>NO OFERTADO</v>
      </c>
      <c r="Y72" s="35">
        <f>'OFERTAS ECONOMICAS'!AH72</f>
        <v>0</v>
      </c>
      <c r="Z72" s="35">
        <f>'EV TECNICA'!M72</f>
        <v>0</v>
      </c>
      <c r="AA72" s="47" t="str">
        <f t="shared" si="6"/>
        <v>NO OFERTADO</v>
      </c>
      <c r="AB72" s="35">
        <f>'OFERTAS ECONOMICAS'!AL72</f>
        <v>850</v>
      </c>
      <c r="AC72" s="35" t="str">
        <f>'EV TECNICA'!N72</f>
        <v>CUMPLE</v>
      </c>
      <c r="AD72" s="47" t="str">
        <f t="shared" si="7"/>
        <v>HABILITA</v>
      </c>
      <c r="AE72" s="35">
        <f>'OFERTAS ECONOMICAS'!AP72</f>
        <v>759</v>
      </c>
      <c r="AF72" s="35" t="str">
        <f>'EV TECNICA'!O72</f>
        <v xml:space="preserve">CUMPLE </v>
      </c>
      <c r="AG72" s="47" t="str">
        <f t="shared" si="8"/>
        <v>HABILITA</v>
      </c>
      <c r="AH72" s="35">
        <f>'OFERTAS ECONOMICAS'!AT72</f>
        <v>0</v>
      </c>
      <c r="AI72" s="35">
        <f>'EV TECNICA'!P72</f>
        <v>0</v>
      </c>
      <c r="AJ72" s="47" t="str">
        <f t="shared" si="9"/>
        <v>NO OFERTADO</v>
      </c>
      <c r="AK72" s="35">
        <f>'OFERTAS ECONOMICAS'!AX72</f>
        <v>0</v>
      </c>
      <c r="AL72" s="35">
        <f>'EV TECNICA'!Q72</f>
        <v>0</v>
      </c>
      <c r="AM72" s="47" t="str">
        <f t="shared" si="10"/>
        <v>NO OFERTADO</v>
      </c>
      <c r="AN72" s="35">
        <f>'OFERTAS ECONOMICAS'!BB72</f>
        <v>0</v>
      </c>
      <c r="AO72" s="35">
        <f>'EV TECNICA'!R72</f>
        <v>0</v>
      </c>
      <c r="AP72" s="47" t="str">
        <f t="shared" si="11"/>
        <v>NO OFERTADO</v>
      </c>
    </row>
    <row r="73" spans="1:42" s="14" customFormat="1" ht="25.5" x14ac:dyDescent="0.2">
      <c r="A73" s="48">
        <v>64</v>
      </c>
      <c r="B73" s="49" t="s">
        <v>91</v>
      </c>
      <c r="C73" s="49" t="s">
        <v>89</v>
      </c>
      <c r="D73" s="132">
        <v>1</v>
      </c>
      <c r="E73" s="50" t="s">
        <v>331</v>
      </c>
      <c r="F73" s="164">
        <v>759</v>
      </c>
      <c r="G73" s="35">
        <f>'OFERTAS ECONOMICAS'!J73</f>
        <v>0</v>
      </c>
      <c r="H73" s="35">
        <f>'EV TECNICA'!G73</f>
        <v>0</v>
      </c>
      <c r="I73" s="47" t="str">
        <f t="shared" si="0"/>
        <v>NO OFERTADO</v>
      </c>
      <c r="J73" s="35">
        <f>'OFERTAS ECONOMICAS'!N73</f>
        <v>0</v>
      </c>
      <c r="K73" s="35">
        <f>'EV TECNICA'!H73</f>
        <v>0</v>
      </c>
      <c r="L73" s="47" t="str">
        <f t="shared" si="1"/>
        <v>NO OFERTADO</v>
      </c>
      <c r="M73" s="35">
        <f>'OFERTAS ECONOMICAS'!R73</f>
        <v>714</v>
      </c>
      <c r="N73" s="35" t="str">
        <f>'EV TECNICA'!I73</f>
        <v xml:space="preserve">CUMPLE </v>
      </c>
      <c r="O73" s="47" t="str">
        <f t="shared" si="2"/>
        <v>HABILITA</v>
      </c>
      <c r="P73" s="35">
        <f>'OFERTAS ECONOMICAS'!V73</f>
        <v>793</v>
      </c>
      <c r="Q73" s="35" t="str">
        <f>'EV TECNICA'!J73</f>
        <v>CUMPLE</v>
      </c>
      <c r="R73" s="47" t="str">
        <f t="shared" si="3"/>
        <v>HABILITA</v>
      </c>
      <c r="S73" s="35">
        <f>'OFERTAS ECONOMICAS'!Z73</f>
        <v>1496</v>
      </c>
      <c r="T73" s="35" t="str">
        <f>'EV TECNICA'!K73</f>
        <v>CUMPLE</v>
      </c>
      <c r="U73" s="47" t="str">
        <f t="shared" si="4"/>
        <v>NO HABILITA</v>
      </c>
      <c r="V73" s="35">
        <f>'OFERTAS ECONOMICAS'!AD73</f>
        <v>0</v>
      </c>
      <c r="W73" s="35">
        <f>'EV TECNICA'!L73</f>
        <v>0</v>
      </c>
      <c r="X73" s="47" t="str">
        <f t="shared" si="5"/>
        <v>NO OFERTADO</v>
      </c>
      <c r="Y73" s="35">
        <f>'OFERTAS ECONOMICAS'!AH73</f>
        <v>0</v>
      </c>
      <c r="Z73" s="35">
        <f>'EV TECNICA'!M73</f>
        <v>0</v>
      </c>
      <c r="AA73" s="47" t="str">
        <f t="shared" si="6"/>
        <v>NO OFERTADO</v>
      </c>
      <c r="AB73" s="35">
        <f>'OFERTAS ECONOMICAS'!AL73</f>
        <v>850</v>
      </c>
      <c r="AC73" s="35" t="str">
        <f>'EV TECNICA'!N73</f>
        <v>CUMPLE</v>
      </c>
      <c r="AD73" s="47" t="str">
        <f t="shared" si="7"/>
        <v>HABILITA</v>
      </c>
      <c r="AE73" s="35">
        <f>'OFERTAS ECONOMICAS'!AP73</f>
        <v>759</v>
      </c>
      <c r="AF73" s="35" t="str">
        <f>'EV TECNICA'!O73</f>
        <v xml:space="preserve">CUMPLE </v>
      </c>
      <c r="AG73" s="47" t="str">
        <f t="shared" si="8"/>
        <v>HABILITA</v>
      </c>
      <c r="AH73" s="35">
        <f>'OFERTAS ECONOMICAS'!AT73</f>
        <v>0</v>
      </c>
      <c r="AI73" s="35">
        <f>'EV TECNICA'!P73</f>
        <v>0</v>
      </c>
      <c r="AJ73" s="47" t="str">
        <f t="shared" si="9"/>
        <v>NO OFERTADO</v>
      </c>
      <c r="AK73" s="35">
        <f>'OFERTAS ECONOMICAS'!AX73</f>
        <v>0</v>
      </c>
      <c r="AL73" s="35">
        <f>'EV TECNICA'!Q73</f>
        <v>0</v>
      </c>
      <c r="AM73" s="47" t="str">
        <f t="shared" si="10"/>
        <v>NO OFERTADO</v>
      </c>
      <c r="AN73" s="35">
        <f>'OFERTAS ECONOMICAS'!BB73</f>
        <v>0</v>
      </c>
      <c r="AO73" s="35">
        <f>'EV TECNICA'!R73</f>
        <v>0</v>
      </c>
      <c r="AP73" s="47" t="str">
        <f t="shared" si="11"/>
        <v>NO OFERTADO</v>
      </c>
    </row>
    <row r="74" spans="1:42" s="14" customFormat="1" ht="25.5" x14ac:dyDescent="0.2">
      <c r="A74" s="52">
        <v>65</v>
      </c>
      <c r="B74" s="49" t="s">
        <v>92</v>
      </c>
      <c r="C74" s="49" t="s">
        <v>89</v>
      </c>
      <c r="D74" s="132">
        <v>1</v>
      </c>
      <c r="E74" s="50" t="s">
        <v>331</v>
      </c>
      <c r="F74" s="164">
        <v>759</v>
      </c>
      <c r="G74" s="35">
        <f>'OFERTAS ECONOMICAS'!J74</f>
        <v>0</v>
      </c>
      <c r="H74" s="35">
        <f>'EV TECNICA'!G74</f>
        <v>0</v>
      </c>
      <c r="I74" s="47" t="str">
        <f t="shared" si="0"/>
        <v>NO OFERTADO</v>
      </c>
      <c r="J74" s="35">
        <f>'OFERTAS ECONOMICAS'!N74</f>
        <v>0</v>
      </c>
      <c r="K74" s="35">
        <f>'EV TECNICA'!H74</f>
        <v>0</v>
      </c>
      <c r="L74" s="47" t="str">
        <f t="shared" si="1"/>
        <v>NO OFERTADO</v>
      </c>
      <c r="M74" s="35">
        <f>'OFERTAS ECONOMICAS'!R74</f>
        <v>714</v>
      </c>
      <c r="N74" s="35" t="str">
        <f>'EV TECNICA'!I74</f>
        <v xml:space="preserve">CUMPLE </v>
      </c>
      <c r="O74" s="47" t="str">
        <f t="shared" si="2"/>
        <v>HABILITA</v>
      </c>
      <c r="P74" s="35">
        <f>'OFERTAS ECONOMICAS'!V74</f>
        <v>793</v>
      </c>
      <c r="Q74" s="35" t="str">
        <f>'EV TECNICA'!J74</f>
        <v>CUMPLE</v>
      </c>
      <c r="R74" s="47" t="str">
        <f t="shared" si="3"/>
        <v>HABILITA</v>
      </c>
      <c r="S74" s="35">
        <f>'OFERTAS ECONOMICAS'!Z74</f>
        <v>1151</v>
      </c>
      <c r="T74" s="35" t="str">
        <f>'EV TECNICA'!K74</f>
        <v>CUMPLE</v>
      </c>
      <c r="U74" s="47" t="str">
        <f t="shared" si="4"/>
        <v>NO HABILITA</v>
      </c>
      <c r="V74" s="35">
        <f>'OFERTAS ECONOMICAS'!AD74</f>
        <v>0</v>
      </c>
      <c r="W74" s="35">
        <f>'EV TECNICA'!L74</f>
        <v>0</v>
      </c>
      <c r="X74" s="47" t="str">
        <f t="shared" si="5"/>
        <v>NO OFERTADO</v>
      </c>
      <c r="Y74" s="35">
        <f>'OFERTAS ECONOMICAS'!AH74</f>
        <v>0</v>
      </c>
      <c r="Z74" s="35">
        <f>'EV TECNICA'!M74</f>
        <v>0</v>
      </c>
      <c r="AA74" s="47" t="str">
        <f t="shared" si="6"/>
        <v>NO OFERTADO</v>
      </c>
      <c r="AB74" s="35">
        <f>'OFERTAS ECONOMICAS'!AL74</f>
        <v>850</v>
      </c>
      <c r="AC74" s="35" t="str">
        <f>'EV TECNICA'!N74</f>
        <v>CUMPLE</v>
      </c>
      <c r="AD74" s="47" t="str">
        <f t="shared" si="7"/>
        <v>HABILITA</v>
      </c>
      <c r="AE74" s="35">
        <f>'OFERTAS ECONOMICAS'!AP74</f>
        <v>759</v>
      </c>
      <c r="AF74" s="35" t="str">
        <f>'EV TECNICA'!O74</f>
        <v xml:space="preserve">CUMPLE </v>
      </c>
      <c r="AG74" s="47" t="str">
        <f t="shared" si="8"/>
        <v>HABILITA</v>
      </c>
      <c r="AH74" s="35">
        <f>'OFERTAS ECONOMICAS'!AT74</f>
        <v>0</v>
      </c>
      <c r="AI74" s="35">
        <f>'EV TECNICA'!P74</f>
        <v>0</v>
      </c>
      <c r="AJ74" s="47" t="str">
        <f t="shared" si="9"/>
        <v>NO OFERTADO</v>
      </c>
      <c r="AK74" s="35">
        <f>'OFERTAS ECONOMICAS'!AX74</f>
        <v>0</v>
      </c>
      <c r="AL74" s="35">
        <f>'EV TECNICA'!Q74</f>
        <v>0</v>
      </c>
      <c r="AM74" s="47" t="str">
        <f t="shared" si="10"/>
        <v>NO OFERTADO</v>
      </c>
      <c r="AN74" s="35">
        <f>'OFERTAS ECONOMICAS'!BB74</f>
        <v>0</v>
      </c>
      <c r="AO74" s="35">
        <f>'EV TECNICA'!R74</f>
        <v>0</v>
      </c>
      <c r="AP74" s="47" t="str">
        <f t="shared" si="11"/>
        <v>NO OFERTADO</v>
      </c>
    </row>
    <row r="75" spans="1:42" s="14" customFormat="1" ht="25.5" x14ac:dyDescent="0.2">
      <c r="A75" s="48">
        <v>66</v>
      </c>
      <c r="B75" s="49" t="s">
        <v>93</v>
      </c>
      <c r="C75" s="49" t="s">
        <v>89</v>
      </c>
      <c r="D75" s="132">
        <v>1</v>
      </c>
      <c r="E75" s="50" t="s">
        <v>331</v>
      </c>
      <c r="F75" s="164">
        <v>759</v>
      </c>
      <c r="G75" s="35">
        <f>'OFERTAS ECONOMICAS'!J75</f>
        <v>0</v>
      </c>
      <c r="H75" s="35">
        <f>'EV TECNICA'!G75</f>
        <v>0</v>
      </c>
      <c r="I75" s="47" t="str">
        <f t="shared" ref="I75:I138" si="12">+IF(G75=0,"NO OFERTADO",IF(H75="NO CUMPLE EV. TECNICA","NO HABILITA",IF(G75&lt;=($F75*(1+$F$4)),"HABILITA","NO HABILITA")))</f>
        <v>NO OFERTADO</v>
      </c>
      <c r="J75" s="35">
        <f>'OFERTAS ECONOMICAS'!N75</f>
        <v>0</v>
      </c>
      <c r="K75" s="35">
        <f>'EV TECNICA'!H75</f>
        <v>0</v>
      </c>
      <c r="L75" s="47" t="str">
        <f t="shared" ref="L75:L138" si="13">+IF(J75=0,"NO OFERTADO",IF(K75="NO CUMPLE EV. TECNICA","NO HABILITA",IF(J75&lt;=($F75*(1+$F$4)),"HABILITA","NO HABILITA")))</f>
        <v>NO OFERTADO</v>
      </c>
      <c r="M75" s="35">
        <f>'OFERTAS ECONOMICAS'!R75</f>
        <v>714</v>
      </c>
      <c r="N75" s="35" t="str">
        <f>'EV TECNICA'!I75</f>
        <v xml:space="preserve">CUMPLE </v>
      </c>
      <c r="O75" s="47" t="str">
        <f t="shared" ref="O75:O138" si="14">+IF(M75=0,"NO OFERTADO",IF(N75="NO CUMPLE EV. TECNICA","NO HABILITA",IF(M75&lt;=($F75*(1+$F$4)),"HABILITA","NO HABILITA")))</f>
        <v>HABILITA</v>
      </c>
      <c r="P75" s="35">
        <f>'OFERTAS ECONOMICAS'!V75</f>
        <v>793</v>
      </c>
      <c r="Q75" s="35" t="str">
        <f>'EV TECNICA'!J75</f>
        <v>CUMPLE</v>
      </c>
      <c r="R75" s="47" t="str">
        <f t="shared" ref="R75:R138" si="15">+IF(P75=0,"NO OFERTADO",IF(Q75="NO CUMPLE EV. TECNICA","NO HABILITA",IF(P75&lt;=($F75*(1+$F$4)),"HABILITA","NO HABILITA")))</f>
        <v>HABILITA</v>
      </c>
      <c r="S75" s="35">
        <f>'OFERTAS ECONOMICAS'!Z75</f>
        <v>2049</v>
      </c>
      <c r="T75" s="35" t="str">
        <f>'EV TECNICA'!K75</f>
        <v>CUMPLE</v>
      </c>
      <c r="U75" s="47" t="str">
        <f t="shared" ref="U75:U138" si="16">+IF(S75=0,"NO OFERTADO",IF(T75="NO CUMPLE EV. TECNICA","NO HABILITA",IF(S75&lt;=($F75*(1+$F$4)),"HABILITA","NO HABILITA")))</f>
        <v>NO HABILITA</v>
      </c>
      <c r="V75" s="35">
        <f>'OFERTAS ECONOMICAS'!AD75</f>
        <v>0</v>
      </c>
      <c r="W75" s="35">
        <f>'EV TECNICA'!L75</f>
        <v>0</v>
      </c>
      <c r="X75" s="47" t="str">
        <f t="shared" ref="X75:X138" si="17">+IF(V75=0,"NO OFERTADO",IF(W75="NO CUMPLE EV. TECNICA","NO HABILITA",IF(V75&lt;=($F75*(1+$F$4)),"HABILITA","NO HABILITA")))</f>
        <v>NO OFERTADO</v>
      </c>
      <c r="Y75" s="35">
        <f>'OFERTAS ECONOMICAS'!AH75</f>
        <v>0</v>
      </c>
      <c r="Z75" s="35">
        <f>'EV TECNICA'!M75</f>
        <v>0</v>
      </c>
      <c r="AA75" s="47" t="str">
        <f t="shared" ref="AA75:AA138" si="18">+IF(Y75=0,"NO OFERTADO",IF(Z75="NO CUMPLE EV. TECNICA","NO HABILITA",IF(Y75&lt;=($F75*(1+$F$4)),"HABILITA","NO HABILITA")))</f>
        <v>NO OFERTADO</v>
      </c>
      <c r="AB75" s="35">
        <f>'OFERTAS ECONOMICAS'!AL75</f>
        <v>850</v>
      </c>
      <c r="AC75" s="35" t="str">
        <f>'EV TECNICA'!N75</f>
        <v>CUMPLE</v>
      </c>
      <c r="AD75" s="47" t="str">
        <f t="shared" ref="AD75:AD138" si="19">+IF(AB75=0,"NO OFERTADO",IF(AC75="NO CUMPLE EV. TECNICA","NO HABILITA",IF(AB75&lt;=($F75*(1+$F$4)),"HABILITA","NO HABILITA")))</f>
        <v>HABILITA</v>
      </c>
      <c r="AE75" s="35">
        <f>'OFERTAS ECONOMICAS'!AP75</f>
        <v>759</v>
      </c>
      <c r="AF75" s="35" t="str">
        <f>'EV TECNICA'!O75</f>
        <v xml:space="preserve">CUMPLE </v>
      </c>
      <c r="AG75" s="47" t="str">
        <f t="shared" ref="AG75:AG138" si="20">+IF(AE75=0,"NO OFERTADO",IF(AF75="NO CUMPLE EV. TECNICA","NO HABILITA",IF(AE75&lt;=($F75*(1+$F$4)),"HABILITA","NO HABILITA")))</f>
        <v>HABILITA</v>
      </c>
      <c r="AH75" s="35">
        <f>'OFERTAS ECONOMICAS'!AT75</f>
        <v>0</v>
      </c>
      <c r="AI75" s="35">
        <f>'EV TECNICA'!P75</f>
        <v>0</v>
      </c>
      <c r="AJ75" s="47" t="str">
        <f t="shared" ref="AJ75:AJ138" si="21">+IF(AH75=0,"NO OFERTADO",IF(AI75="NO CUMPLE EV. TECNICA","NO HABILITA",IF(AH75&lt;=($F75*(1+$F$4)),"HABILITA","NO HABILITA")))</f>
        <v>NO OFERTADO</v>
      </c>
      <c r="AK75" s="35">
        <f>'OFERTAS ECONOMICAS'!AX75</f>
        <v>0</v>
      </c>
      <c r="AL75" s="35">
        <f>'EV TECNICA'!Q75</f>
        <v>0</v>
      </c>
      <c r="AM75" s="47" t="str">
        <f t="shared" ref="AM75:AM138" si="22">+IF(AK75=0,"NO OFERTADO",IF(AL75="NO CUMPLE EV. TECNICA","NO HABILITA",IF(AK75&lt;=($F75*(1+$F$4)),"HABILITA","NO HABILITA")))</f>
        <v>NO OFERTADO</v>
      </c>
      <c r="AN75" s="35">
        <f>'OFERTAS ECONOMICAS'!BB75</f>
        <v>0</v>
      </c>
      <c r="AO75" s="35">
        <f>'EV TECNICA'!R75</f>
        <v>0</v>
      </c>
      <c r="AP75" s="47" t="str">
        <f t="shared" ref="AP75:AP138" si="23">+IF(AN75=0,"NO OFERTADO",IF(AO75="NO CUMPLE EV. TECNICA","NO HABILITA",IF(AN75&lt;=($F75*(1+$F$4)),"HABILITA","NO HABILITA")))</f>
        <v>NO OFERTADO</v>
      </c>
    </row>
    <row r="76" spans="1:42" s="14" customFormat="1" ht="25.5" x14ac:dyDescent="0.2">
      <c r="A76" s="52">
        <v>67</v>
      </c>
      <c r="B76" s="49" t="s">
        <v>94</v>
      </c>
      <c r="C76" s="49" t="s">
        <v>89</v>
      </c>
      <c r="D76" s="132">
        <v>1</v>
      </c>
      <c r="E76" s="50" t="s">
        <v>331</v>
      </c>
      <c r="F76" s="164">
        <v>759</v>
      </c>
      <c r="G76" s="35">
        <f>'OFERTAS ECONOMICAS'!J76</f>
        <v>0</v>
      </c>
      <c r="H76" s="35">
        <f>'EV TECNICA'!G76</f>
        <v>0</v>
      </c>
      <c r="I76" s="47" t="str">
        <f t="shared" si="12"/>
        <v>NO OFERTADO</v>
      </c>
      <c r="J76" s="35">
        <f>'OFERTAS ECONOMICAS'!N76</f>
        <v>0</v>
      </c>
      <c r="K76" s="35">
        <f>'EV TECNICA'!H76</f>
        <v>0</v>
      </c>
      <c r="L76" s="47" t="str">
        <f t="shared" si="13"/>
        <v>NO OFERTADO</v>
      </c>
      <c r="M76" s="35">
        <f>'OFERTAS ECONOMICAS'!R76</f>
        <v>714</v>
      </c>
      <c r="N76" s="35" t="str">
        <f>'EV TECNICA'!I76</f>
        <v xml:space="preserve">CUMPLE </v>
      </c>
      <c r="O76" s="47" t="str">
        <f t="shared" si="14"/>
        <v>HABILITA</v>
      </c>
      <c r="P76" s="35">
        <f>'OFERTAS ECONOMICAS'!V76</f>
        <v>793</v>
      </c>
      <c r="Q76" s="35" t="str">
        <f>'EV TECNICA'!J76</f>
        <v>CUMPLE</v>
      </c>
      <c r="R76" s="47" t="str">
        <f t="shared" si="15"/>
        <v>HABILITA</v>
      </c>
      <c r="S76" s="35">
        <f>'OFERTAS ECONOMICAS'!Z76</f>
        <v>2049</v>
      </c>
      <c r="T76" s="35" t="str">
        <f>'EV TECNICA'!K76</f>
        <v>CUMPLE</v>
      </c>
      <c r="U76" s="47" t="str">
        <f t="shared" si="16"/>
        <v>NO HABILITA</v>
      </c>
      <c r="V76" s="35">
        <f>'OFERTAS ECONOMICAS'!AD76</f>
        <v>0</v>
      </c>
      <c r="W76" s="35">
        <f>'EV TECNICA'!L76</f>
        <v>0</v>
      </c>
      <c r="X76" s="47" t="str">
        <f t="shared" si="17"/>
        <v>NO OFERTADO</v>
      </c>
      <c r="Y76" s="35">
        <f>'OFERTAS ECONOMICAS'!AH76</f>
        <v>0</v>
      </c>
      <c r="Z76" s="35">
        <f>'EV TECNICA'!M76</f>
        <v>0</v>
      </c>
      <c r="AA76" s="47" t="str">
        <f t="shared" si="18"/>
        <v>NO OFERTADO</v>
      </c>
      <c r="AB76" s="35">
        <f>'OFERTAS ECONOMICAS'!AL76</f>
        <v>850</v>
      </c>
      <c r="AC76" s="35" t="str">
        <f>'EV TECNICA'!N76</f>
        <v>CUMPLE</v>
      </c>
      <c r="AD76" s="47" t="str">
        <f t="shared" si="19"/>
        <v>HABILITA</v>
      </c>
      <c r="AE76" s="35">
        <f>'OFERTAS ECONOMICAS'!AP76</f>
        <v>759</v>
      </c>
      <c r="AF76" s="35" t="str">
        <f>'EV TECNICA'!O76</f>
        <v xml:space="preserve">CUMPLE </v>
      </c>
      <c r="AG76" s="47" t="str">
        <f t="shared" si="20"/>
        <v>HABILITA</v>
      </c>
      <c r="AH76" s="35">
        <f>'OFERTAS ECONOMICAS'!AT76</f>
        <v>0</v>
      </c>
      <c r="AI76" s="35">
        <f>'EV TECNICA'!P76</f>
        <v>0</v>
      </c>
      <c r="AJ76" s="47" t="str">
        <f t="shared" si="21"/>
        <v>NO OFERTADO</v>
      </c>
      <c r="AK76" s="35">
        <f>'OFERTAS ECONOMICAS'!AX76</f>
        <v>0</v>
      </c>
      <c r="AL76" s="35">
        <f>'EV TECNICA'!Q76</f>
        <v>0</v>
      </c>
      <c r="AM76" s="47" t="str">
        <f t="shared" si="22"/>
        <v>NO OFERTADO</v>
      </c>
      <c r="AN76" s="35">
        <f>'OFERTAS ECONOMICAS'!BB76</f>
        <v>0</v>
      </c>
      <c r="AO76" s="35">
        <f>'EV TECNICA'!R76</f>
        <v>0</v>
      </c>
      <c r="AP76" s="47" t="str">
        <f t="shared" si="23"/>
        <v>NO OFERTADO</v>
      </c>
    </row>
    <row r="77" spans="1:42" s="14" customFormat="1" ht="25.5" x14ac:dyDescent="0.2">
      <c r="A77" s="48">
        <v>68</v>
      </c>
      <c r="B77" s="49" t="s">
        <v>95</v>
      </c>
      <c r="C77" s="49" t="s">
        <v>89</v>
      </c>
      <c r="D77" s="132">
        <v>1</v>
      </c>
      <c r="E77" s="50" t="s">
        <v>331</v>
      </c>
      <c r="F77" s="164">
        <v>759</v>
      </c>
      <c r="G77" s="35">
        <f>'OFERTAS ECONOMICAS'!J77</f>
        <v>0</v>
      </c>
      <c r="H77" s="35">
        <f>'EV TECNICA'!G77</f>
        <v>0</v>
      </c>
      <c r="I77" s="47" t="str">
        <f t="shared" si="12"/>
        <v>NO OFERTADO</v>
      </c>
      <c r="J77" s="35">
        <f>'OFERTAS ECONOMICAS'!N77</f>
        <v>0</v>
      </c>
      <c r="K77" s="35">
        <f>'EV TECNICA'!H77</f>
        <v>0</v>
      </c>
      <c r="L77" s="47" t="str">
        <f t="shared" si="13"/>
        <v>NO OFERTADO</v>
      </c>
      <c r="M77" s="35">
        <f>'OFERTAS ECONOMICAS'!R77</f>
        <v>714</v>
      </c>
      <c r="N77" s="35" t="str">
        <f>'EV TECNICA'!I77</f>
        <v xml:space="preserve">CUMPLE </v>
      </c>
      <c r="O77" s="47" t="str">
        <f t="shared" si="14"/>
        <v>HABILITA</v>
      </c>
      <c r="P77" s="35">
        <f>'OFERTAS ECONOMICAS'!V77</f>
        <v>793</v>
      </c>
      <c r="Q77" s="35" t="str">
        <f>'EV TECNICA'!J77</f>
        <v>CUMPLE</v>
      </c>
      <c r="R77" s="47" t="str">
        <f t="shared" si="15"/>
        <v>HABILITA</v>
      </c>
      <c r="S77" s="35">
        <f>'OFERTAS ECONOMICAS'!Z77</f>
        <v>1574</v>
      </c>
      <c r="T77" s="35" t="str">
        <f>'EV TECNICA'!K77</f>
        <v>CUMPLE</v>
      </c>
      <c r="U77" s="47" t="str">
        <f t="shared" si="16"/>
        <v>NO HABILITA</v>
      </c>
      <c r="V77" s="35">
        <f>'OFERTAS ECONOMICAS'!AD77</f>
        <v>0</v>
      </c>
      <c r="W77" s="35">
        <f>'EV TECNICA'!L77</f>
        <v>0</v>
      </c>
      <c r="X77" s="47" t="str">
        <f t="shared" si="17"/>
        <v>NO OFERTADO</v>
      </c>
      <c r="Y77" s="35">
        <f>'OFERTAS ECONOMICAS'!AH77</f>
        <v>0</v>
      </c>
      <c r="Z77" s="35">
        <f>'EV TECNICA'!M77</f>
        <v>0</v>
      </c>
      <c r="AA77" s="47" t="str">
        <f t="shared" si="18"/>
        <v>NO OFERTADO</v>
      </c>
      <c r="AB77" s="35">
        <f>'OFERTAS ECONOMICAS'!AL77</f>
        <v>850</v>
      </c>
      <c r="AC77" s="35" t="str">
        <f>'EV TECNICA'!N77</f>
        <v>CUMPLE</v>
      </c>
      <c r="AD77" s="47" t="str">
        <f t="shared" si="19"/>
        <v>HABILITA</v>
      </c>
      <c r="AE77" s="35">
        <f>'OFERTAS ECONOMICAS'!AP77</f>
        <v>759</v>
      </c>
      <c r="AF77" s="35" t="str">
        <f>'EV TECNICA'!O77</f>
        <v xml:space="preserve">CUMPLE </v>
      </c>
      <c r="AG77" s="47" t="str">
        <f t="shared" si="20"/>
        <v>HABILITA</v>
      </c>
      <c r="AH77" s="35">
        <f>'OFERTAS ECONOMICAS'!AT77</f>
        <v>0</v>
      </c>
      <c r="AI77" s="35">
        <f>'EV TECNICA'!P77</f>
        <v>0</v>
      </c>
      <c r="AJ77" s="47" t="str">
        <f t="shared" si="21"/>
        <v>NO OFERTADO</v>
      </c>
      <c r="AK77" s="35">
        <f>'OFERTAS ECONOMICAS'!AX77</f>
        <v>0</v>
      </c>
      <c r="AL77" s="35">
        <f>'EV TECNICA'!Q77</f>
        <v>0</v>
      </c>
      <c r="AM77" s="47" t="str">
        <f t="shared" si="22"/>
        <v>NO OFERTADO</v>
      </c>
      <c r="AN77" s="35">
        <f>'OFERTAS ECONOMICAS'!BB77</f>
        <v>0</v>
      </c>
      <c r="AO77" s="35">
        <f>'EV TECNICA'!R77</f>
        <v>0</v>
      </c>
      <c r="AP77" s="47" t="str">
        <f t="shared" si="23"/>
        <v>NO OFERTADO</v>
      </c>
    </row>
    <row r="78" spans="1:42" s="14" customFormat="1" ht="25.5" x14ac:dyDescent="0.2">
      <c r="A78" s="52">
        <v>69</v>
      </c>
      <c r="B78" s="49" t="s">
        <v>97</v>
      </c>
      <c r="C78" s="49" t="s">
        <v>89</v>
      </c>
      <c r="D78" s="132">
        <v>1</v>
      </c>
      <c r="E78" s="50" t="s">
        <v>331</v>
      </c>
      <c r="F78" s="164">
        <v>15466</v>
      </c>
      <c r="G78" s="35">
        <f>'OFERTAS ECONOMICAS'!J78</f>
        <v>0</v>
      </c>
      <c r="H78" s="35">
        <f>'EV TECNICA'!G78</f>
        <v>0</v>
      </c>
      <c r="I78" s="47" t="str">
        <f t="shared" si="12"/>
        <v>NO OFERTADO</v>
      </c>
      <c r="J78" s="35">
        <f>'OFERTAS ECONOMICAS'!N78</f>
        <v>0</v>
      </c>
      <c r="K78" s="35">
        <f>'EV TECNICA'!H78</f>
        <v>0</v>
      </c>
      <c r="L78" s="47" t="str">
        <f t="shared" si="13"/>
        <v>NO OFERTADO</v>
      </c>
      <c r="M78" s="35">
        <f>'OFERTAS ECONOMICAS'!R78</f>
        <v>14945</v>
      </c>
      <c r="N78" s="35" t="str">
        <f>'EV TECNICA'!I78</f>
        <v xml:space="preserve">CUMPLE </v>
      </c>
      <c r="O78" s="47" t="str">
        <f t="shared" si="14"/>
        <v>HABILITA</v>
      </c>
      <c r="P78" s="35">
        <f>'OFERTAS ECONOMICAS'!V78</f>
        <v>16443</v>
      </c>
      <c r="Q78" s="35" t="str">
        <f>'EV TECNICA'!J78</f>
        <v>CUMPLE</v>
      </c>
      <c r="R78" s="47" t="str">
        <f t="shared" si="15"/>
        <v>HABILITA</v>
      </c>
      <c r="S78" s="35">
        <f>'OFERTAS ECONOMICAS'!Z78</f>
        <v>0</v>
      </c>
      <c r="T78" s="35">
        <f>'EV TECNICA'!K78</f>
        <v>0</v>
      </c>
      <c r="U78" s="47" t="str">
        <f t="shared" si="16"/>
        <v>NO OFERTADO</v>
      </c>
      <c r="V78" s="35">
        <f>'OFERTAS ECONOMICAS'!AD78</f>
        <v>0</v>
      </c>
      <c r="W78" s="35">
        <f>'EV TECNICA'!L78</f>
        <v>0</v>
      </c>
      <c r="X78" s="47" t="str">
        <f t="shared" si="17"/>
        <v>NO OFERTADO</v>
      </c>
      <c r="Y78" s="35">
        <f>'OFERTAS ECONOMICAS'!AH78</f>
        <v>0</v>
      </c>
      <c r="Z78" s="35">
        <f>'EV TECNICA'!M78</f>
        <v>0</v>
      </c>
      <c r="AA78" s="47" t="str">
        <f t="shared" si="18"/>
        <v>NO OFERTADO</v>
      </c>
      <c r="AB78" s="35">
        <f>'OFERTAS ECONOMICAS'!AL78</f>
        <v>13750</v>
      </c>
      <c r="AC78" s="35" t="str">
        <f>'EV TECNICA'!N78</f>
        <v xml:space="preserve">CUMPLE </v>
      </c>
      <c r="AD78" s="47" t="str">
        <f t="shared" si="19"/>
        <v>HABILITA</v>
      </c>
      <c r="AE78" s="35">
        <f>'OFERTAS ECONOMICAS'!AP78</f>
        <v>0</v>
      </c>
      <c r="AF78" s="35">
        <f>'EV TECNICA'!O78</f>
        <v>0</v>
      </c>
      <c r="AG78" s="47" t="str">
        <f t="shared" si="20"/>
        <v>NO OFERTADO</v>
      </c>
      <c r="AH78" s="35">
        <f>'OFERTAS ECONOMICAS'!AT78</f>
        <v>0</v>
      </c>
      <c r="AI78" s="35">
        <f>'EV TECNICA'!P78</f>
        <v>0</v>
      </c>
      <c r="AJ78" s="47" t="str">
        <f t="shared" si="21"/>
        <v>NO OFERTADO</v>
      </c>
      <c r="AK78" s="35">
        <f>'OFERTAS ECONOMICAS'!AX78</f>
        <v>0</v>
      </c>
      <c r="AL78" s="35">
        <f>'EV TECNICA'!Q78</f>
        <v>0</v>
      </c>
      <c r="AM78" s="47" t="str">
        <f t="shared" si="22"/>
        <v>NO OFERTADO</v>
      </c>
      <c r="AN78" s="35">
        <f>'OFERTAS ECONOMICAS'!BB78</f>
        <v>0</v>
      </c>
      <c r="AO78" s="35">
        <f>'EV TECNICA'!R78</f>
        <v>0</v>
      </c>
      <c r="AP78" s="47" t="str">
        <f t="shared" si="23"/>
        <v>NO OFERTADO</v>
      </c>
    </row>
    <row r="79" spans="1:42" s="14" customFormat="1" ht="25.5" x14ac:dyDescent="0.2">
      <c r="A79" s="48">
        <v>70</v>
      </c>
      <c r="B79" s="49" t="s">
        <v>358</v>
      </c>
      <c r="C79" s="49" t="s">
        <v>89</v>
      </c>
      <c r="D79" s="132">
        <v>1</v>
      </c>
      <c r="E79" s="50" t="s">
        <v>331</v>
      </c>
      <c r="F79" s="164">
        <v>10875</v>
      </c>
      <c r="G79" s="35">
        <f>'OFERTAS ECONOMICAS'!J79</f>
        <v>0</v>
      </c>
      <c r="H79" s="35">
        <f>'EV TECNICA'!G79</f>
        <v>0</v>
      </c>
      <c r="I79" s="47" t="str">
        <f t="shared" si="12"/>
        <v>NO OFERTADO</v>
      </c>
      <c r="J79" s="35">
        <f>'OFERTAS ECONOMICAS'!N79</f>
        <v>0</v>
      </c>
      <c r="K79" s="35">
        <f>'EV TECNICA'!H79</f>
        <v>0</v>
      </c>
      <c r="L79" s="47" t="str">
        <f t="shared" si="13"/>
        <v>NO OFERTADO</v>
      </c>
      <c r="M79" s="35">
        <f>'OFERTAS ECONOMICAS'!R79</f>
        <v>13860</v>
      </c>
      <c r="N79" s="35" t="str">
        <f>'EV TECNICA'!I79</f>
        <v>NO CUMPLE EV. TECNICA</v>
      </c>
      <c r="O79" s="47" t="str">
        <f t="shared" si="14"/>
        <v>NO HABILITA</v>
      </c>
      <c r="P79" s="35">
        <f>'OFERTAS ECONOMICAS'!V79</f>
        <v>18107.04</v>
      </c>
      <c r="Q79" s="35" t="str">
        <f>'EV TECNICA'!J79</f>
        <v>CUMPLE</v>
      </c>
      <c r="R79" s="47" t="str">
        <f t="shared" si="15"/>
        <v>NO HABILITA</v>
      </c>
      <c r="S79" s="35">
        <f>'OFERTAS ECONOMICAS'!Z79</f>
        <v>0</v>
      </c>
      <c r="T79" s="35">
        <f>'EV TECNICA'!K79</f>
        <v>0</v>
      </c>
      <c r="U79" s="47" t="str">
        <f t="shared" si="16"/>
        <v>NO OFERTADO</v>
      </c>
      <c r="V79" s="35">
        <f>'OFERTAS ECONOMICAS'!AD79</f>
        <v>0</v>
      </c>
      <c r="W79" s="35">
        <f>'EV TECNICA'!L79</f>
        <v>0</v>
      </c>
      <c r="X79" s="47" t="str">
        <f t="shared" si="17"/>
        <v>NO OFERTADO</v>
      </c>
      <c r="Y79" s="35">
        <f>'OFERTAS ECONOMICAS'!AH79</f>
        <v>0</v>
      </c>
      <c r="Z79" s="35">
        <f>'EV TECNICA'!M79</f>
        <v>0</v>
      </c>
      <c r="AA79" s="47" t="str">
        <f t="shared" si="18"/>
        <v>NO OFERTADO</v>
      </c>
      <c r="AB79" s="35">
        <f>'OFERTAS ECONOMICAS'!AL79</f>
        <v>9020</v>
      </c>
      <c r="AC79" s="35" t="str">
        <f>'EV TECNICA'!N79</f>
        <v xml:space="preserve">CUMPLE </v>
      </c>
      <c r="AD79" s="47" t="str">
        <f t="shared" si="19"/>
        <v>HABILITA</v>
      </c>
      <c r="AE79" s="35">
        <f>'OFERTAS ECONOMICAS'!AP79</f>
        <v>0</v>
      </c>
      <c r="AF79" s="35">
        <f>'EV TECNICA'!O79</f>
        <v>0</v>
      </c>
      <c r="AG79" s="47" t="str">
        <f t="shared" si="20"/>
        <v>NO OFERTADO</v>
      </c>
      <c r="AH79" s="35">
        <f>'OFERTAS ECONOMICAS'!AT79</f>
        <v>0</v>
      </c>
      <c r="AI79" s="35">
        <f>'EV TECNICA'!P79</f>
        <v>0</v>
      </c>
      <c r="AJ79" s="47" t="str">
        <f t="shared" si="21"/>
        <v>NO OFERTADO</v>
      </c>
      <c r="AK79" s="35">
        <f>'OFERTAS ECONOMICAS'!AX79</f>
        <v>0</v>
      </c>
      <c r="AL79" s="35">
        <f>'EV TECNICA'!Q79</f>
        <v>0</v>
      </c>
      <c r="AM79" s="47" t="str">
        <f t="shared" si="22"/>
        <v>NO OFERTADO</v>
      </c>
      <c r="AN79" s="35">
        <f>'OFERTAS ECONOMICAS'!BB79</f>
        <v>0</v>
      </c>
      <c r="AO79" s="35">
        <f>'EV TECNICA'!R79</f>
        <v>0</v>
      </c>
      <c r="AP79" s="47" t="str">
        <f t="shared" si="23"/>
        <v>NO OFERTADO</v>
      </c>
    </row>
    <row r="80" spans="1:42" s="14" customFormat="1" ht="25.5" x14ac:dyDescent="0.2">
      <c r="A80" s="52">
        <v>71</v>
      </c>
      <c r="B80" s="49" t="s">
        <v>99</v>
      </c>
      <c r="C80" s="49" t="s">
        <v>89</v>
      </c>
      <c r="D80" s="132">
        <v>1</v>
      </c>
      <c r="E80" s="50" t="s">
        <v>331</v>
      </c>
      <c r="F80" s="164">
        <v>15466</v>
      </c>
      <c r="G80" s="35">
        <f>'OFERTAS ECONOMICAS'!J80</f>
        <v>0</v>
      </c>
      <c r="H80" s="35">
        <f>'EV TECNICA'!G80</f>
        <v>0</v>
      </c>
      <c r="I80" s="47" t="str">
        <f t="shared" si="12"/>
        <v>NO OFERTADO</v>
      </c>
      <c r="J80" s="35">
        <f>'OFERTAS ECONOMICAS'!N80</f>
        <v>0</v>
      </c>
      <c r="K80" s="35">
        <f>'EV TECNICA'!H80</f>
        <v>0</v>
      </c>
      <c r="L80" s="47" t="str">
        <f t="shared" si="13"/>
        <v>NO OFERTADO</v>
      </c>
      <c r="M80" s="35">
        <f>'OFERTAS ECONOMICAS'!R80</f>
        <v>14945</v>
      </c>
      <c r="N80" s="35" t="str">
        <f>'EV TECNICA'!I80</f>
        <v xml:space="preserve">CUMPLE </v>
      </c>
      <c r="O80" s="47" t="str">
        <f t="shared" si="14"/>
        <v>HABILITA</v>
      </c>
      <c r="P80" s="35">
        <f>'OFERTAS ECONOMICAS'!V80</f>
        <v>19567.169999999998</v>
      </c>
      <c r="Q80" s="35" t="str">
        <f>'EV TECNICA'!J80</f>
        <v>CUMPLE</v>
      </c>
      <c r="R80" s="47" t="str">
        <f t="shared" si="15"/>
        <v>HABILITA</v>
      </c>
      <c r="S80" s="35">
        <f>'OFERTAS ECONOMICAS'!Z80</f>
        <v>0</v>
      </c>
      <c r="T80" s="35">
        <f>'EV TECNICA'!K80</f>
        <v>0</v>
      </c>
      <c r="U80" s="47" t="str">
        <f t="shared" si="16"/>
        <v>NO OFERTADO</v>
      </c>
      <c r="V80" s="35">
        <f>'OFERTAS ECONOMICAS'!AD80</f>
        <v>0</v>
      </c>
      <c r="W80" s="35">
        <f>'EV TECNICA'!L80</f>
        <v>0</v>
      </c>
      <c r="X80" s="47" t="str">
        <f t="shared" si="17"/>
        <v>NO OFERTADO</v>
      </c>
      <c r="Y80" s="35">
        <f>'OFERTAS ECONOMICAS'!AH80</f>
        <v>0</v>
      </c>
      <c r="Z80" s="35">
        <f>'EV TECNICA'!M80</f>
        <v>0</v>
      </c>
      <c r="AA80" s="47" t="str">
        <f t="shared" si="18"/>
        <v>NO OFERTADO</v>
      </c>
      <c r="AB80" s="35">
        <f>'OFERTAS ECONOMICAS'!AL80</f>
        <v>13750</v>
      </c>
      <c r="AC80" s="35" t="str">
        <f>'EV TECNICA'!N80</f>
        <v xml:space="preserve">CUMPLE </v>
      </c>
      <c r="AD80" s="47" t="str">
        <f t="shared" si="19"/>
        <v>HABILITA</v>
      </c>
      <c r="AE80" s="35">
        <f>'OFERTAS ECONOMICAS'!AP80</f>
        <v>0</v>
      </c>
      <c r="AF80" s="35">
        <f>'EV TECNICA'!O80</f>
        <v>0</v>
      </c>
      <c r="AG80" s="47" t="str">
        <f t="shared" si="20"/>
        <v>NO OFERTADO</v>
      </c>
      <c r="AH80" s="35">
        <f>'OFERTAS ECONOMICAS'!AT80</f>
        <v>0</v>
      </c>
      <c r="AI80" s="35">
        <f>'EV TECNICA'!P80</f>
        <v>0</v>
      </c>
      <c r="AJ80" s="47" t="str">
        <f t="shared" si="21"/>
        <v>NO OFERTADO</v>
      </c>
      <c r="AK80" s="35">
        <f>'OFERTAS ECONOMICAS'!AX80</f>
        <v>0</v>
      </c>
      <c r="AL80" s="35">
        <f>'EV TECNICA'!Q80</f>
        <v>0</v>
      </c>
      <c r="AM80" s="47" t="str">
        <f t="shared" si="22"/>
        <v>NO OFERTADO</v>
      </c>
      <c r="AN80" s="35">
        <f>'OFERTAS ECONOMICAS'!BB80</f>
        <v>0</v>
      </c>
      <c r="AO80" s="35">
        <f>'EV TECNICA'!R80</f>
        <v>0</v>
      </c>
      <c r="AP80" s="47" t="str">
        <f t="shared" si="23"/>
        <v>NO OFERTADO</v>
      </c>
    </row>
    <row r="81" spans="1:42" s="14" customFormat="1" ht="25.5" x14ac:dyDescent="0.2">
      <c r="A81" s="48">
        <v>72</v>
      </c>
      <c r="B81" s="49" t="s">
        <v>100</v>
      </c>
      <c r="C81" s="49" t="s">
        <v>89</v>
      </c>
      <c r="D81" s="132">
        <v>1</v>
      </c>
      <c r="E81" s="50" t="s">
        <v>331</v>
      </c>
      <c r="F81" s="164">
        <v>15466</v>
      </c>
      <c r="G81" s="35">
        <f>'OFERTAS ECONOMICAS'!J81</f>
        <v>0</v>
      </c>
      <c r="H81" s="35">
        <f>'EV TECNICA'!G81</f>
        <v>0</v>
      </c>
      <c r="I81" s="47" t="str">
        <f t="shared" si="12"/>
        <v>NO OFERTADO</v>
      </c>
      <c r="J81" s="35">
        <f>'OFERTAS ECONOMICAS'!N81</f>
        <v>0</v>
      </c>
      <c r="K81" s="35">
        <f>'EV TECNICA'!H81</f>
        <v>0</v>
      </c>
      <c r="L81" s="47" t="str">
        <f t="shared" si="13"/>
        <v>NO OFERTADO</v>
      </c>
      <c r="M81" s="35">
        <f>'OFERTAS ECONOMICAS'!R81</f>
        <v>14945</v>
      </c>
      <c r="N81" s="35" t="str">
        <f>'EV TECNICA'!I81</f>
        <v xml:space="preserve">CUMPLE </v>
      </c>
      <c r="O81" s="47" t="str">
        <f t="shared" si="14"/>
        <v>HABILITA</v>
      </c>
      <c r="P81" s="35">
        <f>'OFERTAS ECONOMICAS'!V81</f>
        <v>16443</v>
      </c>
      <c r="Q81" s="35" t="str">
        <f>'EV TECNICA'!J81</f>
        <v>CUMPLE</v>
      </c>
      <c r="R81" s="47" t="str">
        <f t="shared" si="15"/>
        <v>HABILITA</v>
      </c>
      <c r="S81" s="35">
        <f>'OFERTAS ECONOMICAS'!Z81</f>
        <v>0</v>
      </c>
      <c r="T81" s="35">
        <f>'EV TECNICA'!K81</f>
        <v>0</v>
      </c>
      <c r="U81" s="47" t="str">
        <f t="shared" si="16"/>
        <v>NO OFERTADO</v>
      </c>
      <c r="V81" s="35">
        <f>'OFERTAS ECONOMICAS'!AD81</f>
        <v>0</v>
      </c>
      <c r="W81" s="35">
        <f>'EV TECNICA'!L81</f>
        <v>0</v>
      </c>
      <c r="X81" s="47" t="str">
        <f t="shared" si="17"/>
        <v>NO OFERTADO</v>
      </c>
      <c r="Y81" s="35">
        <f>'OFERTAS ECONOMICAS'!AH81</f>
        <v>0</v>
      </c>
      <c r="Z81" s="35">
        <f>'EV TECNICA'!M81</f>
        <v>0</v>
      </c>
      <c r="AA81" s="47" t="str">
        <f t="shared" si="18"/>
        <v>NO OFERTADO</v>
      </c>
      <c r="AB81" s="35">
        <f>'OFERTAS ECONOMICAS'!AL81</f>
        <v>13750</v>
      </c>
      <c r="AC81" s="35" t="str">
        <f>'EV TECNICA'!N81</f>
        <v xml:space="preserve">CUMPLE </v>
      </c>
      <c r="AD81" s="47" t="str">
        <f t="shared" si="19"/>
        <v>HABILITA</v>
      </c>
      <c r="AE81" s="35">
        <f>'OFERTAS ECONOMICAS'!AP81</f>
        <v>16443</v>
      </c>
      <c r="AF81" s="35" t="str">
        <f>'EV TECNICA'!O81</f>
        <v xml:space="preserve">CUMPLE </v>
      </c>
      <c r="AG81" s="47" t="str">
        <f t="shared" si="20"/>
        <v>HABILITA</v>
      </c>
      <c r="AH81" s="35">
        <f>'OFERTAS ECONOMICAS'!AT81</f>
        <v>0</v>
      </c>
      <c r="AI81" s="35">
        <f>'EV TECNICA'!P81</f>
        <v>0</v>
      </c>
      <c r="AJ81" s="47" t="str">
        <f t="shared" si="21"/>
        <v>NO OFERTADO</v>
      </c>
      <c r="AK81" s="35">
        <f>'OFERTAS ECONOMICAS'!AX81</f>
        <v>0</v>
      </c>
      <c r="AL81" s="35">
        <f>'EV TECNICA'!Q81</f>
        <v>0</v>
      </c>
      <c r="AM81" s="47" t="str">
        <f t="shared" si="22"/>
        <v>NO OFERTADO</v>
      </c>
      <c r="AN81" s="35">
        <f>'OFERTAS ECONOMICAS'!BB81</f>
        <v>0</v>
      </c>
      <c r="AO81" s="35">
        <f>'EV TECNICA'!R81</f>
        <v>0</v>
      </c>
      <c r="AP81" s="47" t="str">
        <f t="shared" si="23"/>
        <v>NO OFERTADO</v>
      </c>
    </row>
    <row r="82" spans="1:42" s="14" customFormat="1" ht="25.5" x14ac:dyDescent="0.2">
      <c r="A82" s="52">
        <v>73</v>
      </c>
      <c r="B82" s="49" t="s">
        <v>101</v>
      </c>
      <c r="C82" s="49" t="s">
        <v>89</v>
      </c>
      <c r="D82" s="132">
        <v>1</v>
      </c>
      <c r="E82" s="50" t="s">
        <v>331</v>
      </c>
      <c r="F82" s="164">
        <v>15466</v>
      </c>
      <c r="G82" s="35">
        <f>'OFERTAS ECONOMICAS'!J82</f>
        <v>0</v>
      </c>
      <c r="H82" s="35">
        <f>'EV TECNICA'!G82</f>
        <v>0</v>
      </c>
      <c r="I82" s="47" t="str">
        <f t="shared" si="12"/>
        <v>NO OFERTADO</v>
      </c>
      <c r="J82" s="35">
        <f>'OFERTAS ECONOMICAS'!N82</f>
        <v>0</v>
      </c>
      <c r="K82" s="35">
        <f>'EV TECNICA'!H82</f>
        <v>0</v>
      </c>
      <c r="L82" s="47" t="str">
        <f t="shared" si="13"/>
        <v>NO OFERTADO</v>
      </c>
      <c r="M82" s="35">
        <f>'OFERTAS ECONOMICAS'!R82</f>
        <v>14945</v>
      </c>
      <c r="N82" s="35" t="str">
        <f>'EV TECNICA'!I82</f>
        <v xml:space="preserve">CUMPLE </v>
      </c>
      <c r="O82" s="47" t="str">
        <f t="shared" si="14"/>
        <v>HABILITA</v>
      </c>
      <c r="P82" s="35">
        <f>'OFERTAS ECONOMICAS'!V82</f>
        <v>16443</v>
      </c>
      <c r="Q82" s="35" t="str">
        <f>'EV TECNICA'!J82</f>
        <v>CUMPLE</v>
      </c>
      <c r="R82" s="47" t="str">
        <f t="shared" si="15"/>
        <v>HABILITA</v>
      </c>
      <c r="S82" s="35">
        <f>'OFERTAS ECONOMICAS'!Z82</f>
        <v>0</v>
      </c>
      <c r="T82" s="35">
        <f>'EV TECNICA'!K82</f>
        <v>0</v>
      </c>
      <c r="U82" s="47" t="str">
        <f t="shared" si="16"/>
        <v>NO OFERTADO</v>
      </c>
      <c r="V82" s="35">
        <f>'OFERTAS ECONOMICAS'!AD82</f>
        <v>0</v>
      </c>
      <c r="W82" s="35">
        <f>'EV TECNICA'!L82</f>
        <v>0</v>
      </c>
      <c r="X82" s="47" t="str">
        <f t="shared" si="17"/>
        <v>NO OFERTADO</v>
      </c>
      <c r="Y82" s="35">
        <f>'OFERTAS ECONOMICAS'!AH82</f>
        <v>0</v>
      </c>
      <c r="Z82" s="35">
        <f>'EV TECNICA'!M82</f>
        <v>0</v>
      </c>
      <c r="AA82" s="47" t="str">
        <f t="shared" si="18"/>
        <v>NO OFERTADO</v>
      </c>
      <c r="AB82" s="35">
        <f>'OFERTAS ECONOMICAS'!AL82</f>
        <v>13750</v>
      </c>
      <c r="AC82" s="35" t="str">
        <f>'EV TECNICA'!N82</f>
        <v xml:space="preserve">CUMPLE </v>
      </c>
      <c r="AD82" s="47" t="str">
        <f t="shared" si="19"/>
        <v>HABILITA</v>
      </c>
      <c r="AE82" s="35">
        <f>'OFERTAS ECONOMICAS'!AP82</f>
        <v>16443</v>
      </c>
      <c r="AF82" s="35" t="str">
        <f>'EV TECNICA'!O82</f>
        <v xml:space="preserve">CUMPLE </v>
      </c>
      <c r="AG82" s="47" t="str">
        <f t="shared" si="20"/>
        <v>HABILITA</v>
      </c>
      <c r="AH82" s="35">
        <f>'OFERTAS ECONOMICAS'!AT82</f>
        <v>0</v>
      </c>
      <c r="AI82" s="35">
        <f>'EV TECNICA'!P82</f>
        <v>0</v>
      </c>
      <c r="AJ82" s="47" t="str">
        <f t="shared" si="21"/>
        <v>NO OFERTADO</v>
      </c>
      <c r="AK82" s="35">
        <f>'OFERTAS ECONOMICAS'!AX82</f>
        <v>0</v>
      </c>
      <c r="AL82" s="35">
        <f>'EV TECNICA'!Q82</f>
        <v>0</v>
      </c>
      <c r="AM82" s="47" t="str">
        <f t="shared" si="22"/>
        <v>NO OFERTADO</v>
      </c>
      <c r="AN82" s="35">
        <f>'OFERTAS ECONOMICAS'!BB82</f>
        <v>0</v>
      </c>
      <c r="AO82" s="35">
        <f>'EV TECNICA'!R82</f>
        <v>0</v>
      </c>
      <c r="AP82" s="47" t="str">
        <f t="shared" si="23"/>
        <v>NO OFERTADO</v>
      </c>
    </row>
    <row r="83" spans="1:42" s="14" customFormat="1" ht="25.5" x14ac:dyDescent="0.2">
      <c r="A83" s="48">
        <v>74</v>
      </c>
      <c r="B83" s="49" t="s">
        <v>102</v>
      </c>
      <c r="C83" s="49" t="s">
        <v>89</v>
      </c>
      <c r="D83" s="132">
        <v>1</v>
      </c>
      <c r="E83" s="50" t="s">
        <v>331</v>
      </c>
      <c r="F83" s="164">
        <v>15466</v>
      </c>
      <c r="G83" s="35">
        <f>'OFERTAS ECONOMICAS'!J83</f>
        <v>0</v>
      </c>
      <c r="H83" s="35">
        <f>'EV TECNICA'!G83</f>
        <v>0</v>
      </c>
      <c r="I83" s="47" t="str">
        <f t="shared" si="12"/>
        <v>NO OFERTADO</v>
      </c>
      <c r="J83" s="35">
        <f>'OFERTAS ECONOMICAS'!N83</f>
        <v>0</v>
      </c>
      <c r="K83" s="35">
        <f>'EV TECNICA'!H83</f>
        <v>0</v>
      </c>
      <c r="L83" s="47" t="str">
        <f t="shared" si="13"/>
        <v>NO OFERTADO</v>
      </c>
      <c r="M83" s="35">
        <f>'OFERTAS ECONOMICAS'!R83</f>
        <v>14945</v>
      </c>
      <c r="N83" s="35" t="str">
        <f>'EV TECNICA'!I83</f>
        <v xml:space="preserve">CUMPLE </v>
      </c>
      <c r="O83" s="47" t="str">
        <f t="shared" si="14"/>
        <v>HABILITA</v>
      </c>
      <c r="P83" s="35">
        <f>'OFERTAS ECONOMICAS'!V83</f>
        <v>16443</v>
      </c>
      <c r="Q83" s="35" t="str">
        <f>'EV TECNICA'!J83</f>
        <v>CUMPLE</v>
      </c>
      <c r="R83" s="47" t="str">
        <f t="shared" si="15"/>
        <v>HABILITA</v>
      </c>
      <c r="S83" s="35">
        <f>'OFERTAS ECONOMICAS'!Z83</f>
        <v>0</v>
      </c>
      <c r="T83" s="35">
        <f>'EV TECNICA'!K83</f>
        <v>0</v>
      </c>
      <c r="U83" s="47" t="str">
        <f t="shared" si="16"/>
        <v>NO OFERTADO</v>
      </c>
      <c r="V83" s="35">
        <f>'OFERTAS ECONOMICAS'!AD83</f>
        <v>0</v>
      </c>
      <c r="W83" s="35">
        <f>'EV TECNICA'!L83</f>
        <v>0</v>
      </c>
      <c r="X83" s="47" t="str">
        <f t="shared" si="17"/>
        <v>NO OFERTADO</v>
      </c>
      <c r="Y83" s="35">
        <f>'OFERTAS ECONOMICAS'!AH83</f>
        <v>0</v>
      </c>
      <c r="Z83" s="35">
        <f>'EV TECNICA'!M83</f>
        <v>0</v>
      </c>
      <c r="AA83" s="47" t="str">
        <f t="shared" si="18"/>
        <v>NO OFERTADO</v>
      </c>
      <c r="AB83" s="35">
        <f>'OFERTAS ECONOMICAS'!AL83</f>
        <v>13750</v>
      </c>
      <c r="AC83" s="35" t="str">
        <f>'EV TECNICA'!N83</f>
        <v xml:space="preserve">CUMPLE </v>
      </c>
      <c r="AD83" s="47" t="str">
        <f t="shared" si="19"/>
        <v>HABILITA</v>
      </c>
      <c r="AE83" s="35">
        <f>'OFERTAS ECONOMICAS'!AP83</f>
        <v>16443</v>
      </c>
      <c r="AF83" s="35" t="str">
        <f>'EV TECNICA'!O83</f>
        <v xml:space="preserve">CUMPLE </v>
      </c>
      <c r="AG83" s="47" t="str">
        <f t="shared" si="20"/>
        <v>HABILITA</v>
      </c>
      <c r="AH83" s="35">
        <f>'OFERTAS ECONOMICAS'!AT83</f>
        <v>0</v>
      </c>
      <c r="AI83" s="35">
        <f>'EV TECNICA'!P83</f>
        <v>0</v>
      </c>
      <c r="AJ83" s="47" t="str">
        <f t="shared" si="21"/>
        <v>NO OFERTADO</v>
      </c>
      <c r="AK83" s="35">
        <f>'OFERTAS ECONOMICAS'!AX83</f>
        <v>0</v>
      </c>
      <c r="AL83" s="35">
        <f>'EV TECNICA'!Q83</f>
        <v>0</v>
      </c>
      <c r="AM83" s="47" t="str">
        <f t="shared" si="22"/>
        <v>NO OFERTADO</v>
      </c>
      <c r="AN83" s="35">
        <f>'OFERTAS ECONOMICAS'!BB83</f>
        <v>0</v>
      </c>
      <c r="AO83" s="35">
        <f>'EV TECNICA'!R83</f>
        <v>0</v>
      </c>
      <c r="AP83" s="47" t="str">
        <f t="shared" si="23"/>
        <v>NO OFERTADO</v>
      </c>
    </row>
    <row r="84" spans="1:42" s="14" customFormat="1" ht="38.25" x14ac:dyDescent="0.2">
      <c r="A84" s="52">
        <v>75</v>
      </c>
      <c r="B84" s="49" t="s">
        <v>359</v>
      </c>
      <c r="C84" s="49" t="s">
        <v>143</v>
      </c>
      <c r="D84" s="132">
        <v>1</v>
      </c>
      <c r="E84" s="50" t="s">
        <v>331</v>
      </c>
      <c r="F84" s="164">
        <v>243.75</v>
      </c>
      <c r="G84" s="35">
        <f>'OFERTAS ECONOMICAS'!J84</f>
        <v>0</v>
      </c>
      <c r="H84" s="35">
        <f>'EV TECNICA'!G84</f>
        <v>0</v>
      </c>
      <c r="I84" s="47" t="str">
        <f t="shared" si="12"/>
        <v>NO OFERTADO</v>
      </c>
      <c r="J84" s="35">
        <f>'OFERTAS ECONOMICAS'!N84</f>
        <v>0</v>
      </c>
      <c r="K84" s="35">
        <f>'EV TECNICA'!H84</f>
        <v>0</v>
      </c>
      <c r="L84" s="47" t="str">
        <f t="shared" si="13"/>
        <v>NO OFERTADO</v>
      </c>
      <c r="M84" s="35">
        <f>'OFERTAS ECONOMICAS'!R84</f>
        <v>224</v>
      </c>
      <c r="N84" s="35" t="str">
        <f>'EV TECNICA'!I84</f>
        <v>CUMPLE</v>
      </c>
      <c r="O84" s="47" t="str">
        <f t="shared" si="14"/>
        <v>HABILITA</v>
      </c>
      <c r="P84" s="35">
        <f>'OFERTAS ECONOMICAS'!V84</f>
        <v>245</v>
      </c>
      <c r="Q84" s="35" t="str">
        <f>'EV TECNICA'!J84</f>
        <v>CUMPLE</v>
      </c>
      <c r="R84" s="47" t="str">
        <f t="shared" si="15"/>
        <v>HABILITA</v>
      </c>
      <c r="S84" s="35">
        <f>'OFERTAS ECONOMICAS'!Z84</f>
        <v>0</v>
      </c>
      <c r="T84" s="35">
        <f>'EV TECNICA'!K84</f>
        <v>0</v>
      </c>
      <c r="U84" s="47" t="str">
        <f t="shared" si="16"/>
        <v>NO OFERTADO</v>
      </c>
      <c r="V84" s="35">
        <f>'OFERTAS ECONOMICAS'!AD84</f>
        <v>0</v>
      </c>
      <c r="W84" s="35">
        <f>'EV TECNICA'!L84</f>
        <v>0</v>
      </c>
      <c r="X84" s="47" t="str">
        <f t="shared" si="17"/>
        <v>NO OFERTADO</v>
      </c>
      <c r="Y84" s="35">
        <f>'OFERTAS ECONOMICAS'!AH84</f>
        <v>0</v>
      </c>
      <c r="Z84" s="35">
        <f>'EV TECNICA'!M84</f>
        <v>0</v>
      </c>
      <c r="AA84" s="47" t="str">
        <f t="shared" si="18"/>
        <v>NO OFERTADO</v>
      </c>
      <c r="AB84" s="35">
        <f>'OFERTAS ECONOMICAS'!AL84</f>
        <v>238</v>
      </c>
      <c r="AC84" s="35" t="str">
        <f>'EV TECNICA'!N84</f>
        <v>CUMPLE</v>
      </c>
      <c r="AD84" s="47" t="str">
        <f t="shared" si="19"/>
        <v>HABILITA</v>
      </c>
      <c r="AE84" s="35">
        <f>'OFERTAS ECONOMICAS'!AP84</f>
        <v>0</v>
      </c>
      <c r="AF84" s="35">
        <f>'EV TECNICA'!O84</f>
        <v>0</v>
      </c>
      <c r="AG84" s="47" t="str">
        <f t="shared" si="20"/>
        <v>NO OFERTADO</v>
      </c>
      <c r="AH84" s="35">
        <f>'OFERTAS ECONOMICAS'!AT84</f>
        <v>0</v>
      </c>
      <c r="AI84" s="35">
        <f>'EV TECNICA'!P84</f>
        <v>0</v>
      </c>
      <c r="AJ84" s="47" t="str">
        <f t="shared" si="21"/>
        <v>NO OFERTADO</v>
      </c>
      <c r="AK84" s="35">
        <f>'OFERTAS ECONOMICAS'!AX84</f>
        <v>0</v>
      </c>
      <c r="AL84" s="35">
        <f>'EV TECNICA'!Q84</f>
        <v>0</v>
      </c>
      <c r="AM84" s="47" t="str">
        <f t="shared" si="22"/>
        <v>NO OFERTADO</v>
      </c>
      <c r="AN84" s="35">
        <f>'OFERTAS ECONOMICAS'!BB84</f>
        <v>0</v>
      </c>
      <c r="AO84" s="35">
        <f>'EV TECNICA'!R84</f>
        <v>0</v>
      </c>
      <c r="AP84" s="47" t="str">
        <f t="shared" si="23"/>
        <v>NO OFERTADO</v>
      </c>
    </row>
    <row r="85" spans="1:42" s="14" customFormat="1" ht="25.5" x14ac:dyDescent="0.2">
      <c r="A85" s="48">
        <v>76</v>
      </c>
      <c r="B85" s="49" t="s">
        <v>156</v>
      </c>
      <c r="C85" s="49" t="s">
        <v>157</v>
      </c>
      <c r="D85" s="132">
        <v>1</v>
      </c>
      <c r="E85" s="50" t="s">
        <v>331</v>
      </c>
      <c r="F85" s="164">
        <v>2795</v>
      </c>
      <c r="G85" s="35">
        <f>'OFERTAS ECONOMICAS'!J85</f>
        <v>0</v>
      </c>
      <c r="H85" s="35">
        <f>'EV TECNICA'!G85</f>
        <v>0</v>
      </c>
      <c r="I85" s="47" t="str">
        <f t="shared" si="12"/>
        <v>NO OFERTADO</v>
      </c>
      <c r="J85" s="35">
        <f>'OFERTAS ECONOMICAS'!N85</f>
        <v>0</v>
      </c>
      <c r="K85" s="35">
        <f>'EV TECNICA'!H85</f>
        <v>0</v>
      </c>
      <c r="L85" s="47" t="str">
        <f t="shared" si="13"/>
        <v>NO OFERTADO</v>
      </c>
      <c r="M85" s="35">
        <f>'OFERTAS ECONOMICAS'!R85</f>
        <v>3300</v>
      </c>
      <c r="N85" s="35" t="str">
        <f>'EV TECNICA'!I85</f>
        <v>CUMPLE</v>
      </c>
      <c r="O85" s="47" t="str">
        <f t="shared" si="14"/>
        <v>HABILITA</v>
      </c>
      <c r="P85" s="35">
        <f>'OFERTAS ECONOMICAS'!V85</f>
        <v>3523</v>
      </c>
      <c r="Q85" s="35" t="str">
        <f>'EV TECNICA'!J85</f>
        <v>CUMPLE</v>
      </c>
      <c r="R85" s="47" t="str">
        <f t="shared" si="15"/>
        <v>HABILITA</v>
      </c>
      <c r="S85" s="35">
        <f>'OFERTAS ECONOMICAS'!Z85</f>
        <v>0</v>
      </c>
      <c r="T85" s="35">
        <f>'EV TECNICA'!K85</f>
        <v>0</v>
      </c>
      <c r="U85" s="47" t="str">
        <f t="shared" si="16"/>
        <v>NO OFERTADO</v>
      </c>
      <c r="V85" s="35">
        <f>'OFERTAS ECONOMICAS'!AD85</f>
        <v>0</v>
      </c>
      <c r="W85" s="35">
        <f>'EV TECNICA'!L85</f>
        <v>0</v>
      </c>
      <c r="X85" s="47" t="str">
        <f t="shared" si="17"/>
        <v>NO OFERTADO</v>
      </c>
      <c r="Y85" s="35">
        <f>'OFERTAS ECONOMICAS'!AH85</f>
        <v>0</v>
      </c>
      <c r="Z85" s="35">
        <f>'EV TECNICA'!M85</f>
        <v>0</v>
      </c>
      <c r="AA85" s="47" t="str">
        <f t="shared" si="18"/>
        <v>NO OFERTADO</v>
      </c>
      <c r="AB85" s="35">
        <f>'OFERTAS ECONOMICAS'!AL85</f>
        <v>2980</v>
      </c>
      <c r="AC85" s="35" t="str">
        <f>'EV TECNICA'!N85</f>
        <v>CUMPLE</v>
      </c>
      <c r="AD85" s="47" t="str">
        <f t="shared" si="19"/>
        <v>HABILITA</v>
      </c>
      <c r="AE85" s="35">
        <f>'OFERTAS ECONOMICAS'!AP85</f>
        <v>4378</v>
      </c>
      <c r="AF85" s="35" t="str">
        <f>'EV TECNICA'!O85</f>
        <v xml:space="preserve">CUMPLE </v>
      </c>
      <c r="AG85" s="47" t="str">
        <f t="shared" si="20"/>
        <v>NO HABILITA</v>
      </c>
      <c r="AH85" s="35">
        <f>'OFERTAS ECONOMICAS'!AT85</f>
        <v>0</v>
      </c>
      <c r="AI85" s="35">
        <f>'EV TECNICA'!P85</f>
        <v>0</v>
      </c>
      <c r="AJ85" s="47" t="str">
        <f t="shared" si="21"/>
        <v>NO OFERTADO</v>
      </c>
      <c r="AK85" s="35">
        <f>'OFERTAS ECONOMICAS'!AX85</f>
        <v>0</v>
      </c>
      <c r="AL85" s="35">
        <f>'EV TECNICA'!Q85</f>
        <v>0</v>
      </c>
      <c r="AM85" s="47" t="str">
        <f t="shared" si="22"/>
        <v>NO OFERTADO</v>
      </c>
      <c r="AN85" s="35">
        <f>'OFERTAS ECONOMICAS'!BB85</f>
        <v>0</v>
      </c>
      <c r="AO85" s="35">
        <f>'EV TECNICA'!R85</f>
        <v>0</v>
      </c>
      <c r="AP85" s="47" t="str">
        <f t="shared" si="23"/>
        <v>NO OFERTADO</v>
      </c>
    </row>
    <row r="86" spans="1:42" s="14" customFormat="1" ht="38.25" x14ac:dyDescent="0.2">
      <c r="A86" s="52">
        <v>77</v>
      </c>
      <c r="B86" s="49" t="s">
        <v>161</v>
      </c>
      <c r="C86" s="49" t="s">
        <v>157</v>
      </c>
      <c r="D86" s="132">
        <v>1</v>
      </c>
      <c r="E86" s="50" t="s">
        <v>331</v>
      </c>
      <c r="F86" s="164">
        <v>6069</v>
      </c>
      <c r="G86" s="35">
        <f>'OFERTAS ECONOMICAS'!J86</f>
        <v>0</v>
      </c>
      <c r="H86" s="35">
        <f>'EV TECNICA'!G86</f>
        <v>0</v>
      </c>
      <c r="I86" s="47" t="str">
        <f t="shared" si="12"/>
        <v>NO OFERTADO</v>
      </c>
      <c r="J86" s="35">
        <f>'OFERTAS ECONOMICAS'!N86</f>
        <v>0</v>
      </c>
      <c r="K86" s="35">
        <f>'EV TECNICA'!H86</f>
        <v>0</v>
      </c>
      <c r="L86" s="47" t="str">
        <f t="shared" si="13"/>
        <v>NO OFERTADO</v>
      </c>
      <c r="M86" s="35">
        <f>'OFERTAS ECONOMICAS'!R86</f>
        <v>4300</v>
      </c>
      <c r="N86" s="35" t="str">
        <f>'EV TECNICA'!I86</f>
        <v>CUMPLE</v>
      </c>
      <c r="O86" s="47" t="str">
        <f t="shared" si="14"/>
        <v>HABILITA</v>
      </c>
      <c r="P86" s="35">
        <f>'OFERTAS ECONOMICAS'!V86</f>
        <v>19944</v>
      </c>
      <c r="Q86" s="35" t="str">
        <f>'EV TECNICA'!J86</f>
        <v>CUMPLE</v>
      </c>
      <c r="R86" s="47" t="str">
        <f t="shared" si="15"/>
        <v>NO HABILITA</v>
      </c>
      <c r="S86" s="35">
        <f>'OFERTAS ECONOMICAS'!Z86</f>
        <v>0</v>
      </c>
      <c r="T86" s="35">
        <f>'EV TECNICA'!K86</f>
        <v>0</v>
      </c>
      <c r="U86" s="47" t="str">
        <f t="shared" si="16"/>
        <v>NO OFERTADO</v>
      </c>
      <c r="V86" s="35">
        <f>'OFERTAS ECONOMICAS'!AD86</f>
        <v>0</v>
      </c>
      <c r="W86" s="35">
        <f>'EV TECNICA'!L86</f>
        <v>0</v>
      </c>
      <c r="X86" s="47" t="str">
        <f t="shared" si="17"/>
        <v>NO OFERTADO</v>
      </c>
      <c r="Y86" s="35">
        <f>'OFERTAS ECONOMICAS'!AH86</f>
        <v>0</v>
      </c>
      <c r="Z86" s="35">
        <f>'EV TECNICA'!M86</f>
        <v>0</v>
      </c>
      <c r="AA86" s="47" t="str">
        <f t="shared" si="18"/>
        <v>NO OFERTADO</v>
      </c>
      <c r="AB86" s="35">
        <f>'OFERTAS ECONOMICAS'!AL86</f>
        <v>0</v>
      </c>
      <c r="AC86" s="35">
        <f>'EV TECNICA'!N86</f>
        <v>0</v>
      </c>
      <c r="AD86" s="47" t="str">
        <f t="shared" si="19"/>
        <v>NO OFERTADO</v>
      </c>
      <c r="AE86" s="35">
        <f>'OFERTAS ECONOMICAS'!AP86</f>
        <v>16086</v>
      </c>
      <c r="AF86" s="35" t="str">
        <f>'EV TECNICA'!O86</f>
        <v>NO CUMPLE EV. TECNICA</v>
      </c>
      <c r="AG86" s="47" t="str">
        <f t="shared" si="20"/>
        <v>NO HABILITA</v>
      </c>
      <c r="AH86" s="35">
        <f>'OFERTAS ECONOMICAS'!AT86</f>
        <v>0</v>
      </c>
      <c r="AI86" s="35">
        <f>'EV TECNICA'!P86</f>
        <v>0</v>
      </c>
      <c r="AJ86" s="47" t="str">
        <f t="shared" si="21"/>
        <v>NO OFERTADO</v>
      </c>
      <c r="AK86" s="35">
        <f>'OFERTAS ECONOMICAS'!AX86</f>
        <v>0</v>
      </c>
      <c r="AL86" s="35">
        <f>'EV TECNICA'!Q86</f>
        <v>0</v>
      </c>
      <c r="AM86" s="47" t="str">
        <f t="shared" si="22"/>
        <v>NO OFERTADO</v>
      </c>
      <c r="AN86" s="35">
        <f>'OFERTAS ECONOMICAS'!BB86</f>
        <v>0</v>
      </c>
      <c r="AO86" s="35">
        <f>'EV TECNICA'!R86</f>
        <v>0</v>
      </c>
      <c r="AP86" s="47" t="str">
        <f t="shared" si="23"/>
        <v>NO OFERTADO</v>
      </c>
    </row>
    <row r="87" spans="1:42" s="14" customFormat="1" ht="25.5" x14ac:dyDescent="0.2">
      <c r="A87" s="48">
        <v>78</v>
      </c>
      <c r="B87" s="49" t="s">
        <v>360</v>
      </c>
      <c r="C87" s="49" t="s">
        <v>157</v>
      </c>
      <c r="D87" s="132">
        <v>1</v>
      </c>
      <c r="E87" s="50" t="s">
        <v>331</v>
      </c>
      <c r="F87" s="164">
        <v>4050</v>
      </c>
      <c r="G87" s="35">
        <f>'OFERTAS ECONOMICAS'!J87</f>
        <v>0</v>
      </c>
      <c r="H87" s="35">
        <f>'EV TECNICA'!G87</f>
        <v>0</v>
      </c>
      <c r="I87" s="47" t="str">
        <f t="shared" si="12"/>
        <v>NO OFERTADO</v>
      </c>
      <c r="J87" s="35">
        <f>'OFERTAS ECONOMICAS'!N87</f>
        <v>0</v>
      </c>
      <c r="K87" s="35">
        <f>'EV TECNICA'!H87</f>
        <v>0</v>
      </c>
      <c r="L87" s="47" t="str">
        <f t="shared" si="13"/>
        <v>NO OFERTADO</v>
      </c>
      <c r="M87" s="35">
        <f>'OFERTAS ECONOMICAS'!R87</f>
        <v>0</v>
      </c>
      <c r="N87" s="35">
        <f>'EV TECNICA'!I87</f>
        <v>0</v>
      </c>
      <c r="O87" s="47" t="str">
        <f t="shared" si="14"/>
        <v>NO OFERTADO</v>
      </c>
      <c r="P87" s="35">
        <f>'OFERTAS ECONOMICAS'!V87</f>
        <v>0</v>
      </c>
      <c r="Q87" s="35">
        <f>'EV TECNICA'!J87</f>
        <v>0</v>
      </c>
      <c r="R87" s="47" t="str">
        <f t="shared" si="15"/>
        <v>NO OFERTADO</v>
      </c>
      <c r="S87" s="35">
        <f>'OFERTAS ECONOMICAS'!Z87</f>
        <v>0</v>
      </c>
      <c r="T87" s="35">
        <f>'EV TECNICA'!K87</f>
        <v>0</v>
      </c>
      <c r="U87" s="47" t="str">
        <f t="shared" si="16"/>
        <v>NO OFERTADO</v>
      </c>
      <c r="V87" s="35">
        <f>'OFERTAS ECONOMICAS'!AD87</f>
        <v>0</v>
      </c>
      <c r="W87" s="35">
        <f>'EV TECNICA'!L87</f>
        <v>0</v>
      </c>
      <c r="X87" s="47" t="str">
        <f t="shared" si="17"/>
        <v>NO OFERTADO</v>
      </c>
      <c r="Y87" s="35">
        <f>'OFERTAS ECONOMICAS'!AH87</f>
        <v>0</v>
      </c>
      <c r="Z87" s="35">
        <f>'EV TECNICA'!M87</f>
        <v>0</v>
      </c>
      <c r="AA87" s="47" t="str">
        <f t="shared" si="18"/>
        <v>NO OFERTADO</v>
      </c>
      <c r="AB87" s="35">
        <f>'OFERTAS ECONOMICAS'!AL87</f>
        <v>7710</v>
      </c>
      <c r="AC87" s="35" t="str">
        <f>'EV TECNICA'!N87</f>
        <v>NO CUMPLE EV. TECNICA</v>
      </c>
      <c r="AD87" s="47" t="str">
        <f t="shared" si="19"/>
        <v>NO HABILITA</v>
      </c>
      <c r="AE87" s="35">
        <f>'OFERTAS ECONOMICAS'!AP87</f>
        <v>6727</v>
      </c>
      <c r="AF87" s="35" t="str">
        <f>'EV TECNICA'!O87</f>
        <v xml:space="preserve">CUMPLE </v>
      </c>
      <c r="AG87" s="47" t="str">
        <f t="shared" si="20"/>
        <v>NO HABILITA</v>
      </c>
      <c r="AH87" s="35">
        <f>'OFERTAS ECONOMICAS'!AT87</f>
        <v>0</v>
      </c>
      <c r="AI87" s="35">
        <f>'EV TECNICA'!P87</f>
        <v>0</v>
      </c>
      <c r="AJ87" s="47" t="str">
        <f t="shared" si="21"/>
        <v>NO OFERTADO</v>
      </c>
      <c r="AK87" s="35">
        <f>'OFERTAS ECONOMICAS'!AX87</f>
        <v>0</v>
      </c>
      <c r="AL87" s="35">
        <f>'EV TECNICA'!Q87</f>
        <v>0</v>
      </c>
      <c r="AM87" s="47" t="str">
        <f t="shared" si="22"/>
        <v>NO OFERTADO</v>
      </c>
      <c r="AN87" s="35">
        <f>'OFERTAS ECONOMICAS'!BB87</f>
        <v>0</v>
      </c>
      <c r="AO87" s="35">
        <f>'EV TECNICA'!R87</f>
        <v>0</v>
      </c>
      <c r="AP87" s="47" t="str">
        <f t="shared" si="23"/>
        <v>NO OFERTADO</v>
      </c>
    </row>
    <row r="88" spans="1:42" s="14" customFormat="1" ht="25.5" x14ac:dyDescent="0.2">
      <c r="A88" s="52">
        <v>79</v>
      </c>
      <c r="B88" s="49" t="s">
        <v>163</v>
      </c>
      <c r="C88" s="49" t="s">
        <v>157</v>
      </c>
      <c r="D88" s="132">
        <v>1</v>
      </c>
      <c r="E88" s="50" t="s">
        <v>331</v>
      </c>
      <c r="F88" s="164">
        <v>2650</v>
      </c>
      <c r="G88" s="35">
        <f>'OFERTAS ECONOMICAS'!J88</f>
        <v>0</v>
      </c>
      <c r="H88" s="35">
        <f>'EV TECNICA'!G88</f>
        <v>0</v>
      </c>
      <c r="I88" s="47" t="str">
        <f t="shared" si="12"/>
        <v>NO OFERTADO</v>
      </c>
      <c r="J88" s="35">
        <f>'OFERTAS ECONOMICAS'!N88</f>
        <v>0</v>
      </c>
      <c r="K88" s="35">
        <f>'EV TECNICA'!H88</f>
        <v>0</v>
      </c>
      <c r="L88" s="47" t="str">
        <f t="shared" si="13"/>
        <v>NO OFERTADO</v>
      </c>
      <c r="M88" s="35">
        <f>'OFERTAS ECONOMICAS'!R88</f>
        <v>4300</v>
      </c>
      <c r="N88" s="35" t="str">
        <f>'EV TECNICA'!I88</f>
        <v>NO CUMPLE EV. TECNICA</v>
      </c>
      <c r="O88" s="47" t="str">
        <f t="shared" si="14"/>
        <v>NO HABILITA</v>
      </c>
      <c r="P88" s="35">
        <f>'OFERTAS ECONOMICAS'!V88</f>
        <v>4432</v>
      </c>
      <c r="Q88" s="35" t="str">
        <f>'EV TECNICA'!J88</f>
        <v>CUMPLE</v>
      </c>
      <c r="R88" s="47" t="str">
        <f t="shared" si="15"/>
        <v>NO HABILITA</v>
      </c>
      <c r="S88" s="35">
        <f>'OFERTAS ECONOMICAS'!Z88</f>
        <v>0</v>
      </c>
      <c r="T88" s="35">
        <f>'EV TECNICA'!K88</f>
        <v>0</v>
      </c>
      <c r="U88" s="47" t="str">
        <f t="shared" si="16"/>
        <v>NO OFERTADO</v>
      </c>
      <c r="V88" s="35">
        <f>'OFERTAS ECONOMICAS'!AD88</f>
        <v>0</v>
      </c>
      <c r="W88" s="35">
        <f>'EV TECNICA'!L88</f>
        <v>0</v>
      </c>
      <c r="X88" s="47" t="str">
        <f t="shared" si="17"/>
        <v>NO OFERTADO</v>
      </c>
      <c r="Y88" s="35">
        <f>'OFERTAS ECONOMICAS'!AH88</f>
        <v>0</v>
      </c>
      <c r="Z88" s="35">
        <f>'EV TECNICA'!M88</f>
        <v>0</v>
      </c>
      <c r="AA88" s="47" t="str">
        <f t="shared" si="18"/>
        <v>NO OFERTADO</v>
      </c>
      <c r="AB88" s="35">
        <f>'OFERTAS ECONOMICAS'!AL88</f>
        <v>4870</v>
      </c>
      <c r="AC88" s="35" t="str">
        <f>'EV TECNICA'!N88</f>
        <v>CUMPLE</v>
      </c>
      <c r="AD88" s="47" t="str">
        <f t="shared" si="19"/>
        <v>NO HABILITA</v>
      </c>
      <c r="AE88" s="35">
        <f>'OFERTAS ECONOMICAS'!AP88</f>
        <v>16086</v>
      </c>
      <c r="AF88" s="35" t="str">
        <f>'EV TECNICA'!O88</f>
        <v xml:space="preserve">CUMPLE </v>
      </c>
      <c r="AG88" s="47" t="str">
        <f t="shared" si="20"/>
        <v>NO HABILITA</v>
      </c>
      <c r="AH88" s="35">
        <f>'OFERTAS ECONOMICAS'!AT88</f>
        <v>0</v>
      </c>
      <c r="AI88" s="35">
        <f>'EV TECNICA'!P88</f>
        <v>0</v>
      </c>
      <c r="AJ88" s="47" t="str">
        <f t="shared" si="21"/>
        <v>NO OFERTADO</v>
      </c>
      <c r="AK88" s="35">
        <f>'OFERTAS ECONOMICAS'!AX88</f>
        <v>0</v>
      </c>
      <c r="AL88" s="35">
        <f>'EV TECNICA'!Q88</f>
        <v>0</v>
      </c>
      <c r="AM88" s="47" t="str">
        <f t="shared" si="22"/>
        <v>NO OFERTADO</v>
      </c>
      <c r="AN88" s="35">
        <f>'OFERTAS ECONOMICAS'!BB88</f>
        <v>0</v>
      </c>
      <c r="AO88" s="35">
        <f>'EV TECNICA'!R88</f>
        <v>0</v>
      </c>
      <c r="AP88" s="47" t="str">
        <f t="shared" si="23"/>
        <v>NO OFERTADO</v>
      </c>
    </row>
    <row r="89" spans="1:42" s="14" customFormat="1" ht="25.5" x14ac:dyDescent="0.2">
      <c r="A89" s="48">
        <v>80</v>
      </c>
      <c r="B89" s="49" t="s">
        <v>168</v>
      </c>
      <c r="C89" s="49" t="s">
        <v>169</v>
      </c>
      <c r="D89" s="132">
        <v>1</v>
      </c>
      <c r="E89" s="50" t="s">
        <v>331</v>
      </c>
      <c r="F89" s="164">
        <v>3901.25</v>
      </c>
      <c r="G89" s="35">
        <f>'OFERTAS ECONOMICAS'!J89</f>
        <v>0</v>
      </c>
      <c r="H89" s="35">
        <f>'EV TECNICA'!G89</f>
        <v>0</v>
      </c>
      <c r="I89" s="47" t="str">
        <f t="shared" si="12"/>
        <v>NO OFERTADO</v>
      </c>
      <c r="J89" s="35">
        <f>'OFERTAS ECONOMICAS'!N89</f>
        <v>0</v>
      </c>
      <c r="K89" s="35">
        <f>'EV TECNICA'!H89</f>
        <v>0</v>
      </c>
      <c r="L89" s="47" t="str">
        <f t="shared" si="13"/>
        <v>NO OFERTADO</v>
      </c>
      <c r="M89" s="35">
        <f>'OFERTAS ECONOMICAS'!R89</f>
        <v>3710</v>
      </c>
      <c r="N89" s="35" t="str">
        <f>'EV TECNICA'!I89</f>
        <v xml:space="preserve">CUMPLE </v>
      </c>
      <c r="O89" s="47" t="str">
        <f t="shared" si="14"/>
        <v>HABILITA</v>
      </c>
      <c r="P89" s="35">
        <f>'OFERTAS ECONOMICAS'!V89</f>
        <v>4284</v>
      </c>
      <c r="Q89" s="35" t="str">
        <f>'EV TECNICA'!J89</f>
        <v>CUMPLE</v>
      </c>
      <c r="R89" s="47" t="str">
        <f t="shared" si="15"/>
        <v>HABILITA</v>
      </c>
      <c r="S89" s="35">
        <f>'OFERTAS ECONOMICAS'!Z89</f>
        <v>0</v>
      </c>
      <c r="T89" s="35">
        <f>'EV TECNICA'!K89</f>
        <v>0</v>
      </c>
      <c r="U89" s="47" t="str">
        <f t="shared" si="16"/>
        <v>NO OFERTADO</v>
      </c>
      <c r="V89" s="35">
        <f>'OFERTAS ECONOMICAS'!AD89</f>
        <v>0</v>
      </c>
      <c r="W89" s="35">
        <f>'EV TECNICA'!L89</f>
        <v>0</v>
      </c>
      <c r="X89" s="47" t="str">
        <f t="shared" si="17"/>
        <v>NO OFERTADO</v>
      </c>
      <c r="Y89" s="35">
        <f>'OFERTAS ECONOMICAS'!AH89</f>
        <v>0</v>
      </c>
      <c r="Z89" s="35">
        <f>'EV TECNICA'!M89</f>
        <v>0</v>
      </c>
      <c r="AA89" s="47" t="str">
        <f t="shared" si="18"/>
        <v>NO OFERTADO</v>
      </c>
      <c r="AB89" s="35">
        <f>'OFERTAS ECONOMICAS'!AL89</f>
        <v>4160</v>
      </c>
      <c r="AC89" s="35" t="str">
        <f>'EV TECNICA'!N89</f>
        <v>CUMPLE</v>
      </c>
      <c r="AD89" s="47" t="str">
        <f t="shared" si="19"/>
        <v>HABILITA</v>
      </c>
      <c r="AE89" s="35">
        <f>'OFERTAS ECONOMICAS'!AP89</f>
        <v>4284</v>
      </c>
      <c r="AF89" s="35" t="str">
        <f>'EV TECNICA'!O89</f>
        <v xml:space="preserve">CUMPLE </v>
      </c>
      <c r="AG89" s="47" t="str">
        <f t="shared" si="20"/>
        <v>HABILITA</v>
      </c>
      <c r="AH89" s="35">
        <f>'OFERTAS ECONOMICAS'!AT89</f>
        <v>0</v>
      </c>
      <c r="AI89" s="35">
        <f>'EV TECNICA'!P89</f>
        <v>0</v>
      </c>
      <c r="AJ89" s="47" t="str">
        <f t="shared" si="21"/>
        <v>NO OFERTADO</v>
      </c>
      <c r="AK89" s="35">
        <f>'OFERTAS ECONOMICAS'!AX89</f>
        <v>0</v>
      </c>
      <c r="AL89" s="35">
        <f>'EV TECNICA'!Q89</f>
        <v>0</v>
      </c>
      <c r="AM89" s="47" t="str">
        <f t="shared" si="22"/>
        <v>NO OFERTADO</v>
      </c>
      <c r="AN89" s="35">
        <f>'OFERTAS ECONOMICAS'!BB89</f>
        <v>0</v>
      </c>
      <c r="AO89" s="35">
        <f>'EV TECNICA'!R89</f>
        <v>0</v>
      </c>
      <c r="AP89" s="47" t="str">
        <f t="shared" si="23"/>
        <v>NO OFERTADO</v>
      </c>
    </row>
    <row r="90" spans="1:42" s="14" customFormat="1" ht="12.75" x14ac:dyDescent="0.2">
      <c r="A90" s="52">
        <v>81</v>
      </c>
      <c r="B90" s="49" t="s">
        <v>170</v>
      </c>
      <c r="C90" s="49" t="s">
        <v>169</v>
      </c>
      <c r="D90" s="132">
        <v>1</v>
      </c>
      <c r="E90" s="50" t="s">
        <v>331</v>
      </c>
      <c r="F90" s="164">
        <v>3540</v>
      </c>
      <c r="G90" s="35">
        <f>'OFERTAS ECONOMICAS'!J90</f>
        <v>0</v>
      </c>
      <c r="H90" s="35">
        <f>'EV TECNICA'!G90</f>
        <v>0</v>
      </c>
      <c r="I90" s="47" t="str">
        <f t="shared" si="12"/>
        <v>NO OFERTADO</v>
      </c>
      <c r="J90" s="35">
        <f>'OFERTAS ECONOMICAS'!N90</f>
        <v>0</v>
      </c>
      <c r="K90" s="35">
        <f>'EV TECNICA'!H90</f>
        <v>0</v>
      </c>
      <c r="L90" s="47" t="str">
        <f t="shared" si="13"/>
        <v>NO OFERTADO</v>
      </c>
      <c r="M90" s="35">
        <f>'OFERTAS ECONOMICAS'!R90</f>
        <v>3710</v>
      </c>
      <c r="N90" s="35" t="str">
        <f>'EV TECNICA'!I90</f>
        <v>CUMPLE</v>
      </c>
      <c r="O90" s="47" t="str">
        <f t="shared" si="14"/>
        <v>HABILITA</v>
      </c>
      <c r="P90" s="35">
        <f>'OFERTAS ECONOMICAS'!V90</f>
        <v>4284</v>
      </c>
      <c r="Q90" s="35" t="str">
        <f>'EV TECNICA'!J90</f>
        <v>CUMPLE</v>
      </c>
      <c r="R90" s="47" t="str">
        <f t="shared" si="15"/>
        <v>HABILITA</v>
      </c>
      <c r="S90" s="35">
        <f>'OFERTAS ECONOMICAS'!Z90</f>
        <v>0</v>
      </c>
      <c r="T90" s="35">
        <f>'EV TECNICA'!K90</f>
        <v>0</v>
      </c>
      <c r="U90" s="47" t="str">
        <f t="shared" si="16"/>
        <v>NO OFERTADO</v>
      </c>
      <c r="V90" s="35">
        <f>'OFERTAS ECONOMICAS'!AD90</f>
        <v>0</v>
      </c>
      <c r="W90" s="35">
        <f>'EV TECNICA'!L90</f>
        <v>0</v>
      </c>
      <c r="X90" s="47" t="str">
        <f t="shared" si="17"/>
        <v>NO OFERTADO</v>
      </c>
      <c r="Y90" s="35">
        <f>'OFERTAS ECONOMICAS'!AH90</f>
        <v>0</v>
      </c>
      <c r="Z90" s="35">
        <f>'EV TECNICA'!M90</f>
        <v>0</v>
      </c>
      <c r="AA90" s="47" t="str">
        <f t="shared" si="18"/>
        <v>NO OFERTADO</v>
      </c>
      <c r="AB90" s="35">
        <f>'OFERTAS ECONOMICAS'!AL90</f>
        <v>4160</v>
      </c>
      <c r="AC90" s="35" t="str">
        <f>'EV TECNICA'!N90</f>
        <v>CUMPLE</v>
      </c>
      <c r="AD90" s="47" t="str">
        <f t="shared" si="19"/>
        <v>HABILITA</v>
      </c>
      <c r="AE90" s="35">
        <f>'OFERTAS ECONOMICAS'!AP90</f>
        <v>4284</v>
      </c>
      <c r="AF90" s="35" t="str">
        <f>'EV TECNICA'!O90</f>
        <v xml:space="preserve">CUMPLE </v>
      </c>
      <c r="AG90" s="47" t="str">
        <f t="shared" si="20"/>
        <v>HABILITA</v>
      </c>
      <c r="AH90" s="35">
        <f>'OFERTAS ECONOMICAS'!AT90</f>
        <v>0</v>
      </c>
      <c r="AI90" s="35">
        <f>'EV TECNICA'!P90</f>
        <v>0</v>
      </c>
      <c r="AJ90" s="47" t="str">
        <f t="shared" si="21"/>
        <v>NO OFERTADO</v>
      </c>
      <c r="AK90" s="35">
        <f>'OFERTAS ECONOMICAS'!AX90</f>
        <v>0</v>
      </c>
      <c r="AL90" s="35">
        <f>'EV TECNICA'!Q90</f>
        <v>0</v>
      </c>
      <c r="AM90" s="47" t="str">
        <f t="shared" si="22"/>
        <v>NO OFERTADO</v>
      </c>
      <c r="AN90" s="35">
        <f>'OFERTAS ECONOMICAS'!BB90</f>
        <v>0</v>
      </c>
      <c r="AO90" s="35">
        <f>'EV TECNICA'!R90</f>
        <v>0</v>
      </c>
      <c r="AP90" s="47" t="str">
        <f t="shared" si="23"/>
        <v>NO OFERTADO</v>
      </c>
    </row>
    <row r="91" spans="1:42" s="14" customFormat="1" ht="12.75" x14ac:dyDescent="0.2">
      <c r="A91" s="48">
        <v>82</v>
      </c>
      <c r="B91" s="49" t="s">
        <v>171</v>
      </c>
      <c r="C91" s="49" t="s">
        <v>169</v>
      </c>
      <c r="D91" s="132">
        <v>1</v>
      </c>
      <c r="E91" s="50" t="s">
        <v>331</v>
      </c>
      <c r="F91" s="164">
        <v>3863.75</v>
      </c>
      <c r="G91" s="35">
        <f>'OFERTAS ECONOMICAS'!J91</f>
        <v>0</v>
      </c>
      <c r="H91" s="35">
        <f>'EV TECNICA'!G91</f>
        <v>0</v>
      </c>
      <c r="I91" s="47" t="str">
        <f t="shared" si="12"/>
        <v>NO OFERTADO</v>
      </c>
      <c r="J91" s="35">
        <f>'OFERTAS ECONOMICAS'!N91</f>
        <v>0</v>
      </c>
      <c r="K91" s="35">
        <f>'EV TECNICA'!H91</f>
        <v>0</v>
      </c>
      <c r="L91" s="47" t="str">
        <f t="shared" si="13"/>
        <v>NO OFERTADO</v>
      </c>
      <c r="M91" s="35">
        <f>'OFERTAS ECONOMICAS'!R91</f>
        <v>3710</v>
      </c>
      <c r="N91" s="35" t="str">
        <f>'EV TECNICA'!I91</f>
        <v xml:space="preserve">CUMPLE </v>
      </c>
      <c r="O91" s="47" t="str">
        <f t="shared" si="14"/>
        <v>HABILITA</v>
      </c>
      <c r="P91" s="35">
        <f>'OFERTAS ECONOMICAS'!V91</f>
        <v>4284</v>
      </c>
      <c r="Q91" s="35" t="str">
        <f>'EV TECNICA'!J91</f>
        <v>CUMPLE</v>
      </c>
      <c r="R91" s="47" t="str">
        <f t="shared" si="15"/>
        <v>HABILITA</v>
      </c>
      <c r="S91" s="35">
        <f>'OFERTAS ECONOMICAS'!Z91</f>
        <v>0</v>
      </c>
      <c r="T91" s="35">
        <f>'EV TECNICA'!K91</f>
        <v>0</v>
      </c>
      <c r="U91" s="47" t="str">
        <f t="shared" si="16"/>
        <v>NO OFERTADO</v>
      </c>
      <c r="V91" s="35">
        <f>'OFERTAS ECONOMICAS'!AD91</f>
        <v>0</v>
      </c>
      <c r="W91" s="35">
        <f>'EV TECNICA'!L91</f>
        <v>0</v>
      </c>
      <c r="X91" s="47" t="str">
        <f t="shared" si="17"/>
        <v>NO OFERTADO</v>
      </c>
      <c r="Y91" s="35">
        <f>'OFERTAS ECONOMICAS'!AH91</f>
        <v>0</v>
      </c>
      <c r="Z91" s="35">
        <f>'EV TECNICA'!M91</f>
        <v>0</v>
      </c>
      <c r="AA91" s="47" t="str">
        <f t="shared" si="18"/>
        <v>NO OFERTADO</v>
      </c>
      <c r="AB91" s="35">
        <f>'OFERTAS ECONOMICAS'!AL91</f>
        <v>4160</v>
      </c>
      <c r="AC91" s="35" t="str">
        <f>'EV TECNICA'!N91</f>
        <v>CUMPLE</v>
      </c>
      <c r="AD91" s="47" t="str">
        <f t="shared" si="19"/>
        <v>HABILITA</v>
      </c>
      <c r="AE91" s="35">
        <f>'OFERTAS ECONOMICAS'!AP91</f>
        <v>4284</v>
      </c>
      <c r="AF91" s="35" t="str">
        <f>'EV TECNICA'!O91</f>
        <v xml:space="preserve">CUMPLE </v>
      </c>
      <c r="AG91" s="47" t="str">
        <f t="shared" si="20"/>
        <v>HABILITA</v>
      </c>
      <c r="AH91" s="35">
        <f>'OFERTAS ECONOMICAS'!AT91</f>
        <v>0</v>
      </c>
      <c r="AI91" s="35">
        <f>'EV TECNICA'!P91</f>
        <v>0</v>
      </c>
      <c r="AJ91" s="47" t="str">
        <f t="shared" si="21"/>
        <v>NO OFERTADO</v>
      </c>
      <c r="AK91" s="35">
        <f>'OFERTAS ECONOMICAS'!AX91</f>
        <v>0</v>
      </c>
      <c r="AL91" s="35">
        <f>'EV TECNICA'!Q91</f>
        <v>0</v>
      </c>
      <c r="AM91" s="47" t="str">
        <f t="shared" si="22"/>
        <v>NO OFERTADO</v>
      </c>
      <c r="AN91" s="35">
        <f>'OFERTAS ECONOMICAS'!BB91</f>
        <v>0</v>
      </c>
      <c r="AO91" s="35">
        <f>'EV TECNICA'!R91</f>
        <v>0</v>
      </c>
      <c r="AP91" s="47" t="str">
        <f t="shared" si="23"/>
        <v>NO OFERTADO</v>
      </c>
    </row>
    <row r="92" spans="1:42" s="14" customFormat="1" ht="25.5" x14ac:dyDescent="0.2">
      <c r="A92" s="52">
        <v>83</v>
      </c>
      <c r="B92" s="49" t="s">
        <v>197</v>
      </c>
      <c r="C92" s="49" t="s">
        <v>198</v>
      </c>
      <c r="D92" s="132">
        <v>1</v>
      </c>
      <c r="E92" s="50" t="s">
        <v>331</v>
      </c>
      <c r="F92" s="164">
        <v>4943</v>
      </c>
      <c r="G92" s="35">
        <f>'OFERTAS ECONOMICAS'!J92</f>
        <v>0</v>
      </c>
      <c r="H92" s="35">
        <f>'EV TECNICA'!G92</f>
        <v>0</v>
      </c>
      <c r="I92" s="47" t="str">
        <f t="shared" si="12"/>
        <v>NO OFERTADO</v>
      </c>
      <c r="J92" s="35">
        <f>'OFERTAS ECONOMICAS'!N92</f>
        <v>0</v>
      </c>
      <c r="K92" s="35">
        <f>'EV TECNICA'!H92</f>
        <v>0</v>
      </c>
      <c r="L92" s="47" t="str">
        <f t="shared" si="13"/>
        <v>NO OFERTADO</v>
      </c>
      <c r="M92" s="35">
        <f>'OFERTAS ECONOMICAS'!R92</f>
        <v>4980</v>
      </c>
      <c r="N92" s="35" t="str">
        <f>'EV TECNICA'!I92</f>
        <v xml:space="preserve">CUMPLE </v>
      </c>
      <c r="O92" s="47" t="str">
        <f t="shared" si="14"/>
        <v>HABILITA</v>
      </c>
      <c r="P92" s="35">
        <f>'OFERTAS ECONOMICAS'!V92</f>
        <v>6896.05</v>
      </c>
      <c r="Q92" s="35" t="str">
        <f>'EV TECNICA'!J92</f>
        <v>CUMPLE</v>
      </c>
      <c r="R92" s="47" t="str">
        <f t="shared" si="15"/>
        <v>NO HABILITA</v>
      </c>
      <c r="S92" s="35">
        <f>'OFERTAS ECONOMICAS'!Z92</f>
        <v>6188</v>
      </c>
      <c r="T92" s="35" t="str">
        <f>'EV TECNICA'!K92</f>
        <v xml:space="preserve">CUMPLE </v>
      </c>
      <c r="U92" s="47" t="str">
        <f t="shared" si="16"/>
        <v>HABILITA</v>
      </c>
      <c r="V92" s="35">
        <f>'OFERTAS ECONOMICAS'!AD92</f>
        <v>0</v>
      </c>
      <c r="W92" s="35">
        <f>'EV TECNICA'!L92</f>
        <v>0</v>
      </c>
      <c r="X92" s="47" t="str">
        <f t="shared" si="17"/>
        <v>NO OFERTADO</v>
      </c>
      <c r="Y92" s="35">
        <f>'OFERTAS ECONOMICAS'!AH92</f>
        <v>0</v>
      </c>
      <c r="Z92" s="35">
        <f>'EV TECNICA'!M92</f>
        <v>0</v>
      </c>
      <c r="AA92" s="47" t="str">
        <f t="shared" si="18"/>
        <v>NO OFERTADO</v>
      </c>
      <c r="AB92" s="35">
        <f>'OFERTAS ECONOMICAS'!AL92</f>
        <v>5540</v>
      </c>
      <c r="AC92" s="35" t="str">
        <f>'EV TECNICA'!N92</f>
        <v xml:space="preserve">CUMPLE </v>
      </c>
      <c r="AD92" s="47" t="str">
        <f t="shared" si="19"/>
        <v>HABILITA</v>
      </c>
      <c r="AE92" s="35">
        <f>'OFERTAS ECONOMICAS'!AP92</f>
        <v>0</v>
      </c>
      <c r="AF92" s="35">
        <f>'EV TECNICA'!O92</f>
        <v>0</v>
      </c>
      <c r="AG92" s="47" t="str">
        <f t="shared" si="20"/>
        <v>NO OFERTADO</v>
      </c>
      <c r="AH92" s="35">
        <f>'OFERTAS ECONOMICAS'!AT92</f>
        <v>0</v>
      </c>
      <c r="AI92" s="35">
        <f>'EV TECNICA'!P92</f>
        <v>0</v>
      </c>
      <c r="AJ92" s="47" t="str">
        <f t="shared" si="21"/>
        <v>NO OFERTADO</v>
      </c>
      <c r="AK92" s="35">
        <f>'OFERTAS ECONOMICAS'!AX92</f>
        <v>0</v>
      </c>
      <c r="AL92" s="35">
        <f>'EV TECNICA'!Q92</f>
        <v>0</v>
      </c>
      <c r="AM92" s="47" t="str">
        <f t="shared" si="22"/>
        <v>NO OFERTADO</v>
      </c>
      <c r="AN92" s="35">
        <f>'OFERTAS ECONOMICAS'!BB92</f>
        <v>0</v>
      </c>
      <c r="AO92" s="35">
        <f>'EV TECNICA'!R92</f>
        <v>0</v>
      </c>
      <c r="AP92" s="47" t="str">
        <f t="shared" si="23"/>
        <v>NO OFERTADO</v>
      </c>
    </row>
    <row r="93" spans="1:42" s="14" customFormat="1" ht="51" x14ac:dyDescent="0.2">
      <c r="A93" s="48">
        <v>84</v>
      </c>
      <c r="B93" s="49" t="s">
        <v>202</v>
      </c>
      <c r="C93" s="49" t="s">
        <v>201</v>
      </c>
      <c r="D93" s="132">
        <v>1</v>
      </c>
      <c r="E93" s="50" t="s">
        <v>331</v>
      </c>
      <c r="F93" s="164">
        <v>75000</v>
      </c>
      <c r="G93" s="35">
        <f>'OFERTAS ECONOMICAS'!J93</f>
        <v>0</v>
      </c>
      <c r="H93" s="35">
        <f>'EV TECNICA'!G93</f>
        <v>0</v>
      </c>
      <c r="I93" s="47" t="str">
        <f t="shared" si="12"/>
        <v>NO OFERTADO</v>
      </c>
      <c r="J93" s="35">
        <f>'OFERTAS ECONOMICAS'!N93</f>
        <v>0</v>
      </c>
      <c r="K93" s="35">
        <f>'EV TECNICA'!H93</f>
        <v>0</v>
      </c>
      <c r="L93" s="47" t="str">
        <f t="shared" si="13"/>
        <v>NO OFERTADO</v>
      </c>
      <c r="M93" s="35">
        <f>'OFERTAS ECONOMICAS'!R93</f>
        <v>73240</v>
      </c>
      <c r="N93" s="35" t="str">
        <f>'EV TECNICA'!I93</f>
        <v xml:space="preserve">CUMPLE </v>
      </c>
      <c r="O93" s="47" t="str">
        <f t="shared" si="14"/>
        <v>HABILITA</v>
      </c>
      <c r="P93" s="35">
        <f>'OFERTAS ECONOMICAS'!V93</f>
        <v>299565</v>
      </c>
      <c r="Q93" s="35" t="str">
        <f>'EV TECNICA'!J93</f>
        <v>NO CUMPLE EV. TECNICA</v>
      </c>
      <c r="R93" s="47" t="str">
        <f t="shared" si="15"/>
        <v>NO HABILITA</v>
      </c>
      <c r="S93" s="35">
        <f>'OFERTAS ECONOMICAS'!Z93</f>
        <v>0</v>
      </c>
      <c r="T93" s="35">
        <f>'EV TECNICA'!K93</f>
        <v>0</v>
      </c>
      <c r="U93" s="47" t="str">
        <f t="shared" si="16"/>
        <v>NO OFERTADO</v>
      </c>
      <c r="V93" s="35">
        <f>'OFERTAS ECONOMICAS'!AD93</f>
        <v>0</v>
      </c>
      <c r="W93" s="35">
        <f>'EV TECNICA'!L93</f>
        <v>0</v>
      </c>
      <c r="X93" s="47" t="str">
        <f t="shared" si="17"/>
        <v>NO OFERTADO</v>
      </c>
      <c r="Y93" s="35">
        <f>'OFERTAS ECONOMICAS'!AH93</f>
        <v>0</v>
      </c>
      <c r="Z93" s="35">
        <f>'EV TECNICA'!M93</f>
        <v>0</v>
      </c>
      <c r="AA93" s="47" t="str">
        <f t="shared" si="18"/>
        <v>NO OFERTADO</v>
      </c>
      <c r="AB93" s="35">
        <f>'OFERTAS ECONOMICAS'!AL93</f>
        <v>74870</v>
      </c>
      <c r="AC93" s="35" t="str">
        <f>'EV TECNICA'!N93</f>
        <v>NO CUMPLE EV. TECNICA</v>
      </c>
      <c r="AD93" s="47" t="str">
        <f t="shared" si="19"/>
        <v>NO HABILITA</v>
      </c>
      <c r="AE93" s="35">
        <f>'OFERTAS ECONOMICAS'!AP93</f>
        <v>0</v>
      </c>
      <c r="AF93" s="35">
        <f>'EV TECNICA'!O93</f>
        <v>0</v>
      </c>
      <c r="AG93" s="47" t="str">
        <f t="shared" si="20"/>
        <v>NO OFERTADO</v>
      </c>
      <c r="AH93" s="35">
        <f>'OFERTAS ECONOMICAS'!AT93</f>
        <v>0</v>
      </c>
      <c r="AI93" s="35">
        <f>'EV TECNICA'!P93</f>
        <v>0</v>
      </c>
      <c r="AJ93" s="47" t="str">
        <f t="shared" si="21"/>
        <v>NO OFERTADO</v>
      </c>
      <c r="AK93" s="35">
        <f>'OFERTAS ECONOMICAS'!AX93</f>
        <v>0</v>
      </c>
      <c r="AL93" s="35">
        <f>'EV TECNICA'!Q93</f>
        <v>0</v>
      </c>
      <c r="AM93" s="47" t="str">
        <f t="shared" si="22"/>
        <v>NO OFERTADO</v>
      </c>
      <c r="AN93" s="35">
        <f>'OFERTAS ECONOMICAS'!BB93</f>
        <v>49000</v>
      </c>
      <c r="AO93" s="35" t="str">
        <f>'EV TECNICA'!R93</f>
        <v xml:space="preserve">CUMPLE </v>
      </c>
      <c r="AP93" s="47" t="str">
        <f t="shared" si="23"/>
        <v>HABILITA</v>
      </c>
    </row>
    <row r="94" spans="1:42" s="14" customFormat="1" ht="38.25" x14ac:dyDescent="0.2">
      <c r="A94" s="52">
        <v>85</v>
      </c>
      <c r="B94" s="49" t="s">
        <v>361</v>
      </c>
      <c r="C94" s="49" t="s">
        <v>201</v>
      </c>
      <c r="D94" s="132">
        <v>1</v>
      </c>
      <c r="E94" s="50" t="s">
        <v>331</v>
      </c>
      <c r="F94" s="164">
        <v>99000</v>
      </c>
      <c r="G94" s="35">
        <f>'OFERTAS ECONOMICAS'!J94</f>
        <v>0</v>
      </c>
      <c r="H94" s="35">
        <f>'EV TECNICA'!G94</f>
        <v>0</v>
      </c>
      <c r="I94" s="47" t="str">
        <f t="shared" si="12"/>
        <v>NO OFERTADO</v>
      </c>
      <c r="J94" s="35">
        <f>'OFERTAS ECONOMICAS'!N94</f>
        <v>0</v>
      </c>
      <c r="K94" s="35">
        <f>'EV TECNICA'!H94</f>
        <v>0</v>
      </c>
      <c r="L94" s="47" t="str">
        <f t="shared" si="13"/>
        <v>NO OFERTADO</v>
      </c>
      <c r="M94" s="35">
        <f>'OFERTAS ECONOMICAS'!R94</f>
        <v>108300</v>
      </c>
      <c r="N94" s="35" t="str">
        <f>'EV TECNICA'!I94</f>
        <v xml:space="preserve">CUMPLE </v>
      </c>
      <c r="O94" s="47" t="str">
        <f t="shared" si="14"/>
        <v>HABILITA</v>
      </c>
      <c r="P94" s="35">
        <f>'OFERTAS ECONOMICAS'!V94</f>
        <v>189262</v>
      </c>
      <c r="Q94" s="35" t="str">
        <f>'EV TECNICA'!J94</f>
        <v>NO CUMPLE EV. TECNICA</v>
      </c>
      <c r="R94" s="47" t="str">
        <f t="shared" si="15"/>
        <v>NO HABILITA</v>
      </c>
      <c r="S94" s="35">
        <f>'OFERTAS ECONOMICAS'!Z94</f>
        <v>0</v>
      </c>
      <c r="T94" s="35">
        <f>'EV TECNICA'!K94</f>
        <v>0</v>
      </c>
      <c r="U94" s="47" t="str">
        <f t="shared" si="16"/>
        <v>NO OFERTADO</v>
      </c>
      <c r="V94" s="35">
        <f>'OFERTAS ECONOMICAS'!AD94</f>
        <v>0</v>
      </c>
      <c r="W94" s="35">
        <f>'EV TECNICA'!L94</f>
        <v>0</v>
      </c>
      <c r="X94" s="47" t="str">
        <f t="shared" si="17"/>
        <v>NO OFERTADO</v>
      </c>
      <c r="Y94" s="35">
        <f>'OFERTAS ECONOMICAS'!AH94</f>
        <v>0</v>
      </c>
      <c r="Z94" s="35">
        <f>'EV TECNICA'!M94</f>
        <v>0</v>
      </c>
      <c r="AA94" s="47" t="str">
        <f t="shared" si="18"/>
        <v>NO OFERTADO</v>
      </c>
      <c r="AB94" s="35">
        <f>'OFERTAS ECONOMICAS'!AL94</f>
        <v>111630</v>
      </c>
      <c r="AC94" s="35" t="str">
        <f>'EV TECNICA'!N94</f>
        <v xml:space="preserve">CUMPLE </v>
      </c>
      <c r="AD94" s="47" t="str">
        <f t="shared" si="19"/>
        <v>HABILITA</v>
      </c>
      <c r="AE94" s="35">
        <f>'OFERTAS ECONOMICAS'!AP94</f>
        <v>0</v>
      </c>
      <c r="AF94" s="35">
        <f>'EV TECNICA'!O94</f>
        <v>0</v>
      </c>
      <c r="AG94" s="47" t="str">
        <f t="shared" si="20"/>
        <v>NO OFERTADO</v>
      </c>
      <c r="AH94" s="35">
        <f>'OFERTAS ECONOMICAS'!AT94</f>
        <v>0</v>
      </c>
      <c r="AI94" s="35">
        <f>'EV TECNICA'!P94</f>
        <v>0</v>
      </c>
      <c r="AJ94" s="47" t="str">
        <f t="shared" si="21"/>
        <v>NO OFERTADO</v>
      </c>
      <c r="AK94" s="35">
        <f>'OFERTAS ECONOMICAS'!AX94</f>
        <v>0</v>
      </c>
      <c r="AL94" s="35">
        <f>'EV TECNICA'!Q94</f>
        <v>0</v>
      </c>
      <c r="AM94" s="47" t="str">
        <f t="shared" si="22"/>
        <v>NO OFERTADO</v>
      </c>
      <c r="AN94" s="35">
        <f>'OFERTAS ECONOMICAS'!BB94</f>
        <v>99000</v>
      </c>
      <c r="AO94" s="35" t="str">
        <f>'EV TECNICA'!R94</f>
        <v xml:space="preserve">CUMPLE </v>
      </c>
      <c r="AP94" s="47" t="str">
        <f t="shared" si="23"/>
        <v>HABILITA</v>
      </c>
    </row>
    <row r="95" spans="1:42" s="14" customFormat="1" ht="63.75" x14ac:dyDescent="0.2">
      <c r="A95" s="48">
        <v>86</v>
      </c>
      <c r="B95" s="49" t="s">
        <v>203</v>
      </c>
      <c r="C95" s="49" t="s">
        <v>201</v>
      </c>
      <c r="D95" s="132">
        <v>1</v>
      </c>
      <c r="E95" s="50" t="s">
        <v>331</v>
      </c>
      <c r="F95" s="164">
        <v>38000</v>
      </c>
      <c r="G95" s="35">
        <f>'OFERTAS ECONOMICAS'!J95</f>
        <v>0</v>
      </c>
      <c r="H95" s="35">
        <f>'EV TECNICA'!G95</f>
        <v>0</v>
      </c>
      <c r="I95" s="47" t="str">
        <f t="shared" si="12"/>
        <v>NO OFERTADO</v>
      </c>
      <c r="J95" s="35">
        <f>'OFERTAS ECONOMICAS'!N95</f>
        <v>0</v>
      </c>
      <c r="K95" s="35">
        <f>'EV TECNICA'!H95</f>
        <v>0</v>
      </c>
      <c r="L95" s="47" t="str">
        <f t="shared" si="13"/>
        <v>NO OFERTADO</v>
      </c>
      <c r="M95" s="35">
        <f>'OFERTAS ECONOMICAS'!R95</f>
        <v>73240</v>
      </c>
      <c r="N95" s="35" t="str">
        <f>'EV TECNICA'!I95</f>
        <v xml:space="preserve">CUMPLE </v>
      </c>
      <c r="O95" s="47" t="str">
        <f t="shared" si="14"/>
        <v>NO HABILITA</v>
      </c>
      <c r="P95" s="35">
        <f>'OFERTAS ECONOMICAS'!V95</f>
        <v>0</v>
      </c>
      <c r="Q95" s="35">
        <f>'EV TECNICA'!J95</f>
        <v>0</v>
      </c>
      <c r="R95" s="47" t="str">
        <f t="shared" si="15"/>
        <v>NO OFERTADO</v>
      </c>
      <c r="S95" s="35">
        <f>'OFERTAS ECONOMICAS'!Z95</f>
        <v>0</v>
      </c>
      <c r="T95" s="35">
        <f>'EV TECNICA'!K95</f>
        <v>0</v>
      </c>
      <c r="U95" s="47" t="str">
        <f t="shared" si="16"/>
        <v>NO OFERTADO</v>
      </c>
      <c r="V95" s="35">
        <f>'OFERTAS ECONOMICAS'!AD95</f>
        <v>0</v>
      </c>
      <c r="W95" s="35">
        <f>'EV TECNICA'!L95</f>
        <v>0</v>
      </c>
      <c r="X95" s="47" t="str">
        <f t="shared" si="17"/>
        <v>NO OFERTADO</v>
      </c>
      <c r="Y95" s="35">
        <f>'OFERTAS ECONOMICAS'!AH95</f>
        <v>0</v>
      </c>
      <c r="Z95" s="35">
        <f>'EV TECNICA'!M95</f>
        <v>0</v>
      </c>
      <c r="AA95" s="47" t="str">
        <f t="shared" si="18"/>
        <v>NO OFERTADO</v>
      </c>
      <c r="AB95" s="35">
        <f>'OFERTAS ECONOMICAS'!AL95</f>
        <v>74870</v>
      </c>
      <c r="AC95" s="35" t="str">
        <f>'EV TECNICA'!N95</f>
        <v>CUMPLE</v>
      </c>
      <c r="AD95" s="47" t="str">
        <f t="shared" si="19"/>
        <v>NO HABILITA</v>
      </c>
      <c r="AE95" s="35">
        <f>'OFERTAS ECONOMICAS'!AP95</f>
        <v>0</v>
      </c>
      <c r="AF95" s="35">
        <f>'EV TECNICA'!O95</f>
        <v>0</v>
      </c>
      <c r="AG95" s="47" t="str">
        <f t="shared" si="20"/>
        <v>NO OFERTADO</v>
      </c>
      <c r="AH95" s="35">
        <f>'OFERTAS ECONOMICAS'!AT95</f>
        <v>0</v>
      </c>
      <c r="AI95" s="35">
        <f>'EV TECNICA'!P95</f>
        <v>0</v>
      </c>
      <c r="AJ95" s="47" t="str">
        <f t="shared" si="21"/>
        <v>NO OFERTADO</v>
      </c>
      <c r="AK95" s="35">
        <f>'OFERTAS ECONOMICAS'!AX95</f>
        <v>0</v>
      </c>
      <c r="AL95" s="35">
        <f>'EV TECNICA'!Q95</f>
        <v>0</v>
      </c>
      <c r="AM95" s="47" t="str">
        <f t="shared" si="22"/>
        <v>NO OFERTADO</v>
      </c>
      <c r="AN95" s="35">
        <f>'OFERTAS ECONOMICAS'!BB95</f>
        <v>55000</v>
      </c>
      <c r="AO95" s="35" t="str">
        <f>'EV TECNICA'!R95</f>
        <v xml:space="preserve">CUMPLE </v>
      </c>
      <c r="AP95" s="47" t="str">
        <f t="shared" si="23"/>
        <v>NO HABILITA</v>
      </c>
    </row>
    <row r="96" spans="1:42" s="14" customFormat="1" ht="38.25" x14ac:dyDescent="0.2">
      <c r="A96" s="52">
        <v>87</v>
      </c>
      <c r="B96" s="49" t="s">
        <v>205</v>
      </c>
      <c r="C96" s="49" t="s">
        <v>201</v>
      </c>
      <c r="D96" s="132">
        <v>1</v>
      </c>
      <c r="E96" s="50" t="s">
        <v>331</v>
      </c>
      <c r="F96" s="164">
        <v>2654800</v>
      </c>
      <c r="G96" s="35">
        <f>'OFERTAS ECONOMICAS'!J96</f>
        <v>0</v>
      </c>
      <c r="H96" s="35">
        <f>'EV TECNICA'!G96</f>
        <v>0</v>
      </c>
      <c r="I96" s="47" t="str">
        <f t="shared" si="12"/>
        <v>NO OFERTADO</v>
      </c>
      <c r="J96" s="35">
        <f>'OFERTAS ECONOMICAS'!N96</f>
        <v>0</v>
      </c>
      <c r="K96" s="35">
        <f>'EV TECNICA'!H96</f>
        <v>0</v>
      </c>
      <c r="L96" s="47" t="str">
        <f t="shared" si="13"/>
        <v>NO OFERTADO</v>
      </c>
      <c r="M96" s="35">
        <f>'OFERTAS ECONOMICAS'!R96</f>
        <v>1050000</v>
      </c>
      <c r="N96" s="35" t="str">
        <f>'EV TECNICA'!I96</f>
        <v>NO CUMPLE EV. TECNICA</v>
      </c>
      <c r="O96" s="47" t="str">
        <f t="shared" si="14"/>
        <v>NO HABILITA</v>
      </c>
      <c r="P96" s="35">
        <f>'OFERTAS ECONOMICAS'!V96</f>
        <v>0</v>
      </c>
      <c r="Q96" s="35">
        <f>'EV TECNICA'!J96</f>
        <v>0</v>
      </c>
      <c r="R96" s="47" t="str">
        <f t="shared" si="15"/>
        <v>NO OFERTADO</v>
      </c>
      <c r="S96" s="35">
        <f>'OFERTAS ECONOMICAS'!Z96</f>
        <v>0</v>
      </c>
      <c r="T96" s="35">
        <f>'EV TECNICA'!K96</f>
        <v>0</v>
      </c>
      <c r="U96" s="47" t="str">
        <f t="shared" si="16"/>
        <v>NO OFERTADO</v>
      </c>
      <c r="V96" s="35">
        <f>'OFERTAS ECONOMICAS'!AD96</f>
        <v>0</v>
      </c>
      <c r="W96" s="35">
        <f>'EV TECNICA'!L96</f>
        <v>0</v>
      </c>
      <c r="X96" s="47" t="str">
        <f t="shared" si="17"/>
        <v>NO OFERTADO</v>
      </c>
      <c r="Y96" s="35">
        <f>'OFERTAS ECONOMICAS'!AH96</f>
        <v>0</v>
      </c>
      <c r="Z96" s="35">
        <f>'EV TECNICA'!M96</f>
        <v>0</v>
      </c>
      <c r="AA96" s="47" t="str">
        <f t="shared" si="18"/>
        <v>NO OFERTADO</v>
      </c>
      <c r="AB96" s="35">
        <f>'OFERTAS ECONOMICAS'!AL96</f>
        <v>2073100</v>
      </c>
      <c r="AC96" s="35" t="str">
        <f>'EV TECNICA'!N96</f>
        <v xml:space="preserve">CUMPLE </v>
      </c>
      <c r="AD96" s="47" t="str">
        <f t="shared" si="19"/>
        <v>HABILITA</v>
      </c>
      <c r="AE96" s="35">
        <f>'OFERTAS ECONOMICAS'!AP96</f>
        <v>0</v>
      </c>
      <c r="AF96" s="35">
        <f>'EV TECNICA'!O96</f>
        <v>0</v>
      </c>
      <c r="AG96" s="47" t="str">
        <f t="shared" si="20"/>
        <v>NO OFERTADO</v>
      </c>
      <c r="AH96" s="35">
        <f>'OFERTAS ECONOMICAS'!AT96</f>
        <v>2400000</v>
      </c>
      <c r="AI96" s="35" t="str">
        <f>'EV TECNICA'!P96</f>
        <v xml:space="preserve">CUMPLE </v>
      </c>
      <c r="AJ96" s="47" t="str">
        <f t="shared" si="21"/>
        <v>HABILITA</v>
      </c>
      <c r="AK96" s="35">
        <f>'OFERTAS ECONOMICAS'!AX96</f>
        <v>0</v>
      </c>
      <c r="AL96" s="35">
        <f>'EV TECNICA'!Q96</f>
        <v>0</v>
      </c>
      <c r="AM96" s="47" t="str">
        <f t="shared" si="22"/>
        <v>NO OFERTADO</v>
      </c>
      <c r="AN96" s="35">
        <f>'OFERTAS ECONOMICAS'!BB96</f>
        <v>0</v>
      </c>
      <c r="AO96" s="35">
        <f>'EV TECNICA'!R96</f>
        <v>0</v>
      </c>
      <c r="AP96" s="47" t="str">
        <f t="shared" si="23"/>
        <v>NO OFERTADO</v>
      </c>
    </row>
    <row r="97" spans="1:42" s="14" customFormat="1" ht="25.5" x14ac:dyDescent="0.2">
      <c r="A97" s="48">
        <v>88</v>
      </c>
      <c r="B97" s="49" t="s">
        <v>206</v>
      </c>
      <c r="C97" s="49" t="s">
        <v>201</v>
      </c>
      <c r="D97" s="132">
        <v>1</v>
      </c>
      <c r="E97" s="50" t="s">
        <v>331</v>
      </c>
      <c r="F97" s="164">
        <v>75000</v>
      </c>
      <c r="G97" s="35">
        <f>'OFERTAS ECONOMICAS'!J97</f>
        <v>0</v>
      </c>
      <c r="H97" s="35">
        <f>'EV TECNICA'!G97</f>
        <v>0</v>
      </c>
      <c r="I97" s="47" t="str">
        <f t="shared" si="12"/>
        <v>NO OFERTADO</v>
      </c>
      <c r="J97" s="35">
        <f>'OFERTAS ECONOMICAS'!N97</f>
        <v>0</v>
      </c>
      <c r="K97" s="35">
        <f>'EV TECNICA'!H97</f>
        <v>0</v>
      </c>
      <c r="L97" s="47" t="str">
        <f t="shared" si="13"/>
        <v>NO OFERTADO</v>
      </c>
      <c r="M97" s="35">
        <f>'OFERTAS ECONOMICAS'!R97</f>
        <v>0</v>
      </c>
      <c r="N97" s="35">
        <f>'EV TECNICA'!I97</f>
        <v>0</v>
      </c>
      <c r="O97" s="47" t="str">
        <f t="shared" si="14"/>
        <v>NO OFERTADO</v>
      </c>
      <c r="P97" s="35">
        <f>'OFERTAS ECONOMICAS'!V97</f>
        <v>0</v>
      </c>
      <c r="Q97" s="35">
        <f>'EV TECNICA'!J97</f>
        <v>0</v>
      </c>
      <c r="R97" s="47" t="str">
        <f t="shared" si="15"/>
        <v>NO OFERTADO</v>
      </c>
      <c r="S97" s="35">
        <f>'OFERTAS ECONOMICAS'!Z97</f>
        <v>0</v>
      </c>
      <c r="T97" s="35">
        <f>'EV TECNICA'!K97</f>
        <v>0</v>
      </c>
      <c r="U97" s="47" t="str">
        <f t="shared" si="16"/>
        <v>NO OFERTADO</v>
      </c>
      <c r="V97" s="35">
        <f>'OFERTAS ECONOMICAS'!AD97</f>
        <v>0</v>
      </c>
      <c r="W97" s="35">
        <f>'EV TECNICA'!L97</f>
        <v>0</v>
      </c>
      <c r="X97" s="47" t="str">
        <f t="shared" si="17"/>
        <v>NO OFERTADO</v>
      </c>
      <c r="Y97" s="35">
        <f>'OFERTAS ECONOMICAS'!AH97</f>
        <v>0</v>
      </c>
      <c r="Z97" s="35">
        <f>'EV TECNICA'!M97</f>
        <v>0</v>
      </c>
      <c r="AA97" s="47" t="str">
        <f t="shared" si="18"/>
        <v>NO OFERTADO</v>
      </c>
      <c r="AB97" s="35">
        <f>'OFERTAS ECONOMICAS'!AL97</f>
        <v>74870</v>
      </c>
      <c r="AC97" s="35" t="str">
        <f>'EV TECNICA'!N97</f>
        <v>NO CUMPLE EV. TECNICA</v>
      </c>
      <c r="AD97" s="47" t="str">
        <f t="shared" si="19"/>
        <v>NO HABILITA</v>
      </c>
      <c r="AE97" s="35">
        <f>'OFERTAS ECONOMICAS'!AP97</f>
        <v>0</v>
      </c>
      <c r="AF97" s="35">
        <f>'EV TECNICA'!O97</f>
        <v>0</v>
      </c>
      <c r="AG97" s="47" t="str">
        <f t="shared" si="20"/>
        <v>NO OFERTADO</v>
      </c>
      <c r="AH97" s="35">
        <f>'OFERTAS ECONOMICAS'!AT97</f>
        <v>0</v>
      </c>
      <c r="AI97" s="35">
        <f>'EV TECNICA'!P97</f>
        <v>0</v>
      </c>
      <c r="AJ97" s="47" t="str">
        <f t="shared" si="21"/>
        <v>NO OFERTADO</v>
      </c>
      <c r="AK97" s="35">
        <f>'OFERTAS ECONOMICAS'!AX97</f>
        <v>0</v>
      </c>
      <c r="AL97" s="35">
        <f>'EV TECNICA'!Q97</f>
        <v>0</v>
      </c>
      <c r="AM97" s="47" t="str">
        <f t="shared" si="22"/>
        <v>NO OFERTADO</v>
      </c>
      <c r="AN97" s="35">
        <f>'OFERTAS ECONOMICAS'!BB97</f>
        <v>75000</v>
      </c>
      <c r="AO97" s="35" t="str">
        <f>'EV TECNICA'!R97</f>
        <v xml:space="preserve">CUMPLE </v>
      </c>
      <c r="AP97" s="47" t="str">
        <f t="shared" si="23"/>
        <v>HABILITA</v>
      </c>
    </row>
    <row r="98" spans="1:42" s="14" customFormat="1" ht="76.5" x14ac:dyDescent="0.2">
      <c r="A98" s="52">
        <v>89</v>
      </c>
      <c r="B98" s="49" t="s">
        <v>362</v>
      </c>
      <c r="C98" s="49" t="s">
        <v>201</v>
      </c>
      <c r="D98" s="132">
        <v>1</v>
      </c>
      <c r="E98" s="50" t="s">
        <v>331</v>
      </c>
      <c r="F98" s="164">
        <v>189262</v>
      </c>
      <c r="G98" s="35">
        <f>'OFERTAS ECONOMICAS'!J98</f>
        <v>0</v>
      </c>
      <c r="H98" s="35">
        <f>'EV TECNICA'!G98</f>
        <v>0</v>
      </c>
      <c r="I98" s="47" t="str">
        <f t="shared" si="12"/>
        <v>NO OFERTADO</v>
      </c>
      <c r="J98" s="35">
        <f>'OFERTAS ECONOMICAS'!N98</f>
        <v>0</v>
      </c>
      <c r="K98" s="35">
        <f>'EV TECNICA'!H98</f>
        <v>0</v>
      </c>
      <c r="L98" s="47" t="str">
        <f t="shared" si="13"/>
        <v>NO OFERTADO</v>
      </c>
      <c r="M98" s="35">
        <f>'OFERTAS ECONOMICAS'!R98</f>
        <v>0</v>
      </c>
      <c r="N98" s="35">
        <f>'EV TECNICA'!I98</f>
        <v>0</v>
      </c>
      <c r="O98" s="47" t="str">
        <f t="shared" si="14"/>
        <v>NO OFERTADO</v>
      </c>
      <c r="P98" s="35">
        <f>'OFERTAS ECONOMICAS'!V98</f>
        <v>0</v>
      </c>
      <c r="Q98" s="35">
        <f>'EV TECNICA'!J98</f>
        <v>0</v>
      </c>
      <c r="R98" s="47" t="str">
        <f t="shared" si="15"/>
        <v>NO OFERTADO</v>
      </c>
      <c r="S98" s="35">
        <f>'OFERTAS ECONOMICAS'!Z98</f>
        <v>0</v>
      </c>
      <c r="T98" s="35">
        <f>'EV TECNICA'!K98</f>
        <v>0</v>
      </c>
      <c r="U98" s="47" t="str">
        <f t="shared" si="16"/>
        <v>NO OFERTADO</v>
      </c>
      <c r="V98" s="35">
        <f>'OFERTAS ECONOMICAS'!AD98</f>
        <v>0</v>
      </c>
      <c r="W98" s="35">
        <f>'EV TECNICA'!L98</f>
        <v>0</v>
      </c>
      <c r="X98" s="47" t="str">
        <f t="shared" si="17"/>
        <v>NO OFERTADO</v>
      </c>
      <c r="Y98" s="35">
        <f>'OFERTAS ECONOMICAS'!AH98</f>
        <v>0</v>
      </c>
      <c r="Z98" s="35">
        <f>'EV TECNICA'!M98</f>
        <v>0</v>
      </c>
      <c r="AA98" s="47" t="str">
        <f t="shared" si="18"/>
        <v>NO OFERTADO</v>
      </c>
      <c r="AB98" s="35">
        <f>'OFERTAS ECONOMICAS'!AL98</f>
        <v>2883490</v>
      </c>
      <c r="AC98" s="35" t="str">
        <f>'EV TECNICA'!N98</f>
        <v>CUMPLE</v>
      </c>
      <c r="AD98" s="47" t="str">
        <f t="shared" si="19"/>
        <v>NO HABILITA</v>
      </c>
      <c r="AE98" s="35">
        <f>'OFERTAS ECONOMICAS'!AP98</f>
        <v>0</v>
      </c>
      <c r="AF98" s="35">
        <f>'EV TECNICA'!O98</f>
        <v>0</v>
      </c>
      <c r="AG98" s="47" t="str">
        <f t="shared" si="20"/>
        <v>NO OFERTADO</v>
      </c>
      <c r="AH98" s="35">
        <f>'OFERTAS ECONOMICAS'!AT98</f>
        <v>0</v>
      </c>
      <c r="AI98" s="35">
        <f>'EV TECNICA'!P98</f>
        <v>0</v>
      </c>
      <c r="AJ98" s="47" t="str">
        <f t="shared" si="21"/>
        <v>NO OFERTADO</v>
      </c>
      <c r="AK98" s="35">
        <f>'OFERTAS ECONOMICAS'!AX98</f>
        <v>0</v>
      </c>
      <c r="AL98" s="35">
        <f>'EV TECNICA'!Q98</f>
        <v>0</v>
      </c>
      <c r="AM98" s="47" t="str">
        <f t="shared" si="22"/>
        <v>NO OFERTADO</v>
      </c>
      <c r="AN98" s="35">
        <f>'OFERTAS ECONOMICAS'!BB98</f>
        <v>0</v>
      </c>
      <c r="AO98" s="35">
        <f>'EV TECNICA'!R98</f>
        <v>0</v>
      </c>
      <c r="AP98" s="47" t="str">
        <f t="shared" si="23"/>
        <v>NO OFERTADO</v>
      </c>
    </row>
    <row r="99" spans="1:42" s="14" customFormat="1" ht="25.5" x14ac:dyDescent="0.2">
      <c r="A99" s="48">
        <v>90</v>
      </c>
      <c r="B99" s="49" t="s">
        <v>212</v>
      </c>
      <c r="C99" s="49" t="s">
        <v>209</v>
      </c>
      <c r="D99" s="132">
        <v>1</v>
      </c>
      <c r="E99" s="50" t="s">
        <v>331</v>
      </c>
      <c r="F99" s="164">
        <v>3574</v>
      </c>
      <c r="G99" s="35">
        <f>'OFERTAS ECONOMICAS'!J99</f>
        <v>0</v>
      </c>
      <c r="H99" s="35">
        <f>'EV TECNICA'!G99</f>
        <v>0</v>
      </c>
      <c r="I99" s="47" t="str">
        <f t="shared" si="12"/>
        <v>NO OFERTADO</v>
      </c>
      <c r="J99" s="35">
        <f>'OFERTAS ECONOMICAS'!N99</f>
        <v>0</v>
      </c>
      <c r="K99" s="35">
        <f>'EV TECNICA'!H99</f>
        <v>0</v>
      </c>
      <c r="L99" s="47" t="str">
        <f t="shared" si="13"/>
        <v>NO OFERTADO</v>
      </c>
      <c r="M99" s="35">
        <f>'OFERTAS ECONOMICAS'!R99</f>
        <v>3195</v>
      </c>
      <c r="N99" s="35" t="str">
        <f>'EV TECNICA'!I99</f>
        <v>CUMPLE</v>
      </c>
      <c r="O99" s="47" t="str">
        <f t="shared" si="14"/>
        <v>HABILITA</v>
      </c>
      <c r="P99" s="35">
        <f>'OFERTAS ECONOMICAS'!V99</f>
        <v>3574</v>
      </c>
      <c r="Q99" s="35" t="str">
        <f>'EV TECNICA'!J99</f>
        <v>CUMPLE</v>
      </c>
      <c r="R99" s="47" t="str">
        <f t="shared" si="15"/>
        <v>HABILITA</v>
      </c>
      <c r="S99" s="35">
        <f>'OFERTAS ECONOMICAS'!Z99</f>
        <v>0</v>
      </c>
      <c r="T99" s="35">
        <f>'EV TECNICA'!K99</f>
        <v>0</v>
      </c>
      <c r="U99" s="47" t="str">
        <f t="shared" si="16"/>
        <v>NO OFERTADO</v>
      </c>
      <c r="V99" s="35">
        <f>'OFERTAS ECONOMICAS'!AD99</f>
        <v>0</v>
      </c>
      <c r="W99" s="35">
        <f>'EV TECNICA'!L99</f>
        <v>0</v>
      </c>
      <c r="X99" s="47" t="str">
        <f t="shared" si="17"/>
        <v>NO OFERTADO</v>
      </c>
      <c r="Y99" s="35">
        <f>'OFERTAS ECONOMICAS'!AH99</f>
        <v>0</v>
      </c>
      <c r="Z99" s="35">
        <f>'EV TECNICA'!M99</f>
        <v>0</v>
      </c>
      <c r="AA99" s="47" t="str">
        <f t="shared" si="18"/>
        <v>NO OFERTADO</v>
      </c>
      <c r="AB99" s="35">
        <f>'OFERTAS ECONOMICAS'!AL99</f>
        <v>3380</v>
      </c>
      <c r="AC99" s="35" t="str">
        <f>'EV TECNICA'!N99</f>
        <v>CUMPLE</v>
      </c>
      <c r="AD99" s="47" t="str">
        <f t="shared" si="19"/>
        <v>HABILITA</v>
      </c>
      <c r="AE99" s="35">
        <f>'OFERTAS ECONOMICAS'!AP99</f>
        <v>4261</v>
      </c>
      <c r="AF99" s="35" t="str">
        <f>'EV TECNICA'!O99</f>
        <v xml:space="preserve">CUMPLE </v>
      </c>
      <c r="AG99" s="47" t="str">
        <f t="shared" si="20"/>
        <v>HABILITA</v>
      </c>
      <c r="AH99" s="35">
        <f>'OFERTAS ECONOMICAS'!AT99</f>
        <v>0</v>
      </c>
      <c r="AI99" s="35">
        <f>'EV TECNICA'!P99</f>
        <v>0</v>
      </c>
      <c r="AJ99" s="47" t="str">
        <f t="shared" si="21"/>
        <v>NO OFERTADO</v>
      </c>
      <c r="AK99" s="35">
        <f>'OFERTAS ECONOMICAS'!AX99</f>
        <v>0</v>
      </c>
      <c r="AL99" s="35">
        <f>'EV TECNICA'!Q99</f>
        <v>0</v>
      </c>
      <c r="AM99" s="47" t="str">
        <f t="shared" si="22"/>
        <v>NO OFERTADO</v>
      </c>
      <c r="AN99" s="35">
        <f>'OFERTAS ECONOMICAS'!BB99</f>
        <v>0</v>
      </c>
      <c r="AO99" s="35">
        <f>'EV TECNICA'!R99</f>
        <v>0</v>
      </c>
      <c r="AP99" s="47" t="str">
        <f t="shared" si="23"/>
        <v>NO OFERTADO</v>
      </c>
    </row>
    <row r="100" spans="1:42" s="14" customFormat="1" ht="25.5" x14ac:dyDescent="0.2">
      <c r="A100" s="52">
        <v>91</v>
      </c>
      <c r="B100" s="49" t="s">
        <v>213</v>
      </c>
      <c r="C100" s="49" t="s">
        <v>209</v>
      </c>
      <c r="D100" s="132">
        <v>1</v>
      </c>
      <c r="E100" s="50" t="s">
        <v>331</v>
      </c>
      <c r="F100" s="164">
        <v>3574</v>
      </c>
      <c r="G100" s="35">
        <f>'OFERTAS ECONOMICAS'!J100</f>
        <v>0</v>
      </c>
      <c r="H100" s="35">
        <f>'EV TECNICA'!G100</f>
        <v>0</v>
      </c>
      <c r="I100" s="47" t="str">
        <f t="shared" si="12"/>
        <v>NO OFERTADO</v>
      </c>
      <c r="J100" s="35">
        <f>'OFERTAS ECONOMICAS'!N100</f>
        <v>0</v>
      </c>
      <c r="K100" s="35">
        <f>'EV TECNICA'!H100</f>
        <v>0</v>
      </c>
      <c r="L100" s="47" t="str">
        <f t="shared" si="13"/>
        <v>NO OFERTADO</v>
      </c>
      <c r="M100" s="35">
        <f>'OFERTAS ECONOMICAS'!R100</f>
        <v>3195</v>
      </c>
      <c r="N100" s="35" t="str">
        <f>'EV TECNICA'!I100</f>
        <v>CUMPLE</v>
      </c>
      <c r="O100" s="47" t="str">
        <f t="shared" si="14"/>
        <v>HABILITA</v>
      </c>
      <c r="P100" s="35">
        <f>'OFERTAS ECONOMICAS'!V100</f>
        <v>3574</v>
      </c>
      <c r="Q100" s="35" t="str">
        <f>'EV TECNICA'!J100</f>
        <v>CUMPLE</v>
      </c>
      <c r="R100" s="47" t="str">
        <f t="shared" si="15"/>
        <v>HABILITA</v>
      </c>
      <c r="S100" s="35">
        <f>'OFERTAS ECONOMICAS'!Z100</f>
        <v>0</v>
      </c>
      <c r="T100" s="35">
        <f>'EV TECNICA'!K100</f>
        <v>0</v>
      </c>
      <c r="U100" s="47" t="str">
        <f t="shared" si="16"/>
        <v>NO OFERTADO</v>
      </c>
      <c r="V100" s="35">
        <f>'OFERTAS ECONOMICAS'!AD100</f>
        <v>0</v>
      </c>
      <c r="W100" s="35">
        <f>'EV TECNICA'!L100</f>
        <v>0</v>
      </c>
      <c r="X100" s="47" t="str">
        <f t="shared" si="17"/>
        <v>NO OFERTADO</v>
      </c>
      <c r="Y100" s="35">
        <f>'OFERTAS ECONOMICAS'!AH100</f>
        <v>0</v>
      </c>
      <c r="Z100" s="35">
        <f>'EV TECNICA'!M100</f>
        <v>0</v>
      </c>
      <c r="AA100" s="47" t="str">
        <f t="shared" si="18"/>
        <v>NO OFERTADO</v>
      </c>
      <c r="AB100" s="35">
        <f>'OFERTAS ECONOMICAS'!AL100</f>
        <v>3380</v>
      </c>
      <c r="AC100" s="35" t="str">
        <f>'EV TECNICA'!N100</f>
        <v>CUMPLE</v>
      </c>
      <c r="AD100" s="47" t="str">
        <f t="shared" si="19"/>
        <v>HABILITA</v>
      </c>
      <c r="AE100" s="35">
        <f>'OFERTAS ECONOMICAS'!AP100</f>
        <v>4261</v>
      </c>
      <c r="AF100" s="35" t="str">
        <f>'EV TECNICA'!O100</f>
        <v xml:space="preserve">CUMPLE </v>
      </c>
      <c r="AG100" s="47" t="str">
        <f t="shared" si="20"/>
        <v>HABILITA</v>
      </c>
      <c r="AH100" s="35">
        <f>'OFERTAS ECONOMICAS'!AT100</f>
        <v>0</v>
      </c>
      <c r="AI100" s="35">
        <f>'EV TECNICA'!P100</f>
        <v>0</v>
      </c>
      <c r="AJ100" s="47" t="str">
        <f t="shared" si="21"/>
        <v>NO OFERTADO</v>
      </c>
      <c r="AK100" s="35">
        <f>'OFERTAS ECONOMICAS'!AX100</f>
        <v>0</v>
      </c>
      <c r="AL100" s="35">
        <f>'EV TECNICA'!Q100</f>
        <v>0</v>
      </c>
      <c r="AM100" s="47" t="str">
        <f t="shared" si="22"/>
        <v>NO OFERTADO</v>
      </c>
      <c r="AN100" s="35">
        <f>'OFERTAS ECONOMICAS'!BB100</f>
        <v>0</v>
      </c>
      <c r="AO100" s="35">
        <f>'EV TECNICA'!R100</f>
        <v>0</v>
      </c>
      <c r="AP100" s="47" t="str">
        <f t="shared" si="23"/>
        <v>NO OFERTADO</v>
      </c>
    </row>
    <row r="101" spans="1:42" s="14" customFormat="1" ht="25.5" x14ac:dyDescent="0.2">
      <c r="A101" s="48">
        <v>92</v>
      </c>
      <c r="B101" s="49" t="s">
        <v>214</v>
      </c>
      <c r="C101" s="49" t="s">
        <v>209</v>
      </c>
      <c r="D101" s="132">
        <v>1</v>
      </c>
      <c r="E101" s="50" t="s">
        <v>331</v>
      </c>
      <c r="F101" s="164">
        <v>3574</v>
      </c>
      <c r="G101" s="35">
        <f>'OFERTAS ECONOMICAS'!J101</f>
        <v>0</v>
      </c>
      <c r="H101" s="35">
        <f>'EV TECNICA'!G101</f>
        <v>0</v>
      </c>
      <c r="I101" s="47" t="str">
        <f t="shared" si="12"/>
        <v>NO OFERTADO</v>
      </c>
      <c r="J101" s="35">
        <f>'OFERTAS ECONOMICAS'!N101</f>
        <v>0</v>
      </c>
      <c r="K101" s="35">
        <f>'EV TECNICA'!H101</f>
        <v>0</v>
      </c>
      <c r="L101" s="47" t="str">
        <f t="shared" si="13"/>
        <v>NO OFERTADO</v>
      </c>
      <c r="M101" s="35">
        <f>'OFERTAS ECONOMICAS'!R101</f>
        <v>3195</v>
      </c>
      <c r="N101" s="35" t="str">
        <f>'EV TECNICA'!I101</f>
        <v>CUMPLE</v>
      </c>
      <c r="O101" s="47" t="str">
        <f t="shared" si="14"/>
        <v>HABILITA</v>
      </c>
      <c r="P101" s="35">
        <f>'OFERTAS ECONOMICAS'!V101</f>
        <v>4773</v>
      </c>
      <c r="Q101" s="35" t="str">
        <f>'EV TECNICA'!J101</f>
        <v>CUMPLE</v>
      </c>
      <c r="R101" s="47" t="str">
        <f t="shared" si="15"/>
        <v>NO HABILITA</v>
      </c>
      <c r="S101" s="35">
        <f>'OFERTAS ECONOMICAS'!Z101</f>
        <v>0</v>
      </c>
      <c r="T101" s="35">
        <f>'EV TECNICA'!K101</f>
        <v>0</v>
      </c>
      <c r="U101" s="47" t="str">
        <f t="shared" si="16"/>
        <v>NO OFERTADO</v>
      </c>
      <c r="V101" s="35">
        <f>'OFERTAS ECONOMICAS'!AD101</f>
        <v>0</v>
      </c>
      <c r="W101" s="35">
        <f>'EV TECNICA'!L101</f>
        <v>0</v>
      </c>
      <c r="X101" s="47" t="str">
        <f t="shared" si="17"/>
        <v>NO OFERTADO</v>
      </c>
      <c r="Y101" s="35">
        <f>'OFERTAS ECONOMICAS'!AH101</f>
        <v>0</v>
      </c>
      <c r="Z101" s="35">
        <f>'EV TECNICA'!M101</f>
        <v>0</v>
      </c>
      <c r="AA101" s="47" t="str">
        <f t="shared" si="18"/>
        <v>NO OFERTADO</v>
      </c>
      <c r="AB101" s="35">
        <f>'OFERTAS ECONOMICAS'!AL101</f>
        <v>3380</v>
      </c>
      <c r="AC101" s="35" t="str">
        <f>'EV TECNICA'!N101</f>
        <v>CUMPLE</v>
      </c>
      <c r="AD101" s="47" t="str">
        <f t="shared" si="19"/>
        <v>HABILITA</v>
      </c>
      <c r="AE101" s="35">
        <f>'OFERTAS ECONOMICAS'!AP101</f>
        <v>5166</v>
      </c>
      <c r="AF101" s="35" t="str">
        <f>'EV TECNICA'!O101</f>
        <v xml:space="preserve">CUMPLE </v>
      </c>
      <c r="AG101" s="47" t="str">
        <f t="shared" si="20"/>
        <v>NO HABILITA</v>
      </c>
      <c r="AH101" s="35">
        <f>'OFERTAS ECONOMICAS'!AT101</f>
        <v>0</v>
      </c>
      <c r="AI101" s="35">
        <f>'EV TECNICA'!P101</f>
        <v>0</v>
      </c>
      <c r="AJ101" s="47" t="str">
        <f t="shared" si="21"/>
        <v>NO OFERTADO</v>
      </c>
      <c r="AK101" s="35">
        <f>'OFERTAS ECONOMICAS'!AX101</f>
        <v>0</v>
      </c>
      <c r="AL101" s="35">
        <f>'EV TECNICA'!Q101</f>
        <v>0</v>
      </c>
      <c r="AM101" s="47" t="str">
        <f t="shared" si="22"/>
        <v>NO OFERTADO</v>
      </c>
      <c r="AN101" s="35">
        <f>'OFERTAS ECONOMICAS'!BB101</f>
        <v>0</v>
      </c>
      <c r="AO101" s="35">
        <f>'EV TECNICA'!R101</f>
        <v>0</v>
      </c>
      <c r="AP101" s="47" t="str">
        <f t="shared" si="23"/>
        <v>NO OFERTADO</v>
      </c>
    </row>
    <row r="102" spans="1:42" s="14" customFormat="1" ht="25.5" x14ac:dyDescent="0.2">
      <c r="A102" s="52">
        <v>93</v>
      </c>
      <c r="B102" s="49" t="s">
        <v>215</v>
      </c>
      <c r="C102" s="49" t="s">
        <v>209</v>
      </c>
      <c r="D102" s="132">
        <v>1</v>
      </c>
      <c r="E102" s="50" t="s">
        <v>331</v>
      </c>
      <c r="F102" s="164">
        <v>3523</v>
      </c>
      <c r="G102" s="35">
        <f>'OFERTAS ECONOMICAS'!J102</f>
        <v>0</v>
      </c>
      <c r="H102" s="35">
        <f>'EV TECNICA'!G102</f>
        <v>0</v>
      </c>
      <c r="I102" s="47" t="str">
        <f t="shared" si="12"/>
        <v>NO OFERTADO</v>
      </c>
      <c r="J102" s="35">
        <f>'OFERTAS ECONOMICAS'!N102</f>
        <v>0</v>
      </c>
      <c r="K102" s="35">
        <f>'EV TECNICA'!H102</f>
        <v>0</v>
      </c>
      <c r="L102" s="47" t="str">
        <f t="shared" si="13"/>
        <v>NO OFERTADO</v>
      </c>
      <c r="M102" s="35">
        <f>'OFERTAS ECONOMICAS'!R102</f>
        <v>3320</v>
      </c>
      <c r="N102" s="35" t="str">
        <f>'EV TECNICA'!I102</f>
        <v>CUMPLE</v>
      </c>
      <c r="O102" s="47" t="str">
        <f t="shared" si="14"/>
        <v>HABILITA</v>
      </c>
      <c r="P102" s="35">
        <f>'OFERTAS ECONOMICAS'!V102</f>
        <v>4318</v>
      </c>
      <c r="Q102" s="35" t="str">
        <f>'EV TECNICA'!J102</f>
        <v>CUMPLE</v>
      </c>
      <c r="R102" s="47" t="str">
        <f t="shared" si="15"/>
        <v>HABILITA</v>
      </c>
      <c r="S102" s="35">
        <f>'OFERTAS ECONOMICAS'!Z102</f>
        <v>0</v>
      </c>
      <c r="T102" s="35">
        <f>'EV TECNICA'!K102</f>
        <v>0</v>
      </c>
      <c r="U102" s="47" t="str">
        <f t="shared" si="16"/>
        <v>NO OFERTADO</v>
      </c>
      <c r="V102" s="35">
        <f>'OFERTAS ECONOMICAS'!AD102</f>
        <v>0</v>
      </c>
      <c r="W102" s="35">
        <f>'EV TECNICA'!L102</f>
        <v>0</v>
      </c>
      <c r="X102" s="47" t="str">
        <f t="shared" si="17"/>
        <v>NO OFERTADO</v>
      </c>
      <c r="Y102" s="35">
        <f>'OFERTAS ECONOMICAS'!AH102</f>
        <v>0</v>
      </c>
      <c r="Z102" s="35">
        <f>'EV TECNICA'!M102</f>
        <v>0</v>
      </c>
      <c r="AA102" s="47" t="str">
        <f t="shared" si="18"/>
        <v>NO OFERTADO</v>
      </c>
      <c r="AB102" s="35">
        <f>'OFERTAS ECONOMICAS'!AL102</f>
        <v>3660</v>
      </c>
      <c r="AC102" s="35" t="str">
        <f>'EV TECNICA'!N102</f>
        <v>CUMPLE</v>
      </c>
      <c r="AD102" s="47" t="str">
        <f t="shared" si="19"/>
        <v>HABILITA</v>
      </c>
      <c r="AE102" s="35">
        <f>'OFERTAS ECONOMICAS'!AP102</f>
        <v>5166</v>
      </c>
      <c r="AF102" s="35" t="str">
        <f>'EV TECNICA'!O102</f>
        <v xml:space="preserve">CUMPLE </v>
      </c>
      <c r="AG102" s="47" t="str">
        <f t="shared" si="20"/>
        <v>NO HABILITA</v>
      </c>
      <c r="AH102" s="35">
        <f>'OFERTAS ECONOMICAS'!AT102</f>
        <v>0</v>
      </c>
      <c r="AI102" s="35">
        <f>'EV TECNICA'!P102</f>
        <v>0</v>
      </c>
      <c r="AJ102" s="47" t="str">
        <f t="shared" si="21"/>
        <v>NO OFERTADO</v>
      </c>
      <c r="AK102" s="35">
        <f>'OFERTAS ECONOMICAS'!AX102</f>
        <v>0</v>
      </c>
      <c r="AL102" s="35">
        <f>'EV TECNICA'!Q102</f>
        <v>0</v>
      </c>
      <c r="AM102" s="47" t="str">
        <f t="shared" si="22"/>
        <v>NO OFERTADO</v>
      </c>
      <c r="AN102" s="35">
        <f>'OFERTAS ECONOMICAS'!BB102</f>
        <v>0</v>
      </c>
      <c r="AO102" s="35">
        <f>'EV TECNICA'!R102</f>
        <v>0</v>
      </c>
      <c r="AP102" s="47" t="str">
        <f t="shared" si="23"/>
        <v>NO OFERTADO</v>
      </c>
    </row>
    <row r="103" spans="1:42" s="14" customFormat="1" ht="25.5" x14ac:dyDescent="0.2">
      <c r="A103" s="48">
        <v>94</v>
      </c>
      <c r="B103" s="49" t="s">
        <v>216</v>
      </c>
      <c r="C103" s="49" t="s">
        <v>209</v>
      </c>
      <c r="D103" s="132">
        <v>1</v>
      </c>
      <c r="E103" s="50" t="s">
        <v>331</v>
      </c>
      <c r="F103" s="164">
        <v>3523</v>
      </c>
      <c r="G103" s="35">
        <f>'OFERTAS ECONOMICAS'!J103</f>
        <v>0</v>
      </c>
      <c r="H103" s="35">
        <f>'EV TECNICA'!G103</f>
        <v>0</v>
      </c>
      <c r="I103" s="47" t="str">
        <f t="shared" si="12"/>
        <v>NO OFERTADO</v>
      </c>
      <c r="J103" s="35">
        <f>'OFERTAS ECONOMICAS'!N103</f>
        <v>0</v>
      </c>
      <c r="K103" s="35">
        <f>'EV TECNICA'!H103</f>
        <v>0</v>
      </c>
      <c r="L103" s="47" t="str">
        <f t="shared" si="13"/>
        <v>NO OFERTADO</v>
      </c>
      <c r="M103" s="35">
        <f>'OFERTAS ECONOMICAS'!R103</f>
        <v>3320</v>
      </c>
      <c r="N103" s="35" t="str">
        <f>'EV TECNICA'!I103</f>
        <v>CUMPLE</v>
      </c>
      <c r="O103" s="47" t="str">
        <f t="shared" si="14"/>
        <v>HABILITA</v>
      </c>
      <c r="P103" s="35">
        <f>'OFERTAS ECONOMICAS'!V103</f>
        <v>4318</v>
      </c>
      <c r="Q103" s="35" t="str">
        <f>'EV TECNICA'!J103</f>
        <v>CUMPLE</v>
      </c>
      <c r="R103" s="47" t="str">
        <f t="shared" si="15"/>
        <v>HABILITA</v>
      </c>
      <c r="S103" s="35">
        <f>'OFERTAS ECONOMICAS'!Z103</f>
        <v>0</v>
      </c>
      <c r="T103" s="35">
        <f>'EV TECNICA'!K103</f>
        <v>0</v>
      </c>
      <c r="U103" s="47" t="str">
        <f t="shared" si="16"/>
        <v>NO OFERTADO</v>
      </c>
      <c r="V103" s="35">
        <f>'OFERTAS ECONOMICAS'!AD103</f>
        <v>0</v>
      </c>
      <c r="W103" s="35">
        <f>'EV TECNICA'!L103</f>
        <v>0</v>
      </c>
      <c r="X103" s="47" t="str">
        <f t="shared" si="17"/>
        <v>NO OFERTADO</v>
      </c>
      <c r="Y103" s="35">
        <f>'OFERTAS ECONOMICAS'!AH103</f>
        <v>0</v>
      </c>
      <c r="Z103" s="35">
        <f>'EV TECNICA'!M103</f>
        <v>0</v>
      </c>
      <c r="AA103" s="47" t="str">
        <f t="shared" si="18"/>
        <v>NO OFERTADO</v>
      </c>
      <c r="AB103" s="35">
        <f>'OFERTAS ECONOMICAS'!AL103</f>
        <v>3660</v>
      </c>
      <c r="AC103" s="35" t="str">
        <f>'EV TECNICA'!N103</f>
        <v>CUMPLE</v>
      </c>
      <c r="AD103" s="47" t="str">
        <f t="shared" si="19"/>
        <v>HABILITA</v>
      </c>
      <c r="AE103" s="35">
        <f>'OFERTAS ECONOMICAS'!AP103</f>
        <v>5166</v>
      </c>
      <c r="AF103" s="35" t="str">
        <f>'EV TECNICA'!O103</f>
        <v xml:space="preserve">CUMPLE </v>
      </c>
      <c r="AG103" s="47" t="str">
        <f t="shared" si="20"/>
        <v>NO HABILITA</v>
      </c>
      <c r="AH103" s="35">
        <f>'OFERTAS ECONOMICAS'!AT103</f>
        <v>0</v>
      </c>
      <c r="AI103" s="35">
        <f>'EV TECNICA'!P103</f>
        <v>0</v>
      </c>
      <c r="AJ103" s="47" t="str">
        <f t="shared" si="21"/>
        <v>NO OFERTADO</v>
      </c>
      <c r="AK103" s="35">
        <f>'OFERTAS ECONOMICAS'!AX103</f>
        <v>0</v>
      </c>
      <c r="AL103" s="35">
        <f>'EV TECNICA'!Q103</f>
        <v>0</v>
      </c>
      <c r="AM103" s="47" t="str">
        <f t="shared" si="22"/>
        <v>NO OFERTADO</v>
      </c>
      <c r="AN103" s="35">
        <f>'OFERTAS ECONOMICAS'!BB103</f>
        <v>0</v>
      </c>
      <c r="AO103" s="35">
        <f>'EV TECNICA'!R103</f>
        <v>0</v>
      </c>
      <c r="AP103" s="47" t="str">
        <f t="shared" si="23"/>
        <v>NO OFERTADO</v>
      </c>
    </row>
    <row r="104" spans="1:42" s="14" customFormat="1" ht="25.5" x14ac:dyDescent="0.2">
      <c r="A104" s="52">
        <v>95</v>
      </c>
      <c r="B104" s="49" t="s">
        <v>217</v>
      </c>
      <c r="C104" s="49" t="s">
        <v>209</v>
      </c>
      <c r="D104" s="132">
        <v>1</v>
      </c>
      <c r="E104" s="50" t="s">
        <v>331</v>
      </c>
      <c r="F104" s="164">
        <v>3523</v>
      </c>
      <c r="G104" s="35">
        <f>'OFERTAS ECONOMICAS'!J104</f>
        <v>0</v>
      </c>
      <c r="H104" s="35">
        <f>'EV TECNICA'!G104</f>
        <v>0</v>
      </c>
      <c r="I104" s="47" t="str">
        <f t="shared" si="12"/>
        <v>NO OFERTADO</v>
      </c>
      <c r="J104" s="35">
        <f>'OFERTAS ECONOMICAS'!N104</f>
        <v>0</v>
      </c>
      <c r="K104" s="35">
        <f>'EV TECNICA'!H104</f>
        <v>0</v>
      </c>
      <c r="L104" s="47" t="str">
        <f t="shared" si="13"/>
        <v>NO OFERTADO</v>
      </c>
      <c r="M104" s="35">
        <f>'OFERTAS ECONOMICAS'!R104</f>
        <v>3320</v>
      </c>
      <c r="N104" s="35" t="str">
        <f>'EV TECNICA'!I104</f>
        <v>CUMPLE</v>
      </c>
      <c r="O104" s="47" t="str">
        <f t="shared" si="14"/>
        <v>HABILITA</v>
      </c>
      <c r="P104" s="35">
        <f>'OFERTAS ECONOMICAS'!V104</f>
        <v>4318</v>
      </c>
      <c r="Q104" s="35" t="str">
        <f>'EV TECNICA'!J104</f>
        <v>CUMPLE</v>
      </c>
      <c r="R104" s="47" t="str">
        <f t="shared" si="15"/>
        <v>HABILITA</v>
      </c>
      <c r="S104" s="35">
        <f>'OFERTAS ECONOMICAS'!Z104</f>
        <v>0</v>
      </c>
      <c r="T104" s="35">
        <f>'EV TECNICA'!K104</f>
        <v>0</v>
      </c>
      <c r="U104" s="47" t="str">
        <f t="shared" si="16"/>
        <v>NO OFERTADO</v>
      </c>
      <c r="V104" s="35">
        <f>'OFERTAS ECONOMICAS'!AD104</f>
        <v>0</v>
      </c>
      <c r="W104" s="35">
        <f>'EV TECNICA'!L104</f>
        <v>0</v>
      </c>
      <c r="X104" s="47" t="str">
        <f t="shared" si="17"/>
        <v>NO OFERTADO</v>
      </c>
      <c r="Y104" s="35">
        <f>'OFERTAS ECONOMICAS'!AH104</f>
        <v>0</v>
      </c>
      <c r="Z104" s="35">
        <f>'EV TECNICA'!M104</f>
        <v>0</v>
      </c>
      <c r="AA104" s="47" t="str">
        <f t="shared" si="18"/>
        <v>NO OFERTADO</v>
      </c>
      <c r="AB104" s="35">
        <f>'OFERTAS ECONOMICAS'!AL104</f>
        <v>3660</v>
      </c>
      <c r="AC104" s="35" t="str">
        <f>'EV TECNICA'!N104</f>
        <v>CUMPLE</v>
      </c>
      <c r="AD104" s="47" t="str">
        <f t="shared" si="19"/>
        <v>HABILITA</v>
      </c>
      <c r="AE104" s="35">
        <f>'OFERTAS ECONOMICAS'!AP104</f>
        <v>5166</v>
      </c>
      <c r="AF104" s="35" t="str">
        <f>'EV TECNICA'!O104</f>
        <v xml:space="preserve">CUMPLE </v>
      </c>
      <c r="AG104" s="47" t="str">
        <f t="shared" si="20"/>
        <v>NO HABILITA</v>
      </c>
      <c r="AH104" s="35">
        <f>'OFERTAS ECONOMICAS'!AT104</f>
        <v>0</v>
      </c>
      <c r="AI104" s="35">
        <f>'EV TECNICA'!P104</f>
        <v>0</v>
      </c>
      <c r="AJ104" s="47" t="str">
        <f t="shared" si="21"/>
        <v>NO OFERTADO</v>
      </c>
      <c r="AK104" s="35">
        <f>'OFERTAS ECONOMICAS'!AX104</f>
        <v>0</v>
      </c>
      <c r="AL104" s="35">
        <f>'EV TECNICA'!Q104</f>
        <v>0</v>
      </c>
      <c r="AM104" s="47" t="str">
        <f t="shared" si="22"/>
        <v>NO OFERTADO</v>
      </c>
      <c r="AN104" s="35">
        <f>'OFERTAS ECONOMICAS'!BB104</f>
        <v>0</v>
      </c>
      <c r="AO104" s="35">
        <f>'EV TECNICA'!R104</f>
        <v>0</v>
      </c>
      <c r="AP104" s="47" t="str">
        <f t="shared" si="23"/>
        <v>NO OFERTADO</v>
      </c>
    </row>
    <row r="105" spans="1:42" s="14" customFormat="1" ht="25.5" x14ac:dyDescent="0.2">
      <c r="A105" s="48">
        <v>96</v>
      </c>
      <c r="B105" s="49" t="s">
        <v>218</v>
      </c>
      <c r="C105" s="49" t="s">
        <v>209</v>
      </c>
      <c r="D105" s="132">
        <v>1</v>
      </c>
      <c r="E105" s="50" t="s">
        <v>331</v>
      </c>
      <c r="F105" s="164">
        <v>18000</v>
      </c>
      <c r="G105" s="35">
        <f>'OFERTAS ECONOMICAS'!J105</f>
        <v>0</v>
      </c>
      <c r="H105" s="35">
        <f>'EV TECNICA'!G105</f>
        <v>0</v>
      </c>
      <c r="I105" s="47" t="str">
        <f t="shared" si="12"/>
        <v>NO OFERTADO</v>
      </c>
      <c r="J105" s="35">
        <f>'OFERTAS ECONOMICAS'!N105</f>
        <v>0</v>
      </c>
      <c r="K105" s="35">
        <f>'EV TECNICA'!H105</f>
        <v>0</v>
      </c>
      <c r="L105" s="47" t="str">
        <f t="shared" si="13"/>
        <v>NO OFERTADO</v>
      </c>
      <c r="M105" s="35">
        <f>'OFERTAS ECONOMICAS'!R105</f>
        <v>27440</v>
      </c>
      <c r="N105" s="35" t="str">
        <f>'EV TECNICA'!I105</f>
        <v xml:space="preserve">CUMPLE </v>
      </c>
      <c r="O105" s="47" t="str">
        <f t="shared" si="14"/>
        <v>NO HABILITA</v>
      </c>
      <c r="P105" s="35">
        <f>'OFERTAS ECONOMICAS'!V105</f>
        <v>22159</v>
      </c>
      <c r="Q105" s="35" t="str">
        <f>'EV TECNICA'!J105</f>
        <v>CUMPLE</v>
      </c>
      <c r="R105" s="47" t="str">
        <f t="shared" si="15"/>
        <v>HABILITA</v>
      </c>
      <c r="S105" s="35">
        <f>'OFERTAS ECONOMICAS'!Z105</f>
        <v>0</v>
      </c>
      <c r="T105" s="35">
        <f>'EV TECNICA'!K105</f>
        <v>0</v>
      </c>
      <c r="U105" s="47" t="str">
        <f t="shared" si="16"/>
        <v>NO OFERTADO</v>
      </c>
      <c r="V105" s="35">
        <f>'OFERTAS ECONOMICAS'!AD105</f>
        <v>0</v>
      </c>
      <c r="W105" s="35">
        <f>'EV TECNICA'!L105</f>
        <v>0</v>
      </c>
      <c r="X105" s="47" t="str">
        <f t="shared" si="17"/>
        <v>NO OFERTADO</v>
      </c>
      <c r="Y105" s="35">
        <f>'OFERTAS ECONOMICAS'!AH105</f>
        <v>0</v>
      </c>
      <c r="Z105" s="35">
        <f>'EV TECNICA'!M105</f>
        <v>0</v>
      </c>
      <c r="AA105" s="47" t="str">
        <f t="shared" si="18"/>
        <v>NO OFERTADO</v>
      </c>
      <c r="AB105" s="35">
        <f>'OFERTAS ECONOMICAS'!AL105</f>
        <v>24730</v>
      </c>
      <c r="AC105" s="35" t="str">
        <f>'EV TECNICA'!N105</f>
        <v>CUMPLE</v>
      </c>
      <c r="AD105" s="47" t="str">
        <f t="shared" si="19"/>
        <v>NO HABILITA</v>
      </c>
      <c r="AE105" s="35">
        <f>'OFERTAS ECONOMICAS'!AP105</f>
        <v>19744</v>
      </c>
      <c r="AF105" s="35" t="str">
        <f>'EV TECNICA'!O105</f>
        <v xml:space="preserve">CUMPLE </v>
      </c>
      <c r="AG105" s="47" t="str">
        <f t="shared" si="20"/>
        <v>HABILITA</v>
      </c>
      <c r="AH105" s="35">
        <f>'OFERTAS ECONOMICAS'!AT105</f>
        <v>0</v>
      </c>
      <c r="AI105" s="35">
        <f>'EV TECNICA'!P105</f>
        <v>0</v>
      </c>
      <c r="AJ105" s="47" t="str">
        <f t="shared" si="21"/>
        <v>NO OFERTADO</v>
      </c>
      <c r="AK105" s="35">
        <f>'OFERTAS ECONOMICAS'!AX105</f>
        <v>0</v>
      </c>
      <c r="AL105" s="35">
        <f>'EV TECNICA'!Q105</f>
        <v>0</v>
      </c>
      <c r="AM105" s="47" t="str">
        <f t="shared" si="22"/>
        <v>NO OFERTADO</v>
      </c>
      <c r="AN105" s="35">
        <f>'OFERTAS ECONOMICAS'!BB105</f>
        <v>0</v>
      </c>
      <c r="AO105" s="35">
        <f>'EV TECNICA'!R105</f>
        <v>0</v>
      </c>
      <c r="AP105" s="47" t="str">
        <f t="shared" si="23"/>
        <v>NO OFERTADO</v>
      </c>
    </row>
    <row r="106" spans="1:42" s="14" customFormat="1" ht="25.5" x14ac:dyDescent="0.2">
      <c r="A106" s="52">
        <v>97</v>
      </c>
      <c r="B106" s="49" t="s">
        <v>219</v>
      </c>
      <c r="C106" s="49" t="s">
        <v>209</v>
      </c>
      <c r="D106" s="132">
        <v>1</v>
      </c>
      <c r="E106" s="50" t="s">
        <v>331</v>
      </c>
      <c r="F106" s="164">
        <v>18000</v>
      </c>
      <c r="G106" s="35">
        <f>'OFERTAS ECONOMICAS'!J106</f>
        <v>0</v>
      </c>
      <c r="H106" s="35">
        <f>'EV TECNICA'!G106</f>
        <v>0</v>
      </c>
      <c r="I106" s="47" t="str">
        <f t="shared" si="12"/>
        <v>NO OFERTADO</v>
      </c>
      <c r="J106" s="35">
        <f>'OFERTAS ECONOMICAS'!N106</f>
        <v>0</v>
      </c>
      <c r="K106" s="35">
        <f>'EV TECNICA'!H106</f>
        <v>0</v>
      </c>
      <c r="L106" s="47" t="str">
        <f t="shared" si="13"/>
        <v>NO OFERTADO</v>
      </c>
      <c r="M106" s="35">
        <f>'OFERTAS ECONOMICAS'!R106</f>
        <v>27440</v>
      </c>
      <c r="N106" s="35" t="str">
        <f>'EV TECNICA'!I106</f>
        <v xml:space="preserve">CUMPLE </v>
      </c>
      <c r="O106" s="47" t="str">
        <f t="shared" si="14"/>
        <v>NO HABILITA</v>
      </c>
      <c r="P106" s="35">
        <f>'OFERTAS ECONOMICAS'!V106</f>
        <v>28977</v>
      </c>
      <c r="Q106" s="35" t="str">
        <f>'EV TECNICA'!J106</f>
        <v>CUMPLE</v>
      </c>
      <c r="R106" s="47" t="str">
        <f t="shared" si="15"/>
        <v>NO HABILITA</v>
      </c>
      <c r="S106" s="35">
        <f>'OFERTAS ECONOMICAS'!Z106</f>
        <v>0</v>
      </c>
      <c r="T106" s="35">
        <f>'EV TECNICA'!K106</f>
        <v>0</v>
      </c>
      <c r="U106" s="47" t="str">
        <f t="shared" si="16"/>
        <v>NO OFERTADO</v>
      </c>
      <c r="V106" s="35">
        <f>'OFERTAS ECONOMICAS'!AD106</f>
        <v>0</v>
      </c>
      <c r="W106" s="35">
        <f>'EV TECNICA'!L106</f>
        <v>0</v>
      </c>
      <c r="X106" s="47" t="str">
        <f t="shared" si="17"/>
        <v>NO OFERTADO</v>
      </c>
      <c r="Y106" s="35">
        <f>'OFERTAS ECONOMICAS'!AH106</f>
        <v>0</v>
      </c>
      <c r="Z106" s="35">
        <f>'EV TECNICA'!M106</f>
        <v>0</v>
      </c>
      <c r="AA106" s="47" t="str">
        <f t="shared" si="18"/>
        <v>NO OFERTADO</v>
      </c>
      <c r="AB106" s="35">
        <f>'OFERTAS ECONOMICAS'!AL106</f>
        <v>24730</v>
      </c>
      <c r="AC106" s="35" t="str">
        <f>'EV TECNICA'!N106</f>
        <v>CUMPLE</v>
      </c>
      <c r="AD106" s="47" t="str">
        <f t="shared" si="19"/>
        <v>NO HABILITA</v>
      </c>
      <c r="AE106" s="35">
        <f>'OFERTAS ECONOMICAS'!AP106</f>
        <v>19744</v>
      </c>
      <c r="AF106" s="35" t="str">
        <f>'EV TECNICA'!O106</f>
        <v xml:space="preserve">CUMPLE </v>
      </c>
      <c r="AG106" s="47" t="str">
        <f t="shared" si="20"/>
        <v>HABILITA</v>
      </c>
      <c r="AH106" s="35">
        <f>'OFERTAS ECONOMICAS'!AT106</f>
        <v>0</v>
      </c>
      <c r="AI106" s="35">
        <f>'EV TECNICA'!P106</f>
        <v>0</v>
      </c>
      <c r="AJ106" s="47" t="str">
        <f t="shared" si="21"/>
        <v>NO OFERTADO</v>
      </c>
      <c r="AK106" s="35">
        <f>'OFERTAS ECONOMICAS'!AX106</f>
        <v>0</v>
      </c>
      <c r="AL106" s="35">
        <f>'EV TECNICA'!Q106</f>
        <v>0</v>
      </c>
      <c r="AM106" s="47" t="str">
        <f t="shared" si="22"/>
        <v>NO OFERTADO</v>
      </c>
      <c r="AN106" s="35">
        <f>'OFERTAS ECONOMICAS'!BB106</f>
        <v>0</v>
      </c>
      <c r="AO106" s="35">
        <f>'EV TECNICA'!R106</f>
        <v>0</v>
      </c>
      <c r="AP106" s="47" t="str">
        <f t="shared" si="23"/>
        <v>NO OFERTADO</v>
      </c>
    </row>
    <row r="107" spans="1:42" s="14" customFormat="1" ht="25.5" x14ac:dyDescent="0.2">
      <c r="A107" s="48">
        <v>98</v>
      </c>
      <c r="B107" s="49" t="s">
        <v>220</v>
      </c>
      <c r="C107" s="49" t="s">
        <v>209</v>
      </c>
      <c r="D107" s="132">
        <v>1</v>
      </c>
      <c r="E107" s="50" t="s">
        <v>331</v>
      </c>
      <c r="F107" s="164">
        <v>18000</v>
      </c>
      <c r="G107" s="35">
        <f>'OFERTAS ECONOMICAS'!J107</f>
        <v>0</v>
      </c>
      <c r="H107" s="35">
        <f>'EV TECNICA'!G107</f>
        <v>0</v>
      </c>
      <c r="I107" s="47" t="str">
        <f t="shared" si="12"/>
        <v>NO OFERTADO</v>
      </c>
      <c r="J107" s="35">
        <f>'OFERTAS ECONOMICAS'!N107</f>
        <v>0</v>
      </c>
      <c r="K107" s="35">
        <f>'EV TECNICA'!H107</f>
        <v>0</v>
      </c>
      <c r="L107" s="47" t="str">
        <f t="shared" si="13"/>
        <v>NO OFERTADO</v>
      </c>
      <c r="M107" s="35">
        <f>'OFERTAS ECONOMICAS'!R107</f>
        <v>27440</v>
      </c>
      <c r="N107" s="35" t="str">
        <f>'EV TECNICA'!I107</f>
        <v xml:space="preserve">CUMPLE </v>
      </c>
      <c r="O107" s="47" t="str">
        <f t="shared" si="14"/>
        <v>NO HABILITA</v>
      </c>
      <c r="P107" s="35">
        <f>'OFERTAS ECONOMICAS'!V107</f>
        <v>22159</v>
      </c>
      <c r="Q107" s="35" t="str">
        <f>'EV TECNICA'!J107</f>
        <v>CUMPLE</v>
      </c>
      <c r="R107" s="47" t="str">
        <f t="shared" si="15"/>
        <v>HABILITA</v>
      </c>
      <c r="S107" s="35">
        <f>'OFERTAS ECONOMICAS'!Z107</f>
        <v>0</v>
      </c>
      <c r="T107" s="35">
        <f>'EV TECNICA'!K107</f>
        <v>0</v>
      </c>
      <c r="U107" s="47" t="str">
        <f t="shared" si="16"/>
        <v>NO OFERTADO</v>
      </c>
      <c r="V107" s="35">
        <f>'OFERTAS ECONOMICAS'!AD107</f>
        <v>0</v>
      </c>
      <c r="W107" s="35">
        <f>'EV TECNICA'!L107</f>
        <v>0</v>
      </c>
      <c r="X107" s="47" t="str">
        <f t="shared" si="17"/>
        <v>NO OFERTADO</v>
      </c>
      <c r="Y107" s="35">
        <f>'OFERTAS ECONOMICAS'!AH107</f>
        <v>0</v>
      </c>
      <c r="Z107" s="35">
        <f>'EV TECNICA'!M107</f>
        <v>0</v>
      </c>
      <c r="AA107" s="47" t="str">
        <f t="shared" si="18"/>
        <v>NO OFERTADO</v>
      </c>
      <c r="AB107" s="35">
        <f>'OFERTAS ECONOMICAS'!AL107</f>
        <v>24730</v>
      </c>
      <c r="AC107" s="35" t="str">
        <f>'EV TECNICA'!N107</f>
        <v>CUMPLE</v>
      </c>
      <c r="AD107" s="47" t="str">
        <f t="shared" si="19"/>
        <v>NO HABILITA</v>
      </c>
      <c r="AE107" s="35">
        <f>'OFERTAS ECONOMICAS'!AP107</f>
        <v>19744</v>
      </c>
      <c r="AF107" s="35" t="str">
        <f>'EV TECNICA'!O107</f>
        <v xml:space="preserve">CUMPLE </v>
      </c>
      <c r="AG107" s="47" t="str">
        <f t="shared" si="20"/>
        <v>HABILITA</v>
      </c>
      <c r="AH107" s="35">
        <f>'OFERTAS ECONOMICAS'!AT107</f>
        <v>0</v>
      </c>
      <c r="AI107" s="35">
        <f>'EV TECNICA'!P107</f>
        <v>0</v>
      </c>
      <c r="AJ107" s="47" t="str">
        <f t="shared" si="21"/>
        <v>NO OFERTADO</v>
      </c>
      <c r="AK107" s="35">
        <f>'OFERTAS ECONOMICAS'!AX107</f>
        <v>0</v>
      </c>
      <c r="AL107" s="35">
        <f>'EV TECNICA'!Q107</f>
        <v>0</v>
      </c>
      <c r="AM107" s="47" t="str">
        <f t="shared" si="22"/>
        <v>NO OFERTADO</v>
      </c>
      <c r="AN107" s="35">
        <f>'OFERTAS ECONOMICAS'!BB107</f>
        <v>0</v>
      </c>
      <c r="AO107" s="35">
        <f>'EV TECNICA'!R107</f>
        <v>0</v>
      </c>
      <c r="AP107" s="47" t="str">
        <f t="shared" si="23"/>
        <v>NO OFERTADO</v>
      </c>
    </row>
    <row r="108" spans="1:42" s="14" customFormat="1" ht="25.5" x14ac:dyDescent="0.2">
      <c r="A108" s="52">
        <v>99</v>
      </c>
      <c r="B108" s="49" t="s">
        <v>221</v>
      </c>
      <c r="C108" s="49" t="s">
        <v>209</v>
      </c>
      <c r="D108" s="132">
        <v>1</v>
      </c>
      <c r="E108" s="50" t="s">
        <v>331</v>
      </c>
      <c r="F108" s="164">
        <v>18000</v>
      </c>
      <c r="G108" s="35">
        <f>'OFERTAS ECONOMICAS'!J108</f>
        <v>0</v>
      </c>
      <c r="H108" s="35">
        <f>'EV TECNICA'!G108</f>
        <v>0</v>
      </c>
      <c r="I108" s="47" t="str">
        <f t="shared" si="12"/>
        <v>NO OFERTADO</v>
      </c>
      <c r="J108" s="35">
        <f>'OFERTAS ECONOMICAS'!N108</f>
        <v>0</v>
      </c>
      <c r="K108" s="35">
        <f>'EV TECNICA'!H108</f>
        <v>0</v>
      </c>
      <c r="L108" s="47" t="str">
        <f t="shared" si="13"/>
        <v>NO OFERTADO</v>
      </c>
      <c r="M108" s="35">
        <f>'OFERTAS ECONOMICAS'!R108</f>
        <v>27440</v>
      </c>
      <c r="N108" s="35" t="str">
        <f>'EV TECNICA'!I108</f>
        <v xml:space="preserve">CUMPLE </v>
      </c>
      <c r="O108" s="47" t="str">
        <f t="shared" si="14"/>
        <v>NO HABILITA</v>
      </c>
      <c r="P108" s="35">
        <f>'OFERTAS ECONOMICAS'!V108</f>
        <v>22159</v>
      </c>
      <c r="Q108" s="35" t="str">
        <f>'EV TECNICA'!J108</f>
        <v>CUMPLE</v>
      </c>
      <c r="R108" s="47" t="str">
        <f t="shared" si="15"/>
        <v>HABILITA</v>
      </c>
      <c r="S108" s="35">
        <f>'OFERTAS ECONOMICAS'!Z108</f>
        <v>0</v>
      </c>
      <c r="T108" s="35">
        <f>'EV TECNICA'!K108</f>
        <v>0</v>
      </c>
      <c r="U108" s="47" t="str">
        <f t="shared" si="16"/>
        <v>NO OFERTADO</v>
      </c>
      <c r="V108" s="35">
        <f>'OFERTAS ECONOMICAS'!AD108</f>
        <v>0</v>
      </c>
      <c r="W108" s="35">
        <f>'EV TECNICA'!L108</f>
        <v>0</v>
      </c>
      <c r="X108" s="47" t="str">
        <f t="shared" si="17"/>
        <v>NO OFERTADO</v>
      </c>
      <c r="Y108" s="35">
        <f>'OFERTAS ECONOMICAS'!AH108</f>
        <v>0</v>
      </c>
      <c r="Z108" s="35">
        <f>'EV TECNICA'!M108</f>
        <v>0</v>
      </c>
      <c r="AA108" s="47" t="str">
        <f t="shared" si="18"/>
        <v>NO OFERTADO</v>
      </c>
      <c r="AB108" s="35">
        <f>'OFERTAS ECONOMICAS'!AL108</f>
        <v>24730</v>
      </c>
      <c r="AC108" s="35" t="str">
        <f>'EV TECNICA'!N108</f>
        <v>CUMPLE</v>
      </c>
      <c r="AD108" s="47" t="str">
        <f t="shared" si="19"/>
        <v>NO HABILITA</v>
      </c>
      <c r="AE108" s="35">
        <f>'OFERTAS ECONOMICAS'!AP108</f>
        <v>19744</v>
      </c>
      <c r="AF108" s="35" t="str">
        <f>'EV TECNICA'!O108</f>
        <v xml:space="preserve">CUMPLE </v>
      </c>
      <c r="AG108" s="47" t="str">
        <f t="shared" si="20"/>
        <v>HABILITA</v>
      </c>
      <c r="AH108" s="35">
        <f>'OFERTAS ECONOMICAS'!AT108</f>
        <v>0</v>
      </c>
      <c r="AI108" s="35">
        <f>'EV TECNICA'!P108</f>
        <v>0</v>
      </c>
      <c r="AJ108" s="47" t="str">
        <f t="shared" si="21"/>
        <v>NO OFERTADO</v>
      </c>
      <c r="AK108" s="35">
        <f>'OFERTAS ECONOMICAS'!AX108</f>
        <v>0</v>
      </c>
      <c r="AL108" s="35">
        <f>'EV TECNICA'!Q108</f>
        <v>0</v>
      </c>
      <c r="AM108" s="47" t="str">
        <f t="shared" si="22"/>
        <v>NO OFERTADO</v>
      </c>
      <c r="AN108" s="35">
        <f>'OFERTAS ECONOMICAS'!BB108</f>
        <v>0</v>
      </c>
      <c r="AO108" s="35">
        <f>'EV TECNICA'!R108</f>
        <v>0</v>
      </c>
      <c r="AP108" s="47" t="str">
        <f t="shared" si="23"/>
        <v>NO OFERTADO</v>
      </c>
    </row>
    <row r="109" spans="1:42" s="14" customFormat="1" ht="25.5" x14ac:dyDescent="0.2">
      <c r="A109" s="48">
        <v>100</v>
      </c>
      <c r="B109" s="49" t="s">
        <v>222</v>
      </c>
      <c r="C109" s="49" t="s">
        <v>209</v>
      </c>
      <c r="D109" s="132">
        <v>1</v>
      </c>
      <c r="E109" s="50" t="s">
        <v>331</v>
      </c>
      <c r="F109" s="164">
        <v>18000</v>
      </c>
      <c r="G109" s="35">
        <f>'OFERTAS ECONOMICAS'!J109</f>
        <v>0</v>
      </c>
      <c r="H109" s="35">
        <f>'EV TECNICA'!G109</f>
        <v>0</v>
      </c>
      <c r="I109" s="47" t="str">
        <f t="shared" si="12"/>
        <v>NO OFERTADO</v>
      </c>
      <c r="J109" s="35">
        <f>'OFERTAS ECONOMICAS'!N109</f>
        <v>0</v>
      </c>
      <c r="K109" s="35">
        <f>'EV TECNICA'!H109</f>
        <v>0</v>
      </c>
      <c r="L109" s="47" t="str">
        <f t="shared" si="13"/>
        <v>NO OFERTADO</v>
      </c>
      <c r="M109" s="35">
        <f>'OFERTAS ECONOMICAS'!R109</f>
        <v>27440</v>
      </c>
      <c r="N109" s="35" t="str">
        <f>'EV TECNICA'!I109</f>
        <v>CUMPLE</v>
      </c>
      <c r="O109" s="47" t="str">
        <f t="shared" si="14"/>
        <v>NO HABILITA</v>
      </c>
      <c r="P109" s="35">
        <f>'OFERTAS ECONOMICAS'!V109</f>
        <v>22159</v>
      </c>
      <c r="Q109" s="35" t="str">
        <f>'EV TECNICA'!J109</f>
        <v>CUMPLE</v>
      </c>
      <c r="R109" s="47" t="str">
        <f t="shared" si="15"/>
        <v>HABILITA</v>
      </c>
      <c r="S109" s="35">
        <f>'OFERTAS ECONOMICAS'!Z109</f>
        <v>0</v>
      </c>
      <c r="T109" s="35">
        <f>'EV TECNICA'!K109</f>
        <v>0</v>
      </c>
      <c r="U109" s="47" t="str">
        <f t="shared" si="16"/>
        <v>NO OFERTADO</v>
      </c>
      <c r="V109" s="35">
        <f>'OFERTAS ECONOMICAS'!AD109</f>
        <v>0</v>
      </c>
      <c r="W109" s="35">
        <f>'EV TECNICA'!L109</f>
        <v>0</v>
      </c>
      <c r="X109" s="47" t="str">
        <f t="shared" si="17"/>
        <v>NO OFERTADO</v>
      </c>
      <c r="Y109" s="35">
        <f>'OFERTAS ECONOMICAS'!AH109</f>
        <v>0</v>
      </c>
      <c r="Z109" s="35">
        <f>'EV TECNICA'!M109</f>
        <v>0</v>
      </c>
      <c r="AA109" s="47" t="str">
        <f t="shared" si="18"/>
        <v>NO OFERTADO</v>
      </c>
      <c r="AB109" s="35">
        <f>'OFERTAS ECONOMICAS'!AL109</f>
        <v>24730</v>
      </c>
      <c r="AC109" s="35" t="str">
        <f>'EV TECNICA'!N109</f>
        <v>CUMPLE</v>
      </c>
      <c r="AD109" s="47" t="str">
        <f t="shared" si="19"/>
        <v>NO HABILITA</v>
      </c>
      <c r="AE109" s="35">
        <f>'OFERTAS ECONOMICAS'!AP109</f>
        <v>19744</v>
      </c>
      <c r="AF109" s="35" t="str">
        <f>'EV TECNICA'!O109</f>
        <v xml:space="preserve">CUMPLE </v>
      </c>
      <c r="AG109" s="47" t="str">
        <f t="shared" si="20"/>
        <v>HABILITA</v>
      </c>
      <c r="AH109" s="35">
        <f>'OFERTAS ECONOMICAS'!AT109</f>
        <v>0</v>
      </c>
      <c r="AI109" s="35">
        <f>'EV TECNICA'!P109</f>
        <v>0</v>
      </c>
      <c r="AJ109" s="47" t="str">
        <f t="shared" si="21"/>
        <v>NO OFERTADO</v>
      </c>
      <c r="AK109" s="35">
        <f>'OFERTAS ECONOMICAS'!AX109</f>
        <v>0</v>
      </c>
      <c r="AL109" s="35">
        <f>'EV TECNICA'!Q109</f>
        <v>0</v>
      </c>
      <c r="AM109" s="47" t="str">
        <f t="shared" si="22"/>
        <v>NO OFERTADO</v>
      </c>
      <c r="AN109" s="35">
        <f>'OFERTAS ECONOMICAS'!BB109</f>
        <v>0</v>
      </c>
      <c r="AO109" s="35">
        <f>'EV TECNICA'!R109</f>
        <v>0</v>
      </c>
      <c r="AP109" s="47" t="str">
        <f t="shared" si="23"/>
        <v>NO OFERTADO</v>
      </c>
    </row>
    <row r="110" spans="1:42" s="14" customFormat="1" ht="25.5" x14ac:dyDescent="0.2">
      <c r="A110" s="52">
        <v>101</v>
      </c>
      <c r="B110" s="49" t="s">
        <v>223</v>
      </c>
      <c r="C110" s="49" t="s">
        <v>209</v>
      </c>
      <c r="D110" s="132">
        <v>1</v>
      </c>
      <c r="E110" s="50" t="s">
        <v>331</v>
      </c>
      <c r="F110" s="164">
        <v>18000</v>
      </c>
      <c r="G110" s="35">
        <f>'OFERTAS ECONOMICAS'!J110</f>
        <v>0</v>
      </c>
      <c r="H110" s="35">
        <f>'EV TECNICA'!G110</f>
        <v>0</v>
      </c>
      <c r="I110" s="47" t="str">
        <f t="shared" si="12"/>
        <v>NO OFERTADO</v>
      </c>
      <c r="J110" s="35">
        <f>'OFERTAS ECONOMICAS'!N110</f>
        <v>0</v>
      </c>
      <c r="K110" s="35">
        <f>'EV TECNICA'!H110</f>
        <v>0</v>
      </c>
      <c r="L110" s="47" t="str">
        <f t="shared" si="13"/>
        <v>NO OFERTADO</v>
      </c>
      <c r="M110" s="35">
        <f>'OFERTAS ECONOMICAS'!R110</f>
        <v>27440</v>
      </c>
      <c r="N110" s="35" t="str">
        <f>'EV TECNICA'!I110</f>
        <v>CUMPLE</v>
      </c>
      <c r="O110" s="47" t="str">
        <f t="shared" si="14"/>
        <v>NO HABILITA</v>
      </c>
      <c r="P110" s="35">
        <f>'OFERTAS ECONOMICAS'!V110</f>
        <v>22159</v>
      </c>
      <c r="Q110" s="35" t="str">
        <f>'EV TECNICA'!J110</f>
        <v>CUMPLE</v>
      </c>
      <c r="R110" s="47" t="str">
        <f t="shared" si="15"/>
        <v>HABILITA</v>
      </c>
      <c r="S110" s="35">
        <f>'OFERTAS ECONOMICAS'!Z110</f>
        <v>0</v>
      </c>
      <c r="T110" s="35">
        <f>'EV TECNICA'!K110</f>
        <v>0</v>
      </c>
      <c r="U110" s="47" t="str">
        <f t="shared" si="16"/>
        <v>NO OFERTADO</v>
      </c>
      <c r="V110" s="35">
        <f>'OFERTAS ECONOMICAS'!AD110</f>
        <v>0</v>
      </c>
      <c r="W110" s="35">
        <f>'EV TECNICA'!L110</f>
        <v>0</v>
      </c>
      <c r="X110" s="47" t="str">
        <f t="shared" si="17"/>
        <v>NO OFERTADO</v>
      </c>
      <c r="Y110" s="35">
        <f>'OFERTAS ECONOMICAS'!AH110</f>
        <v>0</v>
      </c>
      <c r="Z110" s="35">
        <f>'EV TECNICA'!M110</f>
        <v>0</v>
      </c>
      <c r="AA110" s="47" t="str">
        <f t="shared" si="18"/>
        <v>NO OFERTADO</v>
      </c>
      <c r="AB110" s="35">
        <f>'OFERTAS ECONOMICAS'!AL110</f>
        <v>24730</v>
      </c>
      <c r="AC110" s="35" t="str">
        <f>'EV TECNICA'!N110</f>
        <v>CUMPLE</v>
      </c>
      <c r="AD110" s="47" t="str">
        <f t="shared" si="19"/>
        <v>NO HABILITA</v>
      </c>
      <c r="AE110" s="35">
        <f>'OFERTAS ECONOMICAS'!AP110</f>
        <v>19744</v>
      </c>
      <c r="AF110" s="35" t="str">
        <f>'EV TECNICA'!O110</f>
        <v xml:space="preserve">CUMPLE </v>
      </c>
      <c r="AG110" s="47" t="str">
        <f t="shared" si="20"/>
        <v>HABILITA</v>
      </c>
      <c r="AH110" s="35">
        <f>'OFERTAS ECONOMICAS'!AT110</f>
        <v>0</v>
      </c>
      <c r="AI110" s="35">
        <f>'EV TECNICA'!P110</f>
        <v>0</v>
      </c>
      <c r="AJ110" s="47" t="str">
        <f t="shared" si="21"/>
        <v>NO OFERTADO</v>
      </c>
      <c r="AK110" s="35">
        <f>'OFERTAS ECONOMICAS'!AX110</f>
        <v>0</v>
      </c>
      <c r="AL110" s="35">
        <f>'EV TECNICA'!Q110</f>
        <v>0</v>
      </c>
      <c r="AM110" s="47" t="str">
        <f t="shared" si="22"/>
        <v>NO OFERTADO</v>
      </c>
      <c r="AN110" s="35">
        <f>'OFERTAS ECONOMICAS'!BB110</f>
        <v>0</v>
      </c>
      <c r="AO110" s="35">
        <f>'EV TECNICA'!R110</f>
        <v>0</v>
      </c>
      <c r="AP110" s="47" t="str">
        <f t="shared" si="23"/>
        <v>NO OFERTADO</v>
      </c>
    </row>
    <row r="111" spans="1:42" s="14" customFormat="1" ht="25.5" x14ac:dyDescent="0.2">
      <c r="A111" s="48">
        <v>102</v>
      </c>
      <c r="B111" s="49" t="s">
        <v>224</v>
      </c>
      <c r="C111" s="49" t="s">
        <v>209</v>
      </c>
      <c r="D111" s="132">
        <v>1</v>
      </c>
      <c r="E111" s="50" t="s">
        <v>331</v>
      </c>
      <c r="F111" s="164">
        <v>18000</v>
      </c>
      <c r="G111" s="35">
        <f>'OFERTAS ECONOMICAS'!J111</f>
        <v>0</v>
      </c>
      <c r="H111" s="35">
        <f>'EV TECNICA'!G111</f>
        <v>0</v>
      </c>
      <c r="I111" s="47" t="str">
        <f t="shared" si="12"/>
        <v>NO OFERTADO</v>
      </c>
      <c r="J111" s="35">
        <f>'OFERTAS ECONOMICAS'!N111</f>
        <v>0</v>
      </c>
      <c r="K111" s="35">
        <f>'EV TECNICA'!H111</f>
        <v>0</v>
      </c>
      <c r="L111" s="47" t="str">
        <f t="shared" si="13"/>
        <v>NO OFERTADO</v>
      </c>
      <c r="M111" s="35">
        <f>'OFERTAS ECONOMICAS'!R111</f>
        <v>27440</v>
      </c>
      <c r="N111" s="35" t="str">
        <f>'EV TECNICA'!I111</f>
        <v>CUMPLE</v>
      </c>
      <c r="O111" s="47" t="str">
        <f t="shared" si="14"/>
        <v>NO HABILITA</v>
      </c>
      <c r="P111" s="35">
        <f>'OFERTAS ECONOMICAS'!V111</f>
        <v>22159</v>
      </c>
      <c r="Q111" s="35" t="str">
        <f>'EV TECNICA'!J111</f>
        <v>CUMPLE</v>
      </c>
      <c r="R111" s="47" t="str">
        <f t="shared" si="15"/>
        <v>HABILITA</v>
      </c>
      <c r="S111" s="35">
        <f>'OFERTAS ECONOMICAS'!Z111</f>
        <v>0</v>
      </c>
      <c r="T111" s="35">
        <f>'EV TECNICA'!K111</f>
        <v>0</v>
      </c>
      <c r="U111" s="47" t="str">
        <f t="shared" si="16"/>
        <v>NO OFERTADO</v>
      </c>
      <c r="V111" s="35">
        <f>'OFERTAS ECONOMICAS'!AD111</f>
        <v>0</v>
      </c>
      <c r="W111" s="35">
        <f>'EV TECNICA'!L111</f>
        <v>0</v>
      </c>
      <c r="X111" s="47" t="str">
        <f t="shared" si="17"/>
        <v>NO OFERTADO</v>
      </c>
      <c r="Y111" s="35">
        <f>'OFERTAS ECONOMICAS'!AH111</f>
        <v>0</v>
      </c>
      <c r="Z111" s="35">
        <f>'EV TECNICA'!M111</f>
        <v>0</v>
      </c>
      <c r="AA111" s="47" t="str">
        <f t="shared" si="18"/>
        <v>NO OFERTADO</v>
      </c>
      <c r="AB111" s="35">
        <f>'OFERTAS ECONOMICAS'!AL111</f>
        <v>24730</v>
      </c>
      <c r="AC111" s="35" t="str">
        <f>'EV TECNICA'!N111</f>
        <v>CUMPLE</v>
      </c>
      <c r="AD111" s="47" t="str">
        <f t="shared" si="19"/>
        <v>NO HABILITA</v>
      </c>
      <c r="AE111" s="35">
        <f>'OFERTAS ECONOMICAS'!AP111</f>
        <v>19744</v>
      </c>
      <c r="AF111" s="35" t="str">
        <f>'EV TECNICA'!O111</f>
        <v xml:space="preserve">CUMPLE </v>
      </c>
      <c r="AG111" s="47" t="str">
        <f t="shared" si="20"/>
        <v>HABILITA</v>
      </c>
      <c r="AH111" s="35">
        <f>'OFERTAS ECONOMICAS'!AT111</f>
        <v>0</v>
      </c>
      <c r="AI111" s="35">
        <f>'EV TECNICA'!P111</f>
        <v>0</v>
      </c>
      <c r="AJ111" s="47" t="str">
        <f t="shared" si="21"/>
        <v>NO OFERTADO</v>
      </c>
      <c r="AK111" s="35">
        <f>'OFERTAS ECONOMICAS'!AX111</f>
        <v>0</v>
      </c>
      <c r="AL111" s="35">
        <f>'EV TECNICA'!Q111</f>
        <v>0</v>
      </c>
      <c r="AM111" s="47" t="str">
        <f t="shared" si="22"/>
        <v>NO OFERTADO</v>
      </c>
      <c r="AN111" s="35">
        <f>'OFERTAS ECONOMICAS'!BB111</f>
        <v>0</v>
      </c>
      <c r="AO111" s="35">
        <f>'EV TECNICA'!R111</f>
        <v>0</v>
      </c>
      <c r="AP111" s="47" t="str">
        <f t="shared" si="23"/>
        <v>NO OFERTADO</v>
      </c>
    </row>
    <row r="112" spans="1:42" s="14" customFormat="1" ht="25.5" x14ac:dyDescent="0.2">
      <c r="A112" s="52">
        <v>103</v>
      </c>
      <c r="B112" s="49" t="s">
        <v>242</v>
      </c>
      <c r="C112" s="49" t="s">
        <v>243</v>
      </c>
      <c r="D112" s="132">
        <v>1</v>
      </c>
      <c r="E112" s="50" t="s">
        <v>331</v>
      </c>
      <c r="F112" s="164">
        <v>2618</v>
      </c>
      <c r="G112" s="35">
        <f>'OFERTAS ECONOMICAS'!J112</f>
        <v>0</v>
      </c>
      <c r="H112" s="35">
        <f>'EV TECNICA'!G112</f>
        <v>0</v>
      </c>
      <c r="I112" s="47" t="str">
        <f t="shared" si="12"/>
        <v>NO OFERTADO</v>
      </c>
      <c r="J112" s="35">
        <f>'OFERTAS ECONOMICAS'!N112</f>
        <v>0</v>
      </c>
      <c r="K112" s="35">
        <f>'EV TECNICA'!H112</f>
        <v>0</v>
      </c>
      <c r="L112" s="47" t="str">
        <f t="shared" si="13"/>
        <v>NO OFERTADO</v>
      </c>
      <c r="M112" s="35">
        <f>'OFERTAS ECONOMICAS'!R112</f>
        <v>3500</v>
      </c>
      <c r="N112" s="35" t="str">
        <f>'EV TECNICA'!I112</f>
        <v xml:space="preserve">CUMPLE </v>
      </c>
      <c r="O112" s="47" t="str">
        <f t="shared" si="14"/>
        <v>NO HABILITA</v>
      </c>
      <c r="P112" s="35">
        <f>'OFERTAS ECONOMICAS'!V112</f>
        <v>9330.7900000000009</v>
      </c>
      <c r="Q112" s="35" t="str">
        <f>'EV TECNICA'!J112</f>
        <v>NO CUMPLE EV. TECNICA</v>
      </c>
      <c r="R112" s="47" t="str">
        <f t="shared" si="15"/>
        <v>NO HABILITA</v>
      </c>
      <c r="S112" s="35">
        <f>'OFERTAS ECONOMICAS'!Z112</f>
        <v>2675.12</v>
      </c>
      <c r="T112" s="35" t="str">
        <f>'EV TECNICA'!K112</f>
        <v xml:space="preserve">CUMPLE </v>
      </c>
      <c r="U112" s="47" t="str">
        <f t="shared" si="16"/>
        <v>HABILITA</v>
      </c>
      <c r="V112" s="35">
        <f>'OFERTAS ECONOMICAS'!AD112</f>
        <v>0</v>
      </c>
      <c r="W112" s="35">
        <f>'EV TECNICA'!L112</f>
        <v>0</v>
      </c>
      <c r="X112" s="47" t="str">
        <f t="shared" si="17"/>
        <v>NO OFERTADO</v>
      </c>
      <c r="Y112" s="35">
        <f>'OFERTAS ECONOMICAS'!AH112</f>
        <v>0</v>
      </c>
      <c r="Z112" s="35">
        <f>'EV TECNICA'!M112</f>
        <v>0</v>
      </c>
      <c r="AA112" s="47" t="str">
        <f t="shared" si="18"/>
        <v>NO OFERTADO</v>
      </c>
      <c r="AB112" s="35">
        <f>'OFERTAS ECONOMICAS'!AL112</f>
        <v>2820</v>
      </c>
      <c r="AC112" s="35" t="str">
        <f>'EV TECNICA'!N112</f>
        <v>CUMPLE</v>
      </c>
      <c r="AD112" s="47" t="str">
        <f t="shared" si="19"/>
        <v>HABILITA</v>
      </c>
      <c r="AE112" s="35">
        <f>'OFERTAS ECONOMICAS'!AP112</f>
        <v>0</v>
      </c>
      <c r="AF112" s="35">
        <f>'EV TECNICA'!O112</f>
        <v>0</v>
      </c>
      <c r="AG112" s="47" t="str">
        <f t="shared" si="20"/>
        <v>NO OFERTADO</v>
      </c>
      <c r="AH112" s="35">
        <f>'OFERTAS ECONOMICAS'!AT112</f>
        <v>0</v>
      </c>
      <c r="AI112" s="35">
        <f>'EV TECNICA'!P112</f>
        <v>0</v>
      </c>
      <c r="AJ112" s="47" t="str">
        <f t="shared" si="21"/>
        <v>NO OFERTADO</v>
      </c>
      <c r="AK112" s="35">
        <f>'OFERTAS ECONOMICAS'!AX112</f>
        <v>0</v>
      </c>
      <c r="AL112" s="35">
        <f>'EV TECNICA'!Q112</f>
        <v>0</v>
      </c>
      <c r="AM112" s="47" t="str">
        <f t="shared" si="22"/>
        <v>NO OFERTADO</v>
      </c>
      <c r="AN112" s="35">
        <f>'OFERTAS ECONOMICAS'!BB112</f>
        <v>0</v>
      </c>
      <c r="AO112" s="35">
        <f>'EV TECNICA'!R112</f>
        <v>0</v>
      </c>
      <c r="AP112" s="47" t="str">
        <f t="shared" si="23"/>
        <v>NO OFERTADO</v>
      </c>
    </row>
    <row r="113" spans="1:42" s="14" customFormat="1" ht="25.5" x14ac:dyDescent="0.2">
      <c r="A113" s="48">
        <v>104</v>
      </c>
      <c r="B113" s="49" t="s">
        <v>244</v>
      </c>
      <c r="C113" s="49" t="s">
        <v>243</v>
      </c>
      <c r="D113" s="132">
        <v>1</v>
      </c>
      <c r="E113" s="50" t="s">
        <v>331</v>
      </c>
      <c r="F113" s="164">
        <v>9736.58</v>
      </c>
      <c r="G113" s="35">
        <f>'OFERTAS ECONOMICAS'!J113</f>
        <v>0</v>
      </c>
      <c r="H113" s="35">
        <f>'EV TECNICA'!G113</f>
        <v>0</v>
      </c>
      <c r="I113" s="47" t="str">
        <f t="shared" si="12"/>
        <v>NO OFERTADO</v>
      </c>
      <c r="J113" s="35">
        <f>'OFERTAS ECONOMICAS'!N113</f>
        <v>0</v>
      </c>
      <c r="K113" s="35">
        <f>'EV TECNICA'!H113</f>
        <v>0</v>
      </c>
      <c r="L113" s="47" t="str">
        <f t="shared" si="13"/>
        <v>NO OFERTADO</v>
      </c>
      <c r="M113" s="35">
        <f>'OFERTAS ECONOMICAS'!R113</f>
        <v>7145</v>
      </c>
      <c r="N113" s="35" t="str">
        <f>'EV TECNICA'!I113</f>
        <v xml:space="preserve">CUMPLE </v>
      </c>
      <c r="O113" s="47" t="str">
        <f t="shared" si="14"/>
        <v>HABILITA</v>
      </c>
      <c r="P113" s="35">
        <f>'OFERTAS ECONOMICAS'!V113</f>
        <v>39216.449999999997</v>
      </c>
      <c r="Q113" s="35" t="str">
        <f>'EV TECNICA'!J113</f>
        <v>CUMPLE</v>
      </c>
      <c r="R113" s="47" t="str">
        <f t="shared" si="15"/>
        <v>NO HABILITA</v>
      </c>
      <c r="S113" s="35">
        <f>'OFERTAS ECONOMICAS'!Z113</f>
        <v>0</v>
      </c>
      <c r="T113" s="35">
        <f>'EV TECNICA'!K113</f>
        <v>0</v>
      </c>
      <c r="U113" s="47" t="str">
        <f t="shared" si="16"/>
        <v>NO OFERTADO</v>
      </c>
      <c r="V113" s="35">
        <f>'OFERTAS ECONOMICAS'!AD113</f>
        <v>0</v>
      </c>
      <c r="W113" s="35">
        <f>'EV TECNICA'!L113</f>
        <v>0</v>
      </c>
      <c r="X113" s="47" t="str">
        <f t="shared" si="17"/>
        <v>NO OFERTADO</v>
      </c>
      <c r="Y113" s="35">
        <f>'OFERTAS ECONOMICAS'!AH113</f>
        <v>0</v>
      </c>
      <c r="Z113" s="35">
        <f>'EV TECNICA'!M113</f>
        <v>0</v>
      </c>
      <c r="AA113" s="47" t="str">
        <f t="shared" si="18"/>
        <v>NO OFERTADO</v>
      </c>
      <c r="AB113" s="35">
        <f>'OFERTAS ECONOMICAS'!AL113</f>
        <v>7090</v>
      </c>
      <c r="AC113" s="35" t="str">
        <f>'EV TECNICA'!N113</f>
        <v>CUMPLE</v>
      </c>
      <c r="AD113" s="47" t="str">
        <f t="shared" si="19"/>
        <v>HABILITA</v>
      </c>
      <c r="AE113" s="35">
        <f>'OFERTAS ECONOMICAS'!AP113</f>
        <v>0</v>
      </c>
      <c r="AF113" s="35">
        <f>'EV TECNICA'!O113</f>
        <v>0</v>
      </c>
      <c r="AG113" s="47" t="str">
        <f t="shared" si="20"/>
        <v>NO OFERTADO</v>
      </c>
      <c r="AH113" s="35">
        <f>'OFERTAS ECONOMICAS'!AT113</f>
        <v>0</v>
      </c>
      <c r="AI113" s="35">
        <f>'EV TECNICA'!P113</f>
        <v>0</v>
      </c>
      <c r="AJ113" s="47" t="str">
        <f t="shared" si="21"/>
        <v>NO OFERTADO</v>
      </c>
      <c r="AK113" s="35">
        <f>'OFERTAS ECONOMICAS'!AX113</f>
        <v>0</v>
      </c>
      <c r="AL113" s="35">
        <f>'EV TECNICA'!Q113</f>
        <v>0</v>
      </c>
      <c r="AM113" s="47" t="str">
        <f t="shared" si="22"/>
        <v>NO OFERTADO</v>
      </c>
      <c r="AN113" s="35">
        <f>'OFERTAS ECONOMICAS'!BB113</f>
        <v>0</v>
      </c>
      <c r="AO113" s="35">
        <f>'EV TECNICA'!R113</f>
        <v>0</v>
      </c>
      <c r="AP113" s="47" t="str">
        <f t="shared" si="23"/>
        <v>NO OFERTADO</v>
      </c>
    </row>
    <row r="114" spans="1:42" s="14" customFormat="1" ht="51" x14ac:dyDescent="0.2">
      <c r="A114" s="52">
        <v>105</v>
      </c>
      <c r="B114" s="49" t="s">
        <v>363</v>
      </c>
      <c r="C114" s="49" t="s">
        <v>243</v>
      </c>
      <c r="D114" s="132">
        <v>1</v>
      </c>
      <c r="E114" s="50" t="s">
        <v>331</v>
      </c>
      <c r="F114" s="164">
        <v>7497</v>
      </c>
      <c r="G114" s="35">
        <f>'OFERTAS ECONOMICAS'!J114</f>
        <v>0</v>
      </c>
      <c r="H114" s="35">
        <f>'EV TECNICA'!G114</f>
        <v>0</v>
      </c>
      <c r="I114" s="47" t="str">
        <f t="shared" si="12"/>
        <v>NO OFERTADO</v>
      </c>
      <c r="J114" s="35">
        <f>'OFERTAS ECONOMICAS'!N114</f>
        <v>0</v>
      </c>
      <c r="K114" s="35">
        <f>'EV TECNICA'!H114</f>
        <v>0</v>
      </c>
      <c r="L114" s="47" t="str">
        <f t="shared" si="13"/>
        <v>NO OFERTADO</v>
      </c>
      <c r="M114" s="35">
        <f>'OFERTAS ECONOMICAS'!R114</f>
        <v>7145</v>
      </c>
      <c r="N114" s="35" t="str">
        <f>'EV TECNICA'!I114</f>
        <v xml:space="preserve">CUMPLE </v>
      </c>
      <c r="O114" s="47" t="str">
        <f t="shared" si="14"/>
        <v>HABILITA</v>
      </c>
      <c r="P114" s="35">
        <f>'OFERTAS ECONOMICAS'!V114</f>
        <v>10142.370000000001</v>
      </c>
      <c r="Q114" s="35" t="str">
        <f>'EV TECNICA'!J114</f>
        <v>NO CUMPLE EV. TECNICA</v>
      </c>
      <c r="R114" s="47" t="str">
        <f t="shared" si="15"/>
        <v>NO HABILITA</v>
      </c>
      <c r="S114" s="35">
        <f>'OFERTAS ECONOMICAS'!Z114</f>
        <v>0</v>
      </c>
      <c r="T114" s="35">
        <f>'EV TECNICA'!K114</f>
        <v>0</v>
      </c>
      <c r="U114" s="47" t="str">
        <f t="shared" si="16"/>
        <v>NO OFERTADO</v>
      </c>
      <c r="V114" s="35">
        <f>'OFERTAS ECONOMICAS'!AD114</f>
        <v>0</v>
      </c>
      <c r="W114" s="35">
        <f>'EV TECNICA'!L114</f>
        <v>0</v>
      </c>
      <c r="X114" s="47" t="str">
        <f t="shared" si="17"/>
        <v>NO OFERTADO</v>
      </c>
      <c r="Y114" s="35">
        <f>'OFERTAS ECONOMICAS'!AH114</f>
        <v>0</v>
      </c>
      <c r="Z114" s="35">
        <f>'EV TECNICA'!M114</f>
        <v>0</v>
      </c>
      <c r="AA114" s="47" t="str">
        <f t="shared" si="18"/>
        <v>NO OFERTADO</v>
      </c>
      <c r="AB114" s="35">
        <f>'OFERTAS ECONOMICAS'!AL114</f>
        <v>7090</v>
      </c>
      <c r="AC114" s="35" t="str">
        <f>'EV TECNICA'!N114</f>
        <v>CUMPLE</v>
      </c>
      <c r="AD114" s="47" t="str">
        <f t="shared" si="19"/>
        <v>HABILITA</v>
      </c>
      <c r="AE114" s="35">
        <f>'OFERTAS ECONOMICAS'!AP114</f>
        <v>0</v>
      </c>
      <c r="AF114" s="35">
        <f>'EV TECNICA'!O114</f>
        <v>0</v>
      </c>
      <c r="AG114" s="47" t="str">
        <f t="shared" si="20"/>
        <v>NO OFERTADO</v>
      </c>
      <c r="AH114" s="35">
        <f>'OFERTAS ECONOMICAS'!AT114</f>
        <v>0</v>
      </c>
      <c r="AI114" s="35">
        <f>'EV TECNICA'!P114</f>
        <v>0</v>
      </c>
      <c r="AJ114" s="47" t="str">
        <f t="shared" si="21"/>
        <v>NO OFERTADO</v>
      </c>
      <c r="AK114" s="35">
        <f>'OFERTAS ECONOMICAS'!AX114</f>
        <v>0</v>
      </c>
      <c r="AL114" s="35">
        <f>'EV TECNICA'!Q114</f>
        <v>0</v>
      </c>
      <c r="AM114" s="47" t="str">
        <f t="shared" si="22"/>
        <v>NO OFERTADO</v>
      </c>
      <c r="AN114" s="35">
        <f>'OFERTAS ECONOMICAS'!BB114</f>
        <v>0</v>
      </c>
      <c r="AO114" s="35">
        <f>'EV TECNICA'!R114</f>
        <v>0</v>
      </c>
      <c r="AP114" s="47" t="str">
        <f t="shared" si="23"/>
        <v>NO OFERTADO</v>
      </c>
    </row>
    <row r="115" spans="1:42" s="14" customFormat="1" ht="89.25" x14ac:dyDescent="0.2">
      <c r="A115" s="48">
        <v>106</v>
      </c>
      <c r="B115" s="49" t="s">
        <v>364</v>
      </c>
      <c r="C115" s="49" t="s">
        <v>365</v>
      </c>
      <c r="D115" s="132">
        <v>1</v>
      </c>
      <c r="E115" s="50" t="s">
        <v>331</v>
      </c>
      <c r="F115" s="164">
        <v>39800</v>
      </c>
      <c r="G115" s="35">
        <f>'OFERTAS ECONOMICAS'!J115</f>
        <v>0</v>
      </c>
      <c r="H115" s="35">
        <f>'EV TECNICA'!G115</f>
        <v>0</v>
      </c>
      <c r="I115" s="47" t="str">
        <f t="shared" si="12"/>
        <v>NO OFERTADO</v>
      </c>
      <c r="J115" s="35">
        <f>'OFERTAS ECONOMICAS'!N115</f>
        <v>0</v>
      </c>
      <c r="K115" s="35">
        <f>'EV TECNICA'!H115</f>
        <v>0</v>
      </c>
      <c r="L115" s="47" t="str">
        <f t="shared" si="13"/>
        <v>NO OFERTADO</v>
      </c>
      <c r="M115" s="35">
        <f>'OFERTAS ECONOMICAS'!R115</f>
        <v>42445</v>
      </c>
      <c r="N115" s="35" t="str">
        <f>'EV TECNICA'!I115</f>
        <v xml:space="preserve">CUMPLE </v>
      </c>
      <c r="O115" s="47" t="str">
        <f t="shared" si="14"/>
        <v>HABILITA</v>
      </c>
      <c r="P115" s="35">
        <f>'OFERTAS ECONOMICAS'!V115</f>
        <v>53506</v>
      </c>
      <c r="Q115" s="35" t="str">
        <f>'EV TECNICA'!J115</f>
        <v>CUMPLE</v>
      </c>
      <c r="R115" s="47" t="str">
        <f t="shared" si="15"/>
        <v>NO HABILITA</v>
      </c>
      <c r="S115" s="35">
        <f>'OFERTAS ECONOMICAS'!Z115</f>
        <v>0</v>
      </c>
      <c r="T115" s="35">
        <f>'EV TECNICA'!K115</f>
        <v>0</v>
      </c>
      <c r="U115" s="47" t="str">
        <f t="shared" si="16"/>
        <v>NO OFERTADO</v>
      </c>
      <c r="V115" s="35">
        <f>'OFERTAS ECONOMICAS'!AD115</f>
        <v>0</v>
      </c>
      <c r="W115" s="35">
        <f>'EV TECNICA'!L115</f>
        <v>0</v>
      </c>
      <c r="X115" s="47" t="str">
        <f t="shared" si="17"/>
        <v>NO OFERTADO</v>
      </c>
      <c r="Y115" s="35">
        <f>'OFERTAS ECONOMICAS'!AH115</f>
        <v>0</v>
      </c>
      <c r="Z115" s="35">
        <f>'EV TECNICA'!M115</f>
        <v>0</v>
      </c>
      <c r="AA115" s="47" t="str">
        <f t="shared" si="18"/>
        <v>NO OFERTADO</v>
      </c>
      <c r="AB115" s="35">
        <f>'OFERTAS ECONOMICAS'!AL115</f>
        <v>49480</v>
      </c>
      <c r="AC115" s="35" t="str">
        <f>'EV TECNICA'!N115</f>
        <v>CUMPLE</v>
      </c>
      <c r="AD115" s="47" t="str">
        <f t="shared" si="19"/>
        <v>HABILITA</v>
      </c>
      <c r="AE115" s="35">
        <f>'OFERTAS ECONOMICAS'!AP115</f>
        <v>47494</v>
      </c>
      <c r="AF115" s="35" t="str">
        <f>'EV TECNICA'!O115</f>
        <v>NO CUMPLE EV. TECNICA</v>
      </c>
      <c r="AG115" s="47" t="str">
        <f t="shared" si="20"/>
        <v>NO HABILITA</v>
      </c>
      <c r="AH115" s="35">
        <f>'OFERTAS ECONOMICAS'!AT115</f>
        <v>0</v>
      </c>
      <c r="AI115" s="35">
        <f>'EV TECNICA'!P115</f>
        <v>0</v>
      </c>
      <c r="AJ115" s="47" t="str">
        <f t="shared" si="21"/>
        <v>NO OFERTADO</v>
      </c>
      <c r="AK115" s="35">
        <f>'OFERTAS ECONOMICAS'!AX115</f>
        <v>0</v>
      </c>
      <c r="AL115" s="35">
        <f>'EV TECNICA'!Q115</f>
        <v>0</v>
      </c>
      <c r="AM115" s="47" t="str">
        <f t="shared" si="22"/>
        <v>NO OFERTADO</v>
      </c>
      <c r="AN115" s="35">
        <f>'OFERTAS ECONOMICAS'!BB115</f>
        <v>0</v>
      </c>
      <c r="AO115" s="35">
        <f>'EV TECNICA'!R115</f>
        <v>0</v>
      </c>
      <c r="AP115" s="47" t="str">
        <f t="shared" si="23"/>
        <v>NO OFERTADO</v>
      </c>
    </row>
    <row r="116" spans="1:42" s="14" customFormat="1" ht="89.25" x14ac:dyDescent="0.2">
      <c r="A116" s="52">
        <v>107</v>
      </c>
      <c r="B116" s="49" t="s">
        <v>366</v>
      </c>
      <c r="C116" s="49" t="s">
        <v>365</v>
      </c>
      <c r="D116" s="132">
        <v>1</v>
      </c>
      <c r="E116" s="50" t="s">
        <v>331</v>
      </c>
      <c r="F116" s="164">
        <v>33950</v>
      </c>
      <c r="G116" s="35">
        <f>'OFERTAS ECONOMICAS'!J116</f>
        <v>0</v>
      </c>
      <c r="H116" s="35">
        <f>'EV TECNICA'!G116</f>
        <v>0</v>
      </c>
      <c r="I116" s="47" t="str">
        <f t="shared" si="12"/>
        <v>NO OFERTADO</v>
      </c>
      <c r="J116" s="35">
        <f>'OFERTAS ECONOMICAS'!N116</f>
        <v>0</v>
      </c>
      <c r="K116" s="35">
        <f>'EV TECNICA'!H116</f>
        <v>0</v>
      </c>
      <c r="L116" s="47" t="str">
        <f t="shared" si="13"/>
        <v>NO OFERTADO</v>
      </c>
      <c r="M116" s="35">
        <f>'OFERTAS ECONOMICAS'!R116</f>
        <v>41740</v>
      </c>
      <c r="N116" s="35" t="str">
        <f>'EV TECNICA'!I116</f>
        <v xml:space="preserve">CUMPLE </v>
      </c>
      <c r="O116" s="47" t="str">
        <f t="shared" si="14"/>
        <v>HABILITA</v>
      </c>
      <c r="P116" s="35">
        <f>'OFERTAS ECONOMICAS'!V116</f>
        <v>51606</v>
      </c>
      <c r="Q116" s="35" t="str">
        <f>'EV TECNICA'!J116</f>
        <v>CUMPLE</v>
      </c>
      <c r="R116" s="47" t="str">
        <f t="shared" si="15"/>
        <v>NO HABILITA</v>
      </c>
      <c r="S116" s="35">
        <f>'OFERTAS ECONOMICAS'!Z116</f>
        <v>0</v>
      </c>
      <c r="T116" s="35">
        <f>'EV TECNICA'!K116</f>
        <v>0</v>
      </c>
      <c r="U116" s="47" t="str">
        <f t="shared" si="16"/>
        <v>NO OFERTADO</v>
      </c>
      <c r="V116" s="35">
        <f>'OFERTAS ECONOMICAS'!AD116</f>
        <v>0</v>
      </c>
      <c r="W116" s="35">
        <f>'EV TECNICA'!L116</f>
        <v>0</v>
      </c>
      <c r="X116" s="47" t="str">
        <f t="shared" si="17"/>
        <v>NO OFERTADO</v>
      </c>
      <c r="Y116" s="35">
        <f>'OFERTAS ECONOMICAS'!AH116</f>
        <v>0</v>
      </c>
      <c r="Z116" s="35">
        <f>'EV TECNICA'!M116</f>
        <v>0</v>
      </c>
      <c r="AA116" s="47" t="str">
        <f t="shared" si="18"/>
        <v>NO OFERTADO</v>
      </c>
      <c r="AB116" s="35">
        <f>'OFERTAS ECONOMICAS'!AL116</f>
        <v>0</v>
      </c>
      <c r="AC116" s="35">
        <f>'EV TECNICA'!N116</f>
        <v>0</v>
      </c>
      <c r="AD116" s="47" t="str">
        <f t="shared" si="19"/>
        <v>NO OFERTADO</v>
      </c>
      <c r="AE116" s="35">
        <f>'OFERTAS ECONOMICAS'!AP116</f>
        <v>47494</v>
      </c>
      <c r="AF116" s="35" t="str">
        <f>'EV TECNICA'!O116</f>
        <v>NO CUMPLE EV. TECNICA</v>
      </c>
      <c r="AG116" s="47" t="str">
        <f t="shared" si="20"/>
        <v>NO HABILITA</v>
      </c>
      <c r="AH116" s="35">
        <f>'OFERTAS ECONOMICAS'!AT116</f>
        <v>0</v>
      </c>
      <c r="AI116" s="35">
        <f>'EV TECNICA'!P116</f>
        <v>0</v>
      </c>
      <c r="AJ116" s="47" t="str">
        <f t="shared" si="21"/>
        <v>NO OFERTADO</v>
      </c>
      <c r="AK116" s="35">
        <f>'OFERTAS ECONOMICAS'!AX116</f>
        <v>0</v>
      </c>
      <c r="AL116" s="35">
        <f>'EV TECNICA'!Q116</f>
        <v>0</v>
      </c>
      <c r="AM116" s="47" t="str">
        <f t="shared" si="22"/>
        <v>NO OFERTADO</v>
      </c>
      <c r="AN116" s="35">
        <f>'OFERTAS ECONOMICAS'!BB116</f>
        <v>0</v>
      </c>
      <c r="AO116" s="35">
        <f>'EV TECNICA'!R116</f>
        <v>0</v>
      </c>
      <c r="AP116" s="47" t="str">
        <f t="shared" si="23"/>
        <v>NO OFERTADO</v>
      </c>
    </row>
    <row r="117" spans="1:42" s="14" customFormat="1" ht="25.5" x14ac:dyDescent="0.2">
      <c r="A117" s="48">
        <v>108</v>
      </c>
      <c r="B117" s="49" t="s">
        <v>275</v>
      </c>
      <c r="C117" s="49" t="s">
        <v>271</v>
      </c>
      <c r="D117" s="132">
        <v>1</v>
      </c>
      <c r="E117" s="50" t="s">
        <v>331</v>
      </c>
      <c r="F117" s="164">
        <v>2600</v>
      </c>
      <c r="G117" s="35">
        <f>'OFERTAS ECONOMICAS'!J117</f>
        <v>0</v>
      </c>
      <c r="H117" s="35">
        <f>'EV TECNICA'!G117</f>
        <v>0</v>
      </c>
      <c r="I117" s="47" t="str">
        <f t="shared" si="12"/>
        <v>NO OFERTADO</v>
      </c>
      <c r="J117" s="35">
        <f>'OFERTAS ECONOMICAS'!N117</f>
        <v>0</v>
      </c>
      <c r="K117" s="35">
        <f>'EV TECNICA'!H117</f>
        <v>0</v>
      </c>
      <c r="L117" s="47" t="str">
        <f t="shared" si="13"/>
        <v>NO OFERTADO</v>
      </c>
      <c r="M117" s="35">
        <f>'OFERTAS ECONOMICAS'!R117</f>
        <v>7915</v>
      </c>
      <c r="N117" s="35" t="str">
        <f>'EV TECNICA'!I117</f>
        <v>NO CUMPLE EV. TECNICA</v>
      </c>
      <c r="O117" s="47" t="str">
        <f t="shared" si="14"/>
        <v>NO HABILITA</v>
      </c>
      <c r="P117" s="35">
        <f>'OFERTAS ECONOMICAS'!V117</f>
        <v>8994</v>
      </c>
      <c r="Q117" s="35" t="str">
        <f>'EV TECNICA'!J117</f>
        <v>CUMPLE</v>
      </c>
      <c r="R117" s="47" t="str">
        <f t="shared" si="15"/>
        <v>NO HABILITA</v>
      </c>
      <c r="S117" s="35">
        <f>'OFERTAS ECONOMICAS'!Z117</f>
        <v>0</v>
      </c>
      <c r="T117" s="35">
        <f>'EV TECNICA'!K117</f>
        <v>0</v>
      </c>
      <c r="U117" s="47" t="str">
        <f t="shared" si="16"/>
        <v>NO OFERTADO</v>
      </c>
      <c r="V117" s="35">
        <f>'OFERTAS ECONOMICAS'!AD117</f>
        <v>0</v>
      </c>
      <c r="W117" s="35">
        <f>'EV TECNICA'!L117</f>
        <v>0</v>
      </c>
      <c r="X117" s="47" t="str">
        <f t="shared" si="17"/>
        <v>NO OFERTADO</v>
      </c>
      <c r="Y117" s="35">
        <f>'OFERTAS ECONOMICAS'!AH117</f>
        <v>0</v>
      </c>
      <c r="Z117" s="35">
        <f>'EV TECNICA'!M117</f>
        <v>0</v>
      </c>
      <c r="AA117" s="47" t="str">
        <f t="shared" si="18"/>
        <v>NO OFERTADO</v>
      </c>
      <c r="AB117" s="35">
        <f>'OFERTAS ECONOMICAS'!AL117</f>
        <v>7330</v>
      </c>
      <c r="AC117" s="35" t="str">
        <f>'EV TECNICA'!N117</f>
        <v>CUMPLE</v>
      </c>
      <c r="AD117" s="47" t="str">
        <f t="shared" si="19"/>
        <v>NO HABILITA</v>
      </c>
      <c r="AE117" s="35">
        <f>'OFERTAS ECONOMICAS'!AP117</f>
        <v>8994</v>
      </c>
      <c r="AF117" s="35" t="str">
        <f>'EV TECNICA'!O117</f>
        <v xml:space="preserve">CUMPLE </v>
      </c>
      <c r="AG117" s="47" t="str">
        <f t="shared" si="20"/>
        <v>NO HABILITA</v>
      </c>
      <c r="AH117" s="35">
        <f>'OFERTAS ECONOMICAS'!AT117</f>
        <v>0</v>
      </c>
      <c r="AI117" s="35">
        <f>'EV TECNICA'!P117</f>
        <v>0</v>
      </c>
      <c r="AJ117" s="47" t="str">
        <f t="shared" si="21"/>
        <v>NO OFERTADO</v>
      </c>
      <c r="AK117" s="35">
        <f>'OFERTAS ECONOMICAS'!AX117</f>
        <v>0</v>
      </c>
      <c r="AL117" s="35">
        <f>'EV TECNICA'!Q117</f>
        <v>0</v>
      </c>
      <c r="AM117" s="47" t="str">
        <f t="shared" si="22"/>
        <v>NO OFERTADO</v>
      </c>
      <c r="AN117" s="35">
        <f>'OFERTAS ECONOMICAS'!BB117</f>
        <v>0</v>
      </c>
      <c r="AO117" s="35">
        <f>'EV TECNICA'!R117</f>
        <v>0</v>
      </c>
      <c r="AP117" s="47" t="str">
        <f t="shared" si="23"/>
        <v>NO OFERTADO</v>
      </c>
    </row>
    <row r="118" spans="1:42" s="14" customFormat="1" ht="25.5" x14ac:dyDescent="0.2">
      <c r="A118" s="52">
        <v>109</v>
      </c>
      <c r="B118" s="49" t="s">
        <v>276</v>
      </c>
      <c r="C118" s="49" t="s">
        <v>271</v>
      </c>
      <c r="D118" s="132">
        <v>1</v>
      </c>
      <c r="E118" s="50" t="s">
        <v>331</v>
      </c>
      <c r="F118" s="164">
        <v>2600</v>
      </c>
      <c r="G118" s="35">
        <f>'OFERTAS ECONOMICAS'!J118</f>
        <v>0</v>
      </c>
      <c r="H118" s="35">
        <f>'EV TECNICA'!G118</f>
        <v>0</v>
      </c>
      <c r="I118" s="47" t="str">
        <f t="shared" si="12"/>
        <v>NO OFERTADO</v>
      </c>
      <c r="J118" s="35">
        <f>'OFERTAS ECONOMICAS'!N118</f>
        <v>0</v>
      </c>
      <c r="K118" s="35">
        <f>'EV TECNICA'!H118</f>
        <v>0</v>
      </c>
      <c r="L118" s="47" t="str">
        <f t="shared" si="13"/>
        <v>NO OFERTADO</v>
      </c>
      <c r="M118" s="35">
        <f>'OFERTAS ECONOMICAS'!R118</f>
        <v>7915</v>
      </c>
      <c r="N118" s="35" t="str">
        <f>'EV TECNICA'!I118</f>
        <v>NO CUMPLE EV. TECNICA</v>
      </c>
      <c r="O118" s="47" t="str">
        <f t="shared" si="14"/>
        <v>NO HABILITA</v>
      </c>
      <c r="P118" s="35">
        <f>'OFERTAS ECONOMICAS'!V118</f>
        <v>0</v>
      </c>
      <c r="Q118" s="35">
        <f>'EV TECNICA'!J118</f>
        <v>0</v>
      </c>
      <c r="R118" s="47" t="str">
        <f t="shared" si="15"/>
        <v>NO OFERTADO</v>
      </c>
      <c r="S118" s="35">
        <f>'OFERTAS ECONOMICAS'!Z118</f>
        <v>0</v>
      </c>
      <c r="T118" s="35">
        <f>'EV TECNICA'!K118</f>
        <v>0</v>
      </c>
      <c r="U118" s="47" t="str">
        <f t="shared" si="16"/>
        <v>NO OFERTADO</v>
      </c>
      <c r="V118" s="35">
        <f>'OFERTAS ECONOMICAS'!AD118</f>
        <v>0</v>
      </c>
      <c r="W118" s="35">
        <f>'EV TECNICA'!L118</f>
        <v>0</v>
      </c>
      <c r="X118" s="47" t="str">
        <f t="shared" si="17"/>
        <v>NO OFERTADO</v>
      </c>
      <c r="Y118" s="35">
        <f>'OFERTAS ECONOMICAS'!AH118</f>
        <v>0</v>
      </c>
      <c r="Z118" s="35">
        <f>'EV TECNICA'!M118</f>
        <v>0</v>
      </c>
      <c r="AA118" s="47" t="str">
        <f t="shared" si="18"/>
        <v>NO OFERTADO</v>
      </c>
      <c r="AB118" s="35">
        <f>'OFERTAS ECONOMICAS'!AL118</f>
        <v>7330</v>
      </c>
      <c r="AC118" s="35" t="str">
        <f>'EV TECNICA'!N118</f>
        <v>CUMPLE</v>
      </c>
      <c r="AD118" s="47" t="str">
        <f t="shared" si="19"/>
        <v>NO HABILITA</v>
      </c>
      <c r="AE118" s="35">
        <f>'OFERTAS ECONOMICAS'!AP118</f>
        <v>8994</v>
      </c>
      <c r="AF118" s="35" t="str">
        <f>'EV TECNICA'!O118</f>
        <v xml:space="preserve">CUMPLE </v>
      </c>
      <c r="AG118" s="47" t="str">
        <f t="shared" si="20"/>
        <v>NO HABILITA</v>
      </c>
      <c r="AH118" s="35">
        <f>'OFERTAS ECONOMICAS'!AT118</f>
        <v>0</v>
      </c>
      <c r="AI118" s="35">
        <f>'EV TECNICA'!P118</f>
        <v>0</v>
      </c>
      <c r="AJ118" s="47" t="str">
        <f t="shared" si="21"/>
        <v>NO OFERTADO</v>
      </c>
      <c r="AK118" s="35">
        <f>'OFERTAS ECONOMICAS'!AX118</f>
        <v>0</v>
      </c>
      <c r="AL118" s="35">
        <f>'EV TECNICA'!Q118</f>
        <v>0</v>
      </c>
      <c r="AM118" s="47" t="str">
        <f t="shared" si="22"/>
        <v>NO OFERTADO</v>
      </c>
      <c r="AN118" s="35">
        <f>'OFERTAS ECONOMICAS'!BB118</f>
        <v>0</v>
      </c>
      <c r="AO118" s="35">
        <f>'EV TECNICA'!R118</f>
        <v>0</v>
      </c>
      <c r="AP118" s="47" t="str">
        <f t="shared" si="23"/>
        <v>NO OFERTADO</v>
      </c>
    </row>
    <row r="119" spans="1:42" s="14" customFormat="1" ht="25.5" x14ac:dyDescent="0.2">
      <c r="A119" s="132">
        <v>110</v>
      </c>
      <c r="B119" s="49" t="s">
        <v>367</v>
      </c>
      <c r="C119" s="49" t="s">
        <v>271</v>
      </c>
      <c r="D119" s="132">
        <v>1</v>
      </c>
      <c r="E119" s="50" t="s">
        <v>331</v>
      </c>
      <c r="F119" s="164">
        <v>2522</v>
      </c>
      <c r="G119" s="35">
        <f>'OFERTAS ECONOMICAS'!J119</f>
        <v>0</v>
      </c>
      <c r="H119" s="35">
        <f>'EV TECNICA'!G119</f>
        <v>0</v>
      </c>
      <c r="I119" s="47" t="str">
        <f t="shared" si="12"/>
        <v>NO OFERTADO</v>
      </c>
      <c r="J119" s="35">
        <f>'OFERTAS ECONOMICAS'!N119</f>
        <v>0</v>
      </c>
      <c r="K119" s="35">
        <f>'EV TECNICA'!H119</f>
        <v>0</v>
      </c>
      <c r="L119" s="47" t="str">
        <f t="shared" si="13"/>
        <v>NO OFERTADO</v>
      </c>
      <c r="M119" s="35">
        <f>'OFERTAS ECONOMICAS'!R119</f>
        <v>3270</v>
      </c>
      <c r="N119" s="35" t="str">
        <f>'EV TECNICA'!I119</f>
        <v>CUMPLE</v>
      </c>
      <c r="O119" s="47" t="str">
        <f t="shared" si="14"/>
        <v>HABILITA</v>
      </c>
      <c r="P119" s="35">
        <f>'OFERTAS ECONOMICAS'!V119</f>
        <v>3728</v>
      </c>
      <c r="Q119" s="35" t="str">
        <f>'EV TECNICA'!J119</f>
        <v>CUMPLE</v>
      </c>
      <c r="R119" s="47" t="str">
        <f t="shared" si="15"/>
        <v>NO HABILITA</v>
      </c>
      <c r="S119" s="35">
        <f>'OFERTAS ECONOMICAS'!Z119</f>
        <v>2521</v>
      </c>
      <c r="T119" s="35" t="str">
        <f>'EV TECNICA'!K119</f>
        <v>CUMPLE</v>
      </c>
      <c r="U119" s="47" t="str">
        <f t="shared" si="16"/>
        <v>HABILITA</v>
      </c>
      <c r="V119" s="35">
        <f>'OFERTAS ECONOMICAS'!AD119</f>
        <v>0</v>
      </c>
      <c r="W119" s="35">
        <f>'EV TECNICA'!L119</f>
        <v>0</v>
      </c>
      <c r="X119" s="47" t="str">
        <f t="shared" si="17"/>
        <v>NO OFERTADO</v>
      </c>
      <c r="Y119" s="35">
        <f>'OFERTAS ECONOMICAS'!AH119</f>
        <v>0</v>
      </c>
      <c r="Z119" s="35">
        <f>'EV TECNICA'!M119</f>
        <v>0</v>
      </c>
      <c r="AA119" s="47" t="str">
        <f t="shared" si="18"/>
        <v>NO OFERTADO</v>
      </c>
      <c r="AB119" s="35">
        <f>'OFERTAS ECONOMICAS'!AL119</f>
        <v>2790</v>
      </c>
      <c r="AC119" s="35" t="str">
        <f>'EV TECNICA'!N119</f>
        <v>CUMPLE</v>
      </c>
      <c r="AD119" s="47" t="str">
        <f t="shared" si="19"/>
        <v>HABILITA</v>
      </c>
      <c r="AE119" s="35">
        <f>'OFERTAS ECONOMICAS'!AP119</f>
        <v>2614</v>
      </c>
      <c r="AF119" s="35" t="str">
        <f>'EV TECNICA'!O119</f>
        <v xml:space="preserve">CUMPLE </v>
      </c>
      <c r="AG119" s="47" t="str">
        <f t="shared" si="20"/>
        <v>HABILITA</v>
      </c>
      <c r="AH119" s="35">
        <f>'OFERTAS ECONOMICAS'!AT119</f>
        <v>0</v>
      </c>
      <c r="AI119" s="35">
        <f>'EV TECNICA'!P119</f>
        <v>0</v>
      </c>
      <c r="AJ119" s="47" t="str">
        <f t="shared" si="21"/>
        <v>NO OFERTADO</v>
      </c>
      <c r="AK119" s="35">
        <f>'OFERTAS ECONOMICAS'!AX119</f>
        <v>0</v>
      </c>
      <c r="AL119" s="35">
        <f>'EV TECNICA'!Q119</f>
        <v>0</v>
      </c>
      <c r="AM119" s="47" t="str">
        <f t="shared" si="22"/>
        <v>NO OFERTADO</v>
      </c>
      <c r="AN119" s="35">
        <f>'OFERTAS ECONOMICAS'!BB119</f>
        <v>0</v>
      </c>
      <c r="AO119" s="35">
        <f>'EV TECNICA'!R119</f>
        <v>0</v>
      </c>
      <c r="AP119" s="47" t="str">
        <f t="shared" si="23"/>
        <v>NO OFERTADO</v>
      </c>
    </row>
    <row r="120" spans="1:42" s="14" customFormat="1" ht="25.5" x14ac:dyDescent="0.2">
      <c r="A120" s="133">
        <v>111</v>
      </c>
      <c r="B120" s="49" t="s">
        <v>368</v>
      </c>
      <c r="C120" s="49" t="s">
        <v>271</v>
      </c>
      <c r="D120" s="132">
        <v>1</v>
      </c>
      <c r="E120" s="50" t="s">
        <v>331</v>
      </c>
      <c r="F120" s="164">
        <v>2159</v>
      </c>
      <c r="G120" s="35">
        <f>'OFERTAS ECONOMICAS'!J120</f>
        <v>0</v>
      </c>
      <c r="H120" s="35">
        <f>'EV TECNICA'!G120</f>
        <v>0</v>
      </c>
      <c r="I120" s="47" t="str">
        <f t="shared" si="12"/>
        <v>NO OFERTADO</v>
      </c>
      <c r="J120" s="35">
        <f>'OFERTAS ECONOMICAS'!N120</f>
        <v>0</v>
      </c>
      <c r="K120" s="35">
        <f>'EV TECNICA'!H120</f>
        <v>0</v>
      </c>
      <c r="L120" s="47" t="str">
        <f t="shared" si="13"/>
        <v>NO OFERTADO</v>
      </c>
      <c r="M120" s="35">
        <f>'OFERTAS ECONOMICAS'!R120</f>
        <v>2420</v>
      </c>
      <c r="N120" s="35" t="str">
        <f>'EV TECNICA'!I120</f>
        <v>CUMPLE</v>
      </c>
      <c r="O120" s="47" t="str">
        <f t="shared" si="14"/>
        <v>HABILITA</v>
      </c>
      <c r="P120" s="35">
        <f>'OFERTAS ECONOMICAS'!V120</f>
        <v>2339</v>
      </c>
      <c r="Q120" s="35" t="str">
        <f>'EV TECNICA'!J120</f>
        <v>CUMPLE</v>
      </c>
      <c r="R120" s="47" t="str">
        <f t="shared" si="15"/>
        <v>HABILITA</v>
      </c>
      <c r="S120" s="35">
        <f>'OFERTAS ECONOMICAS'!Z120</f>
        <v>2337</v>
      </c>
      <c r="T120" s="35" t="str">
        <f>'EV TECNICA'!K120</f>
        <v>CUMPLE</v>
      </c>
      <c r="U120" s="47" t="str">
        <f t="shared" si="16"/>
        <v>HABILITA</v>
      </c>
      <c r="V120" s="35">
        <f>'OFERTAS ECONOMICAS'!AD120</f>
        <v>0</v>
      </c>
      <c r="W120" s="35">
        <f>'EV TECNICA'!L120</f>
        <v>0</v>
      </c>
      <c r="X120" s="47" t="str">
        <f t="shared" si="17"/>
        <v>NO OFERTADO</v>
      </c>
      <c r="Y120" s="35">
        <f>'OFERTAS ECONOMICAS'!AH120</f>
        <v>0</v>
      </c>
      <c r="Z120" s="35">
        <f>'EV TECNICA'!M120</f>
        <v>0</v>
      </c>
      <c r="AA120" s="47" t="str">
        <f t="shared" si="18"/>
        <v>NO OFERTADO</v>
      </c>
      <c r="AB120" s="35">
        <f>'OFERTAS ECONOMICAS'!AL120</f>
        <v>2490</v>
      </c>
      <c r="AC120" s="35" t="str">
        <f>'EV TECNICA'!N120</f>
        <v>CUMPLE</v>
      </c>
      <c r="AD120" s="47" t="str">
        <f t="shared" si="19"/>
        <v>HABILITA</v>
      </c>
      <c r="AE120" s="35">
        <f>'OFERTAS ECONOMICAS'!AP120</f>
        <v>2216</v>
      </c>
      <c r="AF120" s="35" t="str">
        <f>'EV TECNICA'!O120</f>
        <v xml:space="preserve">CUMPLE </v>
      </c>
      <c r="AG120" s="47" t="str">
        <f t="shared" si="20"/>
        <v>HABILITA</v>
      </c>
      <c r="AH120" s="35">
        <f>'OFERTAS ECONOMICAS'!AT120</f>
        <v>0</v>
      </c>
      <c r="AI120" s="35">
        <f>'EV TECNICA'!P120</f>
        <v>0</v>
      </c>
      <c r="AJ120" s="47" t="str">
        <f t="shared" si="21"/>
        <v>NO OFERTADO</v>
      </c>
      <c r="AK120" s="35">
        <f>'OFERTAS ECONOMICAS'!AX120</f>
        <v>0</v>
      </c>
      <c r="AL120" s="35">
        <f>'EV TECNICA'!Q120</f>
        <v>0</v>
      </c>
      <c r="AM120" s="47" t="str">
        <f t="shared" si="22"/>
        <v>NO OFERTADO</v>
      </c>
      <c r="AN120" s="35">
        <f>'OFERTAS ECONOMICAS'!BB120</f>
        <v>0</v>
      </c>
      <c r="AO120" s="35">
        <f>'EV TECNICA'!R120</f>
        <v>0</v>
      </c>
      <c r="AP120" s="47" t="str">
        <f t="shared" si="23"/>
        <v>NO OFERTADO</v>
      </c>
    </row>
    <row r="121" spans="1:42" s="14" customFormat="1" ht="25.5" x14ac:dyDescent="0.2">
      <c r="A121" s="132">
        <v>112</v>
      </c>
      <c r="B121" s="49" t="s">
        <v>369</v>
      </c>
      <c r="C121" s="49" t="s">
        <v>271</v>
      </c>
      <c r="D121" s="132">
        <v>1</v>
      </c>
      <c r="E121" s="50" t="s">
        <v>331</v>
      </c>
      <c r="F121" s="164">
        <v>2159</v>
      </c>
      <c r="G121" s="35">
        <f>'OFERTAS ECONOMICAS'!J121</f>
        <v>0</v>
      </c>
      <c r="H121" s="35">
        <f>'EV TECNICA'!G121</f>
        <v>0</v>
      </c>
      <c r="I121" s="47" t="str">
        <f t="shared" si="12"/>
        <v>NO OFERTADO</v>
      </c>
      <c r="J121" s="35">
        <f>'OFERTAS ECONOMICAS'!N121</f>
        <v>0</v>
      </c>
      <c r="K121" s="35">
        <f>'EV TECNICA'!H121</f>
        <v>0</v>
      </c>
      <c r="L121" s="47" t="str">
        <f t="shared" si="13"/>
        <v>NO OFERTADO</v>
      </c>
      <c r="M121" s="35">
        <f>'OFERTAS ECONOMICAS'!R121</f>
        <v>2420</v>
      </c>
      <c r="N121" s="35" t="str">
        <f>'EV TECNICA'!I121</f>
        <v>CUMPLE</v>
      </c>
      <c r="O121" s="47" t="str">
        <f t="shared" si="14"/>
        <v>HABILITA</v>
      </c>
      <c r="P121" s="35">
        <f>'OFERTAS ECONOMICAS'!V121</f>
        <v>2339</v>
      </c>
      <c r="Q121" s="35" t="str">
        <f>'EV TECNICA'!J121</f>
        <v>CUMPLE</v>
      </c>
      <c r="R121" s="47" t="str">
        <f t="shared" si="15"/>
        <v>HABILITA</v>
      </c>
      <c r="S121" s="35">
        <f>'OFERTAS ECONOMICAS'!Z121</f>
        <v>0</v>
      </c>
      <c r="T121" s="35">
        <f>'EV TECNICA'!K121</f>
        <v>0</v>
      </c>
      <c r="U121" s="47" t="str">
        <f t="shared" si="16"/>
        <v>NO OFERTADO</v>
      </c>
      <c r="V121" s="35">
        <f>'OFERTAS ECONOMICAS'!AD121</f>
        <v>0</v>
      </c>
      <c r="W121" s="35">
        <f>'EV TECNICA'!L121</f>
        <v>0</v>
      </c>
      <c r="X121" s="47" t="str">
        <f t="shared" si="17"/>
        <v>NO OFERTADO</v>
      </c>
      <c r="Y121" s="35">
        <f>'OFERTAS ECONOMICAS'!AH121</f>
        <v>0</v>
      </c>
      <c r="Z121" s="35">
        <f>'EV TECNICA'!M121</f>
        <v>0</v>
      </c>
      <c r="AA121" s="47" t="str">
        <f t="shared" si="18"/>
        <v>NO OFERTADO</v>
      </c>
      <c r="AB121" s="35">
        <f>'OFERTAS ECONOMICAS'!AL121</f>
        <v>2490</v>
      </c>
      <c r="AC121" s="35" t="str">
        <f>'EV TECNICA'!N121</f>
        <v>CUMPLE</v>
      </c>
      <c r="AD121" s="47" t="str">
        <f t="shared" si="19"/>
        <v>HABILITA</v>
      </c>
      <c r="AE121" s="35">
        <f>'OFERTAS ECONOMICAS'!AP121</f>
        <v>2216</v>
      </c>
      <c r="AF121" s="35" t="str">
        <f>'EV TECNICA'!O121</f>
        <v xml:space="preserve">CUMPLE </v>
      </c>
      <c r="AG121" s="47" t="str">
        <f t="shared" si="20"/>
        <v>HABILITA</v>
      </c>
      <c r="AH121" s="35">
        <f>'OFERTAS ECONOMICAS'!AT121</f>
        <v>0</v>
      </c>
      <c r="AI121" s="35">
        <f>'EV TECNICA'!P121</f>
        <v>0</v>
      </c>
      <c r="AJ121" s="47" t="str">
        <f t="shared" si="21"/>
        <v>NO OFERTADO</v>
      </c>
      <c r="AK121" s="35">
        <f>'OFERTAS ECONOMICAS'!AX121</f>
        <v>0</v>
      </c>
      <c r="AL121" s="35">
        <f>'EV TECNICA'!Q121</f>
        <v>0</v>
      </c>
      <c r="AM121" s="47" t="str">
        <f t="shared" si="22"/>
        <v>NO OFERTADO</v>
      </c>
      <c r="AN121" s="35">
        <f>'OFERTAS ECONOMICAS'!BB121</f>
        <v>0</v>
      </c>
      <c r="AO121" s="35">
        <f>'EV TECNICA'!R121</f>
        <v>0</v>
      </c>
      <c r="AP121" s="47" t="str">
        <f t="shared" si="23"/>
        <v>NO OFERTADO</v>
      </c>
    </row>
    <row r="122" spans="1:42" s="14" customFormat="1" ht="25.5" x14ac:dyDescent="0.2">
      <c r="A122" s="133">
        <v>113</v>
      </c>
      <c r="B122" s="49" t="s">
        <v>370</v>
      </c>
      <c r="C122" s="49" t="s">
        <v>271</v>
      </c>
      <c r="D122" s="132">
        <v>1</v>
      </c>
      <c r="E122" s="50" t="s">
        <v>331</v>
      </c>
      <c r="F122" s="164">
        <v>2159</v>
      </c>
      <c r="G122" s="35">
        <f>'OFERTAS ECONOMICAS'!J122</f>
        <v>0</v>
      </c>
      <c r="H122" s="35">
        <f>'EV TECNICA'!G122</f>
        <v>0</v>
      </c>
      <c r="I122" s="47" t="str">
        <f t="shared" si="12"/>
        <v>NO OFERTADO</v>
      </c>
      <c r="J122" s="35">
        <f>'OFERTAS ECONOMICAS'!N122</f>
        <v>0</v>
      </c>
      <c r="K122" s="35">
        <f>'EV TECNICA'!H122</f>
        <v>0</v>
      </c>
      <c r="L122" s="47" t="str">
        <f t="shared" si="13"/>
        <v>NO OFERTADO</v>
      </c>
      <c r="M122" s="35">
        <f>'OFERTAS ECONOMICAS'!R122</f>
        <v>2420</v>
      </c>
      <c r="N122" s="35" t="str">
        <f>'EV TECNICA'!I122</f>
        <v>CUMPLE</v>
      </c>
      <c r="O122" s="47" t="str">
        <f t="shared" si="14"/>
        <v>HABILITA</v>
      </c>
      <c r="P122" s="35">
        <f>'OFERTAS ECONOMICAS'!V122</f>
        <v>2339</v>
      </c>
      <c r="Q122" s="35" t="str">
        <f>'EV TECNICA'!J122</f>
        <v>CUMPLE</v>
      </c>
      <c r="R122" s="47" t="str">
        <f t="shared" si="15"/>
        <v>HABILITA</v>
      </c>
      <c r="S122" s="35">
        <f>'OFERTAS ECONOMICAS'!Z122</f>
        <v>0</v>
      </c>
      <c r="T122" s="35">
        <f>'EV TECNICA'!K122</f>
        <v>0</v>
      </c>
      <c r="U122" s="47" t="str">
        <f t="shared" si="16"/>
        <v>NO OFERTADO</v>
      </c>
      <c r="V122" s="35">
        <f>'OFERTAS ECONOMICAS'!AD122</f>
        <v>0</v>
      </c>
      <c r="W122" s="35">
        <f>'EV TECNICA'!L122</f>
        <v>0</v>
      </c>
      <c r="X122" s="47" t="str">
        <f t="shared" si="17"/>
        <v>NO OFERTADO</v>
      </c>
      <c r="Y122" s="35">
        <f>'OFERTAS ECONOMICAS'!AH122</f>
        <v>0</v>
      </c>
      <c r="Z122" s="35">
        <f>'EV TECNICA'!M122</f>
        <v>0</v>
      </c>
      <c r="AA122" s="47" t="str">
        <f t="shared" si="18"/>
        <v>NO OFERTADO</v>
      </c>
      <c r="AB122" s="35">
        <f>'OFERTAS ECONOMICAS'!AL122</f>
        <v>2490</v>
      </c>
      <c r="AC122" s="35" t="str">
        <f>'EV TECNICA'!N122</f>
        <v>CUMPLE</v>
      </c>
      <c r="AD122" s="47" t="str">
        <f t="shared" si="19"/>
        <v>HABILITA</v>
      </c>
      <c r="AE122" s="35">
        <f>'OFERTAS ECONOMICAS'!AP122</f>
        <v>2500</v>
      </c>
      <c r="AF122" s="35" t="str">
        <f>'EV TECNICA'!O122</f>
        <v xml:space="preserve">CUMPLE </v>
      </c>
      <c r="AG122" s="47" t="str">
        <f t="shared" si="20"/>
        <v>HABILITA</v>
      </c>
      <c r="AH122" s="35">
        <f>'OFERTAS ECONOMICAS'!AT122</f>
        <v>0</v>
      </c>
      <c r="AI122" s="35">
        <f>'EV TECNICA'!P122</f>
        <v>0</v>
      </c>
      <c r="AJ122" s="47" t="str">
        <f t="shared" si="21"/>
        <v>NO OFERTADO</v>
      </c>
      <c r="AK122" s="35">
        <f>'OFERTAS ECONOMICAS'!AX122</f>
        <v>0</v>
      </c>
      <c r="AL122" s="35">
        <f>'EV TECNICA'!Q122</f>
        <v>0</v>
      </c>
      <c r="AM122" s="47" t="str">
        <f t="shared" si="22"/>
        <v>NO OFERTADO</v>
      </c>
      <c r="AN122" s="35">
        <f>'OFERTAS ECONOMICAS'!BB122</f>
        <v>0</v>
      </c>
      <c r="AO122" s="35">
        <f>'EV TECNICA'!R122</f>
        <v>0</v>
      </c>
      <c r="AP122" s="47" t="str">
        <f t="shared" si="23"/>
        <v>NO OFERTADO</v>
      </c>
    </row>
    <row r="123" spans="1:42" s="14" customFormat="1" ht="25.5" x14ac:dyDescent="0.2">
      <c r="A123" s="48">
        <v>114</v>
      </c>
      <c r="B123" s="49" t="s">
        <v>371</v>
      </c>
      <c r="C123" s="49" t="s">
        <v>271</v>
      </c>
      <c r="D123" s="132">
        <v>1</v>
      </c>
      <c r="E123" s="50" t="s">
        <v>331</v>
      </c>
      <c r="F123" s="164">
        <v>2216</v>
      </c>
      <c r="G123" s="35">
        <f>'OFERTAS ECONOMICAS'!J123</f>
        <v>0</v>
      </c>
      <c r="H123" s="35">
        <f>'EV TECNICA'!G123</f>
        <v>0</v>
      </c>
      <c r="I123" s="47" t="str">
        <f t="shared" si="12"/>
        <v>NO OFERTADO</v>
      </c>
      <c r="J123" s="35">
        <f>'OFERTAS ECONOMICAS'!N123</f>
        <v>0</v>
      </c>
      <c r="K123" s="35">
        <f>'EV TECNICA'!H123</f>
        <v>0</v>
      </c>
      <c r="L123" s="47" t="str">
        <f t="shared" si="13"/>
        <v>NO OFERTADO</v>
      </c>
      <c r="M123" s="35">
        <f>'OFERTAS ECONOMICAS'!R123</f>
        <v>2420</v>
      </c>
      <c r="N123" s="35" t="str">
        <f>'EV TECNICA'!I123</f>
        <v>CUMPLE</v>
      </c>
      <c r="O123" s="47" t="str">
        <f t="shared" si="14"/>
        <v>HABILITA</v>
      </c>
      <c r="P123" s="35">
        <f>'OFERTAS ECONOMICAS'!V123</f>
        <v>2339</v>
      </c>
      <c r="Q123" s="35" t="str">
        <f>'EV TECNICA'!J123</f>
        <v>CUMPLE</v>
      </c>
      <c r="R123" s="47" t="str">
        <f t="shared" si="15"/>
        <v>HABILITA</v>
      </c>
      <c r="S123" s="35">
        <f>'OFERTAS ECONOMICAS'!Z123</f>
        <v>0</v>
      </c>
      <c r="T123" s="35">
        <f>'EV TECNICA'!K123</f>
        <v>0</v>
      </c>
      <c r="U123" s="47" t="str">
        <f t="shared" si="16"/>
        <v>NO OFERTADO</v>
      </c>
      <c r="V123" s="35">
        <f>'OFERTAS ECONOMICAS'!AD123</f>
        <v>0</v>
      </c>
      <c r="W123" s="35">
        <f>'EV TECNICA'!L123</f>
        <v>0</v>
      </c>
      <c r="X123" s="47" t="str">
        <f t="shared" si="17"/>
        <v>NO OFERTADO</v>
      </c>
      <c r="Y123" s="35">
        <f>'OFERTAS ECONOMICAS'!AH123</f>
        <v>0</v>
      </c>
      <c r="Z123" s="35">
        <f>'EV TECNICA'!M123</f>
        <v>0</v>
      </c>
      <c r="AA123" s="47" t="str">
        <f t="shared" si="18"/>
        <v>NO OFERTADO</v>
      </c>
      <c r="AB123" s="35">
        <f>'OFERTAS ECONOMICAS'!AL123</f>
        <v>2490</v>
      </c>
      <c r="AC123" s="35" t="str">
        <f>'EV TECNICA'!N123</f>
        <v>CUMPLE</v>
      </c>
      <c r="AD123" s="47" t="str">
        <f t="shared" si="19"/>
        <v>HABILITA</v>
      </c>
      <c r="AE123" s="35">
        <f>'OFERTAS ECONOMICAS'!AP123</f>
        <v>2216</v>
      </c>
      <c r="AF123" s="35" t="str">
        <f>'EV TECNICA'!O123</f>
        <v xml:space="preserve">CUMPLE </v>
      </c>
      <c r="AG123" s="47" t="str">
        <f t="shared" si="20"/>
        <v>HABILITA</v>
      </c>
      <c r="AH123" s="35">
        <f>'OFERTAS ECONOMICAS'!AT123</f>
        <v>0</v>
      </c>
      <c r="AI123" s="35">
        <f>'EV TECNICA'!P123</f>
        <v>0</v>
      </c>
      <c r="AJ123" s="47" t="str">
        <f t="shared" si="21"/>
        <v>NO OFERTADO</v>
      </c>
      <c r="AK123" s="35">
        <f>'OFERTAS ECONOMICAS'!AX123</f>
        <v>0</v>
      </c>
      <c r="AL123" s="35">
        <f>'EV TECNICA'!Q123</f>
        <v>0</v>
      </c>
      <c r="AM123" s="47" t="str">
        <f t="shared" si="22"/>
        <v>NO OFERTADO</v>
      </c>
      <c r="AN123" s="35">
        <f>'OFERTAS ECONOMICAS'!BB123</f>
        <v>0</v>
      </c>
      <c r="AO123" s="35">
        <f>'EV TECNICA'!R123</f>
        <v>0</v>
      </c>
      <c r="AP123" s="47" t="str">
        <f t="shared" si="23"/>
        <v>NO OFERTADO</v>
      </c>
    </row>
    <row r="124" spans="1:42" s="14" customFormat="1" ht="12.75" x14ac:dyDescent="0.2">
      <c r="A124" s="52">
        <v>115</v>
      </c>
      <c r="B124" s="49" t="s">
        <v>372</v>
      </c>
      <c r="C124" s="49" t="s">
        <v>271</v>
      </c>
      <c r="D124" s="132">
        <v>1</v>
      </c>
      <c r="E124" s="50" t="s">
        <v>331</v>
      </c>
      <c r="F124" s="164">
        <v>2829</v>
      </c>
      <c r="G124" s="35">
        <f>'OFERTAS ECONOMICAS'!J124</f>
        <v>0</v>
      </c>
      <c r="H124" s="35">
        <f>'EV TECNICA'!G124</f>
        <v>0</v>
      </c>
      <c r="I124" s="47" t="str">
        <f t="shared" si="12"/>
        <v>NO OFERTADO</v>
      </c>
      <c r="J124" s="35">
        <f>'OFERTAS ECONOMICAS'!N124</f>
        <v>0</v>
      </c>
      <c r="K124" s="35">
        <f>'EV TECNICA'!H124</f>
        <v>0</v>
      </c>
      <c r="L124" s="47" t="str">
        <f t="shared" si="13"/>
        <v>NO OFERTADO</v>
      </c>
      <c r="M124" s="35">
        <f>'OFERTAS ECONOMICAS'!R124</f>
        <v>3270</v>
      </c>
      <c r="N124" s="35" t="str">
        <f>'EV TECNICA'!I124</f>
        <v>CUMPLE</v>
      </c>
      <c r="O124" s="47" t="str">
        <f t="shared" si="14"/>
        <v>HABILITA</v>
      </c>
      <c r="P124" s="35">
        <f>'OFERTAS ECONOMICAS'!V124</f>
        <v>3728</v>
      </c>
      <c r="Q124" s="35" t="str">
        <f>'EV TECNICA'!J124</f>
        <v>CUMPLE</v>
      </c>
      <c r="R124" s="47" t="str">
        <f t="shared" si="15"/>
        <v>NO HABILITA</v>
      </c>
      <c r="S124" s="35">
        <f>'OFERTAS ECONOMICAS'!Z124</f>
        <v>0</v>
      </c>
      <c r="T124" s="35">
        <f>'EV TECNICA'!K124</f>
        <v>0</v>
      </c>
      <c r="U124" s="47" t="str">
        <f t="shared" si="16"/>
        <v>NO OFERTADO</v>
      </c>
      <c r="V124" s="35">
        <f>'OFERTAS ECONOMICAS'!AD124</f>
        <v>0</v>
      </c>
      <c r="W124" s="35">
        <f>'EV TECNICA'!L124</f>
        <v>0</v>
      </c>
      <c r="X124" s="47" t="str">
        <f t="shared" si="17"/>
        <v>NO OFERTADO</v>
      </c>
      <c r="Y124" s="35">
        <f>'OFERTAS ECONOMICAS'!AH124</f>
        <v>0</v>
      </c>
      <c r="Z124" s="35">
        <f>'EV TECNICA'!M124</f>
        <v>0</v>
      </c>
      <c r="AA124" s="47" t="str">
        <f t="shared" si="18"/>
        <v>NO OFERTADO</v>
      </c>
      <c r="AB124" s="35">
        <f>'OFERTAS ECONOMICAS'!AL124</f>
        <v>2790</v>
      </c>
      <c r="AC124" s="35" t="str">
        <f>'EV TECNICA'!N124</f>
        <v>CUMPLE</v>
      </c>
      <c r="AD124" s="47" t="str">
        <f t="shared" si="19"/>
        <v>HABILITA</v>
      </c>
      <c r="AE124" s="35">
        <f>'OFERTAS ECONOMICAS'!AP124</f>
        <v>3716</v>
      </c>
      <c r="AF124" s="35" t="str">
        <f>'EV TECNICA'!O124</f>
        <v xml:space="preserve">CUMPLE </v>
      </c>
      <c r="AG124" s="47" t="str">
        <f t="shared" si="20"/>
        <v>NO HABILITA</v>
      </c>
      <c r="AH124" s="35">
        <f>'OFERTAS ECONOMICAS'!AT124</f>
        <v>0</v>
      </c>
      <c r="AI124" s="35">
        <f>'EV TECNICA'!P124</f>
        <v>0</v>
      </c>
      <c r="AJ124" s="47" t="str">
        <f t="shared" si="21"/>
        <v>NO OFERTADO</v>
      </c>
      <c r="AK124" s="35">
        <f>'OFERTAS ECONOMICAS'!AX124</f>
        <v>0</v>
      </c>
      <c r="AL124" s="35">
        <f>'EV TECNICA'!Q124</f>
        <v>0</v>
      </c>
      <c r="AM124" s="47" t="str">
        <f t="shared" si="22"/>
        <v>NO OFERTADO</v>
      </c>
      <c r="AN124" s="35">
        <f>'OFERTAS ECONOMICAS'!BB124</f>
        <v>0</v>
      </c>
      <c r="AO124" s="35">
        <f>'EV TECNICA'!R124</f>
        <v>0</v>
      </c>
      <c r="AP124" s="47" t="str">
        <f t="shared" si="23"/>
        <v>NO OFERTADO</v>
      </c>
    </row>
    <row r="125" spans="1:42" s="14" customFormat="1" ht="12.75" x14ac:dyDescent="0.2">
      <c r="A125" s="48">
        <v>116</v>
      </c>
      <c r="B125" s="49" t="s">
        <v>373</v>
      </c>
      <c r="C125" s="49" t="s">
        <v>271</v>
      </c>
      <c r="D125" s="132">
        <v>1</v>
      </c>
      <c r="E125" s="50" t="s">
        <v>331</v>
      </c>
      <c r="F125" s="164">
        <v>2443</v>
      </c>
      <c r="G125" s="35">
        <f>'OFERTAS ECONOMICAS'!J125</f>
        <v>0</v>
      </c>
      <c r="H125" s="35">
        <f>'EV TECNICA'!G125</f>
        <v>0</v>
      </c>
      <c r="I125" s="47" t="str">
        <f t="shared" si="12"/>
        <v>NO OFERTADO</v>
      </c>
      <c r="J125" s="35">
        <f>'OFERTAS ECONOMICAS'!N125</f>
        <v>0</v>
      </c>
      <c r="K125" s="35">
        <f>'EV TECNICA'!H125</f>
        <v>0</v>
      </c>
      <c r="L125" s="47" t="str">
        <f t="shared" si="13"/>
        <v>NO OFERTADO</v>
      </c>
      <c r="M125" s="35">
        <f>'OFERTAS ECONOMICAS'!R125</f>
        <v>3270</v>
      </c>
      <c r="N125" s="35" t="str">
        <f>'EV TECNICA'!I125</f>
        <v>CUMPLE</v>
      </c>
      <c r="O125" s="47" t="str">
        <f t="shared" si="14"/>
        <v>NO HABILITA</v>
      </c>
      <c r="P125" s="35">
        <f>'OFERTAS ECONOMICAS'!V125</f>
        <v>3182</v>
      </c>
      <c r="Q125" s="35" t="str">
        <f>'EV TECNICA'!J125</f>
        <v>CUMPLE</v>
      </c>
      <c r="R125" s="47" t="str">
        <f t="shared" si="15"/>
        <v>NO HABILITA</v>
      </c>
      <c r="S125" s="35">
        <f>'OFERTAS ECONOMICAS'!Z125</f>
        <v>2521</v>
      </c>
      <c r="T125" s="35" t="str">
        <f>'EV TECNICA'!K125</f>
        <v>CUMPLE</v>
      </c>
      <c r="U125" s="47" t="str">
        <f t="shared" si="16"/>
        <v>HABILITA</v>
      </c>
      <c r="V125" s="35">
        <f>'OFERTAS ECONOMICAS'!AD125</f>
        <v>0</v>
      </c>
      <c r="W125" s="35">
        <f>'EV TECNICA'!L125</f>
        <v>0</v>
      </c>
      <c r="X125" s="47" t="str">
        <f t="shared" si="17"/>
        <v>NO OFERTADO</v>
      </c>
      <c r="Y125" s="35">
        <f>'OFERTAS ECONOMICAS'!AH125</f>
        <v>0</v>
      </c>
      <c r="Z125" s="35">
        <f>'EV TECNICA'!M125</f>
        <v>0</v>
      </c>
      <c r="AA125" s="47" t="str">
        <f t="shared" si="18"/>
        <v>NO OFERTADO</v>
      </c>
      <c r="AB125" s="35">
        <f>'OFERTAS ECONOMICAS'!AL125</f>
        <v>2790</v>
      </c>
      <c r="AC125" s="35" t="str">
        <f>'EV TECNICA'!N125</f>
        <v>CUMPLE</v>
      </c>
      <c r="AD125" s="47" t="str">
        <f t="shared" si="19"/>
        <v>HABILITA</v>
      </c>
      <c r="AE125" s="35">
        <f>'OFERTAS ECONOMICAS'!AP125</f>
        <v>3182</v>
      </c>
      <c r="AF125" s="35" t="str">
        <f>'EV TECNICA'!O125</f>
        <v xml:space="preserve">CUMPLE </v>
      </c>
      <c r="AG125" s="47" t="str">
        <f t="shared" si="20"/>
        <v>NO HABILITA</v>
      </c>
      <c r="AH125" s="35">
        <f>'OFERTAS ECONOMICAS'!AT125</f>
        <v>0</v>
      </c>
      <c r="AI125" s="35">
        <f>'EV TECNICA'!P125</f>
        <v>0</v>
      </c>
      <c r="AJ125" s="47" t="str">
        <f t="shared" si="21"/>
        <v>NO OFERTADO</v>
      </c>
      <c r="AK125" s="35">
        <f>'OFERTAS ECONOMICAS'!AX125</f>
        <v>0</v>
      </c>
      <c r="AL125" s="35">
        <f>'EV TECNICA'!Q125</f>
        <v>0</v>
      </c>
      <c r="AM125" s="47" t="str">
        <f t="shared" si="22"/>
        <v>NO OFERTADO</v>
      </c>
      <c r="AN125" s="35">
        <f>'OFERTAS ECONOMICAS'!BB125</f>
        <v>0</v>
      </c>
      <c r="AO125" s="35">
        <f>'EV TECNICA'!R125</f>
        <v>0</v>
      </c>
      <c r="AP125" s="47" t="str">
        <f t="shared" si="23"/>
        <v>NO OFERTADO</v>
      </c>
    </row>
    <row r="126" spans="1:42" s="14" customFormat="1" ht="25.5" x14ac:dyDescent="0.2">
      <c r="A126" s="52">
        <v>117</v>
      </c>
      <c r="B126" s="49" t="s">
        <v>374</v>
      </c>
      <c r="C126" s="49" t="s">
        <v>292</v>
      </c>
      <c r="D126" s="132">
        <v>1</v>
      </c>
      <c r="E126" s="50" t="s">
        <v>331</v>
      </c>
      <c r="F126" s="164">
        <v>2399</v>
      </c>
      <c r="G126" s="35">
        <f>'OFERTAS ECONOMICAS'!J126</f>
        <v>0</v>
      </c>
      <c r="H126" s="35">
        <f>'EV TECNICA'!G126</f>
        <v>0</v>
      </c>
      <c r="I126" s="47" t="str">
        <f t="shared" si="12"/>
        <v>NO OFERTADO</v>
      </c>
      <c r="J126" s="35">
        <f>'OFERTAS ECONOMICAS'!N126</f>
        <v>0</v>
      </c>
      <c r="K126" s="35">
        <f>'EV TECNICA'!H126</f>
        <v>0</v>
      </c>
      <c r="L126" s="47" t="str">
        <f t="shared" si="13"/>
        <v>NO OFERTADO</v>
      </c>
      <c r="M126" s="35">
        <f>'OFERTAS ECONOMICAS'!R126</f>
        <v>2310</v>
      </c>
      <c r="N126" s="35" t="str">
        <f>'EV TECNICA'!I126</f>
        <v>CUMPLE</v>
      </c>
      <c r="O126" s="47" t="str">
        <f t="shared" si="14"/>
        <v>HABILITA</v>
      </c>
      <c r="P126" s="35">
        <f>'OFERTAS ECONOMICAS'!V126</f>
        <v>1989</v>
      </c>
      <c r="Q126" s="35" t="str">
        <f>'EV TECNICA'!J126</f>
        <v>CUMPLE</v>
      </c>
      <c r="R126" s="47" t="str">
        <f t="shared" si="15"/>
        <v>HABILITA</v>
      </c>
      <c r="S126" s="35">
        <f>'OFERTAS ECONOMICAS'!Z126</f>
        <v>0</v>
      </c>
      <c r="T126" s="35">
        <f>'EV TECNICA'!K126</f>
        <v>0</v>
      </c>
      <c r="U126" s="47" t="str">
        <f t="shared" si="16"/>
        <v>NO OFERTADO</v>
      </c>
      <c r="V126" s="35">
        <f>'OFERTAS ECONOMICAS'!AD126</f>
        <v>0</v>
      </c>
      <c r="W126" s="35">
        <f>'EV TECNICA'!L126</f>
        <v>0</v>
      </c>
      <c r="X126" s="47" t="str">
        <f t="shared" si="17"/>
        <v>NO OFERTADO</v>
      </c>
      <c r="Y126" s="35">
        <f>'OFERTAS ECONOMICAS'!AH126</f>
        <v>0</v>
      </c>
      <c r="Z126" s="35">
        <f>'EV TECNICA'!M126</f>
        <v>0</v>
      </c>
      <c r="AA126" s="47" t="str">
        <f t="shared" si="18"/>
        <v>NO OFERTADO</v>
      </c>
      <c r="AB126" s="35">
        <f>'OFERTAS ECONOMICAS'!AL126</f>
        <v>2030</v>
      </c>
      <c r="AC126" s="35" t="str">
        <f>'EV TECNICA'!N126</f>
        <v>CUMPLE</v>
      </c>
      <c r="AD126" s="47" t="str">
        <f t="shared" si="19"/>
        <v>HABILITA</v>
      </c>
      <c r="AE126" s="35">
        <f>'OFERTAS ECONOMICAS'!AP126</f>
        <v>0</v>
      </c>
      <c r="AF126" s="35">
        <f>'EV TECNICA'!O126</f>
        <v>0</v>
      </c>
      <c r="AG126" s="47" t="str">
        <f t="shared" si="20"/>
        <v>NO OFERTADO</v>
      </c>
      <c r="AH126" s="35">
        <f>'OFERTAS ECONOMICAS'!AT126</f>
        <v>0</v>
      </c>
      <c r="AI126" s="35">
        <f>'EV TECNICA'!P126</f>
        <v>0</v>
      </c>
      <c r="AJ126" s="47" t="str">
        <f t="shared" si="21"/>
        <v>NO OFERTADO</v>
      </c>
      <c r="AK126" s="35">
        <f>'OFERTAS ECONOMICAS'!AX126</f>
        <v>0</v>
      </c>
      <c r="AL126" s="35">
        <f>'EV TECNICA'!Q126</f>
        <v>0</v>
      </c>
      <c r="AM126" s="47" t="str">
        <f t="shared" si="22"/>
        <v>NO OFERTADO</v>
      </c>
      <c r="AN126" s="35">
        <f>'OFERTAS ECONOMICAS'!BB126</f>
        <v>0</v>
      </c>
      <c r="AO126" s="35">
        <f>'EV TECNICA'!R126</f>
        <v>0</v>
      </c>
      <c r="AP126" s="47" t="str">
        <f t="shared" si="23"/>
        <v>NO OFERTADO</v>
      </c>
    </row>
    <row r="127" spans="1:42" s="14" customFormat="1" ht="25.5" x14ac:dyDescent="0.2">
      <c r="A127" s="48">
        <v>118</v>
      </c>
      <c r="B127" s="49" t="s">
        <v>375</v>
      </c>
      <c r="C127" s="49" t="s">
        <v>292</v>
      </c>
      <c r="D127" s="132">
        <v>1</v>
      </c>
      <c r="E127" s="50" t="s">
        <v>331</v>
      </c>
      <c r="F127" s="164">
        <v>1477</v>
      </c>
      <c r="G127" s="35">
        <f>'OFERTAS ECONOMICAS'!J127</f>
        <v>0</v>
      </c>
      <c r="H127" s="35">
        <f>'EV TECNICA'!G127</f>
        <v>0</v>
      </c>
      <c r="I127" s="47" t="str">
        <f t="shared" si="12"/>
        <v>NO OFERTADO</v>
      </c>
      <c r="J127" s="35">
        <f>'OFERTAS ECONOMICAS'!N127</f>
        <v>0</v>
      </c>
      <c r="K127" s="35">
        <f>'EV TECNICA'!H127</f>
        <v>0</v>
      </c>
      <c r="L127" s="47" t="str">
        <f t="shared" si="13"/>
        <v>NO OFERTADO</v>
      </c>
      <c r="M127" s="35">
        <f>'OFERTAS ECONOMICAS'!R127</f>
        <v>2310</v>
      </c>
      <c r="N127" s="35" t="str">
        <f>'EV TECNICA'!I127</f>
        <v>CUMPLE</v>
      </c>
      <c r="O127" s="47" t="str">
        <f t="shared" si="14"/>
        <v>NO HABILITA</v>
      </c>
      <c r="P127" s="35">
        <f>'OFERTAS ECONOMICAS'!V127</f>
        <v>1477</v>
      </c>
      <c r="Q127" s="35" t="str">
        <f>'EV TECNICA'!J127</f>
        <v>CUMPLE</v>
      </c>
      <c r="R127" s="47" t="str">
        <f t="shared" si="15"/>
        <v>HABILITA</v>
      </c>
      <c r="S127" s="35">
        <f>'OFERTAS ECONOMICAS'!Z127</f>
        <v>0</v>
      </c>
      <c r="T127" s="35">
        <f>'EV TECNICA'!K127</f>
        <v>0</v>
      </c>
      <c r="U127" s="47" t="str">
        <f t="shared" si="16"/>
        <v>NO OFERTADO</v>
      </c>
      <c r="V127" s="35">
        <f>'OFERTAS ECONOMICAS'!AD127</f>
        <v>0</v>
      </c>
      <c r="W127" s="35">
        <f>'EV TECNICA'!L127</f>
        <v>0</v>
      </c>
      <c r="X127" s="47" t="str">
        <f t="shared" si="17"/>
        <v>NO OFERTADO</v>
      </c>
      <c r="Y127" s="35">
        <f>'OFERTAS ECONOMICAS'!AH127</f>
        <v>0</v>
      </c>
      <c r="Z127" s="35">
        <f>'EV TECNICA'!M127</f>
        <v>0</v>
      </c>
      <c r="AA127" s="47" t="str">
        <f t="shared" si="18"/>
        <v>NO OFERTADO</v>
      </c>
      <c r="AB127" s="35">
        <f>'OFERTAS ECONOMICAS'!AL127</f>
        <v>2030</v>
      </c>
      <c r="AC127" s="35" t="str">
        <f>'EV TECNICA'!N127</f>
        <v>CUMPLE</v>
      </c>
      <c r="AD127" s="47" t="str">
        <f t="shared" si="19"/>
        <v>NO HABILITA</v>
      </c>
      <c r="AE127" s="35">
        <f>'OFERTAS ECONOMICAS'!AP127</f>
        <v>1705</v>
      </c>
      <c r="AF127" s="35" t="str">
        <f>'EV TECNICA'!O127</f>
        <v xml:space="preserve">CUMPLE </v>
      </c>
      <c r="AG127" s="47" t="str">
        <f t="shared" si="20"/>
        <v>HABILITA</v>
      </c>
      <c r="AH127" s="35">
        <f>'OFERTAS ECONOMICAS'!AT127</f>
        <v>0</v>
      </c>
      <c r="AI127" s="35">
        <f>'EV TECNICA'!P127</f>
        <v>0</v>
      </c>
      <c r="AJ127" s="47" t="str">
        <f t="shared" si="21"/>
        <v>NO OFERTADO</v>
      </c>
      <c r="AK127" s="35">
        <f>'OFERTAS ECONOMICAS'!AX127</f>
        <v>0</v>
      </c>
      <c r="AL127" s="35">
        <f>'EV TECNICA'!Q127</f>
        <v>0</v>
      </c>
      <c r="AM127" s="47" t="str">
        <f t="shared" si="22"/>
        <v>NO OFERTADO</v>
      </c>
      <c r="AN127" s="35">
        <f>'OFERTAS ECONOMICAS'!BB127</f>
        <v>0</v>
      </c>
      <c r="AO127" s="35">
        <f>'EV TECNICA'!R127</f>
        <v>0</v>
      </c>
      <c r="AP127" s="47" t="str">
        <f t="shared" si="23"/>
        <v>NO OFERTADO</v>
      </c>
    </row>
    <row r="128" spans="1:42" s="14" customFormat="1" ht="25.5" x14ac:dyDescent="0.2">
      <c r="A128" s="52">
        <v>119</v>
      </c>
      <c r="B128" s="49" t="s">
        <v>376</v>
      </c>
      <c r="C128" s="49" t="s">
        <v>292</v>
      </c>
      <c r="D128" s="132">
        <v>1</v>
      </c>
      <c r="E128" s="50" t="s">
        <v>331</v>
      </c>
      <c r="F128" s="164">
        <v>2500</v>
      </c>
      <c r="G128" s="35">
        <f>'OFERTAS ECONOMICAS'!J128</f>
        <v>0</v>
      </c>
      <c r="H128" s="35">
        <f>'EV TECNICA'!G128</f>
        <v>0</v>
      </c>
      <c r="I128" s="47" t="str">
        <f t="shared" si="12"/>
        <v>NO OFERTADO</v>
      </c>
      <c r="J128" s="35">
        <f>'OFERTAS ECONOMICAS'!N128</f>
        <v>0</v>
      </c>
      <c r="K128" s="35">
        <f>'EV TECNICA'!H128</f>
        <v>0</v>
      </c>
      <c r="L128" s="47" t="str">
        <f t="shared" si="13"/>
        <v>NO OFERTADO</v>
      </c>
      <c r="M128" s="35">
        <f>'OFERTAS ECONOMICAS'!R128</f>
        <v>2900</v>
      </c>
      <c r="N128" s="35" t="str">
        <f>'EV TECNICA'!I128</f>
        <v>CUMPLE</v>
      </c>
      <c r="O128" s="47" t="str">
        <f t="shared" si="14"/>
        <v>HABILITA</v>
      </c>
      <c r="P128" s="35">
        <f>'OFERTAS ECONOMICAS'!V128</f>
        <v>2500</v>
      </c>
      <c r="Q128" s="35" t="str">
        <f>'EV TECNICA'!J128</f>
        <v>CUMPLE</v>
      </c>
      <c r="R128" s="47" t="str">
        <f t="shared" si="15"/>
        <v>HABILITA</v>
      </c>
      <c r="S128" s="35">
        <f>'OFERTAS ECONOMICAS'!Z128</f>
        <v>0</v>
      </c>
      <c r="T128" s="35">
        <f>'EV TECNICA'!K128</f>
        <v>0</v>
      </c>
      <c r="U128" s="47" t="str">
        <f t="shared" si="16"/>
        <v>NO OFERTADO</v>
      </c>
      <c r="V128" s="35">
        <f>'OFERTAS ECONOMICAS'!AD128</f>
        <v>0</v>
      </c>
      <c r="W128" s="35">
        <f>'EV TECNICA'!L128</f>
        <v>0</v>
      </c>
      <c r="X128" s="47" t="str">
        <f t="shared" si="17"/>
        <v>NO OFERTADO</v>
      </c>
      <c r="Y128" s="35">
        <f>'OFERTAS ECONOMICAS'!AH128</f>
        <v>0</v>
      </c>
      <c r="Z128" s="35">
        <f>'EV TECNICA'!M128</f>
        <v>0</v>
      </c>
      <c r="AA128" s="47" t="str">
        <f t="shared" si="18"/>
        <v>NO OFERTADO</v>
      </c>
      <c r="AB128" s="35">
        <f>'OFERTAS ECONOMICAS'!AL128</f>
        <v>3040</v>
      </c>
      <c r="AC128" s="35" t="str">
        <f>'EV TECNICA'!N128</f>
        <v>CUMPLE</v>
      </c>
      <c r="AD128" s="47" t="str">
        <f t="shared" si="19"/>
        <v>HABILITA</v>
      </c>
      <c r="AE128" s="35">
        <f>'OFERTAS ECONOMICAS'!AP128</f>
        <v>2500</v>
      </c>
      <c r="AF128" s="35" t="str">
        <f>'EV TECNICA'!O128</f>
        <v xml:space="preserve">CUMPLE </v>
      </c>
      <c r="AG128" s="47" t="str">
        <f t="shared" si="20"/>
        <v>HABILITA</v>
      </c>
      <c r="AH128" s="35">
        <f>'OFERTAS ECONOMICAS'!AT128</f>
        <v>0</v>
      </c>
      <c r="AI128" s="35">
        <f>'EV TECNICA'!P128</f>
        <v>0</v>
      </c>
      <c r="AJ128" s="47" t="str">
        <f t="shared" si="21"/>
        <v>NO OFERTADO</v>
      </c>
      <c r="AK128" s="35">
        <f>'OFERTAS ECONOMICAS'!AX128</f>
        <v>0</v>
      </c>
      <c r="AL128" s="35">
        <f>'EV TECNICA'!Q128</f>
        <v>0</v>
      </c>
      <c r="AM128" s="47" t="str">
        <f t="shared" si="22"/>
        <v>NO OFERTADO</v>
      </c>
      <c r="AN128" s="35">
        <f>'OFERTAS ECONOMICAS'!BB128</f>
        <v>0</v>
      </c>
      <c r="AO128" s="35">
        <f>'EV TECNICA'!R128</f>
        <v>0</v>
      </c>
      <c r="AP128" s="47" t="str">
        <f t="shared" si="23"/>
        <v>NO OFERTADO</v>
      </c>
    </row>
    <row r="129" spans="1:42" s="14" customFormat="1" ht="25.5" x14ac:dyDescent="0.2">
      <c r="A129" s="48">
        <v>120</v>
      </c>
      <c r="B129" s="49" t="s">
        <v>377</v>
      </c>
      <c r="C129" s="49" t="s">
        <v>292</v>
      </c>
      <c r="D129" s="132">
        <v>1</v>
      </c>
      <c r="E129" s="50" t="s">
        <v>331</v>
      </c>
      <c r="F129" s="164">
        <v>1705</v>
      </c>
      <c r="G129" s="35">
        <f>'OFERTAS ECONOMICAS'!J129</f>
        <v>0</v>
      </c>
      <c r="H129" s="35">
        <f>'EV TECNICA'!G129</f>
        <v>0</v>
      </c>
      <c r="I129" s="47" t="str">
        <f t="shared" si="12"/>
        <v>NO OFERTADO</v>
      </c>
      <c r="J129" s="35">
        <f>'OFERTAS ECONOMICAS'!N129</f>
        <v>0</v>
      </c>
      <c r="K129" s="35">
        <f>'EV TECNICA'!H129</f>
        <v>0</v>
      </c>
      <c r="L129" s="47" t="str">
        <f t="shared" si="13"/>
        <v>NO OFERTADO</v>
      </c>
      <c r="M129" s="35">
        <f>'OFERTAS ECONOMICAS'!R129</f>
        <v>2310</v>
      </c>
      <c r="N129" s="35" t="str">
        <f>'EV TECNICA'!I129</f>
        <v>CUMPLE</v>
      </c>
      <c r="O129" s="47" t="str">
        <f t="shared" si="14"/>
        <v>NO HABILITA</v>
      </c>
      <c r="P129" s="35">
        <f>'OFERTAS ECONOMICAS'!V129</f>
        <v>1705</v>
      </c>
      <c r="Q129" s="35" t="str">
        <f>'EV TECNICA'!J129</f>
        <v>CUMPLE</v>
      </c>
      <c r="R129" s="47" t="str">
        <f t="shared" si="15"/>
        <v>HABILITA</v>
      </c>
      <c r="S129" s="35">
        <f>'OFERTAS ECONOMICAS'!Z129</f>
        <v>0</v>
      </c>
      <c r="T129" s="35">
        <f>'EV TECNICA'!K129</f>
        <v>0</v>
      </c>
      <c r="U129" s="47" t="str">
        <f t="shared" si="16"/>
        <v>NO OFERTADO</v>
      </c>
      <c r="V129" s="35">
        <f>'OFERTAS ECONOMICAS'!AD129</f>
        <v>0</v>
      </c>
      <c r="W129" s="35">
        <f>'EV TECNICA'!L129</f>
        <v>0</v>
      </c>
      <c r="X129" s="47" t="str">
        <f t="shared" si="17"/>
        <v>NO OFERTADO</v>
      </c>
      <c r="Y129" s="35">
        <f>'OFERTAS ECONOMICAS'!AH129</f>
        <v>0</v>
      </c>
      <c r="Z129" s="35">
        <f>'EV TECNICA'!M129</f>
        <v>0</v>
      </c>
      <c r="AA129" s="47" t="str">
        <f t="shared" si="18"/>
        <v>NO OFERTADO</v>
      </c>
      <c r="AB129" s="35">
        <f>'OFERTAS ECONOMICAS'!AL129</f>
        <v>2030</v>
      </c>
      <c r="AC129" s="35" t="str">
        <f>'EV TECNICA'!N129</f>
        <v>CUMPLE</v>
      </c>
      <c r="AD129" s="47" t="str">
        <f t="shared" si="19"/>
        <v>HABILITA</v>
      </c>
      <c r="AE129" s="35">
        <f>'OFERTAS ECONOMICAS'!AP129</f>
        <v>1705</v>
      </c>
      <c r="AF129" s="35" t="str">
        <f>'EV TECNICA'!O129</f>
        <v xml:space="preserve">CUMPLE </v>
      </c>
      <c r="AG129" s="47" t="str">
        <f t="shared" si="20"/>
        <v>HABILITA</v>
      </c>
      <c r="AH129" s="35">
        <f>'OFERTAS ECONOMICAS'!AT129</f>
        <v>0</v>
      </c>
      <c r="AI129" s="35">
        <f>'EV TECNICA'!P129</f>
        <v>0</v>
      </c>
      <c r="AJ129" s="47" t="str">
        <f t="shared" si="21"/>
        <v>NO OFERTADO</v>
      </c>
      <c r="AK129" s="35">
        <f>'OFERTAS ECONOMICAS'!AX129</f>
        <v>0</v>
      </c>
      <c r="AL129" s="35">
        <f>'EV TECNICA'!Q129</f>
        <v>0</v>
      </c>
      <c r="AM129" s="47" t="str">
        <f t="shared" si="22"/>
        <v>NO OFERTADO</v>
      </c>
      <c r="AN129" s="35">
        <f>'OFERTAS ECONOMICAS'!BB129</f>
        <v>0</v>
      </c>
      <c r="AO129" s="35">
        <f>'EV TECNICA'!R129</f>
        <v>0</v>
      </c>
      <c r="AP129" s="47" t="str">
        <f t="shared" si="23"/>
        <v>NO OFERTADO</v>
      </c>
    </row>
    <row r="130" spans="1:42" s="14" customFormat="1" ht="25.5" x14ac:dyDescent="0.2">
      <c r="A130" s="52">
        <v>121</v>
      </c>
      <c r="B130" s="49" t="s">
        <v>378</v>
      </c>
      <c r="C130" s="49" t="s">
        <v>292</v>
      </c>
      <c r="D130" s="132">
        <v>1</v>
      </c>
      <c r="E130" s="50" t="s">
        <v>331</v>
      </c>
      <c r="F130" s="164">
        <v>2273</v>
      </c>
      <c r="G130" s="35">
        <f>'OFERTAS ECONOMICAS'!J130</f>
        <v>0</v>
      </c>
      <c r="H130" s="35">
        <f>'EV TECNICA'!G130</f>
        <v>0</v>
      </c>
      <c r="I130" s="47" t="str">
        <f t="shared" si="12"/>
        <v>NO OFERTADO</v>
      </c>
      <c r="J130" s="35">
        <f>'OFERTAS ECONOMICAS'!N130</f>
        <v>0</v>
      </c>
      <c r="K130" s="35">
        <f>'EV TECNICA'!H130</f>
        <v>0</v>
      </c>
      <c r="L130" s="47" t="str">
        <f t="shared" si="13"/>
        <v>NO OFERTADO</v>
      </c>
      <c r="M130" s="35">
        <f>'OFERTAS ECONOMICAS'!R130</f>
        <v>2900</v>
      </c>
      <c r="N130" s="35" t="str">
        <f>'EV TECNICA'!I130</f>
        <v>CUMPLE</v>
      </c>
      <c r="O130" s="47" t="str">
        <f t="shared" si="14"/>
        <v>HABILITA</v>
      </c>
      <c r="P130" s="35">
        <f>'OFERTAS ECONOMICAS'!V130</f>
        <v>2500</v>
      </c>
      <c r="Q130" s="35" t="str">
        <f>'EV TECNICA'!J130</f>
        <v>CUMPLE</v>
      </c>
      <c r="R130" s="47" t="str">
        <f t="shared" si="15"/>
        <v>HABILITA</v>
      </c>
      <c r="S130" s="35">
        <f>'OFERTAS ECONOMICAS'!Z130</f>
        <v>0</v>
      </c>
      <c r="T130" s="35">
        <f>'EV TECNICA'!K130</f>
        <v>0</v>
      </c>
      <c r="U130" s="47" t="str">
        <f t="shared" si="16"/>
        <v>NO OFERTADO</v>
      </c>
      <c r="V130" s="35">
        <f>'OFERTAS ECONOMICAS'!AD130</f>
        <v>0</v>
      </c>
      <c r="W130" s="35">
        <f>'EV TECNICA'!L130</f>
        <v>0</v>
      </c>
      <c r="X130" s="47" t="str">
        <f t="shared" si="17"/>
        <v>NO OFERTADO</v>
      </c>
      <c r="Y130" s="35">
        <f>'OFERTAS ECONOMICAS'!AH130</f>
        <v>0</v>
      </c>
      <c r="Z130" s="35">
        <f>'EV TECNICA'!M130</f>
        <v>0</v>
      </c>
      <c r="AA130" s="47" t="str">
        <f t="shared" si="18"/>
        <v>NO OFERTADO</v>
      </c>
      <c r="AB130" s="35">
        <f>'OFERTAS ECONOMICAS'!AL130</f>
        <v>3040</v>
      </c>
      <c r="AC130" s="35" t="str">
        <f>'EV TECNICA'!N130</f>
        <v>CUMPLE</v>
      </c>
      <c r="AD130" s="47" t="str">
        <f t="shared" si="19"/>
        <v>NO HABILITA</v>
      </c>
      <c r="AE130" s="35">
        <f>'OFERTAS ECONOMICAS'!AP130</f>
        <v>2500</v>
      </c>
      <c r="AF130" s="35" t="str">
        <f>'EV TECNICA'!O130</f>
        <v xml:space="preserve">CUMPLE </v>
      </c>
      <c r="AG130" s="47" t="str">
        <f t="shared" si="20"/>
        <v>HABILITA</v>
      </c>
      <c r="AH130" s="35">
        <f>'OFERTAS ECONOMICAS'!AT130</f>
        <v>0</v>
      </c>
      <c r="AI130" s="35">
        <f>'EV TECNICA'!P130</f>
        <v>0</v>
      </c>
      <c r="AJ130" s="47" t="str">
        <f t="shared" si="21"/>
        <v>NO OFERTADO</v>
      </c>
      <c r="AK130" s="35">
        <f>'OFERTAS ECONOMICAS'!AX130</f>
        <v>0</v>
      </c>
      <c r="AL130" s="35">
        <f>'EV TECNICA'!Q130</f>
        <v>0</v>
      </c>
      <c r="AM130" s="47" t="str">
        <f t="shared" si="22"/>
        <v>NO OFERTADO</v>
      </c>
      <c r="AN130" s="35">
        <f>'OFERTAS ECONOMICAS'!BB130</f>
        <v>0</v>
      </c>
      <c r="AO130" s="35">
        <f>'EV TECNICA'!R130</f>
        <v>0</v>
      </c>
      <c r="AP130" s="47" t="str">
        <f t="shared" si="23"/>
        <v>NO OFERTADO</v>
      </c>
    </row>
    <row r="131" spans="1:42" s="14" customFormat="1" ht="25.5" x14ac:dyDescent="0.2">
      <c r="A131" s="48">
        <v>122</v>
      </c>
      <c r="B131" s="49" t="s">
        <v>379</v>
      </c>
      <c r="C131" s="49" t="s">
        <v>292</v>
      </c>
      <c r="D131" s="132">
        <v>1</v>
      </c>
      <c r="E131" s="50" t="s">
        <v>331</v>
      </c>
      <c r="F131" s="164">
        <v>1477</v>
      </c>
      <c r="G131" s="35">
        <f>'OFERTAS ECONOMICAS'!J131</f>
        <v>0</v>
      </c>
      <c r="H131" s="35">
        <f>'EV TECNICA'!G131</f>
        <v>0</v>
      </c>
      <c r="I131" s="47" t="str">
        <f t="shared" si="12"/>
        <v>NO OFERTADO</v>
      </c>
      <c r="J131" s="35">
        <f>'OFERTAS ECONOMICAS'!N131</f>
        <v>0</v>
      </c>
      <c r="K131" s="35">
        <f>'EV TECNICA'!H131</f>
        <v>0</v>
      </c>
      <c r="L131" s="47" t="str">
        <f t="shared" si="13"/>
        <v>NO OFERTADO</v>
      </c>
      <c r="M131" s="35">
        <f>'OFERTAS ECONOMICAS'!R131</f>
        <v>2310</v>
      </c>
      <c r="N131" s="35" t="str">
        <f>'EV TECNICA'!I131</f>
        <v>CUMPLE</v>
      </c>
      <c r="O131" s="47" t="str">
        <f t="shared" si="14"/>
        <v>NO HABILITA</v>
      </c>
      <c r="P131" s="35">
        <f>'OFERTAS ECONOMICAS'!V131</f>
        <v>1477</v>
      </c>
      <c r="Q131" s="35" t="str">
        <f>'EV TECNICA'!J131</f>
        <v>CUMPLE</v>
      </c>
      <c r="R131" s="47" t="str">
        <f t="shared" si="15"/>
        <v>HABILITA</v>
      </c>
      <c r="S131" s="35">
        <f>'OFERTAS ECONOMICAS'!Z131</f>
        <v>0</v>
      </c>
      <c r="T131" s="35">
        <f>'EV TECNICA'!K131</f>
        <v>0</v>
      </c>
      <c r="U131" s="47" t="str">
        <f t="shared" si="16"/>
        <v>NO OFERTADO</v>
      </c>
      <c r="V131" s="35">
        <f>'OFERTAS ECONOMICAS'!AD131</f>
        <v>0</v>
      </c>
      <c r="W131" s="35">
        <f>'EV TECNICA'!L131</f>
        <v>0</v>
      </c>
      <c r="X131" s="47" t="str">
        <f t="shared" si="17"/>
        <v>NO OFERTADO</v>
      </c>
      <c r="Y131" s="35">
        <f>'OFERTAS ECONOMICAS'!AH131</f>
        <v>0</v>
      </c>
      <c r="Z131" s="35">
        <f>'EV TECNICA'!M131</f>
        <v>0</v>
      </c>
      <c r="AA131" s="47" t="str">
        <f t="shared" si="18"/>
        <v>NO OFERTADO</v>
      </c>
      <c r="AB131" s="35">
        <f>'OFERTAS ECONOMICAS'!AL131</f>
        <v>2030</v>
      </c>
      <c r="AC131" s="35" t="str">
        <f>'EV TECNICA'!N131</f>
        <v>CUMPLE</v>
      </c>
      <c r="AD131" s="47" t="str">
        <f t="shared" si="19"/>
        <v>NO HABILITA</v>
      </c>
      <c r="AE131" s="35">
        <f>'OFERTAS ECONOMICAS'!AP131</f>
        <v>1705</v>
      </c>
      <c r="AF131" s="35" t="str">
        <f>'EV TECNICA'!O131</f>
        <v xml:space="preserve">CUMPLE </v>
      </c>
      <c r="AG131" s="47" t="str">
        <f t="shared" si="20"/>
        <v>HABILITA</v>
      </c>
      <c r="AH131" s="35">
        <f>'OFERTAS ECONOMICAS'!AT131</f>
        <v>0</v>
      </c>
      <c r="AI131" s="35">
        <f>'EV TECNICA'!P131</f>
        <v>0</v>
      </c>
      <c r="AJ131" s="47" t="str">
        <f t="shared" si="21"/>
        <v>NO OFERTADO</v>
      </c>
      <c r="AK131" s="35">
        <f>'OFERTAS ECONOMICAS'!AX131</f>
        <v>0</v>
      </c>
      <c r="AL131" s="35">
        <f>'EV TECNICA'!Q131</f>
        <v>0</v>
      </c>
      <c r="AM131" s="47" t="str">
        <f t="shared" si="22"/>
        <v>NO OFERTADO</v>
      </c>
      <c r="AN131" s="35">
        <f>'OFERTAS ECONOMICAS'!BB131</f>
        <v>0</v>
      </c>
      <c r="AO131" s="35">
        <f>'EV TECNICA'!R131</f>
        <v>0</v>
      </c>
      <c r="AP131" s="47" t="str">
        <f t="shared" si="23"/>
        <v>NO OFERTADO</v>
      </c>
    </row>
    <row r="132" spans="1:42" s="14" customFormat="1" ht="25.5" x14ac:dyDescent="0.2">
      <c r="A132" s="52">
        <v>123</v>
      </c>
      <c r="B132" s="49" t="s">
        <v>380</v>
      </c>
      <c r="C132" s="49" t="s">
        <v>292</v>
      </c>
      <c r="D132" s="132">
        <v>1</v>
      </c>
      <c r="E132" s="50" t="s">
        <v>331</v>
      </c>
      <c r="F132" s="164">
        <v>2500</v>
      </c>
      <c r="G132" s="35">
        <f>'OFERTAS ECONOMICAS'!J132</f>
        <v>0</v>
      </c>
      <c r="H132" s="35">
        <f>'EV TECNICA'!G132</f>
        <v>0</v>
      </c>
      <c r="I132" s="47" t="str">
        <f t="shared" si="12"/>
        <v>NO OFERTADO</v>
      </c>
      <c r="J132" s="35">
        <f>'OFERTAS ECONOMICAS'!N132</f>
        <v>0</v>
      </c>
      <c r="K132" s="35">
        <f>'EV TECNICA'!H132</f>
        <v>0</v>
      </c>
      <c r="L132" s="47" t="str">
        <f t="shared" si="13"/>
        <v>NO OFERTADO</v>
      </c>
      <c r="M132" s="35">
        <f>'OFERTAS ECONOMICAS'!R132</f>
        <v>2900</v>
      </c>
      <c r="N132" s="35" t="str">
        <f>'EV TECNICA'!I132</f>
        <v>CUMPLE</v>
      </c>
      <c r="O132" s="47" t="str">
        <f t="shared" si="14"/>
        <v>HABILITA</v>
      </c>
      <c r="P132" s="35">
        <f>'OFERTAS ECONOMICAS'!V132</f>
        <v>2500</v>
      </c>
      <c r="Q132" s="35" t="str">
        <f>'EV TECNICA'!J132</f>
        <v>CUMPLE</v>
      </c>
      <c r="R132" s="47" t="str">
        <f t="shared" si="15"/>
        <v>HABILITA</v>
      </c>
      <c r="S132" s="35">
        <f>'OFERTAS ECONOMICAS'!Z132</f>
        <v>0</v>
      </c>
      <c r="T132" s="35">
        <f>'EV TECNICA'!K132</f>
        <v>0</v>
      </c>
      <c r="U132" s="47" t="str">
        <f t="shared" si="16"/>
        <v>NO OFERTADO</v>
      </c>
      <c r="V132" s="35">
        <f>'OFERTAS ECONOMICAS'!AD132</f>
        <v>0</v>
      </c>
      <c r="W132" s="35">
        <f>'EV TECNICA'!L132</f>
        <v>0</v>
      </c>
      <c r="X132" s="47" t="str">
        <f t="shared" si="17"/>
        <v>NO OFERTADO</v>
      </c>
      <c r="Y132" s="35">
        <f>'OFERTAS ECONOMICAS'!AH132</f>
        <v>0</v>
      </c>
      <c r="Z132" s="35">
        <f>'EV TECNICA'!M132</f>
        <v>0</v>
      </c>
      <c r="AA132" s="47" t="str">
        <f t="shared" si="18"/>
        <v>NO OFERTADO</v>
      </c>
      <c r="AB132" s="35">
        <f>'OFERTAS ECONOMICAS'!AL132</f>
        <v>3040</v>
      </c>
      <c r="AC132" s="35" t="str">
        <f>'EV TECNICA'!N132</f>
        <v>CUMPLE</v>
      </c>
      <c r="AD132" s="47" t="str">
        <f t="shared" si="19"/>
        <v>HABILITA</v>
      </c>
      <c r="AE132" s="35">
        <f>'OFERTAS ECONOMICAS'!AP132</f>
        <v>2500</v>
      </c>
      <c r="AF132" s="35" t="str">
        <f>'EV TECNICA'!O132</f>
        <v xml:space="preserve">CUMPLE </v>
      </c>
      <c r="AG132" s="47" t="str">
        <f t="shared" si="20"/>
        <v>HABILITA</v>
      </c>
      <c r="AH132" s="35">
        <f>'OFERTAS ECONOMICAS'!AT132</f>
        <v>0</v>
      </c>
      <c r="AI132" s="35">
        <f>'EV TECNICA'!P132</f>
        <v>0</v>
      </c>
      <c r="AJ132" s="47" t="str">
        <f t="shared" si="21"/>
        <v>NO OFERTADO</v>
      </c>
      <c r="AK132" s="35">
        <f>'OFERTAS ECONOMICAS'!AX132</f>
        <v>0</v>
      </c>
      <c r="AL132" s="35">
        <f>'EV TECNICA'!Q132</f>
        <v>0</v>
      </c>
      <c r="AM132" s="47" t="str">
        <f t="shared" si="22"/>
        <v>NO OFERTADO</v>
      </c>
      <c r="AN132" s="35">
        <f>'OFERTAS ECONOMICAS'!BB132</f>
        <v>0</v>
      </c>
      <c r="AO132" s="35">
        <f>'EV TECNICA'!R132</f>
        <v>0</v>
      </c>
      <c r="AP132" s="47" t="str">
        <f t="shared" si="23"/>
        <v>NO OFERTADO</v>
      </c>
    </row>
    <row r="133" spans="1:42" s="14" customFormat="1" ht="25.5" x14ac:dyDescent="0.2">
      <c r="A133" s="48">
        <v>124</v>
      </c>
      <c r="B133" s="49" t="s">
        <v>381</v>
      </c>
      <c r="C133" s="49" t="s">
        <v>292</v>
      </c>
      <c r="D133" s="132">
        <v>1</v>
      </c>
      <c r="E133" s="50" t="s">
        <v>331</v>
      </c>
      <c r="F133" s="164">
        <v>1477</v>
      </c>
      <c r="G133" s="35">
        <f>'OFERTAS ECONOMICAS'!J133</f>
        <v>0</v>
      </c>
      <c r="H133" s="35">
        <f>'EV TECNICA'!G133</f>
        <v>0</v>
      </c>
      <c r="I133" s="47" t="str">
        <f t="shared" si="12"/>
        <v>NO OFERTADO</v>
      </c>
      <c r="J133" s="35">
        <f>'OFERTAS ECONOMICAS'!N133</f>
        <v>0</v>
      </c>
      <c r="K133" s="35">
        <f>'EV TECNICA'!H133</f>
        <v>0</v>
      </c>
      <c r="L133" s="47" t="str">
        <f t="shared" si="13"/>
        <v>NO OFERTADO</v>
      </c>
      <c r="M133" s="35">
        <f>'OFERTAS ECONOMICAS'!R133</f>
        <v>2310</v>
      </c>
      <c r="N133" s="35" t="str">
        <f>'EV TECNICA'!I133</f>
        <v>CUMPLE</v>
      </c>
      <c r="O133" s="47" t="str">
        <f t="shared" si="14"/>
        <v>NO HABILITA</v>
      </c>
      <c r="P133" s="35">
        <f>'OFERTAS ECONOMICAS'!V133</f>
        <v>1705</v>
      </c>
      <c r="Q133" s="35" t="str">
        <f>'EV TECNICA'!J133</f>
        <v>CUMPLE</v>
      </c>
      <c r="R133" s="47" t="str">
        <f t="shared" si="15"/>
        <v>HABILITA</v>
      </c>
      <c r="S133" s="35">
        <f>'OFERTAS ECONOMICAS'!Z133</f>
        <v>0</v>
      </c>
      <c r="T133" s="35">
        <f>'EV TECNICA'!K133</f>
        <v>0</v>
      </c>
      <c r="U133" s="47" t="str">
        <f t="shared" si="16"/>
        <v>NO OFERTADO</v>
      </c>
      <c r="V133" s="35">
        <f>'OFERTAS ECONOMICAS'!AD133</f>
        <v>0</v>
      </c>
      <c r="W133" s="35">
        <f>'EV TECNICA'!L133</f>
        <v>0</v>
      </c>
      <c r="X133" s="47" t="str">
        <f t="shared" si="17"/>
        <v>NO OFERTADO</v>
      </c>
      <c r="Y133" s="35">
        <f>'OFERTAS ECONOMICAS'!AH133</f>
        <v>0</v>
      </c>
      <c r="Z133" s="35">
        <f>'EV TECNICA'!M133</f>
        <v>0</v>
      </c>
      <c r="AA133" s="47" t="str">
        <f t="shared" si="18"/>
        <v>NO OFERTADO</v>
      </c>
      <c r="AB133" s="35">
        <f>'OFERTAS ECONOMICAS'!AL133</f>
        <v>2030</v>
      </c>
      <c r="AC133" s="35" t="str">
        <f>'EV TECNICA'!N133</f>
        <v>CUMPLE</v>
      </c>
      <c r="AD133" s="47" t="str">
        <f t="shared" si="19"/>
        <v>NO HABILITA</v>
      </c>
      <c r="AE133" s="35">
        <f>'OFERTAS ECONOMICAS'!AP133</f>
        <v>1705</v>
      </c>
      <c r="AF133" s="35" t="str">
        <f>'EV TECNICA'!O133</f>
        <v xml:space="preserve">CUMPLE </v>
      </c>
      <c r="AG133" s="47" t="str">
        <f t="shared" si="20"/>
        <v>HABILITA</v>
      </c>
      <c r="AH133" s="35">
        <f>'OFERTAS ECONOMICAS'!AT133</f>
        <v>0</v>
      </c>
      <c r="AI133" s="35">
        <f>'EV TECNICA'!P133</f>
        <v>0</v>
      </c>
      <c r="AJ133" s="47" t="str">
        <f t="shared" si="21"/>
        <v>NO OFERTADO</v>
      </c>
      <c r="AK133" s="35">
        <f>'OFERTAS ECONOMICAS'!AX133</f>
        <v>0</v>
      </c>
      <c r="AL133" s="35">
        <f>'EV TECNICA'!Q133</f>
        <v>0</v>
      </c>
      <c r="AM133" s="47" t="str">
        <f t="shared" si="22"/>
        <v>NO OFERTADO</v>
      </c>
      <c r="AN133" s="35">
        <f>'OFERTAS ECONOMICAS'!BB133</f>
        <v>0</v>
      </c>
      <c r="AO133" s="35">
        <f>'EV TECNICA'!R133</f>
        <v>0</v>
      </c>
      <c r="AP133" s="47" t="str">
        <f t="shared" si="23"/>
        <v>NO OFERTADO</v>
      </c>
    </row>
    <row r="134" spans="1:42" s="14" customFormat="1" ht="25.5" x14ac:dyDescent="0.2">
      <c r="A134" s="52">
        <v>125</v>
      </c>
      <c r="B134" s="49" t="s">
        <v>382</v>
      </c>
      <c r="C134" s="49" t="s">
        <v>292</v>
      </c>
      <c r="D134" s="132">
        <v>1</v>
      </c>
      <c r="E134" s="50" t="s">
        <v>331</v>
      </c>
      <c r="F134" s="164">
        <v>2273</v>
      </c>
      <c r="G134" s="35">
        <f>'OFERTAS ECONOMICAS'!J134</f>
        <v>0</v>
      </c>
      <c r="H134" s="35">
        <f>'EV TECNICA'!G134</f>
        <v>0</v>
      </c>
      <c r="I134" s="47" t="str">
        <f t="shared" si="12"/>
        <v>NO OFERTADO</v>
      </c>
      <c r="J134" s="35">
        <f>'OFERTAS ECONOMICAS'!N134</f>
        <v>0</v>
      </c>
      <c r="K134" s="35">
        <f>'EV TECNICA'!H134</f>
        <v>0</v>
      </c>
      <c r="L134" s="47" t="str">
        <f t="shared" si="13"/>
        <v>NO OFERTADO</v>
      </c>
      <c r="M134" s="35">
        <f>'OFERTAS ECONOMICAS'!R134</f>
        <v>2900</v>
      </c>
      <c r="N134" s="35" t="str">
        <f>'EV TECNICA'!I134</f>
        <v>CUMPLE</v>
      </c>
      <c r="O134" s="47" t="str">
        <f t="shared" si="14"/>
        <v>HABILITA</v>
      </c>
      <c r="P134" s="35">
        <f>'OFERTAS ECONOMICAS'!V134</f>
        <v>2500</v>
      </c>
      <c r="Q134" s="35" t="str">
        <f>'EV TECNICA'!J134</f>
        <v>CUMPLE</v>
      </c>
      <c r="R134" s="47" t="str">
        <f t="shared" si="15"/>
        <v>HABILITA</v>
      </c>
      <c r="S134" s="35">
        <f>'OFERTAS ECONOMICAS'!Z134</f>
        <v>0</v>
      </c>
      <c r="T134" s="35">
        <f>'EV TECNICA'!K134</f>
        <v>0</v>
      </c>
      <c r="U134" s="47" t="str">
        <f t="shared" si="16"/>
        <v>NO OFERTADO</v>
      </c>
      <c r="V134" s="35">
        <f>'OFERTAS ECONOMICAS'!AD134</f>
        <v>0</v>
      </c>
      <c r="W134" s="35">
        <f>'EV TECNICA'!L134</f>
        <v>0</v>
      </c>
      <c r="X134" s="47" t="str">
        <f t="shared" si="17"/>
        <v>NO OFERTADO</v>
      </c>
      <c r="Y134" s="35">
        <f>'OFERTAS ECONOMICAS'!AH134</f>
        <v>0</v>
      </c>
      <c r="Z134" s="35">
        <f>'EV TECNICA'!M134</f>
        <v>0</v>
      </c>
      <c r="AA134" s="47" t="str">
        <f t="shared" si="18"/>
        <v>NO OFERTADO</v>
      </c>
      <c r="AB134" s="35">
        <f>'OFERTAS ECONOMICAS'!AL134</f>
        <v>3040</v>
      </c>
      <c r="AC134" s="35" t="str">
        <f>'EV TECNICA'!N134</f>
        <v>CUMPLE</v>
      </c>
      <c r="AD134" s="47" t="str">
        <f t="shared" si="19"/>
        <v>NO HABILITA</v>
      </c>
      <c r="AE134" s="35">
        <f>'OFERTAS ECONOMICAS'!AP134</f>
        <v>2500</v>
      </c>
      <c r="AF134" s="35" t="str">
        <f>'EV TECNICA'!O134</f>
        <v xml:space="preserve">CUMPLE </v>
      </c>
      <c r="AG134" s="47" t="str">
        <f t="shared" si="20"/>
        <v>HABILITA</v>
      </c>
      <c r="AH134" s="35">
        <f>'OFERTAS ECONOMICAS'!AT134</f>
        <v>0</v>
      </c>
      <c r="AI134" s="35">
        <f>'EV TECNICA'!P134</f>
        <v>0</v>
      </c>
      <c r="AJ134" s="47" t="str">
        <f t="shared" si="21"/>
        <v>NO OFERTADO</v>
      </c>
      <c r="AK134" s="35">
        <f>'OFERTAS ECONOMICAS'!AX134</f>
        <v>0</v>
      </c>
      <c r="AL134" s="35">
        <f>'EV TECNICA'!Q134</f>
        <v>0</v>
      </c>
      <c r="AM134" s="47" t="str">
        <f t="shared" si="22"/>
        <v>NO OFERTADO</v>
      </c>
      <c r="AN134" s="35">
        <f>'OFERTAS ECONOMICAS'!BB134</f>
        <v>0</v>
      </c>
      <c r="AO134" s="35">
        <f>'EV TECNICA'!R134</f>
        <v>0</v>
      </c>
      <c r="AP134" s="47" t="str">
        <f t="shared" si="23"/>
        <v>NO OFERTADO</v>
      </c>
    </row>
    <row r="135" spans="1:42" s="14" customFormat="1" ht="25.5" x14ac:dyDescent="0.2">
      <c r="A135" s="48">
        <v>126</v>
      </c>
      <c r="B135" s="49" t="s">
        <v>383</v>
      </c>
      <c r="C135" s="49" t="s">
        <v>292</v>
      </c>
      <c r="D135" s="132">
        <v>1</v>
      </c>
      <c r="E135" s="50" t="s">
        <v>331</v>
      </c>
      <c r="F135" s="164">
        <v>1477</v>
      </c>
      <c r="G135" s="35">
        <f>'OFERTAS ECONOMICAS'!J135</f>
        <v>0</v>
      </c>
      <c r="H135" s="35">
        <f>'EV TECNICA'!G135</f>
        <v>0</v>
      </c>
      <c r="I135" s="47" t="str">
        <f t="shared" si="12"/>
        <v>NO OFERTADO</v>
      </c>
      <c r="J135" s="35">
        <f>'OFERTAS ECONOMICAS'!N135</f>
        <v>0</v>
      </c>
      <c r="K135" s="35">
        <f>'EV TECNICA'!H135</f>
        <v>0</v>
      </c>
      <c r="L135" s="47" t="str">
        <f t="shared" si="13"/>
        <v>NO OFERTADO</v>
      </c>
      <c r="M135" s="35">
        <f>'OFERTAS ECONOMICAS'!R135</f>
        <v>2310</v>
      </c>
      <c r="N135" s="35" t="str">
        <f>'EV TECNICA'!I135</f>
        <v>CUMPLE</v>
      </c>
      <c r="O135" s="47" t="str">
        <f t="shared" si="14"/>
        <v>NO HABILITA</v>
      </c>
      <c r="P135" s="35">
        <f>'OFERTAS ECONOMICAS'!V135</f>
        <v>1705</v>
      </c>
      <c r="Q135" s="35" t="str">
        <f>'EV TECNICA'!J135</f>
        <v>CUMPLE</v>
      </c>
      <c r="R135" s="47" t="str">
        <f t="shared" si="15"/>
        <v>HABILITA</v>
      </c>
      <c r="S135" s="35">
        <f>'OFERTAS ECONOMICAS'!Z135</f>
        <v>0</v>
      </c>
      <c r="T135" s="35">
        <f>'EV TECNICA'!K135</f>
        <v>0</v>
      </c>
      <c r="U135" s="47" t="str">
        <f t="shared" si="16"/>
        <v>NO OFERTADO</v>
      </c>
      <c r="V135" s="35">
        <f>'OFERTAS ECONOMICAS'!AD135</f>
        <v>0</v>
      </c>
      <c r="W135" s="35">
        <f>'EV TECNICA'!L135</f>
        <v>0</v>
      </c>
      <c r="X135" s="47" t="str">
        <f t="shared" si="17"/>
        <v>NO OFERTADO</v>
      </c>
      <c r="Y135" s="35">
        <f>'OFERTAS ECONOMICAS'!AH135</f>
        <v>0</v>
      </c>
      <c r="Z135" s="35">
        <f>'EV TECNICA'!M135</f>
        <v>0</v>
      </c>
      <c r="AA135" s="47" t="str">
        <f t="shared" si="18"/>
        <v>NO OFERTADO</v>
      </c>
      <c r="AB135" s="35">
        <f>'OFERTAS ECONOMICAS'!AL135</f>
        <v>2030</v>
      </c>
      <c r="AC135" s="35" t="str">
        <f>'EV TECNICA'!N135</f>
        <v>CUMPLE</v>
      </c>
      <c r="AD135" s="47" t="str">
        <f t="shared" si="19"/>
        <v>NO HABILITA</v>
      </c>
      <c r="AE135" s="35">
        <f>'OFERTAS ECONOMICAS'!AP135</f>
        <v>1705</v>
      </c>
      <c r="AF135" s="35" t="str">
        <f>'EV TECNICA'!O135</f>
        <v xml:space="preserve">CUMPLE </v>
      </c>
      <c r="AG135" s="47" t="str">
        <f t="shared" si="20"/>
        <v>HABILITA</v>
      </c>
      <c r="AH135" s="35">
        <f>'OFERTAS ECONOMICAS'!AT135</f>
        <v>0</v>
      </c>
      <c r="AI135" s="35">
        <f>'EV TECNICA'!P135</f>
        <v>0</v>
      </c>
      <c r="AJ135" s="47" t="str">
        <f t="shared" si="21"/>
        <v>NO OFERTADO</v>
      </c>
      <c r="AK135" s="35">
        <f>'OFERTAS ECONOMICAS'!AX135</f>
        <v>0</v>
      </c>
      <c r="AL135" s="35">
        <f>'EV TECNICA'!Q135</f>
        <v>0</v>
      </c>
      <c r="AM135" s="47" t="str">
        <f t="shared" si="22"/>
        <v>NO OFERTADO</v>
      </c>
      <c r="AN135" s="35">
        <f>'OFERTAS ECONOMICAS'!BB135</f>
        <v>0</v>
      </c>
      <c r="AO135" s="35">
        <f>'EV TECNICA'!R135</f>
        <v>0</v>
      </c>
      <c r="AP135" s="47" t="str">
        <f t="shared" si="23"/>
        <v>NO OFERTADO</v>
      </c>
    </row>
    <row r="136" spans="1:42" s="14" customFormat="1" ht="25.5" x14ac:dyDescent="0.2">
      <c r="A136" s="52">
        <v>127</v>
      </c>
      <c r="B136" s="49" t="s">
        <v>384</v>
      </c>
      <c r="C136" s="49" t="s">
        <v>292</v>
      </c>
      <c r="D136" s="132">
        <v>1</v>
      </c>
      <c r="E136" s="50" t="s">
        <v>331</v>
      </c>
      <c r="F136" s="164">
        <v>2273</v>
      </c>
      <c r="G136" s="35">
        <f>'OFERTAS ECONOMICAS'!J136</f>
        <v>0</v>
      </c>
      <c r="H136" s="35">
        <f>'EV TECNICA'!G136</f>
        <v>0</v>
      </c>
      <c r="I136" s="47" t="str">
        <f t="shared" si="12"/>
        <v>NO OFERTADO</v>
      </c>
      <c r="J136" s="35">
        <f>'OFERTAS ECONOMICAS'!N136</f>
        <v>0</v>
      </c>
      <c r="K136" s="35">
        <f>'EV TECNICA'!H136</f>
        <v>0</v>
      </c>
      <c r="L136" s="47" t="str">
        <f t="shared" si="13"/>
        <v>NO OFERTADO</v>
      </c>
      <c r="M136" s="35">
        <f>'OFERTAS ECONOMICAS'!R136</f>
        <v>2900</v>
      </c>
      <c r="N136" s="35" t="str">
        <f>'EV TECNICA'!I136</f>
        <v>CUMPLE</v>
      </c>
      <c r="O136" s="47" t="str">
        <f t="shared" si="14"/>
        <v>HABILITA</v>
      </c>
      <c r="P136" s="35">
        <f>'OFERTAS ECONOMICAS'!V136</f>
        <v>2500</v>
      </c>
      <c r="Q136" s="35" t="str">
        <f>'EV TECNICA'!J136</f>
        <v>CUMPLE</v>
      </c>
      <c r="R136" s="47" t="str">
        <f t="shared" si="15"/>
        <v>HABILITA</v>
      </c>
      <c r="S136" s="35">
        <f>'OFERTAS ECONOMICAS'!Z136</f>
        <v>0</v>
      </c>
      <c r="T136" s="35">
        <f>'EV TECNICA'!K136</f>
        <v>0</v>
      </c>
      <c r="U136" s="47" t="str">
        <f t="shared" si="16"/>
        <v>NO OFERTADO</v>
      </c>
      <c r="V136" s="35">
        <f>'OFERTAS ECONOMICAS'!AD136</f>
        <v>0</v>
      </c>
      <c r="W136" s="35">
        <f>'EV TECNICA'!L136</f>
        <v>0</v>
      </c>
      <c r="X136" s="47" t="str">
        <f t="shared" si="17"/>
        <v>NO OFERTADO</v>
      </c>
      <c r="Y136" s="35">
        <f>'OFERTAS ECONOMICAS'!AH136</f>
        <v>0</v>
      </c>
      <c r="Z136" s="35">
        <f>'EV TECNICA'!M136</f>
        <v>0</v>
      </c>
      <c r="AA136" s="47" t="str">
        <f t="shared" si="18"/>
        <v>NO OFERTADO</v>
      </c>
      <c r="AB136" s="35">
        <f>'OFERTAS ECONOMICAS'!AL136</f>
        <v>3040</v>
      </c>
      <c r="AC136" s="35" t="str">
        <f>'EV TECNICA'!N136</f>
        <v>CUMPLE</v>
      </c>
      <c r="AD136" s="47" t="str">
        <f t="shared" si="19"/>
        <v>NO HABILITA</v>
      </c>
      <c r="AE136" s="35">
        <f>'OFERTAS ECONOMICAS'!AP136</f>
        <v>2500</v>
      </c>
      <c r="AF136" s="35" t="str">
        <f>'EV TECNICA'!O136</f>
        <v xml:space="preserve">CUMPLE </v>
      </c>
      <c r="AG136" s="47" t="str">
        <f t="shared" si="20"/>
        <v>HABILITA</v>
      </c>
      <c r="AH136" s="35">
        <f>'OFERTAS ECONOMICAS'!AT136</f>
        <v>0</v>
      </c>
      <c r="AI136" s="35">
        <f>'EV TECNICA'!P136</f>
        <v>0</v>
      </c>
      <c r="AJ136" s="47" t="str">
        <f t="shared" si="21"/>
        <v>NO OFERTADO</v>
      </c>
      <c r="AK136" s="35">
        <f>'OFERTAS ECONOMICAS'!AX136</f>
        <v>0</v>
      </c>
      <c r="AL136" s="35">
        <f>'EV TECNICA'!Q136</f>
        <v>0</v>
      </c>
      <c r="AM136" s="47" t="str">
        <f t="shared" si="22"/>
        <v>NO OFERTADO</v>
      </c>
      <c r="AN136" s="35">
        <f>'OFERTAS ECONOMICAS'!BB136</f>
        <v>0</v>
      </c>
      <c r="AO136" s="35">
        <f>'EV TECNICA'!R136</f>
        <v>0</v>
      </c>
      <c r="AP136" s="47" t="str">
        <f t="shared" si="23"/>
        <v>NO OFERTADO</v>
      </c>
    </row>
    <row r="137" spans="1:42" s="14" customFormat="1" ht="25.5" x14ac:dyDescent="0.2">
      <c r="A137" s="48">
        <v>128</v>
      </c>
      <c r="B137" s="49" t="s">
        <v>385</v>
      </c>
      <c r="C137" s="49" t="s">
        <v>292</v>
      </c>
      <c r="D137" s="132">
        <v>1</v>
      </c>
      <c r="E137" s="50" t="s">
        <v>331</v>
      </c>
      <c r="F137" s="164">
        <v>1477</v>
      </c>
      <c r="G137" s="35">
        <f>'OFERTAS ECONOMICAS'!J137</f>
        <v>0</v>
      </c>
      <c r="H137" s="35">
        <f>'EV TECNICA'!G137</f>
        <v>0</v>
      </c>
      <c r="I137" s="47" t="str">
        <f t="shared" si="12"/>
        <v>NO OFERTADO</v>
      </c>
      <c r="J137" s="35">
        <f>'OFERTAS ECONOMICAS'!N137</f>
        <v>0</v>
      </c>
      <c r="K137" s="35">
        <f>'EV TECNICA'!H137</f>
        <v>0</v>
      </c>
      <c r="L137" s="47" t="str">
        <f t="shared" si="13"/>
        <v>NO OFERTADO</v>
      </c>
      <c r="M137" s="35">
        <f>'OFERTAS ECONOMICAS'!R137</f>
        <v>2310</v>
      </c>
      <c r="N137" s="35" t="str">
        <f>'EV TECNICA'!I137</f>
        <v>CUMPLE</v>
      </c>
      <c r="O137" s="47" t="str">
        <f t="shared" si="14"/>
        <v>NO HABILITA</v>
      </c>
      <c r="P137" s="35">
        <f>'OFERTAS ECONOMICAS'!V137</f>
        <v>2543</v>
      </c>
      <c r="Q137" s="35" t="str">
        <f>'EV TECNICA'!J137</f>
        <v>CUMPLE</v>
      </c>
      <c r="R137" s="47" t="str">
        <f t="shared" si="15"/>
        <v>NO HABILITA</v>
      </c>
      <c r="S137" s="35">
        <f>'OFERTAS ECONOMICAS'!Z137</f>
        <v>0</v>
      </c>
      <c r="T137" s="35">
        <f>'EV TECNICA'!K137</f>
        <v>0</v>
      </c>
      <c r="U137" s="47" t="str">
        <f t="shared" si="16"/>
        <v>NO OFERTADO</v>
      </c>
      <c r="V137" s="35">
        <f>'OFERTAS ECONOMICAS'!AD137</f>
        <v>0</v>
      </c>
      <c r="W137" s="35">
        <f>'EV TECNICA'!L137</f>
        <v>0</v>
      </c>
      <c r="X137" s="47" t="str">
        <f t="shared" si="17"/>
        <v>NO OFERTADO</v>
      </c>
      <c r="Y137" s="35">
        <f>'OFERTAS ECONOMICAS'!AH137</f>
        <v>0</v>
      </c>
      <c r="Z137" s="35">
        <f>'EV TECNICA'!M137</f>
        <v>0</v>
      </c>
      <c r="AA137" s="47" t="str">
        <f t="shared" si="18"/>
        <v>NO OFERTADO</v>
      </c>
      <c r="AB137" s="35">
        <f>'OFERTAS ECONOMICAS'!AL137</f>
        <v>2030</v>
      </c>
      <c r="AC137" s="35" t="str">
        <f>'EV TECNICA'!N137</f>
        <v>CUMPLE</v>
      </c>
      <c r="AD137" s="47" t="str">
        <f t="shared" si="19"/>
        <v>NO HABILITA</v>
      </c>
      <c r="AE137" s="35">
        <f>'OFERTAS ECONOMICAS'!AP137</f>
        <v>1705</v>
      </c>
      <c r="AF137" s="35" t="str">
        <f>'EV TECNICA'!O137</f>
        <v xml:space="preserve">CUMPLE </v>
      </c>
      <c r="AG137" s="47" t="str">
        <f t="shared" si="20"/>
        <v>HABILITA</v>
      </c>
      <c r="AH137" s="35">
        <f>'OFERTAS ECONOMICAS'!AT137</f>
        <v>0</v>
      </c>
      <c r="AI137" s="35">
        <f>'EV TECNICA'!P137</f>
        <v>0</v>
      </c>
      <c r="AJ137" s="47" t="str">
        <f t="shared" si="21"/>
        <v>NO OFERTADO</v>
      </c>
      <c r="AK137" s="35">
        <f>'OFERTAS ECONOMICAS'!AX137</f>
        <v>0</v>
      </c>
      <c r="AL137" s="35">
        <f>'EV TECNICA'!Q137</f>
        <v>0</v>
      </c>
      <c r="AM137" s="47" t="str">
        <f t="shared" si="22"/>
        <v>NO OFERTADO</v>
      </c>
      <c r="AN137" s="35">
        <f>'OFERTAS ECONOMICAS'!BB137</f>
        <v>0</v>
      </c>
      <c r="AO137" s="35">
        <f>'EV TECNICA'!R137</f>
        <v>0</v>
      </c>
      <c r="AP137" s="47" t="str">
        <f t="shared" si="23"/>
        <v>NO OFERTADO</v>
      </c>
    </row>
    <row r="138" spans="1:42" s="14" customFormat="1" ht="25.5" x14ac:dyDescent="0.2">
      <c r="A138" s="52">
        <v>129</v>
      </c>
      <c r="B138" s="49" t="s">
        <v>386</v>
      </c>
      <c r="C138" s="49" t="s">
        <v>292</v>
      </c>
      <c r="D138" s="132">
        <v>1</v>
      </c>
      <c r="E138" s="50" t="s">
        <v>331</v>
      </c>
      <c r="F138" s="164">
        <v>2273</v>
      </c>
      <c r="G138" s="35">
        <f>'OFERTAS ECONOMICAS'!J138</f>
        <v>0</v>
      </c>
      <c r="H138" s="35">
        <f>'EV TECNICA'!G138</f>
        <v>0</v>
      </c>
      <c r="I138" s="47" t="str">
        <f t="shared" si="12"/>
        <v>NO OFERTADO</v>
      </c>
      <c r="J138" s="35">
        <f>'OFERTAS ECONOMICAS'!N138</f>
        <v>0</v>
      </c>
      <c r="K138" s="35">
        <f>'EV TECNICA'!H138</f>
        <v>0</v>
      </c>
      <c r="L138" s="47" t="str">
        <f t="shared" si="13"/>
        <v>NO OFERTADO</v>
      </c>
      <c r="M138" s="35">
        <f>'OFERTAS ECONOMICAS'!R138</f>
        <v>2900</v>
      </c>
      <c r="N138" s="35" t="str">
        <f>'EV TECNICA'!I138</f>
        <v>CUMPLE</v>
      </c>
      <c r="O138" s="47" t="str">
        <f t="shared" si="14"/>
        <v>HABILITA</v>
      </c>
      <c r="P138" s="35">
        <f>'OFERTAS ECONOMICAS'!V138</f>
        <v>2500</v>
      </c>
      <c r="Q138" s="35" t="str">
        <f>'EV TECNICA'!J138</f>
        <v>CUMPLE</v>
      </c>
      <c r="R138" s="47" t="str">
        <f t="shared" si="15"/>
        <v>HABILITA</v>
      </c>
      <c r="S138" s="35">
        <f>'OFERTAS ECONOMICAS'!Z138</f>
        <v>0</v>
      </c>
      <c r="T138" s="35">
        <f>'EV TECNICA'!K138</f>
        <v>0</v>
      </c>
      <c r="U138" s="47" t="str">
        <f t="shared" si="16"/>
        <v>NO OFERTADO</v>
      </c>
      <c r="V138" s="35">
        <f>'OFERTAS ECONOMICAS'!AD138</f>
        <v>0</v>
      </c>
      <c r="W138" s="35">
        <f>'EV TECNICA'!L138</f>
        <v>0</v>
      </c>
      <c r="X138" s="47" t="str">
        <f t="shared" si="17"/>
        <v>NO OFERTADO</v>
      </c>
      <c r="Y138" s="35">
        <f>'OFERTAS ECONOMICAS'!AH138</f>
        <v>0</v>
      </c>
      <c r="Z138" s="35">
        <f>'EV TECNICA'!M138</f>
        <v>0</v>
      </c>
      <c r="AA138" s="47" t="str">
        <f t="shared" si="18"/>
        <v>NO OFERTADO</v>
      </c>
      <c r="AB138" s="35">
        <f>'OFERTAS ECONOMICAS'!AL138</f>
        <v>3040</v>
      </c>
      <c r="AC138" s="35" t="str">
        <f>'EV TECNICA'!N138</f>
        <v>CUMPLE</v>
      </c>
      <c r="AD138" s="47" t="str">
        <f t="shared" si="19"/>
        <v>NO HABILITA</v>
      </c>
      <c r="AE138" s="35">
        <f>'OFERTAS ECONOMICAS'!AP138</f>
        <v>2500</v>
      </c>
      <c r="AF138" s="35" t="str">
        <f>'EV TECNICA'!O138</f>
        <v xml:space="preserve">CUMPLE </v>
      </c>
      <c r="AG138" s="47" t="str">
        <f t="shared" si="20"/>
        <v>HABILITA</v>
      </c>
      <c r="AH138" s="35">
        <f>'OFERTAS ECONOMICAS'!AT138</f>
        <v>0</v>
      </c>
      <c r="AI138" s="35">
        <f>'EV TECNICA'!P138</f>
        <v>0</v>
      </c>
      <c r="AJ138" s="47" t="str">
        <f t="shared" si="21"/>
        <v>NO OFERTADO</v>
      </c>
      <c r="AK138" s="35">
        <f>'OFERTAS ECONOMICAS'!AX138</f>
        <v>0</v>
      </c>
      <c r="AL138" s="35">
        <f>'EV TECNICA'!Q138</f>
        <v>0</v>
      </c>
      <c r="AM138" s="47" t="str">
        <f t="shared" si="22"/>
        <v>NO OFERTADO</v>
      </c>
      <c r="AN138" s="35">
        <f>'OFERTAS ECONOMICAS'!BB138</f>
        <v>0</v>
      </c>
      <c r="AO138" s="35">
        <f>'EV TECNICA'!R138</f>
        <v>0</v>
      </c>
      <c r="AP138" s="47" t="str">
        <f t="shared" si="23"/>
        <v>NO OFERTADO</v>
      </c>
    </row>
    <row r="139" spans="1:42" s="14" customFormat="1" ht="25.5" x14ac:dyDescent="0.2">
      <c r="A139" s="48">
        <v>130</v>
      </c>
      <c r="B139" s="49" t="s">
        <v>387</v>
      </c>
      <c r="C139" s="49" t="s">
        <v>292</v>
      </c>
      <c r="D139" s="132">
        <v>1</v>
      </c>
      <c r="E139" s="50" t="s">
        <v>331</v>
      </c>
      <c r="F139" s="164">
        <v>2273</v>
      </c>
      <c r="G139" s="35">
        <f>'OFERTAS ECONOMICAS'!J139</f>
        <v>0</v>
      </c>
      <c r="H139" s="35">
        <f>'EV TECNICA'!G139</f>
        <v>0</v>
      </c>
      <c r="I139" s="47" t="str">
        <f t="shared" ref="I139:I202" si="24">+IF(G139=0,"NO OFERTADO",IF(H139="NO CUMPLE EV. TECNICA","NO HABILITA",IF(G139&lt;=($F139*(1+$F$4)),"HABILITA","NO HABILITA")))</f>
        <v>NO OFERTADO</v>
      </c>
      <c r="J139" s="35">
        <f>'OFERTAS ECONOMICAS'!N139</f>
        <v>0</v>
      </c>
      <c r="K139" s="35">
        <f>'EV TECNICA'!H139</f>
        <v>0</v>
      </c>
      <c r="L139" s="47" t="str">
        <f t="shared" ref="L139:L202" si="25">+IF(J139=0,"NO OFERTADO",IF(K139="NO CUMPLE EV. TECNICA","NO HABILITA",IF(J139&lt;=($F139*(1+$F$4)),"HABILITA","NO HABILITA")))</f>
        <v>NO OFERTADO</v>
      </c>
      <c r="M139" s="35">
        <f>'OFERTAS ECONOMICAS'!R139</f>
        <v>0</v>
      </c>
      <c r="N139" s="35">
        <f>'EV TECNICA'!I139</f>
        <v>0</v>
      </c>
      <c r="O139" s="47" t="str">
        <f t="shared" ref="O139:O202" si="26">+IF(M139=0,"NO OFERTADO",IF(N139="NO CUMPLE EV. TECNICA","NO HABILITA",IF(M139&lt;=($F139*(1+$F$4)),"HABILITA","NO HABILITA")))</f>
        <v>NO OFERTADO</v>
      </c>
      <c r="P139" s="35">
        <f>'OFERTAS ECONOMICAS'!V139</f>
        <v>2500</v>
      </c>
      <c r="Q139" s="35" t="str">
        <f>'EV TECNICA'!J139</f>
        <v>CUMPLE</v>
      </c>
      <c r="R139" s="47" t="str">
        <f t="shared" ref="R139:R202" si="27">+IF(P139=0,"NO OFERTADO",IF(Q139="NO CUMPLE EV. TECNICA","NO HABILITA",IF(P139&lt;=($F139*(1+$F$4)),"HABILITA","NO HABILITA")))</f>
        <v>HABILITA</v>
      </c>
      <c r="S139" s="35">
        <f>'OFERTAS ECONOMICAS'!Z139</f>
        <v>0</v>
      </c>
      <c r="T139" s="35">
        <f>'EV TECNICA'!K139</f>
        <v>0</v>
      </c>
      <c r="U139" s="47" t="str">
        <f t="shared" ref="U139:U202" si="28">+IF(S139=0,"NO OFERTADO",IF(T139="NO CUMPLE EV. TECNICA","NO HABILITA",IF(S139&lt;=($F139*(1+$F$4)),"HABILITA","NO HABILITA")))</f>
        <v>NO OFERTADO</v>
      </c>
      <c r="V139" s="35">
        <f>'OFERTAS ECONOMICAS'!AD139</f>
        <v>0</v>
      </c>
      <c r="W139" s="35">
        <f>'EV TECNICA'!L139</f>
        <v>0</v>
      </c>
      <c r="X139" s="47" t="str">
        <f t="shared" ref="X139:X202" si="29">+IF(V139=0,"NO OFERTADO",IF(W139="NO CUMPLE EV. TECNICA","NO HABILITA",IF(V139&lt;=($F139*(1+$F$4)),"HABILITA","NO HABILITA")))</f>
        <v>NO OFERTADO</v>
      </c>
      <c r="Y139" s="35">
        <f>'OFERTAS ECONOMICAS'!AH139</f>
        <v>0</v>
      </c>
      <c r="Z139" s="35">
        <f>'EV TECNICA'!M139</f>
        <v>0</v>
      </c>
      <c r="AA139" s="47" t="str">
        <f t="shared" ref="AA139:AA202" si="30">+IF(Y139=0,"NO OFERTADO",IF(Z139="NO CUMPLE EV. TECNICA","NO HABILITA",IF(Y139&lt;=($F139*(1+$F$4)),"HABILITA","NO HABILITA")))</f>
        <v>NO OFERTADO</v>
      </c>
      <c r="AB139" s="35">
        <f>'OFERTAS ECONOMICAS'!AL139</f>
        <v>3040</v>
      </c>
      <c r="AC139" s="35" t="str">
        <f>'EV TECNICA'!N139</f>
        <v>CUMPLE</v>
      </c>
      <c r="AD139" s="47" t="str">
        <f t="shared" ref="AD139:AD202" si="31">+IF(AB139=0,"NO OFERTADO",IF(AC139="NO CUMPLE EV. TECNICA","NO HABILITA",IF(AB139&lt;=($F139*(1+$F$4)),"HABILITA","NO HABILITA")))</f>
        <v>NO HABILITA</v>
      </c>
      <c r="AE139" s="35">
        <f>'OFERTAS ECONOMICAS'!AP139</f>
        <v>2500</v>
      </c>
      <c r="AF139" s="35" t="str">
        <f>'EV TECNICA'!O139</f>
        <v xml:space="preserve">CUMPLE </v>
      </c>
      <c r="AG139" s="47" t="str">
        <f t="shared" ref="AG139:AG202" si="32">+IF(AE139=0,"NO OFERTADO",IF(AF139="NO CUMPLE EV. TECNICA","NO HABILITA",IF(AE139&lt;=($F139*(1+$F$4)),"HABILITA","NO HABILITA")))</f>
        <v>HABILITA</v>
      </c>
      <c r="AH139" s="35">
        <f>'OFERTAS ECONOMICAS'!AT139</f>
        <v>0</v>
      </c>
      <c r="AI139" s="35">
        <f>'EV TECNICA'!P139</f>
        <v>0</v>
      </c>
      <c r="AJ139" s="47" t="str">
        <f t="shared" ref="AJ139:AJ202" si="33">+IF(AH139=0,"NO OFERTADO",IF(AI139="NO CUMPLE EV. TECNICA","NO HABILITA",IF(AH139&lt;=($F139*(1+$F$4)),"HABILITA","NO HABILITA")))</f>
        <v>NO OFERTADO</v>
      </c>
      <c r="AK139" s="35">
        <f>'OFERTAS ECONOMICAS'!AX139</f>
        <v>0</v>
      </c>
      <c r="AL139" s="35">
        <f>'EV TECNICA'!Q139</f>
        <v>0</v>
      </c>
      <c r="AM139" s="47" t="str">
        <f t="shared" ref="AM139:AM202" si="34">+IF(AK139=0,"NO OFERTADO",IF(AL139="NO CUMPLE EV. TECNICA","NO HABILITA",IF(AK139&lt;=($F139*(1+$F$4)),"HABILITA","NO HABILITA")))</f>
        <v>NO OFERTADO</v>
      </c>
      <c r="AN139" s="35">
        <f>'OFERTAS ECONOMICAS'!BB139</f>
        <v>0</v>
      </c>
      <c r="AO139" s="35">
        <f>'EV TECNICA'!R139</f>
        <v>0</v>
      </c>
      <c r="AP139" s="47" t="str">
        <f t="shared" ref="AP139:AP202" si="35">+IF(AN139=0,"NO OFERTADO",IF(AO139="NO CUMPLE EV. TECNICA","NO HABILITA",IF(AN139&lt;=($F139*(1+$F$4)),"HABILITA","NO HABILITA")))</f>
        <v>NO OFERTADO</v>
      </c>
    </row>
    <row r="140" spans="1:42" s="14" customFormat="1" ht="25.5" x14ac:dyDescent="0.2">
      <c r="A140" s="52">
        <v>131</v>
      </c>
      <c r="B140" s="49" t="s">
        <v>388</v>
      </c>
      <c r="C140" s="49" t="s">
        <v>292</v>
      </c>
      <c r="D140" s="132">
        <v>1</v>
      </c>
      <c r="E140" s="50" t="s">
        <v>331</v>
      </c>
      <c r="F140" s="164">
        <v>2273</v>
      </c>
      <c r="G140" s="35">
        <f>'OFERTAS ECONOMICAS'!J140</f>
        <v>0</v>
      </c>
      <c r="H140" s="35">
        <f>'EV TECNICA'!G140</f>
        <v>0</v>
      </c>
      <c r="I140" s="47" t="str">
        <f t="shared" si="24"/>
        <v>NO OFERTADO</v>
      </c>
      <c r="J140" s="35">
        <f>'OFERTAS ECONOMICAS'!N140</f>
        <v>0</v>
      </c>
      <c r="K140" s="35">
        <f>'EV TECNICA'!H140</f>
        <v>0</v>
      </c>
      <c r="L140" s="47" t="str">
        <f t="shared" si="25"/>
        <v>NO OFERTADO</v>
      </c>
      <c r="M140" s="35">
        <f>'OFERTAS ECONOMICAS'!R140</f>
        <v>2900</v>
      </c>
      <c r="N140" s="35" t="str">
        <f>'EV TECNICA'!I140</f>
        <v>CUMPLE</v>
      </c>
      <c r="O140" s="47" t="str">
        <f t="shared" si="26"/>
        <v>HABILITA</v>
      </c>
      <c r="P140" s="35">
        <f>'OFERTAS ECONOMICAS'!V140</f>
        <v>2208</v>
      </c>
      <c r="Q140" s="35" t="str">
        <f>'EV TECNICA'!J140</f>
        <v>CUMPLE</v>
      </c>
      <c r="R140" s="47" t="str">
        <f t="shared" si="27"/>
        <v>HABILITA</v>
      </c>
      <c r="S140" s="35">
        <f>'OFERTAS ECONOMICAS'!Z140</f>
        <v>0</v>
      </c>
      <c r="T140" s="35">
        <f>'EV TECNICA'!K140</f>
        <v>0</v>
      </c>
      <c r="U140" s="47" t="str">
        <f t="shared" si="28"/>
        <v>NO OFERTADO</v>
      </c>
      <c r="V140" s="35">
        <f>'OFERTAS ECONOMICAS'!AD140</f>
        <v>0</v>
      </c>
      <c r="W140" s="35">
        <f>'EV TECNICA'!L140</f>
        <v>0</v>
      </c>
      <c r="X140" s="47" t="str">
        <f t="shared" si="29"/>
        <v>NO OFERTADO</v>
      </c>
      <c r="Y140" s="35">
        <f>'OFERTAS ECONOMICAS'!AH140</f>
        <v>0</v>
      </c>
      <c r="Z140" s="35">
        <f>'EV TECNICA'!M140</f>
        <v>0</v>
      </c>
      <c r="AA140" s="47" t="str">
        <f t="shared" si="30"/>
        <v>NO OFERTADO</v>
      </c>
      <c r="AB140" s="35">
        <f>'OFERTAS ECONOMICAS'!AL140</f>
        <v>3040</v>
      </c>
      <c r="AC140" s="35" t="str">
        <f>'EV TECNICA'!N140</f>
        <v>CUMPLE</v>
      </c>
      <c r="AD140" s="47" t="str">
        <f t="shared" si="31"/>
        <v>NO HABILITA</v>
      </c>
      <c r="AE140" s="35">
        <f>'OFERTAS ECONOMICAS'!AP140</f>
        <v>2500</v>
      </c>
      <c r="AF140" s="35" t="str">
        <f>'EV TECNICA'!O140</f>
        <v xml:space="preserve">CUMPLE </v>
      </c>
      <c r="AG140" s="47" t="str">
        <f t="shared" si="32"/>
        <v>HABILITA</v>
      </c>
      <c r="AH140" s="35">
        <f>'OFERTAS ECONOMICAS'!AT140</f>
        <v>0</v>
      </c>
      <c r="AI140" s="35">
        <f>'EV TECNICA'!P140</f>
        <v>0</v>
      </c>
      <c r="AJ140" s="47" t="str">
        <f t="shared" si="33"/>
        <v>NO OFERTADO</v>
      </c>
      <c r="AK140" s="35">
        <f>'OFERTAS ECONOMICAS'!AX140</f>
        <v>0</v>
      </c>
      <c r="AL140" s="35">
        <f>'EV TECNICA'!Q140</f>
        <v>0</v>
      </c>
      <c r="AM140" s="47" t="str">
        <f t="shared" si="34"/>
        <v>NO OFERTADO</v>
      </c>
      <c r="AN140" s="35">
        <f>'OFERTAS ECONOMICAS'!BB140</f>
        <v>0</v>
      </c>
      <c r="AO140" s="35">
        <f>'EV TECNICA'!R140</f>
        <v>0</v>
      </c>
      <c r="AP140" s="47" t="str">
        <f t="shared" si="35"/>
        <v>NO OFERTADO</v>
      </c>
    </row>
    <row r="141" spans="1:42" s="14" customFormat="1" ht="25.5" x14ac:dyDescent="0.2">
      <c r="A141" s="48">
        <v>132</v>
      </c>
      <c r="B141" s="49" t="s">
        <v>389</v>
      </c>
      <c r="C141" s="49" t="s">
        <v>292</v>
      </c>
      <c r="D141" s="132">
        <v>1</v>
      </c>
      <c r="E141" s="50" t="s">
        <v>331</v>
      </c>
      <c r="F141" s="164">
        <v>2273</v>
      </c>
      <c r="G141" s="35">
        <f>'OFERTAS ECONOMICAS'!J141</f>
        <v>0</v>
      </c>
      <c r="H141" s="35">
        <f>'EV TECNICA'!G141</f>
        <v>0</v>
      </c>
      <c r="I141" s="47" t="str">
        <f t="shared" si="24"/>
        <v>NO OFERTADO</v>
      </c>
      <c r="J141" s="35">
        <f>'OFERTAS ECONOMICAS'!N141</f>
        <v>0</v>
      </c>
      <c r="K141" s="35">
        <f>'EV TECNICA'!H141</f>
        <v>0</v>
      </c>
      <c r="L141" s="47" t="str">
        <f t="shared" si="25"/>
        <v>NO OFERTADO</v>
      </c>
      <c r="M141" s="35">
        <f>'OFERTAS ECONOMICAS'!R141</f>
        <v>2900</v>
      </c>
      <c r="N141" s="35" t="str">
        <f>'EV TECNICA'!I141</f>
        <v>CUMPLE</v>
      </c>
      <c r="O141" s="47" t="str">
        <f t="shared" si="26"/>
        <v>HABILITA</v>
      </c>
      <c r="P141" s="35">
        <f>'OFERTAS ECONOMICAS'!V141</f>
        <v>2500</v>
      </c>
      <c r="Q141" s="35" t="str">
        <f>'EV TECNICA'!J141</f>
        <v>CUMPLE</v>
      </c>
      <c r="R141" s="47" t="str">
        <f t="shared" si="27"/>
        <v>HABILITA</v>
      </c>
      <c r="S141" s="35">
        <f>'OFERTAS ECONOMICAS'!Z141</f>
        <v>0</v>
      </c>
      <c r="T141" s="35">
        <f>'EV TECNICA'!K141</f>
        <v>0</v>
      </c>
      <c r="U141" s="47" t="str">
        <f t="shared" si="28"/>
        <v>NO OFERTADO</v>
      </c>
      <c r="V141" s="35">
        <f>'OFERTAS ECONOMICAS'!AD141</f>
        <v>0</v>
      </c>
      <c r="W141" s="35">
        <f>'EV TECNICA'!L141</f>
        <v>0</v>
      </c>
      <c r="X141" s="47" t="str">
        <f t="shared" si="29"/>
        <v>NO OFERTADO</v>
      </c>
      <c r="Y141" s="35">
        <f>'OFERTAS ECONOMICAS'!AH141</f>
        <v>0</v>
      </c>
      <c r="Z141" s="35">
        <f>'EV TECNICA'!M141</f>
        <v>0</v>
      </c>
      <c r="AA141" s="47" t="str">
        <f t="shared" si="30"/>
        <v>NO OFERTADO</v>
      </c>
      <c r="AB141" s="35">
        <f>'OFERTAS ECONOMICAS'!AL141</f>
        <v>3040</v>
      </c>
      <c r="AC141" s="35" t="str">
        <f>'EV TECNICA'!N141</f>
        <v>CUMPLE</v>
      </c>
      <c r="AD141" s="47" t="str">
        <f t="shared" si="31"/>
        <v>NO HABILITA</v>
      </c>
      <c r="AE141" s="35">
        <f>'OFERTAS ECONOMICAS'!AP141</f>
        <v>2500</v>
      </c>
      <c r="AF141" s="35" t="str">
        <f>'EV TECNICA'!O141</f>
        <v xml:space="preserve">CUMPLE </v>
      </c>
      <c r="AG141" s="47" t="str">
        <f t="shared" si="32"/>
        <v>HABILITA</v>
      </c>
      <c r="AH141" s="35">
        <f>'OFERTAS ECONOMICAS'!AT141</f>
        <v>0</v>
      </c>
      <c r="AI141" s="35">
        <f>'EV TECNICA'!P141</f>
        <v>0</v>
      </c>
      <c r="AJ141" s="47" t="str">
        <f t="shared" si="33"/>
        <v>NO OFERTADO</v>
      </c>
      <c r="AK141" s="35">
        <f>'OFERTAS ECONOMICAS'!AX141</f>
        <v>0</v>
      </c>
      <c r="AL141" s="35">
        <f>'EV TECNICA'!Q141</f>
        <v>0</v>
      </c>
      <c r="AM141" s="47" t="str">
        <f t="shared" si="34"/>
        <v>NO OFERTADO</v>
      </c>
      <c r="AN141" s="35">
        <f>'OFERTAS ECONOMICAS'!BB141</f>
        <v>0</v>
      </c>
      <c r="AO141" s="35">
        <f>'EV TECNICA'!R141</f>
        <v>0</v>
      </c>
      <c r="AP141" s="47" t="str">
        <f t="shared" si="35"/>
        <v>NO OFERTADO</v>
      </c>
    </row>
    <row r="142" spans="1:42" s="14" customFormat="1" ht="25.5" x14ac:dyDescent="0.2">
      <c r="A142" s="52">
        <v>133</v>
      </c>
      <c r="B142" s="49" t="s">
        <v>390</v>
      </c>
      <c r="C142" s="49" t="s">
        <v>292</v>
      </c>
      <c r="D142" s="132">
        <v>1</v>
      </c>
      <c r="E142" s="50" t="s">
        <v>331</v>
      </c>
      <c r="F142" s="164">
        <v>2273</v>
      </c>
      <c r="G142" s="35">
        <f>'OFERTAS ECONOMICAS'!J142</f>
        <v>0</v>
      </c>
      <c r="H142" s="35">
        <f>'EV TECNICA'!G142</f>
        <v>0</v>
      </c>
      <c r="I142" s="47" t="str">
        <f t="shared" si="24"/>
        <v>NO OFERTADO</v>
      </c>
      <c r="J142" s="35">
        <f>'OFERTAS ECONOMICAS'!N142</f>
        <v>0</v>
      </c>
      <c r="K142" s="35">
        <f>'EV TECNICA'!H142</f>
        <v>0</v>
      </c>
      <c r="L142" s="47" t="str">
        <f t="shared" si="25"/>
        <v>NO OFERTADO</v>
      </c>
      <c r="M142" s="35">
        <f>'OFERTAS ECONOMICAS'!R142</f>
        <v>2900</v>
      </c>
      <c r="N142" s="35" t="str">
        <f>'EV TECNICA'!I142</f>
        <v>CUMPLE</v>
      </c>
      <c r="O142" s="47" t="str">
        <f t="shared" si="26"/>
        <v>HABILITA</v>
      </c>
      <c r="P142" s="35">
        <f>'OFERTAS ECONOMICAS'!V142</f>
        <v>3551</v>
      </c>
      <c r="Q142" s="35" t="str">
        <f>'EV TECNICA'!J142</f>
        <v>CUMPLE</v>
      </c>
      <c r="R142" s="47" t="str">
        <f t="shared" si="27"/>
        <v>NO HABILITA</v>
      </c>
      <c r="S142" s="35">
        <f>'OFERTAS ECONOMICAS'!Z142</f>
        <v>0</v>
      </c>
      <c r="T142" s="35">
        <f>'EV TECNICA'!K142</f>
        <v>0</v>
      </c>
      <c r="U142" s="47" t="str">
        <f t="shared" si="28"/>
        <v>NO OFERTADO</v>
      </c>
      <c r="V142" s="35">
        <f>'OFERTAS ECONOMICAS'!AD142</f>
        <v>0</v>
      </c>
      <c r="W142" s="35">
        <f>'EV TECNICA'!L142</f>
        <v>0</v>
      </c>
      <c r="X142" s="47" t="str">
        <f t="shared" si="29"/>
        <v>NO OFERTADO</v>
      </c>
      <c r="Y142" s="35">
        <f>'OFERTAS ECONOMICAS'!AH142</f>
        <v>0</v>
      </c>
      <c r="Z142" s="35">
        <f>'EV TECNICA'!M142</f>
        <v>0</v>
      </c>
      <c r="AA142" s="47" t="str">
        <f t="shared" si="30"/>
        <v>NO OFERTADO</v>
      </c>
      <c r="AB142" s="35">
        <f>'OFERTAS ECONOMICAS'!AL142</f>
        <v>3040</v>
      </c>
      <c r="AC142" s="35" t="str">
        <f>'EV TECNICA'!N142</f>
        <v>CUMPLE</v>
      </c>
      <c r="AD142" s="47" t="str">
        <f t="shared" si="31"/>
        <v>NO HABILITA</v>
      </c>
      <c r="AE142" s="35">
        <f>'OFERTAS ECONOMICAS'!AP142</f>
        <v>0</v>
      </c>
      <c r="AF142" s="35">
        <f>'EV TECNICA'!O142</f>
        <v>0</v>
      </c>
      <c r="AG142" s="47" t="str">
        <f t="shared" si="32"/>
        <v>NO OFERTADO</v>
      </c>
      <c r="AH142" s="35">
        <f>'OFERTAS ECONOMICAS'!AT142</f>
        <v>0</v>
      </c>
      <c r="AI142" s="35">
        <f>'EV TECNICA'!P142</f>
        <v>0</v>
      </c>
      <c r="AJ142" s="47" t="str">
        <f t="shared" si="33"/>
        <v>NO OFERTADO</v>
      </c>
      <c r="AK142" s="35">
        <f>'OFERTAS ECONOMICAS'!AX142</f>
        <v>0</v>
      </c>
      <c r="AL142" s="35">
        <f>'EV TECNICA'!Q142</f>
        <v>0</v>
      </c>
      <c r="AM142" s="47" t="str">
        <f t="shared" si="34"/>
        <v>NO OFERTADO</v>
      </c>
      <c r="AN142" s="35">
        <f>'OFERTAS ECONOMICAS'!BB142</f>
        <v>0</v>
      </c>
      <c r="AO142" s="35">
        <f>'EV TECNICA'!R142</f>
        <v>0</v>
      </c>
      <c r="AP142" s="47" t="str">
        <f t="shared" si="35"/>
        <v>NO OFERTADO</v>
      </c>
    </row>
    <row r="143" spans="1:42" s="14" customFormat="1" ht="25.5" x14ac:dyDescent="0.2">
      <c r="A143" s="48">
        <v>134</v>
      </c>
      <c r="B143" s="49" t="s">
        <v>391</v>
      </c>
      <c r="C143" s="49" t="s">
        <v>292</v>
      </c>
      <c r="D143" s="132">
        <v>1</v>
      </c>
      <c r="E143" s="50" t="s">
        <v>331</v>
      </c>
      <c r="F143" s="164">
        <v>2273</v>
      </c>
      <c r="G143" s="35">
        <f>'OFERTAS ECONOMICAS'!J143</f>
        <v>0</v>
      </c>
      <c r="H143" s="35">
        <f>'EV TECNICA'!G143</f>
        <v>0</v>
      </c>
      <c r="I143" s="47" t="str">
        <f t="shared" si="24"/>
        <v>NO OFERTADO</v>
      </c>
      <c r="J143" s="35">
        <f>'OFERTAS ECONOMICAS'!N143</f>
        <v>0</v>
      </c>
      <c r="K143" s="35">
        <f>'EV TECNICA'!H143</f>
        <v>0</v>
      </c>
      <c r="L143" s="47" t="str">
        <f t="shared" si="25"/>
        <v>NO OFERTADO</v>
      </c>
      <c r="M143" s="35">
        <f>'OFERTAS ECONOMICAS'!R143</f>
        <v>2900</v>
      </c>
      <c r="N143" s="35" t="str">
        <f>'EV TECNICA'!I143</f>
        <v>CUMPLE</v>
      </c>
      <c r="O143" s="47" t="str">
        <f t="shared" si="26"/>
        <v>HABILITA</v>
      </c>
      <c r="P143" s="35">
        <f>'OFERTAS ECONOMICAS'!V143</f>
        <v>2500</v>
      </c>
      <c r="Q143" s="35" t="str">
        <f>'EV TECNICA'!J143</f>
        <v>CUMPLE</v>
      </c>
      <c r="R143" s="47" t="str">
        <f t="shared" si="27"/>
        <v>HABILITA</v>
      </c>
      <c r="S143" s="35">
        <f>'OFERTAS ECONOMICAS'!Z143</f>
        <v>0</v>
      </c>
      <c r="T143" s="35">
        <f>'EV TECNICA'!K143</f>
        <v>0</v>
      </c>
      <c r="U143" s="47" t="str">
        <f t="shared" si="28"/>
        <v>NO OFERTADO</v>
      </c>
      <c r="V143" s="35">
        <f>'OFERTAS ECONOMICAS'!AD143</f>
        <v>0</v>
      </c>
      <c r="W143" s="35">
        <f>'EV TECNICA'!L143</f>
        <v>0</v>
      </c>
      <c r="X143" s="47" t="str">
        <f t="shared" si="29"/>
        <v>NO OFERTADO</v>
      </c>
      <c r="Y143" s="35">
        <f>'OFERTAS ECONOMICAS'!AH143</f>
        <v>0</v>
      </c>
      <c r="Z143" s="35">
        <f>'EV TECNICA'!M143</f>
        <v>0</v>
      </c>
      <c r="AA143" s="47" t="str">
        <f t="shared" si="30"/>
        <v>NO OFERTADO</v>
      </c>
      <c r="AB143" s="35">
        <f>'OFERTAS ECONOMICAS'!AL143</f>
        <v>3040</v>
      </c>
      <c r="AC143" s="35" t="str">
        <f>'EV TECNICA'!N143</f>
        <v>CUMPLE</v>
      </c>
      <c r="AD143" s="47" t="str">
        <f t="shared" si="31"/>
        <v>NO HABILITA</v>
      </c>
      <c r="AE143" s="35">
        <f>'OFERTAS ECONOMICAS'!AP143</f>
        <v>0</v>
      </c>
      <c r="AF143" s="35">
        <f>'EV TECNICA'!O143</f>
        <v>0</v>
      </c>
      <c r="AG143" s="47" t="str">
        <f t="shared" si="32"/>
        <v>NO OFERTADO</v>
      </c>
      <c r="AH143" s="35">
        <f>'OFERTAS ECONOMICAS'!AT143</f>
        <v>0</v>
      </c>
      <c r="AI143" s="35">
        <f>'EV TECNICA'!P143</f>
        <v>0</v>
      </c>
      <c r="AJ143" s="47" t="str">
        <f t="shared" si="33"/>
        <v>NO OFERTADO</v>
      </c>
      <c r="AK143" s="35">
        <f>'OFERTAS ECONOMICAS'!AX143</f>
        <v>0</v>
      </c>
      <c r="AL143" s="35">
        <f>'EV TECNICA'!Q143</f>
        <v>0</v>
      </c>
      <c r="AM143" s="47" t="str">
        <f t="shared" si="34"/>
        <v>NO OFERTADO</v>
      </c>
      <c r="AN143" s="35">
        <f>'OFERTAS ECONOMICAS'!BB143</f>
        <v>0</v>
      </c>
      <c r="AO143" s="35">
        <f>'EV TECNICA'!R143</f>
        <v>0</v>
      </c>
      <c r="AP143" s="47" t="str">
        <f t="shared" si="35"/>
        <v>NO OFERTADO</v>
      </c>
    </row>
    <row r="144" spans="1:42" s="14" customFormat="1" ht="25.5" x14ac:dyDescent="0.2">
      <c r="A144" s="52">
        <v>135</v>
      </c>
      <c r="B144" s="49" t="s">
        <v>392</v>
      </c>
      <c r="C144" s="49" t="s">
        <v>292</v>
      </c>
      <c r="D144" s="132">
        <v>1</v>
      </c>
      <c r="E144" s="50" t="s">
        <v>331</v>
      </c>
      <c r="F144" s="164">
        <v>2273</v>
      </c>
      <c r="G144" s="35">
        <f>'OFERTAS ECONOMICAS'!J144</f>
        <v>0</v>
      </c>
      <c r="H144" s="35">
        <f>'EV TECNICA'!G144</f>
        <v>0</v>
      </c>
      <c r="I144" s="47" t="str">
        <f t="shared" si="24"/>
        <v>NO OFERTADO</v>
      </c>
      <c r="J144" s="35">
        <f>'OFERTAS ECONOMICAS'!N144</f>
        <v>0</v>
      </c>
      <c r="K144" s="35">
        <f>'EV TECNICA'!H144</f>
        <v>0</v>
      </c>
      <c r="L144" s="47" t="str">
        <f t="shared" si="25"/>
        <v>NO OFERTADO</v>
      </c>
      <c r="M144" s="35">
        <f>'OFERTAS ECONOMICAS'!R144</f>
        <v>2900</v>
      </c>
      <c r="N144" s="35" t="str">
        <f>'EV TECNICA'!I144</f>
        <v>CUMPLE</v>
      </c>
      <c r="O144" s="47" t="str">
        <f t="shared" si="26"/>
        <v>HABILITA</v>
      </c>
      <c r="P144" s="35">
        <f>'OFERTAS ECONOMICAS'!V144</f>
        <v>2500</v>
      </c>
      <c r="Q144" s="35" t="str">
        <f>'EV TECNICA'!J144</f>
        <v>CUMPLE</v>
      </c>
      <c r="R144" s="47" t="str">
        <f t="shared" si="27"/>
        <v>HABILITA</v>
      </c>
      <c r="S144" s="35">
        <f>'OFERTAS ECONOMICAS'!Z144</f>
        <v>0</v>
      </c>
      <c r="T144" s="35">
        <f>'EV TECNICA'!K144</f>
        <v>0</v>
      </c>
      <c r="U144" s="47" t="str">
        <f t="shared" si="28"/>
        <v>NO OFERTADO</v>
      </c>
      <c r="V144" s="35">
        <f>'OFERTAS ECONOMICAS'!AD144</f>
        <v>0</v>
      </c>
      <c r="W144" s="35">
        <f>'EV TECNICA'!L144</f>
        <v>0</v>
      </c>
      <c r="X144" s="47" t="str">
        <f t="shared" si="29"/>
        <v>NO OFERTADO</v>
      </c>
      <c r="Y144" s="35">
        <f>'OFERTAS ECONOMICAS'!AH144</f>
        <v>0</v>
      </c>
      <c r="Z144" s="35">
        <f>'EV TECNICA'!M144</f>
        <v>0</v>
      </c>
      <c r="AA144" s="47" t="str">
        <f t="shared" si="30"/>
        <v>NO OFERTADO</v>
      </c>
      <c r="AB144" s="35">
        <f>'OFERTAS ECONOMICAS'!AL144</f>
        <v>3040</v>
      </c>
      <c r="AC144" s="35" t="str">
        <f>'EV TECNICA'!N144</f>
        <v>CUMPLE</v>
      </c>
      <c r="AD144" s="47" t="str">
        <f t="shared" si="31"/>
        <v>NO HABILITA</v>
      </c>
      <c r="AE144" s="35">
        <f>'OFERTAS ECONOMICAS'!AP144</f>
        <v>2500</v>
      </c>
      <c r="AF144" s="35" t="str">
        <f>'EV TECNICA'!O144</f>
        <v xml:space="preserve">CUMPLE </v>
      </c>
      <c r="AG144" s="47" t="str">
        <f t="shared" si="32"/>
        <v>HABILITA</v>
      </c>
      <c r="AH144" s="35">
        <f>'OFERTAS ECONOMICAS'!AT144</f>
        <v>0</v>
      </c>
      <c r="AI144" s="35">
        <f>'EV TECNICA'!P144</f>
        <v>0</v>
      </c>
      <c r="AJ144" s="47" t="str">
        <f t="shared" si="33"/>
        <v>NO OFERTADO</v>
      </c>
      <c r="AK144" s="35">
        <f>'OFERTAS ECONOMICAS'!AX144</f>
        <v>0</v>
      </c>
      <c r="AL144" s="35">
        <f>'EV TECNICA'!Q144</f>
        <v>0</v>
      </c>
      <c r="AM144" s="47" t="str">
        <f t="shared" si="34"/>
        <v>NO OFERTADO</v>
      </c>
      <c r="AN144" s="35">
        <f>'OFERTAS ECONOMICAS'!BB144</f>
        <v>0</v>
      </c>
      <c r="AO144" s="35">
        <f>'EV TECNICA'!R144</f>
        <v>0</v>
      </c>
      <c r="AP144" s="47" t="str">
        <f t="shared" si="35"/>
        <v>NO OFERTADO</v>
      </c>
    </row>
    <row r="145" spans="1:42" s="14" customFormat="1" ht="25.5" x14ac:dyDescent="0.2">
      <c r="A145" s="48">
        <v>136</v>
      </c>
      <c r="B145" s="49" t="s">
        <v>393</v>
      </c>
      <c r="C145" s="49" t="s">
        <v>292</v>
      </c>
      <c r="D145" s="132">
        <v>1</v>
      </c>
      <c r="E145" s="50" t="s">
        <v>331</v>
      </c>
      <c r="F145" s="164">
        <v>2273</v>
      </c>
      <c r="G145" s="35">
        <f>'OFERTAS ECONOMICAS'!J145</f>
        <v>0</v>
      </c>
      <c r="H145" s="35">
        <f>'EV TECNICA'!G145</f>
        <v>0</v>
      </c>
      <c r="I145" s="47" t="str">
        <f t="shared" si="24"/>
        <v>NO OFERTADO</v>
      </c>
      <c r="J145" s="35">
        <f>'OFERTAS ECONOMICAS'!N145</f>
        <v>0</v>
      </c>
      <c r="K145" s="35">
        <f>'EV TECNICA'!H145</f>
        <v>0</v>
      </c>
      <c r="L145" s="47" t="str">
        <f t="shared" si="25"/>
        <v>NO OFERTADO</v>
      </c>
      <c r="M145" s="35">
        <f>'OFERTAS ECONOMICAS'!R145</f>
        <v>2900</v>
      </c>
      <c r="N145" s="35" t="str">
        <f>'EV TECNICA'!I145</f>
        <v>CUMPLE</v>
      </c>
      <c r="O145" s="47" t="str">
        <f t="shared" si="26"/>
        <v>HABILITA</v>
      </c>
      <c r="P145" s="35">
        <f>'OFERTAS ECONOMICAS'!V145</f>
        <v>3551</v>
      </c>
      <c r="Q145" s="35" t="str">
        <f>'EV TECNICA'!J145</f>
        <v>CUMPLE</v>
      </c>
      <c r="R145" s="47" t="str">
        <f t="shared" si="27"/>
        <v>NO HABILITA</v>
      </c>
      <c r="S145" s="35">
        <f>'OFERTAS ECONOMICAS'!Z145</f>
        <v>0</v>
      </c>
      <c r="T145" s="35">
        <f>'EV TECNICA'!K145</f>
        <v>0</v>
      </c>
      <c r="U145" s="47" t="str">
        <f t="shared" si="28"/>
        <v>NO OFERTADO</v>
      </c>
      <c r="V145" s="35">
        <f>'OFERTAS ECONOMICAS'!AD145</f>
        <v>0</v>
      </c>
      <c r="W145" s="35">
        <f>'EV TECNICA'!L145</f>
        <v>0</v>
      </c>
      <c r="X145" s="47" t="str">
        <f t="shared" si="29"/>
        <v>NO OFERTADO</v>
      </c>
      <c r="Y145" s="35">
        <f>'OFERTAS ECONOMICAS'!AH145</f>
        <v>0</v>
      </c>
      <c r="Z145" s="35">
        <f>'EV TECNICA'!M145</f>
        <v>0</v>
      </c>
      <c r="AA145" s="47" t="str">
        <f t="shared" si="30"/>
        <v>NO OFERTADO</v>
      </c>
      <c r="AB145" s="35">
        <f>'OFERTAS ECONOMICAS'!AL145</f>
        <v>3040</v>
      </c>
      <c r="AC145" s="35" t="str">
        <f>'EV TECNICA'!N145</f>
        <v>CUMPLE</v>
      </c>
      <c r="AD145" s="47" t="str">
        <f t="shared" si="31"/>
        <v>NO HABILITA</v>
      </c>
      <c r="AE145" s="35">
        <f>'OFERTAS ECONOMICAS'!AP145</f>
        <v>2500</v>
      </c>
      <c r="AF145" s="35" t="str">
        <f>'EV TECNICA'!O145</f>
        <v xml:space="preserve">CUMPLE </v>
      </c>
      <c r="AG145" s="47" t="str">
        <f t="shared" si="32"/>
        <v>HABILITA</v>
      </c>
      <c r="AH145" s="35">
        <f>'OFERTAS ECONOMICAS'!AT145</f>
        <v>0</v>
      </c>
      <c r="AI145" s="35">
        <f>'EV TECNICA'!P145</f>
        <v>0</v>
      </c>
      <c r="AJ145" s="47" t="str">
        <f t="shared" si="33"/>
        <v>NO OFERTADO</v>
      </c>
      <c r="AK145" s="35">
        <f>'OFERTAS ECONOMICAS'!AX145</f>
        <v>0</v>
      </c>
      <c r="AL145" s="35">
        <f>'EV TECNICA'!Q145</f>
        <v>0</v>
      </c>
      <c r="AM145" s="47" t="str">
        <f t="shared" si="34"/>
        <v>NO OFERTADO</v>
      </c>
      <c r="AN145" s="35">
        <f>'OFERTAS ECONOMICAS'!BB145</f>
        <v>0</v>
      </c>
      <c r="AO145" s="35">
        <f>'EV TECNICA'!R145</f>
        <v>0</v>
      </c>
      <c r="AP145" s="47" t="str">
        <f t="shared" si="35"/>
        <v>NO OFERTADO</v>
      </c>
    </row>
    <row r="146" spans="1:42" s="14" customFormat="1" ht="25.5" x14ac:dyDescent="0.2">
      <c r="A146" s="52">
        <v>137</v>
      </c>
      <c r="B146" s="49" t="s">
        <v>394</v>
      </c>
      <c r="C146" s="49" t="s">
        <v>292</v>
      </c>
      <c r="D146" s="132">
        <v>1</v>
      </c>
      <c r="E146" s="50" t="s">
        <v>331</v>
      </c>
      <c r="F146" s="164">
        <v>17443</v>
      </c>
      <c r="G146" s="35">
        <f>'OFERTAS ECONOMICAS'!J146</f>
        <v>0</v>
      </c>
      <c r="H146" s="35">
        <f>'EV TECNICA'!G146</f>
        <v>0</v>
      </c>
      <c r="I146" s="47" t="str">
        <f t="shared" si="24"/>
        <v>NO OFERTADO</v>
      </c>
      <c r="J146" s="35">
        <f>'OFERTAS ECONOMICAS'!N146</f>
        <v>0</v>
      </c>
      <c r="K146" s="35">
        <f>'EV TECNICA'!H146</f>
        <v>0</v>
      </c>
      <c r="L146" s="47" t="str">
        <f t="shared" si="25"/>
        <v>NO OFERTADO</v>
      </c>
      <c r="M146" s="35">
        <f>'OFERTAS ECONOMICAS'!R146</f>
        <v>21745</v>
      </c>
      <c r="N146" s="35" t="str">
        <f>'EV TECNICA'!I146</f>
        <v>CUMPLE</v>
      </c>
      <c r="O146" s="47" t="str">
        <f t="shared" si="26"/>
        <v>HABILITA</v>
      </c>
      <c r="P146" s="35">
        <f>'OFERTAS ECONOMICAS'!V146</f>
        <v>26507</v>
      </c>
      <c r="Q146" s="35" t="str">
        <f>'EV TECNICA'!J146</f>
        <v>NO CUMPLE EV. TECNICA</v>
      </c>
      <c r="R146" s="47" t="str">
        <f t="shared" si="27"/>
        <v>NO HABILITA</v>
      </c>
      <c r="S146" s="35">
        <f>'OFERTAS ECONOMICAS'!Z146</f>
        <v>0</v>
      </c>
      <c r="T146" s="35">
        <f>'EV TECNICA'!K146</f>
        <v>0</v>
      </c>
      <c r="U146" s="47" t="str">
        <f t="shared" si="28"/>
        <v>NO OFERTADO</v>
      </c>
      <c r="V146" s="35">
        <f>'OFERTAS ECONOMICAS'!AD146</f>
        <v>0</v>
      </c>
      <c r="W146" s="35">
        <f>'EV TECNICA'!L146</f>
        <v>0</v>
      </c>
      <c r="X146" s="47" t="str">
        <f t="shared" si="29"/>
        <v>NO OFERTADO</v>
      </c>
      <c r="Y146" s="35">
        <f>'OFERTAS ECONOMICAS'!AH146</f>
        <v>0</v>
      </c>
      <c r="Z146" s="35">
        <f>'EV TECNICA'!M146</f>
        <v>0</v>
      </c>
      <c r="AA146" s="47" t="str">
        <f t="shared" si="30"/>
        <v>NO OFERTADO</v>
      </c>
      <c r="AB146" s="35">
        <f>'OFERTAS ECONOMICAS'!AL146</f>
        <v>15860</v>
      </c>
      <c r="AC146" s="35" t="str">
        <f>'EV TECNICA'!N146</f>
        <v>CUMPLE</v>
      </c>
      <c r="AD146" s="47" t="str">
        <f t="shared" si="31"/>
        <v>HABILITA</v>
      </c>
      <c r="AE146" s="35">
        <f>'OFERTAS ECONOMICAS'!AP146</f>
        <v>24875</v>
      </c>
      <c r="AF146" s="35" t="str">
        <f>'EV TECNICA'!O146</f>
        <v xml:space="preserve">CUMPLE </v>
      </c>
      <c r="AG146" s="47" t="str">
        <f t="shared" si="32"/>
        <v>NO HABILITA</v>
      </c>
      <c r="AH146" s="35">
        <f>'OFERTAS ECONOMICAS'!AT146</f>
        <v>0</v>
      </c>
      <c r="AI146" s="35">
        <f>'EV TECNICA'!P146</f>
        <v>0</v>
      </c>
      <c r="AJ146" s="47" t="str">
        <f t="shared" si="33"/>
        <v>NO OFERTADO</v>
      </c>
      <c r="AK146" s="35">
        <f>'OFERTAS ECONOMICAS'!AX146</f>
        <v>0</v>
      </c>
      <c r="AL146" s="35">
        <f>'EV TECNICA'!Q146</f>
        <v>0</v>
      </c>
      <c r="AM146" s="47" t="str">
        <f t="shared" si="34"/>
        <v>NO OFERTADO</v>
      </c>
      <c r="AN146" s="35">
        <f>'OFERTAS ECONOMICAS'!BB146</f>
        <v>0</v>
      </c>
      <c r="AO146" s="35">
        <f>'EV TECNICA'!R146</f>
        <v>0</v>
      </c>
      <c r="AP146" s="47" t="str">
        <f t="shared" si="35"/>
        <v>NO OFERTADO</v>
      </c>
    </row>
    <row r="147" spans="1:42" s="14" customFormat="1" ht="25.5" x14ac:dyDescent="0.2">
      <c r="A147" s="48">
        <v>138</v>
      </c>
      <c r="B147" s="49" t="s">
        <v>294</v>
      </c>
      <c r="C147" s="49" t="s">
        <v>292</v>
      </c>
      <c r="D147" s="132">
        <v>1</v>
      </c>
      <c r="E147" s="50" t="s">
        <v>331</v>
      </c>
      <c r="F147" s="164">
        <v>17443</v>
      </c>
      <c r="G147" s="35">
        <f>'OFERTAS ECONOMICAS'!J147</f>
        <v>0</v>
      </c>
      <c r="H147" s="35">
        <f>'EV TECNICA'!G147</f>
        <v>0</v>
      </c>
      <c r="I147" s="47" t="str">
        <f t="shared" si="24"/>
        <v>NO OFERTADO</v>
      </c>
      <c r="J147" s="35">
        <f>'OFERTAS ECONOMICAS'!N147</f>
        <v>0</v>
      </c>
      <c r="K147" s="35">
        <f>'EV TECNICA'!H147</f>
        <v>0</v>
      </c>
      <c r="L147" s="47" t="str">
        <f t="shared" si="25"/>
        <v>NO OFERTADO</v>
      </c>
      <c r="M147" s="35">
        <f>'OFERTAS ECONOMICAS'!R147</f>
        <v>21745</v>
      </c>
      <c r="N147" s="35" t="str">
        <f>'EV TECNICA'!I147</f>
        <v>CUMPLE</v>
      </c>
      <c r="O147" s="47" t="str">
        <f t="shared" si="26"/>
        <v>HABILITA</v>
      </c>
      <c r="P147" s="35">
        <f>'OFERTAS ECONOMICAS'!V147</f>
        <v>26507</v>
      </c>
      <c r="Q147" s="35" t="str">
        <f>'EV TECNICA'!J147</f>
        <v>NO CUMPLE EV. TECNICA</v>
      </c>
      <c r="R147" s="47" t="str">
        <f t="shared" si="27"/>
        <v>NO HABILITA</v>
      </c>
      <c r="S147" s="35">
        <f>'OFERTAS ECONOMICAS'!Z147</f>
        <v>0</v>
      </c>
      <c r="T147" s="35">
        <f>'EV TECNICA'!K147</f>
        <v>0</v>
      </c>
      <c r="U147" s="47" t="str">
        <f t="shared" si="28"/>
        <v>NO OFERTADO</v>
      </c>
      <c r="V147" s="35">
        <f>'OFERTAS ECONOMICAS'!AD147</f>
        <v>0</v>
      </c>
      <c r="W147" s="35">
        <f>'EV TECNICA'!L147</f>
        <v>0</v>
      </c>
      <c r="X147" s="47" t="str">
        <f t="shared" si="29"/>
        <v>NO OFERTADO</v>
      </c>
      <c r="Y147" s="35">
        <f>'OFERTAS ECONOMICAS'!AH147</f>
        <v>0</v>
      </c>
      <c r="Z147" s="35">
        <f>'EV TECNICA'!M147</f>
        <v>0</v>
      </c>
      <c r="AA147" s="47" t="str">
        <f t="shared" si="30"/>
        <v>NO OFERTADO</v>
      </c>
      <c r="AB147" s="35">
        <f>'OFERTAS ECONOMICAS'!AL147</f>
        <v>15860</v>
      </c>
      <c r="AC147" s="35" t="str">
        <f>'EV TECNICA'!N147</f>
        <v>CUMPLE</v>
      </c>
      <c r="AD147" s="47" t="str">
        <f t="shared" si="31"/>
        <v>HABILITA</v>
      </c>
      <c r="AE147" s="35">
        <f>'OFERTAS ECONOMICAS'!AP147</f>
        <v>24875</v>
      </c>
      <c r="AF147" s="35" t="str">
        <f>'EV TECNICA'!O147</f>
        <v xml:space="preserve">CUMPLE </v>
      </c>
      <c r="AG147" s="47" t="str">
        <f t="shared" si="32"/>
        <v>NO HABILITA</v>
      </c>
      <c r="AH147" s="35">
        <f>'OFERTAS ECONOMICAS'!AT147</f>
        <v>0</v>
      </c>
      <c r="AI147" s="35">
        <f>'EV TECNICA'!P147</f>
        <v>0</v>
      </c>
      <c r="AJ147" s="47" t="str">
        <f t="shared" si="33"/>
        <v>NO OFERTADO</v>
      </c>
      <c r="AK147" s="35">
        <f>'OFERTAS ECONOMICAS'!AX147</f>
        <v>0</v>
      </c>
      <c r="AL147" s="35">
        <f>'EV TECNICA'!Q147</f>
        <v>0</v>
      </c>
      <c r="AM147" s="47" t="str">
        <f t="shared" si="34"/>
        <v>NO OFERTADO</v>
      </c>
      <c r="AN147" s="35">
        <f>'OFERTAS ECONOMICAS'!BB147</f>
        <v>0</v>
      </c>
      <c r="AO147" s="35">
        <f>'EV TECNICA'!R147</f>
        <v>0</v>
      </c>
      <c r="AP147" s="47" t="str">
        <f t="shared" si="35"/>
        <v>NO OFERTADO</v>
      </c>
    </row>
    <row r="148" spans="1:42" s="14" customFormat="1" ht="25.5" x14ac:dyDescent="0.2">
      <c r="A148" s="52">
        <v>139</v>
      </c>
      <c r="B148" s="49" t="s">
        <v>395</v>
      </c>
      <c r="C148" s="49" t="s">
        <v>292</v>
      </c>
      <c r="D148" s="132">
        <v>1</v>
      </c>
      <c r="E148" s="50" t="s">
        <v>331</v>
      </c>
      <c r="F148" s="164">
        <v>17443</v>
      </c>
      <c r="G148" s="35">
        <f>'OFERTAS ECONOMICAS'!J148</f>
        <v>0</v>
      </c>
      <c r="H148" s="35">
        <f>'EV TECNICA'!G148</f>
        <v>0</v>
      </c>
      <c r="I148" s="47" t="str">
        <f t="shared" si="24"/>
        <v>NO OFERTADO</v>
      </c>
      <c r="J148" s="35">
        <f>'OFERTAS ECONOMICAS'!N148</f>
        <v>0</v>
      </c>
      <c r="K148" s="35">
        <f>'EV TECNICA'!H148</f>
        <v>0</v>
      </c>
      <c r="L148" s="47" t="str">
        <f t="shared" si="25"/>
        <v>NO OFERTADO</v>
      </c>
      <c r="M148" s="35">
        <f>'OFERTAS ECONOMICAS'!R148</f>
        <v>21745</v>
      </c>
      <c r="N148" s="35" t="str">
        <f>'EV TECNICA'!I148</f>
        <v>CUMPLE</v>
      </c>
      <c r="O148" s="47" t="str">
        <f t="shared" si="26"/>
        <v>HABILITA</v>
      </c>
      <c r="P148" s="35">
        <f>'OFERTAS ECONOMICAS'!V148</f>
        <v>26507</v>
      </c>
      <c r="Q148" s="35" t="str">
        <f>'EV TECNICA'!J148</f>
        <v>NO CUMPLE EV. TECNICA</v>
      </c>
      <c r="R148" s="47" t="str">
        <f t="shared" si="27"/>
        <v>NO HABILITA</v>
      </c>
      <c r="S148" s="35">
        <f>'OFERTAS ECONOMICAS'!Z148</f>
        <v>0</v>
      </c>
      <c r="T148" s="35">
        <f>'EV TECNICA'!K148</f>
        <v>0</v>
      </c>
      <c r="U148" s="47" t="str">
        <f t="shared" si="28"/>
        <v>NO OFERTADO</v>
      </c>
      <c r="V148" s="35">
        <f>'OFERTAS ECONOMICAS'!AD148</f>
        <v>0</v>
      </c>
      <c r="W148" s="35">
        <f>'EV TECNICA'!L148</f>
        <v>0</v>
      </c>
      <c r="X148" s="47" t="str">
        <f t="shared" si="29"/>
        <v>NO OFERTADO</v>
      </c>
      <c r="Y148" s="35">
        <f>'OFERTAS ECONOMICAS'!AH148</f>
        <v>0</v>
      </c>
      <c r="Z148" s="35">
        <f>'EV TECNICA'!M148</f>
        <v>0</v>
      </c>
      <c r="AA148" s="47" t="str">
        <f t="shared" si="30"/>
        <v>NO OFERTADO</v>
      </c>
      <c r="AB148" s="35">
        <f>'OFERTAS ECONOMICAS'!AL148</f>
        <v>15860</v>
      </c>
      <c r="AC148" s="35" t="str">
        <f>'EV TECNICA'!N148</f>
        <v>CUMPLE</v>
      </c>
      <c r="AD148" s="47" t="str">
        <f t="shared" si="31"/>
        <v>HABILITA</v>
      </c>
      <c r="AE148" s="35">
        <f>'OFERTAS ECONOMICAS'!AP148</f>
        <v>24875</v>
      </c>
      <c r="AF148" s="35" t="str">
        <f>'EV TECNICA'!O148</f>
        <v xml:space="preserve">CUMPLE </v>
      </c>
      <c r="AG148" s="47" t="str">
        <f t="shared" si="32"/>
        <v>NO HABILITA</v>
      </c>
      <c r="AH148" s="35">
        <f>'OFERTAS ECONOMICAS'!AT148</f>
        <v>0</v>
      </c>
      <c r="AI148" s="35">
        <f>'EV TECNICA'!P148</f>
        <v>0</v>
      </c>
      <c r="AJ148" s="47" t="str">
        <f t="shared" si="33"/>
        <v>NO OFERTADO</v>
      </c>
      <c r="AK148" s="35">
        <f>'OFERTAS ECONOMICAS'!AX148</f>
        <v>0</v>
      </c>
      <c r="AL148" s="35">
        <f>'EV TECNICA'!Q148</f>
        <v>0</v>
      </c>
      <c r="AM148" s="47" t="str">
        <f t="shared" si="34"/>
        <v>NO OFERTADO</v>
      </c>
      <c r="AN148" s="35">
        <f>'OFERTAS ECONOMICAS'!BB148</f>
        <v>0</v>
      </c>
      <c r="AO148" s="35">
        <f>'EV TECNICA'!R148</f>
        <v>0</v>
      </c>
      <c r="AP148" s="47" t="str">
        <f t="shared" si="35"/>
        <v>NO OFERTADO</v>
      </c>
    </row>
    <row r="149" spans="1:42" s="14" customFormat="1" ht="25.5" x14ac:dyDescent="0.2">
      <c r="A149" s="48">
        <v>140</v>
      </c>
      <c r="B149" s="49" t="s">
        <v>396</v>
      </c>
      <c r="C149" s="49" t="s">
        <v>292</v>
      </c>
      <c r="D149" s="132">
        <v>1</v>
      </c>
      <c r="E149" s="50" t="s">
        <v>331</v>
      </c>
      <c r="F149" s="164">
        <v>17443</v>
      </c>
      <c r="G149" s="35">
        <f>'OFERTAS ECONOMICAS'!J149</f>
        <v>0</v>
      </c>
      <c r="H149" s="35">
        <f>'EV TECNICA'!G149</f>
        <v>0</v>
      </c>
      <c r="I149" s="47" t="str">
        <f t="shared" si="24"/>
        <v>NO OFERTADO</v>
      </c>
      <c r="J149" s="35">
        <f>'OFERTAS ECONOMICAS'!N149</f>
        <v>0</v>
      </c>
      <c r="K149" s="35">
        <f>'EV TECNICA'!H149</f>
        <v>0</v>
      </c>
      <c r="L149" s="47" t="str">
        <f t="shared" si="25"/>
        <v>NO OFERTADO</v>
      </c>
      <c r="M149" s="35">
        <f>'OFERTAS ECONOMICAS'!R149</f>
        <v>21745</v>
      </c>
      <c r="N149" s="35" t="str">
        <f>'EV TECNICA'!I149</f>
        <v>CUMPLE</v>
      </c>
      <c r="O149" s="47" t="str">
        <f t="shared" si="26"/>
        <v>HABILITA</v>
      </c>
      <c r="P149" s="35">
        <f>'OFERTAS ECONOMICAS'!V149</f>
        <v>26507</v>
      </c>
      <c r="Q149" s="35" t="str">
        <f>'EV TECNICA'!J149</f>
        <v>NO CUMPLE EV. TECNICA</v>
      </c>
      <c r="R149" s="47" t="str">
        <f t="shared" si="27"/>
        <v>NO HABILITA</v>
      </c>
      <c r="S149" s="35">
        <f>'OFERTAS ECONOMICAS'!Z149</f>
        <v>0</v>
      </c>
      <c r="T149" s="35">
        <f>'EV TECNICA'!K149</f>
        <v>0</v>
      </c>
      <c r="U149" s="47" t="str">
        <f t="shared" si="28"/>
        <v>NO OFERTADO</v>
      </c>
      <c r="V149" s="35">
        <f>'OFERTAS ECONOMICAS'!AD149</f>
        <v>0</v>
      </c>
      <c r="W149" s="35">
        <f>'EV TECNICA'!L149</f>
        <v>0</v>
      </c>
      <c r="X149" s="47" t="str">
        <f t="shared" si="29"/>
        <v>NO OFERTADO</v>
      </c>
      <c r="Y149" s="35">
        <f>'OFERTAS ECONOMICAS'!AH149</f>
        <v>0</v>
      </c>
      <c r="Z149" s="35">
        <f>'EV TECNICA'!M149</f>
        <v>0</v>
      </c>
      <c r="AA149" s="47" t="str">
        <f t="shared" si="30"/>
        <v>NO OFERTADO</v>
      </c>
      <c r="AB149" s="35">
        <f>'OFERTAS ECONOMICAS'!AL149</f>
        <v>15860</v>
      </c>
      <c r="AC149" s="35" t="str">
        <f>'EV TECNICA'!N149</f>
        <v>CUMPLE</v>
      </c>
      <c r="AD149" s="47" t="str">
        <f t="shared" si="31"/>
        <v>HABILITA</v>
      </c>
      <c r="AE149" s="35">
        <f>'OFERTAS ECONOMICAS'!AP149</f>
        <v>24875</v>
      </c>
      <c r="AF149" s="35" t="str">
        <f>'EV TECNICA'!O149</f>
        <v xml:space="preserve">CUMPLE </v>
      </c>
      <c r="AG149" s="47" t="str">
        <f t="shared" si="32"/>
        <v>NO HABILITA</v>
      </c>
      <c r="AH149" s="35">
        <f>'OFERTAS ECONOMICAS'!AT149</f>
        <v>0</v>
      </c>
      <c r="AI149" s="35">
        <f>'EV TECNICA'!P149</f>
        <v>0</v>
      </c>
      <c r="AJ149" s="47" t="str">
        <f t="shared" si="33"/>
        <v>NO OFERTADO</v>
      </c>
      <c r="AK149" s="35">
        <f>'OFERTAS ECONOMICAS'!AX149</f>
        <v>0</v>
      </c>
      <c r="AL149" s="35">
        <f>'EV TECNICA'!Q149</f>
        <v>0</v>
      </c>
      <c r="AM149" s="47" t="str">
        <f t="shared" si="34"/>
        <v>NO OFERTADO</v>
      </c>
      <c r="AN149" s="35">
        <f>'OFERTAS ECONOMICAS'!BB149</f>
        <v>0</v>
      </c>
      <c r="AO149" s="35">
        <f>'EV TECNICA'!R149</f>
        <v>0</v>
      </c>
      <c r="AP149" s="47" t="str">
        <f t="shared" si="35"/>
        <v>NO OFERTADO</v>
      </c>
    </row>
    <row r="150" spans="1:42" s="14" customFormat="1" ht="25.5" x14ac:dyDescent="0.2">
      <c r="A150" s="52">
        <v>141</v>
      </c>
      <c r="B150" s="49" t="s">
        <v>397</v>
      </c>
      <c r="C150" s="49" t="s">
        <v>292</v>
      </c>
      <c r="D150" s="132">
        <v>1</v>
      </c>
      <c r="E150" s="50" t="s">
        <v>331</v>
      </c>
      <c r="F150" s="164">
        <v>17443</v>
      </c>
      <c r="G150" s="35">
        <f>'OFERTAS ECONOMICAS'!J150</f>
        <v>0</v>
      </c>
      <c r="H150" s="35">
        <f>'EV TECNICA'!G150</f>
        <v>0</v>
      </c>
      <c r="I150" s="47" t="str">
        <f t="shared" si="24"/>
        <v>NO OFERTADO</v>
      </c>
      <c r="J150" s="35">
        <f>'OFERTAS ECONOMICAS'!N150</f>
        <v>0</v>
      </c>
      <c r="K150" s="35">
        <f>'EV TECNICA'!H150</f>
        <v>0</v>
      </c>
      <c r="L150" s="47" t="str">
        <f t="shared" si="25"/>
        <v>NO OFERTADO</v>
      </c>
      <c r="M150" s="35">
        <f>'OFERTAS ECONOMICAS'!R150</f>
        <v>21745</v>
      </c>
      <c r="N150" s="35" t="str">
        <f>'EV TECNICA'!I150</f>
        <v>CUMPLE</v>
      </c>
      <c r="O150" s="47" t="str">
        <f t="shared" si="26"/>
        <v>HABILITA</v>
      </c>
      <c r="P150" s="35">
        <f>'OFERTAS ECONOMICAS'!V150</f>
        <v>42045</v>
      </c>
      <c r="Q150" s="35" t="str">
        <f>'EV TECNICA'!J150</f>
        <v>CUMPLE</v>
      </c>
      <c r="R150" s="47" t="str">
        <f t="shared" si="27"/>
        <v>NO HABILITA</v>
      </c>
      <c r="S150" s="35">
        <f>'OFERTAS ECONOMICAS'!Z150</f>
        <v>0</v>
      </c>
      <c r="T150" s="35">
        <f>'EV TECNICA'!K150</f>
        <v>0</v>
      </c>
      <c r="U150" s="47" t="str">
        <f t="shared" si="28"/>
        <v>NO OFERTADO</v>
      </c>
      <c r="V150" s="35">
        <f>'OFERTAS ECONOMICAS'!AD150</f>
        <v>0</v>
      </c>
      <c r="W150" s="35">
        <f>'EV TECNICA'!L150</f>
        <v>0</v>
      </c>
      <c r="X150" s="47" t="str">
        <f t="shared" si="29"/>
        <v>NO OFERTADO</v>
      </c>
      <c r="Y150" s="35">
        <f>'OFERTAS ECONOMICAS'!AH150</f>
        <v>0</v>
      </c>
      <c r="Z150" s="35">
        <f>'EV TECNICA'!M150</f>
        <v>0</v>
      </c>
      <c r="AA150" s="47" t="str">
        <f t="shared" si="30"/>
        <v>NO OFERTADO</v>
      </c>
      <c r="AB150" s="35">
        <f>'OFERTAS ECONOMICAS'!AL150</f>
        <v>15860</v>
      </c>
      <c r="AC150" s="35" t="str">
        <f>'EV TECNICA'!N150</f>
        <v>CUMPLE</v>
      </c>
      <c r="AD150" s="47" t="str">
        <f t="shared" si="31"/>
        <v>HABILITA</v>
      </c>
      <c r="AE150" s="35">
        <f>'OFERTAS ECONOMICAS'!AP150</f>
        <v>24875</v>
      </c>
      <c r="AF150" s="35" t="str">
        <f>'EV TECNICA'!O150</f>
        <v xml:space="preserve">CUMPLE </v>
      </c>
      <c r="AG150" s="47" t="str">
        <f t="shared" si="32"/>
        <v>NO HABILITA</v>
      </c>
      <c r="AH150" s="35">
        <f>'OFERTAS ECONOMICAS'!AT150</f>
        <v>0</v>
      </c>
      <c r="AI150" s="35">
        <f>'EV TECNICA'!P150</f>
        <v>0</v>
      </c>
      <c r="AJ150" s="47" t="str">
        <f t="shared" si="33"/>
        <v>NO OFERTADO</v>
      </c>
      <c r="AK150" s="35">
        <f>'OFERTAS ECONOMICAS'!AX150</f>
        <v>0</v>
      </c>
      <c r="AL150" s="35">
        <f>'EV TECNICA'!Q150</f>
        <v>0</v>
      </c>
      <c r="AM150" s="47" t="str">
        <f t="shared" si="34"/>
        <v>NO OFERTADO</v>
      </c>
      <c r="AN150" s="35">
        <f>'OFERTAS ECONOMICAS'!BB150</f>
        <v>0</v>
      </c>
      <c r="AO150" s="35">
        <f>'EV TECNICA'!R150</f>
        <v>0</v>
      </c>
      <c r="AP150" s="47" t="str">
        <f t="shared" si="35"/>
        <v>NO OFERTADO</v>
      </c>
    </row>
    <row r="151" spans="1:42" s="14" customFormat="1" ht="25.5" x14ac:dyDescent="0.2">
      <c r="A151" s="48">
        <v>142</v>
      </c>
      <c r="B151" s="49" t="s">
        <v>295</v>
      </c>
      <c r="C151" s="49" t="s">
        <v>292</v>
      </c>
      <c r="D151" s="132">
        <v>1</v>
      </c>
      <c r="E151" s="50" t="s">
        <v>331</v>
      </c>
      <c r="F151" s="164">
        <v>17443</v>
      </c>
      <c r="G151" s="35">
        <f>'OFERTAS ECONOMICAS'!J151</f>
        <v>0</v>
      </c>
      <c r="H151" s="35">
        <f>'EV TECNICA'!G151</f>
        <v>0</v>
      </c>
      <c r="I151" s="47" t="str">
        <f t="shared" si="24"/>
        <v>NO OFERTADO</v>
      </c>
      <c r="J151" s="35">
        <f>'OFERTAS ECONOMICAS'!N151</f>
        <v>0</v>
      </c>
      <c r="K151" s="35">
        <f>'EV TECNICA'!H151</f>
        <v>0</v>
      </c>
      <c r="L151" s="47" t="str">
        <f t="shared" si="25"/>
        <v>NO OFERTADO</v>
      </c>
      <c r="M151" s="35">
        <f>'OFERTAS ECONOMICAS'!R151</f>
        <v>21745</v>
      </c>
      <c r="N151" s="35" t="str">
        <f>'EV TECNICA'!I151</f>
        <v>CUMPLE</v>
      </c>
      <c r="O151" s="47" t="str">
        <f t="shared" si="26"/>
        <v>HABILITA</v>
      </c>
      <c r="P151" s="35">
        <f>'OFERTAS ECONOMICAS'!V151</f>
        <v>26507</v>
      </c>
      <c r="Q151" s="35" t="str">
        <f>'EV TECNICA'!J151</f>
        <v>NO CUMPLE EV. TECNICA</v>
      </c>
      <c r="R151" s="47" t="str">
        <f t="shared" si="27"/>
        <v>NO HABILITA</v>
      </c>
      <c r="S151" s="35">
        <f>'OFERTAS ECONOMICAS'!Z151</f>
        <v>0</v>
      </c>
      <c r="T151" s="35">
        <f>'EV TECNICA'!K151</f>
        <v>0</v>
      </c>
      <c r="U151" s="47" t="str">
        <f t="shared" si="28"/>
        <v>NO OFERTADO</v>
      </c>
      <c r="V151" s="35">
        <f>'OFERTAS ECONOMICAS'!AD151</f>
        <v>0</v>
      </c>
      <c r="W151" s="35">
        <f>'EV TECNICA'!L151</f>
        <v>0</v>
      </c>
      <c r="X151" s="47" t="str">
        <f t="shared" si="29"/>
        <v>NO OFERTADO</v>
      </c>
      <c r="Y151" s="35">
        <f>'OFERTAS ECONOMICAS'!AH151</f>
        <v>0</v>
      </c>
      <c r="Z151" s="35">
        <f>'EV TECNICA'!M151</f>
        <v>0</v>
      </c>
      <c r="AA151" s="47" t="str">
        <f t="shared" si="30"/>
        <v>NO OFERTADO</v>
      </c>
      <c r="AB151" s="35">
        <f>'OFERTAS ECONOMICAS'!AL151</f>
        <v>15860</v>
      </c>
      <c r="AC151" s="35" t="str">
        <f>'EV TECNICA'!N151</f>
        <v>CUMPLE</v>
      </c>
      <c r="AD151" s="47" t="str">
        <f t="shared" si="31"/>
        <v>HABILITA</v>
      </c>
      <c r="AE151" s="35">
        <f>'OFERTAS ECONOMICAS'!AP151</f>
        <v>24875</v>
      </c>
      <c r="AF151" s="35" t="str">
        <f>'EV TECNICA'!O151</f>
        <v xml:space="preserve">CUMPLE </v>
      </c>
      <c r="AG151" s="47" t="str">
        <f t="shared" si="32"/>
        <v>NO HABILITA</v>
      </c>
      <c r="AH151" s="35">
        <f>'OFERTAS ECONOMICAS'!AT151</f>
        <v>0</v>
      </c>
      <c r="AI151" s="35">
        <f>'EV TECNICA'!P151</f>
        <v>0</v>
      </c>
      <c r="AJ151" s="47" t="str">
        <f t="shared" si="33"/>
        <v>NO OFERTADO</v>
      </c>
      <c r="AK151" s="35">
        <f>'OFERTAS ECONOMICAS'!AX151</f>
        <v>0</v>
      </c>
      <c r="AL151" s="35">
        <f>'EV TECNICA'!Q151</f>
        <v>0</v>
      </c>
      <c r="AM151" s="47" t="str">
        <f t="shared" si="34"/>
        <v>NO OFERTADO</v>
      </c>
      <c r="AN151" s="35">
        <f>'OFERTAS ECONOMICAS'!BB151</f>
        <v>0</v>
      </c>
      <c r="AO151" s="35">
        <f>'EV TECNICA'!R151</f>
        <v>0</v>
      </c>
      <c r="AP151" s="47" t="str">
        <f t="shared" si="35"/>
        <v>NO OFERTADO</v>
      </c>
    </row>
    <row r="152" spans="1:42" s="14" customFormat="1" ht="25.5" x14ac:dyDescent="0.2">
      <c r="A152" s="52">
        <v>143</v>
      </c>
      <c r="B152" s="49" t="s">
        <v>398</v>
      </c>
      <c r="C152" s="49" t="s">
        <v>44</v>
      </c>
      <c r="D152" s="132">
        <v>1</v>
      </c>
      <c r="E152" s="50" t="s">
        <v>331</v>
      </c>
      <c r="F152" s="164">
        <v>4511</v>
      </c>
      <c r="G152" s="35">
        <f>'OFERTAS ECONOMICAS'!J152</f>
        <v>0</v>
      </c>
      <c r="H152" s="35">
        <f>'EV TECNICA'!G152</f>
        <v>0</v>
      </c>
      <c r="I152" s="47" t="str">
        <f t="shared" si="24"/>
        <v>NO OFERTADO</v>
      </c>
      <c r="J152" s="35">
        <f>'OFERTAS ECONOMICAS'!N152</f>
        <v>0</v>
      </c>
      <c r="K152" s="35">
        <f>'EV TECNICA'!H152</f>
        <v>0</v>
      </c>
      <c r="L152" s="47" t="str">
        <f t="shared" si="25"/>
        <v>NO OFERTADO</v>
      </c>
      <c r="M152" s="35">
        <f>'OFERTAS ECONOMICAS'!R152</f>
        <v>21745</v>
      </c>
      <c r="N152" s="35" t="str">
        <f>'EV TECNICA'!I152</f>
        <v>NO CUMPLE EV. TECNICA</v>
      </c>
      <c r="O152" s="47" t="str">
        <f t="shared" si="26"/>
        <v>NO HABILITA</v>
      </c>
      <c r="P152" s="35">
        <f>'OFERTAS ECONOMICAS'!V152</f>
        <v>9227</v>
      </c>
      <c r="Q152" s="35" t="str">
        <f>'EV TECNICA'!J152</f>
        <v>CUMPLE</v>
      </c>
      <c r="R152" s="47" t="str">
        <f t="shared" si="27"/>
        <v>NO HABILITA</v>
      </c>
      <c r="S152" s="35">
        <f>'OFERTAS ECONOMICAS'!Z152</f>
        <v>0</v>
      </c>
      <c r="T152" s="35">
        <f>'EV TECNICA'!K152</f>
        <v>0</v>
      </c>
      <c r="U152" s="47" t="str">
        <f t="shared" si="28"/>
        <v>NO OFERTADO</v>
      </c>
      <c r="V152" s="35">
        <f>'OFERTAS ECONOMICAS'!AD152</f>
        <v>0</v>
      </c>
      <c r="W152" s="35">
        <f>'EV TECNICA'!L152</f>
        <v>0</v>
      </c>
      <c r="X152" s="47" t="str">
        <f t="shared" si="29"/>
        <v>NO OFERTADO</v>
      </c>
      <c r="Y152" s="35">
        <f>'OFERTAS ECONOMICAS'!AH152</f>
        <v>0</v>
      </c>
      <c r="Z152" s="35">
        <f>'EV TECNICA'!M152</f>
        <v>0</v>
      </c>
      <c r="AA152" s="47" t="str">
        <f t="shared" si="30"/>
        <v>NO OFERTADO</v>
      </c>
      <c r="AB152" s="35">
        <f>'OFERTAS ECONOMICAS'!AL152</f>
        <v>4780</v>
      </c>
      <c r="AC152" s="35" t="str">
        <f>'EV TECNICA'!N152</f>
        <v>NO CUMPLE EV. TECNICA</v>
      </c>
      <c r="AD152" s="47" t="str">
        <f t="shared" si="31"/>
        <v>NO HABILITA</v>
      </c>
      <c r="AE152" s="35">
        <f>'OFERTAS ECONOMICAS'!AP152</f>
        <v>9227</v>
      </c>
      <c r="AF152" s="35" t="str">
        <f>'EV TECNICA'!O152</f>
        <v xml:space="preserve">CUMPLE </v>
      </c>
      <c r="AG152" s="47" t="str">
        <f t="shared" si="32"/>
        <v>NO HABILITA</v>
      </c>
      <c r="AH152" s="35">
        <f>'OFERTAS ECONOMICAS'!AT152</f>
        <v>0</v>
      </c>
      <c r="AI152" s="35">
        <f>'EV TECNICA'!P152</f>
        <v>0</v>
      </c>
      <c r="AJ152" s="47" t="str">
        <f t="shared" si="33"/>
        <v>NO OFERTADO</v>
      </c>
      <c r="AK152" s="35">
        <f>'OFERTAS ECONOMICAS'!AX152</f>
        <v>0</v>
      </c>
      <c r="AL152" s="35">
        <f>'EV TECNICA'!Q152</f>
        <v>0</v>
      </c>
      <c r="AM152" s="47" t="str">
        <f t="shared" si="34"/>
        <v>NO OFERTADO</v>
      </c>
      <c r="AN152" s="35">
        <f>'OFERTAS ECONOMICAS'!BB152</f>
        <v>0</v>
      </c>
      <c r="AO152" s="35">
        <f>'EV TECNICA'!R152</f>
        <v>0</v>
      </c>
      <c r="AP152" s="47" t="str">
        <f t="shared" si="35"/>
        <v>NO OFERTADO</v>
      </c>
    </row>
    <row r="153" spans="1:42" s="14" customFormat="1" ht="25.5" x14ac:dyDescent="0.2">
      <c r="A153" s="48">
        <v>144</v>
      </c>
      <c r="B153" s="49" t="s">
        <v>399</v>
      </c>
      <c r="C153" s="49" t="s">
        <v>44</v>
      </c>
      <c r="D153" s="132">
        <v>1</v>
      </c>
      <c r="E153" s="50" t="s">
        <v>331</v>
      </c>
      <c r="F153" s="164">
        <v>4511</v>
      </c>
      <c r="G153" s="35">
        <f>'OFERTAS ECONOMICAS'!J153</f>
        <v>0</v>
      </c>
      <c r="H153" s="35">
        <f>'EV TECNICA'!G153</f>
        <v>0</v>
      </c>
      <c r="I153" s="47" t="str">
        <f t="shared" si="24"/>
        <v>NO OFERTADO</v>
      </c>
      <c r="J153" s="35">
        <f>'OFERTAS ECONOMICAS'!N153</f>
        <v>0</v>
      </c>
      <c r="K153" s="35">
        <f>'EV TECNICA'!H153</f>
        <v>0</v>
      </c>
      <c r="L153" s="47" t="str">
        <f t="shared" si="25"/>
        <v>NO OFERTADO</v>
      </c>
      <c r="M153" s="35">
        <f>'OFERTAS ECONOMICAS'!R153</f>
        <v>21745</v>
      </c>
      <c r="N153" s="35" t="str">
        <f>'EV TECNICA'!I153</f>
        <v>NO CUMPLE EV. TECNICA</v>
      </c>
      <c r="O153" s="47" t="str">
        <f t="shared" si="26"/>
        <v>NO HABILITA</v>
      </c>
      <c r="P153" s="35">
        <f>'OFERTAS ECONOMICAS'!V153</f>
        <v>9227</v>
      </c>
      <c r="Q153" s="35" t="str">
        <f>'EV TECNICA'!J153</f>
        <v>CUMPLE</v>
      </c>
      <c r="R153" s="47" t="str">
        <f t="shared" si="27"/>
        <v>NO HABILITA</v>
      </c>
      <c r="S153" s="35">
        <f>'OFERTAS ECONOMICAS'!Z153</f>
        <v>0</v>
      </c>
      <c r="T153" s="35">
        <f>'EV TECNICA'!K153</f>
        <v>0</v>
      </c>
      <c r="U153" s="47" t="str">
        <f t="shared" si="28"/>
        <v>NO OFERTADO</v>
      </c>
      <c r="V153" s="35">
        <f>'OFERTAS ECONOMICAS'!AD153</f>
        <v>0</v>
      </c>
      <c r="W153" s="35">
        <f>'EV TECNICA'!L153</f>
        <v>0</v>
      </c>
      <c r="X153" s="47" t="str">
        <f t="shared" si="29"/>
        <v>NO OFERTADO</v>
      </c>
      <c r="Y153" s="35">
        <f>'OFERTAS ECONOMICAS'!AH153</f>
        <v>0</v>
      </c>
      <c r="Z153" s="35">
        <f>'EV TECNICA'!M153</f>
        <v>0</v>
      </c>
      <c r="AA153" s="47" t="str">
        <f t="shared" si="30"/>
        <v>NO OFERTADO</v>
      </c>
      <c r="AB153" s="35">
        <f>'OFERTAS ECONOMICAS'!AL153</f>
        <v>4780</v>
      </c>
      <c r="AC153" s="35" t="str">
        <f>'EV TECNICA'!N153</f>
        <v>NO CUMPLE EV. TECNICA</v>
      </c>
      <c r="AD153" s="47" t="str">
        <f t="shared" si="31"/>
        <v>NO HABILITA</v>
      </c>
      <c r="AE153" s="35">
        <f>'OFERTAS ECONOMICAS'!AP153</f>
        <v>9227</v>
      </c>
      <c r="AF153" s="35" t="str">
        <f>'EV TECNICA'!O153</f>
        <v xml:space="preserve">CUMPLE </v>
      </c>
      <c r="AG153" s="47" t="str">
        <f t="shared" si="32"/>
        <v>NO HABILITA</v>
      </c>
      <c r="AH153" s="35">
        <f>'OFERTAS ECONOMICAS'!AT153</f>
        <v>0</v>
      </c>
      <c r="AI153" s="35">
        <f>'EV TECNICA'!P153</f>
        <v>0</v>
      </c>
      <c r="AJ153" s="47" t="str">
        <f t="shared" si="33"/>
        <v>NO OFERTADO</v>
      </c>
      <c r="AK153" s="35">
        <f>'OFERTAS ECONOMICAS'!AX153</f>
        <v>0</v>
      </c>
      <c r="AL153" s="35">
        <f>'EV TECNICA'!Q153</f>
        <v>0</v>
      </c>
      <c r="AM153" s="47" t="str">
        <f t="shared" si="34"/>
        <v>NO OFERTADO</v>
      </c>
      <c r="AN153" s="35">
        <f>'OFERTAS ECONOMICAS'!BB153</f>
        <v>0</v>
      </c>
      <c r="AO153" s="35">
        <f>'EV TECNICA'!R153</f>
        <v>0</v>
      </c>
      <c r="AP153" s="47" t="str">
        <f t="shared" si="35"/>
        <v>NO OFERTADO</v>
      </c>
    </row>
    <row r="154" spans="1:42" s="14" customFormat="1" ht="25.5" x14ac:dyDescent="0.2">
      <c r="A154" s="52">
        <v>145</v>
      </c>
      <c r="B154" s="49" t="s">
        <v>103</v>
      </c>
      <c r="C154" s="49" t="s">
        <v>89</v>
      </c>
      <c r="D154" s="132">
        <v>1</v>
      </c>
      <c r="E154" s="50" t="s">
        <v>331</v>
      </c>
      <c r="F154" s="164">
        <v>106313</v>
      </c>
      <c r="G154" s="35">
        <f>'OFERTAS ECONOMICAS'!J154</f>
        <v>0</v>
      </c>
      <c r="H154" s="35">
        <f>'EV TECNICA'!G154</f>
        <v>0</v>
      </c>
      <c r="I154" s="47" t="str">
        <f t="shared" si="24"/>
        <v>NO OFERTADO</v>
      </c>
      <c r="J154" s="35">
        <f>'OFERTAS ECONOMICAS'!N154</f>
        <v>0</v>
      </c>
      <c r="K154" s="35">
        <f>'EV TECNICA'!H154</f>
        <v>0</v>
      </c>
      <c r="L154" s="47" t="str">
        <f t="shared" si="25"/>
        <v>NO OFERTADO</v>
      </c>
      <c r="M154" s="35">
        <f>'OFERTAS ECONOMICAS'!R154</f>
        <v>0</v>
      </c>
      <c r="N154" s="35">
        <f>'EV TECNICA'!I154</f>
        <v>0</v>
      </c>
      <c r="O154" s="47" t="str">
        <f t="shared" si="26"/>
        <v>NO OFERTADO</v>
      </c>
      <c r="P154" s="35">
        <f>'OFERTAS ECONOMICAS'!V154</f>
        <v>133067</v>
      </c>
      <c r="Q154" s="35" t="str">
        <f>'EV TECNICA'!J154</f>
        <v>CUMPLE</v>
      </c>
      <c r="R154" s="47" t="str">
        <f t="shared" si="27"/>
        <v>HABILITA</v>
      </c>
      <c r="S154" s="35">
        <f>'OFERTAS ECONOMICAS'!Z154</f>
        <v>0</v>
      </c>
      <c r="T154" s="35">
        <f>'EV TECNICA'!K154</f>
        <v>0</v>
      </c>
      <c r="U154" s="47" t="str">
        <f t="shared" si="28"/>
        <v>NO OFERTADO</v>
      </c>
      <c r="V154" s="35">
        <f>'OFERTAS ECONOMICAS'!AD154</f>
        <v>0</v>
      </c>
      <c r="W154" s="35">
        <f>'EV TECNICA'!L154</f>
        <v>0</v>
      </c>
      <c r="X154" s="47" t="str">
        <f t="shared" si="29"/>
        <v>NO OFERTADO</v>
      </c>
      <c r="Y154" s="35">
        <f>'OFERTAS ECONOMICAS'!AH154</f>
        <v>0</v>
      </c>
      <c r="Z154" s="35">
        <f>'EV TECNICA'!M154</f>
        <v>0</v>
      </c>
      <c r="AA154" s="47" t="str">
        <f t="shared" si="30"/>
        <v>NO OFERTADO</v>
      </c>
      <c r="AB154" s="35">
        <f>'OFERTAS ECONOMICAS'!AL154</f>
        <v>0</v>
      </c>
      <c r="AC154" s="35">
        <f>'EV TECNICA'!N154</f>
        <v>0</v>
      </c>
      <c r="AD154" s="47" t="str">
        <f t="shared" si="31"/>
        <v>NO OFERTADO</v>
      </c>
      <c r="AE154" s="35">
        <f>'OFERTAS ECONOMICAS'!AP154</f>
        <v>128278</v>
      </c>
      <c r="AF154" s="35" t="str">
        <f>'EV TECNICA'!O154</f>
        <v xml:space="preserve">CUMPLE </v>
      </c>
      <c r="AG154" s="47" t="str">
        <f t="shared" si="32"/>
        <v>HABILITA</v>
      </c>
      <c r="AH154" s="35">
        <f>'OFERTAS ECONOMICAS'!AT154</f>
        <v>0</v>
      </c>
      <c r="AI154" s="35">
        <f>'EV TECNICA'!P154</f>
        <v>0</v>
      </c>
      <c r="AJ154" s="47" t="str">
        <f t="shared" si="33"/>
        <v>NO OFERTADO</v>
      </c>
      <c r="AK154" s="35">
        <f>'OFERTAS ECONOMICAS'!AX154</f>
        <v>0</v>
      </c>
      <c r="AL154" s="35">
        <f>'EV TECNICA'!Q154</f>
        <v>0</v>
      </c>
      <c r="AM154" s="47" t="str">
        <f t="shared" si="34"/>
        <v>NO OFERTADO</v>
      </c>
      <c r="AN154" s="35">
        <f>'OFERTAS ECONOMICAS'!BB154</f>
        <v>0</v>
      </c>
      <c r="AO154" s="35">
        <f>'EV TECNICA'!R154</f>
        <v>0</v>
      </c>
      <c r="AP154" s="47" t="str">
        <f t="shared" si="35"/>
        <v>NO OFERTADO</v>
      </c>
    </row>
    <row r="155" spans="1:42" s="14" customFormat="1" ht="25.5" x14ac:dyDescent="0.2">
      <c r="A155" s="48">
        <v>146</v>
      </c>
      <c r="B155" s="49" t="s">
        <v>104</v>
      </c>
      <c r="C155" s="49" t="s">
        <v>89</v>
      </c>
      <c r="D155" s="132">
        <v>1</v>
      </c>
      <c r="E155" s="50" t="s">
        <v>331</v>
      </c>
      <c r="F155" s="164">
        <v>106313</v>
      </c>
      <c r="G155" s="35">
        <f>'OFERTAS ECONOMICAS'!J155</f>
        <v>0</v>
      </c>
      <c r="H155" s="35">
        <f>'EV TECNICA'!G155</f>
        <v>0</v>
      </c>
      <c r="I155" s="47" t="str">
        <f t="shared" si="24"/>
        <v>NO OFERTADO</v>
      </c>
      <c r="J155" s="35">
        <f>'OFERTAS ECONOMICAS'!N155</f>
        <v>0</v>
      </c>
      <c r="K155" s="35">
        <f>'EV TECNICA'!H155</f>
        <v>0</v>
      </c>
      <c r="L155" s="47" t="str">
        <f t="shared" si="25"/>
        <v>NO OFERTADO</v>
      </c>
      <c r="M155" s="35">
        <f>'OFERTAS ECONOMICAS'!R155</f>
        <v>0</v>
      </c>
      <c r="N155" s="35">
        <f>'EV TECNICA'!I155</f>
        <v>0</v>
      </c>
      <c r="O155" s="47" t="str">
        <f t="shared" si="26"/>
        <v>NO OFERTADO</v>
      </c>
      <c r="P155" s="35">
        <f>'OFERTAS ECONOMICAS'!V155</f>
        <v>133067</v>
      </c>
      <c r="Q155" s="35" t="str">
        <f>'EV TECNICA'!J155</f>
        <v>CUMPLE</v>
      </c>
      <c r="R155" s="47" t="str">
        <f t="shared" si="27"/>
        <v>HABILITA</v>
      </c>
      <c r="S155" s="35">
        <f>'OFERTAS ECONOMICAS'!Z155</f>
        <v>0</v>
      </c>
      <c r="T155" s="35">
        <f>'EV TECNICA'!K155</f>
        <v>0</v>
      </c>
      <c r="U155" s="47" t="str">
        <f t="shared" si="28"/>
        <v>NO OFERTADO</v>
      </c>
      <c r="V155" s="35">
        <f>'OFERTAS ECONOMICAS'!AD155</f>
        <v>0</v>
      </c>
      <c r="W155" s="35">
        <f>'EV TECNICA'!L155</f>
        <v>0</v>
      </c>
      <c r="X155" s="47" t="str">
        <f t="shared" si="29"/>
        <v>NO OFERTADO</v>
      </c>
      <c r="Y155" s="35">
        <f>'OFERTAS ECONOMICAS'!AH155</f>
        <v>0</v>
      </c>
      <c r="Z155" s="35">
        <f>'EV TECNICA'!M155</f>
        <v>0</v>
      </c>
      <c r="AA155" s="47" t="str">
        <f t="shared" si="30"/>
        <v>NO OFERTADO</v>
      </c>
      <c r="AB155" s="35">
        <f>'OFERTAS ECONOMICAS'!AL155</f>
        <v>0</v>
      </c>
      <c r="AC155" s="35">
        <f>'EV TECNICA'!N155</f>
        <v>0</v>
      </c>
      <c r="AD155" s="47" t="str">
        <f t="shared" si="31"/>
        <v>NO OFERTADO</v>
      </c>
      <c r="AE155" s="35">
        <f>'OFERTAS ECONOMICAS'!AP155</f>
        <v>128278</v>
      </c>
      <c r="AF155" s="35" t="str">
        <f>'EV TECNICA'!O155</f>
        <v xml:space="preserve">CUMPLE </v>
      </c>
      <c r="AG155" s="47" t="str">
        <f t="shared" si="32"/>
        <v>HABILITA</v>
      </c>
      <c r="AH155" s="35">
        <f>'OFERTAS ECONOMICAS'!AT155</f>
        <v>0</v>
      </c>
      <c r="AI155" s="35">
        <f>'EV TECNICA'!P155</f>
        <v>0</v>
      </c>
      <c r="AJ155" s="47" t="str">
        <f t="shared" si="33"/>
        <v>NO OFERTADO</v>
      </c>
      <c r="AK155" s="35">
        <f>'OFERTAS ECONOMICAS'!AX155</f>
        <v>0</v>
      </c>
      <c r="AL155" s="35">
        <f>'EV TECNICA'!Q155</f>
        <v>0</v>
      </c>
      <c r="AM155" s="47" t="str">
        <f t="shared" si="34"/>
        <v>NO OFERTADO</v>
      </c>
      <c r="AN155" s="35">
        <f>'OFERTAS ECONOMICAS'!BB155</f>
        <v>0</v>
      </c>
      <c r="AO155" s="35">
        <f>'EV TECNICA'!R155</f>
        <v>0</v>
      </c>
      <c r="AP155" s="47" t="str">
        <f t="shared" si="35"/>
        <v>NO OFERTADO</v>
      </c>
    </row>
    <row r="156" spans="1:42" s="14" customFormat="1" ht="38.25" x14ac:dyDescent="0.2">
      <c r="A156" s="52">
        <v>147</v>
      </c>
      <c r="B156" s="49" t="s">
        <v>120</v>
      </c>
      <c r="C156" s="49" t="s">
        <v>121</v>
      </c>
      <c r="D156" s="132">
        <v>1</v>
      </c>
      <c r="E156" s="50" t="s">
        <v>331</v>
      </c>
      <c r="F156" s="164">
        <v>151470</v>
      </c>
      <c r="G156" s="35">
        <f>'OFERTAS ECONOMICAS'!J156</f>
        <v>0</v>
      </c>
      <c r="H156" s="35">
        <f>'EV TECNICA'!G156</f>
        <v>0</v>
      </c>
      <c r="I156" s="47" t="str">
        <f t="shared" si="24"/>
        <v>NO OFERTADO</v>
      </c>
      <c r="J156" s="35">
        <f>'OFERTAS ECONOMICAS'!N156</f>
        <v>0</v>
      </c>
      <c r="K156" s="35">
        <f>'EV TECNICA'!H156</f>
        <v>0</v>
      </c>
      <c r="L156" s="47" t="str">
        <f t="shared" si="25"/>
        <v>NO OFERTADO</v>
      </c>
      <c r="M156" s="35">
        <f>'OFERTAS ECONOMICAS'!R156</f>
        <v>0</v>
      </c>
      <c r="N156" s="35">
        <f>'EV TECNICA'!I156</f>
        <v>0</v>
      </c>
      <c r="O156" s="47" t="str">
        <f t="shared" si="26"/>
        <v>NO OFERTADO</v>
      </c>
      <c r="P156" s="35">
        <f>'OFERTAS ECONOMICAS'!V156</f>
        <v>0</v>
      </c>
      <c r="Q156" s="35">
        <f>'EV TECNICA'!J156</f>
        <v>0</v>
      </c>
      <c r="R156" s="47" t="str">
        <f t="shared" si="27"/>
        <v>NO OFERTADO</v>
      </c>
      <c r="S156" s="35">
        <f>'OFERTAS ECONOMICAS'!Z156</f>
        <v>0</v>
      </c>
      <c r="T156" s="35">
        <f>'EV TECNICA'!K156</f>
        <v>0</v>
      </c>
      <c r="U156" s="47" t="str">
        <f t="shared" si="28"/>
        <v>NO OFERTADO</v>
      </c>
      <c r="V156" s="35">
        <f>'OFERTAS ECONOMICAS'!AD156</f>
        <v>0</v>
      </c>
      <c r="W156" s="35">
        <f>'EV TECNICA'!L156</f>
        <v>0</v>
      </c>
      <c r="X156" s="47" t="str">
        <f t="shared" si="29"/>
        <v>NO OFERTADO</v>
      </c>
      <c r="Y156" s="35">
        <f>'OFERTAS ECONOMICAS'!AH156</f>
        <v>0</v>
      </c>
      <c r="Z156" s="35">
        <f>'EV TECNICA'!M156</f>
        <v>0</v>
      </c>
      <c r="AA156" s="47" t="str">
        <f t="shared" si="30"/>
        <v>NO OFERTADO</v>
      </c>
      <c r="AB156" s="35">
        <f>'OFERTAS ECONOMICAS'!AL156</f>
        <v>0</v>
      </c>
      <c r="AC156" s="35">
        <f>'EV TECNICA'!N156</f>
        <v>0</v>
      </c>
      <c r="AD156" s="47" t="str">
        <f t="shared" si="31"/>
        <v>NO OFERTADO</v>
      </c>
      <c r="AE156" s="35">
        <f>'OFERTAS ECONOMICAS'!AP156</f>
        <v>0</v>
      </c>
      <c r="AF156" s="35">
        <f>'EV TECNICA'!O156</f>
        <v>0</v>
      </c>
      <c r="AG156" s="47" t="str">
        <f t="shared" si="32"/>
        <v>NO OFERTADO</v>
      </c>
      <c r="AH156" s="35">
        <f>'OFERTAS ECONOMICAS'!AT156</f>
        <v>0</v>
      </c>
      <c r="AI156" s="35">
        <f>'EV TECNICA'!P156</f>
        <v>0</v>
      </c>
      <c r="AJ156" s="47" t="str">
        <f t="shared" si="33"/>
        <v>NO OFERTADO</v>
      </c>
      <c r="AK156" s="35">
        <f>'OFERTAS ECONOMICAS'!AX156</f>
        <v>0</v>
      </c>
      <c r="AL156" s="35">
        <f>'EV TECNICA'!Q156</f>
        <v>0</v>
      </c>
      <c r="AM156" s="47" t="str">
        <f t="shared" si="34"/>
        <v>NO OFERTADO</v>
      </c>
      <c r="AN156" s="35">
        <f>'OFERTAS ECONOMICAS'!BB156</f>
        <v>0</v>
      </c>
      <c r="AO156" s="35">
        <f>'EV TECNICA'!R156</f>
        <v>0</v>
      </c>
      <c r="AP156" s="47" t="str">
        <f t="shared" si="35"/>
        <v>NO OFERTADO</v>
      </c>
    </row>
    <row r="157" spans="1:42" s="14" customFormat="1" ht="38.25" x14ac:dyDescent="0.2">
      <c r="A157" s="48">
        <v>148</v>
      </c>
      <c r="B157" s="49" t="s">
        <v>122</v>
      </c>
      <c r="C157" s="49" t="s">
        <v>121</v>
      </c>
      <c r="D157" s="132">
        <v>1</v>
      </c>
      <c r="E157" s="50" t="s">
        <v>331</v>
      </c>
      <c r="F157" s="164">
        <v>115425</v>
      </c>
      <c r="G157" s="35">
        <f>'OFERTAS ECONOMICAS'!J157</f>
        <v>0</v>
      </c>
      <c r="H157" s="35">
        <f>'EV TECNICA'!G157</f>
        <v>0</v>
      </c>
      <c r="I157" s="47" t="str">
        <f t="shared" si="24"/>
        <v>NO OFERTADO</v>
      </c>
      <c r="J157" s="35">
        <f>'OFERTAS ECONOMICAS'!N157</f>
        <v>0</v>
      </c>
      <c r="K157" s="35">
        <f>'EV TECNICA'!H157</f>
        <v>0</v>
      </c>
      <c r="L157" s="47" t="str">
        <f t="shared" si="25"/>
        <v>NO OFERTADO</v>
      </c>
      <c r="M157" s="35">
        <f>'OFERTAS ECONOMICAS'!R157</f>
        <v>0</v>
      </c>
      <c r="N157" s="35">
        <f>'EV TECNICA'!I157</f>
        <v>0</v>
      </c>
      <c r="O157" s="47" t="str">
        <f t="shared" si="26"/>
        <v>NO OFERTADO</v>
      </c>
      <c r="P157" s="35">
        <f>'OFERTAS ECONOMICAS'!V157</f>
        <v>147762</v>
      </c>
      <c r="Q157" s="35" t="str">
        <f>'EV TECNICA'!J157</f>
        <v>CUMPLE</v>
      </c>
      <c r="R157" s="47" t="str">
        <f t="shared" si="27"/>
        <v>HABILITA</v>
      </c>
      <c r="S157" s="35">
        <f>'OFERTAS ECONOMICAS'!Z157</f>
        <v>0</v>
      </c>
      <c r="T157" s="35">
        <f>'EV TECNICA'!K157</f>
        <v>0</v>
      </c>
      <c r="U157" s="47" t="str">
        <f t="shared" si="28"/>
        <v>NO OFERTADO</v>
      </c>
      <c r="V157" s="35">
        <f>'OFERTAS ECONOMICAS'!AD157</f>
        <v>0</v>
      </c>
      <c r="W157" s="35">
        <f>'EV TECNICA'!L157</f>
        <v>0</v>
      </c>
      <c r="X157" s="47" t="str">
        <f t="shared" si="29"/>
        <v>NO OFERTADO</v>
      </c>
      <c r="Y157" s="35">
        <f>'OFERTAS ECONOMICAS'!AH157</f>
        <v>0</v>
      </c>
      <c r="Z157" s="35">
        <f>'EV TECNICA'!M157</f>
        <v>0</v>
      </c>
      <c r="AA157" s="47" t="str">
        <f t="shared" si="30"/>
        <v>NO OFERTADO</v>
      </c>
      <c r="AB157" s="35">
        <f>'OFERTAS ECONOMICAS'!AL157</f>
        <v>0</v>
      </c>
      <c r="AC157" s="35">
        <f>'EV TECNICA'!N157</f>
        <v>0</v>
      </c>
      <c r="AD157" s="47" t="str">
        <f t="shared" si="31"/>
        <v>NO OFERTADO</v>
      </c>
      <c r="AE157" s="35">
        <f>'OFERTAS ECONOMICAS'!AP157</f>
        <v>140727</v>
      </c>
      <c r="AF157" s="35" t="str">
        <f>'EV TECNICA'!O157</f>
        <v xml:space="preserve">CUMPLE </v>
      </c>
      <c r="AG157" s="47" t="str">
        <f t="shared" si="32"/>
        <v>HABILITA</v>
      </c>
      <c r="AH157" s="35">
        <f>'OFERTAS ECONOMICAS'!AT157</f>
        <v>0</v>
      </c>
      <c r="AI157" s="35">
        <f>'EV TECNICA'!P157</f>
        <v>0</v>
      </c>
      <c r="AJ157" s="47" t="str">
        <f t="shared" si="33"/>
        <v>NO OFERTADO</v>
      </c>
      <c r="AK157" s="35">
        <f>'OFERTAS ECONOMICAS'!AX157</f>
        <v>0</v>
      </c>
      <c r="AL157" s="35">
        <f>'EV TECNICA'!Q157</f>
        <v>0</v>
      </c>
      <c r="AM157" s="47" t="str">
        <f t="shared" si="34"/>
        <v>NO OFERTADO</v>
      </c>
      <c r="AN157" s="35">
        <f>'OFERTAS ECONOMICAS'!BB157</f>
        <v>0</v>
      </c>
      <c r="AO157" s="35">
        <f>'EV TECNICA'!R157</f>
        <v>0</v>
      </c>
      <c r="AP157" s="47" t="str">
        <f t="shared" si="35"/>
        <v>NO OFERTADO</v>
      </c>
    </row>
    <row r="158" spans="1:42" s="14" customFormat="1" ht="25.5" x14ac:dyDescent="0.2">
      <c r="A158" s="52">
        <v>149</v>
      </c>
      <c r="B158" s="49" t="s">
        <v>158</v>
      </c>
      <c r="C158" s="49" t="s">
        <v>157</v>
      </c>
      <c r="D158" s="132">
        <v>1</v>
      </c>
      <c r="E158" s="50" t="s">
        <v>331</v>
      </c>
      <c r="F158" s="164">
        <v>3060</v>
      </c>
      <c r="G158" s="35">
        <f>'OFERTAS ECONOMICAS'!J158</f>
        <v>0</v>
      </c>
      <c r="H158" s="35">
        <f>'EV TECNICA'!G158</f>
        <v>0</v>
      </c>
      <c r="I158" s="47" t="str">
        <f t="shared" si="24"/>
        <v>NO OFERTADO</v>
      </c>
      <c r="J158" s="35">
        <f>'OFERTAS ECONOMICAS'!N158</f>
        <v>0</v>
      </c>
      <c r="K158" s="35">
        <f>'EV TECNICA'!H158</f>
        <v>0</v>
      </c>
      <c r="L158" s="47" t="str">
        <f t="shared" si="25"/>
        <v>NO OFERTADO</v>
      </c>
      <c r="M158" s="35">
        <f>'OFERTAS ECONOMICAS'!R158</f>
        <v>0</v>
      </c>
      <c r="N158" s="35">
        <f>'EV TECNICA'!I158</f>
        <v>0</v>
      </c>
      <c r="O158" s="47" t="str">
        <f t="shared" si="26"/>
        <v>NO OFERTADO</v>
      </c>
      <c r="P158" s="35">
        <f>'OFERTAS ECONOMICAS'!V158</f>
        <v>0</v>
      </c>
      <c r="Q158" s="35">
        <f>'EV TECNICA'!J158</f>
        <v>0</v>
      </c>
      <c r="R158" s="47" t="str">
        <f t="shared" si="27"/>
        <v>NO OFERTADO</v>
      </c>
      <c r="S158" s="35">
        <f>'OFERTAS ECONOMICAS'!Z158</f>
        <v>0</v>
      </c>
      <c r="T158" s="35">
        <f>'EV TECNICA'!K158</f>
        <v>0</v>
      </c>
      <c r="U158" s="47" t="str">
        <f t="shared" si="28"/>
        <v>NO OFERTADO</v>
      </c>
      <c r="V158" s="35">
        <f>'OFERTAS ECONOMICAS'!AD158</f>
        <v>0</v>
      </c>
      <c r="W158" s="35">
        <f>'EV TECNICA'!L158</f>
        <v>0</v>
      </c>
      <c r="X158" s="47" t="str">
        <f t="shared" si="29"/>
        <v>NO OFERTADO</v>
      </c>
      <c r="Y158" s="35">
        <f>'OFERTAS ECONOMICAS'!AH158</f>
        <v>0</v>
      </c>
      <c r="Z158" s="35">
        <f>'EV TECNICA'!M158</f>
        <v>0</v>
      </c>
      <c r="AA158" s="47" t="str">
        <f t="shared" si="30"/>
        <v>NO OFERTADO</v>
      </c>
      <c r="AB158" s="35">
        <f>'OFERTAS ECONOMICAS'!AL158</f>
        <v>0</v>
      </c>
      <c r="AC158" s="35">
        <f>'EV TECNICA'!N158</f>
        <v>0</v>
      </c>
      <c r="AD158" s="47" t="str">
        <f t="shared" si="31"/>
        <v>NO OFERTADO</v>
      </c>
      <c r="AE158" s="35">
        <f>'OFERTAS ECONOMICAS'!AP158</f>
        <v>10897</v>
      </c>
      <c r="AF158" s="35" t="str">
        <f>'EV TECNICA'!O158</f>
        <v xml:space="preserve">CUMPLE </v>
      </c>
      <c r="AG158" s="47" t="str">
        <f t="shared" si="32"/>
        <v>NO HABILITA</v>
      </c>
      <c r="AH158" s="35">
        <f>'OFERTAS ECONOMICAS'!AT158</f>
        <v>0</v>
      </c>
      <c r="AI158" s="35">
        <f>'EV TECNICA'!P158</f>
        <v>0</v>
      </c>
      <c r="AJ158" s="47" t="str">
        <f t="shared" si="33"/>
        <v>NO OFERTADO</v>
      </c>
      <c r="AK158" s="35">
        <f>'OFERTAS ECONOMICAS'!AX158</f>
        <v>0</v>
      </c>
      <c r="AL158" s="35">
        <f>'EV TECNICA'!Q158</f>
        <v>0</v>
      </c>
      <c r="AM158" s="47" t="str">
        <f t="shared" si="34"/>
        <v>NO OFERTADO</v>
      </c>
      <c r="AN158" s="35">
        <f>'OFERTAS ECONOMICAS'!BB158</f>
        <v>0</v>
      </c>
      <c r="AO158" s="35">
        <f>'EV TECNICA'!R158</f>
        <v>0</v>
      </c>
      <c r="AP158" s="47" t="str">
        <f t="shared" si="35"/>
        <v>NO OFERTADO</v>
      </c>
    </row>
    <row r="159" spans="1:42" s="14" customFormat="1" ht="102" x14ac:dyDescent="0.2">
      <c r="A159" s="48">
        <v>150</v>
      </c>
      <c r="B159" s="49" t="s">
        <v>400</v>
      </c>
      <c r="C159" s="49" t="s">
        <v>193</v>
      </c>
      <c r="D159" s="132">
        <v>1</v>
      </c>
      <c r="E159" s="50" t="s">
        <v>331</v>
      </c>
      <c r="F159" s="164">
        <v>189810</v>
      </c>
      <c r="G159" s="35">
        <f>'OFERTAS ECONOMICAS'!J159</f>
        <v>0</v>
      </c>
      <c r="H159" s="35">
        <f>'EV TECNICA'!G159</f>
        <v>0</v>
      </c>
      <c r="I159" s="47" t="str">
        <f t="shared" si="24"/>
        <v>NO OFERTADO</v>
      </c>
      <c r="J159" s="35">
        <f>'OFERTAS ECONOMICAS'!N159</f>
        <v>0</v>
      </c>
      <c r="K159" s="35">
        <f>'EV TECNICA'!H159</f>
        <v>0</v>
      </c>
      <c r="L159" s="47" t="str">
        <f t="shared" si="25"/>
        <v>NO OFERTADO</v>
      </c>
      <c r="M159" s="35">
        <f>'OFERTAS ECONOMICAS'!R159</f>
        <v>0</v>
      </c>
      <c r="N159" s="35">
        <f>'EV TECNICA'!I159</f>
        <v>0</v>
      </c>
      <c r="O159" s="47" t="str">
        <f t="shared" si="26"/>
        <v>NO OFERTADO</v>
      </c>
      <c r="P159" s="35">
        <f>'OFERTAS ECONOMICAS'!V159</f>
        <v>0</v>
      </c>
      <c r="Q159" s="35">
        <f>'EV TECNICA'!J159</f>
        <v>0</v>
      </c>
      <c r="R159" s="47" t="str">
        <f t="shared" si="27"/>
        <v>NO OFERTADO</v>
      </c>
      <c r="S159" s="35">
        <f>'OFERTAS ECONOMICAS'!Z159</f>
        <v>0</v>
      </c>
      <c r="T159" s="35">
        <f>'EV TECNICA'!K159</f>
        <v>0</v>
      </c>
      <c r="U159" s="47" t="str">
        <f t="shared" si="28"/>
        <v>NO OFERTADO</v>
      </c>
      <c r="V159" s="35">
        <f>'OFERTAS ECONOMICAS'!AD159</f>
        <v>0</v>
      </c>
      <c r="W159" s="35">
        <f>'EV TECNICA'!L159</f>
        <v>0</v>
      </c>
      <c r="X159" s="47" t="str">
        <f t="shared" si="29"/>
        <v>NO OFERTADO</v>
      </c>
      <c r="Y159" s="35">
        <f>'OFERTAS ECONOMICAS'!AH159</f>
        <v>0</v>
      </c>
      <c r="Z159" s="35">
        <f>'EV TECNICA'!M159</f>
        <v>0</v>
      </c>
      <c r="AA159" s="47" t="str">
        <f t="shared" si="30"/>
        <v>NO OFERTADO</v>
      </c>
      <c r="AB159" s="35">
        <f>'OFERTAS ECONOMICAS'!AL159</f>
        <v>0</v>
      </c>
      <c r="AC159" s="35">
        <f>'EV TECNICA'!N159</f>
        <v>0</v>
      </c>
      <c r="AD159" s="47" t="str">
        <f t="shared" si="31"/>
        <v>NO OFERTADO</v>
      </c>
      <c r="AE159" s="35">
        <f>'OFERTAS ECONOMICAS'!AP159</f>
        <v>241222</v>
      </c>
      <c r="AF159" s="35" t="str">
        <f>'EV TECNICA'!O159</f>
        <v xml:space="preserve">CUMPLE </v>
      </c>
      <c r="AG159" s="47" t="str">
        <f t="shared" si="32"/>
        <v>HABILITA</v>
      </c>
      <c r="AH159" s="35">
        <f>'OFERTAS ECONOMICAS'!AT159</f>
        <v>0</v>
      </c>
      <c r="AI159" s="35">
        <f>'EV TECNICA'!P159</f>
        <v>0</v>
      </c>
      <c r="AJ159" s="47" t="str">
        <f t="shared" si="33"/>
        <v>NO OFERTADO</v>
      </c>
      <c r="AK159" s="35">
        <f>'OFERTAS ECONOMICAS'!AX159</f>
        <v>0</v>
      </c>
      <c r="AL159" s="35">
        <f>'EV TECNICA'!Q159</f>
        <v>0</v>
      </c>
      <c r="AM159" s="47" t="str">
        <f t="shared" si="34"/>
        <v>NO OFERTADO</v>
      </c>
      <c r="AN159" s="35">
        <f>'OFERTAS ECONOMICAS'!BB159</f>
        <v>0</v>
      </c>
      <c r="AO159" s="35">
        <f>'EV TECNICA'!R159</f>
        <v>0</v>
      </c>
      <c r="AP159" s="47" t="str">
        <f t="shared" si="35"/>
        <v>NO OFERTADO</v>
      </c>
    </row>
    <row r="160" spans="1:42" s="14" customFormat="1" ht="102" x14ac:dyDescent="0.2">
      <c r="A160" s="52">
        <v>151</v>
      </c>
      <c r="B160" s="49" t="s">
        <v>401</v>
      </c>
      <c r="C160" s="49" t="s">
        <v>193</v>
      </c>
      <c r="D160" s="132">
        <v>1</v>
      </c>
      <c r="E160" s="50" t="s">
        <v>331</v>
      </c>
      <c r="F160" s="164">
        <v>189810</v>
      </c>
      <c r="G160" s="35">
        <f>'OFERTAS ECONOMICAS'!J160</f>
        <v>0</v>
      </c>
      <c r="H160" s="35">
        <f>'EV TECNICA'!G160</f>
        <v>0</v>
      </c>
      <c r="I160" s="47" t="str">
        <f t="shared" si="24"/>
        <v>NO OFERTADO</v>
      </c>
      <c r="J160" s="35">
        <f>'OFERTAS ECONOMICAS'!N160</f>
        <v>0</v>
      </c>
      <c r="K160" s="35">
        <f>'EV TECNICA'!H160</f>
        <v>0</v>
      </c>
      <c r="L160" s="47" t="str">
        <f t="shared" si="25"/>
        <v>NO OFERTADO</v>
      </c>
      <c r="M160" s="35">
        <f>'OFERTAS ECONOMICAS'!R160</f>
        <v>0</v>
      </c>
      <c r="N160" s="35">
        <f>'EV TECNICA'!I160</f>
        <v>0</v>
      </c>
      <c r="O160" s="47" t="str">
        <f t="shared" si="26"/>
        <v>NO OFERTADO</v>
      </c>
      <c r="P160" s="35">
        <f>'OFERTAS ECONOMICAS'!V160</f>
        <v>0</v>
      </c>
      <c r="Q160" s="35">
        <f>'EV TECNICA'!J160</f>
        <v>0</v>
      </c>
      <c r="R160" s="47" t="str">
        <f t="shared" si="27"/>
        <v>NO OFERTADO</v>
      </c>
      <c r="S160" s="35">
        <f>'OFERTAS ECONOMICAS'!Z160</f>
        <v>0</v>
      </c>
      <c r="T160" s="35">
        <f>'EV TECNICA'!K160</f>
        <v>0</v>
      </c>
      <c r="U160" s="47" t="str">
        <f t="shared" si="28"/>
        <v>NO OFERTADO</v>
      </c>
      <c r="V160" s="35">
        <f>'OFERTAS ECONOMICAS'!AD160</f>
        <v>0</v>
      </c>
      <c r="W160" s="35">
        <f>'EV TECNICA'!L160</f>
        <v>0</v>
      </c>
      <c r="X160" s="47" t="str">
        <f t="shared" si="29"/>
        <v>NO OFERTADO</v>
      </c>
      <c r="Y160" s="35">
        <f>'OFERTAS ECONOMICAS'!AH160</f>
        <v>0</v>
      </c>
      <c r="Z160" s="35">
        <f>'EV TECNICA'!M160</f>
        <v>0</v>
      </c>
      <c r="AA160" s="47" t="str">
        <f t="shared" si="30"/>
        <v>NO OFERTADO</v>
      </c>
      <c r="AB160" s="35">
        <f>'OFERTAS ECONOMICAS'!AL160</f>
        <v>0</v>
      </c>
      <c r="AC160" s="35">
        <f>'EV TECNICA'!N160</f>
        <v>0</v>
      </c>
      <c r="AD160" s="47" t="str">
        <f t="shared" si="31"/>
        <v>NO OFERTADO</v>
      </c>
      <c r="AE160" s="35">
        <f>'OFERTAS ECONOMICAS'!AP160</f>
        <v>241222</v>
      </c>
      <c r="AF160" s="35" t="str">
        <f>'EV TECNICA'!O160</f>
        <v xml:space="preserve">CUMPLE </v>
      </c>
      <c r="AG160" s="47" t="str">
        <f t="shared" si="32"/>
        <v>HABILITA</v>
      </c>
      <c r="AH160" s="35">
        <f>'OFERTAS ECONOMICAS'!AT160</f>
        <v>0</v>
      </c>
      <c r="AI160" s="35">
        <f>'EV TECNICA'!P160</f>
        <v>0</v>
      </c>
      <c r="AJ160" s="47" t="str">
        <f t="shared" si="33"/>
        <v>NO OFERTADO</v>
      </c>
      <c r="AK160" s="35">
        <f>'OFERTAS ECONOMICAS'!AX160</f>
        <v>0</v>
      </c>
      <c r="AL160" s="35">
        <f>'EV TECNICA'!Q160</f>
        <v>0</v>
      </c>
      <c r="AM160" s="47" t="str">
        <f t="shared" si="34"/>
        <v>NO OFERTADO</v>
      </c>
      <c r="AN160" s="35">
        <f>'OFERTAS ECONOMICAS'!BB160</f>
        <v>0</v>
      </c>
      <c r="AO160" s="35">
        <f>'EV TECNICA'!R160</f>
        <v>0</v>
      </c>
      <c r="AP160" s="47" t="str">
        <f t="shared" si="35"/>
        <v>NO OFERTADO</v>
      </c>
    </row>
    <row r="161" spans="1:42" s="14" customFormat="1" ht="102" x14ac:dyDescent="0.2">
      <c r="A161" s="48">
        <v>152</v>
      </c>
      <c r="B161" s="49" t="s">
        <v>402</v>
      </c>
      <c r="C161" s="49" t="s">
        <v>193</v>
      </c>
      <c r="D161" s="132">
        <v>1</v>
      </c>
      <c r="E161" s="50" t="s">
        <v>331</v>
      </c>
      <c r="F161" s="164">
        <v>189810</v>
      </c>
      <c r="G161" s="35">
        <f>'OFERTAS ECONOMICAS'!J161</f>
        <v>0</v>
      </c>
      <c r="H161" s="35">
        <f>'EV TECNICA'!G161</f>
        <v>0</v>
      </c>
      <c r="I161" s="47" t="str">
        <f t="shared" si="24"/>
        <v>NO OFERTADO</v>
      </c>
      <c r="J161" s="35">
        <f>'OFERTAS ECONOMICAS'!N161</f>
        <v>0</v>
      </c>
      <c r="K161" s="35">
        <f>'EV TECNICA'!H161</f>
        <v>0</v>
      </c>
      <c r="L161" s="47" t="str">
        <f t="shared" si="25"/>
        <v>NO OFERTADO</v>
      </c>
      <c r="M161" s="35">
        <f>'OFERTAS ECONOMICAS'!R161</f>
        <v>0</v>
      </c>
      <c r="N161" s="35">
        <f>'EV TECNICA'!I161</f>
        <v>0</v>
      </c>
      <c r="O161" s="47" t="str">
        <f t="shared" si="26"/>
        <v>NO OFERTADO</v>
      </c>
      <c r="P161" s="35">
        <f>'OFERTAS ECONOMICAS'!V161</f>
        <v>0</v>
      </c>
      <c r="Q161" s="35">
        <f>'EV TECNICA'!J161</f>
        <v>0</v>
      </c>
      <c r="R161" s="47" t="str">
        <f t="shared" si="27"/>
        <v>NO OFERTADO</v>
      </c>
      <c r="S161" s="35">
        <f>'OFERTAS ECONOMICAS'!Z161</f>
        <v>0</v>
      </c>
      <c r="T161" s="35">
        <f>'EV TECNICA'!K161</f>
        <v>0</v>
      </c>
      <c r="U161" s="47" t="str">
        <f t="shared" si="28"/>
        <v>NO OFERTADO</v>
      </c>
      <c r="V161" s="35">
        <f>'OFERTAS ECONOMICAS'!AD161</f>
        <v>0</v>
      </c>
      <c r="W161" s="35">
        <f>'EV TECNICA'!L161</f>
        <v>0</v>
      </c>
      <c r="X161" s="47" t="str">
        <f t="shared" si="29"/>
        <v>NO OFERTADO</v>
      </c>
      <c r="Y161" s="35">
        <f>'OFERTAS ECONOMICAS'!AH161</f>
        <v>0</v>
      </c>
      <c r="Z161" s="35">
        <f>'EV TECNICA'!M161</f>
        <v>0</v>
      </c>
      <c r="AA161" s="47" t="str">
        <f t="shared" si="30"/>
        <v>NO OFERTADO</v>
      </c>
      <c r="AB161" s="35">
        <f>'OFERTAS ECONOMICAS'!AL161</f>
        <v>0</v>
      </c>
      <c r="AC161" s="35">
        <f>'EV TECNICA'!N161</f>
        <v>0</v>
      </c>
      <c r="AD161" s="47" t="str">
        <f t="shared" si="31"/>
        <v>NO OFERTADO</v>
      </c>
      <c r="AE161" s="35">
        <f>'OFERTAS ECONOMICAS'!AP161</f>
        <v>241222</v>
      </c>
      <c r="AF161" s="35" t="str">
        <f>'EV TECNICA'!O161</f>
        <v xml:space="preserve">CUMPLE </v>
      </c>
      <c r="AG161" s="47" t="str">
        <f t="shared" si="32"/>
        <v>HABILITA</v>
      </c>
      <c r="AH161" s="35">
        <f>'OFERTAS ECONOMICAS'!AT161</f>
        <v>0</v>
      </c>
      <c r="AI161" s="35">
        <f>'EV TECNICA'!P161</f>
        <v>0</v>
      </c>
      <c r="AJ161" s="47" t="str">
        <f t="shared" si="33"/>
        <v>NO OFERTADO</v>
      </c>
      <c r="AK161" s="35">
        <f>'OFERTAS ECONOMICAS'!AX161</f>
        <v>0</v>
      </c>
      <c r="AL161" s="35">
        <f>'EV TECNICA'!Q161</f>
        <v>0</v>
      </c>
      <c r="AM161" s="47" t="str">
        <f t="shared" si="34"/>
        <v>NO OFERTADO</v>
      </c>
      <c r="AN161" s="35">
        <f>'OFERTAS ECONOMICAS'!BB161</f>
        <v>0</v>
      </c>
      <c r="AO161" s="35">
        <f>'EV TECNICA'!R161</f>
        <v>0</v>
      </c>
      <c r="AP161" s="47" t="str">
        <f t="shared" si="35"/>
        <v>NO OFERTADO</v>
      </c>
    </row>
    <row r="162" spans="1:42" s="14" customFormat="1" ht="102" x14ac:dyDescent="0.2">
      <c r="A162" s="52">
        <v>153</v>
      </c>
      <c r="B162" s="49" t="s">
        <v>403</v>
      </c>
      <c r="C162" s="49" t="s">
        <v>193</v>
      </c>
      <c r="D162" s="132">
        <v>1</v>
      </c>
      <c r="E162" s="50" t="s">
        <v>331</v>
      </c>
      <c r="F162" s="164">
        <v>189810</v>
      </c>
      <c r="G162" s="35">
        <f>'OFERTAS ECONOMICAS'!J162</f>
        <v>0</v>
      </c>
      <c r="H162" s="35">
        <f>'EV TECNICA'!G162</f>
        <v>0</v>
      </c>
      <c r="I162" s="47" t="str">
        <f t="shared" si="24"/>
        <v>NO OFERTADO</v>
      </c>
      <c r="J162" s="35">
        <f>'OFERTAS ECONOMICAS'!N162</f>
        <v>0</v>
      </c>
      <c r="K162" s="35">
        <f>'EV TECNICA'!H162</f>
        <v>0</v>
      </c>
      <c r="L162" s="47" t="str">
        <f t="shared" si="25"/>
        <v>NO OFERTADO</v>
      </c>
      <c r="M162" s="35">
        <f>'OFERTAS ECONOMICAS'!R162</f>
        <v>0</v>
      </c>
      <c r="N162" s="35">
        <f>'EV TECNICA'!I162</f>
        <v>0</v>
      </c>
      <c r="O162" s="47" t="str">
        <f t="shared" si="26"/>
        <v>NO OFERTADO</v>
      </c>
      <c r="P162" s="35">
        <f>'OFERTAS ECONOMICAS'!V162</f>
        <v>0</v>
      </c>
      <c r="Q162" s="35">
        <f>'EV TECNICA'!J162</f>
        <v>0</v>
      </c>
      <c r="R162" s="47" t="str">
        <f t="shared" si="27"/>
        <v>NO OFERTADO</v>
      </c>
      <c r="S162" s="35">
        <f>'OFERTAS ECONOMICAS'!Z162</f>
        <v>0</v>
      </c>
      <c r="T162" s="35">
        <f>'EV TECNICA'!K162</f>
        <v>0</v>
      </c>
      <c r="U162" s="47" t="str">
        <f t="shared" si="28"/>
        <v>NO OFERTADO</v>
      </c>
      <c r="V162" s="35">
        <f>'OFERTAS ECONOMICAS'!AD162</f>
        <v>0</v>
      </c>
      <c r="W162" s="35">
        <f>'EV TECNICA'!L162</f>
        <v>0</v>
      </c>
      <c r="X162" s="47" t="str">
        <f t="shared" si="29"/>
        <v>NO OFERTADO</v>
      </c>
      <c r="Y162" s="35">
        <f>'OFERTAS ECONOMICAS'!AH162</f>
        <v>0</v>
      </c>
      <c r="Z162" s="35">
        <f>'EV TECNICA'!M162</f>
        <v>0</v>
      </c>
      <c r="AA162" s="47" t="str">
        <f t="shared" si="30"/>
        <v>NO OFERTADO</v>
      </c>
      <c r="AB162" s="35">
        <f>'OFERTAS ECONOMICAS'!AL162</f>
        <v>0</v>
      </c>
      <c r="AC162" s="35">
        <f>'EV TECNICA'!N162</f>
        <v>0</v>
      </c>
      <c r="AD162" s="47" t="str">
        <f t="shared" si="31"/>
        <v>NO OFERTADO</v>
      </c>
      <c r="AE162" s="35">
        <f>'OFERTAS ECONOMICAS'!AP162</f>
        <v>241222</v>
      </c>
      <c r="AF162" s="35" t="str">
        <f>'EV TECNICA'!O162</f>
        <v xml:space="preserve">CUMPLE </v>
      </c>
      <c r="AG162" s="47" t="str">
        <f t="shared" si="32"/>
        <v>HABILITA</v>
      </c>
      <c r="AH162" s="35">
        <f>'OFERTAS ECONOMICAS'!AT162</f>
        <v>0</v>
      </c>
      <c r="AI162" s="35">
        <f>'EV TECNICA'!P162</f>
        <v>0</v>
      </c>
      <c r="AJ162" s="47" t="str">
        <f t="shared" si="33"/>
        <v>NO OFERTADO</v>
      </c>
      <c r="AK162" s="35">
        <f>'OFERTAS ECONOMICAS'!AX162</f>
        <v>0</v>
      </c>
      <c r="AL162" s="35">
        <f>'EV TECNICA'!Q162</f>
        <v>0</v>
      </c>
      <c r="AM162" s="47" t="str">
        <f t="shared" si="34"/>
        <v>NO OFERTADO</v>
      </c>
      <c r="AN162" s="35">
        <f>'OFERTAS ECONOMICAS'!BB162</f>
        <v>0</v>
      </c>
      <c r="AO162" s="35">
        <f>'EV TECNICA'!R162</f>
        <v>0</v>
      </c>
      <c r="AP162" s="47" t="str">
        <f t="shared" si="35"/>
        <v>NO OFERTADO</v>
      </c>
    </row>
    <row r="163" spans="1:42" s="14" customFormat="1" ht="38.25" x14ac:dyDescent="0.2">
      <c r="A163" s="48">
        <v>154</v>
      </c>
      <c r="B163" s="49" t="s">
        <v>208</v>
      </c>
      <c r="C163" s="49" t="s">
        <v>209</v>
      </c>
      <c r="D163" s="132">
        <v>1</v>
      </c>
      <c r="E163" s="50" t="s">
        <v>331</v>
      </c>
      <c r="F163" s="164">
        <v>187313</v>
      </c>
      <c r="G163" s="35">
        <f>'OFERTAS ECONOMICAS'!J163</f>
        <v>0</v>
      </c>
      <c r="H163" s="35">
        <f>'EV TECNICA'!G163</f>
        <v>0</v>
      </c>
      <c r="I163" s="47" t="str">
        <f t="shared" si="24"/>
        <v>NO OFERTADO</v>
      </c>
      <c r="J163" s="35">
        <f>'OFERTAS ECONOMICAS'!N163</f>
        <v>0</v>
      </c>
      <c r="K163" s="35">
        <f>'EV TECNICA'!H163</f>
        <v>0</v>
      </c>
      <c r="L163" s="47" t="str">
        <f t="shared" si="25"/>
        <v>NO OFERTADO</v>
      </c>
      <c r="M163" s="35">
        <f>'OFERTAS ECONOMICAS'!R163</f>
        <v>0</v>
      </c>
      <c r="N163" s="35">
        <f>'EV TECNICA'!I163</f>
        <v>0</v>
      </c>
      <c r="O163" s="47" t="str">
        <f t="shared" si="26"/>
        <v>NO OFERTADO</v>
      </c>
      <c r="P163" s="35">
        <f>'OFERTAS ECONOMICAS'!V163</f>
        <v>171307</v>
      </c>
      <c r="Q163" s="35" t="str">
        <f>'EV TECNICA'!J163</f>
        <v>NO CUMPLE EV. TECNICA</v>
      </c>
      <c r="R163" s="47" t="str">
        <f t="shared" si="27"/>
        <v>NO HABILITA</v>
      </c>
      <c r="S163" s="35">
        <f>'OFERTAS ECONOMICAS'!Z163</f>
        <v>0</v>
      </c>
      <c r="T163" s="35">
        <f>'EV TECNICA'!K163</f>
        <v>0</v>
      </c>
      <c r="U163" s="47" t="str">
        <f t="shared" si="28"/>
        <v>NO OFERTADO</v>
      </c>
      <c r="V163" s="35">
        <f>'OFERTAS ECONOMICAS'!AD163</f>
        <v>0</v>
      </c>
      <c r="W163" s="35">
        <f>'EV TECNICA'!L163</f>
        <v>0</v>
      </c>
      <c r="X163" s="47" t="str">
        <f t="shared" si="29"/>
        <v>NO OFERTADO</v>
      </c>
      <c r="Y163" s="35">
        <f>'OFERTAS ECONOMICAS'!AH163</f>
        <v>0</v>
      </c>
      <c r="Z163" s="35">
        <f>'EV TECNICA'!M163</f>
        <v>0</v>
      </c>
      <c r="AA163" s="47" t="str">
        <f t="shared" si="30"/>
        <v>NO OFERTADO</v>
      </c>
      <c r="AB163" s="35">
        <f>'OFERTAS ECONOMICAS'!AL163</f>
        <v>0</v>
      </c>
      <c r="AC163" s="35">
        <f>'EV TECNICA'!N163</f>
        <v>0</v>
      </c>
      <c r="AD163" s="47" t="str">
        <f t="shared" si="31"/>
        <v>NO OFERTADO</v>
      </c>
      <c r="AE163" s="35">
        <f>'OFERTAS ECONOMICAS'!AP163</f>
        <v>0</v>
      </c>
      <c r="AF163" s="35">
        <f>'EV TECNICA'!O163</f>
        <v>0</v>
      </c>
      <c r="AG163" s="47" t="str">
        <f t="shared" si="32"/>
        <v>NO OFERTADO</v>
      </c>
      <c r="AH163" s="35">
        <f>'OFERTAS ECONOMICAS'!AT163</f>
        <v>0</v>
      </c>
      <c r="AI163" s="35">
        <f>'EV TECNICA'!P163</f>
        <v>0</v>
      </c>
      <c r="AJ163" s="47" t="str">
        <f t="shared" si="33"/>
        <v>NO OFERTADO</v>
      </c>
      <c r="AK163" s="35">
        <f>'OFERTAS ECONOMICAS'!AX163</f>
        <v>0</v>
      </c>
      <c r="AL163" s="35">
        <f>'EV TECNICA'!Q163</f>
        <v>0</v>
      </c>
      <c r="AM163" s="47" t="str">
        <f t="shared" si="34"/>
        <v>NO OFERTADO</v>
      </c>
      <c r="AN163" s="35">
        <f>'OFERTAS ECONOMICAS'!BB163</f>
        <v>0</v>
      </c>
      <c r="AO163" s="35">
        <f>'EV TECNICA'!R163</f>
        <v>0</v>
      </c>
      <c r="AP163" s="47" t="str">
        <f t="shared" si="35"/>
        <v>NO OFERTADO</v>
      </c>
    </row>
    <row r="164" spans="1:42" s="14" customFormat="1" ht="38.25" x14ac:dyDescent="0.2">
      <c r="A164" s="52">
        <v>155</v>
      </c>
      <c r="B164" s="49" t="s">
        <v>210</v>
      </c>
      <c r="C164" s="49" t="s">
        <v>209</v>
      </c>
      <c r="D164" s="132">
        <v>1</v>
      </c>
      <c r="E164" s="50" t="s">
        <v>331</v>
      </c>
      <c r="F164" s="164">
        <v>187313</v>
      </c>
      <c r="G164" s="35">
        <f>'OFERTAS ECONOMICAS'!J164</f>
        <v>0</v>
      </c>
      <c r="H164" s="35">
        <f>'EV TECNICA'!G164</f>
        <v>0</v>
      </c>
      <c r="I164" s="47" t="str">
        <f t="shared" si="24"/>
        <v>NO OFERTADO</v>
      </c>
      <c r="J164" s="35">
        <f>'OFERTAS ECONOMICAS'!N164</f>
        <v>0</v>
      </c>
      <c r="K164" s="35">
        <f>'EV TECNICA'!H164</f>
        <v>0</v>
      </c>
      <c r="L164" s="47" t="str">
        <f t="shared" si="25"/>
        <v>NO OFERTADO</v>
      </c>
      <c r="M164" s="35">
        <f>'OFERTAS ECONOMICAS'!R164</f>
        <v>0</v>
      </c>
      <c r="N164" s="35">
        <f>'EV TECNICA'!I164</f>
        <v>0</v>
      </c>
      <c r="O164" s="47" t="str">
        <f t="shared" si="26"/>
        <v>NO OFERTADO</v>
      </c>
      <c r="P164" s="35">
        <f>'OFERTAS ECONOMICAS'!V164</f>
        <v>171307</v>
      </c>
      <c r="Q164" s="35" t="str">
        <f>'EV TECNICA'!J164</f>
        <v>NO CUMPLE EV. TECNICA</v>
      </c>
      <c r="R164" s="47" t="str">
        <f t="shared" si="27"/>
        <v>NO HABILITA</v>
      </c>
      <c r="S164" s="35">
        <f>'OFERTAS ECONOMICAS'!Z164</f>
        <v>0</v>
      </c>
      <c r="T164" s="35">
        <f>'EV TECNICA'!K164</f>
        <v>0</v>
      </c>
      <c r="U164" s="47" t="str">
        <f t="shared" si="28"/>
        <v>NO OFERTADO</v>
      </c>
      <c r="V164" s="35">
        <f>'OFERTAS ECONOMICAS'!AD164</f>
        <v>0</v>
      </c>
      <c r="W164" s="35">
        <f>'EV TECNICA'!L164</f>
        <v>0</v>
      </c>
      <c r="X164" s="47" t="str">
        <f t="shared" si="29"/>
        <v>NO OFERTADO</v>
      </c>
      <c r="Y164" s="35">
        <f>'OFERTAS ECONOMICAS'!AH164</f>
        <v>0</v>
      </c>
      <c r="Z164" s="35">
        <f>'EV TECNICA'!M164</f>
        <v>0</v>
      </c>
      <c r="AA164" s="47" t="str">
        <f t="shared" si="30"/>
        <v>NO OFERTADO</v>
      </c>
      <c r="AB164" s="35">
        <f>'OFERTAS ECONOMICAS'!AL164</f>
        <v>0</v>
      </c>
      <c r="AC164" s="35">
        <f>'EV TECNICA'!N164</f>
        <v>0</v>
      </c>
      <c r="AD164" s="47" t="str">
        <f t="shared" si="31"/>
        <v>NO OFERTADO</v>
      </c>
      <c r="AE164" s="35">
        <f>'OFERTAS ECONOMICAS'!AP164</f>
        <v>0</v>
      </c>
      <c r="AF164" s="35">
        <f>'EV TECNICA'!O164</f>
        <v>0</v>
      </c>
      <c r="AG164" s="47" t="str">
        <f t="shared" si="32"/>
        <v>NO OFERTADO</v>
      </c>
      <c r="AH164" s="35">
        <f>'OFERTAS ECONOMICAS'!AT164</f>
        <v>0</v>
      </c>
      <c r="AI164" s="35">
        <f>'EV TECNICA'!P164</f>
        <v>0</v>
      </c>
      <c r="AJ164" s="47" t="str">
        <f t="shared" si="33"/>
        <v>NO OFERTADO</v>
      </c>
      <c r="AK164" s="35">
        <f>'OFERTAS ECONOMICAS'!AX164</f>
        <v>0</v>
      </c>
      <c r="AL164" s="35">
        <f>'EV TECNICA'!Q164</f>
        <v>0</v>
      </c>
      <c r="AM164" s="47" t="str">
        <f t="shared" si="34"/>
        <v>NO OFERTADO</v>
      </c>
      <c r="AN164" s="35">
        <f>'OFERTAS ECONOMICAS'!BB164</f>
        <v>0</v>
      </c>
      <c r="AO164" s="35">
        <f>'EV TECNICA'!R164</f>
        <v>0</v>
      </c>
      <c r="AP164" s="47" t="str">
        <f t="shared" si="35"/>
        <v>NO OFERTADO</v>
      </c>
    </row>
    <row r="165" spans="1:42" s="14" customFormat="1" ht="38.25" x14ac:dyDescent="0.2">
      <c r="A165" s="48">
        <v>156</v>
      </c>
      <c r="B165" s="49" t="s">
        <v>211</v>
      </c>
      <c r="C165" s="49" t="s">
        <v>209</v>
      </c>
      <c r="D165" s="132">
        <v>1</v>
      </c>
      <c r="E165" s="50" t="s">
        <v>331</v>
      </c>
      <c r="F165" s="164">
        <v>187313</v>
      </c>
      <c r="G165" s="35">
        <f>'OFERTAS ECONOMICAS'!J165</f>
        <v>0</v>
      </c>
      <c r="H165" s="35">
        <f>'EV TECNICA'!G165</f>
        <v>0</v>
      </c>
      <c r="I165" s="47" t="str">
        <f t="shared" si="24"/>
        <v>NO OFERTADO</v>
      </c>
      <c r="J165" s="35">
        <f>'OFERTAS ECONOMICAS'!N165</f>
        <v>0</v>
      </c>
      <c r="K165" s="35">
        <f>'EV TECNICA'!H165</f>
        <v>0</v>
      </c>
      <c r="L165" s="47" t="str">
        <f t="shared" si="25"/>
        <v>NO OFERTADO</v>
      </c>
      <c r="M165" s="35">
        <f>'OFERTAS ECONOMICAS'!R165</f>
        <v>0</v>
      </c>
      <c r="N165" s="35">
        <f>'EV TECNICA'!I165</f>
        <v>0</v>
      </c>
      <c r="O165" s="47" t="str">
        <f t="shared" si="26"/>
        <v>NO OFERTADO</v>
      </c>
      <c r="P165" s="35">
        <f>'OFERTAS ECONOMICAS'!V165</f>
        <v>171307</v>
      </c>
      <c r="Q165" s="35" t="str">
        <f>'EV TECNICA'!J165</f>
        <v>NO CUMPLE EV. TECNICA</v>
      </c>
      <c r="R165" s="47" t="str">
        <f t="shared" si="27"/>
        <v>NO HABILITA</v>
      </c>
      <c r="S165" s="35">
        <f>'OFERTAS ECONOMICAS'!Z165</f>
        <v>0</v>
      </c>
      <c r="T165" s="35">
        <f>'EV TECNICA'!K165</f>
        <v>0</v>
      </c>
      <c r="U165" s="47" t="str">
        <f t="shared" si="28"/>
        <v>NO OFERTADO</v>
      </c>
      <c r="V165" s="35">
        <f>'OFERTAS ECONOMICAS'!AD165</f>
        <v>0</v>
      </c>
      <c r="W165" s="35">
        <f>'EV TECNICA'!L165</f>
        <v>0</v>
      </c>
      <c r="X165" s="47" t="str">
        <f t="shared" si="29"/>
        <v>NO OFERTADO</v>
      </c>
      <c r="Y165" s="35">
        <f>'OFERTAS ECONOMICAS'!AH165</f>
        <v>0</v>
      </c>
      <c r="Z165" s="35">
        <f>'EV TECNICA'!M165</f>
        <v>0</v>
      </c>
      <c r="AA165" s="47" t="str">
        <f t="shared" si="30"/>
        <v>NO OFERTADO</v>
      </c>
      <c r="AB165" s="35">
        <f>'OFERTAS ECONOMICAS'!AL165</f>
        <v>0</v>
      </c>
      <c r="AC165" s="35">
        <f>'EV TECNICA'!N165</f>
        <v>0</v>
      </c>
      <c r="AD165" s="47" t="str">
        <f t="shared" si="31"/>
        <v>NO OFERTADO</v>
      </c>
      <c r="AE165" s="35">
        <f>'OFERTAS ECONOMICAS'!AP165</f>
        <v>0</v>
      </c>
      <c r="AF165" s="35">
        <f>'EV TECNICA'!O165</f>
        <v>0</v>
      </c>
      <c r="AG165" s="47" t="str">
        <f t="shared" si="32"/>
        <v>NO OFERTADO</v>
      </c>
      <c r="AH165" s="35">
        <f>'OFERTAS ECONOMICAS'!AT165</f>
        <v>0</v>
      </c>
      <c r="AI165" s="35">
        <f>'EV TECNICA'!P165</f>
        <v>0</v>
      </c>
      <c r="AJ165" s="47" t="str">
        <f t="shared" si="33"/>
        <v>NO OFERTADO</v>
      </c>
      <c r="AK165" s="35">
        <f>'OFERTAS ECONOMICAS'!AX165</f>
        <v>0</v>
      </c>
      <c r="AL165" s="35">
        <f>'EV TECNICA'!Q165</f>
        <v>0</v>
      </c>
      <c r="AM165" s="47" t="str">
        <f t="shared" si="34"/>
        <v>NO OFERTADO</v>
      </c>
      <c r="AN165" s="35">
        <f>'OFERTAS ECONOMICAS'!BB165</f>
        <v>0</v>
      </c>
      <c r="AO165" s="35">
        <f>'EV TECNICA'!R165</f>
        <v>0</v>
      </c>
      <c r="AP165" s="47" t="str">
        <f t="shared" si="35"/>
        <v>NO OFERTADO</v>
      </c>
    </row>
    <row r="166" spans="1:42" s="14" customFormat="1" ht="25.5" x14ac:dyDescent="0.2">
      <c r="A166" s="52">
        <v>157</v>
      </c>
      <c r="B166" s="49" t="s">
        <v>262</v>
      </c>
      <c r="C166" s="49" t="s">
        <v>261</v>
      </c>
      <c r="D166" s="132">
        <v>1</v>
      </c>
      <c r="E166" s="50" t="s">
        <v>331</v>
      </c>
      <c r="F166" s="164">
        <v>110160</v>
      </c>
      <c r="G166" s="35">
        <f>'OFERTAS ECONOMICAS'!J166</f>
        <v>0</v>
      </c>
      <c r="H166" s="35">
        <f>'EV TECNICA'!G166</f>
        <v>0</v>
      </c>
      <c r="I166" s="47" t="str">
        <f t="shared" si="24"/>
        <v>NO OFERTADO</v>
      </c>
      <c r="J166" s="35">
        <f>'OFERTAS ECONOMICAS'!N166</f>
        <v>0</v>
      </c>
      <c r="K166" s="35">
        <f>'EV TECNICA'!H166</f>
        <v>0</v>
      </c>
      <c r="L166" s="47" t="str">
        <f t="shared" si="25"/>
        <v>NO OFERTADO</v>
      </c>
      <c r="M166" s="35">
        <f>'OFERTAS ECONOMICAS'!R166</f>
        <v>0</v>
      </c>
      <c r="N166" s="35">
        <f>'EV TECNICA'!I166</f>
        <v>0</v>
      </c>
      <c r="O166" s="47" t="str">
        <f t="shared" si="26"/>
        <v>NO OFERTADO</v>
      </c>
      <c r="P166" s="35">
        <f>'OFERTAS ECONOMICAS'!V166</f>
        <v>0</v>
      </c>
      <c r="Q166" s="35">
        <f>'EV TECNICA'!J166</f>
        <v>0</v>
      </c>
      <c r="R166" s="47" t="str">
        <f t="shared" si="27"/>
        <v>NO OFERTADO</v>
      </c>
      <c r="S166" s="35">
        <f>'OFERTAS ECONOMICAS'!Z166</f>
        <v>0</v>
      </c>
      <c r="T166" s="35">
        <f>'EV TECNICA'!K166</f>
        <v>0</v>
      </c>
      <c r="U166" s="47" t="str">
        <f t="shared" si="28"/>
        <v>NO OFERTADO</v>
      </c>
      <c r="V166" s="35">
        <f>'OFERTAS ECONOMICAS'!AD166</f>
        <v>0</v>
      </c>
      <c r="W166" s="35">
        <f>'EV TECNICA'!L166</f>
        <v>0</v>
      </c>
      <c r="X166" s="47" t="str">
        <f t="shared" si="29"/>
        <v>NO OFERTADO</v>
      </c>
      <c r="Y166" s="35">
        <f>'OFERTAS ECONOMICAS'!AH166</f>
        <v>0</v>
      </c>
      <c r="Z166" s="35">
        <f>'EV TECNICA'!M166</f>
        <v>0</v>
      </c>
      <c r="AA166" s="47" t="str">
        <f t="shared" si="30"/>
        <v>NO OFERTADO</v>
      </c>
      <c r="AB166" s="35">
        <f>'OFERTAS ECONOMICAS'!AL166</f>
        <v>0</v>
      </c>
      <c r="AC166" s="35">
        <f>'EV TECNICA'!N166</f>
        <v>0</v>
      </c>
      <c r="AD166" s="47" t="str">
        <f t="shared" si="31"/>
        <v>NO OFERTADO</v>
      </c>
      <c r="AE166" s="35">
        <f>'OFERTAS ECONOMICAS'!AP166</f>
        <v>0</v>
      </c>
      <c r="AF166" s="35">
        <f>'EV TECNICA'!O166</f>
        <v>0</v>
      </c>
      <c r="AG166" s="47" t="str">
        <f t="shared" si="32"/>
        <v>NO OFERTADO</v>
      </c>
      <c r="AH166" s="35">
        <f>'OFERTAS ECONOMICAS'!AT166</f>
        <v>0</v>
      </c>
      <c r="AI166" s="35">
        <f>'EV TECNICA'!P166</f>
        <v>0</v>
      </c>
      <c r="AJ166" s="47" t="str">
        <f t="shared" si="33"/>
        <v>NO OFERTADO</v>
      </c>
      <c r="AK166" s="35">
        <f>'OFERTAS ECONOMICAS'!AX166</f>
        <v>0</v>
      </c>
      <c r="AL166" s="35">
        <f>'EV TECNICA'!Q166</f>
        <v>0</v>
      </c>
      <c r="AM166" s="47" t="str">
        <f t="shared" si="34"/>
        <v>NO OFERTADO</v>
      </c>
      <c r="AN166" s="35">
        <f>'OFERTAS ECONOMICAS'!BB166</f>
        <v>0</v>
      </c>
      <c r="AO166" s="35">
        <f>'EV TECNICA'!R166</f>
        <v>0</v>
      </c>
      <c r="AP166" s="47" t="str">
        <f t="shared" si="35"/>
        <v>NO OFERTADO</v>
      </c>
    </row>
    <row r="167" spans="1:42" s="14" customFormat="1" ht="51" x14ac:dyDescent="0.2">
      <c r="A167" s="48">
        <v>158</v>
      </c>
      <c r="B167" s="49" t="s">
        <v>290</v>
      </c>
      <c r="C167" s="49" t="s">
        <v>291</v>
      </c>
      <c r="D167" s="132">
        <v>1</v>
      </c>
      <c r="E167" s="50" t="s">
        <v>331</v>
      </c>
      <c r="F167" s="164">
        <v>89640</v>
      </c>
      <c r="G167" s="35">
        <f>'OFERTAS ECONOMICAS'!J167</f>
        <v>0</v>
      </c>
      <c r="H167" s="35">
        <f>'EV TECNICA'!G167</f>
        <v>0</v>
      </c>
      <c r="I167" s="47" t="str">
        <f t="shared" si="24"/>
        <v>NO OFERTADO</v>
      </c>
      <c r="J167" s="35">
        <f>'OFERTAS ECONOMICAS'!N167</f>
        <v>0</v>
      </c>
      <c r="K167" s="35">
        <f>'EV TECNICA'!H167</f>
        <v>0</v>
      </c>
      <c r="L167" s="47" t="str">
        <f t="shared" si="25"/>
        <v>NO OFERTADO</v>
      </c>
      <c r="M167" s="35">
        <f>'OFERTAS ECONOMICAS'!R167</f>
        <v>0</v>
      </c>
      <c r="N167" s="35">
        <f>'EV TECNICA'!I167</f>
        <v>0</v>
      </c>
      <c r="O167" s="47" t="str">
        <f t="shared" si="26"/>
        <v>NO OFERTADO</v>
      </c>
      <c r="P167" s="35">
        <f>'OFERTAS ECONOMICAS'!V167</f>
        <v>115619.20999999999</v>
      </c>
      <c r="Q167" s="35" t="str">
        <f>'EV TECNICA'!J167</f>
        <v>NO CUMPLE EV. TECNICA</v>
      </c>
      <c r="R167" s="47" t="str">
        <f t="shared" si="27"/>
        <v>NO HABILITA</v>
      </c>
      <c r="S167" s="35">
        <f>'OFERTAS ECONOMICAS'!Z167</f>
        <v>0</v>
      </c>
      <c r="T167" s="35">
        <f>'EV TECNICA'!K167</f>
        <v>0</v>
      </c>
      <c r="U167" s="47" t="str">
        <f t="shared" si="28"/>
        <v>NO OFERTADO</v>
      </c>
      <c r="V167" s="35">
        <f>'OFERTAS ECONOMICAS'!AD167</f>
        <v>0</v>
      </c>
      <c r="W167" s="35">
        <f>'EV TECNICA'!L167</f>
        <v>0</v>
      </c>
      <c r="X167" s="47" t="str">
        <f t="shared" si="29"/>
        <v>NO OFERTADO</v>
      </c>
      <c r="Y167" s="35">
        <f>'OFERTAS ECONOMICAS'!AH167</f>
        <v>0</v>
      </c>
      <c r="Z167" s="35">
        <f>'EV TECNICA'!M167</f>
        <v>0</v>
      </c>
      <c r="AA167" s="47" t="str">
        <f t="shared" si="30"/>
        <v>NO OFERTADO</v>
      </c>
      <c r="AB167" s="35">
        <f>'OFERTAS ECONOMICAS'!AL167</f>
        <v>0</v>
      </c>
      <c r="AC167" s="35">
        <f>'EV TECNICA'!N167</f>
        <v>0</v>
      </c>
      <c r="AD167" s="47" t="str">
        <f t="shared" si="31"/>
        <v>NO OFERTADO</v>
      </c>
      <c r="AE167" s="35">
        <f>'OFERTAS ECONOMICAS'!AP167</f>
        <v>0</v>
      </c>
      <c r="AF167" s="35">
        <f>'EV TECNICA'!O167</f>
        <v>0</v>
      </c>
      <c r="AG167" s="47" t="str">
        <f t="shared" si="32"/>
        <v>NO OFERTADO</v>
      </c>
      <c r="AH167" s="35">
        <f>'OFERTAS ECONOMICAS'!AT167</f>
        <v>0</v>
      </c>
      <c r="AI167" s="35">
        <f>'EV TECNICA'!P167</f>
        <v>0</v>
      </c>
      <c r="AJ167" s="47" t="str">
        <f t="shared" si="33"/>
        <v>NO OFERTADO</v>
      </c>
      <c r="AK167" s="35">
        <f>'OFERTAS ECONOMICAS'!AX167</f>
        <v>0</v>
      </c>
      <c r="AL167" s="35">
        <f>'EV TECNICA'!Q167</f>
        <v>0</v>
      </c>
      <c r="AM167" s="47" t="str">
        <f t="shared" si="34"/>
        <v>NO OFERTADO</v>
      </c>
      <c r="AN167" s="35">
        <f>'OFERTAS ECONOMICAS'!BB167</f>
        <v>0</v>
      </c>
      <c r="AO167" s="35">
        <f>'EV TECNICA'!R167</f>
        <v>0</v>
      </c>
      <c r="AP167" s="47" t="str">
        <f t="shared" si="35"/>
        <v>NO OFERTADO</v>
      </c>
    </row>
    <row r="168" spans="1:42" s="14" customFormat="1" ht="63.75" x14ac:dyDescent="0.2">
      <c r="A168" s="52">
        <v>159</v>
      </c>
      <c r="B168" s="49" t="s">
        <v>54</v>
      </c>
      <c r="C168" s="49" t="s">
        <v>55</v>
      </c>
      <c r="D168" s="132">
        <v>1</v>
      </c>
      <c r="E168" s="50" t="s">
        <v>331</v>
      </c>
      <c r="F168" s="164">
        <v>10294</v>
      </c>
      <c r="G168" s="35">
        <f>'OFERTAS ECONOMICAS'!J168</f>
        <v>0</v>
      </c>
      <c r="H168" s="35">
        <f>'EV TECNICA'!G168</f>
        <v>0</v>
      </c>
      <c r="I168" s="47" t="str">
        <f t="shared" si="24"/>
        <v>NO OFERTADO</v>
      </c>
      <c r="J168" s="35">
        <f>'OFERTAS ECONOMICAS'!N168</f>
        <v>0</v>
      </c>
      <c r="K168" s="35">
        <f>'EV TECNICA'!H168</f>
        <v>0</v>
      </c>
      <c r="L168" s="47" t="str">
        <f t="shared" si="25"/>
        <v>NO OFERTADO</v>
      </c>
      <c r="M168" s="35">
        <f>'OFERTAS ECONOMICAS'!R168</f>
        <v>10995</v>
      </c>
      <c r="N168" s="35" t="str">
        <f>'EV TECNICA'!I168</f>
        <v xml:space="preserve">CUMPLE </v>
      </c>
      <c r="O168" s="47" t="str">
        <f t="shared" si="26"/>
        <v>HABILITA</v>
      </c>
      <c r="P168" s="35">
        <f>'OFERTAS ECONOMICAS'!V168</f>
        <v>10478</v>
      </c>
      <c r="Q168" s="35" t="str">
        <f>'EV TECNICA'!J168</f>
        <v>CUMPLE</v>
      </c>
      <c r="R168" s="47" t="str">
        <f t="shared" si="27"/>
        <v>HABILITA</v>
      </c>
      <c r="S168" s="35">
        <f>'OFERTAS ECONOMICAS'!Z168</f>
        <v>0</v>
      </c>
      <c r="T168" s="35">
        <f>'EV TECNICA'!K168</f>
        <v>0</v>
      </c>
      <c r="U168" s="47" t="str">
        <f t="shared" si="28"/>
        <v>NO OFERTADO</v>
      </c>
      <c r="V168" s="35">
        <f>'OFERTAS ECONOMICAS'!AD168</f>
        <v>0</v>
      </c>
      <c r="W168" s="35">
        <f>'EV TECNICA'!L168</f>
        <v>0</v>
      </c>
      <c r="X168" s="47" t="str">
        <f t="shared" si="29"/>
        <v>NO OFERTADO</v>
      </c>
      <c r="Y168" s="35">
        <f>'OFERTAS ECONOMICAS'!AH168</f>
        <v>0</v>
      </c>
      <c r="Z168" s="35">
        <f>'EV TECNICA'!M168</f>
        <v>0</v>
      </c>
      <c r="AA168" s="47" t="str">
        <f t="shared" si="30"/>
        <v>NO OFERTADO</v>
      </c>
      <c r="AB168" s="35">
        <f>'OFERTAS ECONOMICAS'!AL168</f>
        <v>0</v>
      </c>
      <c r="AC168" s="35">
        <f>'EV TECNICA'!N168</f>
        <v>0</v>
      </c>
      <c r="AD168" s="47" t="str">
        <f t="shared" si="31"/>
        <v>NO OFERTADO</v>
      </c>
      <c r="AE168" s="35">
        <f>'OFERTAS ECONOMICAS'!AP168</f>
        <v>11247</v>
      </c>
      <c r="AF168" s="35" t="str">
        <f>'EV TECNICA'!O168</f>
        <v>NO CUMPLE EV. TECNICA</v>
      </c>
      <c r="AG168" s="47" t="str">
        <f t="shared" si="32"/>
        <v>NO HABILITA</v>
      </c>
      <c r="AH168" s="35">
        <f>'OFERTAS ECONOMICAS'!AT168</f>
        <v>0</v>
      </c>
      <c r="AI168" s="35">
        <f>'EV TECNICA'!P168</f>
        <v>0</v>
      </c>
      <c r="AJ168" s="47" t="str">
        <f t="shared" si="33"/>
        <v>NO OFERTADO</v>
      </c>
      <c r="AK168" s="35">
        <f>'OFERTAS ECONOMICAS'!AX168</f>
        <v>0</v>
      </c>
      <c r="AL168" s="35">
        <f>'EV TECNICA'!Q168</f>
        <v>0</v>
      </c>
      <c r="AM168" s="47" t="str">
        <f t="shared" si="34"/>
        <v>NO OFERTADO</v>
      </c>
      <c r="AN168" s="35">
        <f>'OFERTAS ECONOMICAS'!BB168</f>
        <v>0</v>
      </c>
      <c r="AO168" s="35">
        <f>'EV TECNICA'!R168</f>
        <v>0</v>
      </c>
      <c r="AP168" s="47" t="str">
        <f t="shared" si="35"/>
        <v>NO OFERTADO</v>
      </c>
    </row>
    <row r="169" spans="1:42" s="14" customFormat="1" ht="25.5" x14ac:dyDescent="0.2">
      <c r="A169" s="48">
        <v>160</v>
      </c>
      <c r="B169" s="49" t="s">
        <v>58</v>
      </c>
      <c r="C169" s="49" t="s">
        <v>57</v>
      </c>
      <c r="D169" s="132">
        <v>1</v>
      </c>
      <c r="E169" s="50" t="s">
        <v>331</v>
      </c>
      <c r="F169" s="164">
        <v>7000</v>
      </c>
      <c r="G169" s="35">
        <f>'OFERTAS ECONOMICAS'!J169</f>
        <v>0</v>
      </c>
      <c r="H169" s="35">
        <f>'EV TECNICA'!G169</f>
        <v>0</v>
      </c>
      <c r="I169" s="47" t="str">
        <f t="shared" si="24"/>
        <v>NO OFERTADO</v>
      </c>
      <c r="J169" s="35">
        <f>'OFERTAS ECONOMICAS'!N169</f>
        <v>14700</v>
      </c>
      <c r="K169" s="35" t="str">
        <f>'EV TECNICA'!H169</f>
        <v>CUMPLE</v>
      </c>
      <c r="L169" s="47" t="str">
        <f t="shared" si="25"/>
        <v>NO HABILITA</v>
      </c>
      <c r="M169" s="35">
        <f>'OFERTAS ECONOMICAS'!R169</f>
        <v>0</v>
      </c>
      <c r="N169" s="35">
        <f>'EV TECNICA'!I169</f>
        <v>0</v>
      </c>
      <c r="O169" s="47" t="str">
        <f t="shared" si="26"/>
        <v>NO OFERTADO</v>
      </c>
      <c r="P169" s="35">
        <f>'OFERTAS ECONOMICAS'!V169</f>
        <v>0</v>
      </c>
      <c r="Q169" s="35">
        <f>'EV TECNICA'!J169</f>
        <v>0</v>
      </c>
      <c r="R169" s="47" t="str">
        <f t="shared" si="27"/>
        <v>NO OFERTADO</v>
      </c>
      <c r="S169" s="35">
        <f>'OFERTAS ECONOMICAS'!Z169</f>
        <v>0</v>
      </c>
      <c r="T169" s="35">
        <f>'EV TECNICA'!K169</f>
        <v>0</v>
      </c>
      <c r="U169" s="47" t="str">
        <f t="shared" si="28"/>
        <v>NO OFERTADO</v>
      </c>
      <c r="V169" s="35">
        <f>'OFERTAS ECONOMICAS'!AD169</f>
        <v>0</v>
      </c>
      <c r="W169" s="35">
        <f>'EV TECNICA'!L169</f>
        <v>0</v>
      </c>
      <c r="X169" s="47" t="str">
        <f t="shared" si="29"/>
        <v>NO OFERTADO</v>
      </c>
      <c r="Y169" s="35">
        <f>'OFERTAS ECONOMICAS'!AH169</f>
        <v>0</v>
      </c>
      <c r="Z169" s="35">
        <f>'EV TECNICA'!M169</f>
        <v>0</v>
      </c>
      <c r="AA169" s="47" t="str">
        <f t="shared" si="30"/>
        <v>NO OFERTADO</v>
      </c>
      <c r="AB169" s="35">
        <f>'OFERTAS ECONOMICAS'!AL169</f>
        <v>0</v>
      </c>
      <c r="AC169" s="35">
        <f>'EV TECNICA'!N169</f>
        <v>0</v>
      </c>
      <c r="AD169" s="47" t="str">
        <f t="shared" si="31"/>
        <v>NO OFERTADO</v>
      </c>
      <c r="AE169" s="35">
        <f>'OFERTAS ECONOMICAS'!AP169</f>
        <v>0</v>
      </c>
      <c r="AF169" s="35">
        <f>'EV TECNICA'!O169</f>
        <v>0</v>
      </c>
      <c r="AG169" s="47" t="str">
        <f t="shared" si="32"/>
        <v>NO OFERTADO</v>
      </c>
      <c r="AH169" s="35">
        <f>'OFERTAS ECONOMICAS'!AT169</f>
        <v>0</v>
      </c>
      <c r="AI169" s="35">
        <f>'EV TECNICA'!P169</f>
        <v>0</v>
      </c>
      <c r="AJ169" s="47" t="str">
        <f t="shared" si="33"/>
        <v>NO OFERTADO</v>
      </c>
      <c r="AK169" s="35">
        <f>'OFERTAS ECONOMICAS'!AX169</f>
        <v>0</v>
      </c>
      <c r="AL169" s="35">
        <f>'EV TECNICA'!Q169</f>
        <v>0</v>
      </c>
      <c r="AM169" s="47" t="str">
        <f t="shared" si="34"/>
        <v>NO OFERTADO</v>
      </c>
      <c r="AN169" s="35">
        <f>'OFERTAS ECONOMICAS'!BB169</f>
        <v>0</v>
      </c>
      <c r="AO169" s="35">
        <f>'EV TECNICA'!R169</f>
        <v>0</v>
      </c>
      <c r="AP169" s="47" t="str">
        <f t="shared" si="35"/>
        <v>NO OFERTADO</v>
      </c>
    </row>
    <row r="170" spans="1:42" s="14" customFormat="1" ht="51" x14ac:dyDescent="0.2">
      <c r="A170" s="52">
        <v>161</v>
      </c>
      <c r="B170" s="49" t="s">
        <v>67</v>
      </c>
      <c r="C170" s="49" t="s">
        <v>65</v>
      </c>
      <c r="D170" s="132">
        <v>1</v>
      </c>
      <c r="E170" s="50" t="s">
        <v>331</v>
      </c>
      <c r="F170" s="164">
        <v>16988</v>
      </c>
      <c r="G170" s="35">
        <f>'OFERTAS ECONOMICAS'!J170</f>
        <v>0</v>
      </c>
      <c r="H170" s="35">
        <f>'EV TECNICA'!G170</f>
        <v>0</v>
      </c>
      <c r="I170" s="47" t="str">
        <f t="shared" si="24"/>
        <v>NO OFERTADO</v>
      </c>
      <c r="J170" s="35">
        <f>'OFERTAS ECONOMICAS'!N170</f>
        <v>0</v>
      </c>
      <c r="K170" s="35">
        <f>'EV TECNICA'!H170</f>
        <v>0</v>
      </c>
      <c r="L170" s="47" t="str">
        <f t="shared" si="25"/>
        <v>NO OFERTADO</v>
      </c>
      <c r="M170" s="35">
        <f>'OFERTAS ECONOMICAS'!R170</f>
        <v>18475</v>
      </c>
      <c r="N170" s="35" t="str">
        <f>'EV TECNICA'!I170</f>
        <v>NO CUMPLE EV. TECNICA</v>
      </c>
      <c r="O170" s="47" t="str">
        <f t="shared" si="26"/>
        <v>NO HABILITA</v>
      </c>
      <c r="P170" s="35">
        <f>'OFERTAS ECONOMICAS'!V170</f>
        <v>0</v>
      </c>
      <c r="Q170" s="35">
        <f>'EV TECNICA'!J170</f>
        <v>0</v>
      </c>
      <c r="R170" s="47" t="str">
        <f t="shared" si="27"/>
        <v>NO OFERTADO</v>
      </c>
      <c r="S170" s="35">
        <f>'OFERTAS ECONOMICAS'!Z170</f>
        <v>0</v>
      </c>
      <c r="T170" s="35">
        <f>'EV TECNICA'!K170</f>
        <v>0</v>
      </c>
      <c r="U170" s="47" t="str">
        <f t="shared" si="28"/>
        <v>NO OFERTADO</v>
      </c>
      <c r="V170" s="35">
        <f>'OFERTAS ECONOMICAS'!AD170</f>
        <v>0</v>
      </c>
      <c r="W170" s="35">
        <f>'EV TECNICA'!L170</f>
        <v>0</v>
      </c>
      <c r="X170" s="47" t="str">
        <f t="shared" si="29"/>
        <v>NO OFERTADO</v>
      </c>
      <c r="Y170" s="35">
        <f>'OFERTAS ECONOMICAS'!AH170</f>
        <v>0</v>
      </c>
      <c r="Z170" s="35">
        <f>'EV TECNICA'!M170</f>
        <v>0</v>
      </c>
      <c r="AA170" s="47" t="str">
        <f t="shared" si="30"/>
        <v>NO OFERTADO</v>
      </c>
      <c r="AB170" s="35">
        <f>'OFERTAS ECONOMICAS'!AL170</f>
        <v>0</v>
      </c>
      <c r="AC170" s="35">
        <f>'EV TECNICA'!N170</f>
        <v>0</v>
      </c>
      <c r="AD170" s="47" t="str">
        <f t="shared" si="31"/>
        <v>NO OFERTADO</v>
      </c>
      <c r="AE170" s="35">
        <f>'OFERTAS ECONOMICAS'!AP170</f>
        <v>30557</v>
      </c>
      <c r="AF170" s="35" t="str">
        <f>'EV TECNICA'!O170</f>
        <v>NO CUMPLE EV. TECNICA</v>
      </c>
      <c r="AG170" s="47" t="str">
        <f t="shared" si="32"/>
        <v>NO HABILITA</v>
      </c>
      <c r="AH170" s="35">
        <f>'OFERTAS ECONOMICAS'!AT170</f>
        <v>0</v>
      </c>
      <c r="AI170" s="35">
        <f>'EV TECNICA'!P170</f>
        <v>0</v>
      </c>
      <c r="AJ170" s="47" t="str">
        <f t="shared" si="33"/>
        <v>NO OFERTADO</v>
      </c>
      <c r="AK170" s="35">
        <f>'OFERTAS ECONOMICAS'!AX170</f>
        <v>0</v>
      </c>
      <c r="AL170" s="35">
        <f>'EV TECNICA'!Q170</f>
        <v>0</v>
      </c>
      <c r="AM170" s="47" t="str">
        <f t="shared" si="34"/>
        <v>NO OFERTADO</v>
      </c>
      <c r="AN170" s="35">
        <f>'OFERTAS ECONOMICAS'!BB170</f>
        <v>0</v>
      </c>
      <c r="AO170" s="35">
        <f>'EV TECNICA'!R170</f>
        <v>0</v>
      </c>
      <c r="AP170" s="47" t="str">
        <f t="shared" si="35"/>
        <v>NO OFERTADO</v>
      </c>
    </row>
    <row r="171" spans="1:42" s="14" customFormat="1" ht="51" x14ac:dyDescent="0.2">
      <c r="A171" s="48">
        <v>162</v>
      </c>
      <c r="B171" s="49" t="s">
        <v>68</v>
      </c>
      <c r="C171" s="49" t="s">
        <v>65</v>
      </c>
      <c r="D171" s="132">
        <v>1</v>
      </c>
      <c r="E171" s="50" t="s">
        <v>331</v>
      </c>
      <c r="F171" s="164">
        <v>16988</v>
      </c>
      <c r="G171" s="35">
        <f>'OFERTAS ECONOMICAS'!J171</f>
        <v>0</v>
      </c>
      <c r="H171" s="35">
        <f>'EV TECNICA'!G171</f>
        <v>0</v>
      </c>
      <c r="I171" s="47" t="str">
        <f t="shared" si="24"/>
        <v>NO OFERTADO</v>
      </c>
      <c r="J171" s="35">
        <f>'OFERTAS ECONOMICAS'!N171</f>
        <v>0</v>
      </c>
      <c r="K171" s="35">
        <f>'EV TECNICA'!H171</f>
        <v>0</v>
      </c>
      <c r="L171" s="47" t="str">
        <f t="shared" si="25"/>
        <v>NO OFERTADO</v>
      </c>
      <c r="M171" s="35">
        <f>'OFERTAS ECONOMICAS'!R171</f>
        <v>18475</v>
      </c>
      <c r="N171" s="35" t="str">
        <f>'EV TECNICA'!I171</f>
        <v>NO CUMPLE EV. TECNICA</v>
      </c>
      <c r="O171" s="47" t="str">
        <f t="shared" si="26"/>
        <v>NO HABILITA</v>
      </c>
      <c r="P171" s="35">
        <f>'OFERTAS ECONOMICAS'!V171</f>
        <v>10045</v>
      </c>
      <c r="Q171" s="35" t="str">
        <f>'EV TECNICA'!J171</f>
        <v>CUMPLE</v>
      </c>
      <c r="R171" s="47" t="str">
        <f t="shared" si="27"/>
        <v>HABILITA</v>
      </c>
      <c r="S171" s="35">
        <f>'OFERTAS ECONOMICAS'!Z171</f>
        <v>0</v>
      </c>
      <c r="T171" s="35">
        <f>'EV TECNICA'!K171</f>
        <v>0</v>
      </c>
      <c r="U171" s="47" t="str">
        <f t="shared" si="28"/>
        <v>NO OFERTADO</v>
      </c>
      <c r="V171" s="35">
        <f>'OFERTAS ECONOMICAS'!AD171</f>
        <v>0</v>
      </c>
      <c r="W171" s="35">
        <f>'EV TECNICA'!L171</f>
        <v>0</v>
      </c>
      <c r="X171" s="47" t="str">
        <f t="shared" si="29"/>
        <v>NO OFERTADO</v>
      </c>
      <c r="Y171" s="35">
        <f>'OFERTAS ECONOMICAS'!AH171</f>
        <v>0</v>
      </c>
      <c r="Z171" s="35">
        <f>'EV TECNICA'!M171</f>
        <v>0</v>
      </c>
      <c r="AA171" s="47" t="str">
        <f t="shared" si="30"/>
        <v>NO OFERTADO</v>
      </c>
      <c r="AB171" s="35">
        <f>'OFERTAS ECONOMICAS'!AL171</f>
        <v>0</v>
      </c>
      <c r="AC171" s="35">
        <f>'EV TECNICA'!N171</f>
        <v>0</v>
      </c>
      <c r="AD171" s="47" t="str">
        <f t="shared" si="31"/>
        <v>NO OFERTADO</v>
      </c>
      <c r="AE171" s="35">
        <f>'OFERTAS ECONOMICAS'!AP171</f>
        <v>30557</v>
      </c>
      <c r="AF171" s="35" t="str">
        <f>'EV TECNICA'!O171</f>
        <v>NO CUMPLE EV. TECNICA</v>
      </c>
      <c r="AG171" s="47" t="str">
        <f t="shared" si="32"/>
        <v>NO HABILITA</v>
      </c>
      <c r="AH171" s="35">
        <f>'OFERTAS ECONOMICAS'!AT171</f>
        <v>0</v>
      </c>
      <c r="AI171" s="35">
        <f>'EV TECNICA'!P171</f>
        <v>0</v>
      </c>
      <c r="AJ171" s="47" t="str">
        <f t="shared" si="33"/>
        <v>NO OFERTADO</v>
      </c>
      <c r="AK171" s="35">
        <f>'OFERTAS ECONOMICAS'!AX171</f>
        <v>0</v>
      </c>
      <c r="AL171" s="35">
        <f>'EV TECNICA'!Q171</f>
        <v>0</v>
      </c>
      <c r="AM171" s="47" t="str">
        <f t="shared" si="34"/>
        <v>NO OFERTADO</v>
      </c>
      <c r="AN171" s="35">
        <f>'OFERTAS ECONOMICAS'!BB171</f>
        <v>0</v>
      </c>
      <c r="AO171" s="35">
        <f>'EV TECNICA'!R171</f>
        <v>0</v>
      </c>
      <c r="AP171" s="47" t="str">
        <f t="shared" si="35"/>
        <v>NO OFERTADO</v>
      </c>
    </row>
    <row r="172" spans="1:42" s="14" customFormat="1" ht="25.5" x14ac:dyDescent="0.2">
      <c r="A172" s="52">
        <v>163</v>
      </c>
      <c r="B172" s="49" t="s">
        <v>71</v>
      </c>
      <c r="C172" s="49" t="s">
        <v>72</v>
      </c>
      <c r="D172" s="132">
        <v>1</v>
      </c>
      <c r="E172" s="50" t="s">
        <v>331</v>
      </c>
      <c r="F172" s="164">
        <v>434</v>
      </c>
      <c r="G172" s="35">
        <f>'OFERTAS ECONOMICAS'!J172</f>
        <v>0</v>
      </c>
      <c r="H172" s="35">
        <f>'EV TECNICA'!G172</f>
        <v>0</v>
      </c>
      <c r="I172" s="47" t="str">
        <f t="shared" si="24"/>
        <v>NO OFERTADO</v>
      </c>
      <c r="J172" s="35">
        <f>'OFERTAS ECONOMICAS'!N172</f>
        <v>0</v>
      </c>
      <c r="K172" s="35">
        <f>'EV TECNICA'!H172</f>
        <v>0</v>
      </c>
      <c r="L172" s="47" t="str">
        <f t="shared" si="25"/>
        <v>NO OFERTADO</v>
      </c>
      <c r="M172" s="35">
        <f>'OFERTAS ECONOMICAS'!R172</f>
        <v>0</v>
      </c>
      <c r="N172" s="35">
        <f>'EV TECNICA'!I172</f>
        <v>0</v>
      </c>
      <c r="O172" s="47" t="str">
        <f t="shared" si="26"/>
        <v>NO OFERTADO</v>
      </c>
      <c r="P172" s="35">
        <f>'OFERTAS ECONOMICAS'!V172</f>
        <v>0</v>
      </c>
      <c r="Q172" s="35">
        <f>'EV TECNICA'!J172</f>
        <v>0</v>
      </c>
      <c r="R172" s="47" t="str">
        <f t="shared" si="27"/>
        <v>NO OFERTADO</v>
      </c>
      <c r="S172" s="35">
        <f>'OFERTAS ECONOMICAS'!Z172</f>
        <v>0</v>
      </c>
      <c r="T172" s="35">
        <f>'EV TECNICA'!K172</f>
        <v>0</v>
      </c>
      <c r="U172" s="47" t="str">
        <f t="shared" si="28"/>
        <v>NO OFERTADO</v>
      </c>
      <c r="V172" s="35">
        <f>'OFERTAS ECONOMICAS'!AD172</f>
        <v>0</v>
      </c>
      <c r="W172" s="35">
        <f>'EV TECNICA'!L172</f>
        <v>0</v>
      </c>
      <c r="X172" s="47" t="str">
        <f t="shared" si="29"/>
        <v>NO OFERTADO</v>
      </c>
      <c r="Y172" s="35">
        <f>'OFERTAS ECONOMICAS'!AH172</f>
        <v>0</v>
      </c>
      <c r="Z172" s="35">
        <f>'EV TECNICA'!M172</f>
        <v>0</v>
      </c>
      <c r="AA172" s="47" t="str">
        <f t="shared" si="30"/>
        <v>NO OFERTADO</v>
      </c>
      <c r="AB172" s="35">
        <f>'OFERTAS ECONOMICAS'!AL172</f>
        <v>0</v>
      </c>
      <c r="AC172" s="35">
        <f>'EV TECNICA'!N172</f>
        <v>0</v>
      </c>
      <c r="AD172" s="47" t="str">
        <f t="shared" si="31"/>
        <v>NO OFERTADO</v>
      </c>
      <c r="AE172" s="35">
        <f>'OFERTAS ECONOMICAS'!AP172</f>
        <v>1798</v>
      </c>
      <c r="AF172" s="35" t="str">
        <f>'EV TECNICA'!O172</f>
        <v>NO CUMPLE EV. TECNICA</v>
      </c>
      <c r="AG172" s="47" t="str">
        <f t="shared" si="32"/>
        <v>NO HABILITA</v>
      </c>
      <c r="AH172" s="35">
        <f>'OFERTAS ECONOMICAS'!AT172</f>
        <v>0</v>
      </c>
      <c r="AI172" s="35">
        <f>'EV TECNICA'!P172</f>
        <v>0</v>
      </c>
      <c r="AJ172" s="47" t="str">
        <f t="shared" si="33"/>
        <v>NO OFERTADO</v>
      </c>
      <c r="AK172" s="35">
        <f>'OFERTAS ECONOMICAS'!AX172</f>
        <v>0</v>
      </c>
      <c r="AL172" s="35">
        <f>'EV TECNICA'!Q172</f>
        <v>0</v>
      </c>
      <c r="AM172" s="47" t="str">
        <f t="shared" si="34"/>
        <v>NO OFERTADO</v>
      </c>
      <c r="AN172" s="35">
        <f>'OFERTAS ECONOMICAS'!BB172</f>
        <v>0</v>
      </c>
      <c r="AO172" s="35">
        <f>'EV TECNICA'!R172</f>
        <v>0</v>
      </c>
      <c r="AP172" s="47" t="str">
        <f t="shared" si="35"/>
        <v>NO OFERTADO</v>
      </c>
    </row>
    <row r="173" spans="1:42" s="14" customFormat="1" ht="76.5" x14ac:dyDescent="0.2">
      <c r="A173" s="48">
        <v>164</v>
      </c>
      <c r="B173" s="49" t="s">
        <v>404</v>
      </c>
      <c r="C173" s="49" t="s">
        <v>73</v>
      </c>
      <c r="D173" s="132">
        <v>1</v>
      </c>
      <c r="E173" s="50" t="s">
        <v>331</v>
      </c>
      <c r="F173" s="164">
        <v>6245</v>
      </c>
      <c r="G173" s="35">
        <f>'OFERTAS ECONOMICAS'!J173</f>
        <v>4950</v>
      </c>
      <c r="H173" s="35" t="str">
        <f>'EV TECNICA'!G173</f>
        <v xml:space="preserve">CUMPLE </v>
      </c>
      <c r="I173" s="47" t="str">
        <f t="shared" si="24"/>
        <v>HABILITA</v>
      </c>
      <c r="J173" s="35">
        <f>'OFERTAS ECONOMICAS'!N173</f>
        <v>0</v>
      </c>
      <c r="K173" s="35">
        <f>'EV TECNICA'!H173</f>
        <v>0</v>
      </c>
      <c r="L173" s="47" t="str">
        <f t="shared" si="25"/>
        <v>NO OFERTADO</v>
      </c>
      <c r="M173" s="35">
        <f>'OFERTAS ECONOMICAS'!R173</f>
        <v>3645</v>
      </c>
      <c r="N173" s="35" t="str">
        <f>'EV TECNICA'!I173</f>
        <v>NO CUMPLE EV. TECNICA</v>
      </c>
      <c r="O173" s="47" t="str">
        <f t="shared" si="26"/>
        <v>NO HABILITA</v>
      </c>
      <c r="P173" s="35">
        <f>'OFERTAS ECONOMICAS'!V173</f>
        <v>0</v>
      </c>
      <c r="Q173" s="35">
        <f>'EV TECNICA'!J173</f>
        <v>0</v>
      </c>
      <c r="R173" s="47" t="str">
        <f t="shared" si="27"/>
        <v>NO OFERTADO</v>
      </c>
      <c r="S173" s="35">
        <f>'OFERTAS ECONOMICAS'!Z173</f>
        <v>6642</v>
      </c>
      <c r="T173" s="35" t="str">
        <f>'EV TECNICA'!K173</f>
        <v>CUMPLE</v>
      </c>
      <c r="U173" s="47" t="str">
        <f t="shared" si="28"/>
        <v>HABILITA</v>
      </c>
      <c r="V173" s="35">
        <f>'OFERTAS ECONOMICAS'!AD173</f>
        <v>7900</v>
      </c>
      <c r="W173" s="35" t="str">
        <f>'EV TECNICA'!L173</f>
        <v xml:space="preserve">CUMPLE </v>
      </c>
      <c r="X173" s="47" t="str">
        <f t="shared" si="29"/>
        <v>HABILITA</v>
      </c>
      <c r="Y173" s="35">
        <f>'OFERTAS ECONOMICAS'!AH173</f>
        <v>0</v>
      </c>
      <c r="Z173" s="35">
        <f>'EV TECNICA'!M173</f>
        <v>0</v>
      </c>
      <c r="AA173" s="47" t="str">
        <f t="shared" si="30"/>
        <v>NO OFERTADO</v>
      </c>
      <c r="AB173" s="35">
        <f>'OFERTAS ECONOMICAS'!AL173</f>
        <v>0</v>
      </c>
      <c r="AC173" s="35">
        <f>'EV TECNICA'!N173</f>
        <v>0</v>
      </c>
      <c r="AD173" s="47" t="str">
        <f t="shared" si="31"/>
        <v>NO OFERTADO</v>
      </c>
      <c r="AE173" s="35">
        <f>'OFERTAS ECONOMICAS'!AP173</f>
        <v>0</v>
      </c>
      <c r="AF173" s="35">
        <f>'EV TECNICA'!O173</f>
        <v>0</v>
      </c>
      <c r="AG173" s="47" t="str">
        <f t="shared" si="32"/>
        <v>NO OFERTADO</v>
      </c>
      <c r="AH173" s="35">
        <f>'OFERTAS ECONOMICAS'!AT173</f>
        <v>0</v>
      </c>
      <c r="AI173" s="35">
        <f>'EV TECNICA'!P173</f>
        <v>0</v>
      </c>
      <c r="AJ173" s="47" t="str">
        <f t="shared" si="33"/>
        <v>NO OFERTADO</v>
      </c>
      <c r="AK173" s="35">
        <f>'OFERTAS ECONOMICAS'!AX173</f>
        <v>0</v>
      </c>
      <c r="AL173" s="35">
        <f>'EV TECNICA'!Q173</f>
        <v>0</v>
      </c>
      <c r="AM173" s="47" t="str">
        <f t="shared" si="34"/>
        <v>NO OFERTADO</v>
      </c>
      <c r="AN173" s="35">
        <f>'OFERTAS ECONOMICAS'!BB173</f>
        <v>0</v>
      </c>
      <c r="AO173" s="35">
        <f>'EV TECNICA'!R173</f>
        <v>0</v>
      </c>
      <c r="AP173" s="47" t="str">
        <f t="shared" si="35"/>
        <v>NO OFERTADO</v>
      </c>
    </row>
    <row r="174" spans="1:42" s="14" customFormat="1" ht="25.5" x14ac:dyDescent="0.2">
      <c r="A174" s="52">
        <v>165</v>
      </c>
      <c r="B174" s="49" t="s">
        <v>83</v>
      </c>
      <c r="C174" s="49" t="s">
        <v>82</v>
      </c>
      <c r="D174" s="132">
        <v>1</v>
      </c>
      <c r="E174" s="50" t="s">
        <v>331</v>
      </c>
      <c r="F174" s="164">
        <v>308</v>
      </c>
      <c r="G174" s="35">
        <f>'OFERTAS ECONOMICAS'!J174</f>
        <v>0</v>
      </c>
      <c r="H174" s="35">
        <f>'EV TECNICA'!G174</f>
        <v>0</v>
      </c>
      <c r="I174" s="47" t="str">
        <f t="shared" si="24"/>
        <v>NO OFERTADO</v>
      </c>
      <c r="J174" s="35">
        <f>'OFERTAS ECONOMICAS'!N174</f>
        <v>0</v>
      </c>
      <c r="K174" s="35">
        <f>'EV TECNICA'!H174</f>
        <v>0</v>
      </c>
      <c r="L174" s="47" t="str">
        <f t="shared" si="25"/>
        <v>NO OFERTADO</v>
      </c>
      <c r="M174" s="35">
        <f>'OFERTAS ECONOMICAS'!R174</f>
        <v>0</v>
      </c>
      <c r="N174" s="35">
        <f>'EV TECNICA'!I174</f>
        <v>0</v>
      </c>
      <c r="O174" s="47" t="str">
        <f t="shared" si="26"/>
        <v>NO OFERTADO</v>
      </c>
      <c r="P174" s="35">
        <f>'OFERTAS ECONOMICAS'!V174</f>
        <v>0</v>
      </c>
      <c r="Q174" s="35">
        <f>'EV TECNICA'!J174</f>
        <v>0</v>
      </c>
      <c r="R174" s="47" t="str">
        <f t="shared" si="27"/>
        <v>NO OFERTADO</v>
      </c>
      <c r="S174" s="35">
        <f>'OFERTAS ECONOMICAS'!Z174</f>
        <v>0</v>
      </c>
      <c r="T174" s="35">
        <f>'EV TECNICA'!K174</f>
        <v>0</v>
      </c>
      <c r="U174" s="47" t="str">
        <f t="shared" si="28"/>
        <v>NO OFERTADO</v>
      </c>
      <c r="V174" s="35">
        <f>'OFERTAS ECONOMICAS'!AD174</f>
        <v>0</v>
      </c>
      <c r="W174" s="35">
        <f>'EV TECNICA'!L174</f>
        <v>0</v>
      </c>
      <c r="X174" s="47" t="str">
        <f t="shared" si="29"/>
        <v>NO OFERTADO</v>
      </c>
      <c r="Y174" s="35">
        <f>'OFERTAS ECONOMICAS'!AH174</f>
        <v>0</v>
      </c>
      <c r="Z174" s="35">
        <f>'EV TECNICA'!M174</f>
        <v>0</v>
      </c>
      <c r="AA174" s="47" t="str">
        <f t="shared" si="30"/>
        <v>NO OFERTADO</v>
      </c>
      <c r="AB174" s="35">
        <f>'OFERTAS ECONOMICAS'!AL174</f>
        <v>0</v>
      </c>
      <c r="AC174" s="35">
        <f>'EV TECNICA'!N174</f>
        <v>0</v>
      </c>
      <c r="AD174" s="47" t="str">
        <f t="shared" si="31"/>
        <v>NO OFERTADO</v>
      </c>
      <c r="AE174" s="35">
        <f>'OFERTAS ECONOMICAS'!AP174</f>
        <v>0</v>
      </c>
      <c r="AF174" s="35">
        <f>'EV TECNICA'!O174</f>
        <v>0</v>
      </c>
      <c r="AG174" s="47" t="str">
        <f t="shared" si="32"/>
        <v>NO OFERTADO</v>
      </c>
      <c r="AH174" s="35">
        <f>'OFERTAS ECONOMICAS'!AT174</f>
        <v>0</v>
      </c>
      <c r="AI174" s="35">
        <f>'EV TECNICA'!P174</f>
        <v>0</v>
      </c>
      <c r="AJ174" s="47" t="str">
        <f t="shared" si="33"/>
        <v>NO OFERTADO</v>
      </c>
      <c r="AK174" s="35">
        <f>'OFERTAS ECONOMICAS'!AX174</f>
        <v>0</v>
      </c>
      <c r="AL174" s="35">
        <f>'EV TECNICA'!Q174</f>
        <v>0</v>
      </c>
      <c r="AM174" s="47" t="str">
        <f t="shared" si="34"/>
        <v>NO OFERTADO</v>
      </c>
      <c r="AN174" s="35">
        <f>'OFERTAS ECONOMICAS'!BB174</f>
        <v>0</v>
      </c>
      <c r="AO174" s="35">
        <f>'EV TECNICA'!R174</f>
        <v>0</v>
      </c>
      <c r="AP174" s="47" t="str">
        <f t="shared" si="35"/>
        <v>NO OFERTADO</v>
      </c>
    </row>
    <row r="175" spans="1:42" s="14" customFormat="1" ht="38.25" x14ac:dyDescent="0.2">
      <c r="A175" s="48">
        <v>166</v>
      </c>
      <c r="B175" s="49" t="s">
        <v>405</v>
      </c>
      <c r="C175" s="49" t="s">
        <v>84</v>
      </c>
      <c r="D175" s="132">
        <v>1</v>
      </c>
      <c r="E175" s="50" t="s">
        <v>331</v>
      </c>
      <c r="F175" s="164">
        <v>139044</v>
      </c>
      <c r="G175" s="35">
        <f>'OFERTAS ECONOMICAS'!J175</f>
        <v>0</v>
      </c>
      <c r="H175" s="35">
        <f>'EV TECNICA'!G175</f>
        <v>0</v>
      </c>
      <c r="I175" s="47" t="str">
        <f t="shared" si="24"/>
        <v>NO OFERTADO</v>
      </c>
      <c r="J175" s="35">
        <f>'OFERTAS ECONOMICAS'!N175</f>
        <v>0</v>
      </c>
      <c r="K175" s="35">
        <f>'EV TECNICA'!H175</f>
        <v>0</v>
      </c>
      <c r="L175" s="47" t="str">
        <f t="shared" si="25"/>
        <v>NO OFERTADO</v>
      </c>
      <c r="M175" s="35">
        <f>'OFERTAS ECONOMICAS'!R175</f>
        <v>0</v>
      </c>
      <c r="N175" s="35">
        <f>'EV TECNICA'!I175</f>
        <v>0</v>
      </c>
      <c r="O175" s="47" t="str">
        <f t="shared" si="26"/>
        <v>NO OFERTADO</v>
      </c>
      <c r="P175" s="35">
        <f>'OFERTAS ECONOMICAS'!V175</f>
        <v>0</v>
      </c>
      <c r="Q175" s="35">
        <f>'EV TECNICA'!J175</f>
        <v>0</v>
      </c>
      <c r="R175" s="47" t="str">
        <f t="shared" si="27"/>
        <v>NO OFERTADO</v>
      </c>
      <c r="S175" s="35">
        <f>'OFERTAS ECONOMICAS'!Z175</f>
        <v>0</v>
      </c>
      <c r="T175" s="35">
        <f>'EV TECNICA'!K175</f>
        <v>0</v>
      </c>
      <c r="U175" s="47" t="str">
        <f t="shared" si="28"/>
        <v>NO OFERTADO</v>
      </c>
      <c r="V175" s="35">
        <f>'OFERTAS ECONOMICAS'!AD175</f>
        <v>0</v>
      </c>
      <c r="W175" s="35">
        <f>'EV TECNICA'!L175</f>
        <v>0</v>
      </c>
      <c r="X175" s="47" t="str">
        <f t="shared" si="29"/>
        <v>NO OFERTADO</v>
      </c>
      <c r="Y175" s="35">
        <f>'OFERTAS ECONOMICAS'!AH175</f>
        <v>0</v>
      </c>
      <c r="Z175" s="35">
        <f>'EV TECNICA'!M175</f>
        <v>0</v>
      </c>
      <c r="AA175" s="47" t="str">
        <f t="shared" si="30"/>
        <v>NO OFERTADO</v>
      </c>
      <c r="AB175" s="35">
        <f>'OFERTAS ECONOMICAS'!AL175</f>
        <v>0</v>
      </c>
      <c r="AC175" s="35">
        <f>'EV TECNICA'!N175</f>
        <v>0</v>
      </c>
      <c r="AD175" s="47" t="str">
        <f t="shared" si="31"/>
        <v>NO OFERTADO</v>
      </c>
      <c r="AE175" s="35">
        <f>'OFERTAS ECONOMICAS'!AP175</f>
        <v>0</v>
      </c>
      <c r="AF175" s="35">
        <f>'EV TECNICA'!O175</f>
        <v>0</v>
      </c>
      <c r="AG175" s="47" t="str">
        <f t="shared" si="32"/>
        <v>NO OFERTADO</v>
      </c>
      <c r="AH175" s="35">
        <f>'OFERTAS ECONOMICAS'!AT175</f>
        <v>0</v>
      </c>
      <c r="AI175" s="35">
        <f>'EV TECNICA'!P175</f>
        <v>0</v>
      </c>
      <c r="AJ175" s="47" t="str">
        <f t="shared" si="33"/>
        <v>NO OFERTADO</v>
      </c>
      <c r="AK175" s="35">
        <f>'OFERTAS ECONOMICAS'!AX175</f>
        <v>0</v>
      </c>
      <c r="AL175" s="35">
        <f>'EV TECNICA'!Q175</f>
        <v>0</v>
      </c>
      <c r="AM175" s="47" t="str">
        <f t="shared" si="34"/>
        <v>NO OFERTADO</v>
      </c>
      <c r="AN175" s="35">
        <f>'OFERTAS ECONOMICAS'!BB175</f>
        <v>0</v>
      </c>
      <c r="AO175" s="35">
        <f>'EV TECNICA'!R175</f>
        <v>0</v>
      </c>
      <c r="AP175" s="47" t="str">
        <f t="shared" si="35"/>
        <v>NO OFERTADO</v>
      </c>
    </row>
    <row r="176" spans="1:42" s="14" customFormat="1" ht="38.25" x14ac:dyDescent="0.2">
      <c r="A176" s="52">
        <v>167</v>
      </c>
      <c r="B176" s="49" t="s">
        <v>85</v>
      </c>
      <c r="C176" s="49" t="s">
        <v>86</v>
      </c>
      <c r="D176" s="132">
        <v>1</v>
      </c>
      <c r="E176" s="50" t="s">
        <v>331</v>
      </c>
      <c r="F176" s="164">
        <v>222229</v>
      </c>
      <c r="G176" s="35">
        <f>'OFERTAS ECONOMICAS'!J176</f>
        <v>0</v>
      </c>
      <c r="H176" s="35">
        <f>'EV TECNICA'!G176</f>
        <v>0</v>
      </c>
      <c r="I176" s="47" t="str">
        <f t="shared" si="24"/>
        <v>NO OFERTADO</v>
      </c>
      <c r="J176" s="35">
        <f>'OFERTAS ECONOMICAS'!N176</f>
        <v>0</v>
      </c>
      <c r="K176" s="35">
        <f>'EV TECNICA'!H176</f>
        <v>0</v>
      </c>
      <c r="L176" s="47" t="str">
        <f t="shared" si="25"/>
        <v>NO OFERTADO</v>
      </c>
      <c r="M176" s="35">
        <f>'OFERTAS ECONOMICAS'!R176</f>
        <v>0</v>
      </c>
      <c r="N176" s="35">
        <f>'EV TECNICA'!I176</f>
        <v>0</v>
      </c>
      <c r="O176" s="47" t="str">
        <f t="shared" si="26"/>
        <v>NO OFERTADO</v>
      </c>
      <c r="P176" s="35">
        <f>'OFERTAS ECONOMICAS'!V176</f>
        <v>366552.13</v>
      </c>
      <c r="Q176" s="35" t="str">
        <f>'EV TECNICA'!J176</f>
        <v>CUMPLE</v>
      </c>
      <c r="R176" s="47" t="str">
        <f t="shared" si="27"/>
        <v>NO HABILITA</v>
      </c>
      <c r="S176" s="35">
        <f>'OFERTAS ECONOMICAS'!Z176</f>
        <v>0</v>
      </c>
      <c r="T176" s="35">
        <f>'EV TECNICA'!K176</f>
        <v>0</v>
      </c>
      <c r="U176" s="47" t="str">
        <f t="shared" si="28"/>
        <v>NO OFERTADO</v>
      </c>
      <c r="V176" s="35">
        <f>'OFERTAS ECONOMICAS'!AD176</f>
        <v>0</v>
      </c>
      <c r="W176" s="35">
        <f>'EV TECNICA'!L176</f>
        <v>0</v>
      </c>
      <c r="X176" s="47" t="str">
        <f t="shared" si="29"/>
        <v>NO OFERTADO</v>
      </c>
      <c r="Y176" s="35">
        <f>'OFERTAS ECONOMICAS'!AH176</f>
        <v>0</v>
      </c>
      <c r="Z176" s="35">
        <f>'EV TECNICA'!M176</f>
        <v>0</v>
      </c>
      <c r="AA176" s="47" t="str">
        <f t="shared" si="30"/>
        <v>NO OFERTADO</v>
      </c>
      <c r="AB176" s="35">
        <f>'OFERTAS ECONOMICAS'!AL176</f>
        <v>0</v>
      </c>
      <c r="AC176" s="35">
        <f>'EV TECNICA'!N176</f>
        <v>0</v>
      </c>
      <c r="AD176" s="47" t="str">
        <f t="shared" si="31"/>
        <v>NO OFERTADO</v>
      </c>
      <c r="AE176" s="35">
        <f>'OFERTAS ECONOMICAS'!AP176</f>
        <v>0</v>
      </c>
      <c r="AF176" s="35">
        <f>'EV TECNICA'!O176</f>
        <v>0</v>
      </c>
      <c r="AG176" s="47" t="str">
        <f t="shared" si="32"/>
        <v>NO OFERTADO</v>
      </c>
      <c r="AH176" s="35">
        <f>'OFERTAS ECONOMICAS'!AT176</f>
        <v>0</v>
      </c>
      <c r="AI176" s="35">
        <f>'EV TECNICA'!P176</f>
        <v>0</v>
      </c>
      <c r="AJ176" s="47" t="str">
        <f t="shared" si="33"/>
        <v>NO OFERTADO</v>
      </c>
      <c r="AK176" s="35">
        <f>'OFERTAS ECONOMICAS'!AX176</f>
        <v>0</v>
      </c>
      <c r="AL176" s="35">
        <f>'EV TECNICA'!Q176</f>
        <v>0</v>
      </c>
      <c r="AM176" s="47" t="str">
        <f t="shared" si="34"/>
        <v>NO OFERTADO</v>
      </c>
      <c r="AN176" s="35">
        <f>'OFERTAS ECONOMICAS'!BB176</f>
        <v>0</v>
      </c>
      <c r="AO176" s="35">
        <f>'EV TECNICA'!R176</f>
        <v>0</v>
      </c>
      <c r="AP176" s="47" t="str">
        <f t="shared" si="35"/>
        <v>NO OFERTADO</v>
      </c>
    </row>
    <row r="177" spans="1:42" s="14" customFormat="1" ht="25.5" x14ac:dyDescent="0.2">
      <c r="A177" s="48">
        <v>168</v>
      </c>
      <c r="B177" s="49" t="s">
        <v>111</v>
      </c>
      <c r="C177" s="49" t="s">
        <v>107</v>
      </c>
      <c r="D177" s="132">
        <v>1</v>
      </c>
      <c r="E177" s="50" t="s">
        <v>331</v>
      </c>
      <c r="F177" s="164">
        <v>366341</v>
      </c>
      <c r="G177" s="35">
        <f>'OFERTAS ECONOMICAS'!J177</f>
        <v>0</v>
      </c>
      <c r="H177" s="35">
        <f>'EV TECNICA'!G177</f>
        <v>0</v>
      </c>
      <c r="I177" s="47" t="str">
        <f t="shared" si="24"/>
        <v>NO OFERTADO</v>
      </c>
      <c r="J177" s="35">
        <f>'OFERTAS ECONOMICAS'!N177</f>
        <v>0</v>
      </c>
      <c r="K177" s="35">
        <f>'EV TECNICA'!H177</f>
        <v>0</v>
      </c>
      <c r="L177" s="47" t="str">
        <f t="shared" si="25"/>
        <v>NO OFERTADO</v>
      </c>
      <c r="M177" s="35">
        <f>'OFERTAS ECONOMICAS'!R177</f>
        <v>0</v>
      </c>
      <c r="N177" s="35">
        <f>'EV TECNICA'!I177</f>
        <v>0</v>
      </c>
      <c r="O177" s="47" t="str">
        <f t="shared" si="26"/>
        <v>NO OFERTADO</v>
      </c>
      <c r="P177" s="35">
        <f>'OFERTAS ECONOMICAS'!V177</f>
        <v>0</v>
      </c>
      <c r="Q177" s="35">
        <f>'EV TECNICA'!J177</f>
        <v>0</v>
      </c>
      <c r="R177" s="47" t="str">
        <f t="shared" si="27"/>
        <v>NO OFERTADO</v>
      </c>
      <c r="S177" s="35">
        <f>'OFERTAS ECONOMICAS'!Z177</f>
        <v>0</v>
      </c>
      <c r="T177" s="35">
        <f>'EV TECNICA'!K177</f>
        <v>0</v>
      </c>
      <c r="U177" s="47" t="str">
        <f t="shared" si="28"/>
        <v>NO OFERTADO</v>
      </c>
      <c r="V177" s="35">
        <f>'OFERTAS ECONOMICAS'!AD177</f>
        <v>0</v>
      </c>
      <c r="W177" s="35">
        <f>'EV TECNICA'!L177</f>
        <v>0</v>
      </c>
      <c r="X177" s="47" t="str">
        <f t="shared" si="29"/>
        <v>NO OFERTADO</v>
      </c>
      <c r="Y177" s="35">
        <f>'OFERTAS ECONOMICAS'!AH177</f>
        <v>0</v>
      </c>
      <c r="Z177" s="35">
        <f>'EV TECNICA'!M177</f>
        <v>0</v>
      </c>
      <c r="AA177" s="47" t="str">
        <f t="shared" si="30"/>
        <v>NO OFERTADO</v>
      </c>
      <c r="AB177" s="35">
        <f>'OFERTAS ECONOMICAS'!AL177</f>
        <v>0</v>
      </c>
      <c r="AC177" s="35">
        <f>'EV TECNICA'!N177</f>
        <v>0</v>
      </c>
      <c r="AD177" s="47" t="str">
        <f t="shared" si="31"/>
        <v>NO OFERTADO</v>
      </c>
      <c r="AE177" s="35">
        <f>'OFERTAS ECONOMICAS'!AP177</f>
        <v>0</v>
      </c>
      <c r="AF177" s="35">
        <f>'EV TECNICA'!O177</f>
        <v>0</v>
      </c>
      <c r="AG177" s="47" t="str">
        <f t="shared" si="32"/>
        <v>NO OFERTADO</v>
      </c>
      <c r="AH177" s="35">
        <f>'OFERTAS ECONOMICAS'!AT177</f>
        <v>0</v>
      </c>
      <c r="AI177" s="35">
        <f>'EV TECNICA'!P177</f>
        <v>0</v>
      </c>
      <c r="AJ177" s="47" t="str">
        <f t="shared" si="33"/>
        <v>NO OFERTADO</v>
      </c>
      <c r="AK177" s="35">
        <f>'OFERTAS ECONOMICAS'!AX177</f>
        <v>0</v>
      </c>
      <c r="AL177" s="35">
        <f>'EV TECNICA'!Q177</f>
        <v>0</v>
      </c>
      <c r="AM177" s="47" t="str">
        <f t="shared" si="34"/>
        <v>NO OFERTADO</v>
      </c>
      <c r="AN177" s="35">
        <f>'OFERTAS ECONOMICAS'!BB177</f>
        <v>0</v>
      </c>
      <c r="AO177" s="35">
        <f>'EV TECNICA'!R177</f>
        <v>0</v>
      </c>
      <c r="AP177" s="47" t="str">
        <f t="shared" si="35"/>
        <v>NO OFERTADO</v>
      </c>
    </row>
    <row r="178" spans="1:42" s="14" customFormat="1" ht="25.5" x14ac:dyDescent="0.2">
      <c r="A178" s="52">
        <v>169</v>
      </c>
      <c r="B178" s="49" t="s">
        <v>406</v>
      </c>
      <c r="C178" s="49" t="s">
        <v>107</v>
      </c>
      <c r="D178" s="132">
        <v>1</v>
      </c>
      <c r="E178" s="50" t="s">
        <v>331</v>
      </c>
      <c r="F178" s="164">
        <v>338265</v>
      </c>
      <c r="G178" s="35">
        <f>'OFERTAS ECONOMICAS'!J178</f>
        <v>0</v>
      </c>
      <c r="H178" s="35">
        <f>'EV TECNICA'!G178</f>
        <v>0</v>
      </c>
      <c r="I178" s="47" t="str">
        <f t="shared" si="24"/>
        <v>NO OFERTADO</v>
      </c>
      <c r="J178" s="35">
        <f>'OFERTAS ECONOMICAS'!N178</f>
        <v>0</v>
      </c>
      <c r="K178" s="35">
        <f>'EV TECNICA'!H178</f>
        <v>0</v>
      </c>
      <c r="L178" s="47" t="str">
        <f t="shared" si="25"/>
        <v>NO OFERTADO</v>
      </c>
      <c r="M178" s="35">
        <f>'OFERTAS ECONOMICAS'!R178</f>
        <v>0</v>
      </c>
      <c r="N178" s="35">
        <f>'EV TECNICA'!I178</f>
        <v>0</v>
      </c>
      <c r="O178" s="47" t="str">
        <f t="shared" si="26"/>
        <v>NO OFERTADO</v>
      </c>
      <c r="P178" s="35">
        <f>'OFERTAS ECONOMICAS'!V178</f>
        <v>294318</v>
      </c>
      <c r="Q178" s="35" t="str">
        <f>'EV TECNICA'!J178</f>
        <v>CUMPLE</v>
      </c>
      <c r="R178" s="47" t="str">
        <f t="shared" si="27"/>
        <v>HABILITA</v>
      </c>
      <c r="S178" s="35">
        <f>'OFERTAS ECONOMICAS'!Z178</f>
        <v>0</v>
      </c>
      <c r="T178" s="35">
        <f>'EV TECNICA'!K178</f>
        <v>0</v>
      </c>
      <c r="U178" s="47" t="str">
        <f t="shared" si="28"/>
        <v>NO OFERTADO</v>
      </c>
      <c r="V178" s="35">
        <f>'OFERTAS ECONOMICAS'!AD178</f>
        <v>0</v>
      </c>
      <c r="W178" s="35">
        <f>'EV TECNICA'!L178</f>
        <v>0</v>
      </c>
      <c r="X178" s="47" t="str">
        <f t="shared" si="29"/>
        <v>NO OFERTADO</v>
      </c>
      <c r="Y178" s="35">
        <f>'OFERTAS ECONOMICAS'!AH178</f>
        <v>0</v>
      </c>
      <c r="Z178" s="35">
        <f>'EV TECNICA'!M178</f>
        <v>0</v>
      </c>
      <c r="AA178" s="47" t="str">
        <f t="shared" si="30"/>
        <v>NO OFERTADO</v>
      </c>
      <c r="AB178" s="35">
        <f>'OFERTAS ECONOMICAS'!AL178</f>
        <v>0</v>
      </c>
      <c r="AC178" s="35">
        <f>'EV TECNICA'!N178</f>
        <v>0</v>
      </c>
      <c r="AD178" s="47" t="str">
        <f t="shared" si="31"/>
        <v>NO OFERTADO</v>
      </c>
      <c r="AE178" s="35">
        <f>'OFERTAS ECONOMICAS'!AP178</f>
        <v>0</v>
      </c>
      <c r="AF178" s="35">
        <f>'EV TECNICA'!O178</f>
        <v>0</v>
      </c>
      <c r="AG178" s="47" t="str">
        <f t="shared" si="32"/>
        <v>NO OFERTADO</v>
      </c>
      <c r="AH178" s="35">
        <f>'OFERTAS ECONOMICAS'!AT178</f>
        <v>0</v>
      </c>
      <c r="AI178" s="35">
        <f>'EV TECNICA'!P178</f>
        <v>0</v>
      </c>
      <c r="AJ178" s="47" t="str">
        <f t="shared" si="33"/>
        <v>NO OFERTADO</v>
      </c>
      <c r="AK178" s="35">
        <f>'OFERTAS ECONOMICAS'!AX178</f>
        <v>0</v>
      </c>
      <c r="AL178" s="35">
        <f>'EV TECNICA'!Q178</f>
        <v>0</v>
      </c>
      <c r="AM178" s="47" t="str">
        <f t="shared" si="34"/>
        <v>NO OFERTADO</v>
      </c>
      <c r="AN178" s="35">
        <f>'OFERTAS ECONOMICAS'!BB178</f>
        <v>0</v>
      </c>
      <c r="AO178" s="35">
        <f>'EV TECNICA'!R178</f>
        <v>0</v>
      </c>
      <c r="AP178" s="47" t="str">
        <f t="shared" si="35"/>
        <v>NO OFERTADO</v>
      </c>
    </row>
    <row r="179" spans="1:42" s="14" customFormat="1" ht="25.5" x14ac:dyDescent="0.2">
      <c r="A179" s="48">
        <v>170</v>
      </c>
      <c r="B179" s="49" t="s">
        <v>113</v>
      </c>
      <c r="C179" s="49" t="s">
        <v>107</v>
      </c>
      <c r="D179" s="132">
        <v>1</v>
      </c>
      <c r="E179" s="50" t="s">
        <v>331</v>
      </c>
      <c r="F179" s="164">
        <v>306122</v>
      </c>
      <c r="G179" s="35">
        <f>'OFERTAS ECONOMICAS'!J179</f>
        <v>0</v>
      </c>
      <c r="H179" s="35">
        <f>'EV TECNICA'!G179</f>
        <v>0</v>
      </c>
      <c r="I179" s="47" t="str">
        <f t="shared" si="24"/>
        <v>NO OFERTADO</v>
      </c>
      <c r="J179" s="35">
        <f>'OFERTAS ECONOMICAS'!N179</f>
        <v>0</v>
      </c>
      <c r="K179" s="35">
        <f>'EV TECNICA'!H179</f>
        <v>0</v>
      </c>
      <c r="L179" s="47" t="str">
        <f t="shared" si="25"/>
        <v>NO OFERTADO</v>
      </c>
      <c r="M179" s="35">
        <f>'OFERTAS ECONOMICAS'!R179</f>
        <v>0</v>
      </c>
      <c r="N179" s="35">
        <f>'EV TECNICA'!I179</f>
        <v>0</v>
      </c>
      <c r="O179" s="47" t="str">
        <f t="shared" si="26"/>
        <v>NO OFERTADO</v>
      </c>
      <c r="P179" s="35">
        <f>'OFERTAS ECONOMICAS'!V179</f>
        <v>0</v>
      </c>
      <c r="Q179" s="35">
        <f>'EV TECNICA'!J179</f>
        <v>0</v>
      </c>
      <c r="R179" s="47" t="str">
        <f t="shared" si="27"/>
        <v>NO OFERTADO</v>
      </c>
      <c r="S179" s="35">
        <f>'OFERTAS ECONOMICAS'!Z179</f>
        <v>0</v>
      </c>
      <c r="T179" s="35">
        <f>'EV TECNICA'!K179</f>
        <v>0</v>
      </c>
      <c r="U179" s="47" t="str">
        <f t="shared" si="28"/>
        <v>NO OFERTADO</v>
      </c>
      <c r="V179" s="35">
        <f>'OFERTAS ECONOMICAS'!AD179</f>
        <v>0</v>
      </c>
      <c r="W179" s="35">
        <f>'EV TECNICA'!L179</f>
        <v>0</v>
      </c>
      <c r="X179" s="47" t="str">
        <f t="shared" si="29"/>
        <v>NO OFERTADO</v>
      </c>
      <c r="Y179" s="35">
        <f>'OFERTAS ECONOMICAS'!AH179</f>
        <v>0</v>
      </c>
      <c r="Z179" s="35">
        <f>'EV TECNICA'!M179</f>
        <v>0</v>
      </c>
      <c r="AA179" s="47" t="str">
        <f t="shared" si="30"/>
        <v>NO OFERTADO</v>
      </c>
      <c r="AB179" s="35">
        <f>'OFERTAS ECONOMICAS'!AL179</f>
        <v>0</v>
      </c>
      <c r="AC179" s="35">
        <f>'EV TECNICA'!N179</f>
        <v>0</v>
      </c>
      <c r="AD179" s="47" t="str">
        <f t="shared" si="31"/>
        <v>NO OFERTADO</v>
      </c>
      <c r="AE179" s="35">
        <f>'OFERTAS ECONOMICAS'!AP179</f>
        <v>0</v>
      </c>
      <c r="AF179" s="35">
        <f>'EV TECNICA'!O179</f>
        <v>0</v>
      </c>
      <c r="AG179" s="47" t="str">
        <f t="shared" si="32"/>
        <v>NO OFERTADO</v>
      </c>
      <c r="AH179" s="35">
        <f>'OFERTAS ECONOMICAS'!AT179</f>
        <v>0</v>
      </c>
      <c r="AI179" s="35">
        <f>'EV TECNICA'!P179</f>
        <v>0</v>
      </c>
      <c r="AJ179" s="47" t="str">
        <f t="shared" si="33"/>
        <v>NO OFERTADO</v>
      </c>
      <c r="AK179" s="35">
        <f>'OFERTAS ECONOMICAS'!AX179</f>
        <v>0</v>
      </c>
      <c r="AL179" s="35">
        <f>'EV TECNICA'!Q179</f>
        <v>0</v>
      </c>
      <c r="AM179" s="47" t="str">
        <f t="shared" si="34"/>
        <v>NO OFERTADO</v>
      </c>
      <c r="AN179" s="35">
        <f>'OFERTAS ECONOMICAS'!BB179</f>
        <v>0</v>
      </c>
      <c r="AO179" s="35">
        <f>'EV TECNICA'!R179</f>
        <v>0</v>
      </c>
      <c r="AP179" s="47" t="str">
        <f t="shared" si="35"/>
        <v>NO OFERTADO</v>
      </c>
    </row>
    <row r="180" spans="1:42" s="14" customFormat="1" ht="25.5" x14ac:dyDescent="0.2">
      <c r="A180" s="52">
        <v>171</v>
      </c>
      <c r="B180" s="49" t="s">
        <v>114</v>
      </c>
      <c r="C180" s="49" t="s">
        <v>107</v>
      </c>
      <c r="D180" s="132">
        <v>1</v>
      </c>
      <c r="E180" s="50" t="s">
        <v>331</v>
      </c>
      <c r="F180" s="164">
        <v>22500</v>
      </c>
      <c r="G180" s="35">
        <f>'OFERTAS ECONOMICAS'!J180</f>
        <v>0</v>
      </c>
      <c r="H180" s="35">
        <f>'EV TECNICA'!G180</f>
        <v>0</v>
      </c>
      <c r="I180" s="47" t="str">
        <f t="shared" si="24"/>
        <v>NO OFERTADO</v>
      </c>
      <c r="J180" s="35">
        <f>'OFERTAS ECONOMICAS'!N180</f>
        <v>0</v>
      </c>
      <c r="K180" s="35">
        <f>'EV TECNICA'!H180</f>
        <v>0</v>
      </c>
      <c r="L180" s="47" t="str">
        <f t="shared" si="25"/>
        <v>NO OFERTADO</v>
      </c>
      <c r="M180" s="35">
        <f>'OFERTAS ECONOMICAS'!R180</f>
        <v>0</v>
      </c>
      <c r="N180" s="35">
        <f>'EV TECNICA'!I180</f>
        <v>0</v>
      </c>
      <c r="O180" s="47" t="str">
        <f t="shared" si="26"/>
        <v>NO OFERTADO</v>
      </c>
      <c r="P180" s="35">
        <f>'OFERTAS ECONOMICAS'!V180</f>
        <v>32500</v>
      </c>
      <c r="Q180" s="35" t="str">
        <f>'EV TECNICA'!J180</f>
        <v>NO CUMPLE EV. TECNICA</v>
      </c>
      <c r="R180" s="47" t="str">
        <f t="shared" si="27"/>
        <v>NO HABILITA</v>
      </c>
      <c r="S180" s="35">
        <f>'OFERTAS ECONOMICAS'!Z180</f>
        <v>0</v>
      </c>
      <c r="T180" s="35">
        <f>'EV TECNICA'!K180</f>
        <v>0</v>
      </c>
      <c r="U180" s="47" t="str">
        <f t="shared" si="28"/>
        <v>NO OFERTADO</v>
      </c>
      <c r="V180" s="35">
        <f>'OFERTAS ECONOMICAS'!AD180</f>
        <v>0</v>
      </c>
      <c r="W180" s="35">
        <f>'EV TECNICA'!L180</f>
        <v>0</v>
      </c>
      <c r="X180" s="47" t="str">
        <f t="shared" si="29"/>
        <v>NO OFERTADO</v>
      </c>
      <c r="Y180" s="35">
        <f>'OFERTAS ECONOMICAS'!AH180</f>
        <v>0</v>
      </c>
      <c r="Z180" s="35">
        <f>'EV TECNICA'!M180</f>
        <v>0</v>
      </c>
      <c r="AA180" s="47" t="str">
        <f t="shared" si="30"/>
        <v>NO OFERTADO</v>
      </c>
      <c r="AB180" s="35">
        <f>'OFERTAS ECONOMICAS'!AL180</f>
        <v>0</v>
      </c>
      <c r="AC180" s="35">
        <f>'EV TECNICA'!N180</f>
        <v>0</v>
      </c>
      <c r="AD180" s="47" t="str">
        <f t="shared" si="31"/>
        <v>NO OFERTADO</v>
      </c>
      <c r="AE180" s="35">
        <f>'OFERTAS ECONOMICAS'!AP180</f>
        <v>32500</v>
      </c>
      <c r="AF180" s="35" t="str">
        <f>'EV TECNICA'!O180</f>
        <v xml:space="preserve">CUMPLE </v>
      </c>
      <c r="AG180" s="47" t="str">
        <f t="shared" si="32"/>
        <v>NO HABILITA</v>
      </c>
      <c r="AH180" s="35">
        <f>'OFERTAS ECONOMICAS'!AT180</f>
        <v>0</v>
      </c>
      <c r="AI180" s="35">
        <f>'EV TECNICA'!P180</f>
        <v>0</v>
      </c>
      <c r="AJ180" s="47" t="str">
        <f t="shared" si="33"/>
        <v>NO OFERTADO</v>
      </c>
      <c r="AK180" s="35">
        <f>'OFERTAS ECONOMICAS'!AX180</f>
        <v>0</v>
      </c>
      <c r="AL180" s="35">
        <f>'EV TECNICA'!Q180</f>
        <v>0</v>
      </c>
      <c r="AM180" s="47" t="str">
        <f t="shared" si="34"/>
        <v>NO OFERTADO</v>
      </c>
      <c r="AN180" s="35">
        <f>'OFERTAS ECONOMICAS'!BB180</f>
        <v>0</v>
      </c>
      <c r="AO180" s="35">
        <f>'EV TECNICA'!R180</f>
        <v>0</v>
      </c>
      <c r="AP180" s="47" t="str">
        <f t="shared" si="35"/>
        <v>NO OFERTADO</v>
      </c>
    </row>
    <row r="181" spans="1:42" s="14" customFormat="1" ht="38.25" x14ac:dyDescent="0.2">
      <c r="A181" s="48">
        <v>172</v>
      </c>
      <c r="B181" s="49" t="s">
        <v>407</v>
      </c>
      <c r="C181" s="49" t="s">
        <v>43</v>
      </c>
      <c r="D181" s="132">
        <v>1</v>
      </c>
      <c r="E181" s="50" t="s">
        <v>331</v>
      </c>
      <c r="F181" s="164">
        <v>5735</v>
      </c>
      <c r="G181" s="35">
        <f>'OFERTAS ECONOMICAS'!J181</f>
        <v>0</v>
      </c>
      <c r="H181" s="35">
        <f>'EV TECNICA'!G181</f>
        <v>0</v>
      </c>
      <c r="I181" s="47" t="str">
        <f t="shared" si="24"/>
        <v>NO OFERTADO</v>
      </c>
      <c r="J181" s="35">
        <f>'OFERTAS ECONOMICAS'!N181</f>
        <v>0</v>
      </c>
      <c r="K181" s="35">
        <f>'EV TECNICA'!H181</f>
        <v>0</v>
      </c>
      <c r="L181" s="47" t="str">
        <f t="shared" si="25"/>
        <v>NO OFERTADO</v>
      </c>
      <c r="M181" s="35">
        <f>'OFERTAS ECONOMICAS'!R181</f>
        <v>5020</v>
      </c>
      <c r="N181" s="35" t="str">
        <f>'EV TECNICA'!I181</f>
        <v>NO CUMPLE EV. TECNICA</v>
      </c>
      <c r="O181" s="47" t="str">
        <f t="shared" si="26"/>
        <v>NO HABILITA</v>
      </c>
      <c r="P181" s="35">
        <f>'OFERTAS ECONOMICAS'!V181</f>
        <v>8505</v>
      </c>
      <c r="Q181" s="35" t="str">
        <f>'EV TECNICA'!J181</f>
        <v>NO CUMPLE EV. TECNICA</v>
      </c>
      <c r="R181" s="47" t="str">
        <f t="shared" si="27"/>
        <v>NO HABILITA</v>
      </c>
      <c r="S181" s="35">
        <f>'OFERTAS ECONOMICAS'!Z181</f>
        <v>0</v>
      </c>
      <c r="T181" s="35">
        <f>'EV TECNICA'!K181</f>
        <v>0</v>
      </c>
      <c r="U181" s="47" t="str">
        <f t="shared" si="28"/>
        <v>NO OFERTADO</v>
      </c>
      <c r="V181" s="35">
        <f>'OFERTAS ECONOMICAS'!AD181</f>
        <v>0</v>
      </c>
      <c r="W181" s="35">
        <f>'EV TECNICA'!L181</f>
        <v>0</v>
      </c>
      <c r="X181" s="47" t="str">
        <f t="shared" si="29"/>
        <v>NO OFERTADO</v>
      </c>
      <c r="Y181" s="35">
        <f>'OFERTAS ECONOMICAS'!AH181</f>
        <v>0</v>
      </c>
      <c r="Z181" s="35">
        <f>'EV TECNICA'!M181</f>
        <v>0</v>
      </c>
      <c r="AA181" s="47" t="str">
        <f t="shared" si="30"/>
        <v>NO OFERTADO</v>
      </c>
      <c r="AB181" s="35">
        <f>'OFERTAS ECONOMICAS'!AL181</f>
        <v>0</v>
      </c>
      <c r="AC181" s="35">
        <f>'EV TECNICA'!N181</f>
        <v>0</v>
      </c>
      <c r="AD181" s="47" t="str">
        <f t="shared" si="31"/>
        <v>NO OFERTADO</v>
      </c>
      <c r="AE181" s="35">
        <f>'OFERTAS ECONOMICAS'!AP181</f>
        <v>0</v>
      </c>
      <c r="AF181" s="35">
        <f>'EV TECNICA'!O181</f>
        <v>0</v>
      </c>
      <c r="AG181" s="47" t="str">
        <f t="shared" si="32"/>
        <v>NO OFERTADO</v>
      </c>
      <c r="AH181" s="35">
        <f>'OFERTAS ECONOMICAS'!AT181</f>
        <v>0</v>
      </c>
      <c r="AI181" s="35">
        <f>'EV TECNICA'!P181</f>
        <v>0</v>
      </c>
      <c r="AJ181" s="47" t="str">
        <f t="shared" si="33"/>
        <v>NO OFERTADO</v>
      </c>
      <c r="AK181" s="35">
        <f>'OFERTAS ECONOMICAS'!AX181</f>
        <v>0</v>
      </c>
      <c r="AL181" s="35">
        <f>'EV TECNICA'!Q181</f>
        <v>0</v>
      </c>
      <c r="AM181" s="47" t="str">
        <f t="shared" si="34"/>
        <v>NO OFERTADO</v>
      </c>
      <c r="AN181" s="35">
        <f>'OFERTAS ECONOMICAS'!BB181</f>
        <v>0</v>
      </c>
      <c r="AO181" s="35">
        <f>'EV TECNICA'!R181</f>
        <v>0</v>
      </c>
      <c r="AP181" s="47" t="str">
        <f t="shared" si="35"/>
        <v>NO OFERTADO</v>
      </c>
    </row>
    <row r="182" spans="1:42" s="14" customFormat="1" ht="12.75" x14ac:dyDescent="0.2">
      <c r="A182" s="52">
        <v>173</v>
      </c>
      <c r="B182" s="49" t="s">
        <v>119</v>
      </c>
      <c r="C182" s="49" t="s">
        <v>43</v>
      </c>
      <c r="D182" s="132">
        <v>1</v>
      </c>
      <c r="E182" s="50" t="s">
        <v>331</v>
      </c>
      <c r="F182" s="164">
        <v>3181</v>
      </c>
      <c r="G182" s="35">
        <f>'OFERTAS ECONOMICAS'!J182</f>
        <v>0</v>
      </c>
      <c r="H182" s="35">
        <f>'EV TECNICA'!G182</f>
        <v>0</v>
      </c>
      <c r="I182" s="47" t="str">
        <f t="shared" si="24"/>
        <v>NO OFERTADO</v>
      </c>
      <c r="J182" s="35">
        <f>'OFERTAS ECONOMICAS'!N182</f>
        <v>0</v>
      </c>
      <c r="K182" s="35">
        <f>'EV TECNICA'!H182</f>
        <v>0</v>
      </c>
      <c r="L182" s="47" t="str">
        <f t="shared" si="25"/>
        <v>NO OFERTADO</v>
      </c>
      <c r="M182" s="35">
        <f>'OFERTAS ECONOMICAS'!R182</f>
        <v>0</v>
      </c>
      <c r="N182" s="35">
        <f>'EV TECNICA'!I182</f>
        <v>0</v>
      </c>
      <c r="O182" s="47" t="str">
        <f t="shared" si="26"/>
        <v>NO OFERTADO</v>
      </c>
      <c r="P182" s="35">
        <f>'OFERTAS ECONOMICAS'!V182</f>
        <v>3544</v>
      </c>
      <c r="Q182" s="35" t="str">
        <f>'EV TECNICA'!J182</f>
        <v>CUMPLE</v>
      </c>
      <c r="R182" s="47" t="str">
        <f t="shared" si="27"/>
        <v>HABILITA</v>
      </c>
      <c r="S182" s="35">
        <f>'OFERTAS ECONOMICAS'!Z182</f>
        <v>0</v>
      </c>
      <c r="T182" s="35">
        <f>'EV TECNICA'!K182</f>
        <v>0</v>
      </c>
      <c r="U182" s="47" t="str">
        <f t="shared" si="28"/>
        <v>NO OFERTADO</v>
      </c>
      <c r="V182" s="35">
        <f>'OFERTAS ECONOMICAS'!AD182</f>
        <v>0</v>
      </c>
      <c r="W182" s="35">
        <f>'EV TECNICA'!L182</f>
        <v>0</v>
      </c>
      <c r="X182" s="47" t="str">
        <f t="shared" si="29"/>
        <v>NO OFERTADO</v>
      </c>
      <c r="Y182" s="35">
        <f>'OFERTAS ECONOMICAS'!AH182</f>
        <v>0</v>
      </c>
      <c r="Z182" s="35">
        <f>'EV TECNICA'!M182</f>
        <v>0</v>
      </c>
      <c r="AA182" s="47" t="str">
        <f t="shared" si="30"/>
        <v>NO OFERTADO</v>
      </c>
      <c r="AB182" s="35">
        <f>'OFERTAS ECONOMICAS'!AL182</f>
        <v>0</v>
      </c>
      <c r="AC182" s="35">
        <f>'EV TECNICA'!N182</f>
        <v>0</v>
      </c>
      <c r="AD182" s="47" t="str">
        <f t="shared" si="31"/>
        <v>NO OFERTADO</v>
      </c>
      <c r="AE182" s="35">
        <f>'OFERTAS ECONOMICAS'!AP182</f>
        <v>0</v>
      </c>
      <c r="AF182" s="35">
        <f>'EV TECNICA'!O182</f>
        <v>0</v>
      </c>
      <c r="AG182" s="47" t="str">
        <f t="shared" si="32"/>
        <v>NO OFERTADO</v>
      </c>
      <c r="AH182" s="35">
        <f>'OFERTAS ECONOMICAS'!AT182</f>
        <v>0</v>
      </c>
      <c r="AI182" s="35">
        <f>'EV TECNICA'!P182</f>
        <v>0</v>
      </c>
      <c r="AJ182" s="47" t="str">
        <f t="shared" si="33"/>
        <v>NO OFERTADO</v>
      </c>
      <c r="AK182" s="35">
        <f>'OFERTAS ECONOMICAS'!AX182</f>
        <v>0</v>
      </c>
      <c r="AL182" s="35">
        <f>'EV TECNICA'!Q182</f>
        <v>0</v>
      </c>
      <c r="AM182" s="47" t="str">
        <f t="shared" si="34"/>
        <v>NO OFERTADO</v>
      </c>
      <c r="AN182" s="35">
        <f>'OFERTAS ECONOMICAS'!BB182</f>
        <v>0</v>
      </c>
      <c r="AO182" s="35">
        <f>'EV TECNICA'!R182</f>
        <v>0</v>
      </c>
      <c r="AP182" s="47" t="str">
        <f t="shared" si="35"/>
        <v>NO OFERTADO</v>
      </c>
    </row>
    <row r="183" spans="1:42" s="14" customFormat="1" ht="25.5" x14ac:dyDescent="0.2">
      <c r="A183" s="48">
        <v>174</v>
      </c>
      <c r="B183" s="49" t="s">
        <v>124</v>
      </c>
      <c r="C183" s="49" t="s">
        <v>121</v>
      </c>
      <c r="D183" s="132">
        <v>1</v>
      </c>
      <c r="E183" s="50" t="s">
        <v>331</v>
      </c>
      <c r="F183" s="164">
        <v>14031</v>
      </c>
      <c r="G183" s="35">
        <f>'OFERTAS ECONOMICAS'!J183</f>
        <v>0</v>
      </c>
      <c r="H183" s="35">
        <f>'EV TECNICA'!G183</f>
        <v>0</v>
      </c>
      <c r="I183" s="47" t="str">
        <f t="shared" si="24"/>
        <v>NO OFERTADO</v>
      </c>
      <c r="J183" s="35">
        <f>'OFERTAS ECONOMICAS'!N183</f>
        <v>0</v>
      </c>
      <c r="K183" s="35">
        <f>'EV TECNICA'!H183</f>
        <v>0</v>
      </c>
      <c r="L183" s="47" t="str">
        <f t="shared" si="25"/>
        <v>NO OFERTADO</v>
      </c>
      <c r="M183" s="35">
        <f>'OFERTAS ECONOMICAS'!R183</f>
        <v>12345</v>
      </c>
      <c r="N183" s="35" t="str">
        <f>'EV TECNICA'!I183</f>
        <v>CUMPLE</v>
      </c>
      <c r="O183" s="47" t="str">
        <f t="shared" si="26"/>
        <v>HABILITA</v>
      </c>
      <c r="P183" s="35">
        <f>'OFERTAS ECONOMICAS'!V183</f>
        <v>0</v>
      </c>
      <c r="Q183" s="35">
        <f>'EV TECNICA'!J183</f>
        <v>0</v>
      </c>
      <c r="R183" s="47" t="str">
        <f t="shared" si="27"/>
        <v>NO OFERTADO</v>
      </c>
      <c r="S183" s="35">
        <f>'OFERTAS ECONOMICAS'!Z183</f>
        <v>0</v>
      </c>
      <c r="T183" s="35">
        <f>'EV TECNICA'!K183</f>
        <v>0</v>
      </c>
      <c r="U183" s="47" t="str">
        <f t="shared" si="28"/>
        <v>NO OFERTADO</v>
      </c>
      <c r="V183" s="35">
        <f>'OFERTAS ECONOMICAS'!AD183</f>
        <v>0</v>
      </c>
      <c r="W183" s="35">
        <f>'EV TECNICA'!L183</f>
        <v>0</v>
      </c>
      <c r="X183" s="47" t="str">
        <f t="shared" si="29"/>
        <v>NO OFERTADO</v>
      </c>
      <c r="Y183" s="35">
        <f>'OFERTAS ECONOMICAS'!AH183</f>
        <v>0</v>
      </c>
      <c r="Z183" s="35">
        <f>'EV TECNICA'!M183</f>
        <v>0</v>
      </c>
      <c r="AA183" s="47" t="str">
        <f t="shared" si="30"/>
        <v>NO OFERTADO</v>
      </c>
      <c r="AB183" s="35">
        <f>'OFERTAS ECONOMICAS'!AL183</f>
        <v>19520</v>
      </c>
      <c r="AC183" s="35" t="str">
        <f>'EV TECNICA'!N183</f>
        <v>CUMPLE</v>
      </c>
      <c r="AD183" s="47" t="str">
        <f t="shared" si="31"/>
        <v>NO HABILITA</v>
      </c>
      <c r="AE183" s="35">
        <f>'OFERTAS ECONOMICAS'!AP183</f>
        <v>16348</v>
      </c>
      <c r="AF183" s="35" t="str">
        <f>'EV TECNICA'!O183</f>
        <v>NO CUMPLE EV. TECNICA</v>
      </c>
      <c r="AG183" s="47" t="str">
        <f t="shared" si="32"/>
        <v>NO HABILITA</v>
      </c>
      <c r="AH183" s="35">
        <f>'OFERTAS ECONOMICAS'!AT183</f>
        <v>0</v>
      </c>
      <c r="AI183" s="35">
        <f>'EV TECNICA'!P183</f>
        <v>0</v>
      </c>
      <c r="AJ183" s="47" t="str">
        <f t="shared" si="33"/>
        <v>NO OFERTADO</v>
      </c>
      <c r="AK183" s="35">
        <f>'OFERTAS ECONOMICAS'!AX183</f>
        <v>0</v>
      </c>
      <c r="AL183" s="35">
        <f>'EV TECNICA'!Q183</f>
        <v>0</v>
      </c>
      <c r="AM183" s="47" t="str">
        <f t="shared" si="34"/>
        <v>NO OFERTADO</v>
      </c>
      <c r="AN183" s="35">
        <f>'OFERTAS ECONOMICAS'!BB183</f>
        <v>0</v>
      </c>
      <c r="AO183" s="35">
        <f>'EV TECNICA'!R183</f>
        <v>0</v>
      </c>
      <c r="AP183" s="47" t="str">
        <f t="shared" si="35"/>
        <v>NO OFERTADO</v>
      </c>
    </row>
    <row r="184" spans="1:42" s="14" customFormat="1" ht="51" x14ac:dyDescent="0.2">
      <c r="A184" s="52">
        <v>175</v>
      </c>
      <c r="B184" s="49" t="s">
        <v>131</v>
      </c>
      <c r="C184" s="49" t="s">
        <v>132</v>
      </c>
      <c r="D184" s="132">
        <v>1</v>
      </c>
      <c r="E184" s="50" t="s">
        <v>331</v>
      </c>
      <c r="F184" s="164">
        <v>33750</v>
      </c>
      <c r="G184" s="35">
        <f>'OFERTAS ECONOMICAS'!J184</f>
        <v>0</v>
      </c>
      <c r="H184" s="35">
        <f>'EV TECNICA'!G184</f>
        <v>0</v>
      </c>
      <c r="I184" s="47" t="str">
        <f t="shared" si="24"/>
        <v>NO OFERTADO</v>
      </c>
      <c r="J184" s="35">
        <f>'OFERTAS ECONOMICAS'!N184</f>
        <v>0</v>
      </c>
      <c r="K184" s="35">
        <f>'EV TECNICA'!H184</f>
        <v>0</v>
      </c>
      <c r="L184" s="47" t="str">
        <f t="shared" si="25"/>
        <v>NO OFERTADO</v>
      </c>
      <c r="M184" s="35">
        <f>'OFERTAS ECONOMICAS'!R184</f>
        <v>0</v>
      </c>
      <c r="N184" s="35">
        <f>'EV TECNICA'!I184</f>
        <v>0</v>
      </c>
      <c r="O184" s="47" t="str">
        <f t="shared" si="26"/>
        <v>NO OFERTADO</v>
      </c>
      <c r="P184" s="35">
        <f>'OFERTAS ECONOMICAS'!V184</f>
        <v>0</v>
      </c>
      <c r="Q184" s="35">
        <f>'EV TECNICA'!J184</f>
        <v>0</v>
      </c>
      <c r="R184" s="47" t="str">
        <f t="shared" si="27"/>
        <v>NO OFERTADO</v>
      </c>
      <c r="S184" s="35">
        <f>'OFERTAS ECONOMICAS'!Z184</f>
        <v>0</v>
      </c>
      <c r="T184" s="35">
        <f>'EV TECNICA'!K184</f>
        <v>0</v>
      </c>
      <c r="U184" s="47" t="str">
        <f t="shared" si="28"/>
        <v>NO OFERTADO</v>
      </c>
      <c r="V184" s="35">
        <f>'OFERTAS ECONOMICAS'!AD184</f>
        <v>0</v>
      </c>
      <c r="W184" s="35">
        <f>'EV TECNICA'!L184</f>
        <v>0</v>
      </c>
      <c r="X184" s="47" t="str">
        <f t="shared" si="29"/>
        <v>NO OFERTADO</v>
      </c>
      <c r="Y184" s="35">
        <f>'OFERTAS ECONOMICAS'!AH184</f>
        <v>0</v>
      </c>
      <c r="Z184" s="35">
        <f>'EV TECNICA'!M184</f>
        <v>0</v>
      </c>
      <c r="AA184" s="47" t="str">
        <f t="shared" si="30"/>
        <v>NO OFERTADO</v>
      </c>
      <c r="AB184" s="35">
        <f>'OFERTAS ECONOMICAS'!AL184</f>
        <v>0</v>
      </c>
      <c r="AC184" s="35">
        <f>'EV TECNICA'!N184</f>
        <v>0</v>
      </c>
      <c r="AD184" s="47" t="str">
        <f t="shared" si="31"/>
        <v>NO OFERTADO</v>
      </c>
      <c r="AE184" s="35">
        <f>'OFERTAS ECONOMICAS'!AP184</f>
        <v>0</v>
      </c>
      <c r="AF184" s="35">
        <f>'EV TECNICA'!O184</f>
        <v>0</v>
      </c>
      <c r="AG184" s="47" t="str">
        <f t="shared" si="32"/>
        <v>NO OFERTADO</v>
      </c>
      <c r="AH184" s="35">
        <f>'OFERTAS ECONOMICAS'!AT184</f>
        <v>0</v>
      </c>
      <c r="AI184" s="35">
        <f>'EV TECNICA'!P184</f>
        <v>0</v>
      </c>
      <c r="AJ184" s="47" t="str">
        <f t="shared" si="33"/>
        <v>NO OFERTADO</v>
      </c>
      <c r="AK184" s="35">
        <f>'OFERTAS ECONOMICAS'!AX184</f>
        <v>0</v>
      </c>
      <c r="AL184" s="35">
        <f>'EV TECNICA'!Q184</f>
        <v>0</v>
      </c>
      <c r="AM184" s="47" t="str">
        <f t="shared" si="34"/>
        <v>NO OFERTADO</v>
      </c>
      <c r="AN184" s="35">
        <f>'OFERTAS ECONOMICAS'!BB184</f>
        <v>0</v>
      </c>
      <c r="AO184" s="35">
        <f>'EV TECNICA'!R184</f>
        <v>0</v>
      </c>
      <c r="AP184" s="47" t="str">
        <f t="shared" si="35"/>
        <v>NO OFERTADO</v>
      </c>
    </row>
    <row r="185" spans="1:42" s="14" customFormat="1" ht="38.25" x14ac:dyDescent="0.2">
      <c r="A185" s="48">
        <v>176</v>
      </c>
      <c r="B185" s="49" t="s">
        <v>137</v>
      </c>
      <c r="C185" s="49" t="s">
        <v>138</v>
      </c>
      <c r="D185" s="132">
        <v>1</v>
      </c>
      <c r="E185" s="50" t="s">
        <v>331</v>
      </c>
      <c r="F185" s="164">
        <v>451473</v>
      </c>
      <c r="G185" s="35">
        <f>'OFERTAS ECONOMICAS'!J185</f>
        <v>0</v>
      </c>
      <c r="H185" s="35">
        <f>'EV TECNICA'!G185</f>
        <v>0</v>
      </c>
      <c r="I185" s="47" t="str">
        <f t="shared" si="24"/>
        <v>NO OFERTADO</v>
      </c>
      <c r="J185" s="35">
        <f>'OFERTAS ECONOMICAS'!N185</f>
        <v>0</v>
      </c>
      <c r="K185" s="35">
        <f>'EV TECNICA'!H185</f>
        <v>0</v>
      </c>
      <c r="L185" s="47" t="str">
        <f t="shared" si="25"/>
        <v>NO OFERTADO</v>
      </c>
      <c r="M185" s="35">
        <f>'OFERTAS ECONOMICAS'!R185</f>
        <v>0</v>
      </c>
      <c r="N185" s="35">
        <f>'EV TECNICA'!I185</f>
        <v>0</v>
      </c>
      <c r="O185" s="47" t="str">
        <f t="shared" si="26"/>
        <v>NO OFERTADO</v>
      </c>
      <c r="P185" s="35">
        <f>'OFERTAS ECONOMICAS'!V185</f>
        <v>394091</v>
      </c>
      <c r="Q185" s="35" t="str">
        <f>'EV TECNICA'!J185</f>
        <v>CUMPLE</v>
      </c>
      <c r="R185" s="47" t="str">
        <f t="shared" si="27"/>
        <v>HABILITA</v>
      </c>
      <c r="S185" s="35">
        <f>'OFERTAS ECONOMICAS'!Z185</f>
        <v>0</v>
      </c>
      <c r="T185" s="35">
        <f>'EV TECNICA'!K185</f>
        <v>0</v>
      </c>
      <c r="U185" s="47" t="str">
        <f t="shared" si="28"/>
        <v>NO OFERTADO</v>
      </c>
      <c r="V185" s="35">
        <f>'OFERTAS ECONOMICAS'!AD185</f>
        <v>0</v>
      </c>
      <c r="W185" s="35">
        <f>'EV TECNICA'!L185</f>
        <v>0</v>
      </c>
      <c r="X185" s="47" t="str">
        <f t="shared" si="29"/>
        <v>NO OFERTADO</v>
      </c>
      <c r="Y185" s="35">
        <f>'OFERTAS ECONOMICAS'!AH185</f>
        <v>0</v>
      </c>
      <c r="Z185" s="35">
        <f>'EV TECNICA'!M185</f>
        <v>0</v>
      </c>
      <c r="AA185" s="47" t="str">
        <f t="shared" si="30"/>
        <v>NO OFERTADO</v>
      </c>
      <c r="AB185" s="35">
        <f>'OFERTAS ECONOMICAS'!AL185</f>
        <v>0</v>
      </c>
      <c r="AC185" s="35">
        <f>'EV TECNICA'!N185</f>
        <v>0</v>
      </c>
      <c r="AD185" s="47" t="str">
        <f t="shared" si="31"/>
        <v>NO OFERTADO</v>
      </c>
      <c r="AE185" s="35">
        <f>'OFERTAS ECONOMICAS'!AP185</f>
        <v>0</v>
      </c>
      <c r="AF185" s="35">
        <f>'EV TECNICA'!O185</f>
        <v>0</v>
      </c>
      <c r="AG185" s="47" t="str">
        <f t="shared" si="32"/>
        <v>NO OFERTADO</v>
      </c>
      <c r="AH185" s="35">
        <f>'OFERTAS ECONOMICAS'!AT185</f>
        <v>0</v>
      </c>
      <c r="AI185" s="35">
        <f>'EV TECNICA'!P185</f>
        <v>0</v>
      </c>
      <c r="AJ185" s="47" t="str">
        <f t="shared" si="33"/>
        <v>NO OFERTADO</v>
      </c>
      <c r="AK185" s="35">
        <f>'OFERTAS ECONOMICAS'!AX185</f>
        <v>0</v>
      </c>
      <c r="AL185" s="35">
        <f>'EV TECNICA'!Q185</f>
        <v>0</v>
      </c>
      <c r="AM185" s="47" t="str">
        <f t="shared" si="34"/>
        <v>NO OFERTADO</v>
      </c>
      <c r="AN185" s="35">
        <f>'OFERTAS ECONOMICAS'!BB185</f>
        <v>0</v>
      </c>
      <c r="AO185" s="35">
        <f>'EV TECNICA'!R185</f>
        <v>0</v>
      </c>
      <c r="AP185" s="47" t="str">
        <f t="shared" si="35"/>
        <v>NO OFERTADO</v>
      </c>
    </row>
    <row r="186" spans="1:42" s="14" customFormat="1" ht="38.25" x14ac:dyDescent="0.2">
      <c r="A186" s="52">
        <v>177</v>
      </c>
      <c r="B186" s="49" t="s">
        <v>139</v>
      </c>
      <c r="C186" s="49" t="s">
        <v>138</v>
      </c>
      <c r="D186" s="132">
        <v>1</v>
      </c>
      <c r="E186" s="50" t="s">
        <v>331</v>
      </c>
      <c r="F186" s="164">
        <v>451473</v>
      </c>
      <c r="G186" s="35">
        <f>'OFERTAS ECONOMICAS'!J186</f>
        <v>0</v>
      </c>
      <c r="H186" s="35">
        <f>'EV TECNICA'!G186</f>
        <v>0</v>
      </c>
      <c r="I186" s="47" t="str">
        <f t="shared" si="24"/>
        <v>NO OFERTADO</v>
      </c>
      <c r="J186" s="35">
        <f>'OFERTAS ECONOMICAS'!N186</f>
        <v>0</v>
      </c>
      <c r="K186" s="35">
        <f>'EV TECNICA'!H186</f>
        <v>0</v>
      </c>
      <c r="L186" s="47" t="str">
        <f t="shared" si="25"/>
        <v>NO OFERTADO</v>
      </c>
      <c r="M186" s="35">
        <f>'OFERTAS ECONOMICAS'!R186</f>
        <v>0</v>
      </c>
      <c r="N186" s="35">
        <f>'EV TECNICA'!I186</f>
        <v>0</v>
      </c>
      <c r="O186" s="47" t="str">
        <f t="shared" si="26"/>
        <v>NO OFERTADO</v>
      </c>
      <c r="P186" s="35">
        <f>'OFERTAS ECONOMICAS'!V186</f>
        <v>0</v>
      </c>
      <c r="Q186" s="35">
        <f>'EV TECNICA'!J186</f>
        <v>0</v>
      </c>
      <c r="R186" s="47" t="str">
        <f t="shared" si="27"/>
        <v>NO OFERTADO</v>
      </c>
      <c r="S186" s="35">
        <f>'OFERTAS ECONOMICAS'!Z186</f>
        <v>0</v>
      </c>
      <c r="T186" s="35">
        <f>'EV TECNICA'!K186</f>
        <v>0</v>
      </c>
      <c r="U186" s="47" t="str">
        <f t="shared" si="28"/>
        <v>NO OFERTADO</v>
      </c>
      <c r="V186" s="35">
        <f>'OFERTAS ECONOMICAS'!AD186</f>
        <v>0</v>
      </c>
      <c r="W186" s="35">
        <f>'EV TECNICA'!L186</f>
        <v>0</v>
      </c>
      <c r="X186" s="47" t="str">
        <f t="shared" si="29"/>
        <v>NO OFERTADO</v>
      </c>
      <c r="Y186" s="35">
        <f>'OFERTAS ECONOMICAS'!AH186</f>
        <v>0</v>
      </c>
      <c r="Z186" s="35">
        <f>'EV TECNICA'!M186</f>
        <v>0</v>
      </c>
      <c r="AA186" s="47" t="str">
        <f t="shared" si="30"/>
        <v>NO OFERTADO</v>
      </c>
      <c r="AB186" s="35">
        <f>'OFERTAS ECONOMICAS'!AL186</f>
        <v>0</v>
      </c>
      <c r="AC186" s="35">
        <f>'EV TECNICA'!N186</f>
        <v>0</v>
      </c>
      <c r="AD186" s="47" t="str">
        <f t="shared" si="31"/>
        <v>NO OFERTADO</v>
      </c>
      <c r="AE186" s="35">
        <f>'OFERTAS ECONOMICAS'!AP186</f>
        <v>0</v>
      </c>
      <c r="AF186" s="35">
        <f>'EV TECNICA'!O186</f>
        <v>0</v>
      </c>
      <c r="AG186" s="47" t="str">
        <f t="shared" si="32"/>
        <v>NO OFERTADO</v>
      </c>
      <c r="AH186" s="35">
        <f>'OFERTAS ECONOMICAS'!AT186</f>
        <v>0</v>
      </c>
      <c r="AI186" s="35">
        <f>'EV TECNICA'!P186</f>
        <v>0</v>
      </c>
      <c r="AJ186" s="47" t="str">
        <f t="shared" si="33"/>
        <v>NO OFERTADO</v>
      </c>
      <c r="AK186" s="35">
        <f>'OFERTAS ECONOMICAS'!AX186</f>
        <v>0</v>
      </c>
      <c r="AL186" s="35">
        <f>'EV TECNICA'!Q186</f>
        <v>0</v>
      </c>
      <c r="AM186" s="47" t="str">
        <f t="shared" si="34"/>
        <v>NO OFERTADO</v>
      </c>
      <c r="AN186" s="35">
        <f>'OFERTAS ECONOMICAS'!BB186</f>
        <v>0</v>
      </c>
      <c r="AO186" s="35">
        <f>'EV TECNICA'!R186</f>
        <v>0</v>
      </c>
      <c r="AP186" s="47" t="str">
        <f t="shared" si="35"/>
        <v>NO OFERTADO</v>
      </c>
    </row>
    <row r="187" spans="1:42" s="14" customFormat="1" ht="51" x14ac:dyDescent="0.2">
      <c r="A187" s="48">
        <v>178</v>
      </c>
      <c r="B187" s="49" t="s">
        <v>142</v>
      </c>
      <c r="C187" s="49" t="s">
        <v>141</v>
      </c>
      <c r="D187" s="132">
        <v>1</v>
      </c>
      <c r="E187" s="50" t="s">
        <v>331</v>
      </c>
      <c r="F187" s="164">
        <v>31250</v>
      </c>
      <c r="G187" s="35">
        <f>'OFERTAS ECONOMICAS'!J187</f>
        <v>0</v>
      </c>
      <c r="H187" s="35">
        <f>'EV TECNICA'!G187</f>
        <v>0</v>
      </c>
      <c r="I187" s="47" t="str">
        <f t="shared" si="24"/>
        <v>NO OFERTADO</v>
      </c>
      <c r="J187" s="35">
        <f>'OFERTAS ECONOMICAS'!N187</f>
        <v>0</v>
      </c>
      <c r="K187" s="35">
        <f>'EV TECNICA'!H187</f>
        <v>0</v>
      </c>
      <c r="L187" s="47" t="str">
        <f t="shared" si="25"/>
        <v>NO OFERTADO</v>
      </c>
      <c r="M187" s="35">
        <f>'OFERTAS ECONOMICAS'!R187</f>
        <v>0</v>
      </c>
      <c r="N187" s="35">
        <f>'EV TECNICA'!I187</f>
        <v>0</v>
      </c>
      <c r="O187" s="47" t="str">
        <f t="shared" si="26"/>
        <v>NO OFERTADO</v>
      </c>
      <c r="P187" s="35">
        <f>'OFERTAS ECONOMICAS'!V187</f>
        <v>0</v>
      </c>
      <c r="Q187" s="35">
        <f>'EV TECNICA'!J187</f>
        <v>0</v>
      </c>
      <c r="R187" s="47" t="str">
        <f t="shared" si="27"/>
        <v>NO OFERTADO</v>
      </c>
      <c r="S187" s="35">
        <f>'OFERTAS ECONOMICAS'!Z187</f>
        <v>38560</v>
      </c>
      <c r="T187" s="35" t="str">
        <f>'EV TECNICA'!K187</f>
        <v>NO CUMPLE EV. TECNICA</v>
      </c>
      <c r="U187" s="47" t="str">
        <f t="shared" si="28"/>
        <v>NO HABILITA</v>
      </c>
      <c r="V187" s="35">
        <f>'OFERTAS ECONOMICAS'!AD187</f>
        <v>0</v>
      </c>
      <c r="W187" s="35">
        <f>'EV TECNICA'!L187</f>
        <v>0</v>
      </c>
      <c r="X187" s="47" t="str">
        <f t="shared" si="29"/>
        <v>NO OFERTADO</v>
      </c>
      <c r="Y187" s="35">
        <f>'OFERTAS ECONOMICAS'!AH187</f>
        <v>0</v>
      </c>
      <c r="Z187" s="35">
        <f>'EV TECNICA'!M187</f>
        <v>0</v>
      </c>
      <c r="AA187" s="47" t="str">
        <f t="shared" si="30"/>
        <v>NO OFERTADO</v>
      </c>
      <c r="AB187" s="35">
        <f>'OFERTAS ECONOMICAS'!AL187</f>
        <v>0</v>
      </c>
      <c r="AC187" s="35">
        <f>'EV TECNICA'!N187</f>
        <v>0</v>
      </c>
      <c r="AD187" s="47" t="str">
        <f t="shared" si="31"/>
        <v>NO OFERTADO</v>
      </c>
      <c r="AE187" s="35">
        <f>'OFERTAS ECONOMICAS'!AP187</f>
        <v>0</v>
      </c>
      <c r="AF187" s="35">
        <f>'EV TECNICA'!O187</f>
        <v>0</v>
      </c>
      <c r="AG187" s="47" t="str">
        <f t="shared" si="32"/>
        <v>NO OFERTADO</v>
      </c>
      <c r="AH187" s="35">
        <f>'OFERTAS ECONOMICAS'!AT187</f>
        <v>0</v>
      </c>
      <c r="AI187" s="35">
        <f>'EV TECNICA'!P187</f>
        <v>0</v>
      </c>
      <c r="AJ187" s="47" t="str">
        <f t="shared" si="33"/>
        <v>NO OFERTADO</v>
      </c>
      <c r="AK187" s="35">
        <f>'OFERTAS ECONOMICAS'!AX187</f>
        <v>0</v>
      </c>
      <c r="AL187" s="35">
        <f>'EV TECNICA'!Q187</f>
        <v>0</v>
      </c>
      <c r="AM187" s="47" t="str">
        <f t="shared" si="34"/>
        <v>NO OFERTADO</v>
      </c>
      <c r="AN187" s="35">
        <f>'OFERTAS ECONOMICAS'!BB187</f>
        <v>0</v>
      </c>
      <c r="AO187" s="35">
        <f>'EV TECNICA'!R187</f>
        <v>0</v>
      </c>
      <c r="AP187" s="47" t="str">
        <f t="shared" si="35"/>
        <v>NO OFERTADO</v>
      </c>
    </row>
    <row r="188" spans="1:42" s="14" customFormat="1" ht="25.5" x14ac:dyDescent="0.2">
      <c r="A188" s="52">
        <v>179</v>
      </c>
      <c r="B188" s="49" t="s">
        <v>153</v>
      </c>
      <c r="C188" s="49" t="s">
        <v>152</v>
      </c>
      <c r="D188" s="132">
        <v>1</v>
      </c>
      <c r="E188" s="50" t="s">
        <v>331</v>
      </c>
      <c r="F188" s="164">
        <v>23925</v>
      </c>
      <c r="G188" s="35">
        <f>'OFERTAS ECONOMICAS'!J188</f>
        <v>0</v>
      </c>
      <c r="H188" s="35">
        <f>'EV TECNICA'!G188</f>
        <v>0</v>
      </c>
      <c r="I188" s="47" t="str">
        <f t="shared" si="24"/>
        <v>NO OFERTADO</v>
      </c>
      <c r="J188" s="35">
        <f>'OFERTAS ECONOMICAS'!N188</f>
        <v>0</v>
      </c>
      <c r="K188" s="35">
        <f>'EV TECNICA'!H188</f>
        <v>0</v>
      </c>
      <c r="L188" s="47" t="str">
        <f t="shared" si="25"/>
        <v>NO OFERTADO</v>
      </c>
      <c r="M188" s="35">
        <f>'OFERTAS ECONOMICAS'!R188</f>
        <v>0</v>
      </c>
      <c r="N188" s="35">
        <f>'EV TECNICA'!I188</f>
        <v>0</v>
      </c>
      <c r="O188" s="47" t="str">
        <f t="shared" si="26"/>
        <v>NO OFERTADO</v>
      </c>
      <c r="P188" s="35">
        <f>'OFERTAS ECONOMICAS'!V188</f>
        <v>0</v>
      </c>
      <c r="Q188" s="35">
        <f>'EV TECNICA'!J188</f>
        <v>0</v>
      </c>
      <c r="R188" s="47" t="str">
        <f t="shared" si="27"/>
        <v>NO OFERTADO</v>
      </c>
      <c r="S188" s="35">
        <f>'OFERTAS ECONOMICAS'!Z188</f>
        <v>0</v>
      </c>
      <c r="T188" s="35">
        <f>'EV TECNICA'!K188</f>
        <v>0</v>
      </c>
      <c r="U188" s="47" t="str">
        <f t="shared" si="28"/>
        <v>NO OFERTADO</v>
      </c>
      <c r="V188" s="35">
        <f>'OFERTAS ECONOMICAS'!AD188</f>
        <v>0</v>
      </c>
      <c r="W188" s="35">
        <f>'EV TECNICA'!L188</f>
        <v>0</v>
      </c>
      <c r="X188" s="47" t="str">
        <f t="shared" si="29"/>
        <v>NO OFERTADO</v>
      </c>
      <c r="Y188" s="35">
        <f>'OFERTAS ECONOMICAS'!AH188</f>
        <v>0</v>
      </c>
      <c r="Z188" s="35">
        <f>'EV TECNICA'!M188</f>
        <v>0</v>
      </c>
      <c r="AA188" s="47" t="str">
        <f t="shared" si="30"/>
        <v>NO OFERTADO</v>
      </c>
      <c r="AB188" s="35">
        <f>'OFERTAS ECONOMICAS'!AL188</f>
        <v>0</v>
      </c>
      <c r="AC188" s="35">
        <f>'EV TECNICA'!N188</f>
        <v>0</v>
      </c>
      <c r="AD188" s="47" t="str">
        <f t="shared" si="31"/>
        <v>NO OFERTADO</v>
      </c>
      <c r="AE188" s="35">
        <f>'OFERTAS ECONOMICAS'!AP188</f>
        <v>0</v>
      </c>
      <c r="AF188" s="35">
        <f>'EV TECNICA'!O188</f>
        <v>0</v>
      </c>
      <c r="AG188" s="47" t="str">
        <f t="shared" si="32"/>
        <v>NO OFERTADO</v>
      </c>
      <c r="AH188" s="35">
        <f>'OFERTAS ECONOMICAS'!AT188</f>
        <v>0</v>
      </c>
      <c r="AI188" s="35">
        <f>'EV TECNICA'!P188</f>
        <v>0</v>
      </c>
      <c r="AJ188" s="47" t="str">
        <f t="shared" si="33"/>
        <v>NO OFERTADO</v>
      </c>
      <c r="AK188" s="35">
        <f>'OFERTAS ECONOMICAS'!AX188</f>
        <v>0</v>
      </c>
      <c r="AL188" s="35">
        <f>'EV TECNICA'!Q188</f>
        <v>0</v>
      </c>
      <c r="AM188" s="47" t="str">
        <f t="shared" si="34"/>
        <v>NO OFERTADO</v>
      </c>
      <c r="AN188" s="35">
        <f>'OFERTAS ECONOMICAS'!BB188</f>
        <v>0</v>
      </c>
      <c r="AO188" s="35">
        <f>'EV TECNICA'!R188</f>
        <v>0</v>
      </c>
      <c r="AP188" s="47" t="str">
        <f t="shared" si="35"/>
        <v>NO OFERTADO</v>
      </c>
    </row>
    <row r="189" spans="1:42" s="14" customFormat="1" ht="25.5" x14ac:dyDescent="0.2">
      <c r="A189" s="48">
        <v>180</v>
      </c>
      <c r="B189" s="49" t="s">
        <v>160</v>
      </c>
      <c r="C189" s="49" t="s">
        <v>157</v>
      </c>
      <c r="D189" s="132">
        <v>1</v>
      </c>
      <c r="E189" s="50" t="s">
        <v>331</v>
      </c>
      <c r="F189" s="164">
        <v>359391</v>
      </c>
      <c r="G189" s="35">
        <f>'OFERTAS ECONOMICAS'!J189</f>
        <v>0</v>
      </c>
      <c r="H189" s="35">
        <f>'EV TECNICA'!G189</f>
        <v>0</v>
      </c>
      <c r="I189" s="47" t="str">
        <f t="shared" si="24"/>
        <v>NO OFERTADO</v>
      </c>
      <c r="J189" s="35">
        <f>'OFERTAS ECONOMICAS'!N189</f>
        <v>0</v>
      </c>
      <c r="K189" s="35">
        <f>'EV TECNICA'!H189</f>
        <v>0</v>
      </c>
      <c r="L189" s="47" t="str">
        <f t="shared" si="25"/>
        <v>NO OFERTADO</v>
      </c>
      <c r="M189" s="35">
        <f>'OFERTAS ECONOMICAS'!R189</f>
        <v>0</v>
      </c>
      <c r="N189" s="35">
        <f>'EV TECNICA'!I189</f>
        <v>0</v>
      </c>
      <c r="O189" s="47" t="str">
        <f t="shared" si="26"/>
        <v>NO OFERTADO</v>
      </c>
      <c r="P189" s="35">
        <f>'OFERTAS ECONOMICAS'!V189</f>
        <v>0</v>
      </c>
      <c r="Q189" s="35">
        <f>'EV TECNICA'!J189</f>
        <v>0</v>
      </c>
      <c r="R189" s="47" t="str">
        <f t="shared" si="27"/>
        <v>NO OFERTADO</v>
      </c>
      <c r="S189" s="35">
        <f>'OFERTAS ECONOMICAS'!Z189</f>
        <v>0</v>
      </c>
      <c r="T189" s="35">
        <f>'EV TECNICA'!K189</f>
        <v>0</v>
      </c>
      <c r="U189" s="47" t="str">
        <f t="shared" si="28"/>
        <v>NO OFERTADO</v>
      </c>
      <c r="V189" s="35">
        <f>'OFERTAS ECONOMICAS'!AD189</f>
        <v>0</v>
      </c>
      <c r="W189" s="35">
        <f>'EV TECNICA'!L189</f>
        <v>0</v>
      </c>
      <c r="X189" s="47" t="str">
        <f t="shared" si="29"/>
        <v>NO OFERTADO</v>
      </c>
      <c r="Y189" s="35">
        <f>'OFERTAS ECONOMICAS'!AH189</f>
        <v>0</v>
      </c>
      <c r="Z189" s="35">
        <f>'EV TECNICA'!M189</f>
        <v>0</v>
      </c>
      <c r="AA189" s="47" t="str">
        <f t="shared" si="30"/>
        <v>NO OFERTADO</v>
      </c>
      <c r="AB189" s="35">
        <f>'OFERTAS ECONOMICAS'!AL189</f>
        <v>0</v>
      </c>
      <c r="AC189" s="35">
        <f>'EV TECNICA'!N189</f>
        <v>0</v>
      </c>
      <c r="AD189" s="47" t="str">
        <f t="shared" si="31"/>
        <v>NO OFERTADO</v>
      </c>
      <c r="AE189" s="35">
        <f>'OFERTAS ECONOMICAS'!AP189</f>
        <v>0</v>
      </c>
      <c r="AF189" s="35">
        <f>'EV TECNICA'!O189</f>
        <v>0</v>
      </c>
      <c r="AG189" s="47" t="str">
        <f t="shared" si="32"/>
        <v>NO OFERTADO</v>
      </c>
      <c r="AH189" s="35">
        <f>'OFERTAS ECONOMICAS'!AT189</f>
        <v>0</v>
      </c>
      <c r="AI189" s="35">
        <f>'EV TECNICA'!P189</f>
        <v>0</v>
      </c>
      <c r="AJ189" s="47" t="str">
        <f t="shared" si="33"/>
        <v>NO OFERTADO</v>
      </c>
      <c r="AK189" s="35">
        <f>'OFERTAS ECONOMICAS'!AX189</f>
        <v>0</v>
      </c>
      <c r="AL189" s="35">
        <f>'EV TECNICA'!Q189</f>
        <v>0</v>
      </c>
      <c r="AM189" s="47" t="str">
        <f t="shared" si="34"/>
        <v>NO OFERTADO</v>
      </c>
      <c r="AN189" s="35">
        <f>'OFERTAS ECONOMICAS'!BB189</f>
        <v>0</v>
      </c>
      <c r="AO189" s="35">
        <f>'EV TECNICA'!R189</f>
        <v>0</v>
      </c>
      <c r="AP189" s="47" t="str">
        <f t="shared" si="35"/>
        <v>NO OFERTADO</v>
      </c>
    </row>
    <row r="190" spans="1:42" s="14" customFormat="1" ht="12.75" x14ac:dyDescent="0.2">
      <c r="A190" s="52">
        <v>181</v>
      </c>
      <c r="B190" s="49" t="s">
        <v>162</v>
      </c>
      <c r="C190" s="49" t="s">
        <v>157</v>
      </c>
      <c r="D190" s="132">
        <v>1</v>
      </c>
      <c r="E190" s="50" t="s">
        <v>331</v>
      </c>
      <c r="F190" s="164">
        <v>378994</v>
      </c>
      <c r="G190" s="35">
        <f>'OFERTAS ECONOMICAS'!J190</f>
        <v>0</v>
      </c>
      <c r="H190" s="35">
        <f>'EV TECNICA'!G190</f>
        <v>0</v>
      </c>
      <c r="I190" s="47" t="str">
        <f t="shared" si="24"/>
        <v>NO OFERTADO</v>
      </c>
      <c r="J190" s="35">
        <f>'OFERTAS ECONOMICAS'!N190</f>
        <v>0</v>
      </c>
      <c r="K190" s="35">
        <f>'EV TECNICA'!H190</f>
        <v>0</v>
      </c>
      <c r="L190" s="47" t="str">
        <f t="shared" si="25"/>
        <v>NO OFERTADO</v>
      </c>
      <c r="M190" s="35">
        <f>'OFERTAS ECONOMICAS'!R190</f>
        <v>0</v>
      </c>
      <c r="N190" s="35">
        <f>'EV TECNICA'!I190</f>
        <v>0</v>
      </c>
      <c r="O190" s="47" t="str">
        <f t="shared" si="26"/>
        <v>NO OFERTADO</v>
      </c>
      <c r="P190" s="35">
        <f>'OFERTAS ECONOMICAS'!V190</f>
        <v>0</v>
      </c>
      <c r="Q190" s="35">
        <f>'EV TECNICA'!J190</f>
        <v>0</v>
      </c>
      <c r="R190" s="47" t="str">
        <f t="shared" si="27"/>
        <v>NO OFERTADO</v>
      </c>
      <c r="S190" s="35">
        <f>'OFERTAS ECONOMICAS'!Z190</f>
        <v>0</v>
      </c>
      <c r="T190" s="35">
        <f>'EV TECNICA'!K190</f>
        <v>0</v>
      </c>
      <c r="U190" s="47" t="str">
        <f t="shared" si="28"/>
        <v>NO OFERTADO</v>
      </c>
      <c r="V190" s="35">
        <f>'OFERTAS ECONOMICAS'!AD190</f>
        <v>0</v>
      </c>
      <c r="W190" s="35">
        <f>'EV TECNICA'!L190</f>
        <v>0</v>
      </c>
      <c r="X190" s="47" t="str">
        <f t="shared" si="29"/>
        <v>NO OFERTADO</v>
      </c>
      <c r="Y190" s="35">
        <f>'OFERTAS ECONOMICAS'!AH190</f>
        <v>0</v>
      </c>
      <c r="Z190" s="35">
        <f>'EV TECNICA'!M190</f>
        <v>0</v>
      </c>
      <c r="AA190" s="47" t="str">
        <f t="shared" si="30"/>
        <v>NO OFERTADO</v>
      </c>
      <c r="AB190" s="35">
        <f>'OFERTAS ECONOMICAS'!AL190</f>
        <v>0</v>
      </c>
      <c r="AC190" s="35">
        <f>'EV TECNICA'!N190</f>
        <v>0</v>
      </c>
      <c r="AD190" s="47" t="str">
        <f t="shared" si="31"/>
        <v>NO OFERTADO</v>
      </c>
      <c r="AE190" s="35">
        <f>'OFERTAS ECONOMICAS'!AP190</f>
        <v>0</v>
      </c>
      <c r="AF190" s="35">
        <f>'EV TECNICA'!O190</f>
        <v>0</v>
      </c>
      <c r="AG190" s="47" t="str">
        <f t="shared" si="32"/>
        <v>NO OFERTADO</v>
      </c>
      <c r="AH190" s="35">
        <f>'OFERTAS ECONOMICAS'!AT190</f>
        <v>0</v>
      </c>
      <c r="AI190" s="35">
        <f>'EV TECNICA'!P190</f>
        <v>0</v>
      </c>
      <c r="AJ190" s="47" t="str">
        <f t="shared" si="33"/>
        <v>NO OFERTADO</v>
      </c>
      <c r="AK190" s="35">
        <f>'OFERTAS ECONOMICAS'!AX190</f>
        <v>0</v>
      </c>
      <c r="AL190" s="35">
        <f>'EV TECNICA'!Q190</f>
        <v>0</v>
      </c>
      <c r="AM190" s="47" t="str">
        <f t="shared" si="34"/>
        <v>NO OFERTADO</v>
      </c>
      <c r="AN190" s="35">
        <f>'OFERTAS ECONOMICAS'!BB190</f>
        <v>0</v>
      </c>
      <c r="AO190" s="35">
        <f>'EV TECNICA'!R190</f>
        <v>0</v>
      </c>
      <c r="AP190" s="47" t="str">
        <f t="shared" si="35"/>
        <v>NO OFERTADO</v>
      </c>
    </row>
    <row r="191" spans="1:42" s="14" customFormat="1" ht="25.5" x14ac:dyDescent="0.2">
      <c r="A191" s="48">
        <v>182</v>
      </c>
      <c r="B191" s="49" t="s">
        <v>164</v>
      </c>
      <c r="C191" s="49" t="s">
        <v>165</v>
      </c>
      <c r="D191" s="132">
        <v>1</v>
      </c>
      <c r="E191" s="50" t="s">
        <v>331</v>
      </c>
      <c r="F191" s="164">
        <v>295527</v>
      </c>
      <c r="G191" s="35">
        <f>'OFERTAS ECONOMICAS'!J191</f>
        <v>0</v>
      </c>
      <c r="H191" s="35">
        <f>'EV TECNICA'!G191</f>
        <v>0</v>
      </c>
      <c r="I191" s="47" t="str">
        <f t="shared" si="24"/>
        <v>NO OFERTADO</v>
      </c>
      <c r="J191" s="35">
        <f>'OFERTAS ECONOMICAS'!N191</f>
        <v>0</v>
      </c>
      <c r="K191" s="35">
        <f>'EV TECNICA'!H191</f>
        <v>0</v>
      </c>
      <c r="L191" s="47" t="str">
        <f t="shared" si="25"/>
        <v>NO OFERTADO</v>
      </c>
      <c r="M191" s="35">
        <f>'OFERTAS ECONOMICAS'!R191</f>
        <v>0</v>
      </c>
      <c r="N191" s="35">
        <f>'EV TECNICA'!I191</f>
        <v>0</v>
      </c>
      <c r="O191" s="47" t="str">
        <f t="shared" si="26"/>
        <v>NO OFERTADO</v>
      </c>
      <c r="P191" s="35">
        <f>'OFERTAS ECONOMICAS'!V191</f>
        <v>0</v>
      </c>
      <c r="Q191" s="35">
        <f>'EV TECNICA'!J191</f>
        <v>0</v>
      </c>
      <c r="R191" s="47" t="str">
        <f t="shared" si="27"/>
        <v>NO OFERTADO</v>
      </c>
      <c r="S191" s="35">
        <f>'OFERTAS ECONOMICAS'!Z191</f>
        <v>0</v>
      </c>
      <c r="T191" s="35">
        <f>'EV TECNICA'!K191</f>
        <v>0</v>
      </c>
      <c r="U191" s="47" t="str">
        <f t="shared" si="28"/>
        <v>NO OFERTADO</v>
      </c>
      <c r="V191" s="35">
        <f>'OFERTAS ECONOMICAS'!AD191</f>
        <v>0</v>
      </c>
      <c r="W191" s="35">
        <f>'EV TECNICA'!L191</f>
        <v>0</v>
      </c>
      <c r="X191" s="47" t="str">
        <f t="shared" si="29"/>
        <v>NO OFERTADO</v>
      </c>
      <c r="Y191" s="35">
        <f>'OFERTAS ECONOMICAS'!AH191</f>
        <v>0</v>
      </c>
      <c r="Z191" s="35">
        <f>'EV TECNICA'!M191</f>
        <v>0</v>
      </c>
      <c r="AA191" s="47" t="str">
        <f t="shared" si="30"/>
        <v>NO OFERTADO</v>
      </c>
      <c r="AB191" s="35">
        <f>'OFERTAS ECONOMICAS'!AL191</f>
        <v>0</v>
      </c>
      <c r="AC191" s="35">
        <f>'EV TECNICA'!N191</f>
        <v>0</v>
      </c>
      <c r="AD191" s="47" t="str">
        <f t="shared" si="31"/>
        <v>NO OFERTADO</v>
      </c>
      <c r="AE191" s="35">
        <f>'OFERTAS ECONOMICAS'!AP191</f>
        <v>0</v>
      </c>
      <c r="AF191" s="35">
        <f>'EV TECNICA'!O191</f>
        <v>0</v>
      </c>
      <c r="AG191" s="47" t="str">
        <f t="shared" si="32"/>
        <v>NO OFERTADO</v>
      </c>
      <c r="AH191" s="35">
        <f>'OFERTAS ECONOMICAS'!AT191</f>
        <v>0</v>
      </c>
      <c r="AI191" s="35">
        <f>'EV TECNICA'!P191</f>
        <v>0</v>
      </c>
      <c r="AJ191" s="47" t="str">
        <f t="shared" si="33"/>
        <v>NO OFERTADO</v>
      </c>
      <c r="AK191" s="35">
        <f>'OFERTAS ECONOMICAS'!AX191</f>
        <v>0</v>
      </c>
      <c r="AL191" s="35">
        <f>'EV TECNICA'!Q191</f>
        <v>0</v>
      </c>
      <c r="AM191" s="47" t="str">
        <f t="shared" si="34"/>
        <v>NO OFERTADO</v>
      </c>
      <c r="AN191" s="35">
        <f>'OFERTAS ECONOMICAS'!BB191</f>
        <v>0</v>
      </c>
      <c r="AO191" s="35">
        <f>'EV TECNICA'!R191</f>
        <v>0</v>
      </c>
      <c r="AP191" s="47" t="str">
        <f t="shared" si="35"/>
        <v>NO OFERTADO</v>
      </c>
    </row>
    <row r="192" spans="1:42" s="14" customFormat="1" ht="25.5" x14ac:dyDescent="0.2">
      <c r="A192" s="52">
        <v>183</v>
      </c>
      <c r="B192" s="49" t="s">
        <v>167</v>
      </c>
      <c r="C192" s="49" t="s">
        <v>166</v>
      </c>
      <c r="D192" s="132">
        <v>1</v>
      </c>
      <c r="E192" s="50" t="s">
        <v>331</v>
      </c>
      <c r="F192" s="164">
        <v>1229313</v>
      </c>
      <c r="G192" s="35">
        <f>'OFERTAS ECONOMICAS'!J192</f>
        <v>0</v>
      </c>
      <c r="H192" s="35">
        <f>'EV TECNICA'!G192</f>
        <v>0</v>
      </c>
      <c r="I192" s="47" t="str">
        <f t="shared" si="24"/>
        <v>NO OFERTADO</v>
      </c>
      <c r="J192" s="35">
        <f>'OFERTAS ECONOMICAS'!N192</f>
        <v>0</v>
      </c>
      <c r="K192" s="35">
        <f>'EV TECNICA'!H192</f>
        <v>0</v>
      </c>
      <c r="L192" s="47" t="str">
        <f t="shared" si="25"/>
        <v>NO OFERTADO</v>
      </c>
      <c r="M192" s="35">
        <f>'OFERTAS ECONOMICAS'!R192</f>
        <v>0</v>
      </c>
      <c r="N192" s="35">
        <f>'EV TECNICA'!I192</f>
        <v>0</v>
      </c>
      <c r="O192" s="47" t="str">
        <f t="shared" si="26"/>
        <v>NO OFERTADO</v>
      </c>
      <c r="P192" s="35">
        <f>'OFERTAS ECONOMICAS'!V192</f>
        <v>0</v>
      </c>
      <c r="Q192" s="35">
        <f>'EV TECNICA'!J192</f>
        <v>0</v>
      </c>
      <c r="R192" s="47" t="str">
        <f t="shared" si="27"/>
        <v>NO OFERTADO</v>
      </c>
      <c r="S192" s="35">
        <f>'OFERTAS ECONOMICAS'!Z192</f>
        <v>0</v>
      </c>
      <c r="T192" s="35">
        <f>'EV TECNICA'!K192</f>
        <v>0</v>
      </c>
      <c r="U192" s="47" t="str">
        <f t="shared" si="28"/>
        <v>NO OFERTADO</v>
      </c>
      <c r="V192" s="35">
        <f>'OFERTAS ECONOMICAS'!AD192</f>
        <v>0</v>
      </c>
      <c r="W192" s="35">
        <f>'EV TECNICA'!L192</f>
        <v>0</v>
      </c>
      <c r="X192" s="47" t="str">
        <f t="shared" si="29"/>
        <v>NO OFERTADO</v>
      </c>
      <c r="Y192" s="35">
        <f>'OFERTAS ECONOMICAS'!AH192</f>
        <v>0</v>
      </c>
      <c r="Z192" s="35">
        <f>'EV TECNICA'!M192</f>
        <v>0</v>
      </c>
      <c r="AA192" s="47" t="str">
        <f t="shared" si="30"/>
        <v>NO OFERTADO</v>
      </c>
      <c r="AB192" s="35">
        <f>'OFERTAS ECONOMICAS'!AL192</f>
        <v>0</v>
      </c>
      <c r="AC192" s="35">
        <f>'EV TECNICA'!N192</f>
        <v>0</v>
      </c>
      <c r="AD192" s="47" t="str">
        <f t="shared" si="31"/>
        <v>NO OFERTADO</v>
      </c>
      <c r="AE192" s="35">
        <f>'OFERTAS ECONOMICAS'!AP192</f>
        <v>0</v>
      </c>
      <c r="AF192" s="35">
        <f>'EV TECNICA'!O192</f>
        <v>0</v>
      </c>
      <c r="AG192" s="47" t="str">
        <f t="shared" si="32"/>
        <v>NO OFERTADO</v>
      </c>
      <c r="AH192" s="35">
        <f>'OFERTAS ECONOMICAS'!AT192</f>
        <v>929999</v>
      </c>
      <c r="AI192" s="35" t="str">
        <f>'EV TECNICA'!P192</f>
        <v xml:space="preserve">CUMPLE </v>
      </c>
      <c r="AJ192" s="47" t="str">
        <f t="shared" si="33"/>
        <v>HABILITA</v>
      </c>
      <c r="AK192" s="35">
        <f>'OFERTAS ECONOMICAS'!AX192</f>
        <v>0</v>
      </c>
      <c r="AL192" s="35">
        <f>'EV TECNICA'!Q192</f>
        <v>0</v>
      </c>
      <c r="AM192" s="47" t="str">
        <f t="shared" si="34"/>
        <v>NO OFERTADO</v>
      </c>
      <c r="AN192" s="35">
        <f>'OFERTAS ECONOMICAS'!BB192</f>
        <v>0</v>
      </c>
      <c r="AO192" s="35">
        <f>'EV TECNICA'!R192</f>
        <v>0</v>
      </c>
      <c r="AP192" s="47" t="str">
        <f t="shared" si="35"/>
        <v>NO OFERTADO</v>
      </c>
    </row>
    <row r="193" spans="1:42" s="14" customFormat="1" ht="38.25" x14ac:dyDescent="0.2">
      <c r="A193" s="48">
        <v>184</v>
      </c>
      <c r="B193" s="49" t="s">
        <v>195</v>
      </c>
      <c r="C193" s="49" t="s">
        <v>196</v>
      </c>
      <c r="D193" s="132">
        <v>1</v>
      </c>
      <c r="E193" s="50" t="s">
        <v>331</v>
      </c>
      <c r="F193" s="164">
        <v>23681</v>
      </c>
      <c r="G193" s="35">
        <f>'OFERTAS ECONOMICAS'!J193</f>
        <v>0</v>
      </c>
      <c r="H193" s="35">
        <f>'EV TECNICA'!G193</f>
        <v>0</v>
      </c>
      <c r="I193" s="47" t="str">
        <f t="shared" si="24"/>
        <v>NO OFERTADO</v>
      </c>
      <c r="J193" s="35">
        <f>'OFERTAS ECONOMICAS'!N193</f>
        <v>0</v>
      </c>
      <c r="K193" s="35">
        <f>'EV TECNICA'!H193</f>
        <v>0</v>
      </c>
      <c r="L193" s="47" t="str">
        <f t="shared" si="25"/>
        <v>NO OFERTADO</v>
      </c>
      <c r="M193" s="35">
        <f>'OFERTAS ECONOMICAS'!R193</f>
        <v>0</v>
      </c>
      <c r="N193" s="35">
        <f>'EV TECNICA'!I193</f>
        <v>0</v>
      </c>
      <c r="O193" s="47" t="str">
        <f t="shared" si="26"/>
        <v>NO OFERTADO</v>
      </c>
      <c r="P193" s="35">
        <f>'OFERTAS ECONOMICAS'!V193</f>
        <v>68068</v>
      </c>
      <c r="Q193" s="35" t="str">
        <f>'EV TECNICA'!J193</f>
        <v>NO CUMPLE EV. TECNICA</v>
      </c>
      <c r="R193" s="47" t="str">
        <f t="shared" si="27"/>
        <v>NO HABILITA</v>
      </c>
      <c r="S193" s="35">
        <f>'OFERTAS ECONOMICAS'!Z193</f>
        <v>0</v>
      </c>
      <c r="T193" s="35">
        <f>'EV TECNICA'!K193</f>
        <v>0</v>
      </c>
      <c r="U193" s="47" t="str">
        <f t="shared" si="28"/>
        <v>NO OFERTADO</v>
      </c>
      <c r="V193" s="35">
        <f>'OFERTAS ECONOMICAS'!AD193</f>
        <v>0</v>
      </c>
      <c r="W193" s="35">
        <f>'EV TECNICA'!L193</f>
        <v>0</v>
      </c>
      <c r="X193" s="47" t="str">
        <f t="shared" si="29"/>
        <v>NO OFERTADO</v>
      </c>
      <c r="Y193" s="35">
        <f>'OFERTAS ECONOMICAS'!AH193</f>
        <v>0</v>
      </c>
      <c r="Z193" s="35">
        <f>'EV TECNICA'!M193</f>
        <v>0</v>
      </c>
      <c r="AA193" s="47" t="str">
        <f t="shared" si="30"/>
        <v>NO OFERTADO</v>
      </c>
      <c r="AB193" s="35">
        <f>'OFERTAS ECONOMICAS'!AL193</f>
        <v>0</v>
      </c>
      <c r="AC193" s="35">
        <f>'EV TECNICA'!N193</f>
        <v>0</v>
      </c>
      <c r="AD193" s="47" t="str">
        <f t="shared" si="31"/>
        <v>NO OFERTADO</v>
      </c>
      <c r="AE193" s="35">
        <f>'OFERTAS ECONOMICAS'!AP193</f>
        <v>0</v>
      </c>
      <c r="AF193" s="35">
        <f>'EV TECNICA'!O193</f>
        <v>0</v>
      </c>
      <c r="AG193" s="47" t="str">
        <f t="shared" si="32"/>
        <v>NO OFERTADO</v>
      </c>
      <c r="AH193" s="35">
        <f>'OFERTAS ECONOMICAS'!AT193</f>
        <v>0</v>
      </c>
      <c r="AI193" s="35">
        <f>'EV TECNICA'!P193</f>
        <v>0</v>
      </c>
      <c r="AJ193" s="47" t="str">
        <f t="shared" si="33"/>
        <v>NO OFERTADO</v>
      </c>
      <c r="AK193" s="35">
        <f>'OFERTAS ECONOMICAS'!AX193</f>
        <v>0</v>
      </c>
      <c r="AL193" s="35">
        <f>'EV TECNICA'!Q193</f>
        <v>0</v>
      </c>
      <c r="AM193" s="47" t="str">
        <f t="shared" si="34"/>
        <v>NO OFERTADO</v>
      </c>
      <c r="AN193" s="35">
        <f>'OFERTAS ECONOMICAS'!BB193</f>
        <v>0</v>
      </c>
      <c r="AO193" s="35">
        <f>'EV TECNICA'!R193</f>
        <v>0</v>
      </c>
      <c r="AP193" s="47" t="str">
        <f t="shared" si="35"/>
        <v>NO OFERTADO</v>
      </c>
    </row>
    <row r="194" spans="1:42" s="14" customFormat="1" ht="51" x14ac:dyDescent="0.2">
      <c r="A194" s="52">
        <v>185</v>
      </c>
      <c r="B194" s="49" t="s">
        <v>199</v>
      </c>
      <c r="C194" s="49" t="s">
        <v>200</v>
      </c>
      <c r="D194" s="132">
        <v>1</v>
      </c>
      <c r="E194" s="50" t="s">
        <v>331</v>
      </c>
      <c r="F194" s="164">
        <v>28724</v>
      </c>
      <c r="G194" s="35">
        <f>'OFERTAS ECONOMICAS'!J194</f>
        <v>0</v>
      </c>
      <c r="H194" s="35">
        <f>'EV TECNICA'!G194</f>
        <v>0</v>
      </c>
      <c r="I194" s="47" t="str">
        <f t="shared" si="24"/>
        <v>NO OFERTADO</v>
      </c>
      <c r="J194" s="35">
        <f>'OFERTAS ECONOMICAS'!N194</f>
        <v>0</v>
      </c>
      <c r="K194" s="35">
        <f>'EV TECNICA'!H194</f>
        <v>0</v>
      </c>
      <c r="L194" s="47" t="str">
        <f t="shared" si="25"/>
        <v>NO OFERTADO</v>
      </c>
      <c r="M194" s="35">
        <f>'OFERTAS ECONOMICAS'!R194</f>
        <v>0</v>
      </c>
      <c r="N194" s="35">
        <f>'EV TECNICA'!I194</f>
        <v>0</v>
      </c>
      <c r="O194" s="47" t="str">
        <f t="shared" si="26"/>
        <v>NO OFERTADO</v>
      </c>
      <c r="P194" s="35">
        <f>'OFERTAS ECONOMICAS'!V194</f>
        <v>0</v>
      </c>
      <c r="Q194" s="35">
        <f>'EV TECNICA'!J194</f>
        <v>0</v>
      </c>
      <c r="R194" s="47" t="str">
        <f t="shared" si="27"/>
        <v>NO OFERTADO</v>
      </c>
      <c r="S194" s="35">
        <f>'OFERTAS ECONOMICAS'!Z194</f>
        <v>0</v>
      </c>
      <c r="T194" s="35">
        <f>'EV TECNICA'!K194</f>
        <v>0</v>
      </c>
      <c r="U194" s="47" t="str">
        <f t="shared" si="28"/>
        <v>NO OFERTADO</v>
      </c>
      <c r="V194" s="35">
        <f>'OFERTAS ECONOMICAS'!AD194</f>
        <v>0</v>
      </c>
      <c r="W194" s="35">
        <f>'EV TECNICA'!L194</f>
        <v>0</v>
      </c>
      <c r="X194" s="47" t="str">
        <f t="shared" si="29"/>
        <v>NO OFERTADO</v>
      </c>
      <c r="Y194" s="35">
        <f>'OFERTAS ECONOMICAS'!AH194</f>
        <v>0</v>
      </c>
      <c r="Z194" s="35">
        <f>'EV TECNICA'!M194</f>
        <v>0</v>
      </c>
      <c r="AA194" s="47" t="str">
        <f t="shared" si="30"/>
        <v>NO OFERTADO</v>
      </c>
      <c r="AB194" s="35">
        <f>'OFERTAS ECONOMICAS'!AL194</f>
        <v>0</v>
      </c>
      <c r="AC194" s="35">
        <f>'EV TECNICA'!N194</f>
        <v>0</v>
      </c>
      <c r="AD194" s="47" t="str">
        <f t="shared" si="31"/>
        <v>NO OFERTADO</v>
      </c>
      <c r="AE194" s="35">
        <f>'OFERTAS ECONOMICAS'!AP194</f>
        <v>0</v>
      </c>
      <c r="AF194" s="35">
        <f>'EV TECNICA'!O194</f>
        <v>0</v>
      </c>
      <c r="AG194" s="47" t="str">
        <f t="shared" si="32"/>
        <v>NO OFERTADO</v>
      </c>
      <c r="AH194" s="35">
        <f>'OFERTAS ECONOMICAS'!AT194</f>
        <v>0</v>
      </c>
      <c r="AI194" s="35">
        <f>'EV TECNICA'!P194</f>
        <v>0</v>
      </c>
      <c r="AJ194" s="47" t="str">
        <f t="shared" si="33"/>
        <v>NO OFERTADO</v>
      </c>
      <c r="AK194" s="35">
        <f>'OFERTAS ECONOMICAS'!AX194</f>
        <v>0</v>
      </c>
      <c r="AL194" s="35">
        <f>'EV TECNICA'!Q194</f>
        <v>0</v>
      </c>
      <c r="AM194" s="47" t="str">
        <f t="shared" si="34"/>
        <v>NO OFERTADO</v>
      </c>
      <c r="AN194" s="35">
        <f>'OFERTAS ECONOMICAS'!BB194</f>
        <v>0</v>
      </c>
      <c r="AO194" s="35">
        <f>'EV TECNICA'!R194</f>
        <v>0</v>
      </c>
      <c r="AP194" s="47" t="str">
        <f t="shared" si="35"/>
        <v>NO OFERTADO</v>
      </c>
    </row>
    <row r="195" spans="1:42" s="14" customFormat="1" ht="63.75" x14ac:dyDescent="0.2">
      <c r="A195" s="48">
        <v>186</v>
      </c>
      <c r="B195" s="49" t="s">
        <v>204</v>
      </c>
      <c r="C195" s="49" t="s">
        <v>201</v>
      </c>
      <c r="D195" s="132">
        <v>1</v>
      </c>
      <c r="E195" s="50" t="s">
        <v>331</v>
      </c>
      <c r="F195" s="164">
        <v>58892</v>
      </c>
      <c r="G195" s="35">
        <f>'OFERTAS ECONOMICAS'!J195</f>
        <v>0</v>
      </c>
      <c r="H195" s="35">
        <f>'EV TECNICA'!G195</f>
        <v>0</v>
      </c>
      <c r="I195" s="47" t="str">
        <f t="shared" si="24"/>
        <v>NO OFERTADO</v>
      </c>
      <c r="J195" s="35">
        <f>'OFERTAS ECONOMICAS'!N195</f>
        <v>0</v>
      </c>
      <c r="K195" s="35">
        <f>'EV TECNICA'!H195</f>
        <v>0</v>
      </c>
      <c r="L195" s="47" t="str">
        <f t="shared" si="25"/>
        <v>NO OFERTADO</v>
      </c>
      <c r="M195" s="35">
        <f>'OFERTAS ECONOMICAS'!R195</f>
        <v>0</v>
      </c>
      <c r="N195" s="35">
        <f>'EV TECNICA'!I195</f>
        <v>0</v>
      </c>
      <c r="O195" s="47" t="str">
        <f t="shared" si="26"/>
        <v>NO OFERTADO</v>
      </c>
      <c r="P195" s="35">
        <f>'OFERTAS ECONOMICAS'!V195</f>
        <v>165939</v>
      </c>
      <c r="Q195" s="35" t="str">
        <f>'EV TECNICA'!J195</f>
        <v>CUMPLE</v>
      </c>
      <c r="R195" s="47" t="str">
        <f t="shared" si="27"/>
        <v>NO HABILITA</v>
      </c>
      <c r="S195" s="35">
        <f>'OFERTAS ECONOMICAS'!Z195</f>
        <v>0</v>
      </c>
      <c r="T195" s="35">
        <f>'EV TECNICA'!K195</f>
        <v>0</v>
      </c>
      <c r="U195" s="47" t="str">
        <f t="shared" si="28"/>
        <v>NO OFERTADO</v>
      </c>
      <c r="V195" s="35">
        <f>'OFERTAS ECONOMICAS'!AD195</f>
        <v>0</v>
      </c>
      <c r="W195" s="35">
        <f>'EV TECNICA'!L195</f>
        <v>0</v>
      </c>
      <c r="X195" s="47" t="str">
        <f t="shared" si="29"/>
        <v>NO OFERTADO</v>
      </c>
      <c r="Y195" s="35">
        <f>'OFERTAS ECONOMICAS'!AH195</f>
        <v>0</v>
      </c>
      <c r="Z195" s="35">
        <f>'EV TECNICA'!M195</f>
        <v>0</v>
      </c>
      <c r="AA195" s="47" t="str">
        <f t="shared" si="30"/>
        <v>NO OFERTADO</v>
      </c>
      <c r="AB195" s="35">
        <f>'OFERTAS ECONOMICAS'!AL195</f>
        <v>74870</v>
      </c>
      <c r="AC195" s="35" t="str">
        <f>'EV TECNICA'!N195</f>
        <v>CUMPLE</v>
      </c>
      <c r="AD195" s="47" t="str">
        <f t="shared" si="31"/>
        <v>HABILITA</v>
      </c>
      <c r="AE195" s="35">
        <f>'OFERTAS ECONOMICAS'!AP195</f>
        <v>0</v>
      </c>
      <c r="AF195" s="35">
        <f>'EV TECNICA'!O195</f>
        <v>0</v>
      </c>
      <c r="AG195" s="47" t="str">
        <f t="shared" si="32"/>
        <v>NO OFERTADO</v>
      </c>
      <c r="AH195" s="35">
        <f>'OFERTAS ECONOMICAS'!AT195</f>
        <v>0</v>
      </c>
      <c r="AI195" s="35">
        <f>'EV TECNICA'!P195</f>
        <v>0</v>
      </c>
      <c r="AJ195" s="47" t="str">
        <f t="shared" si="33"/>
        <v>NO OFERTADO</v>
      </c>
      <c r="AK195" s="35">
        <f>'OFERTAS ECONOMICAS'!AX195</f>
        <v>0</v>
      </c>
      <c r="AL195" s="35">
        <f>'EV TECNICA'!Q195</f>
        <v>0</v>
      </c>
      <c r="AM195" s="47" t="str">
        <f t="shared" si="34"/>
        <v>NO OFERTADO</v>
      </c>
      <c r="AN195" s="35">
        <f>'OFERTAS ECONOMICAS'!BB195</f>
        <v>38000</v>
      </c>
      <c r="AO195" s="35" t="str">
        <f>'EV TECNICA'!R195</f>
        <v xml:space="preserve">CUMPLE </v>
      </c>
      <c r="AP195" s="47" t="str">
        <f t="shared" si="35"/>
        <v>HABILITA</v>
      </c>
    </row>
    <row r="196" spans="1:42" s="14" customFormat="1" ht="25.5" x14ac:dyDescent="0.2">
      <c r="A196" s="52">
        <v>187</v>
      </c>
      <c r="B196" s="49" t="s">
        <v>207</v>
      </c>
      <c r="C196" s="49" t="s">
        <v>201</v>
      </c>
      <c r="D196" s="132">
        <v>1</v>
      </c>
      <c r="E196" s="50" t="s">
        <v>331</v>
      </c>
      <c r="F196" s="164">
        <v>573755</v>
      </c>
      <c r="G196" s="35">
        <f>'OFERTAS ECONOMICAS'!J196</f>
        <v>0</v>
      </c>
      <c r="H196" s="35">
        <f>'EV TECNICA'!G196</f>
        <v>0</v>
      </c>
      <c r="I196" s="47" t="str">
        <f t="shared" si="24"/>
        <v>NO OFERTADO</v>
      </c>
      <c r="J196" s="35">
        <f>'OFERTAS ECONOMICAS'!N196</f>
        <v>0</v>
      </c>
      <c r="K196" s="35">
        <f>'EV TECNICA'!H196</f>
        <v>0</v>
      </c>
      <c r="L196" s="47" t="str">
        <f t="shared" si="25"/>
        <v>NO OFERTADO</v>
      </c>
      <c r="M196" s="35">
        <f>'OFERTAS ECONOMICAS'!R196</f>
        <v>0</v>
      </c>
      <c r="N196" s="35">
        <f>'EV TECNICA'!I196</f>
        <v>0</v>
      </c>
      <c r="O196" s="47" t="str">
        <f t="shared" si="26"/>
        <v>NO OFERTADO</v>
      </c>
      <c r="P196" s="35">
        <f>'OFERTAS ECONOMICAS'!V196</f>
        <v>0</v>
      </c>
      <c r="Q196" s="35">
        <f>'EV TECNICA'!J196</f>
        <v>0</v>
      </c>
      <c r="R196" s="47" t="str">
        <f t="shared" si="27"/>
        <v>NO OFERTADO</v>
      </c>
      <c r="S196" s="35">
        <f>'OFERTAS ECONOMICAS'!Z196</f>
        <v>0</v>
      </c>
      <c r="T196" s="35">
        <f>'EV TECNICA'!K196</f>
        <v>0</v>
      </c>
      <c r="U196" s="47" t="str">
        <f t="shared" si="28"/>
        <v>NO OFERTADO</v>
      </c>
      <c r="V196" s="35">
        <f>'OFERTAS ECONOMICAS'!AD196</f>
        <v>0</v>
      </c>
      <c r="W196" s="35">
        <f>'EV TECNICA'!L196</f>
        <v>0</v>
      </c>
      <c r="X196" s="47" t="str">
        <f t="shared" si="29"/>
        <v>NO OFERTADO</v>
      </c>
      <c r="Y196" s="35">
        <f>'OFERTAS ECONOMICAS'!AH196</f>
        <v>0</v>
      </c>
      <c r="Z196" s="35">
        <f>'EV TECNICA'!M196</f>
        <v>0</v>
      </c>
      <c r="AA196" s="47" t="str">
        <f t="shared" si="30"/>
        <v>NO OFERTADO</v>
      </c>
      <c r="AB196" s="35">
        <f>'OFERTAS ECONOMICAS'!AL196</f>
        <v>0</v>
      </c>
      <c r="AC196" s="35">
        <f>'EV TECNICA'!N196</f>
        <v>0</v>
      </c>
      <c r="AD196" s="47" t="str">
        <f t="shared" si="31"/>
        <v>NO OFERTADO</v>
      </c>
      <c r="AE196" s="35">
        <f>'OFERTAS ECONOMICAS'!AP196</f>
        <v>0</v>
      </c>
      <c r="AF196" s="35">
        <f>'EV TECNICA'!O196</f>
        <v>0</v>
      </c>
      <c r="AG196" s="47" t="str">
        <f t="shared" si="32"/>
        <v>NO OFERTADO</v>
      </c>
      <c r="AH196" s="35">
        <f>'OFERTAS ECONOMICAS'!AT196</f>
        <v>0</v>
      </c>
      <c r="AI196" s="35">
        <f>'EV TECNICA'!P196</f>
        <v>0</v>
      </c>
      <c r="AJ196" s="47" t="str">
        <f t="shared" si="33"/>
        <v>NO OFERTADO</v>
      </c>
      <c r="AK196" s="35">
        <f>'OFERTAS ECONOMICAS'!AX196</f>
        <v>0</v>
      </c>
      <c r="AL196" s="35">
        <f>'EV TECNICA'!Q196</f>
        <v>0</v>
      </c>
      <c r="AM196" s="47" t="str">
        <f t="shared" si="34"/>
        <v>NO OFERTADO</v>
      </c>
      <c r="AN196" s="35">
        <f>'OFERTAS ECONOMICAS'!BB196</f>
        <v>0</v>
      </c>
      <c r="AO196" s="35">
        <f>'EV TECNICA'!R196</f>
        <v>0</v>
      </c>
      <c r="AP196" s="47" t="str">
        <f t="shared" si="35"/>
        <v>NO OFERTADO</v>
      </c>
    </row>
    <row r="197" spans="1:42" s="14" customFormat="1" ht="38.25" x14ac:dyDescent="0.2">
      <c r="A197" s="48">
        <v>188</v>
      </c>
      <c r="B197" s="49" t="s">
        <v>229</v>
      </c>
      <c r="C197" s="49" t="s">
        <v>230</v>
      </c>
      <c r="D197" s="132">
        <v>1</v>
      </c>
      <c r="E197" s="50" t="s">
        <v>331</v>
      </c>
      <c r="F197" s="164">
        <v>3541</v>
      </c>
      <c r="G197" s="35">
        <f>'OFERTAS ECONOMICAS'!J197</f>
        <v>0</v>
      </c>
      <c r="H197" s="35">
        <f>'EV TECNICA'!G197</f>
        <v>0</v>
      </c>
      <c r="I197" s="47" t="str">
        <f t="shared" si="24"/>
        <v>NO OFERTADO</v>
      </c>
      <c r="J197" s="35">
        <f>'OFERTAS ECONOMICAS'!N197</f>
        <v>0</v>
      </c>
      <c r="K197" s="35">
        <f>'EV TECNICA'!H197</f>
        <v>0</v>
      </c>
      <c r="L197" s="47" t="str">
        <f t="shared" si="25"/>
        <v>NO OFERTADO</v>
      </c>
      <c r="M197" s="35">
        <f>'OFERTAS ECONOMICAS'!R197</f>
        <v>0</v>
      </c>
      <c r="N197" s="35">
        <f>'EV TECNICA'!I197</f>
        <v>0</v>
      </c>
      <c r="O197" s="47" t="str">
        <f t="shared" si="26"/>
        <v>NO OFERTADO</v>
      </c>
      <c r="P197" s="35">
        <f>'OFERTAS ECONOMICAS'!V197</f>
        <v>0</v>
      </c>
      <c r="Q197" s="35">
        <f>'EV TECNICA'!J197</f>
        <v>0</v>
      </c>
      <c r="R197" s="47" t="str">
        <f t="shared" si="27"/>
        <v>NO OFERTADO</v>
      </c>
      <c r="S197" s="35">
        <f>'OFERTAS ECONOMICAS'!Z197</f>
        <v>0</v>
      </c>
      <c r="T197" s="35">
        <f>'EV TECNICA'!K197</f>
        <v>0</v>
      </c>
      <c r="U197" s="47" t="str">
        <f t="shared" si="28"/>
        <v>NO OFERTADO</v>
      </c>
      <c r="V197" s="35">
        <f>'OFERTAS ECONOMICAS'!AD197</f>
        <v>0</v>
      </c>
      <c r="W197" s="35">
        <f>'EV TECNICA'!L197</f>
        <v>0</v>
      </c>
      <c r="X197" s="47" t="str">
        <f t="shared" si="29"/>
        <v>NO OFERTADO</v>
      </c>
      <c r="Y197" s="35">
        <f>'OFERTAS ECONOMICAS'!AH197</f>
        <v>0</v>
      </c>
      <c r="Z197" s="35">
        <f>'EV TECNICA'!M197</f>
        <v>0</v>
      </c>
      <c r="AA197" s="47" t="str">
        <f t="shared" si="30"/>
        <v>NO OFERTADO</v>
      </c>
      <c r="AB197" s="35">
        <f>'OFERTAS ECONOMICAS'!AL197</f>
        <v>0</v>
      </c>
      <c r="AC197" s="35">
        <f>'EV TECNICA'!N197</f>
        <v>0</v>
      </c>
      <c r="AD197" s="47" t="str">
        <f t="shared" si="31"/>
        <v>NO OFERTADO</v>
      </c>
      <c r="AE197" s="35">
        <f>'OFERTAS ECONOMICAS'!AP197</f>
        <v>0</v>
      </c>
      <c r="AF197" s="35">
        <f>'EV TECNICA'!O197</f>
        <v>0</v>
      </c>
      <c r="AG197" s="47" t="str">
        <f t="shared" si="32"/>
        <v>NO OFERTADO</v>
      </c>
      <c r="AH197" s="35">
        <f>'OFERTAS ECONOMICAS'!AT197</f>
        <v>0</v>
      </c>
      <c r="AI197" s="35">
        <f>'EV TECNICA'!P197</f>
        <v>0</v>
      </c>
      <c r="AJ197" s="47" t="str">
        <f t="shared" si="33"/>
        <v>NO OFERTADO</v>
      </c>
      <c r="AK197" s="35">
        <f>'OFERTAS ECONOMICAS'!AX197</f>
        <v>0</v>
      </c>
      <c r="AL197" s="35">
        <f>'EV TECNICA'!Q197</f>
        <v>0</v>
      </c>
      <c r="AM197" s="47" t="str">
        <f t="shared" si="34"/>
        <v>NO OFERTADO</v>
      </c>
      <c r="AN197" s="35">
        <f>'OFERTAS ECONOMICAS'!BB197</f>
        <v>0</v>
      </c>
      <c r="AO197" s="35">
        <f>'EV TECNICA'!R197</f>
        <v>0</v>
      </c>
      <c r="AP197" s="47" t="str">
        <f t="shared" si="35"/>
        <v>NO OFERTADO</v>
      </c>
    </row>
    <row r="198" spans="1:42" s="14" customFormat="1" ht="38.25" x14ac:dyDescent="0.2">
      <c r="A198" s="52">
        <v>189</v>
      </c>
      <c r="B198" s="49" t="s">
        <v>232</v>
      </c>
      <c r="C198" s="49" t="s">
        <v>230</v>
      </c>
      <c r="D198" s="132">
        <v>1</v>
      </c>
      <c r="E198" s="50" t="s">
        <v>331</v>
      </c>
      <c r="F198" s="164">
        <v>3615</v>
      </c>
      <c r="G198" s="35">
        <f>'OFERTAS ECONOMICAS'!J198</f>
        <v>0</v>
      </c>
      <c r="H198" s="35">
        <f>'EV TECNICA'!G198</f>
        <v>0</v>
      </c>
      <c r="I198" s="47" t="str">
        <f t="shared" si="24"/>
        <v>NO OFERTADO</v>
      </c>
      <c r="J198" s="35">
        <f>'OFERTAS ECONOMICAS'!N198</f>
        <v>0</v>
      </c>
      <c r="K198" s="35">
        <f>'EV TECNICA'!H198</f>
        <v>0</v>
      </c>
      <c r="L198" s="47" t="str">
        <f t="shared" si="25"/>
        <v>NO OFERTADO</v>
      </c>
      <c r="M198" s="35">
        <f>'OFERTAS ECONOMICAS'!R198</f>
        <v>0</v>
      </c>
      <c r="N198" s="35">
        <f>'EV TECNICA'!I198</f>
        <v>0</v>
      </c>
      <c r="O198" s="47" t="str">
        <f t="shared" si="26"/>
        <v>NO OFERTADO</v>
      </c>
      <c r="P198" s="35">
        <f>'OFERTAS ECONOMICAS'!V198</f>
        <v>0</v>
      </c>
      <c r="Q198" s="35">
        <f>'EV TECNICA'!J198</f>
        <v>0</v>
      </c>
      <c r="R198" s="47" t="str">
        <f t="shared" si="27"/>
        <v>NO OFERTADO</v>
      </c>
      <c r="S198" s="35">
        <f>'OFERTAS ECONOMICAS'!Z198</f>
        <v>0</v>
      </c>
      <c r="T198" s="35">
        <f>'EV TECNICA'!K198</f>
        <v>0</v>
      </c>
      <c r="U198" s="47" t="str">
        <f t="shared" si="28"/>
        <v>NO OFERTADO</v>
      </c>
      <c r="V198" s="35">
        <f>'OFERTAS ECONOMICAS'!AD198</f>
        <v>0</v>
      </c>
      <c r="W198" s="35">
        <f>'EV TECNICA'!L198</f>
        <v>0</v>
      </c>
      <c r="X198" s="47" t="str">
        <f t="shared" si="29"/>
        <v>NO OFERTADO</v>
      </c>
      <c r="Y198" s="35">
        <f>'OFERTAS ECONOMICAS'!AH198</f>
        <v>0</v>
      </c>
      <c r="Z198" s="35">
        <f>'EV TECNICA'!M198</f>
        <v>0</v>
      </c>
      <c r="AA198" s="47" t="str">
        <f t="shared" si="30"/>
        <v>NO OFERTADO</v>
      </c>
      <c r="AB198" s="35">
        <f>'OFERTAS ECONOMICAS'!AL198</f>
        <v>0</v>
      </c>
      <c r="AC198" s="35">
        <f>'EV TECNICA'!N198</f>
        <v>0</v>
      </c>
      <c r="AD198" s="47" t="str">
        <f t="shared" si="31"/>
        <v>NO OFERTADO</v>
      </c>
      <c r="AE198" s="35">
        <f>'OFERTAS ECONOMICAS'!AP198</f>
        <v>0</v>
      </c>
      <c r="AF198" s="35">
        <f>'EV TECNICA'!O198</f>
        <v>0</v>
      </c>
      <c r="AG198" s="47" t="str">
        <f t="shared" si="32"/>
        <v>NO OFERTADO</v>
      </c>
      <c r="AH198" s="35">
        <f>'OFERTAS ECONOMICAS'!AT198</f>
        <v>0</v>
      </c>
      <c r="AI198" s="35">
        <f>'EV TECNICA'!P198</f>
        <v>0</v>
      </c>
      <c r="AJ198" s="47" t="str">
        <f t="shared" si="33"/>
        <v>NO OFERTADO</v>
      </c>
      <c r="AK198" s="35">
        <f>'OFERTAS ECONOMICAS'!AX198</f>
        <v>0</v>
      </c>
      <c r="AL198" s="35">
        <f>'EV TECNICA'!Q198</f>
        <v>0</v>
      </c>
      <c r="AM198" s="47" t="str">
        <f t="shared" si="34"/>
        <v>NO OFERTADO</v>
      </c>
      <c r="AN198" s="35">
        <f>'OFERTAS ECONOMICAS'!BB198</f>
        <v>0</v>
      </c>
      <c r="AO198" s="35">
        <f>'EV TECNICA'!R198</f>
        <v>0</v>
      </c>
      <c r="AP198" s="47" t="str">
        <f t="shared" si="35"/>
        <v>NO OFERTADO</v>
      </c>
    </row>
    <row r="199" spans="1:42" s="14" customFormat="1" ht="38.25" x14ac:dyDescent="0.2">
      <c r="A199" s="48">
        <v>190</v>
      </c>
      <c r="B199" s="49" t="s">
        <v>233</v>
      </c>
      <c r="C199" s="49" t="s">
        <v>230</v>
      </c>
      <c r="D199" s="132">
        <v>1</v>
      </c>
      <c r="E199" s="50" t="s">
        <v>331</v>
      </c>
      <c r="F199" s="164">
        <v>3270</v>
      </c>
      <c r="G199" s="35">
        <f>'OFERTAS ECONOMICAS'!J199</f>
        <v>0</v>
      </c>
      <c r="H199" s="35">
        <f>'EV TECNICA'!G199</f>
        <v>0</v>
      </c>
      <c r="I199" s="47" t="str">
        <f t="shared" si="24"/>
        <v>NO OFERTADO</v>
      </c>
      <c r="J199" s="35">
        <f>'OFERTAS ECONOMICAS'!N199</f>
        <v>0</v>
      </c>
      <c r="K199" s="35">
        <f>'EV TECNICA'!H199</f>
        <v>0</v>
      </c>
      <c r="L199" s="47" t="str">
        <f t="shared" si="25"/>
        <v>NO OFERTADO</v>
      </c>
      <c r="M199" s="35">
        <f>'OFERTAS ECONOMICAS'!R199</f>
        <v>0</v>
      </c>
      <c r="N199" s="35">
        <f>'EV TECNICA'!I199</f>
        <v>0</v>
      </c>
      <c r="O199" s="47" t="str">
        <f t="shared" si="26"/>
        <v>NO OFERTADO</v>
      </c>
      <c r="P199" s="35">
        <f>'OFERTAS ECONOMICAS'!V199</f>
        <v>0</v>
      </c>
      <c r="Q199" s="35">
        <f>'EV TECNICA'!J199</f>
        <v>0</v>
      </c>
      <c r="R199" s="47" t="str">
        <f t="shared" si="27"/>
        <v>NO OFERTADO</v>
      </c>
      <c r="S199" s="35">
        <f>'OFERTAS ECONOMICAS'!Z199</f>
        <v>0</v>
      </c>
      <c r="T199" s="35">
        <f>'EV TECNICA'!K199</f>
        <v>0</v>
      </c>
      <c r="U199" s="47" t="str">
        <f t="shared" si="28"/>
        <v>NO OFERTADO</v>
      </c>
      <c r="V199" s="35">
        <f>'OFERTAS ECONOMICAS'!AD199</f>
        <v>0</v>
      </c>
      <c r="W199" s="35">
        <f>'EV TECNICA'!L199</f>
        <v>0</v>
      </c>
      <c r="X199" s="47" t="str">
        <f t="shared" si="29"/>
        <v>NO OFERTADO</v>
      </c>
      <c r="Y199" s="35">
        <f>'OFERTAS ECONOMICAS'!AH199</f>
        <v>0</v>
      </c>
      <c r="Z199" s="35">
        <f>'EV TECNICA'!M199</f>
        <v>0</v>
      </c>
      <c r="AA199" s="47" t="str">
        <f t="shared" si="30"/>
        <v>NO OFERTADO</v>
      </c>
      <c r="AB199" s="35">
        <f>'OFERTAS ECONOMICAS'!AL199</f>
        <v>0</v>
      </c>
      <c r="AC199" s="35">
        <f>'EV TECNICA'!N199</f>
        <v>0</v>
      </c>
      <c r="AD199" s="47" t="str">
        <f t="shared" si="31"/>
        <v>NO OFERTADO</v>
      </c>
      <c r="AE199" s="35">
        <f>'OFERTAS ECONOMICAS'!AP199</f>
        <v>0</v>
      </c>
      <c r="AF199" s="35">
        <f>'EV TECNICA'!O199</f>
        <v>0</v>
      </c>
      <c r="AG199" s="47" t="str">
        <f t="shared" si="32"/>
        <v>NO OFERTADO</v>
      </c>
      <c r="AH199" s="35">
        <f>'OFERTAS ECONOMICAS'!AT199</f>
        <v>0</v>
      </c>
      <c r="AI199" s="35">
        <f>'EV TECNICA'!P199</f>
        <v>0</v>
      </c>
      <c r="AJ199" s="47" t="str">
        <f t="shared" si="33"/>
        <v>NO OFERTADO</v>
      </c>
      <c r="AK199" s="35">
        <f>'OFERTAS ECONOMICAS'!AX199</f>
        <v>0</v>
      </c>
      <c r="AL199" s="35">
        <f>'EV TECNICA'!Q199</f>
        <v>0</v>
      </c>
      <c r="AM199" s="47" t="str">
        <f t="shared" si="34"/>
        <v>NO OFERTADO</v>
      </c>
      <c r="AN199" s="35">
        <f>'OFERTAS ECONOMICAS'!BB199</f>
        <v>0</v>
      </c>
      <c r="AO199" s="35">
        <f>'EV TECNICA'!R199</f>
        <v>0</v>
      </c>
      <c r="AP199" s="47" t="str">
        <f t="shared" si="35"/>
        <v>NO OFERTADO</v>
      </c>
    </row>
    <row r="200" spans="1:42" s="14" customFormat="1" ht="25.5" x14ac:dyDescent="0.2">
      <c r="A200" s="52">
        <v>191</v>
      </c>
      <c r="B200" s="49" t="s">
        <v>234</v>
      </c>
      <c r="C200" s="49" t="s">
        <v>231</v>
      </c>
      <c r="D200" s="132">
        <v>1</v>
      </c>
      <c r="E200" s="50" t="s">
        <v>331</v>
      </c>
      <c r="F200" s="164">
        <v>5358</v>
      </c>
      <c r="G200" s="35">
        <f>'OFERTAS ECONOMICAS'!J200</f>
        <v>0</v>
      </c>
      <c r="H200" s="35">
        <f>'EV TECNICA'!G200</f>
        <v>0</v>
      </c>
      <c r="I200" s="47" t="str">
        <f t="shared" si="24"/>
        <v>NO OFERTADO</v>
      </c>
      <c r="J200" s="35">
        <f>'OFERTAS ECONOMICAS'!N200</f>
        <v>0</v>
      </c>
      <c r="K200" s="35">
        <f>'EV TECNICA'!H200</f>
        <v>0</v>
      </c>
      <c r="L200" s="47" t="str">
        <f t="shared" si="25"/>
        <v>NO OFERTADO</v>
      </c>
      <c r="M200" s="35">
        <f>'OFERTAS ECONOMICAS'!R200</f>
        <v>0</v>
      </c>
      <c r="N200" s="35">
        <f>'EV TECNICA'!I200</f>
        <v>0</v>
      </c>
      <c r="O200" s="47" t="str">
        <f t="shared" si="26"/>
        <v>NO OFERTADO</v>
      </c>
      <c r="P200" s="35">
        <f>'OFERTAS ECONOMICAS'!V200</f>
        <v>0</v>
      </c>
      <c r="Q200" s="35">
        <f>'EV TECNICA'!J200</f>
        <v>0</v>
      </c>
      <c r="R200" s="47" t="str">
        <f t="shared" si="27"/>
        <v>NO OFERTADO</v>
      </c>
      <c r="S200" s="35">
        <f>'OFERTAS ECONOMICAS'!Z200</f>
        <v>0</v>
      </c>
      <c r="T200" s="35">
        <f>'EV TECNICA'!K200</f>
        <v>0</v>
      </c>
      <c r="U200" s="47" t="str">
        <f t="shared" si="28"/>
        <v>NO OFERTADO</v>
      </c>
      <c r="V200" s="35">
        <f>'OFERTAS ECONOMICAS'!AD200</f>
        <v>0</v>
      </c>
      <c r="W200" s="35">
        <f>'EV TECNICA'!L200</f>
        <v>0</v>
      </c>
      <c r="X200" s="47" t="str">
        <f t="shared" si="29"/>
        <v>NO OFERTADO</v>
      </c>
      <c r="Y200" s="35">
        <f>'OFERTAS ECONOMICAS'!AH200</f>
        <v>0</v>
      </c>
      <c r="Z200" s="35">
        <f>'EV TECNICA'!M200</f>
        <v>0</v>
      </c>
      <c r="AA200" s="47" t="str">
        <f t="shared" si="30"/>
        <v>NO OFERTADO</v>
      </c>
      <c r="AB200" s="35">
        <f>'OFERTAS ECONOMICAS'!AL200</f>
        <v>0</v>
      </c>
      <c r="AC200" s="35">
        <f>'EV TECNICA'!N200</f>
        <v>0</v>
      </c>
      <c r="AD200" s="47" t="str">
        <f t="shared" si="31"/>
        <v>NO OFERTADO</v>
      </c>
      <c r="AE200" s="35">
        <f>'OFERTAS ECONOMICAS'!AP200</f>
        <v>0</v>
      </c>
      <c r="AF200" s="35">
        <f>'EV TECNICA'!O200</f>
        <v>0</v>
      </c>
      <c r="AG200" s="47" t="str">
        <f t="shared" si="32"/>
        <v>NO OFERTADO</v>
      </c>
      <c r="AH200" s="35">
        <f>'OFERTAS ECONOMICAS'!AT200</f>
        <v>0</v>
      </c>
      <c r="AI200" s="35">
        <f>'EV TECNICA'!P200</f>
        <v>0</v>
      </c>
      <c r="AJ200" s="47" t="str">
        <f t="shared" si="33"/>
        <v>NO OFERTADO</v>
      </c>
      <c r="AK200" s="35">
        <f>'OFERTAS ECONOMICAS'!AX200</f>
        <v>0</v>
      </c>
      <c r="AL200" s="35">
        <f>'EV TECNICA'!Q200</f>
        <v>0</v>
      </c>
      <c r="AM200" s="47" t="str">
        <f t="shared" si="34"/>
        <v>NO OFERTADO</v>
      </c>
      <c r="AN200" s="35">
        <f>'OFERTAS ECONOMICAS'!BB200</f>
        <v>0</v>
      </c>
      <c r="AO200" s="35">
        <f>'EV TECNICA'!R200</f>
        <v>0</v>
      </c>
      <c r="AP200" s="47" t="str">
        <f t="shared" si="35"/>
        <v>NO OFERTADO</v>
      </c>
    </row>
    <row r="201" spans="1:42" s="14" customFormat="1" ht="51" x14ac:dyDescent="0.2">
      <c r="A201" s="48">
        <v>192</v>
      </c>
      <c r="B201" s="49" t="s">
        <v>235</v>
      </c>
      <c r="C201" s="49" t="s">
        <v>231</v>
      </c>
      <c r="D201" s="132">
        <v>1</v>
      </c>
      <c r="E201" s="50" t="s">
        <v>331</v>
      </c>
      <c r="F201" s="164">
        <v>11237</v>
      </c>
      <c r="G201" s="35">
        <f>'OFERTAS ECONOMICAS'!J201</f>
        <v>0</v>
      </c>
      <c r="H201" s="35">
        <f>'EV TECNICA'!G201</f>
        <v>0</v>
      </c>
      <c r="I201" s="47" t="str">
        <f t="shared" si="24"/>
        <v>NO OFERTADO</v>
      </c>
      <c r="J201" s="35">
        <f>'OFERTAS ECONOMICAS'!N201</f>
        <v>0</v>
      </c>
      <c r="K201" s="35">
        <f>'EV TECNICA'!H201</f>
        <v>0</v>
      </c>
      <c r="L201" s="47" t="str">
        <f t="shared" si="25"/>
        <v>NO OFERTADO</v>
      </c>
      <c r="M201" s="35">
        <f>'OFERTAS ECONOMICAS'!R201</f>
        <v>0</v>
      </c>
      <c r="N201" s="35">
        <f>'EV TECNICA'!I201</f>
        <v>0</v>
      </c>
      <c r="O201" s="47" t="str">
        <f t="shared" si="26"/>
        <v>NO OFERTADO</v>
      </c>
      <c r="P201" s="35">
        <f>'OFERTAS ECONOMICAS'!V201</f>
        <v>0</v>
      </c>
      <c r="Q201" s="35">
        <f>'EV TECNICA'!J201</f>
        <v>0</v>
      </c>
      <c r="R201" s="47" t="str">
        <f t="shared" si="27"/>
        <v>NO OFERTADO</v>
      </c>
      <c r="S201" s="35">
        <f>'OFERTAS ECONOMICAS'!Z201</f>
        <v>0</v>
      </c>
      <c r="T201" s="35">
        <f>'EV TECNICA'!K201</f>
        <v>0</v>
      </c>
      <c r="U201" s="47" t="str">
        <f t="shared" si="28"/>
        <v>NO OFERTADO</v>
      </c>
      <c r="V201" s="35">
        <f>'OFERTAS ECONOMICAS'!AD201</f>
        <v>0</v>
      </c>
      <c r="W201" s="35">
        <f>'EV TECNICA'!L201</f>
        <v>0</v>
      </c>
      <c r="X201" s="47" t="str">
        <f t="shared" si="29"/>
        <v>NO OFERTADO</v>
      </c>
      <c r="Y201" s="35">
        <f>'OFERTAS ECONOMICAS'!AH201</f>
        <v>0</v>
      </c>
      <c r="Z201" s="35">
        <f>'EV TECNICA'!M201</f>
        <v>0</v>
      </c>
      <c r="AA201" s="47" t="str">
        <f t="shared" si="30"/>
        <v>NO OFERTADO</v>
      </c>
      <c r="AB201" s="35">
        <f>'OFERTAS ECONOMICAS'!AL201</f>
        <v>0</v>
      </c>
      <c r="AC201" s="35">
        <f>'EV TECNICA'!N201</f>
        <v>0</v>
      </c>
      <c r="AD201" s="47" t="str">
        <f t="shared" si="31"/>
        <v>NO OFERTADO</v>
      </c>
      <c r="AE201" s="35">
        <f>'OFERTAS ECONOMICAS'!AP201</f>
        <v>0</v>
      </c>
      <c r="AF201" s="35">
        <f>'EV TECNICA'!O201</f>
        <v>0</v>
      </c>
      <c r="AG201" s="47" t="str">
        <f t="shared" si="32"/>
        <v>NO OFERTADO</v>
      </c>
      <c r="AH201" s="35">
        <f>'OFERTAS ECONOMICAS'!AT201</f>
        <v>0</v>
      </c>
      <c r="AI201" s="35">
        <f>'EV TECNICA'!P201</f>
        <v>0</v>
      </c>
      <c r="AJ201" s="47" t="str">
        <f t="shared" si="33"/>
        <v>NO OFERTADO</v>
      </c>
      <c r="AK201" s="35">
        <f>'OFERTAS ECONOMICAS'!AX201</f>
        <v>0</v>
      </c>
      <c r="AL201" s="35">
        <f>'EV TECNICA'!Q201</f>
        <v>0</v>
      </c>
      <c r="AM201" s="47" t="str">
        <f t="shared" si="34"/>
        <v>NO OFERTADO</v>
      </c>
      <c r="AN201" s="35">
        <f>'OFERTAS ECONOMICAS'!BB201</f>
        <v>0</v>
      </c>
      <c r="AO201" s="35">
        <f>'EV TECNICA'!R201</f>
        <v>0</v>
      </c>
      <c r="AP201" s="47" t="str">
        <f t="shared" si="35"/>
        <v>NO OFERTADO</v>
      </c>
    </row>
    <row r="202" spans="1:42" s="14" customFormat="1" ht="38.25" x14ac:dyDescent="0.2">
      <c r="A202" s="52">
        <v>193</v>
      </c>
      <c r="B202" s="49" t="s">
        <v>236</v>
      </c>
      <c r="C202" s="49" t="s">
        <v>230</v>
      </c>
      <c r="D202" s="132">
        <v>1</v>
      </c>
      <c r="E202" s="50" t="s">
        <v>331</v>
      </c>
      <c r="F202" s="164">
        <v>3615</v>
      </c>
      <c r="G202" s="35">
        <f>'OFERTAS ECONOMICAS'!J202</f>
        <v>0</v>
      </c>
      <c r="H202" s="35">
        <f>'EV TECNICA'!G202</f>
        <v>0</v>
      </c>
      <c r="I202" s="47" t="str">
        <f t="shared" si="24"/>
        <v>NO OFERTADO</v>
      </c>
      <c r="J202" s="35">
        <f>'OFERTAS ECONOMICAS'!N202</f>
        <v>0</v>
      </c>
      <c r="K202" s="35">
        <f>'EV TECNICA'!H202</f>
        <v>0</v>
      </c>
      <c r="L202" s="47" t="str">
        <f t="shared" si="25"/>
        <v>NO OFERTADO</v>
      </c>
      <c r="M202" s="35">
        <f>'OFERTAS ECONOMICAS'!R202</f>
        <v>3064.25</v>
      </c>
      <c r="N202" s="35" t="str">
        <f>'EV TECNICA'!I202</f>
        <v>CUMPLE</v>
      </c>
      <c r="O202" s="47" t="str">
        <f t="shared" si="26"/>
        <v>HABILITA</v>
      </c>
      <c r="P202" s="35">
        <f>'OFERTAS ECONOMICAS'!V202</f>
        <v>3273.69</v>
      </c>
      <c r="Q202" s="35" t="str">
        <f>'EV TECNICA'!J202</f>
        <v>CUMPLE</v>
      </c>
      <c r="R202" s="47" t="str">
        <f t="shared" si="27"/>
        <v>HABILITA</v>
      </c>
      <c r="S202" s="35">
        <f>'OFERTAS ECONOMICAS'!Z202</f>
        <v>0</v>
      </c>
      <c r="T202" s="35">
        <f>'EV TECNICA'!K202</f>
        <v>0</v>
      </c>
      <c r="U202" s="47" t="str">
        <f t="shared" si="28"/>
        <v>NO OFERTADO</v>
      </c>
      <c r="V202" s="35">
        <f>'OFERTAS ECONOMICAS'!AD202</f>
        <v>0</v>
      </c>
      <c r="W202" s="35">
        <f>'EV TECNICA'!L202</f>
        <v>0</v>
      </c>
      <c r="X202" s="47" t="str">
        <f t="shared" si="29"/>
        <v>NO OFERTADO</v>
      </c>
      <c r="Y202" s="35">
        <f>'OFERTAS ECONOMICAS'!AH202</f>
        <v>0</v>
      </c>
      <c r="Z202" s="35">
        <f>'EV TECNICA'!M202</f>
        <v>0</v>
      </c>
      <c r="AA202" s="47" t="str">
        <f t="shared" si="30"/>
        <v>NO OFERTADO</v>
      </c>
      <c r="AB202" s="35">
        <f>'OFERTAS ECONOMICAS'!AL202</f>
        <v>0</v>
      </c>
      <c r="AC202" s="35">
        <f>'EV TECNICA'!N202</f>
        <v>0</v>
      </c>
      <c r="AD202" s="47" t="str">
        <f t="shared" si="31"/>
        <v>NO OFERTADO</v>
      </c>
      <c r="AE202" s="35">
        <f>'OFERTAS ECONOMICAS'!AP202</f>
        <v>0</v>
      </c>
      <c r="AF202" s="35">
        <f>'EV TECNICA'!O202</f>
        <v>0</v>
      </c>
      <c r="AG202" s="47" t="str">
        <f t="shared" si="32"/>
        <v>NO OFERTADO</v>
      </c>
      <c r="AH202" s="35">
        <f>'OFERTAS ECONOMICAS'!AT202</f>
        <v>0</v>
      </c>
      <c r="AI202" s="35">
        <f>'EV TECNICA'!P202</f>
        <v>0</v>
      </c>
      <c r="AJ202" s="47" t="str">
        <f t="shared" si="33"/>
        <v>NO OFERTADO</v>
      </c>
      <c r="AK202" s="35">
        <f>'OFERTAS ECONOMICAS'!AX202</f>
        <v>0</v>
      </c>
      <c r="AL202" s="35">
        <f>'EV TECNICA'!Q202</f>
        <v>0</v>
      </c>
      <c r="AM202" s="47" t="str">
        <f t="shared" si="34"/>
        <v>NO OFERTADO</v>
      </c>
      <c r="AN202" s="35">
        <f>'OFERTAS ECONOMICAS'!BB202</f>
        <v>0</v>
      </c>
      <c r="AO202" s="35">
        <f>'EV TECNICA'!R202</f>
        <v>0</v>
      </c>
      <c r="AP202" s="47" t="str">
        <f t="shared" si="35"/>
        <v>NO OFERTADO</v>
      </c>
    </row>
    <row r="203" spans="1:42" s="14" customFormat="1" ht="38.25" x14ac:dyDescent="0.2">
      <c r="A203" s="48">
        <v>194</v>
      </c>
      <c r="B203" s="49" t="s">
        <v>237</v>
      </c>
      <c r="C203" s="49" t="s">
        <v>230</v>
      </c>
      <c r="D203" s="132">
        <v>1</v>
      </c>
      <c r="E203" s="50" t="s">
        <v>331</v>
      </c>
      <c r="F203" s="164">
        <v>15439</v>
      </c>
      <c r="G203" s="35">
        <f>'OFERTAS ECONOMICAS'!J203</f>
        <v>0</v>
      </c>
      <c r="H203" s="35">
        <f>'EV TECNICA'!G203</f>
        <v>0</v>
      </c>
      <c r="I203" s="47" t="str">
        <f t="shared" ref="I203:I266" si="36">+IF(G203=0,"NO OFERTADO",IF(H203="NO CUMPLE EV. TECNICA","NO HABILITA",IF(G203&lt;=($F203*(1+$F$4)),"HABILITA","NO HABILITA")))</f>
        <v>NO OFERTADO</v>
      </c>
      <c r="J203" s="35">
        <f>'OFERTAS ECONOMICAS'!N203</f>
        <v>0</v>
      </c>
      <c r="K203" s="35">
        <f>'EV TECNICA'!H203</f>
        <v>0</v>
      </c>
      <c r="L203" s="47" t="str">
        <f t="shared" ref="L203:L266" si="37">+IF(J203=0,"NO OFERTADO",IF(K203="NO CUMPLE EV. TECNICA","NO HABILITA",IF(J203&lt;=($F203*(1+$F$4)),"HABILITA","NO HABILITA")))</f>
        <v>NO OFERTADO</v>
      </c>
      <c r="M203" s="35">
        <f>'OFERTAS ECONOMICAS'!R203</f>
        <v>0</v>
      </c>
      <c r="N203" s="35">
        <f>'EV TECNICA'!I203</f>
        <v>0</v>
      </c>
      <c r="O203" s="47" t="str">
        <f t="shared" ref="O203:O266" si="38">+IF(M203=0,"NO OFERTADO",IF(N203="NO CUMPLE EV. TECNICA","NO HABILITA",IF(M203&lt;=($F203*(1+$F$4)),"HABILITA","NO HABILITA")))</f>
        <v>NO OFERTADO</v>
      </c>
      <c r="P203" s="35">
        <f>'OFERTAS ECONOMICAS'!V203</f>
        <v>14825.02</v>
      </c>
      <c r="Q203" s="35" t="str">
        <f>'EV TECNICA'!J203</f>
        <v>CUMPLE</v>
      </c>
      <c r="R203" s="47" t="str">
        <f t="shared" ref="R203:R266" si="39">+IF(P203=0,"NO OFERTADO",IF(Q203="NO CUMPLE EV. TECNICA","NO HABILITA",IF(P203&lt;=($F203*(1+$F$4)),"HABILITA","NO HABILITA")))</f>
        <v>HABILITA</v>
      </c>
      <c r="S203" s="35">
        <f>'OFERTAS ECONOMICAS'!Z203</f>
        <v>0</v>
      </c>
      <c r="T203" s="35">
        <f>'EV TECNICA'!K203</f>
        <v>0</v>
      </c>
      <c r="U203" s="47" t="str">
        <f t="shared" ref="U203:U266" si="40">+IF(S203=0,"NO OFERTADO",IF(T203="NO CUMPLE EV. TECNICA","NO HABILITA",IF(S203&lt;=($F203*(1+$F$4)),"HABILITA","NO HABILITA")))</f>
        <v>NO OFERTADO</v>
      </c>
      <c r="V203" s="35">
        <f>'OFERTAS ECONOMICAS'!AD203</f>
        <v>0</v>
      </c>
      <c r="W203" s="35">
        <f>'EV TECNICA'!L203</f>
        <v>0</v>
      </c>
      <c r="X203" s="47" t="str">
        <f t="shared" ref="X203:X266" si="41">+IF(V203=0,"NO OFERTADO",IF(W203="NO CUMPLE EV. TECNICA","NO HABILITA",IF(V203&lt;=($F203*(1+$F$4)),"HABILITA","NO HABILITA")))</f>
        <v>NO OFERTADO</v>
      </c>
      <c r="Y203" s="35">
        <f>'OFERTAS ECONOMICAS'!AH203</f>
        <v>0</v>
      </c>
      <c r="Z203" s="35">
        <f>'EV TECNICA'!M203</f>
        <v>0</v>
      </c>
      <c r="AA203" s="47" t="str">
        <f t="shared" ref="AA203:AA266" si="42">+IF(Y203=0,"NO OFERTADO",IF(Z203="NO CUMPLE EV. TECNICA","NO HABILITA",IF(Y203&lt;=($F203*(1+$F$4)),"HABILITA","NO HABILITA")))</f>
        <v>NO OFERTADO</v>
      </c>
      <c r="AB203" s="35">
        <f>'OFERTAS ECONOMICAS'!AL203</f>
        <v>0</v>
      </c>
      <c r="AC203" s="35">
        <f>'EV TECNICA'!N203</f>
        <v>0</v>
      </c>
      <c r="AD203" s="47" t="str">
        <f t="shared" ref="AD203:AD266" si="43">+IF(AB203=0,"NO OFERTADO",IF(AC203="NO CUMPLE EV. TECNICA","NO HABILITA",IF(AB203&lt;=($F203*(1+$F$4)),"HABILITA","NO HABILITA")))</f>
        <v>NO OFERTADO</v>
      </c>
      <c r="AE203" s="35">
        <f>'OFERTAS ECONOMICAS'!AP203</f>
        <v>0</v>
      </c>
      <c r="AF203" s="35">
        <f>'EV TECNICA'!O203</f>
        <v>0</v>
      </c>
      <c r="AG203" s="47" t="str">
        <f t="shared" ref="AG203:AG266" si="44">+IF(AE203=0,"NO OFERTADO",IF(AF203="NO CUMPLE EV. TECNICA","NO HABILITA",IF(AE203&lt;=($F203*(1+$F$4)),"HABILITA","NO HABILITA")))</f>
        <v>NO OFERTADO</v>
      </c>
      <c r="AH203" s="35">
        <f>'OFERTAS ECONOMICAS'!AT203</f>
        <v>0</v>
      </c>
      <c r="AI203" s="35">
        <f>'EV TECNICA'!P203</f>
        <v>0</v>
      </c>
      <c r="AJ203" s="47" t="str">
        <f t="shared" ref="AJ203:AJ266" si="45">+IF(AH203=0,"NO OFERTADO",IF(AI203="NO CUMPLE EV. TECNICA","NO HABILITA",IF(AH203&lt;=($F203*(1+$F$4)),"HABILITA","NO HABILITA")))</f>
        <v>NO OFERTADO</v>
      </c>
      <c r="AK203" s="35">
        <f>'OFERTAS ECONOMICAS'!AX203</f>
        <v>0</v>
      </c>
      <c r="AL203" s="35">
        <f>'EV TECNICA'!Q203</f>
        <v>0</v>
      </c>
      <c r="AM203" s="47" t="str">
        <f t="shared" ref="AM203:AM266" si="46">+IF(AK203=0,"NO OFERTADO",IF(AL203="NO CUMPLE EV. TECNICA","NO HABILITA",IF(AK203&lt;=($F203*(1+$F$4)),"HABILITA","NO HABILITA")))</f>
        <v>NO OFERTADO</v>
      </c>
      <c r="AN203" s="35">
        <f>'OFERTAS ECONOMICAS'!BB203</f>
        <v>0</v>
      </c>
      <c r="AO203" s="35">
        <f>'EV TECNICA'!R203</f>
        <v>0</v>
      </c>
      <c r="AP203" s="47" t="str">
        <f t="shared" ref="AP203:AP266" si="47">+IF(AN203=0,"NO OFERTADO",IF(AO203="NO CUMPLE EV. TECNICA","NO HABILITA",IF(AN203&lt;=($F203*(1+$F$4)),"HABILITA","NO HABILITA")))</f>
        <v>NO OFERTADO</v>
      </c>
    </row>
    <row r="204" spans="1:42" s="14" customFormat="1" ht="25.5" x14ac:dyDescent="0.2">
      <c r="A204" s="52">
        <v>195</v>
      </c>
      <c r="B204" s="49" t="s">
        <v>408</v>
      </c>
      <c r="C204" s="49" t="s">
        <v>231</v>
      </c>
      <c r="D204" s="132">
        <v>1</v>
      </c>
      <c r="E204" s="50" t="s">
        <v>331</v>
      </c>
      <c r="F204" s="164">
        <v>6052</v>
      </c>
      <c r="G204" s="35">
        <f>'OFERTAS ECONOMICAS'!J204</f>
        <v>0</v>
      </c>
      <c r="H204" s="35">
        <f>'EV TECNICA'!G204</f>
        <v>0</v>
      </c>
      <c r="I204" s="47" t="str">
        <f t="shared" si="36"/>
        <v>NO OFERTADO</v>
      </c>
      <c r="J204" s="35">
        <f>'OFERTAS ECONOMICAS'!N204</f>
        <v>0</v>
      </c>
      <c r="K204" s="35">
        <f>'EV TECNICA'!H204</f>
        <v>0</v>
      </c>
      <c r="L204" s="47" t="str">
        <f t="shared" si="37"/>
        <v>NO OFERTADO</v>
      </c>
      <c r="M204" s="35">
        <f>'OFERTAS ECONOMICAS'!R204</f>
        <v>6991.25</v>
      </c>
      <c r="N204" s="35" t="str">
        <f>'EV TECNICA'!I204</f>
        <v>CUMPLE</v>
      </c>
      <c r="O204" s="47" t="str">
        <f t="shared" si="38"/>
        <v>HABILITA</v>
      </c>
      <c r="P204" s="35">
        <f>'OFERTAS ECONOMICAS'!V204</f>
        <v>0</v>
      </c>
      <c r="Q204" s="35">
        <f>'EV TECNICA'!J204</f>
        <v>0</v>
      </c>
      <c r="R204" s="47" t="str">
        <f t="shared" si="39"/>
        <v>NO OFERTADO</v>
      </c>
      <c r="S204" s="35">
        <f>'OFERTAS ECONOMICAS'!Z204</f>
        <v>0</v>
      </c>
      <c r="T204" s="35">
        <f>'EV TECNICA'!K204</f>
        <v>0</v>
      </c>
      <c r="U204" s="47" t="str">
        <f t="shared" si="40"/>
        <v>NO OFERTADO</v>
      </c>
      <c r="V204" s="35">
        <f>'OFERTAS ECONOMICAS'!AD204</f>
        <v>0</v>
      </c>
      <c r="W204" s="35">
        <f>'EV TECNICA'!L204</f>
        <v>0</v>
      </c>
      <c r="X204" s="47" t="str">
        <f t="shared" si="41"/>
        <v>NO OFERTADO</v>
      </c>
      <c r="Y204" s="35">
        <f>'OFERTAS ECONOMICAS'!AH204</f>
        <v>0</v>
      </c>
      <c r="Z204" s="35">
        <f>'EV TECNICA'!M204</f>
        <v>0</v>
      </c>
      <c r="AA204" s="47" t="str">
        <f t="shared" si="42"/>
        <v>NO OFERTADO</v>
      </c>
      <c r="AB204" s="35">
        <f>'OFERTAS ECONOMICAS'!AL204</f>
        <v>0</v>
      </c>
      <c r="AC204" s="35">
        <f>'EV TECNICA'!N204</f>
        <v>0</v>
      </c>
      <c r="AD204" s="47" t="str">
        <f t="shared" si="43"/>
        <v>NO OFERTADO</v>
      </c>
      <c r="AE204" s="35">
        <f>'OFERTAS ECONOMICAS'!AP204</f>
        <v>0</v>
      </c>
      <c r="AF204" s="35">
        <f>'EV TECNICA'!O204</f>
        <v>0</v>
      </c>
      <c r="AG204" s="47" t="str">
        <f t="shared" si="44"/>
        <v>NO OFERTADO</v>
      </c>
      <c r="AH204" s="35">
        <f>'OFERTAS ECONOMICAS'!AT204</f>
        <v>0</v>
      </c>
      <c r="AI204" s="35">
        <f>'EV TECNICA'!P204</f>
        <v>0</v>
      </c>
      <c r="AJ204" s="47" t="str">
        <f t="shared" si="45"/>
        <v>NO OFERTADO</v>
      </c>
      <c r="AK204" s="35">
        <f>'OFERTAS ECONOMICAS'!AX204</f>
        <v>0</v>
      </c>
      <c r="AL204" s="35">
        <f>'EV TECNICA'!Q204</f>
        <v>0</v>
      </c>
      <c r="AM204" s="47" t="str">
        <f t="shared" si="46"/>
        <v>NO OFERTADO</v>
      </c>
      <c r="AN204" s="35">
        <f>'OFERTAS ECONOMICAS'!BB204</f>
        <v>0</v>
      </c>
      <c r="AO204" s="35">
        <f>'EV TECNICA'!R204</f>
        <v>0</v>
      </c>
      <c r="AP204" s="47" t="str">
        <f t="shared" si="47"/>
        <v>NO OFERTADO</v>
      </c>
    </row>
    <row r="205" spans="1:42" s="14" customFormat="1" ht="38.25" x14ac:dyDescent="0.2">
      <c r="A205" s="48">
        <v>196</v>
      </c>
      <c r="B205" s="49" t="s">
        <v>251</v>
      </c>
      <c r="C205" s="49" t="s">
        <v>252</v>
      </c>
      <c r="D205" s="132">
        <v>1</v>
      </c>
      <c r="E205" s="50" t="s">
        <v>331</v>
      </c>
      <c r="F205" s="164">
        <v>43750</v>
      </c>
      <c r="G205" s="35">
        <f>'OFERTAS ECONOMICAS'!J205</f>
        <v>0</v>
      </c>
      <c r="H205" s="35">
        <f>'EV TECNICA'!G205</f>
        <v>0</v>
      </c>
      <c r="I205" s="47" t="str">
        <f t="shared" si="36"/>
        <v>NO OFERTADO</v>
      </c>
      <c r="J205" s="35">
        <f>'OFERTAS ECONOMICAS'!N205</f>
        <v>0</v>
      </c>
      <c r="K205" s="35">
        <f>'EV TECNICA'!H205</f>
        <v>0</v>
      </c>
      <c r="L205" s="47" t="str">
        <f t="shared" si="37"/>
        <v>NO OFERTADO</v>
      </c>
      <c r="M205" s="35">
        <f>'OFERTAS ECONOMICAS'!R205</f>
        <v>0</v>
      </c>
      <c r="N205" s="35">
        <f>'EV TECNICA'!I205</f>
        <v>0</v>
      </c>
      <c r="O205" s="47" t="str">
        <f t="shared" si="38"/>
        <v>NO OFERTADO</v>
      </c>
      <c r="P205" s="35">
        <f>'OFERTAS ECONOMICAS'!V205</f>
        <v>0</v>
      </c>
      <c r="Q205" s="35">
        <f>'EV TECNICA'!J205</f>
        <v>0</v>
      </c>
      <c r="R205" s="47" t="str">
        <f t="shared" si="39"/>
        <v>NO OFERTADO</v>
      </c>
      <c r="S205" s="35">
        <f>'OFERTAS ECONOMICAS'!Z205</f>
        <v>46002</v>
      </c>
      <c r="T205" s="35" t="str">
        <f>'EV TECNICA'!K205</f>
        <v xml:space="preserve">CUMPLE </v>
      </c>
      <c r="U205" s="47" t="str">
        <f t="shared" si="40"/>
        <v>HABILITA</v>
      </c>
      <c r="V205" s="35">
        <f>'OFERTAS ECONOMICAS'!AD205</f>
        <v>0</v>
      </c>
      <c r="W205" s="35">
        <f>'EV TECNICA'!L205</f>
        <v>0</v>
      </c>
      <c r="X205" s="47" t="str">
        <f t="shared" si="41"/>
        <v>NO OFERTADO</v>
      </c>
      <c r="Y205" s="35">
        <f>'OFERTAS ECONOMICAS'!AH205</f>
        <v>0</v>
      </c>
      <c r="Z205" s="35">
        <f>'EV TECNICA'!M205</f>
        <v>0</v>
      </c>
      <c r="AA205" s="47" t="str">
        <f t="shared" si="42"/>
        <v>NO OFERTADO</v>
      </c>
      <c r="AB205" s="35">
        <f>'OFERTAS ECONOMICAS'!AL205</f>
        <v>0</v>
      </c>
      <c r="AC205" s="35">
        <f>'EV TECNICA'!N205</f>
        <v>0</v>
      </c>
      <c r="AD205" s="47" t="str">
        <f t="shared" si="43"/>
        <v>NO OFERTADO</v>
      </c>
      <c r="AE205" s="35">
        <f>'OFERTAS ECONOMICAS'!AP205</f>
        <v>0</v>
      </c>
      <c r="AF205" s="35">
        <f>'EV TECNICA'!O205</f>
        <v>0</v>
      </c>
      <c r="AG205" s="47" t="str">
        <f t="shared" si="44"/>
        <v>NO OFERTADO</v>
      </c>
      <c r="AH205" s="35">
        <f>'OFERTAS ECONOMICAS'!AT205</f>
        <v>0</v>
      </c>
      <c r="AI205" s="35">
        <f>'EV TECNICA'!P205</f>
        <v>0</v>
      </c>
      <c r="AJ205" s="47" t="str">
        <f t="shared" si="45"/>
        <v>NO OFERTADO</v>
      </c>
      <c r="AK205" s="35">
        <f>'OFERTAS ECONOMICAS'!AX205</f>
        <v>0</v>
      </c>
      <c r="AL205" s="35">
        <f>'EV TECNICA'!Q205</f>
        <v>0</v>
      </c>
      <c r="AM205" s="47" t="str">
        <f t="shared" si="46"/>
        <v>NO OFERTADO</v>
      </c>
      <c r="AN205" s="35">
        <f>'OFERTAS ECONOMICAS'!BB205</f>
        <v>0</v>
      </c>
      <c r="AO205" s="35">
        <f>'EV TECNICA'!R205</f>
        <v>0</v>
      </c>
      <c r="AP205" s="47" t="str">
        <f t="shared" si="47"/>
        <v>NO OFERTADO</v>
      </c>
    </row>
    <row r="206" spans="1:42" s="14" customFormat="1" ht="51" x14ac:dyDescent="0.2">
      <c r="A206" s="52">
        <v>197</v>
      </c>
      <c r="B206" s="49" t="s">
        <v>253</v>
      </c>
      <c r="C206" s="49" t="s">
        <v>252</v>
      </c>
      <c r="D206" s="132">
        <v>1</v>
      </c>
      <c r="E206" s="50" t="s">
        <v>331</v>
      </c>
      <c r="F206" s="164">
        <v>75000</v>
      </c>
      <c r="G206" s="35">
        <f>'OFERTAS ECONOMICAS'!J206</f>
        <v>0</v>
      </c>
      <c r="H206" s="35">
        <f>'EV TECNICA'!G206</f>
        <v>0</v>
      </c>
      <c r="I206" s="47" t="str">
        <f t="shared" si="36"/>
        <v>NO OFERTADO</v>
      </c>
      <c r="J206" s="35">
        <f>'OFERTAS ECONOMICAS'!N206</f>
        <v>0</v>
      </c>
      <c r="K206" s="35">
        <f>'EV TECNICA'!H206</f>
        <v>0</v>
      </c>
      <c r="L206" s="47" t="str">
        <f t="shared" si="37"/>
        <v>NO OFERTADO</v>
      </c>
      <c r="M206" s="35">
        <f>'OFERTAS ECONOMICAS'!R206</f>
        <v>0</v>
      </c>
      <c r="N206" s="35">
        <f>'EV TECNICA'!I206</f>
        <v>0</v>
      </c>
      <c r="O206" s="47" t="str">
        <f t="shared" si="38"/>
        <v>NO OFERTADO</v>
      </c>
      <c r="P206" s="35">
        <f>'OFERTAS ECONOMICAS'!V206</f>
        <v>0</v>
      </c>
      <c r="Q206" s="35">
        <f>'EV TECNICA'!J206</f>
        <v>0</v>
      </c>
      <c r="R206" s="47" t="str">
        <f t="shared" si="39"/>
        <v>NO OFERTADO</v>
      </c>
      <c r="S206" s="35">
        <f>'OFERTAS ECONOMICAS'!Z206</f>
        <v>100000</v>
      </c>
      <c r="T206" s="35" t="str">
        <f>'EV TECNICA'!K206</f>
        <v>NO CUMPLE EV. TECNICA</v>
      </c>
      <c r="U206" s="47" t="str">
        <f t="shared" si="40"/>
        <v>NO HABILITA</v>
      </c>
      <c r="V206" s="35">
        <f>'OFERTAS ECONOMICAS'!AD206</f>
        <v>0</v>
      </c>
      <c r="W206" s="35">
        <f>'EV TECNICA'!L206</f>
        <v>0</v>
      </c>
      <c r="X206" s="47" t="str">
        <f t="shared" si="41"/>
        <v>NO OFERTADO</v>
      </c>
      <c r="Y206" s="35">
        <f>'OFERTAS ECONOMICAS'!AH206</f>
        <v>0</v>
      </c>
      <c r="Z206" s="35">
        <f>'EV TECNICA'!M206</f>
        <v>0</v>
      </c>
      <c r="AA206" s="47" t="str">
        <f t="shared" si="42"/>
        <v>NO OFERTADO</v>
      </c>
      <c r="AB206" s="35">
        <f>'OFERTAS ECONOMICAS'!AL206</f>
        <v>0</v>
      </c>
      <c r="AC206" s="35">
        <f>'EV TECNICA'!N206</f>
        <v>0</v>
      </c>
      <c r="AD206" s="47" t="str">
        <f t="shared" si="43"/>
        <v>NO OFERTADO</v>
      </c>
      <c r="AE206" s="35">
        <f>'OFERTAS ECONOMICAS'!AP206</f>
        <v>0</v>
      </c>
      <c r="AF206" s="35">
        <f>'EV TECNICA'!O206</f>
        <v>0</v>
      </c>
      <c r="AG206" s="47" t="str">
        <f t="shared" si="44"/>
        <v>NO OFERTADO</v>
      </c>
      <c r="AH206" s="35">
        <f>'OFERTAS ECONOMICAS'!AT206</f>
        <v>0</v>
      </c>
      <c r="AI206" s="35">
        <f>'EV TECNICA'!P206</f>
        <v>0</v>
      </c>
      <c r="AJ206" s="47" t="str">
        <f t="shared" si="45"/>
        <v>NO OFERTADO</v>
      </c>
      <c r="AK206" s="35">
        <f>'OFERTAS ECONOMICAS'!AX206</f>
        <v>0</v>
      </c>
      <c r="AL206" s="35">
        <f>'EV TECNICA'!Q206</f>
        <v>0</v>
      </c>
      <c r="AM206" s="47" t="str">
        <f t="shared" si="46"/>
        <v>NO OFERTADO</v>
      </c>
      <c r="AN206" s="35">
        <f>'OFERTAS ECONOMICAS'!BB206</f>
        <v>0</v>
      </c>
      <c r="AO206" s="35">
        <f>'EV TECNICA'!R206</f>
        <v>0</v>
      </c>
      <c r="AP206" s="47" t="str">
        <f t="shared" si="47"/>
        <v>NO OFERTADO</v>
      </c>
    </row>
    <row r="207" spans="1:42" s="14" customFormat="1" ht="25.5" x14ac:dyDescent="0.2">
      <c r="A207" s="48">
        <v>198</v>
      </c>
      <c r="B207" s="49" t="s">
        <v>254</v>
      </c>
      <c r="C207" s="49" t="s">
        <v>255</v>
      </c>
      <c r="D207" s="132">
        <v>1</v>
      </c>
      <c r="E207" s="50" t="s">
        <v>331</v>
      </c>
      <c r="F207" s="164">
        <v>205600</v>
      </c>
      <c r="G207" s="35">
        <f>'OFERTAS ECONOMICAS'!J207</f>
        <v>0</v>
      </c>
      <c r="H207" s="35">
        <f>'EV TECNICA'!G207</f>
        <v>0</v>
      </c>
      <c r="I207" s="47" t="str">
        <f t="shared" si="36"/>
        <v>NO OFERTADO</v>
      </c>
      <c r="J207" s="35">
        <f>'OFERTAS ECONOMICAS'!N207</f>
        <v>0</v>
      </c>
      <c r="K207" s="35">
        <f>'EV TECNICA'!H207</f>
        <v>0</v>
      </c>
      <c r="L207" s="47" t="str">
        <f t="shared" si="37"/>
        <v>NO OFERTADO</v>
      </c>
      <c r="M207" s="35">
        <f>'OFERTAS ECONOMICAS'!R207</f>
        <v>0</v>
      </c>
      <c r="N207" s="35">
        <f>'EV TECNICA'!I207</f>
        <v>0</v>
      </c>
      <c r="O207" s="47" t="str">
        <f t="shared" si="38"/>
        <v>NO OFERTADO</v>
      </c>
      <c r="P207" s="35">
        <f>'OFERTAS ECONOMICAS'!V207</f>
        <v>0</v>
      </c>
      <c r="Q207" s="35">
        <f>'EV TECNICA'!J207</f>
        <v>0</v>
      </c>
      <c r="R207" s="47" t="str">
        <f t="shared" si="39"/>
        <v>NO OFERTADO</v>
      </c>
      <c r="S207" s="35">
        <f>'OFERTAS ECONOMICAS'!Z207</f>
        <v>0</v>
      </c>
      <c r="T207" s="35">
        <f>'EV TECNICA'!K207</f>
        <v>0</v>
      </c>
      <c r="U207" s="47" t="str">
        <f t="shared" si="40"/>
        <v>NO OFERTADO</v>
      </c>
      <c r="V207" s="35">
        <f>'OFERTAS ECONOMICAS'!AD207</f>
        <v>0</v>
      </c>
      <c r="W207" s="35">
        <f>'EV TECNICA'!L207</f>
        <v>0</v>
      </c>
      <c r="X207" s="47" t="str">
        <f t="shared" si="41"/>
        <v>NO OFERTADO</v>
      </c>
      <c r="Y207" s="35">
        <f>'OFERTAS ECONOMICAS'!AH207</f>
        <v>0</v>
      </c>
      <c r="Z207" s="35">
        <f>'EV TECNICA'!M207</f>
        <v>0</v>
      </c>
      <c r="AA207" s="47" t="str">
        <f t="shared" si="42"/>
        <v>NO OFERTADO</v>
      </c>
      <c r="AB207" s="35">
        <f>'OFERTAS ECONOMICAS'!AL207</f>
        <v>0</v>
      </c>
      <c r="AC207" s="35">
        <f>'EV TECNICA'!N207</f>
        <v>0</v>
      </c>
      <c r="AD207" s="47" t="str">
        <f t="shared" si="43"/>
        <v>NO OFERTADO</v>
      </c>
      <c r="AE207" s="35">
        <f>'OFERTAS ECONOMICAS'!AP207</f>
        <v>0</v>
      </c>
      <c r="AF207" s="35">
        <f>'EV TECNICA'!O207</f>
        <v>0</v>
      </c>
      <c r="AG207" s="47" t="str">
        <f t="shared" si="44"/>
        <v>NO OFERTADO</v>
      </c>
      <c r="AH207" s="35">
        <f>'OFERTAS ECONOMICAS'!AT207</f>
        <v>0</v>
      </c>
      <c r="AI207" s="35">
        <f>'EV TECNICA'!P207</f>
        <v>0</v>
      </c>
      <c r="AJ207" s="47" t="str">
        <f t="shared" si="45"/>
        <v>NO OFERTADO</v>
      </c>
      <c r="AK207" s="35">
        <f>'OFERTAS ECONOMICAS'!AX207</f>
        <v>0</v>
      </c>
      <c r="AL207" s="35">
        <f>'EV TECNICA'!Q207</f>
        <v>0</v>
      </c>
      <c r="AM207" s="47" t="str">
        <f t="shared" si="46"/>
        <v>NO OFERTADO</v>
      </c>
      <c r="AN207" s="35">
        <f>'OFERTAS ECONOMICAS'!BB207</f>
        <v>0</v>
      </c>
      <c r="AO207" s="35">
        <f>'EV TECNICA'!R207</f>
        <v>0</v>
      </c>
      <c r="AP207" s="47" t="str">
        <f t="shared" si="47"/>
        <v>NO OFERTADO</v>
      </c>
    </row>
    <row r="208" spans="1:42" s="14" customFormat="1" ht="25.5" x14ac:dyDescent="0.2">
      <c r="A208" s="52">
        <v>199</v>
      </c>
      <c r="B208" s="49" t="s">
        <v>256</v>
      </c>
      <c r="C208" s="49" t="s">
        <v>255</v>
      </c>
      <c r="D208" s="132">
        <v>1</v>
      </c>
      <c r="E208" s="50" t="s">
        <v>331</v>
      </c>
      <c r="F208" s="164">
        <v>190186</v>
      </c>
      <c r="G208" s="35">
        <f>'OFERTAS ECONOMICAS'!J208</f>
        <v>0</v>
      </c>
      <c r="H208" s="35">
        <f>'EV TECNICA'!G208</f>
        <v>0</v>
      </c>
      <c r="I208" s="47" t="str">
        <f t="shared" si="36"/>
        <v>NO OFERTADO</v>
      </c>
      <c r="J208" s="35">
        <f>'OFERTAS ECONOMICAS'!N208</f>
        <v>0</v>
      </c>
      <c r="K208" s="35">
        <f>'EV TECNICA'!H208</f>
        <v>0</v>
      </c>
      <c r="L208" s="47" t="str">
        <f t="shared" si="37"/>
        <v>NO OFERTADO</v>
      </c>
      <c r="M208" s="35">
        <f>'OFERTAS ECONOMICAS'!R208</f>
        <v>0</v>
      </c>
      <c r="N208" s="35">
        <f>'EV TECNICA'!I208</f>
        <v>0</v>
      </c>
      <c r="O208" s="47" t="str">
        <f t="shared" si="38"/>
        <v>NO OFERTADO</v>
      </c>
      <c r="P208" s="35">
        <f>'OFERTAS ECONOMICAS'!V208</f>
        <v>0</v>
      </c>
      <c r="Q208" s="35">
        <f>'EV TECNICA'!J208</f>
        <v>0</v>
      </c>
      <c r="R208" s="47" t="str">
        <f t="shared" si="39"/>
        <v>NO OFERTADO</v>
      </c>
      <c r="S208" s="35">
        <f>'OFERTAS ECONOMICAS'!Z208</f>
        <v>0</v>
      </c>
      <c r="T208" s="35">
        <f>'EV TECNICA'!K208</f>
        <v>0</v>
      </c>
      <c r="U208" s="47" t="str">
        <f t="shared" si="40"/>
        <v>NO OFERTADO</v>
      </c>
      <c r="V208" s="35">
        <f>'OFERTAS ECONOMICAS'!AD208</f>
        <v>0</v>
      </c>
      <c r="W208" s="35">
        <f>'EV TECNICA'!L208</f>
        <v>0</v>
      </c>
      <c r="X208" s="47" t="str">
        <f t="shared" si="41"/>
        <v>NO OFERTADO</v>
      </c>
      <c r="Y208" s="35">
        <f>'OFERTAS ECONOMICAS'!AH208</f>
        <v>0</v>
      </c>
      <c r="Z208" s="35">
        <f>'EV TECNICA'!M208</f>
        <v>0</v>
      </c>
      <c r="AA208" s="47" t="str">
        <f t="shared" si="42"/>
        <v>NO OFERTADO</v>
      </c>
      <c r="AB208" s="35">
        <f>'OFERTAS ECONOMICAS'!AL208</f>
        <v>0</v>
      </c>
      <c r="AC208" s="35">
        <f>'EV TECNICA'!N208</f>
        <v>0</v>
      </c>
      <c r="AD208" s="47" t="str">
        <f t="shared" si="43"/>
        <v>NO OFERTADO</v>
      </c>
      <c r="AE208" s="35">
        <f>'OFERTAS ECONOMICAS'!AP208</f>
        <v>0</v>
      </c>
      <c r="AF208" s="35">
        <f>'EV TECNICA'!O208</f>
        <v>0</v>
      </c>
      <c r="AG208" s="47" t="str">
        <f t="shared" si="44"/>
        <v>NO OFERTADO</v>
      </c>
      <c r="AH208" s="35">
        <f>'OFERTAS ECONOMICAS'!AT208</f>
        <v>0</v>
      </c>
      <c r="AI208" s="35">
        <f>'EV TECNICA'!P208</f>
        <v>0</v>
      </c>
      <c r="AJ208" s="47" t="str">
        <f t="shared" si="45"/>
        <v>NO OFERTADO</v>
      </c>
      <c r="AK208" s="35">
        <f>'OFERTAS ECONOMICAS'!AX208</f>
        <v>0</v>
      </c>
      <c r="AL208" s="35">
        <f>'EV TECNICA'!Q208</f>
        <v>0</v>
      </c>
      <c r="AM208" s="47" t="str">
        <f t="shared" si="46"/>
        <v>NO OFERTADO</v>
      </c>
      <c r="AN208" s="35">
        <f>'OFERTAS ECONOMICAS'!BB208</f>
        <v>0</v>
      </c>
      <c r="AO208" s="35">
        <f>'EV TECNICA'!R208</f>
        <v>0</v>
      </c>
      <c r="AP208" s="47" t="str">
        <f t="shared" si="47"/>
        <v>NO OFERTADO</v>
      </c>
    </row>
    <row r="209" spans="1:42" s="14" customFormat="1" ht="25.5" x14ac:dyDescent="0.2">
      <c r="A209" s="48">
        <v>200</v>
      </c>
      <c r="B209" s="49" t="s">
        <v>257</v>
      </c>
      <c r="C209" s="49" t="s">
        <v>255</v>
      </c>
      <c r="D209" s="132">
        <v>1</v>
      </c>
      <c r="E209" s="50" t="s">
        <v>331</v>
      </c>
      <c r="F209" s="164">
        <v>239009</v>
      </c>
      <c r="G209" s="35">
        <f>'OFERTAS ECONOMICAS'!J209</f>
        <v>0</v>
      </c>
      <c r="H209" s="35">
        <f>'EV TECNICA'!G209</f>
        <v>0</v>
      </c>
      <c r="I209" s="47" t="str">
        <f t="shared" si="36"/>
        <v>NO OFERTADO</v>
      </c>
      <c r="J209" s="35">
        <f>'OFERTAS ECONOMICAS'!N209</f>
        <v>0</v>
      </c>
      <c r="K209" s="35">
        <f>'EV TECNICA'!H209</f>
        <v>0</v>
      </c>
      <c r="L209" s="47" t="str">
        <f t="shared" si="37"/>
        <v>NO OFERTADO</v>
      </c>
      <c r="M209" s="35">
        <f>'OFERTAS ECONOMICAS'!R209</f>
        <v>0</v>
      </c>
      <c r="N209" s="35">
        <f>'EV TECNICA'!I209</f>
        <v>0</v>
      </c>
      <c r="O209" s="47" t="str">
        <f t="shared" si="38"/>
        <v>NO OFERTADO</v>
      </c>
      <c r="P209" s="35">
        <f>'OFERTAS ECONOMICAS'!V209</f>
        <v>0</v>
      </c>
      <c r="Q209" s="35">
        <f>'EV TECNICA'!J209</f>
        <v>0</v>
      </c>
      <c r="R209" s="47" t="str">
        <f t="shared" si="39"/>
        <v>NO OFERTADO</v>
      </c>
      <c r="S209" s="35">
        <f>'OFERTAS ECONOMICAS'!Z209</f>
        <v>0</v>
      </c>
      <c r="T209" s="35">
        <f>'EV TECNICA'!K209</f>
        <v>0</v>
      </c>
      <c r="U209" s="47" t="str">
        <f t="shared" si="40"/>
        <v>NO OFERTADO</v>
      </c>
      <c r="V209" s="35">
        <f>'OFERTAS ECONOMICAS'!AD209</f>
        <v>0</v>
      </c>
      <c r="W209" s="35">
        <f>'EV TECNICA'!L209</f>
        <v>0</v>
      </c>
      <c r="X209" s="47" t="str">
        <f t="shared" si="41"/>
        <v>NO OFERTADO</v>
      </c>
      <c r="Y209" s="35">
        <f>'OFERTAS ECONOMICAS'!AH209</f>
        <v>0</v>
      </c>
      <c r="Z209" s="35">
        <f>'EV TECNICA'!M209</f>
        <v>0</v>
      </c>
      <c r="AA209" s="47" t="str">
        <f t="shared" si="42"/>
        <v>NO OFERTADO</v>
      </c>
      <c r="AB209" s="35">
        <f>'OFERTAS ECONOMICAS'!AL209</f>
        <v>0</v>
      </c>
      <c r="AC209" s="35">
        <f>'EV TECNICA'!N209</f>
        <v>0</v>
      </c>
      <c r="AD209" s="47" t="str">
        <f t="shared" si="43"/>
        <v>NO OFERTADO</v>
      </c>
      <c r="AE209" s="35">
        <f>'OFERTAS ECONOMICAS'!AP209</f>
        <v>0</v>
      </c>
      <c r="AF209" s="35">
        <f>'EV TECNICA'!O209</f>
        <v>0</v>
      </c>
      <c r="AG209" s="47" t="str">
        <f t="shared" si="44"/>
        <v>NO OFERTADO</v>
      </c>
      <c r="AH209" s="35">
        <f>'OFERTAS ECONOMICAS'!AT209</f>
        <v>0</v>
      </c>
      <c r="AI209" s="35">
        <f>'EV TECNICA'!P209</f>
        <v>0</v>
      </c>
      <c r="AJ209" s="47" t="str">
        <f t="shared" si="45"/>
        <v>NO OFERTADO</v>
      </c>
      <c r="AK209" s="35">
        <f>'OFERTAS ECONOMICAS'!AX209</f>
        <v>0</v>
      </c>
      <c r="AL209" s="35">
        <f>'EV TECNICA'!Q209</f>
        <v>0</v>
      </c>
      <c r="AM209" s="47" t="str">
        <f t="shared" si="46"/>
        <v>NO OFERTADO</v>
      </c>
      <c r="AN209" s="35">
        <f>'OFERTAS ECONOMICAS'!BB209</f>
        <v>0</v>
      </c>
      <c r="AO209" s="35">
        <f>'EV TECNICA'!R209</f>
        <v>0</v>
      </c>
      <c r="AP209" s="47" t="str">
        <f t="shared" si="47"/>
        <v>NO OFERTADO</v>
      </c>
    </row>
    <row r="210" spans="1:42" s="14" customFormat="1" ht="51" x14ac:dyDescent="0.2">
      <c r="A210" s="52">
        <v>201</v>
      </c>
      <c r="B210" s="49" t="s">
        <v>259</v>
      </c>
      <c r="C210" s="49" t="s">
        <v>260</v>
      </c>
      <c r="D210" s="132">
        <v>1</v>
      </c>
      <c r="E210" s="50" t="s">
        <v>331</v>
      </c>
      <c r="F210" s="164">
        <v>57084</v>
      </c>
      <c r="G210" s="35">
        <f>'OFERTAS ECONOMICAS'!J210</f>
        <v>0</v>
      </c>
      <c r="H210" s="35">
        <f>'EV TECNICA'!G210</f>
        <v>0</v>
      </c>
      <c r="I210" s="47" t="str">
        <f t="shared" si="36"/>
        <v>NO OFERTADO</v>
      </c>
      <c r="J210" s="35">
        <f>'OFERTAS ECONOMICAS'!N210</f>
        <v>0</v>
      </c>
      <c r="K210" s="35">
        <f>'EV TECNICA'!H210</f>
        <v>0</v>
      </c>
      <c r="L210" s="47" t="str">
        <f t="shared" si="37"/>
        <v>NO OFERTADO</v>
      </c>
      <c r="M210" s="35">
        <f>'OFERTAS ECONOMICAS'!R210</f>
        <v>0</v>
      </c>
      <c r="N210" s="35">
        <f>'EV TECNICA'!I210</f>
        <v>0</v>
      </c>
      <c r="O210" s="47" t="str">
        <f t="shared" si="38"/>
        <v>NO OFERTADO</v>
      </c>
      <c r="P210" s="35">
        <f>'OFERTAS ECONOMICAS'!V210</f>
        <v>0</v>
      </c>
      <c r="Q210" s="35">
        <f>'EV TECNICA'!J210</f>
        <v>0</v>
      </c>
      <c r="R210" s="47" t="str">
        <f t="shared" si="39"/>
        <v>NO OFERTADO</v>
      </c>
      <c r="S210" s="35">
        <f>'OFERTAS ECONOMICAS'!Z210</f>
        <v>0</v>
      </c>
      <c r="T210" s="35">
        <f>'EV TECNICA'!K210</f>
        <v>0</v>
      </c>
      <c r="U210" s="47" t="str">
        <f t="shared" si="40"/>
        <v>NO OFERTADO</v>
      </c>
      <c r="V210" s="35">
        <f>'OFERTAS ECONOMICAS'!AD210</f>
        <v>0</v>
      </c>
      <c r="W210" s="35">
        <f>'EV TECNICA'!L210</f>
        <v>0</v>
      </c>
      <c r="X210" s="47" t="str">
        <f t="shared" si="41"/>
        <v>NO OFERTADO</v>
      </c>
      <c r="Y210" s="35">
        <f>'OFERTAS ECONOMICAS'!AH210</f>
        <v>0</v>
      </c>
      <c r="Z210" s="35">
        <f>'EV TECNICA'!M210</f>
        <v>0</v>
      </c>
      <c r="AA210" s="47" t="str">
        <f t="shared" si="42"/>
        <v>NO OFERTADO</v>
      </c>
      <c r="AB210" s="35">
        <f>'OFERTAS ECONOMICAS'!AL210</f>
        <v>0</v>
      </c>
      <c r="AC210" s="35">
        <f>'EV TECNICA'!N210</f>
        <v>0</v>
      </c>
      <c r="AD210" s="47" t="str">
        <f t="shared" si="43"/>
        <v>NO OFERTADO</v>
      </c>
      <c r="AE210" s="35">
        <f>'OFERTAS ECONOMICAS'!AP210</f>
        <v>0</v>
      </c>
      <c r="AF210" s="35">
        <f>'EV TECNICA'!O210</f>
        <v>0</v>
      </c>
      <c r="AG210" s="47" t="str">
        <f t="shared" si="44"/>
        <v>NO OFERTADO</v>
      </c>
      <c r="AH210" s="35">
        <f>'OFERTAS ECONOMICAS'!AT210</f>
        <v>0</v>
      </c>
      <c r="AI210" s="35">
        <f>'EV TECNICA'!P210</f>
        <v>0</v>
      </c>
      <c r="AJ210" s="47" t="str">
        <f t="shared" si="45"/>
        <v>NO OFERTADO</v>
      </c>
      <c r="AK210" s="35">
        <f>'OFERTAS ECONOMICAS'!AX210</f>
        <v>0</v>
      </c>
      <c r="AL210" s="35">
        <f>'EV TECNICA'!Q210</f>
        <v>0</v>
      </c>
      <c r="AM210" s="47" t="str">
        <f t="shared" si="46"/>
        <v>NO OFERTADO</v>
      </c>
      <c r="AN210" s="35">
        <f>'OFERTAS ECONOMICAS'!BB210</f>
        <v>0</v>
      </c>
      <c r="AO210" s="35">
        <f>'EV TECNICA'!R210</f>
        <v>0</v>
      </c>
      <c r="AP210" s="47" t="str">
        <f t="shared" si="47"/>
        <v>NO OFERTADO</v>
      </c>
    </row>
    <row r="211" spans="1:42" s="14" customFormat="1" ht="25.5" x14ac:dyDescent="0.2">
      <c r="A211" s="48">
        <v>202</v>
      </c>
      <c r="B211" s="49" t="s">
        <v>263</v>
      </c>
      <c r="C211" s="49" t="s">
        <v>261</v>
      </c>
      <c r="D211" s="132">
        <v>1</v>
      </c>
      <c r="E211" s="50" t="s">
        <v>331</v>
      </c>
      <c r="F211" s="164">
        <v>65474</v>
      </c>
      <c r="G211" s="35">
        <f>'OFERTAS ECONOMICAS'!J211</f>
        <v>0</v>
      </c>
      <c r="H211" s="35">
        <f>'EV TECNICA'!G211</f>
        <v>0</v>
      </c>
      <c r="I211" s="47" t="str">
        <f t="shared" si="36"/>
        <v>NO OFERTADO</v>
      </c>
      <c r="J211" s="35">
        <f>'OFERTAS ECONOMICAS'!N211</f>
        <v>0</v>
      </c>
      <c r="K211" s="35">
        <f>'EV TECNICA'!H211</f>
        <v>0</v>
      </c>
      <c r="L211" s="47" t="str">
        <f t="shared" si="37"/>
        <v>NO OFERTADO</v>
      </c>
      <c r="M211" s="35">
        <f>'OFERTAS ECONOMICAS'!R211</f>
        <v>0</v>
      </c>
      <c r="N211" s="35">
        <f>'EV TECNICA'!I211</f>
        <v>0</v>
      </c>
      <c r="O211" s="47" t="str">
        <f t="shared" si="38"/>
        <v>NO OFERTADO</v>
      </c>
      <c r="P211" s="35">
        <f>'OFERTAS ECONOMICAS'!V211</f>
        <v>0</v>
      </c>
      <c r="Q211" s="35">
        <f>'EV TECNICA'!J211</f>
        <v>0</v>
      </c>
      <c r="R211" s="47" t="str">
        <f t="shared" si="39"/>
        <v>NO OFERTADO</v>
      </c>
      <c r="S211" s="35">
        <f>'OFERTAS ECONOMICAS'!Z211</f>
        <v>0</v>
      </c>
      <c r="T211" s="35">
        <f>'EV TECNICA'!K211</f>
        <v>0</v>
      </c>
      <c r="U211" s="47" t="str">
        <f t="shared" si="40"/>
        <v>NO OFERTADO</v>
      </c>
      <c r="V211" s="35">
        <f>'OFERTAS ECONOMICAS'!AD211</f>
        <v>0</v>
      </c>
      <c r="W211" s="35">
        <f>'EV TECNICA'!L211</f>
        <v>0</v>
      </c>
      <c r="X211" s="47" t="str">
        <f t="shared" si="41"/>
        <v>NO OFERTADO</v>
      </c>
      <c r="Y211" s="35">
        <f>'OFERTAS ECONOMICAS'!AH211</f>
        <v>0</v>
      </c>
      <c r="Z211" s="35">
        <f>'EV TECNICA'!M211</f>
        <v>0</v>
      </c>
      <c r="AA211" s="47" t="str">
        <f t="shared" si="42"/>
        <v>NO OFERTADO</v>
      </c>
      <c r="AB211" s="35">
        <f>'OFERTAS ECONOMICAS'!AL211</f>
        <v>0</v>
      </c>
      <c r="AC211" s="35">
        <f>'EV TECNICA'!N211</f>
        <v>0</v>
      </c>
      <c r="AD211" s="47" t="str">
        <f t="shared" si="43"/>
        <v>NO OFERTADO</v>
      </c>
      <c r="AE211" s="35">
        <f>'OFERTAS ECONOMICAS'!AP211</f>
        <v>0</v>
      </c>
      <c r="AF211" s="35">
        <f>'EV TECNICA'!O211</f>
        <v>0</v>
      </c>
      <c r="AG211" s="47" t="str">
        <f t="shared" si="44"/>
        <v>NO OFERTADO</v>
      </c>
      <c r="AH211" s="35">
        <f>'OFERTAS ECONOMICAS'!AT211</f>
        <v>0</v>
      </c>
      <c r="AI211" s="35">
        <f>'EV TECNICA'!P211</f>
        <v>0</v>
      </c>
      <c r="AJ211" s="47" t="str">
        <f t="shared" si="45"/>
        <v>NO OFERTADO</v>
      </c>
      <c r="AK211" s="35">
        <f>'OFERTAS ECONOMICAS'!AX211</f>
        <v>0</v>
      </c>
      <c r="AL211" s="35">
        <f>'EV TECNICA'!Q211</f>
        <v>0</v>
      </c>
      <c r="AM211" s="47" t="str">
        <f t="shared" si="46"/>
        <v>NO OFERTADO</v>
      </c>
      <c r="AN211" s="35">
        <f>'OFERTAS ECONOMICAS'!BB211</f>
        <v>0</v>
      </c>
      <c r="AO211" s="35">
        <f>'EV TECNICA'!R211</f>
        <v>0</v>
      </c>
      <c r="AP211" s="47" t="str">
        <f t="shared" si="47"/>
        <v>NO OFERTADO</v>
      </c>
    </row>
    <row r="212" spans="1:42" s="14" customFormat="1" ht="38.25" x14ac:dyDescent="0.2">
      <c r="A212" s="52">
        <v>203</v>
      </c>
      <c r="B212" s="49" t="s">
        <v>270</v>
      </c>
      <c r="C212" s="49" t="s">
        <v>268</v>
      </c>
      <c r="D212" s="132">
        <v>1</v>
      </c>
      <c r="E212" s="50" t="s">
        <v>331</v>
      </c>
      <c r="F212" s="164">
        <v>81250</v>
      </c>
      <c r="G212" s="35">
        <f>'OFERTAS ECONOMICAS'!J212</f>
        <v>0</v>
      </c>
      <c r="H212" s="35">
        <f>'EV TECNICA'!G212</f>
        <v>0</v>
      </c>
      <c r="I212" s="47" t="str">
        <f t="shared" si="36"/>
        <v>NO OFERTADO</v>
      </c>
      <c r="J212" s="35">
        <f>'OFERTAS ECONOMICAS'!N212</f>
        <v>0</v>
      </c>
      <c r="K212" s="35">
        <f>'EV TECNICA'!H212</f>
        <v>0</v>
      </c>
      <c r="L212" s="47" t="str">
        <f t="shared" si="37"/>
        <v>NO OFERTADO</v>
      </c>
      <c r="M212" s="35">
        <f>'OFERTAS ECONOMICAS'!R212</f>
        <v>0</v>
      </c>
      <c r="N212" s="35">
        <f>'EV TECNICA'!I212</f>
        <v>0</v>
      </c>
      <c r="O212" s="47" t="str">
        <f t="shared" si="38"/>
        <v>NO OFERTADO</v>
      </c>
      <c r="P212" s="35">
        <f>'OFERTAS ECONOMICAS'!V212</f>
        <v>0</v>
      </c>
      <c r="Q212" s="35">
        <f>'EV TECNICA'!J212</f>
        <v>0</v>
      </c>
      <c r="R212" s="47" t="str">
        <f t="shared" si="39"/>
        <v>NO OFERTADO</v>
      </c>
      <c r="S212" s="35">
        <f>'OFERTAS ECONOMICAS'!Z212</f>
        <v>0</v>
      </c>
      <c r="T212" s="35">
        <f>'EV TECNICA'!K212</f>
        <v>0</v>
      </c>
      <c r="U212" s="47" t="str">
        <f t="shared" si="40"/>
        <v>NO OFERTADO</v>
      </c>
      <c r="V212" s="35">
        <f>'OFERTAS ECONOMICAS'!AD212</f>
        <v>0</v>
      </c>
      <c r="W212" s="35">
        <f>'EV TECNICA'!L212</f>
        <v>0</v>
      </c>
      <c r="X212" s="47" t="str">
        <f t="shared" si="41"/>
        <v>NO OFERTADO</v>
      </c>
      <c r="Y212" s="35">
        <f>'OFERTAS ECONOMICAS'!AH212</f>
        <v>0</v>
      </c>
      <c r="Z212" s="35">
        <f>'EV TECNICA'!M212</f>
        <v>0</v>
      </c>
      <c r="AA212" s="47" t="str">
        <f t="shared" si="42"/>
        <v>NO OFERTADO</v>
      </c>
      <c r="AB212" s="35">
        <f>'OFERTAS ECONOMICAS'!AL212</f>
        <v>0</v>
      </c>
      <c r="AC212" s="35">
        <f>'EV TECNICA'!N212</f>
        <v>0</v>
      </c>
      <c r="AD212" s="47" t="str">
        <f t="shared" si="43"/>
        <v>NO OFERTADO</v>
      </c>
      <c r="AE212" s="35">
        <f>'OFERTAS ECONOMICAS'!AP212</f>
        <v>0</v>
      </c>
      <c r="AF212" s="35">
        <f>'EV TECNICA'!O212</f>
        <v>0</v>
      </c>
      <c r="AG212" s="47" t="str">
        <f t="shared" si="44"/>
        <v>NO OFERTADO</v>
      </c>
      <c r="AH212" s="35">
        <f>'OFERTAS ECONOMICAS'!AT212</f>
        <v>0</v>
      </c>
      <c r="AI212" s="35">
        <f>'EV TECNICA'!P212</f>
        <v>0</v>
      </c>
      <c r="AJ212" s="47" t="str">
        <f t="shared" si="45"/>
        <v>NO OFERTADO</v>
      </c>
      <c r="AK212" s="35">
        <f>'OFERTAS ECONOMICAS'!AX212</f>
        <v>0</v>
      </c>
      <c r="AL212" s="35">
        <f>'EV TECNICA'!Q212</f>
        <v>0</v>
      </c>
      <c r="AM212" s="47" t="str">
        <f t="shared" si="46"/>
        <v>NO OFERTADO</v>
      </c>
      <c r="AN212" s="35">
        <f>'OFERTAS ECONOMICAS'!BB212</f>
        <v>0</v>
      </c>
      <c r="AO212" s="35">
        <f>'EV TECNICA'!R212</f>
        <v>0</v>
      </c>
      <c r="AP212" s="47" t="str">
        <f t="shared" si="47"/>
        <v>NO OFERTADO</v>
      </c>
    </row>
    <row r="213" spans="1:42" s="14" customFormat="1" ht="25.5" x14ac:dyDescent="0.2">
      <c r="A213" s="48">
        <v>204</v>
      </c>
      <c r="B213" s="49" t="s">
        <v>277</v>
      </c>
      <c r="C213" s="49" t="s">
        <v>271</v>
      </c>
      <c r="D213" s="132">
        <v>1</v>
      </c>
      <c r="E213" s="50" t="s">
        <v>331</v>
      </c>
      <c r="F213" s="164">
        <v>68750</v>
      </c>
      <c r="G213" s="35">
        <f>'OFERTAS ECONOMICAS'!J213</f>
        <v>0</v>
      </c>
      <c r="H213" s="35">
        <f>'EV TECNICA'!G213</f>
        <v>0</v>
      </c>
      <c r="I213" s="47" t="str">
        <f t="shared" si="36"/>
        <v>NO OFERTADO</v>
      </c>
      <c r="J213" s="35">
        <f>'OFERTAS ECONOMICAS'!N213</f>
        <v>116109</v>
      </c>
      <c r="K213" s="35" t="str">
        <f>'EV TECNICA'!H213</f>
        <v xml:space="preserve">CUMPLE </v>
      </c>
      <c r="L213" s="47" t="str">
        <f t="shared" si="37"/>
        <v>NO HABILITA</v>
      </c>
      <c r="M213" s="35">
        <f>'OFERTAS ECONOMICAS'!R213</f>
        <v>0</v>
      </c>
      <c r="N213" s="35">
        <f>'EV TECNICA'!I213</f>
        <v>0</v>
      </c>
      <c r="O213" s="47" t="str">
        <f t="shared" si="38"/>
        <v>NO OFERTADO</v>
      </c>
      <c r="P213" s="35">
        <f>'OFERTAS ECONOMICAS'!V213</f>
        <v>129875</v>
      </c>
      <c r="Q213" s="35" t="str">
        <f>'EV TECNICA'!J213</f>
        <v>CUMPLE</v>
      </c>
      <c r="R213" s="47" t="str">
        <f t="shared" si="39"/>
        <v>NO HABILITA</v>
      </c>
      <c r="S213" s="35">
        <f>'OFERTAS ECONOMICAS'!Z213</f>
        <v>0</v>
      </c>
      <c r="T213" s="35">
        <f>'EV TECNICA'!K213</f>
        <v>0</v>
      </c>
      <c r="U213" s="47" t="str">
        <f t="shared" si="40"/>
        <v>NO OFERTADO</v>
      </c>
      <c r="V213" s="35">
        <f>'OFERTAS ECONOMICAS'!AD213</f>
        <v>0</v>
      </c>
      <c r="W213" s="35">
        <f>'EV TECNICA'!L213</f>
        <v>0</v>
      </c>
      <c r="X213" s="47" t="str">
        <f t="shared" si="41"/>
        <v>NO OFERTADO</v>
      </c>
      <c r="Y213" s="35">
        <f>'OFERTAS ECONOMICAS'!AH213</f>
        <v>0</v>
      </c>
      <c r="Z213" s="35">
        <f>'EV TECNICA'!M213</f>
        <v>0</v>
      </c>
      <c r="AA213" s="47" t="str">
        <f t="shared" si="42"/>
        <v>NO OFERTADO</v>
      </c>
      <c r="AB213" s="35">
        <f>'OFERTAS ECONOMICAS'!AL213</f>
        <v>0</v>
      </c>
      <c r="AC213" s="35">
        <f>'EV TECNICA'!N213</f>
        <v>0</v>
      </c>
      <c r="AD213" s="47" t="str">
        <f t="shared" si="43"/>
        <v>NO OFERTADO</v>
      </c>
      <c r="AE213" s="35">
        <f>'OFERTAS ECONOMICAS'!AP213</f>
        <v>0</v>
      </c>
      <c r="AF213" s="35">
        <f>'EV TECNICA'!O213</f>
        <v>0</v>
      </c>
      <c r="AG213" s="47" t="str">
        <f t="shared" si="44"/>
        <v>NO OFERTADO</v>
      </c>
      <c r="AH213" s="35">
        <f>'OFERTAS ECONOMICAS'!AT213</f>
        <v>0</v>
      </c>
      <c r="AI213" s="35">
        <f>'EV TECNICA'!P213</f>
        <v>0</v>
      </c>
      <c r="AJ213" s="47" t="str">
        <f t="shared" si="45"/>
        <v>NO OFERTADO</v>
      </c>
      <c r="AK213" s="35">
        <f>'OFERTAS ECONOMICAS'!AX213</f>
        <v>0</v>
      </c>
      <c r="AL213" s="35">
        <f>'EV TECNICA'!Q213</f>
        <v>0</v>
      </c>
      <c r="AM213" s="47" t="str">
        <f t="shared" si="46"/>
        <v>NO OFERTADO</v>
      </c>
      <c r="AN213" s="35">
        <f>'OFERTAS ECONOMICAS'!BB213</f>
        <v>0</v>
      </c>
      <c r="AO213" s="35">
        <f>'EV TECNICA'!R213</f>
        <v>0</v>
      </c>
      <c r="AP213" s="47" t="str">
        <f t="shared" si="47"/>
        <v>NO OFERTADO</v>
      </c>
    </row>
    <row r="214" spans="1:42" s="14" customFormat="1" ht="25.5" x14ac:dyDescent="0.2">
      <c r="A214" s="52">
        <v>205</v>
      </c>
      <c r="B214" s="49" t="s">
        <v>409</v>
      </c>
      <c r="C214" s="49" t="s">
        <v>271</v>
      </c>
      <c r="D214" s="132">
        <v>1</v>
      </c>
      <c r="E214" s="50" t="s">
        <v>331</v>
      </c>
      <c r="F214" s="164">
        <v>68750</v>
      </c>
      <c r="G214" s="35">
        <f>'OFERTAS ECONOMICAS'!J214</f>
        <v>0</v>
      </c>
      <c r="H214" s="35">
        <f>'EV TECNICA'!G214</f>
        <v>0</v>
      </c>
      <c r="I214" s="47" t="str">
        <f t="shared" si="36"/>
        <v>NO OFERTADO</v>
      </c>
      <c r="J214" s="35">
        <f>'OFERTAS ECONOMICAS'!N214</f>
        <v>170740.5</v>
      </c>
      <c r="K214" s="35" t="str">
        <f>'EV TECNICA'!H214</f>
        <v xml:space="preserve">CUMPLE </v>
      </c>
      <c r="L214" s="47" t="str">
        <f t="shared" si="37"/>
        <v>NO HABILITA</v>
      </c>
      <c r="M214" s="35">
        <f>'OFERTAS ECONOMICAS'!R214</f>
        <v>0</v>
      </c>
      <c r="N214" s="35">
        <f>'EV TECNICA'!I214</f>
        <v>0</v>
      </c>
      <c r="O214" s="47" t="str">
        <f t="shared" si="38"/>
        <v>NO OFERTADO</v>
      </c>
      <c r="P214" s="35">
        <f>'OFERTAS ECONOMICAS'!V214</f>
        <v>0</v>
      </c>
      <c r="Q214" s="35">
        <f>'EV TECNICA'!J214</f>
        <v>0</v>
      </c>
      <c r="R214" s="47" t="str">
        <f t="shared" si="39"/>
        <v>NO OFERTADO</v>
      </c>
      <c r="S214" s="35">
        <f>'OFERTAS ECONOMICAS'!Z214</f>
        <v>0</v>
      </c>
      <c r="T214" s="35">
        <f>'EV TECNICA'!K214</f>
        <v>0</v>
      </c>
      <c r="U214" s="47" t="str">
        <f t="shared" si="40"/>
        <v>NO OFERTADO</v>
      </c>
      <c r="V214" s="35">
        <f>'OFERTAS ECONOMICAS'!AD214</f>
        <v>0</v>
      </c>
      <c r="W214" s="35">
        <f>'EV TECNICA'!L214</f>
        <v>0</v>
      </c>
      <c r="X214" s="47" t="str">
        <f t="shared" si="41"/>
        <v>NO OFERTADO</v>
      </c>
      <c r="Y214" s="35">
        <f>'OFERTAS ECONOMICAS'!AH214</f>
        <v>0</v>
      </c>
      <c r="Z214" s="35">
        <f>'EV TECNICA'!M214</f>
        <v>0</v>
      </c>
      <c r="AA214" s="47" t="str">
        <f t="shared" si="42"/>
        <v>NO OFERTADO</v>
      </c>
      <c r="AB214" s="35">
        <f>'OFERTAS ECONOMICAS'!AL214</f>
        <v>0</v>
      </c>
      <c r="AC214" s="35">
        <f>'EV TECNICA'!N214</f>
        <v>0</v>
      </c>
      <c r="AD214" s="47" t="str">
        <f t="shared" si="43"/>
        <v>NO OFERTADO</v>
      </c>
      <c r="AE214" s="35">
        <f>'OFERTAS ECONOMICAS'!AP214</f>
        <v>0</v>
      </c>
      <c r="AF214" s="35">
        <f>'EV TECNICA'!O214</f>
        <v>0</v>
      </c>
      <c r="AG214" s="47" t="str">
        <f t="shared" si="44"/>
        <v>NO OFERTADO</v>
      </c>
      <c r="AH214" s="35">
        <f>'OFERTAS ECONOMICAS'!AT214</f>
        <v>0</v>
      </c>
      <c r="AI214" s="35">
        <f>'EV TECNICA'!P214</f>
        <v>0</v>
      </c>
      <c r="AJ214" s="47" t="str">
        <f t="shared" si="45"/>
        <v>NO OFERTADO</v>
      </c>
      <c r="AK214" s="35">
        <f>'OFERTAS ECONOMICAS'!AX214</f>
        <v>0</v>
      </c>
      <c r="AL214" s="35">
        <f>'EV TECNICA'!Q214</f>
        <v>0</v>
      </c>
      <c r="AM214" s="47" t="str">
        <f t="shared" si="46"/>
        <v>NO OFERTADO</v>
      </c>
      <c r="AN214" s="35">
        <f>'OFERTAS ECONOMICAS'!BB214</f>
        <v>0</v>
      </c>
      <c r="AO214" s="35">
        <f>'EV TECNICA'!R214</f>
        <v>0</v>
      </c>
      <c r="AP214" s="47" t="str">
        <f t="shared" si="47"/>
        <v>NO OFERTADO</v>
      </c>
    </row>
    <row r="215" spans="1:42" s="14" customFormat="1" ht="25.5" x14ac:dyDescent="0.2">
      <c r="A215" s="48">
        <v>206</v>
      </c>
      <c r="B215" s="49" t="s">
        <v>279</v>
      </c>
      <c r="C215" s="49" t="s">
        <v>271</v>
      </c>
      <c r="D215" s="132">
        <v>1</v>
      </c>
      <c r="E215" s="50" t="s">
        <v>331</v>
      </c>
      <c r="F215" s="164">
        <v>43750</v>
      </c>
      <c r="G215" s="35">
        <f>'OFERTAS ECONOMICAS'!J215</f>
        <v>0</v>
      </c>
      <c r="H215" s="35">
        <f>'EV TECNICA'!G215</f>
        <v>0</v>
      </c>
      <c r="I215" s="47" t="str">
        <f t="shared" si="36"/>
        <v>NO OFERTADO</v>
      </c>
      <c r="J215" s="35">
        <f>'OFERTAS ECONOMICAS'!N215</f>
        <v>95623.5</v>
      </c>
      <c r="K215" s="35" t="str">
        <f>'EV TECNICA'!H215</f>
        <v>NO CUMPLE EV. TECNICA</v>
      </c>
      <c r="L215" s="47" t="str">
        <f t="shared" si="37"/>
        <v>NO HABILITA</v>
      </c>
      <c r="M215" s="35">
        <f>'OFERTAS ECONOMICAS'!R215</f>
        <v>0</v>
      </c>
      <c r="N215" s="35">
        <f>'EV TECNICA'!I215</f>
        <v>0</v>
      </c>
      <c r="O215" s="47" t="str">
        <f t="shared" si="38"/>
        <v>NO OFERTADO</v>
      </c>
      <c r="P215" s="35">
        <f>'OFERTAS ECONOMICAS'!V215</f>
        <v>0</v>
      </c>
      <c r="Q215" s="35">
        <f>'EV TECNICA'!J215</f>
        <v>0</v>
      </c>
      <c r="R215" s="47" t="str">
        <f t="shared" si="39"/>
        <v>NO OFERTADO</v>
      </c>
      <c r="S215" s="35">
        <f>'OFERTAS ECONOMICAS'!Z215</f>
        <v>0</v>
      </c>
      <c r="T215" s="35">
        <f>'EV TECNICA'!K215</f>
        <v>0</v>
      </c>
      <c r="U215" s="47" t="str">
        <f t="shared" si="40"/>
        <v>NO OFERTADO</v>
      </c>
      <c r="V215" s="35">
        <f>'OFERTAS ECONOMICAS'!AD215</f>
        <v>0</v>
      </c>
      <c r="W215" s="35">
        <f>'EV TECNICA'!L215</f>
        <v>0</v>
      </c>
      <c r="X215" s="47" t="str">
        <f t="shared" si="41"/>
        <v>NO OFERTADO</v>
      </c>
      <c r="Y215" s="35">
        <f>'OFERTAS ECONOMICAS'!AH215</f>
        <v>0</v>
      </c>
      <c r="Z215" s="35">
        <f>'EV TECNICA'!M215</f>
        <v>0</v>
      </c>
      <c r="AA215" s="47" t="str">
        <f t="shared" si="42"/>
        <v>NO OFERTADO</v>
      </c>
      <c r="AB215" s="35">
        <f>'OFERTAS ECONOMICAS'!AL215</f>
        <v>0</v>
      </c>
      <c r="AC215" s="35">
        <f>'EV TECNICA'!N215</f>
        <v>0</v>
      </c>
      <c r="AD215" s="47" t="str">
        <f t="shared" si="43"/>
        <v>NO OFERTADO</v>
      </c>
      <c r="AE215" s="35">
        <f>'OFERTAS ECONOMICAS'!AP215</f>
        <v>0</v>
      </c>
      <c r="AF215" s="35">
        <f>'EV TECNICA'!O215</f>
        <v>0</v>
      </c>
      <c r="AG215" s="47" t="str">
        <f t="shared" si="44"/>
        <v>NO OFERTADO</v>
      </c>
      <c r="AH215" s="35">
        <f>'OFERTAS ECONOMICAS'!AT215</f>
        <v>0</v>
      </c>
      <c r="AI215" s="35">
        <f>'EV TECNICA'!P215</f>
        <v>0</v>
      </c>
      <c r="AJ215" s="47" t="str">
        <f t="shared" si="45"/>
        <v>NO OFERTADO</v>
      </c>
      <c r="AK215" s="35">
        <f>'OFERTAS ECONOMICAS'!AX215</f>
        <v>0</v>
      </c>
      <c r="AL215" s="35">
        <f>'EV TECNICA'!Q215</f>
        <v>0</v>
      </c>
      <c r="AM215" s="47" t="str">
        <f t="shared" si="46"/>
        <v>NO OFERTADO</v>
      </c>
      <c r="AN215" s="35">
        <f>'OFERTAS ECONOMICAS'!BB215</f>
        <v>0</v>
      </c>
      <c r="AO215" s="35">
        <f>'EV TECNICA'!R215</f>
        <v>0</v>
      </c>
      <c r="AP215" s="47" t="str">
        <f t="shared" si="47"/>
        <v>NO OFERTADO</v>
      </c>
    </row>
    <row r="216" spans="1:42" s="14" customFormat="1" ht="25.5" x14ac:dyDescent="0.2">
      <c r="A216" s="52">
        <v>207</v>
      </c>
      <c r="B216" s="49" t="s">
        <v>280</v>
      </c>
      <c r="C216" s="49" t="s">
        <v>271</v>
      </c>
      <c r="D216" s="132">
        <v>1</v>
      </c>
      <c r="E216" s="50" t="s">
        <v>331</v>
      </c>
      <c r="F216" s="164">
        <v>10625</v>
      </c>
      <c r="G216" s="35">
        <f>'OFERTAS ECONOMICAS'!J216</f>
        <v>0</v>
      </c>
      <c r="H216" s="35">
        <f>'EV TECNICA'!G216</f>
        <v>0</v>
      </c>
      <c r="I216" s="47" t="str">
        <f t="shared" si="36"/>
        <v>NO OFERTADO</v>
      </c>
      <c r="J216" s="35">
        <f>'OFERTAS ECONOMICAS'!N216</f>
        <v>109273.5</v>
      </c>
      <c r="K216" s="35" t="str">
        <f>'EV TECNICA'!H216</f>
        <v>NO CUMPLE EV. TECNICA</v>
      </c>
      <c r="L216" s="47" t="str">
        <f t="shared" si="37"/>
        <v>NO HABILITA</v>
      </c>
      <c r="M216" s="35">
        <f>'OFERTAS ECONOMICAS'!R216</f>
        <v>0</v>
      </c>
      <c r="N216" s="35">
        <f>'EV TECNICA'!I216</f>
        <v>0</v>
      </c>
      <c r="O216" s="47" t="str">
        <f t="shared" si="38"/>
        <v>NO OFERTADO</v>
      </c>
      <c r="P216" s="35">
        <f>'OFERTAS ECONOMICAS'!V216</f>
        <v>0</v>
      </c>
      <c r="Q216" s="35">
        <f>'EV TECNICA'!J216</f>
        <v>0</v>
      </c>
      <c r="R216" s="47" t="str">
        <f t="shared" si="39"/>
        <v>NO OFERTADO</v>
      </c>
      <c r="S216" s="35">
        <f>'OFERTAS ECONOMICAS'!Z216</f>
        <v>0</v>
      </c>
      <c r="T216" s="35">
        <f>'EV TECNICA'!K216</f>
        <v>0</v>
      </c>
      <c r="U216" s="47" t="str">
        <f t="shared" si="40"/>
        <v>NO OFERTADO</v>
      </c>
      <c r="V216" s="35">
        <f>'OFERTAS ECONOMICAS'!AD216</f>
        <v>0</v>
      </c>
      <c r="W216" s="35">
        <f>'EV TECNICA'!L216</f>
        <v>0</v>
      </c>
      <c r="X216" s="47" t="str">
        <f t="shared" si="41"/>
        <v>NO OFERTADO</v>
      </c>
      <c r="Y216" s="35">
        <f>'OFERTAS ECONOMICAS'!AH216</f>
        <v>0</v>
      </c>
      <c r="Z216" s="35">
        <f>'EV TECNICA'!M216</f>
        <v>0</v>
      </c>
      <c r="AA216" s="47" t="str">
        <f t="shared" si="42"/>
        <v>NO OFERTADO</v>
      </c>
      <c r="AB216" s="35">
        <f>'OFERTAS ECONOMICAS'!AL216</f>
        <v>0</v>
      </c>
      <c r="AC216" s="35">
        <f>'EV TECNICA'!N216</f>
        <v>0</v>
      </c>
      <c r="AD216" s="47" t="str">
        <f t="shared" si="43"/>
        <v>NO OFERTADO</v>
      </c>
      <c r="AE216" s="35">
        <f>'OFERTAS ECONOMICAS'!AP216</f>
        <v>0</v>
      </c>
      <c r="AF216" s="35">
        <f>'EV TECNICA'!O216</f>
        <v>0</v>
      </c>
      <c r="AG216" s="47" t="str">
        <f t="shared" si="44"/>
        <v>NO OFERTADO</v>
      </c>
      <c r="AH216" s="35">
        <f>'OFERTAS ECONOMICAS'!AT216</f>
        <v>0</v>
      </c>
      <c r="AI216" s="35">
        <f>'EV TECNICA'!P216</f>
        <v>0</v>
      </c>
      <c r="AJ216" s="47" t="str">
        <f t="shared" si="45"/>
        <v>NO OFERTADO</v>
      </c>
      <c r="AK216" s="35">
        <f>'OFERTAS ECONOMICAS'!AX216</f>
        <v>0</v>
      </c>
      <c r="AL216" s="35">
        <f>'EV TECNICA'!Q216</f>
        <v>0</v>
      </c>
      <c r="AM216" s="47" t="str">
        <f t="shared" si="46"/>
        <v>NO OFERTADO</v>
      </c>
      <c r="AN216" s="35">
        <f>'OFERTAS ECONOMICAS'!BB216</f>
        <v>0</v>
      </c>
      <c r="AO216" s="35">
        <f>'EV TECNICA'!R216</f>
        <v>0</v>
      </c>
      <c r="AP216" s="47" t="str">
        <f t="shared" si="47"/>
        <v>NO OFERTADO</v>
      </c>
    </row>
    <row r="217" spans="1:42" s="14" customFormat="1" ht="25.5" x14ac:dyDescent="0.2">
      <c r="A217" s="48">
        <v>208</v>
      </c>
      <c r="B217" s="49" t="s">
        <v>281</v>
      </c>
      <c r="C217" s="49" t="s">
        <v>271</v>
      </c>
      <c r="D217" s="132">
        <v>1</v>
      </c>
      <c r="E217" s="50" t="s">
        <v>331</v>
      </c>
      <c r="F217" s="164">
        <v>10625</v>
      </c>
      <c r="G217" s="35">
        <f>'OFERTAS ECONOMICAS'!J217</f>
        <v>0</v>
      </c>
      <c r="H217" s="35">
        <f>'EV TECNICA'!G217</f>
        <v>0</v>
      </c>
      <c r="I217" s="47" t="str">
        <f t="shared" si="36"/>
        <v>NO OFERTADO</v>
      </c>
      <c r="J217" s="35">
        <f>'OFERTAS ECONOMICAS'!N217</f>
        <v>93450</v>
      </c>
      <c r="K217" s="35" t="str">
        <f>'EV TECNICA'!H217</f>
        <v>NO CUMPLE EV. TECNICA</v>
      </c>
      <c r="L217" s="47" t="str">
        <f t="shared" si="37"/>
        <v>NO HABILITA</v>
      </c>
      <c r="M217" s="35">
        <f>'OFERTAS ECONOMICAS'!R217</f>
        <v>0</v>
      </c>
      <c r="N217" s="35">
        <f>'EV TECNICA'!I217</f>
        <v>0</v>
      </c>
      <c r="O217" s="47" t="str">
        <f t="shared" si="38"/>
        <v>NO OFERTADO</v>
      </c>
      <c r="P217" s="35">
        <f>'OFERTAS ECONOMICAS'!V217</f>
        <v>0</v>
      </c>
      <c r="Q217" s="35">
        <f>'EV TECNICA'!J217</f>
        <v>0</v>
      </c>
      <c r="R217" s="47" t="str">
        <f t="shared" si="39"/>
        <v>NO OFERTADO</v>
      </c>
      <c r="S217" s="35">
        <f>'OFERTAS ECONOMICAS'!Z217</f>
        <v>0</v>
      </c>
      <c r="T217" s="35">
        <f>'EV TECNICA'!K217</f>
        <v>0</v>
      </c>
      <c r="U217" s="47" t="str">
        <f t="shared" si="40"/>
        <v>NO OFERTADO</v>
      </c>
      <c r="V217" s="35">
        <f>'OFERTAS ECONOMICAS'!AD217</f>
        <v>0</v>
      </c>
      <c r="W217" s="35">
        <f>'EV TECNICA'!L217</f>
        <v>0</v>
      </c>
      <c r="X217" s="47" t="str">
        <f t="shared" si="41"/>
        <v>NO OFERTADO</v>
      </c>
      <c r="Y217" s="35">
        <f>'OFERTAS ECONOMICAS'!AH217</f>
        <v>0</v>
      </c>
      <c r="Z217" s="35">
        <f>'EV TECNICA'!M217</f>
        <v>0</v>
      </c>
      <c r="AA217" s="47" t="str">
        <f t="shared" si="42"/>
        <v>NO OFERTADO</v>
      </c>
      <c r="AB217" s="35">
        <f>'OFERTAS ECONOMICAS'!AL217</f>
        <v>0</v>
      </c>
      <c r="AC217" s="35">
        <f>'EV TECNICA'!N217</f>
        <v>0</v>
      </c>
      <c r="AD217" s="47" t="str">
        <f t="shared" si="43"/>
        <v>NO OFERTADO</v>
      </c>
      <c r="AE217" s="35">
        <f>'OFERTAS ECONOMICAS'!AP217</f>
        <v>0</v>
      </c>
      <c r="AF217" s="35">
        <f>'EV TECNICA'!O217</f>
        <v>0</v>
      </c>
      <c r="AG217" s="47" t="str">
        <f t="shared" si="44"/>
        <v>NO OFERTADO</v>
      </c>
      <c r="AH217" s="35">
        <f>'OFERTAS ECONOMICAS'!AT217</f>
        <v>0</v>
      </c>
      <c r="AI217" s="35">
        <f>'EV TECNICA'!P217</f>
        <v>0</v>
      </c>
      <c r="AJ217" s="47" t="str">
        <f t="shared" si="45"/>
        <v>NO OFERTADO</v>
      </c>
      <c r="AK217" s="35">
        <f>'OFERTAS ECONOMICAS'!AX217</f>
        <v>0</v>
      </c>
      <c r="AL217" s="35">
        <f>'EV TECNICA'!Q217</f>
        <v>0</v>
      </c>
      <c r="AM217" s="47" t="str">
        <f t="shared" si="46"/>
        <v>NO OFERTADO</v>
      </c>
      <c r="AN217" s="35">
        <f>'OFERTAS ECONOMICAS'!BB217</f>
        <v>0</v>
      </c>
      <c r="AO217" s="35">
        <f>'EV TECNICA'!R217</f>
        <v>0</v>
      </c>
      <c r="AP217" s="47" t="str">
        <f t="shared" si="47"/>
        <v>NO OFERTADO</v>
      </c>
    </row>
    <row r="218" spans="1:42" s="14" customFormat="1" ht="25.5" x14ac:dyDescent="0.2">
      <c r="A218" s="52">
        <v>209</v>
      </c>
      <c r="B218" s="49" t="s">
        <v>282</v>
      </c>
      <c r="C218" s="49" t="s">
        <v>271</v>
      </c>
      <c r="D218" s="132">
        <v>1</v>
      </c>
      <c r="E218" s="50" t="s">
        <v>331</v>
      </c>
      <c r="F218" s="164">
        <v>68750</v>
      </c>
      <c r="G218" s="35">
        <f>'OFERTAS ECONOMICAS'!J218</f>
        <v>0</v>
      </c>
      <c r="H218" s="35">
        <f>'EV TECNICA'!G218</f>
        <v>0</v>
      </c>
      <c r="I218" s="47" t="str">
        <f t="shared" si="36"/>
        <v>NO OFERTADO</v>
      </c>
      <c r="J218" s="35">
        <f>'OFERTAS ECONOMICAS'!N218</f>
        <v>0</v>
      </c>
      <c r="K218" s="35">
        <f>'EV TECNICA'!H218</f>
        <v>0</v>
      </c>
      <c r="L218" s="47" t="str">
        <f t="shared" si="37"/>
        <v>NO OFERTADO</v>
      </c>
      <c r="M218" s="35">
        <f>'OFERTAS ECONOMICAS'!R218</f>
        <v>0</v>
      </c>
      <c r="N218" s="35">
        <f>'EV TECNICA'!I218</f>
        <v>0</v>
      </c>
      <c r="O218" s="47" t="str">
        <f t="shared" si="38"/>
        <v>NO OFERTADO</v>
      </c>
      <c r="P218" s="35">
        <f>'OFERTAS ECONOMICAS'!V218</f>
        <v>0</v>
      </c>
      <c r="Q218" s="35">
        <f>'EV TECNICA'!J218</f>
        <v>0</v>
      </c>
      <c r="R218" s="47" t="str">
        <f t="shared" si="39"/>
        <v>NO OFERTADO</v>
      </c>
      <c r="S218" s="35">
        <f>'OFERTAS ECONOMICAS'!Z218</f>
        <v>0</v>
      </c>
      <c r="T218" s="35">
        <f>'EV TECNICA'!K218</f>
        <v>0</v>
      </c>
      <c r="U218" s="47" t="str">
        <f t="shared" si="40"/>
        <v>NO OFERTADO</v>
      </c>
      <c r="V218" s="35">
        <f>'OFERTAS ECONOMICAS'!AD218</f>
        <v>0</v>
      </c>
      <c r="W218" s="35">
        <f>'EV TECNICA'!L218</f>
        <v>0</v>
      </c>
      <c r="X218" s="47" t="str">
        <f t="shared" si="41"/>
        <v>NO OFERTADO</v>
      </c>
      <c r="Y218" s="35">
        <f>'OFERTAS ECONOMICAS'!AH218</f>
        <v>0</v>
      </c>
      <c r="Z218" s="35">
        <f>'EV TECNICA'!M218</f>
        <v>0</v>
      </c>
      <c r="AA218" s="47" t="str">
        <f t="shared" si="42"/>
        <v>NO OFERTADO</v>
      </c>
      <c r="AB218" s="35">
        <f>'OFERTAS ECONOMICAS'!AL218</f>
        <v>0</v>
      </c>
      <c r="AC218" s="35">
        <f>'EV TECNICA'!N218</f>
        <v>0</v>
      </c>
      <c r="AD218" s="47" t="str">
        <f t="shared" si="43"/>
        <v>NO OFERTADO</v>
      </c>
      <c r="AE218" s="35">
        <f>'OFERTAS ECONOMICAS'!AP218</f>
        <v>0</v>
      </c>
      <c r="AF218" s="35">
        <f>'EV TECNICA'!O218</f>
        <v>0</v>
      </c>
      <c r="AG218" s="47" t="str">
        <f t="shared" si="44"/>
        <v>NO OFERTADO</v>
      </c>
      <c r="AH218" s="35">
        <f>'OFERTAS ECONOMICAS'!AT218</f>
        <v>0</v>
      </c>
      <c r="AI218" s="35">
        <f>'EV TECNICA'!P218</f>
        <v>0</v>
      </c>
      <c r="AJ218" s="47" t="str">
        <f t="shared" si="45"/>
        <v>NO OFERTADO</v>
      </c>
      <c r="AK218" s="35">
        <f>'OFERTAS ECONOMICAS'!AX218</f>
        <v>0</v>
      </c>
      <c r="AL218" s="35">
        <f>'EV TECNICA'!Q218</f>
        <v>0</v>
      </c>
      <c r="AM218" s="47" t="str">
        <f t="shared" si="46"/>
        <v>NO OFERTADO</v>
      </c>
      <c r="AN218" s="35">
        <f>'OFERTAS ECONOMICAS'!BB218</f>
        <v>0</v>
      </c>
      <c r="AO218" s="35">
        <f>'EV TECNICA'!R218</f>
        <v>0</v>
      </c>
      <c r="AP218" s="47" t="str">
        <f t="shared" si="47"/>
        <v>NO OFERTADO</v>
      </c>
    </row>
    <row r="219" spans="1:42" s="14" customFormat="1" ht="25.5" x14ac:dyDescent="0.2">
      <c r="A219" s="48">
        <v>210</v>
      </c>
      <c r="B219" s="49" t="s">
        <v>283</v>
      </c>
      <c r="C219" s="49" t="s">
        <v>271</v>
      </c>
      <c r="D219" s="132">
        <v>1</v>
      </c>
      <c r="E219" s="50" t="s">
        <v>331</v>
      </c>
      <c r="F219" s="164">
        <v>10625</v>
      </c>
      <c r="G219" s="35">
        <f>'OFERTAS ECONOMICAS'!J219</f>
        <v>0</v>
      </c>
      <c r="H219" s="35">
        <f>'EV TECNICA'!G219</f>
        <v>0</v>
      </c>
      <c r="I219" s="47" t="str">
        <f t="shared" si="36"/>
        <v>NO OFERTADO</v>
      </c>
      <c r="J219" s="35">
        <f>'OFERTAS ECONOMICAS'!N219</f>
        <v>145903.79999999999</v>
      </c>
      <c r="K219" s="35" t="str">
        <f>'EV TECNICA'!H219</f>
        <v xml:space="preserve">CUMPLE </v>
      </c>
      <c r="L219" s="47" t="str">
        <f t="shared" si="37"/>
        <v>NO HABILITA</v>
      </c>
      <c r="M219" s="35">
        <f>'OFERTAS ECONOMICAS'!R219</f>
        <v>0</v>
      </c>
      <c r="N219" s="35">
        <f>'EV TECNICA'!I219</f>
        <v>0</v>
      </c>
      <c r="O219" s="47" t="str">
        <f t="shared" si="38"/>
        <v>NO OFERTADO</v>
      </c>
      <c r="P219" s="35">
        <f>'OFERTAS ECONOMICAS'!V219</f>
        <v>0</v>
      </c>
      <c r="Q219" s="35">
        <f>'EV TECNICA'!J219</f>
        <v>0</v>
      </c>
      <c r="R219" s="47" t="str">
        <f t="shared" si="39"/>
        <v>NO OFERTADO</v>
      </c>
      <c r="S219" s="35">
        <f>'OFERTAS ECONOMICAS'!Z219</f>
        <v>0</v>
      </c>
      <c r="T219" s="35">
        <f>'EV TECNICA'!K219</f>
        <v>0</v>
      </c>
      <c r="U219" s="47" t="str">
        <f t="shared" si="40"/>
        <v>NO OFERTADO</v>
      </c>
      <c r="V219" s="35">
        <f>'OFERTAS ECONOMICAS'!AD219</f>
        <v>0</v>
      </c>
      <c r="W219" s="35">
        <f>'EV TECNICA'!L219</f>
        <v>0</v>
      </c>
      <c r="X219" s="47" t="str">
        <f t="shared" si="41"/>
        <v>NO OFERTADO</v>
      </c>
      <c r="Y219" s="35">
        <f>'OFERTAS ECONOMICAS'!AH219</f>
        <v>0</v>
      </c>
      <c r="Z219" s="35">
        <f>'EV TECNICA'!M219</f>
        <v>0</v>
      </c>
      <c r="AA219" s="47" t="str">
        <f t="shared" si="42"/>
        <v>NO OFERTADO</v>
      </c>
      <c r="AB219" s="35">
        <f>'OFERTAS ECONOMICAS'!AL219</f>
        <v>0</v>
      </c>
      <c r="AC219" s="35">
        <f>'EV TECNICA'!N219</f>
        <v>0</v>
      </c>
      <c r="AD219" s="47" t="str">
        <f t="shared" si="43"/>
        <v>NO OFERTADO</v>
      </c>
      <c r="AE219" s="35">
        <f>'OFERTAS ECONOMICAS'!AP219</f>
        <v>0</v>
      </c>
      <c r="AF219" s="35">
        <f>'EV TECNICA'!O219</f>
        <v>0</v>
      </c>
      <c r="AG219" s="47" t="str">
        <f t="shared" si="44"/>
        <v>NO OFERTADO</v>
      </c>
      <c r="AH219" s="35">
        <f>'OFERTAS ECONOMICAS'!AT219</f>
        <v>0</v>
      </c>
      <c r="AI219" s="35">
        <f>'EV TECNICA'!P219</f>
        <v>0</v>
      </c>
      <c r="AJ219" s="47" t="str">
        <f t="shared" si="45"/>
        <v>NO OFERTADO</v>
      </c>
      <c r="AK219" s="35">
        <f>'OFERTAS ECONOMICAS'!AX219</f>
        <v>0</v>
      </c>
      <c r="AL219" s="35">
        <f>'EV TECNICA'!Q219</f>
        <v>0</v>
      </c>
      <c r="AM219" s="47" t="str">
        <f t="shared" si="46"/>
        <v>NO OFERTADO</v>
      </c>
      <c r="AN219" s="35">
        <f>'OFERTAS ECONOMICAS'!BB219</f>
        <v>0</v>
      </c>
      <c r="AO219" s="35">
        <f>'EV TECNICA'!R219</f>
        <v>0</v>
      </c>
      <c r="AP219" s="47" t="str">
        <f t="shared" si="47"/>
        <v>NO OFERTADO</v>
      </c>
    </row>
    <row r="220" spans="1:42" s="14" customFormat="1" ht="38.25" x14ac:dyDescent="0.2">
      <c r="A220" s="52">
        <v>211</v>
      </c>
      <c r="B220" s="49" t="s">
        <v>284</v>
      </c>
      <c r="C220" s="49" t="s">
        <v>271</v>
      </c>
      <c r="D220" s="132">
        <v>1</v>
      </c>
      <c r="E220" s="50" t="s">
        <v>331</v>
      </c>
      <c r="F220" s="164">
        <v>125000</v>
      </c>
      <c r="G220" s="35">
        <f>'OFERTAS ECONOMICAS'!J220</f>
        <v>0</v>
      </c>
      <c r="H220" s="35">
        <f>'EV TECNICA'!G220</f>
        <v>0</v>
      </c>
      <c r="I220" s="47" t="str">
        <f t="shared" si="36"/>
        <v>NO OFERTADO</v>
      </c>
      <c r="J220" s="35">
        <f>'OFERTAS ECONOMICAS'!N220</f>
        <v>0</v>
      </c>
      <c r="K220" s="35">
        <f>'EV TECNICA'!H220</f>
        <v>0</v>
      </c>
      <c r="L220" s="47" t="str">
        <f t="shared" si="37"/>
        <v>NO OFERTADO</v>
      </c>
      <c r="M220" s="35">
        <f>'OFERTAS ECONOMICAS'!R220</f>
        <v>0</v>
      </c>
      <c r="N220" s="35">
        <f>'EV TECNICA'!I220</f>
        <v>0</v>
      </c>
      <c r="O220" s="47" t="str">
        <f t="shared" si="38"/>
        <v>NO OFERTADO</v>
      </c>
      <c r="P220" s="35">
        <f>'OFERTAS ECONOMICAS'!V220</f>
        <v>0</v>
      </c>
      <c r="Q220" s="35">
        <f>'EV TECNICA'!J220</f>
        <v>0</v>
      </c>
      <c r="R220" s="47" t="str">
        <f t="shared" si="39"/>
        <v>NO OFERTADO</v>
      </c>
      <c r="S220" s="35">
        <f>'OFERTAS ECONOMICAS'!Z220</f>
        <v>0</v>
      </c>
      <c r="T220" s="35">
        <f>'EV TECNICA'!K220</f>
        <v>0</v>
      </c>
      <c r="U220" s="47" t="str">
        <f t="shared" si="40"/>
        <v>NO OFERTADO</v>
      </c>
      <c r="V220" s="35">
        <f>'OFERTAS ECONOMICAS'!AD220</f>
        <v>0</v>
      </c>
      <c r="W220" s="35">
        <f>'EV TECNICA'!L220</f>
        <v>0</v>
      </c>
      <c r="X220" s="47" t="str">
        <f t="shared" si="41"/>
        <v>NO OFERTADO</v>
      </c>
      <c r="Y220" s="35">
        <f>'OFERTAS ECONOMICAS'!AH220</f>
        <v>0</v>
      </c>
      <c r="Z220" s="35">
        <f>'EV TECNICA'!M220</f>
        <v>0</v>
      </c>
      <c r="AA220" s="47" t="str">
        <f t="shared" si="42"/>
        <v>NO OFERTADO</v>
      </c>
      <c r="AB220" s="35">
        <f>'OFERTAS ECONOMICAS'!AL220</f>
        <v>0</v>
      </c>
      <c r="AC220" s="35">
        <f>'EV TECNICA'!N220</f>
        <v>0</v>
      </c>
      <c r="AD220" s="47" t="str">
        <f t="shared" si="43"/>
        <v>NO OFERTADO</v>
      </c>
      <c r="AE220" s="35">
        <f>'OFERTAS ECONOMICAS'!AP220</f>
        <v>0</v>
      </c>
      <c r="AF220" s="35">
        <f>'EV TECNICA'!O220</f>
        <v>0</v>
      </c>
      <c r="AG220" s="47" t="str">
        <f t="shared" si="44"/>
        <v>NO OFERTADO</v>
      </c>
      <c r="AH220" s="35">
        <f>'OFERTAS ECONOMICAS'!AT220</f>
        <v>0</v>
      </c>
      <c r="AI220" s="35">
        <f>'EV TECNICA'!P220</f>
        <v>0</v>
      </c>
      <c r="AJ220" s="47" t="str">
        <f t="shared" si="45"/>
        <v>NO OFERTADO</v>
      </c>
      <c r="AK220" s="35">
        <f>'OFERTAS ECONOMICAS'!AX220</f>
        <v>0</v>
      </c>
      <c r="AL220" s="35">
        <f>'EV TECNICA'!Q220</f>
        <v>0</v>
      </c>
      <c r="AM220" s="47" t="str">
        <f t="shared" si="46"/>
        <v>NO OFERTADO</v>
      </c>
      <c r="AN220" s="35">
        <f>'OFERTAS ECONOMICAS'!BB220</f>
        <v>0</v>
      </c>
      <c r="AO220" s="35">
        <f>'EV TECNICA'!R220</f>
        <v>0</v>
      </c>
      <c r="AP220" s="47" t="str">
        <f t="shared" si="47"/>
        <v>NO OFERTADO</v>
      </c>
    </row>
    <row r="221" spans="1:42" s="14" customFormat="1" ht="25.5" x14ac:dyDescent="0.2">
      <c r="A221" s="48">
        <v>212</v>
      </c>
      <c r="B221" s="49" t="s">
        <v>285</v>
      </c>
      <c r="C221" s="49" t="s">
        <v>271</v>
      </c>
      <c r="D221" s="132">
        <v>1</v>
      </c>
      <c r="E221" s="50" t="s">
        <v>331</v>
      </c>
      <c r="F221" s="164">
        <v>68750</v>
      </c>
      <c r="G221" s="35">
        <f>'OFERTAS ECONOMICAS'!J221</f>
        <v>0</v>
      </c>
      <c r="H221" s="35">
        <f>'EV TECNICA'!G221</f>
        <v>0</v>
      </c>
      <c r="I221" s="47" t="str">
        <f t="shared" si="36"/>
        <v>NO OFERTADO</v>
      </c>
      <c r="J221" s="35">
        <f>'OFERTAS ECONOMICAS'!N221</f>
        <v>134106</v>
      </c>
      <c r="K221" s="35" t="str">
        <f>'EV TECNICA'!H221</f>
        <v>CUMPLE</v>
      </c>
      <c r="L221" s="47" t="str">
        <f t="shared" si="37"/>
        <v>NO HABILITA</v>
      </c>
      <c r="M221" s="35">
        <f>'OFERTAS ECONOMICAS'!R221</f>
        <v>0</v>
      </c>
      <c r="N221" s="35">
        <f>'EV TECNICA'!I221</f>
        <v>0</v>
      </c>
      <c r="O221" s="47" t="str">
        <f t="shared" si="38"/>
        <v>NO OFERTADO</v>
      </c>
      <c r="P221" s="35">
        <f>'OFERTAS ECONOMICAS'!V221</f>
        <v>0</v>
      </c>
      <c r="Q221" s="35">
        <f>'EV TECNICA'!J221</f>
        <v>0</v>
      </c>
      <c r="R221" s="47" t="str">
        <f t="shared" si="39"/>
        <v>NO OFERTADO</v>
      </c>
      <c r="S221" s="35">
        <f>'OFERTAS ECONOMICAS'!Z221</f>
        <v>0</v>
      </c>
      <c r="T221" s="35">
        <f>'EV TECNICA'!K221</f>
        <v>0</v>
      </c>
      <c r="U221" s="47" t="str">
        <f t="shared" si="40"/>
        <v>NO OFERTADO</v>
      </c>
      <c r="V221" s="35">
        <f>'OFERTAS ECONOMICAS'!AD221</f>
        <v>0</v>
      </c>
      <c r="W221" s="35">
        <f>'EV TECNICA'!L221</f>
        <v>0</v>
      </c>
      <c r="X221" s="47" t="str">
        <f t="shared" si="41"/>
        <v>NO OFERTADO</v>
      </c>
      <c r="Y221" s="35">
        <f>'OFERTAS ECONOMICAS'!AH221</f>
        <v>0</v>
      </c>
      <c r="Z221" s="35">
        <f>'EV TECNICA'!M221</f>
        <v>0</v>
      </c>
      <c r="AA221" s="47" t="str">
        <f t="shared" si="42"/>
        <v>NO OFERTADO</v>
      </c>
      <c r="AB221" s="35">
        <f>'OFERTAS ECONOMICAS'!AL221</f>
        <v>0</v>
      </c>
      <c r="AC221" s="35">
        <f>'EV TECNICA'!N221</f>
        <v>0</v>
      </c>
      <c r="AD221" s="47" t="str">
        <f t="shared" si="43"/>
        <v>NO OFERTADO</v>
      </c>
      <c r="AE221" s="35">
        <f>'OFERTAS ECONOMICAS'!AP221</f>
        <v>0</v>
      </c>
      <c r="AF221" s="35">
        <f>'EV TECNICA'!O221</f>
        <v>0</v>
      </c>
      <c r="AG221" s="47" t="str">
        <f t="shared" si="44"/>
        <v>NO OFERTADO</v>
      </c>
      <c r="AH221" s="35">
        <f>'OFERTAS ECONOMICAS'!AT221</f>
        <v>0</v>
      </c>
      <c r="AI221" s="35">
        <f>'EV TECNICA'!P221</f>
        <v>0</v>
      </c>
      <c r="AJ221" s="47" t="str">
        <f t="shared" si="45"/>
        <v>NO OFERTADO</v>
      </c>
      <c r="AK221" s="35">
        <f>'OFERTAS ECONOMICAS'!AX221</f>
        <v>0</v>
      </c>
      <c r="AL221" s="35">
        <f>'EV TECNICA'!Q221</f>
        <v>0</v>
      </c>
      <c r="AM221" s="47" t="str">
        <f t="shared" si="46"/>
        <v>NO OFERTADO</v>
      </c>
      <c r="AN221" s="35">
        <f>'OFERTAS ECONOMICAS'!BB221</f>
        <v>0</v>
      </c>
      <c r="AO221" s="35">
        <f>'EV TECNICA'!R221</f>
        <v>0</v>
      </c>
      <c r="AP221" s="47" t="str">
        <f t="shared" si="47"/>
        <v>NO OFERTADO</v>
      </c>
    </row>
    <row r="222" spans="1:42" s="14" customFormat="1" ht="38.25" x14ac:dyDescent="0.2">
      <c r="A222" s="52">
        <v>213</v>
      </c>
      <c r="B222" s="49" t="s">
        <v>286</v>
      </c>
      <c r="C222" s="49" t="s">
        <v>287</v>
      </c>
      <c r="D222" s="132">
        <v>1</v>
      </c>
      <c r="E222" s="50" t="s">
        <v>331</v>
      </c>
      <c r="F222" s="164">
        <v>66250</v>
      </c>
      <c r="G222" s="35">
        <f>'OFERTAS ECONOMICAS'!J222</f>
        <v>0</v>
      </c>
      <c r="H222" s="35">
        <f>'EV TECNICA'!G222</f>
        <v>0</v>
      </c>
      <c r="I222" s="47" t="str">
        <f t="shared" si="36"/>
        <v>NO OFERTADO</v>
      </c>
      <c r="J222" s="35">
        <f>'OFERTAS ECONOMICAS'!N222</f>
        <v>0</v>
      </c>
      <c r="K222" s="35">
        <f>'EV TECNICA'!H222</f>
        <v>0</v>
      </c>
      <c r="L222" s="47" t="str">
        <f t="shared" si="37"/>
        <v>NO OFERTADO</v>
      </c>
      <c r="M222" s="35">
        <f>'OFERTAS ECONOMICAS'!R222</f>
        <v>0</v>
      </c>
      <c r="N222" s="35">
        <f>'EV TECNICA'!I222</f>
        <v>0</v>
      </c>
      <c r="O222" s="47" t="str">
        <f t="shared" si="38"/>
        <v>NO OFERTADO</v>
      </c>
      <c r="P222" s="35">
        <f>'OFERTAS ECONOMICAS'!V222</f>
        <v>62500</v>
      </c>
      <c r="Q222" s="35" t="str">
        <f>'EV TECNICA'!J222</f>
        <v>CUMPLE</v>
      </c>
      <c r="R222" s="47" t="str">
        <f t="shared" si="39"/>
        <v>HABILITA</v>
      </c>
      <c r="S222" s="35">
        <f>'OFERTAS ECONOMICAS'!Z222</f>
        <v>65000</v>
      </c>
      <c r="T222" s="35" t="str">
        <f>'EV TECNICA'!K222</f>
        <v>CUMPLE</v>
      </c>
      <c r="U222" s="47" t="str">
        <f t="shared" si="40"/>
        <v>HABILITA</v>
      </c>
      <c r="V222" s="35">
        <f>'OFERTAS ECONOMICAS'!AD222</f>
        <v>0</v>
      </c>
      <c r="W222" s="35">
        <f>'EV TECNICA'!L222</f>
        <v>0</v>
      </c>
      <c r="X222" s="47" t="str">
        <f t="shared" si="41"/>
        <v>NO OFERTADO</v>
      </c>
      <c r="Y222" s="35">
        <f>'OFERTAS ECONOMICAS'!AH222</f>
        <v>0</v>
      </c>
      <c r="Z222" s="35">
        <f>'EV TECNICA'!M222</f>
        <v>0</v>
      </c>
      <c r="AA222" s="47" t="str">
        <f t="shared" si="42"/>
        <v>NO OFERTADO</v>
      </c>
      <c r="AB222" s="35">
        <f>'OFERTAS ECONOMICAS'!AL222</f>
        <v>0</v>
      </c>
      <c r="AC222" s="35">
        <f>'EV TECNICA'!N222</f>
        <v>0</v>
      </c>
      <c r="AD222" s="47" t="str">
        <f t="shared" si="43"/>
        <v>NO OFERTADO</v>
      </c>
      <c r="AE222" s="35">
        <f>'OFERTAS ECONOMICAS'!AP222</f>
        <v>0</v>
      </c>
      <c r="AF222" s="35">
        <f>'EV TECNICA'!O222</f>
        <v>0</v>
      </c>
      <c r="AG222" s="47" t="str">
        <f t="shared" si="44"/>
        <v>NO OFERTADO</v>
      </c>
      <c r="AH222" s="35">
        <f>'OFERTAS ECONOMICAS'!AT222</f>
        <v>0</v>
      </c>
      <c r="AI222" s="35">
        <f>'EV TECNICA'!P222</f>
        <v>0</v>
      </c>
      <c r="AJ222" s="47" t="str">
        <f t="shared" si="45"/>
        <v>NO OFERTADO</v>
      </c>
      <c r="AK222" s="35">
        <f>'OFERTAS ECONOMICAS'!AX222</f>
        <v>0</v>
      </c>
      <c r="AL222" s="35">
        <f>'EV TECNICA'!Q222</f>
        <v>0</v>
      </c>
      <c r="AM222" s="47" t="str">
        <f t="shared" si="46"/>
        <v>NO OFERTADO</v>
      </c>
      <c r="AN222" s="35">
        <f>'OFERTAS ECONOMICAS'!BB222</f>
        <v>0</v>
      </c>
      <c r="AO222" s="35">
        <f>'EV TECNICA'!R222</f>
        <v>0</v>
      </c>
      <c r="AP222" s="47" t="str">
        <f t="shared" si="47"/>
        <v>NO OFERTADO</v>
      </c>
    </row>
    <row r="223" spans="1:42" s="14" customFormat="1" ht="51" x14ac:dyDescent="0.2">
      <c r="A223" s="48">
        <v>214</v>
      </c>
      <c r="B223" s="49" t="s">
        <v>410</v>
      </c>
      <c r="C223" s="49" t="s">
        <v>43</v>
      </c>
      <c r="D223" s="132">
        <v>1</v>
      </c>
      <c r="E223" s="50" t="s">
        <v>331</v>
      </c>
      <c r="F223" s="164">
        <v>21325</v>
      </c>
      <c r="G223" s="35">
        <f>'OFERTAS ECONOMICAS'!J223</f>
        <v>0</v>
      </c>
      <c r="H223" s="35">
        <f>'EV TECNICA'!G223</f>
        <v>0</v>
      </c>
      <c r="I223" s="47" t="str">
        <f t="shared" si="36"/>
        <v>NO OFERTADO</v>
      </c>
      <c r="J223" s="35">
        <f>'OFERTAS ECONOMICAS'!N223</f>
        <v>0</v>
      </c>
      <c r="K223" s="35">
        <f>'EV TECNICA'!H223</f>
        <v>0</v>
      </c>
      <c r="L223" s="47" t="str">
        <f t="shared" si="37"/>
        <v>NO OFERTADO</v>
      </c>
      <c r="M223" s="35">
        <f>'OFERTAS ECONOMICAS'!R223</f>
        <v>0</v>
      </c>
      <c r="N223" s="35">
        <f>'EV TECNICA'!I223</f>
        <v>0</v>
      </c>
      <c r="O223" s="47" t="str">
        <f t="shared" si="38"/>
        <v>NO OFERTADO</v>
      </c>
      <c r="P223" s="35">
        <f>'OFERTAS ECONOMICAS'!V223</f>
        <v>0</v>
      </c>
      <c r="Q223" s="35">
        <f>'EV TECNICA'!J223</f>
        <v>0</v>
      </c>
      <c r="R223" s="47" t="str">
        <f t="shared" si="39"/>
        <v>NO OFERTADO</v>
      </c>
      <c r="S223" s="35">
        <f>'OFERTAS ECONOMICAS'!Z223</f>
        <v>0</v>
      </c>
      <c r="T223" s="35">
        <f>'EV TECNICA'!K223</f>
        <v>0</v>
      </c>
      <c r="U223" s="47" t="str">
        <f t="shared" si="40"/>
        <v>NO OFERTADO</v>
      </c>
      <c r="V223" s="35">
        <f>'OFERTAS ECONOMICAS'!AD223</f>
        <v>0</v>
      </c>
      <c r="W223" s="35">
        <f>'EV TECNICA'!L223</f>
        <v>0</v>
      </c>
      <c r="X223" s="47" t="str">
        <f t="shared" si="41"/>
        <v>NO OFERTADO</v>
      </c>
      <c r="Y223" s="35">
        <f>'OFERTAS ECONOMICAS'!AH223</f>
        <v>0</v>
      </c>
      <c r="Z223" s="35">
        <f>'EV TECNICA'!M223</f>
        <v>0</v>
      </c>
      <c r="AA223" s="47" t="str">
        <f t="shared" si="42"/>
        <v>NO OFERTADO</v>
      </c>
      <c r="AB223" s="35">
        <f>'OFERTAS ECONOMICAS'!AL223</f>
        <v>0</v>
      </c>
      <c r="AC223" s="35">
        <f>'EV TECNICA'!N223</f>
        <v>0</v>
      </c>
      <c r="AD223" s="47" t="str">
        <f t="shared" si="43"/>
        <v>NO OFERTADO</v>
      </c>
      <c r="AE223" s="35">
        <f>'OFERTAS ECONOMICAS'!AP223</f>
        <v>0</v>
      </c>
      <c r="AF223" s="35">
        <f>'EV TECNICA'!O223</f>
        <v>0</v>
      </c>
      <c r="AG223" s="47" t="str">
        <f t="shared" si="44"/>
        <v>NO OFERTADO</v>
      </c>
      <c r="AH223" s="35">
        <f>'OFERTAS ECONOMICAS'!AT223</f>
        <v>0</v>
      </c>
      <c r="AI223" s="35">
        <f>'EV TECNICA'!P223</f>
        <v>0</v>
      </c>
      <c r="AJ223" s="47" t="str">
        <f t="shared" si="45"/>
        <v>NO OFERTADO</v>
      </c>
      <c r="AK223" s="35">
        <f>'OFERTAS ECONOMICAS'!AX223</f>
        <v>0</v>
      </c>
      <c r="AL223" s="35">
        <f>'EV TECNICA'!Q223</f>
        <v>0</v>
      </c>
      <c r="AM223" s="47" t="str">
        <f t="shared" si="46"/>
        <v>NO OFERTADO</v>
      </c>
      <c r="AN223" s="35">
        <f>'OFERTAS ECONOMICAS'!BB223</f>
        <v>0</v>
      </c>
      <c r="AO223" s="35">
        <f>'EV TECNICA'!R223</f>
        <v>0</v>
      </c>
      <c r="AP223" s="47" t="str">
        <f t="shared" si="47"/>
        <v>NO OFERTADO</v>
      </c>
    </row>
    <row r="224" spans="1:42" s="14" customFormat="1" ht="51" x14ac:dyDescent="0.2">
      <c r="A224" s="52">
        <v>215</v>
      </c>
      <c r="B224" s="49" t="s">
        <v>411</v>
      </c>
      <c r="C224" s="49" t="s">
        <v>43</v>
      </c>
      <c r="D224" s="132">
        <v>1</v>
      </c>
      <c r="E224" s="50" t="s">
        <v>331</v>
      </c>
      <c r="F224" s="164">
        <v>4240</v>
      </c>
      <c r="G224" s="35">
        <f>'OFERTAS ECONOMICAS'!J224</f>
        <v>0</v>
      </c>
      <c r="H224" s="35">
        <f>'EV TECNICA'!G224</f>
        <v>0</v>
      </c>
      <c r="I224" s="47" t="str">
        <f t="shared" si="36"/>
        <v>NO OFERTADO</v>
      </c>
      <c r="J224" s="35">
        <f>'OFERTAS ECONOMICAS'!N224</f>
        <v>0</v>
      </c>
      <c r="K224" s="35">
        <f>'EV TECNICA'!H224</f>
        <v>0</v>
      </c>
      <c r="L224" s="47" t="str">
        <f t="shared" si="37"/>
        <v>NO OFERTADO</v>
      </c>
      <c r="M224" s="35">
        <f>'OFERTAS ECONOMICAS'!R224</f>
        <v>3845</v>
      </c>
      <c r="N224" s="35" t="str">
        <f>'EV TECNICA'!I224</f>
        <v>NO CUMPLE EV. TECNICA</v>
      </c>
      <c r="O224" s="47" t="str">
        <f t="shared" si="38"/>
        <v>NO HABILITA</v>
      </c>
      <c r="P224" s="35">
        <f>'OFERTAS ECONOMICAS'!V224</f>
        <v>0</v>
      </c>
      <c r="Q224" s="35">
        <f>'EV TECNICA'!J224</f>
        <v>0</v>
      </c>
      <c r="R224" s="47" t="str">
        <f t="shared" si="39"/>
        <v>NO OFERTADO</v>
      </c>
      <c r="S224" s="35">
        <f>'OFERTAS ECONOMICAS'!Z224</f>
        <v>0</v>
      </c>
      <c r="T224" s="35">
        <f>'EV TECNICA'!K224</f>
        <v>0</v>
      </c>
      <c r="U224" s="47" t="str">
        <f t="shared" si="40"/>
        <v>NO OFERTADO</v>
      </c>
      <c r="V224" s="35">
        <f>'OFERTAS ECONOMICAS'!AD224</f>
        <v>0</v>
      </c>
      <c r="W224" s="35">
        <f>'EV TECNICA'!L224</f>
        <v>0</v>
      </c>
      <c r="X224" s="47" t="str">
        <f t="shared" si="41"/>
        <v>NO OFERTADO</v>
      </c>
      <c r="Y224" s="35">
        <f>'OFERTAS ECONOMICAS'!AH224</f>
        <v>0</v>
      </c>
      <c r="Z224" s="35">
        <f>'EV TECNICA'!M224</f>
        <v>0</v>
      </c>
      <c r="AA224" s="47" t="str">
        <f t="shared" si="42"/>
        <v>NO OFERTADO</v>
      </c>
      <c r="AB224" s="35">
        <f>'OFERTAS ECONOMICAS'!AL224</f>
        <v>0</v>
      </c>
      <c r="AC224" s="35">
        <f>'EV TECNICA'!N224</f>
        <v>0</v>
      </c>
      <c r="AD224" s="47" t="str">
        <f t="shared" si="43"/>
        <v>NO OFERTADO</v>
      </c>
      <c r="AE224" s="35">
        <f>'OFERTAS ECONOMICAS'!AP224</f>
        <v>0</v>
      </c>
      <c r="AF224" s="35">
        <f>'EV TECNICA'!O224</f>
        <v>0</v>
      </c>
      <c r="AG224" s="47" t="str">
        <f t="shared" si="44"/>
        <v>NO OFERTADO</v>
      </c>
      <c r="AH224" s="35">
        <f>'OFERTAS ECONOMICAS'!AT224</f>
        <v>0</v>
      </c>
      <c r="AI224" s="35">
        <f>'EV TECNICA'!P224</f>
        <v>0</v>
      </c>
      <c r="AJ224" s="47" t="str">
        <f t="shared" si="45"/>
        <v>NO OFERTADO</v>
      </c>
      <c r="AK224" s="35">
        <f>'OFERTAS ECONOMICAS'!AX224</f>
        <v>0</v>
      </c>
      <c r="AL224" s="35">
        <f>'EV TECNICA'!Q224</f>
        <v>0</v>
      </c>
      <c r="AM224" s="47" t="str">
        <f t="shared" si="46"/>
        <v>NO OFERTADO</v>
      </c>
      <c r="AN224" s="35">
        <f>'OFERTAS ECONOMICAS'!BB224</f>
        <v>0</v>
      </c>
      <c r="AO224" s="35">
        <f>'EV TECNICA'!R224</f>
        <v>0</v>
      </c>
      <c r="AP224" s="47" t="str">
        <f t="shared" si="47"/>
        <v>NO OFERTADO</v>
      </c>
    </row>
    <row r="225" spans="1:42" s="14" customFormat="1" ht="51" x14ac:dyDescent="0.2">
      <c r="A225" s="48">
        <v>216</v>
      </c>
      <c r="B225" s="49" t="s">
        <v>412</v>
      </c>
      <c r="C225" s="49" t="s">
        <v>43</v>
      </c>
      <c r="D225" s="132">
        <v>1</v>
      </c>
      <c r="E225" s="50" t="s">
        <v>331</v>
      </c>
      <c r="F225" s="164">
        <v>3675</v>
      </c>
      <c r="G225" s="35">
        <f>'OFERTAS ECONOMICAS'!J225</f>
        <v>0</v>
      </c>
      <c r="H225" s="35">
        <f>'EV TECNICA'!G225</f>
        <v>0</v>
      </c>
      <c r="I225" s="47" t="str">
        <f t="shared" si="36"/>
        <v>NO OFERTADO</v>
      </c>
      <c r="J225" s="35">
        <f>'OFERTAS ECONOMICAS'!N225</f>
        <v>0</v>
      </c>
      <c r="K225" s="35">
        <f>'EV TECNICA'!H225</f>
        <v>0</v>
      </c>
      <c r="L225" s="47" t="str">
        <f t="shared" si="37"/>
        <v>NO OFERTADO</v>
      </c>
      <c r="M225" s="35">
        <f>'OFERTAS ECONOMICAS'!R225</f>
        <v>3845</v>
      </c>
      <c r="N225" s="35" t="str">
        <f>'EV TECNICA'!I225</f>
        <v>NO CUMPLE EV. TECNICA</v>
      </c>
      <c r="O225" s="47" t="str">
        <f t="shared" si="38"/>
        <v>NO HABILITA</v>
      </c>
      <c r="P225" s="35">
        <f>'OFERTAS ECONOMICAS'!V225</f>
        <v>0</v>
      </c>
      <c r="Q225" s="35">
        <f>'EV TECNICA'!J225</f>
        <v>0</v>
      </c>
      <c r="R225" s="47" t="str">
        <f t="shared" si="39"/>
        <v>NO OFERTADO</v>
      </c>
      <c r="S225" s="35">
        <f>'OFERTAS ECONOMICAS'!Z225</f>
        <v>0</v>
      </c>
      <c r="T225" s="35">
        <f>'EV TECNICA'!K225</f>
        <v>0</v>
      </c>
      <c r="U225" s="47" t="str">
        <f t="shared" si="40"/>
        <v>NO OFERTADO</v>
      </c>
      <c r="V225" s="35">
        <f>'OFERTAS ECONOMICAS'!AD225</f>
        <v>0</v>
      </c>
      <c r="W225" s="35">
        <f>'EV TECNICA'!L225</f>
        <v>0</v>
      </c>
      <c r="X225" s="47" t="str">
        <f t="shared" si="41"/>
        <v>NO OFERTADO</v>
      </c>
      <c r="Y225" s="35">
        <f>'OFERTAS ECONOMICAS'!AH225</f>
        <v>0</v>
      </c>
      <c r="Z225" s="35">
        <f>'EV TECNICA'!M225</f>
        <v>0</v>
      </c>
      <c r="AA225" s="47" t="str">
        <f t="shared" si="42"/>
        <v>NO OFERTADO</v>
      </c>
      <c r="AB225" s="35">
        <f>'OFERTAS ECONOMICAS'!AL225</f>
        <v>0</v>
      </c>
      <c r="AC225" s="35">
        <f>'EV TECNICA'!N225</f>
        <v>0</v>
      </c>
      <c r="AD225" s="47" t="str">
        <f t="shared" si="43"/>
        <v>NO OFERTADO</v>
      </c>
      <c r="AE225" s="35">
        <f>'OFERTAS ECONOMICAS'!AP225</f>
        <v>0</v>
      </c>
      <c r="AF225" s="35">
        <f>'EV TECNICA'!O225</f>
        <v>0</v>
      </c>
      <c r="AG225" s="47" t="str">
        <f t="shared" si="44"/>
        <v>NO OFERTADO</v>
      </c>
      <c r="AH225" s="35">
        <f>'OFERTAS ECONOMICAS'!AT225</f>
        <v>0</v>
      </c>
      <c r="AI225" s="35">
        <f>'EV TECNICA'!P225</f>
        <v>0</v>
      </c>
      <c r="AJ225" s="47" t="str">
        <f t="shared" si="45"/>
        <v>NO OFERTADO</v>
      </c>
      <c r="AK225" s="35">
        <f>'OFERTAS ECONOMICAS'!AX225</f>
        <v>0</v>
      </c>
      <c r="AL225" s="35">
        <f>'EV TECNICA'!Q225</f>
        <v>0</v>
      </c>
      <c r="AM225" s="47" t="str">
        <f t="shared" si="46"/>
        <v>NO OFERTADO</v>
      </c>
      <c r="AN225" s="35">
        <f>'OFERTAS ECONOMICAS'!BB225</f>
        <v>0</v>
      </c>
      <c r="AO225" s="35">
        <f>'EV TECNICA'!R225</f>
        <v>0</v>
      </c>
      <c r="AP225" s="47" t="str">
        <f t="shared" si="47"/>
        <v>NO OFERTADO</v>
      </c>
    </row>
    <row r="226" spans="1:42" s="14" customFormat="1" ht="38.25" x14ac:dyDescent="0.2">
      <c r="A226" s="52">
        <v>217</v>
      </c>
      <c r="B226" s="49" t="s">
        <v>296</v>
      </c>
      <c r="C226" s="49" t="s">
        <v>297</v>
      </c>
      <c r="D226" s="132">
        <v>1</v>
      </c>
      <c r="E226" s="50" t="s">
        <v>331</v>
      </c>
      <c r="F226" s="164">
        <v>5188</v>
      </c>
      <c r="G226" s="35">
        <f>'OFERTAS ECONOMICAS'!J226</f>
        <v>0</v>
      </c>
      <c r="H226" s="35">
        <f>'EV TECNICA'!G226</f>
        <v>0</v>
      </c>
      <c r="I226" s="47" t="str">
        <f t="shared" si="36"/>
        <v>NO OFERTADO</v>
      </c>
      <c r="J226" s="35">
        <f>'OFERTAS ECONOMICAS'!N226</f>
        <v>0</v>
      </c>
      <c r="K226" s="35">
        <f>'EV TECNICA'!H226</f>
        <v>0</v>
      </c>
      <c r="L226" s="47" t="str">
        <f t="shared" si="37"/>
        <v>NO OFERTADO</v>
      </c>
      <c r="M226" s="35">
        <f>'OFERTAS ECONOMICAS'!R226</f>
        <v>0</v>
      </c>
      <c r="N226" s="35">
        <f>'EV TECNICA'!I226</f>
        <v>0</v>
      </c>
      <c r="O226" s="47" t="str">
        <f t="shared" si="38"/>
        <v>NO OFERTADO</v>
      </c>
      <c r="P226" s="35">
        <f>'OFERTAS ECONOMICAS'!V226</f>
        <v>12500</v>
      </c>
      <c r="Q226" s="35" t="str">
        <f>'EV TECNICA'!J226</f>
        <v>CUMPLE</v>
      </c>
      <c r="R226" s="47" t="str">
        <f t="shared" si="39"/>
        <v>NO HABILITA</v>
      </c>
      <c r="S226" s="35">
        <f>'OFERTAS ECONOMICAS'!Z226</f>
        <v>0</v>
      </c>
      <c r="T226" s="35">
        <f>'EV TECNICA'!K226</f>
        <v>0</v>
      </c>
      <c r="U226" s="47" t="str">
        <f t="shared" si="40"/>
        <v>NO OFERTADO</v>
      </c>
      <c r="V226" s="35">
        <f>'OFERTAS ECONOMICAS'!AD226</f>
        <v>0</v>
      </c>
      <c r="W226" s="35">
        <f>'EV TECNICA'!L226</f>
        <v>0</v>
      </c>
      <c r="X226" s="47" t="str">
        <f t="shared" si="41"/>
        <v>NO OFERTADO</v>
      </c>
      <c r="Y226" s="35">
        <f>'OFERTAS ECONOMICAS'!AH226</f>
        <v>0</v>
      </c>
      <c r="Z226" s="35">
        <f>'EV TECNICA'!M226</f>
        <v>0</v>
      </c>
      <c r="AA226" s="47" t="str">
        <f t="shared" si="42"/>
        <v>NO OFERTADO</v>
      </c>
      <c r="AB226" s="35">
        <f>'OFERTAS ECONOMICAS'!AL226</f>
        <v>0</v>
      </c>
      <c r="AC226" s="35">
        <f>'EV TECNICA'!N226</f>
        <v>0</v>
      </c>
      <c r="AD226" s="47" t="str">
        <f t="shared" si="43"/>
        <v>NO OFERTADO</v>
      </c>
      <c r="AE226" s="35">
        <f>'OFERTAS ECONOMICAS'!AP226</f>
        <v>0</v>
      </c>
      <c r="AF226" s="35">
        <f>'EV TECNICA'!O226</f>
        <v>0</v>
      </c>
      <c r="AG226" s="47" t="str">
        <f t="shared" si="44"/>
        <v>NO OFERTADO</v>
      </c>
      <c r="AH226" s="35">
        <f>'OFERTAS ECONOMICAS'!AT226</f>
        <v>0</v>
      </c>
      <c r="AI226" s="35">
        <f>'EV TECNICA'!P226</f>
        <v>0</v>
      </c>
      <c r="AJ226" s="47" t="str">
        <f t="shared" si="45"/>
        <v>NO OFERTADO</v>
      </c>
      <c r="AK226" s="35">
        <f>'OFERTAS ECONOMICAS'!AX226</f>
        <v>0</v>
      </c>
      <c r="AL226" s="35">
        <f>'EV TECNICA'!Q226</f>
        <v>0</v>
      </c>
      <c r="AM226" s="47" t="str">
        <f t="shared" si="46"/>
        <v>NO OFERTADO</v>
      </c>
      <c r="AN226" s="35">
        <f>'OFERTAS ECONOMICAS'!BB226</f>
        <v>0</v>
      </c>
      <c r="AO226" s="35">
        <f>'EV TECNICA'!R226</f>
        <v>0</v>
      </c>
      <c r="AP226" s="47" t="str">
        <f t="shared" si="47"/>
        <v>NO OFERTADO</v>
      </c>
    </row>
    <row r="227" spans="1:42" s="14" customFormat="1" ht="25.5" x14ac:dyDescent="0.2">
      <c r="A227" s="48">
        <v>218</v>
      </c>
      <c r="B227" s="49" t="s">
        <v>300</v>
      </c>
      <c r="C227" s="49" t="s">
        <v>301</v>
      </c>
      <c r="D227" s="132">
        <v>1</v>
      </c>
      <c r="E227" s="50" t="s">
        <v>331</v>
      </c>
      <c r="F227" s="164">
        <v>9929</v>
      </c>
      <c r="G227" s="35">
        <f>'OFERTAS ECONOMICAS'!J227</f>
        <v>0</v>
      </c>
      <c r="H227" s="35">
        <f>'EV TECNICA'!G227</f>
        <v>0</v>
      </c>
      <c r="I227" s="47" t="str">
        <f t="shared" si="36"/>
        <v>NO OFERTADO</v>
      </c>
      <c r="J227" s="35">
        <f>'OFERTAS ECONOMICAS'!N227</f>
        <v>0</v>
      </c>
      <c r="K227" s="35">
        <f>'EV TECNICA'!H227</f>
        <v>0</v>
      </c>
      <c r="L227" s="47" t="str">
        <f t="shared" si="37"/>
        <v>NO OFERTADO</v>
      </c>
      <c r="M227" s="35">
        <f>'OFERTAS ECONOMICAS'!R227</f>
        <v>0</v>
      </c>
      <c r="N227" s="35">
        <f>'EV TECNICA'!I227</f>
        <v>0</v>
      </c>
      <c r="O227" s="47" t="str">
        <f t="shared" si="38"/>
        <v>NO OFERTADO</v>
      </c>
      <c r="P227" s="35">
        <f>'OFERTAS ECONOMICAS'!V227</f>
        <v>1091</v>
      </c>
      <c r="Q227" s="35" t="str">
        <f>'EV TECNICA'!J227</f>
        <v>CUMPLE</v>
      </c>
      <c r="R227" s="47" t="str">
        <f t="shared" si="39"/>
        <v>HABILITA</v>
      </c>
      <c r="S227" s="35">
        <f>'OFERTAS ECONOMICAS'!Z227</f>
        <v>9770</v>
      </c>
      <c r="T227" s="35" t="str">
        <f>'EV TECNICA'!K227</f>
        <v>NO CUMPLE EV. TECNICA</v>
      </c>
      <c r="U227" s="47" t="str">
        <f t="shared" si="40"/>
        <v>NO HABILITA</v>
      </c>
      <c r="V227" s="35">
        <f>'OFERTAS ECONOMICAS'!AD227</f>
        <v>0</v>
      </c>
      <c r="W227" s="35">
        <f>'EV TECNICA'!L227</f>
        <v>0</v>
      </c>
      <c r="X227" s="47" t="str">
        <f t="shared" si="41"/>
        <v>NO OFERTADO</v>
      </c>
      <c r="Y227" s="35">
        <f>'OFERTAS ECONOMICAS'!AH227</f>
        <v>0</v>
      </c>
      <c r="Z227" s="35">
        <f>'EV TECNICA'!M227</f>
        <v>0</v>
      </c>
      <c r="AA227" s="47" t="str">
        <f t="shared" si="42"/>
        <v>NO OFERTADO</v>
      </c>
      <c r="AB227" s="35">
        <f>'OFERTAS ECONOMICAS'!AL227</f>
        <v>0</v>
      </c>
      <c r="AC227" s="35">
        <f>'EV TECNICA'!N227</f>
        <v>0</v>
      </c>
      <c r="AD227" s="47" t="str">
        <f t="shared" si="43"/>
        <v>NO OFERTADO</v>
      </c>
      <c r="AE227" s="35">
        <f>'OFERTAS ECONOMICAS'!AP227</f>
        <v>0</v>
      </c>
      <c r="AF227" s="35">
        <f>'EV TECNICA'!O227</f>
        <v>0</v>
      </c>
      <c r="AG227" s="47" t="str">
        <f t="shared" si="44"/>
        <v>NO OFERTADO</v>
      </c>
      <c r="AH227" s="35">
        <f>'OFERTAS ECONOMICAS'!AT227</f>
        <v>0</v>
      </c>
      <c r="AI227" s="35">
        <f>'EV TECNICA'!P227</f>
        <v>0</v>
      </c>
      <c r="AJ227" s="47" t="str">
        <f t="shared" si="45"/>
        <v>NO OFERTADO</v>
      </c>
      <c r="AK227" s="35">
        <f>'OFERTAS ECONOMICAS'!AX227</f>
        <v>0</v>
      </c>
      <c r="AL227" s="35">
        <f>'EV TECNICA'!Q227</f>
        <v>0</v>
      </c>
      <c r="AM227" s="47" t="str">
        <f t="shared" si="46"/>
        <v>NO OFERTADO</v>
      </c>
      <c r="AN227" s="35">
        <f>'OFERTAS ECONOMICAS'!BB227</f>
        <v>0</v>
      </c>
      <c r="AO227" s="35">
        <f>'EV TECNICA'!R227</f>
        <v>0</v>
      </c>
      <c r="AP227" s="47" t="str">
        <f t="shared" si="47"/>
        <v>NO OFERTADO</v>
      </c>
    </row>
    <row r="228" spans="1:42" s="14" customFormat="1" ht="25.5" x14ac:dyDescent="0.2">
      <c r="A228" s="52">
        <v>219</v>
      </c>
      <c r="B228" s="49" t="s">
        <v>302</v>
      </c>
      <c r="C228" s="49" t="s">
        <v>301</v>
      </c>
      <c r="D228" s="132">
        <v>1</v>
      </c>
      <c r="E228" s="50" t="s">
        <v>331</v>
      </c>
      <c r="F228" s="164">
        <v>9929</v>
      </c>
      <c r="G228" s="35">
        <f>'OFERTAS ECONOMICAS'!J228</f>
        <v>0</v>
      </c>
      <c r="H228" s="35">
        <f>'EV TECNICA'!G228</f>
        <v>0</v>
      </c>
      <c r="I228" s="47" t="str">
        <f t="shared" si="36"/>
        <v>NO OFERTADO</v>
      </c>
      <c r="J228" s="35">
        <f>'OFERTAS ECONOMICAS'!N228</f>
        <v>0</v>
      </c>
      <c r="K228" s="35">
        <f>'EV TECNICA'!H228</f>
        <v>0</v>
      </c>
      <c r="L228" s="47" t="str">
        <f t="shared" si="37"/>
        <v>NO OFERTADO</v>
      </c>
      <c r="M228" s="35">
        <f>'OFERTAS ECONOMICAS'!R228</f>
        <v>0</v>
      </c>
      <c r="N228" s="35">
        <f>'EV TECNICA'!I228</f>
        <v>0</v>
      </c>
      <c r="O228" s="47" t="str">
        <f t="shared" si="38"/>
        <v>NO OFERTADO</v>
      </c>
      <c r="P228" s="35">
        <f>'OFERTAS ECONOMICAS'!V228</f>
        <v>1466</v>
      </c>
      <c r="Q228" s="35" t="str">
        <f>'EV TECNICA'!J228</f>
        <v>CUMPLE</v>
      </c>
      <c r="R228" s="47" t="str">
        <f t="shared" si="39"/>
        <v>HABILITA</v>
      </c>
      <c r="S228" s="35">
        <f>'OFERTAS ECONOMICAS'!Z228</f>
        <v>15978</v>
      </c>
      <c r="T228" s="35" t="str">
        <f>'EV TECNICA'!K228</f>
        <v>NO CUMPLE EV. TECNICA</v>
      </c>
      <c r="U228" s="47" t="str">
        <f t="shared" si="40"/>
        <v>NO HABILITA</v>
      </c>
      <c r="V228" s="35">
        <f>'OFERTAS ECONOMICAS'!AD228</f>
        <v>0</v>
      </c>
      <c r="W228" s="35">
        <f>'EV TECNICA'!L228</f>
        <v>0</v>
      </c>
      <c r="X228" s="47" t="str">
        <f t="shared" si="41"/>
        <v>NO OFERTADO</v>
      </c>
      <c r="Y228" s="35">
        <f>'OFERTAS ECONOMICAS'!AH228</f>
        <v>0</v>
      </c>
      <c r="Z228" s="35">
        <f>'EV TECNICA'!M228</f>
        <v>0</v>
      </c>
      <c r="AA228" s="47" t="str">
        <f t="shared" si="42"/>
        <v>NO OFERTADO</v>
      </c>
      <c r="AB228" s="35">
        <f>'OFERTAS ECONOMICAS'!AL228</f>
        <v>0</v>
      </c>
      <c r="AC228" s="35">
        <f>'EV TECNICA'!N228</f>
        <v>0</v>
      </c>
      <c r="AD228" s="47" t="str">
        <f t="shared" si="43"/>
        <v>NO OFERTADO</v>
      </c>
      <c r="AE228" s="35">
        <f>'OFERTAS ECONOMICAS'!AP228</f>
        <v>0</v>
      </c>
      <c r="AF228" s="35">
        <f>'EV TECNICA'!O228</f>
        <v>0</v>
      </c>
      <c r="AG228" s="47" t="str">
        <f t="shared" si="44"/>
        <v>NO OFERTADO</v>
      </c>
      <c r="AH228" s="35">
        <f>'OFERTAS ECONOMICAS'!AT228</f>
        <v>0</v>
      </c>
      <c r="AI228" s="35">
        <f>'EV TECNICA'!P228</f>
        <v>0</v>
      </c>
      <c r="AJ228" s="47" t="str">
        <f t="shared" si="45"/>
        <v>NO OFERTADO</v>
      </c>
      <c r="AK228" s="35">
        <f>'OFERTAS ECONOMICAS'!AX228</f>
        <v>0</v>
      </c>
      <c r="AL228" s="35">
        <f>'EV TECNICA'!Q228</f>
        <v>0</v>
      </c>
      <c r="AM228" s="47" t="str">
        <f t="shared" si="46"/>
        <v>NO OFERTADO</v>
      </c>
      <c r="AN228" s="35">
        <f>'OFERTAS ECONOMICAS'!BB228</f>
        <v>0</v>
      </c>
      <c r="AO228" s="35">
        <f>'EV TECNICA'!R228</f>
        <v>0</v>
      </c>
      <c r="AP228" s="47" t="str">
        <f t="shared" si="47"/>
        <v>NO OFERTADO</v>
      </c>
    </row>
    <row r="229" spans="1:42" s="14" customFormat="1" ht="25.5" x14ac:dyDescent="0.2">
      <c r="A229" s="48">
        <v>220</v>
      </c>
      <c r="B229" s="49" t="s">
        <v>413</v>
      </c>
      <c r="C229" s="49" t="s">
        <v>239</v>
      </c>
      <c r="D229" s="132">
        <v>1</v>
      </c>
      <c r="E229" s="50" t="s">
        <v>331</v>
      </c>
      <c r="F229" s="164">
        <v>1457590</v>
      </c>
      <c r="G229" s="35">
        <f>'OFERTAS ECONOMICAS'!J229</f>
        <v>0</v>
      </c>
      <c r="H229" s="35">
        <f>'EV TECNICA'!G229</f>
        <v>0</v>
      </c>
      <c r="I229" s="47" t="str">
        <f t="shared" si="36"/>
        <v>NO OFERTADO</v>
      </c>
      <c r="J229" s="35">
        <f>'OFERTAS ECONOMICAS'!N229</f>
        <v>0</v>
      </c>
      <c r="K229" s="35">
        <f>'EV TECNICA'!H229</f>
        <v>0</v>
      </c>
      <c r="L229" s="47" t="str">
        <f t="shared" si="37"/>
        <v>NO OFERTADO</v>
      </c>
      <c r="M229" s="35">
        <f>'OFERTAS ECONOMICAS'!R229</f>
        <v>0</v>
      </c>
      <c r="N229" s="35">
        <f>'EV TECNICA'!I229</f>
        <v>0</v>
      </c>
      <c r="O229" s="47" t="str">
        <f t="shared" si="38"/>
        <v>NO OFERTADO</v>
      </c>
      <c r="P229" s="35">
        <f>'OFERTAS ECONOMICAS'!V229</f>
        <v>0</v>
      </c>
      <c r="Q229" s="35">
        <f>'EV TECNICA'!J229</f>
        <v>0</v>
      </c>
      <c r="R229" s="47" t="str">
        <f t="shared" si="39"/>
        <v>NO OFERTADO</v>
      </c>
      <c r="S229" s="35">
        <f>'OFERTAS ECONOMICAS'!Z229</f>
        <v>0</v>
      </c>
      <c r="T229" s="35">
        <f>'EV TECNICA'!K229</f>
        <v>0</v>
      </c>
      <c r="U229" s="47" t="str">
        <f t="shared" si="40"/>
        <v>NO OFERTADO</v>
      </c>
      <c r="V229" s="35">
        <f>'OFERTAS ECONOMICAS'!AD229</f>
        <v>0</v>
      </c>
      <c r="W229" s="35">
        <f>'EV TECNICA'!L229</f>
        <v>0</v>
      </c>
      <c r="X229" s="47" t="str">
        <f t="shared" si="41"/>
        <v>NO OFERTADO</v>
      </c>
      <c r="Y229" s="35">
        <f>'OFERTAS ECONOMICAS'!AH229</f>
        <v>0</v>
      </c>
      <c r="Z229" s="35">
        <f>'EV TECNICA'!M229</f>
        <v>0</v>
      </c>
      <c r="AA229" s="47" t="str">
        <f t="shared" si="42"/>
        <v>NO OFERTADO</v>
      </c>
      <c r="AB229" s="35">
        <f>'OFERTAS ECONOMICAS'!AL229</f>
        <v>0</v>
      </c>
      <c r="AC229" s="35">
        <f>'EV TECNICA'!N229</f>
        <v>0</v>
      </c>
      <c r="AD229" s="47" t="str">
        <f t="shared" si="43"/>
        <v>NO OFERTADO</v>
      </c>
      <c r="AE229" s="35">
        <f>'OFERTAS ECONOMICAS'!AP229</f>
        <v>0</v>
      </c>
      <c r="AF229" s="35">
        <f>'EV TECNICA'!O229</f>
        <v>0</v>
      </c>
      <c r="AG229" s="47" t="str">
        <f t="shared" si="44"/>
        <v>NO OFERTADO</v>
      </c>
      <c r="AH229" s="35">
        <f>'OFERTAS ECONOMICAS'!AT229</f>
        <v>0</v>
      </c>
      <c r="AI229" s="35">
        <f>'EV TECNICA'!P229</f>
        <v>0</v>
      </c>
      <c r="AJ229" s="47" t="str">
        <f t="shared" si="45"/>
        <v>NO OFERTADO</v>
      </c>
      <c r="AK229" s="35">
        <f>'OFERTAS ECONOMICAS'!AX229</f>
        <v>0</v>
      </c>
      <c r="AL229" s="35">
        <f>'EV TECNICA'!Q229</f>
        <v>0</v>
      </c>
      <c r="AM229" s="47" t="str">
        <f t="shared" si="46"/>
        <v>NO OFERTADO</v>
      </c>
      <c r="AN229" s="35">
        <f>'OFERTAS ECONOMICAS'!BB229</f>
        <v>0</v>
      </c>
      <c r="AO229" s="35">
        <f>'EV TECNICA'!R229</f>
        <v>0</v>
      </c>
      <c r="AP229" s="47" t="str">
        <f t="shared" si="47"/>
        <v>NO OFERTADO</v>
      </c>
    </row>
    <row r="230" spans="1:42" s="14" customFormat="1" ht="38.25" x14ac:dyDescent="0.2">
      <c r="A230" s="52">
        <v>221</v>
      </c>
      <c r="B230" s="49" t="s">
        <v>108</v>
      </c>
      <c r="C230" s="49" t="s">
        <v>107</v>
      </c>
      <c r="D230" s="132">
        <v>1</v>
      </c>
      <c r="E230" s="50" t="s">
        <v>331</v>
      </c>
      <c r="F230" s="164">
        <v>731592</v>
      </c>
      <c r="G230" s="35">
        <f>'OFERTAS ECONOMICAS'!J230</f>
        <v>0</v>
      </c>
      <c r="H230" s="35">
        <f>'EV TECNICA'!G230</f>
        <v>0</v>
      </c>
      <c r="I230" s="47" t="str">
        <f t="shared" si="36"/>
        <v>NO OFERTADO</v>
      </c>
      <c r="J230" s="35">
        <f>'OFERTAS ECONOMICAS'!N230</f>
        <v>0</v>
      </c>
      <c r="K230" s="35">
        <f>'EV TECNICA'!H230</f>
        <v>0</v>
      </c>
      <c r="L230" s="47" t="str">
        <f t="shared" si="37"/>
        <v>NO OFERTADO</v>
      </c>
      <c r="M230" s="35">
        <f>'OFERTAS ECONOMICAS'!R230</f>
        <v>0</v>
      </c>
      <c r="N230" s="35">
        <f>'EV TECNICA'!I230</f>
        <v>0</v>
      </c>
      <c r="O230" s="47" t="str">
        <f t="shared" si="38"/>
        <v>NO OFERTADO</v>
      </c>
      <c r="P230" s="35">
        <f>'OFERTAS ECONOMICAS'!V230</f>
        <v>0</v>
      </c>
      <c r="Q230" s="35">
        <f>'EV TECNICA'!J230</f>
        <v>0</v>
      </c>
      <c r="R230" s="47" t="str">
        <f t="shared" si="39"/>
        <v>NO OFERTADO</v>
      </c>
      <c r="S230" s="35">
        <f>'OFERTAS ECONOMICAS'!Z230</f>
        <v>0</v>
      </c>
      <c r="T230" s="35">
        <f>'EV TECNICA'!K230</f>
        <v>0</v>
      </c>
      <c r="U230" s="47" t="str">
        <f t="shared" si="40"/>
        <v>NO OFERTADO</v>
      </c>
      <c r="V230" s="35">
        <f>'OFERTAS ECONOMICAS'!AD230</f>
        <v>0</v>
      </c>
      <c r="W230" s="35">
        <f>'EV TECNICA'!L230</f>
        <v>0</v>
      </c>
      <c r="X230" s="47" t="str">
        <f t="shared" si="41"/>
        <v>NO OFERTADO</v>
      </c>
      <c r="Y230" s="35">
        <f>'OFERTAS ECONOMICAS'!AH230</f>
        <v>0</v>
      </c>
      <c r="Z230" s="35">
        <f>'EV TECNICA'!M230</f>
        <v>0</v>
      </c>
      <c r="AA230" s="47" t="str">
        <f t="shared" si="42"/>
        <v>NO OFERTADO</v>
      </c>
      <c r="AB230" s="35">
        <f>'OFERTAS ECONOMICAS'!AL230</f>
        <v>0</v>
      </c>
      <c r="AC230" s="35">
        <f>'EV TECNICA'!N230</f>
        <v>0</v>
      </c>
      <c r="AD230" s="47" t="str">
        <f t="shared" si="43"/>
        <v>NO OFERTADO</v>
      </c>
      <c r="AE230" s="35">
        <f>'OFERTAS ECONOMICAS'!AP230</f>
        <v>0</v>
      </c>
      <c r="AF230" s="35">
        <f>'EV TECNICA'!O230</f>
        <v>0</v>
      </c>
      <c r="AG230" s="47" t="str">
        <f t="shared" si="44"/>
        <v>NO OFERTADO</v>
      </c>
      <c r="AH230" s="35">
        <f>'OFERTAS ECONOMICAS'!AT230</f>
        <v>0</v>
      </c>
      <c r="AI230" s="35">
        <f>'EV TECNICA'!P230</f>
        <v>0</v>
      </c>
      <c r="AJ230" s="47" t="str">
        <f t="shared" si="45"/>
        <v>NO OFERTADO</v>
      </c>
      <c r="AK230" s="35">
        <f>'OFERTAS ECONOMICAS'!AX230</f>
        <v>0</v>
      </c>
      <c r="AL230" s="35">
        <f>'EV TECNICA'!Q230</f>
        <v>0</v>
      </c>
      <c r="AM230" s="47" t="str">
        <f t="shared" si="46"/>
        <v>NO OFERTADO</v>
      </c>
      <c r="AN230" s="35">
        <f>'OFERTAS ECONOMICAS'!BB230</f>
        <v>0</v>
      </c>
      <c r="AO230" s="35">
        <f>'EV TECNICA'!R230</f>
        <v>0</v>
      </c>
      <c r="AP230" s="47" t="str">
        <f t="shared" si="47"/>
        <v>NO OFERTADO</v>
      </c>
    </row>
    <row r="231" spans="1:42" s="14" customFormat="1" ht="38.25" x14ac:dyDescent="0.2">
      <c r="A231" s="48">
        <v>222</v>
      </c>
      <c r="B231" s="49" t="s">
        <v>109</v>
      </c>
      <c r="C231" s="49" t="s">
        <v>107</v>
      </c>
      <c r="D231" s="132">
        <v>1</v>
      </c>
      <c r="E231" s="50" t="s">
        <v>331</v>
      </c>
      <c r="F231" s="164">
        <v>731592</v>
      </c>
      <c r="G231" s="35">
        <f>'OFERTAS ECONOMICAS'!J231</f>
        <v>0</v>
      </c>
      <c r="H231" s="35">
        <f>'EV TECNICA'!G231</f>
        <v>0</v>
      </c>
      <c r="I231" s="47" t="str">
        <f t="shared" si="36"/>
        <v>NO OFERTADO</v>
      </c>
      <c r="J231" s="35">
        <f>'OFERTAS ECONOMICAS'!N231</f>
        <v>0</v>
      </c>
      <c r="K231" s="35">
        <f>'EV TECNICA'!H231</f>
        <v>0</v>
      </c>
      <c r="L231" s="47" t="str">
        <f t="shared" si="37"/>
        <v>NO OFERTADO</v>
      </c>
      <c r="M231" s="35">
        <f>'OFERTAS ECONOMICAS'!R231</f>
        <v>0</v>
      </c>
      <c r="N231" s="35">
        <f>'EV TECNICA'!I231</f>
        <v>0</v>
      </c>
      <c r="O231" s="47" t="str">
        <f t="shared" si="38"/>
        <v>NO OFERTADO</v>
      </c>
      <c r="P231" s="35">
        <f>'OFERTAS ECONOMICAS'!V231</f>
        <v>0</v>
      </c>
      <c r="Q231" s="35">
        <f>'EV TECNICA'!J231</f>
        <v>0</v>
      </c>
      <c r="R231" s="47" t="str">
        <f t="shared" si="39"/>
        <v>NO OFERTADO</v>
      </c>
      <c r="S231" s="35">
        <f>'OFERTAS ECONOMICAS'!Z231</f>
        <v>0</v>
      </c>
      <c r="T231" s="35">
        <f>'EV TECNICA'!K231</f>
        <v>0</v>
      </c>
      <c r="U231" s="47" t="str">
        <f t="shared" si="40"/>
        <v>NO OFERTADO</v>
      </c>
      <c r="V231" s="35">
        <f>'OFERTAS ECONOMICAS'!AD231</f>
        <v>0</v>
      </c>
      <c r="W231" s="35">
        <f>'EV TECNICA'!L231</f>
        <v>0</v>
      </c>
      <c r="X231" s="47" t="str">
        <f t="shared" si="41"/>
        <v>NO OFERTADO</v>
      </c>
      <c r="Y231" s="35">
        <f>'OFERTAS ECONOMICAS'!AH231</f>
        <v>0</v>
      </c>
      <c r="Z231" s="35">
        <f>'EV TECNICA'!M231</f>
        <v>0</v>
      </c>
      <c r="AA231" s="47" t="str">
        <f t="shared" si="42"/>
        <v>NO OFERTADO</v>
      </c>
      <c r="AB231" s="35">
        <f>'OFERTAS ECONOMICAS'!AL231</f>
        <v>0</v>
      </c>
      <c r="AC231" s="35">
        <f>'EV TECNICA'!N231</f>
        <v>0</v>
      </c>
      <c r="AD231" s="47" t="str">
        <f t="shared" si="43"/>
        <v>NO OFERTADO</v>
      </c>
      <c r="AE231" s="35">
        <f>'OFERTAS ECONOMICAS'!AP231</f>
        <v>0</v>
      </c>
      <c r="AF231" s="35">
        <f>'EV TECNICA'!O231</f>
        <v>0</v>
      </c>
      <c r="AG231" s="47" t="str">
        <f t="shared" si="44"/>
        <v>NO OFERTADO</v>
      </c>
      <c r="AH231" s="35">
        <f>'OFERTAS ECONOMICAS'!AT231</f>
        <v>0</v>
      </c>
      <c r="AI231" s="35">
        <f>'EV TECNICA'!P231</f>
        <v>0</v>
      </c>
      <c r="AJ231" s="47" t="str">
        <f t="shared" si="45"/>
        <v>NO OFERTADO</v>
      </c>
      <c r="AK231" s="35">
        <f>'OFERTAS ECONOMICAS'!AX231</f>
        <v>0</v>
      </c>
      <c r="AL231" s="35">
        <f>'EV TECNICA'!Q231</f>
        <v>0</v>
      </c>
      <c r="AM231" s="47" t="str">
        <f t="shared" si="46"/>
        <v>NO OFERTADO</v>
      </c>
      <c r="AN231" s="35">
        <f>'OFERTAS ECONOMICAS'!BB231</f>
        <v>0</v>
      </c>
      <c r="AO231" s="35">
        <f>'EV TECNICA'!R231</f>
        <v>0</v>
      </c>
      <c r="AP231" s="47" t="str">
        <f t="shared" si="47"/>
        <v>NO OFERTADO</v>
      </c>
    </row>
    <row r="232" spans="1:42" s="14" customFormat="1" ht="25.5" x14ac:dyDescent="0.2">
      <c r="A232" s="52">
        <v>223</v>
      </c>
      <c r="B232" s="49" t="s">
        <v>414</v>
      </c>
      <c r="C232" s="49" t="s">
        <v>130</v>
      </c>
      <c r="D232" s="132">
        <v>1</v>
      </c>
      <c r="E232" s="50" t="s">
        <v>331</v>
      </c>
      <c r="F232" s="164">
        <v>17478</v>
      </c>
      <c r="G232" s="35">
        <f>'OFERTAS ECONOMICAS'!J232</f>
        <v>0</v>
      </c>
      <c r="H232" s="35">
        <f>'EV TECNICA'!G232</f>
        <v>0</v>
      </c>
      <c r="I232" s="47" t="str">
        <f t="shared" si="36"/>
        <v>NO OFERTADO</v>
      </c>
      <c r="J232" s="35">
        <f>'OFERTAS ECONOMICAS'!N232</f>
        <v>0</v>
      </c>
      <c r="K232" s="35">
        <f>'EV TECNICA'!H232</f>
        <v>0</v>
      </c>
      <c r="L232" s="47" t="str">
        <f t="shared" si="37"/>
        <v>NO OFERTADO</v>
      </c>
      <c r="M232" s="35">
        <f>'OFERTAS ECONOMICAS'!R232</f>
        <v>0</v>
      </c>
      <c r="N232" s="35">
        <f>'EV TECNICA'!I232</f>
        <v>0</v>
      </c>
      <c r="O232" s="47" t="str">
        <f t="shared" si="38"/>
        <v>NO OFERTADO</v>
      </c>
      <c r="P232" s="35">
        <f>'OFERTAS ECONOMICAS'!V232</f>
        <v>0</v>
      </c>
      <c r="Q232" s="35">
        <f>'EV TECNICA'!J232</f>
        <v>0</v>
      </c>
      <c r="R232" s="47" t="str">
        <f t="shared" si="39"/>
        <v>NO OFERTADO</v>
      </c>
      <c r="S232" s="35">
        <f>'OFERTAS ECONOMICAS'!Z232</f>
        <v>0</v>
      </c>
      <c r="T232" s="35">
        <f>'EV TECNICA'!K232</f>
        <v>0</v>
      </c>
      <c r="U232" s="47" t="str">
        <f t="shared" si="40"/>
        <v>NO OFERTADO</v>
      </c>
      <c r="V232" s="35">
        <f>'OFERTAS ECONOMICAS'!AD232</f>
        <v>0</v>
      </c>
      <c r="W232" s="35">
        <f>'EV TECNICA'!L232</f>
        <v>0</v>
      </c>
      <c r="X232" s="47" t="str">
        <f t="shared" si="41"/>
        <v>NO OFERTADO</v>
      </c>
      <c r="Y232" s="35">
        <f>'OFERTAS ECONOMICAS'!AH232</f>
        <v>0</v>
      </c>
      <c r="Z232" s="35">
        <f>'EV TECNICA'!M232</f>
        <v>0</v>
      </c>
      <c r="AA232" s="47" t="str">
        <f t="shared" si="42"/>
        <v>NO OFERTADO</v>
      </c>
      <c r="AB232" s="35">
        <f>'OFERTAS ECONOMICAS'!AL232</f>
        <v>0</v>
      </c>
      <c r="AC232" s="35">
        <f>'EV TECNICA'!N232</f>
        <v>0</v>
      </c>
      <c r="AD232" s="47" t="str">
        <f t="shared" si="43"/>
        <v>NO OFERTADO</v>
      </c>
      <c r="AE232" s="35">
        <f>'OFERTAS ECONOMICAS'!AP232</f>
        <v>20352.57</v>
      </c>
      <c r="AF232" s="35" t="str">
        <f>'EV TECNICA'!O232</f>
        <v xml:space="preserve">CUMPLE </v>
      </c>
      <c r="AG232" s="47" t="str">
        <f t="shared" si="44"/>
        <v>HABILITA</v>
      </c>
      <c r="AH232" s="35">
        <f>'OFERTAS ECONOMICAS'!AT232</f>
        <v>0</v>
      </c>
      <c r="AI232" s="35">
        <f>'EV TECNICA'!P232</f>
        <v>0</v>
      </c>
      <c r="AJ232" s="47" t="str">
        <f t="shared" si="45"/>
        <v>NO OFERTADO</v>
      </c>
      <c r="AK232" s="35">
        <f>'OFERTAS ECONOMICAS'!AX232</f>
        <v>0</v>
      </c>
      <c r="AL232" s="35">
        <f>'EV TECNICA'!Q232</f>
        <v>0</v>
      </c>
      <c r="AM232" s="47" t="str">
        <f t="shared" si="46"/>
        <v>NO OFERTADO</v>
      </c>
      <c r="AN232" s="35">
        <f>'OFERTAS ECONOMICAS'!BB232</f>
        <v>0</v>
      </c>
      <c r="AO232" s="35">
        <f>'EV TECNICA'!R232</f>
        <v>0</v>
      </c>
      <c r="AP232" s="47" t="str">
        <f t="shared" si="47"/>
        <v>NO OFERTADO</v>
      </c>
    </row>
    <row r="233" spans="1:42" s="14" customFormat="1" ht="25.5" x14ac:dyDescent="0.2">
      <c r="A233" s="48">
        <v>224</v>
      </c>
      <c r="B233" s="49" t="s">
        <v>415</v>
      </c>
      <c r="C233" s="49" t="s">
        <v>416</v>
      </c>
      <c r="D233" s="132">
        <v>1</v>
      </c>
      <c r="E233" s="50" t="s">
        <v>331</v>
      </c>
      <c r="F233" s="164">
        <v>105522</v>
      </c>
      <c r="G233" s="35">
        <f>'OFERTAS ECONOMICAS'!J233</f>
        <v>0</v>
      </c>
      <c r="H233" s="35">
        <f>'EV TECNICA'!G233</f>
        <v>0</v>
      </c>
      <c r="I233" s="47" t="str">
        <f t="shared" si="36"/>
        <v>NO OFERTADO</v>
      </c>
      <c r="J233" s="35">
        <f>'OFERTAS ECONOMICAS'!N233</f>
        <v>0</v>
      </c>
      <c r="K233" s="35">
        <f>'EV TECNICA'!H233</f>
        <v>0</v>
      </c>
      <c r="L233" s="47" t="str">
        <f t="shared" si="37"/>
        <v>NO OFERTADO</v>
      </c>
      <c r="M233" s="35">
        <f>'OFERTAS ECONOMICAS'!R233</f>
        <v>0</v>
      </c>
      <c r="N233" s="35">
        <f>'EV TECNICA'!I233</f>
        <v>0</v>
      </c>
      <c r="O233" s="47" t="str">
        <f t="shared" si="38"/>
        <v>NO OFERTADO</v>
      </c>
      <c r="P233" s="35">
        <f>'OFERTAS ECONOMICAS'!V233</f>
        <v>0</v>
      </c>
      <c r="Q233" s="35">
        <f>'EV TECNICA'!J233</f>
        <v>0</v>
      </c>
      <c r="R233" s="47" t="str">
        <f t="shared" si="39"/>
        <v>NO OFERTADO</v>
      </c>
      <c r="S233" s="35">
        <f>'OFERTAS ECONOMICAS'!Z233</f>
        <v>0</v>
      </c>
      <c r="T233" s="35">
        <f>'EV TECNICA'!K233</f>
        <v>0</v>
      </c>
      <c r="U233" s="47" t="str">
        <f t="shared" si="40"/>
        <v>NO OFERTADO</v>
      </c>
      <c r="V233" s="35">
        <f>'OFERTAS ECONOMICAS'!AD233</f>
        <v>0</v>
      </c>
      <c r="W233" s="35">
        <f>'EV TECNICA'!L233</f>
        <v>0</v>
      </c>
      <c r="X233" s="47" t="str">
        <f t="shared" si="41"/>
        <v>NO OFERTADO</v>
      </c>
      <c r="Y233" s="35">
        <f>'OFERTAS ECONOMICAS'!AH233</f>
        <v>0</v>
      </c>
      <c r="Z233" s="35">
        <f>'EV TECNICA'!M233</f>
        <v>0</v>
      </c>
      <c r="AA233" s="47" t="str">
        <f t="shared" si="42"/>
        <v>NO OFERTADO</v>
      </c>
      <c r="AB233" s="35">
        <f>'OFERTAS ECONOMICAS'!AL233</f>
        <v>0</v>
      </c>
      <c r="AC233" s="35">
        <f>'EV TECNICA'!N233</f>
        <v>0</v>
      </c>
      <c r="AD233" s="47" t="str">
        <f t="shared" si="43"/>
        <v>NO OFERTADO</v>
      </c>
      <c r="AE233" s="35">
        <f>'OFERTAS ECONOMICAS'!AP233</f>
        <v>105522</v>
      </c>
      <c r="AF233" s="35" t="str">
        <f>'EV TECNICA'!O233</f>
        <v xml:space="preserve">CUMPLE </v>
      </c>
      <c r="AG233" s="47" t="str">
        <f t="shared" si="44"/>
        <v>HABILITA</v>
      </c>
      <c r="AH233" s="35">
        <f>'OFERTAS ECONOMICAS'!AT233</f>
        <v>0</v>
      </c>
      <c r="AI233" s="35">
        <f>'EV TECNICA'!P233</f>
        <v>0</v>
      </c>
      <c r="AJ233" s="47" t="str">
        <f t="shared" si="45"/>
        <v>NO OFERTADO</v>
      </c>
      <c r="AK233" s="35">
        <f>'OFERTAS ECONOMICAS'!AX233</f>
        <v>0</v>
      </c>
      <c r="AL233" s="35">
        <f>'EV TECNICA'!Q233</f>
        <v>0</v>
      </c>
      <c r="AM233" s="47" t="str">
        <f t="shared" si="46"/>
        <v>NO OFERTADO</v>
      </c>
      <c r="AN233" s="35">
        <f>'OFERTAS ECONOMICAS'!BB233</f>
        <v>0</v>
      </c>
      <c r="AO233" s="35">
        <f>'EV TECNICA'!R233</f>
        <v>0</v>
      </c>
      <c r="AP233" s="47" t="str">
        <f t="shared" si="47"/>
        <v>NO OFERTADO</v>
      </c>
    </row>
    <row r="234" spans="1:42" s="14" customFormat="1" ht="51" x14ac:dyDescent="0.2">
      <c r="A234" s="52">
        <v>225</v>
      </c>
      <c r="B234" s="49" t="s">
        <v>417</v>
      </c>
      <c r="C234" s="49" t="s">
        <v>57</v>
      </c>
      <c r="D234" s="132">
        <v>1</v>
      </c>
      <c r="E234" s="50" t="s">
        <v>331</v>
      </c>
      <c r="F234" s="164">
        <v>1446</v>
      </c>
      <c r="G234" s="35">
        <f>'OFERTAS ECONOMICAS'!J234</f>
        <v>1299</v>
      </c>
      <c r="H234" s="35" t="str">
        <f>'EV TECNICA'!G234</f>
        <v>NO CUMPLE EV. TECNICA</v>
      </c>
      <c r="I234" s="47" t="str">
        <f t="shared" si="36"/>
        <v>NO HABILITA</v>
      </c>
      <c r="J234" s="35">
        <f>'OFERTAS ECONOMICAS'!N234</f>
        <v>0</v>
      </c>
      <c r="K234" s="35">
        <f>'EV TECNICA'!H234</f>
        <v>0</v>
      </c>
      <c r="L234" s="47" t="str">
        <f t="shared" si="37"/>
        <v>NO OFERTADO</v>
      </c>
      <c r="M234" s="35">
        <f>'OFERTAS ECONOMICAS'!R234</f>
        <v>0</v>
      </c>
      <c r="N234" s="35">
        <f>'EV TECNICA'!I234</f>
        <v>0</v>
      </c>
      <c r="O234" s="47" t="str">
        <f t="shared" si="38"/>
        <v>NO OFERTADO</v>
      </c>
      <c r="P234" s="35">
        <f>'OFERTAS ECONOMICAS'!V234</f>
        <v>0</v>
      </c>
      <c r="Q234" s="35">
        <f>'EV TECNICA'!J234</f>
        <v>0</v>
      </c>
      <c r="R234" s="47" t="str">
        <f t="shared" si="39"/>
        <v>NO OFERTADO</v>
      </c>
      <c r="S234" s="35">
        <f>'OFERTAS ECONOMICAS'!Z234</f>
        <v>0</v>
      </c>
      <c r="T234" s="35">
        <f>'EV TECNICA'!K234</f>
        <v>0</v>
      </c>
      <c r="U234" s="47" t="str">
        <f t="shared" si="40"/>
        <v>NO OFERTADO</v>
      </c>
      <c r="V234" s="35">
        <f>'OFERTAS ECONOMICAS'!AD234</f>
        <v>0</v>
      </c>
      <c r="W234" s="35">
        <f>'EV TECNICA'!L234</f>
        <v>0</v>
      </c>
      <c r="X234" s="47" t="str">
        <f t="shared" si="41"/>
        <v>NO OFERTADO</v>
      </c>
      <c r="Y234" s="35">
        <f>'OFERTAS ECONOMICAS'!AH234</f>
        <v>0</v>
      </c>
      <c r="Z234" s="35">
        <f>'EV TECNICA'!M234</f>
        <v>0</v>
      </c>
      <c r="AA234" s="47" t="str">
        <f t="shared" si="42"/>
        <v>NO OFERTADO</v>
      </c>
      <c r="AB234" s="35">
        <f>'OFERTAS ECONOMICAS'!AL234</f>
        <v>0</v>
      </c>
      <c r="AC234" s="35">
        <f>'EV TECNICA'!N234</f>
        <v>0</v>
      </c>
      <c r="AD234" s="47" t="str">
        <f t="shared" si="43"/>
        <v>NO OFERTADO</v>
      </c>
      <c r="AE234" s="35">
        <f>'OFERTAS ECONOMICAS'!AP234</f>
        <v>1364</v>
      </c>
      <c r="AF234" s="35" t="str">
        <f>'EV TECNICA'!O234</f>
        <v xml:space="preserve">CUMPLE </v>
      </c>
      <c r="AG234" s="47" t="str">
        <f t="shared" si="44"/>
        <v>HABILITA</v>
      </c>
      <c r="AH234" s="35">
        <f>'OFERTAS ECONOMICAS'!AT234</f>
        <v>0</v>
      </c>
      <c r="AI234" s="35">
        <f>'EV TECNICA'!P234</f>
        <v>0</v>
      </c>
      <c r="AJ234" s="47" t="str">
        <f t="shared" si="45"/>
        <v>NO OFERTADO</v>
      </c>
      <c r="AK234" s="35">
        <f>'OFERTAS ECONOMICAS'!AX234</f>
        <v>0</v>
      </c>
      <c r="AL234" s="35">
        <f>'EV TECNICA'!Q234</f>
        <v>0</v>
      </c>
      <c r="AM234" s="47" t="str">
        <f t="shared" si="46"/>
        <v>NO OFERTADO</v>
      </c>
      <c r="AN234" s="35">
        <f>'OFERTAS ECONOMICAS'!BB234</f>
        <v>0</v>
      </c>
      <c r="AO234" s="35">
        <f>'EV TECNICA'!R234</f>
        <v>0</v>
      </c>
      <c r="AP234" s="47" t="str">
        <f t="shared" si="47"/>
        <v>NO OFERTADO</v>
      </c>
    </row>
    <row r="235" spans="1:42" s="14" customFormat="1" ht="51" x14ac:dyDescent="0.2">
      <c r="A235" s="48">
        <v>226</v>
      </c>
      <c r="B235" s="49" t="s">
        <v>66</v>
      </c>
      <c r="C235" s="49" t="s">
        <v>65</v>
      </c>
      <c r="D235" s="132">
        <v>1</v>
      </c>
      <c r="E235" s="50" t="s">
        <v>331</v>
      </c>
      <c r="F235" s="164">
        <v>28940</v>
      </c>
      <c r="G235" s="35">
        <f>'OFERTAS ECONOMICAS'!J235</f>
        <v>0</v>
      </c>
      <c r="H235" s="35">
        <f>'EV TECNICA'!G235</f>
        <v>0</v>
      </c>
      <c r="I235" s="47" t="str">
        <f t="shared" si="36"/>
        <v>NO OFERTADO</v>
      </c>
      <c r="J235" s="35">
        <f>'OFERTAS ECONOMICAS'!N235</f>
        <v>0</v>
      </c>
      <c r="K235" s="35">
        <f>'EV TECNICA'!H235</f>
        <v>0</v>
      </c>
      <c r="L235" s="47" t="str">
        <f t="shared" si="37"/>
        <v>NO OFERTADO</v>
      </c>
      <c r="M235" s="35">
        <f>'OFERTAS ECONOMICAS'!R235</f>
        <v>0</v>
      </c>
      <c r="N235" s="35">
        <f>'EV TECNICA'!I235</f>
        <v>0</v>
      </c>
      <c r="O235" s="47" t="str">
        <f t="shared" si="38"/>
        <v>NO OFERTADO</v>
      </c>
      <c r="P235" s="35">
        <f>'OFERTAS ECONOMICAS'!V235</f>
        <v>0</v>
      </c>
      <c r="Q235" s="35">
        <f>'EV TECNICA'!J235</f>
        <v>0</v>
      </c>
      <c r="R235" s="47" t="str">
        <f t="shared" si="39"/>
        <v>NO OFERTADO</v>
      </c>
      <c r="S235" s="35">
        <f>'OFERTAS ECONOMICAS'!Z235</f>
        <v>0</v>
      </c>
      <c r="T235" s="35">
        <f>'EV TECNICA'!K235</f>
        <v>0</v>
      </c>
      <c r="U235" s="47" t="str">
        <f t="shared" si="40"/>
        <v>NO OFERTADO</v>
      </c>
      <c r="V235" s="35">
        <f>'OFERTAS ECONOMICAS'!AD235</f>
        <v>0</v>
      </c>
      <c r="W235" s="35">
        <f>'EV TECNICA'!L235</f>
        <v>0</v>
      </c>
      <c r="X235" s="47" t="str">
        <f t="shared" si="41"/>
        <v>NO OFERTADO</v>
      </c>
      <c r="Y235" s="35">
        <f>'OFERTAS ECONOMICAS'!AH235</f>
        <v>0</v>
      </c>
      <c r="Z235" s="35">
        <f>'EV TECNICA'!M235</f>
        <v>0</v>
      </c>
      <c r="AA235" s="47" t="str">
        <f t="shared" si="42"/>
        <v>NO OFERTADO</v>
      </c>
      <c r="AB235" s="35">
        <f>'OFERTAS ECONOMICAS'!AL235</f>
        <v>0</v>
      </c>
      <c r="AC235" s="35">
        <f>'EV TECNICA'!N235</f>
        <v>0</v>
      </c>
      <c r="AD235" s="47" t="str">
        <f t="shared" si="43"/>
        <v>NO OFERTADO</v>
      </c>
      <c r="AE235" s="35">
        <f>'OFERTAS ECONOMICAS'!AP235</f>
        <v>27295</v>
      </c>
      <c r="AF235" s="35" t="str">
        <f>'EV TECNICA'!O235</f>
        <v>NO CUMPLE EV. TECNICA</v>
      </c>
      <c r="AG235" s="47" t="str">
        <f t="shared" si="44"/>
        <v>NO HABILITA</v>
      </c>
      <c r="AH235" s="35">
        <f>'OFERTAS ECONOMICAS'!AT235</f>
        <v>0</v>
      </c>
      <c r="AI235" s="35">
        <f>'EV TECNICA'!P235</f>
        <v>0</v>
      </c>
      <c r="AJ235" s="47" t="str">
        <f t="shared" si="45"/>
        <v>NO OFERTADO</v>
      </c>
      <c r="AK235" s="35">
        <f>'OFERTAS ECONOMICAS'!AX235</f>
        <v>0</v>
      </c>
      <c r="AL235" s="35">
        <f>'EV TECNICA'!Q235</f>
        <v>0</v>
      </c>
      <c r="AM235" s="47" t="str">
        <f t="shared" si="46"/>
        <v>NO OFERTADO</v>
      </c>
      <c r="AN235" s="35">
        <f>'OFERTAS ECONOMICAS'!BB235</f>
        <v>0</v>
      </c>
      <c r="AO235" s="35">
        <f>'EV TECNICA'!R235</f>
        <v>0</v>
      </c>
      <c r="AP235" s="47" t="str">
        <f t="shared" si="47"/>
        <v>NO OFERTADO</v>
      </c>
    </row>
    <row r="236" spans="1:42" s="14" customFormat="1" ht="51" x14ac:dyDescent="0.2">
      <c r="A236" s="52">
        <v>227</v>
      </c>
      <c r="B236" s="49" t="s">
        <v>69</v>
      </c>
      <c r="C236" s="49" t="s">
        <v>70</v>
      </c>
      <c r="D236" s="132">
        <v>1</v>
      </c>
      <c r="E236" s="50" t="s">
        <v>331</v>
      </c>
      <c r="F236" s="164">
        <v>26343</v>
      </c>
      <c r="G236" s="35">
        <f>'OFERTAS ECONOMICAS'!J236</f>
        <v>0</v>
      </c>
      <c r="H236" s="35">
        <f>'EV TECNICA'!G236</f>
        <v>0</v>
      </c>
      <c r="I236" s="47" t="str">
        <f t="shared" si="36"/>
        <v>NO OFERTADO</v>
      </c>
      <c r="J236" s="35">
        <f>'OFERTAS ECONOMICAS'!N236</f>
        <v>0</v>
      </c>
      <c r="K236" s="35">
        <f>'EV TECNICA'!H236</f>
        <v>0</v>
      </c>
      <c r="L236" s="47" t="str">
        <f t="shared" si="37"/>
        <v>NO OFERTADO</v>
      </c>
      <c r="M236" s="35">
        <f>'OFERTAS ECONOMICAS'!R236</f>
        <v>0</v>
      </c>
      <c r="N236" s="35">
        <f>'EV TECNICA'!I236</f>
        <v>0</v>
      </c>
      <c r="O236" s="47" t="str">
        <f t="shared" si="38"/>
        <v>NO OFERTADO</v>
      </c>
      <c r="P236" s="35">
        <f>'OFERTAS ECONOMICAS'!V236</f>
        <v>0</v>
      </c>
      <c r="Q236" s="35">
        <f>'EV TECNICA'!J236</f>
        <v>0</v>
      </c>
      <c r="R236" s="47" t="str">
        <f t="shared" si="39"/>
        <v>NO OFERTADO</v>
      </c>
      <c r="S236" s="35">
        <f>'OFERTAS ECONOMICAS'!Z236</f>
        <v>0</v>
      </c>
      <c r="T236" s="35">
        <f>'EV TECNICA'!K236</f>
        <v>0</v>
      </c>
      <c r="U236" s="47" t="str">
        <f t="shared" si="40"/>
        <v>NO OFERTADO</v>
      </c>
      <c r="V236" s="35">
        <f>'OFERTAS ECONOMICAS'!AD236</f>
        <v>0</v>
      </c>
      <c r="W236" s="35">
        <f>'EV TECNICA'!L236</f>
        <v>0</v>
      </c>
      <c r="X236" s="47" t="str">
        <f t="shared" si="41"/>
        <v>NO OFERTADO</v>
      </c>
      <c r="Y236" s="35">
        <f>'OFERTAS ECONOMICAS'!AH236</f>
        <v>0</v>
      </c>
      <c r="Z236" s="35">
        <f>'EV TECNICA'!M236</f>
        <v>0</v>
      </c>
      <c r="AA236" s="47" t="str">
        <f t="shared" si="42"/>
        <v>NO OFERTADO</v>
      </c>
      <c r="AB236" s="35">
        <f>'OFERTAS ECONOMICAS'!AL236</f>
        <v>0</v>
      </c>
      <c r="AC236" s="35">
        <f>'EV TECNICA'!N236</f>
        <v>0</v>
      </c>
      <c r="AD236" s="47" t="str">
        <f t="shared" si="43"/>
        <v>NO OFERTADO</v>
      </c>
      <c r="AE236" s="35">
        <f>'OFERTAS ECONOMICAS'!AP236</f>
        <v>24847</v>
      </c>
      <c r="AF236" s="35" t="str">
        <f>'EV TECNICA'!O236</f>
        <v>NO CUMPLE EV. TECNICA</v>
      </c>
      <c r="AG236" s="47" t="str">
        <f t="shared" si="44"/>
        <v>NO HABILITA</v>
      </c>
      <c r="AH236" s="35">
        <f>'OFERTAS ECONOMICAS'!AT236</f>
        <v>0</v>
      </c>
      <c r="AI236" s="35">
        <f>'EV TECNICA'!P236</f>
        <v>0</v>
      </c>
      <c r="AJ236" s="47" t="str">
        <f t="shared" si="45"/>
        <v>NO OFERTADO</v>
      </c>
      <c r="AK236" s="35">
        <f>'OFERTAS ECONOMICAS'!AX236</f>
        <v>0</v>
      </c>
      <c r="AL236" s="35">
        <f>'EV TECNICA'!Q236</f>
        <v>0</v>
      </c>
      <c r="AM236" s="47" t="str">
        <f t="shared" si="46"/>
        <v>NO OFERTADO</v>
      </c>
      <c r="AN236" s="35">
        <f>'OFERTAS ECONOMICAS'!BB236</f>
        <v>0</v>
      </c>
      <c r="AO236" s="35">
        <f>'EV TECNICA'!R236</f>
        <v>0</v>
      </c>
      <c r="AP236" s="47" t="str">
        <f t="shared" si="47"/>
        <v>NO OFERTADO</v>
      </c>
    </row>
    <row r="237" spans="1:42" s="14" customFormat="1" ht="38.25" x14ac:dyDescent="0.2">
      <c r="A237" s="48">
        <v>228</v>
      </c>
      <c r="B237" s="49" t="s">
        <v>74</v>
      </c>
      <c r="C237" s="49" t="s">
        <v>75</v>
      </c>
      <c r="D237" s="132">
        <v>1</v>
      </c>
      <c r="E237" s="50" t="s">
        <v>331</v>
      </c>
      <c r="F237" s="164">
        <v>82</v>
      </c>
      <c r="G237" s="35">
        <f>'OFERTAS ECONOMICAS'!J237</f>
        <v>0</v>
      </c>
      <c r="H237" s="35">
        <f>'EV TECNICA'!G237</f>
        <v>0</v>
      </c>
      <c r="I237" s="47" t="str">
        <f t="shared" si="36"/>
        <v>NO OFERTADO</v>
      </c>
      <c r="J237" s="35">
        <f>'OFERTAS ECONOMICAS'!N237</f>
        <v>0</v>
      </c>
      <c r="K237" s="35">
        <f>'EV TECNICA'!H237</f>
        <v>0</v>
      </c>
      <c r="L237" s="47" t="str">
        <f t="shared" si="37"/>
        <v>NO OFERTADO</v>
      </c>
      <c r="M237" s="35">
        <f>'OFERTAS ECONOMICAS'!R237</f>
        <v>14400</v>
      </c>
      <c r="N237" s="35" t="str">
        <f>'EV TECNICA'!I237</f>
        <v>CUMPLE</v>
      </c>
      <c r="O237" s="47" t="str">
        <f t="shared" si="38"/>
        <v>NO HABILITA</v>
      </c>
      <c r="P237" s="35">
        <f>'OFERTAS ECONOMICAS'!V237</f>
        <v>0</v>
      </c>
      <c r="Q237" s="35">
        <f>'EV TECNICA'!J237</f>
        <v>0</v>
      </c>
      <c r="R237" s="47" t="str">
        <f t="shared" si="39"/>
        <v>NO OFERTADO</v>
      </c>
      <c r="S237" s="35">
        <f>'OFERTAS ECONOMICAS'!Z237</f>
        <v>0</v>
      </c>
      <c r="T237" s="35">
        <f>'EV TECNICA'!K237</f>
        <v>0</v>
      </c>
      <c r="U237" s="47" t="str">
        <f t="shared" si="40"/>
        <v>NO OFERTADO</v>
      </c>
      <c r="V237" s="35">
        <f>'OFERTAS ECONOMICAS'!AD237</f>
        <v>72</v>
      </c>
      <c r="W237" s="35" t="str">
        <f>'EV TECNICA'!L237</f>
        <v xml:space="preserve">CUMPLE </v>
      </c>
      <c r="X237" s="47" t="str">
        <f t="shared" si="41"/>
        <v>HABILITA</v>
      </c>
      <c r="Y237" s="35">
        <f>'OFERTAS ECONOMICAS'!AH237</f>
        <v>0</v>
      </c>
      <c r="Z237" s="35">
        <f>'EV TECNICA'!M237</f>
        <v>0</v>
      </c>
      <c r="AA237" s="47" t="str">
        <f t="shared" si="42"/>
        <v>NO OFERTADO</v>
      </c>
      <c r="AB237" s="35">
        <f>'OFERTAS ECONOMICAS'!AL237</f>
        <v>0</v>
      </c>
      <c r="AC237" s="35">
        <f>'EV TECNICA'!N237</f>
        <v>0</v>
      </c>
      <c r="AD237" s="47" t="str">
        <f t="shared" si="43"/>
        <v>NO OFERTADO</v>
      </c>
      <c r="AE237" s="35">
        <f>'OFERTAS ECONOMICAS'!AP237</f>
        <v>16023</v>
      </c>
      <c r="AF237" s="35" t="str">
        <f>'EV TECNICA'!O237</f>
        <v xml:space="preserve">CUMPLE </v>
      </c>
      <c r="AG237" s="47" t="str">
        <f t="shared" si="44"/>
        <v>NO HABILITA</v>
      </c>
      <c r="AH237" s="35">
        <f>'OFERTAS ECONOMICAS'!AT237</f>
        <v>0</v>
      </c>
      <c r="AI237" s="35">
        <f>'EV TECNICA'!P237</f>
        <v>0</v>
      </c>
      <c r="AJ237" s="47" t="str">
        <f t="shared" si="45"/>
        <v>NO OFERTADO</v>
      </c>
      <c r="AK237" s="35">
        <f>'OFERTAS ECONOMICAS'!AX237</f>
        <v>0</v>
      </c>
      <c r="AL237" s="35">
        <f>'EV TECNICA'!Q237</f>
        <v>0</v>
      </c>
      <c r="AM237" s="47" t="str">
        <f t="shared" si="46"/>
        <v>NO OFERTADO</v>
      </c>
      <c r="AN237" s="35">
        <f>'OFERTAS ECONOMICAS'!BB237</f>
        <v>0</v>
      </c>
      <c r="AO237" s="35">
        <f>'EV TECNICA'!R237</f>
        <v>0</v>
      </c>
      <c r="AP237" s="47" t="str">
        <f t="shared" si="47"/>
        <v>NO OFERTADO</v>
      </c>
    </row>
    <row r="238" spans="1:42" s="14" customFormat="1" ht="25.5" x14ac:dyDescent="0.2">
      <c r="A238" s="52">
        <v>229</v>
      </c>
      <c r="B238" s="49" t="s">
        <v>76</v>
      </c>
      <c r="C238" s="49" t="s">
        <v>75</v>
      </c>
      <c r="D238" s="132">
        <v>1</v>
      </c>
      <c r="E238" s="50" t="s">
        <v>331</v>
      </c>
      <c r="F238" s="164">
        <v>107</v>
      </c>
      <c r="G238" s="35">
        <f>'OFERTAS ECONOMICAS'!J238</f>
        <v>0</v>
      </c>
      <c r="H238" s="35">
        <f>'EV TECNICA'!G238</f>
        <v>0</v>
      </c>
      <c r="I238" s="47" t="str">
        <f t="shared" si="36"/>
        <v>NO OFERTADO</v>
      </c>
      <c r="J238" s="35">
        <f>'OFERTAS ECONOMICAS'!N238</f>
        <v>0</v>
      </c>
      <c r="K238" s="35">
        <f>'EV TECNICA'!H238</f>
        <v>0</v>
      </c>
      <c r="L238" s="47" t="str">
        <f t="shared" si="37"/>
        <v>NO OFERTADO</v>
      </c>
      <c r="M238" s="35">
        <f>'OFERTAS ECONOMICAS'!R238</f>
        <v>19300</v>
      </c>
      <c r="N238" s="35" t="str">
        <f>'EV TECNICA'!I238</f>
        <v>CUMPLE</v>
      </c>
      <c r="O238" s="47" t="str">
        <f t="shared" si="38"/>
        <v>NO HABILITA</v>
      </c>
      <c r="P238" s="35">
        <f>'OFERTAS ECONOMICAS'!V238</f>
        <v>108.28999999999999</v>
      </c>
      <c r="Q238" s="35" t="str">
        <f>'EV TECNICA'!J238</f>
        <v>NO CUMPLE EV. TECNICA</v>
      </c>
      <c r="R238" s="47" t="str">
        <f t="shared" si="39"/>
        <v>NO HABILITA</v>
      </c>
      <c r="S238" s="35">
        <f>'OFERTAS ECONOMICAS'!Z238</f>
        <v>0</v>
      </c>
      <c r="T238" s="35">
        <f>'EV TECNICA'!K238</f>
        <v>0</v>
      </c>
      <c r="U238" s="47" t="str">
        <f t="shared" si="40"/>
        <v>NO OFERTADO</v>
      </c>
      <c r="V238" s="35">
        <f>'OFERTAS ECONOMICAS'!AD238</f>
        <v>107</v>
      </c>
      <c r="W238" s="35" t="str">
        <f>'EV TECNICA'!L238</f>
        <v xml:space="preserve">CUMPLE </v>
      </c>
      <c r="X238" s="47" t="str">
        <f t="shared" si="41"/>
        <v>HABILITA</v>
      </c>
      <c r="Y238" s="35">
        <f>'OFERTAS ECONOMICAS'!AH238</f>
        <v>0</v>
      </c>
      <c r="Z238" s="35">
        <f>'EV TECNICA'!M238</f>
        <v>0</v>
      </c>
      <c r="AA238" s="47" t="str">
        <f t="shared" si="42"/>
        <v>NO OFERTADO</v>
      </c>
      <c r="AB238" s="35">
        <f>'OFERTAS ECONOMICAS'!AL238</f>
        <v>0</v>
      </c>
      <c r="AC238" s="35">
        <f>'EV TECNICA'!N238</f>
        <v>0</v>
      </c>
      <c r="AD238" s="47" t="str">
        <f t="shared" si="43"/>
        <v>NO OFERTADO</v>
      </c>
      <c r="AE238" s="35">
        <f>'OFERTAS ECONOMICAS'!AP238</f>
        <v>0</v>
      </c>
      <c r="AF238" s="35">
        <f>'EV TECNICA'!O238</f>
        <v>0</v>
      </c>
      <c r="AG238" s="47" t="str">
        <f t="shared" si="44"/>
        <v>NO OFERTADO</v>
      </c>
      <c r="AH238" s="35">
        <f>'OFERTAS ECONOMICAS'!AT238</f>
        <v>0</v>
      </c>
      <c r="AI238" s="35">
        <f>'EV TECNICA'!P238</f>
        <v>0</v>
      </c>
      <c r="AJ238" s="47" t="str">
        <f t="shared" si="45"/>
        <v>NO OFERTADO</v>
      </c>
      <c r="AK238" s="35">
        <f>'OFERTAS ECONOMICAS'!AX238</f>
        <v>0</v>
      </c>
      <c r="AL238" s="35">
        <f>'EV TECNICA'!Q238</f>
        <v>0</v>
      </c>
      <c r="AM238" s="47" t="str">
        <f t="shared" si="46"/>
        <v>NO OFERTADO</v>
      </c>
      <c r="AN238" s="35">
        <f>'OFERTAS ECONOMICAS'!BB238</f>
        <v>0</v>
      </c>
      <c r="AO238" s="35">
        <f>'EV TECNICA'!R238</f>
        <v>0</v>
      </c>
      <c r="AP238" s="47" t="str">
        <f t="shared" si="47"/>
        <v>NO OFERTADO</v>
      </c>
    </row>
    <row r="239" spans="1:42" s="14" customFormat="1" ht="25.5" x14ac:dyDescent="0.2">
      <c r="A239" s="48">
        <v>230</v>
      </c>
      <c r="B239" s="49" t="s">
        <v>87</v>
      </c>
      <c r="C239" s="49" t="s">
        <v>88</v>
      </c>
      <c r="D239" s="132">
        <v>1</v>
      </c>
      <c r="E239" s="50" t="s">
        <v>331</v>
      </c>
      <c r="F239" s="164">
        <v>466</v>
      </c>
      <c r="G239" s="35">
        <f>'OFERTAS ECONOMICAS'!J239</f>
        <v>0</v>
      </c>
      <c r="H239" s="35">
        <f>'EV TECNICA'!G239</f>
        <v>0</v>
      </c>
      <c r="I239" s="47" t="str">
        <f t="shared" si="36"/>
        <v>NO OFERTADO</v>
      </c>
      <c r="J239" s="35">
        <f>'OFERTAS ECONOMICAS'!N239</f>
        <v>0</v>
      </c>
      <c r="K239" s="35">
        <f>'EV TECNICA'!H239</f>
        <v>0</v>
      </c>
      <c r="L239" s="47" t="str">
        <f t="shared" si="37"/>
        <v>NO OFERTADO</v>
      </c>
      <c r="M239" s="35">
        <f>'OFERTAS ECONOMICAS'!R239</f>
        <v>398.65</v>
      </c>
      <c r="N239" s="35" t="str">
        <f>'EV TECNICA'!I239</f>
        <v>CUMPLE</v>
      </c>
      <c r="O239" s="47" t="str">
        <f t="shared" si="38"/>
        <v>HABILITA</v>
      </c>
      <c r="P239" s="35">
        <f>'OFERTAS ECONOMICAS'!V239</f>
        <v>453.39</v>
      </c>
      <c r="Q239" s="35" t="str">
        <f>'EV TECNICA'!J239</f>
        <v>CUMPLE</v>
      </c>
      <c r="R239" s="47" t="str">
        <f t="shared" si="39"/>
        <v>HABILITA</v>
      </c>
      <c r="S239" s="35">
        <f>'OFERTAS ECONOMICAS'!Z239</f>
        <v>0</v>
      </c>
      <c r="T239" s="35">
        <f>'EV TECNICA'!K239</f>
        <v>0</v>
      </c>
      <c r="U239" s="47" t="str">
        <f t="shared" si="40"/>
        <v>NO OFERTADO</v>
      </c>
      <c r="V239" s="35">
        <f>'OFERTAS ECONOMICAS'!AD239</f>
        <v>0</v>
      </c>
      <c r="W239" s="35">
        <f>'EV TECNICA'!L239</f>
        <v>0</v>
      </c>
      <c r="X239" s="47" t="str">
        <f t="shared" si="41"/>
        <v>NO OFERTADO</v>
      </c>
      <c r="Y239" s="35">
        <f>'OFERTAS ECONOMICAS'!AH239</f>
        <v>0</v>
      </c>
      <c r="Z239" s="35">
        <f>'EV TECNICA'!M239</f>
        <v>0</v>
      </c>
      <c r="AA239" s="47" t="str">
        <f t="shared" si="42"/>
        <v>NO OFERTADO</v>
      </c>
      <c r="AB239" s="35">
        <f>'OFERTAS ECONOMICAS'!AL239</f>
        <v>0</v>
      </c>
      <c r="AC239" s="35">
        <f>'EV TECNICA'!N239</f>
        <v>0</v>
      </c>
      <c r="AD239" s="47" t="str">
        <f t="shared" si="43"/>
        <v>NO OFERTADO</v>
      </c>
      <c r="AE239" s="35">
        <f>'OFERTAS ECONOMICAS'!AP239</f>
        <v>439.11</v>
      </c>
      <c r="AF239" s="35" t="str">
        <f>'EV TECNICA'!O239</f>
        <v xml:space="preserve">CUMPLE </v>
      </c>
      <c r="AG239" s="47" t="str">
        <f t="shared" si="44"/>
        <v>HABILITA</v>
      </c>
      <c r="AH239" s="35">
        <f>'OFERTAS ECONOMICAS'!AT239</f>
        <v>0</v>
      </c>
      <c r="AI239" s="35">
        <f>'EV TECNICA'!P239</f>
        <v>0</v>
      </c>
      <c r="AJ239" s="47" t="str">
        <f t="shared" si="45"/>
        <v>NO OFERTADO</v>
      </c>
      <c r="AK239" s="35">
        <f>'OFERTAS ECONOMICAS'!AX239</f>
        <v>0</v>
      </c>
      <c r="AL239" s="35">
        <f>'EV TECNICA'!Q239</f>
        <v>0</v>
      </c>
      <c r="AM239" s="47" t="str">
        <f t="shared" si="46"/>
        <v>NO OFERTADO</v>
      </c>
      <c r="AN239" s="35">
        <f>'OFERTAS ECONOMICAS'!BB239</f>
        <v>0</v>
      </c>
      <c r="AO239" s="35">
        <f>'EV TECNICA'!R239</f>
        <v>0</v>
      </c>
      <c r="AP239" s="47" t="str">
        <f t="shared" si="47"/>
        <v>NO OFERTADO</v>
      </c>
    </row>
    <row r="240" spans="1:42" s="14" customFormat="1" ht="25.5" x14ac:dyDescent="0.2">
      <c r="A240" s="52">
        <v>231</v>
      </c>
      <c r="B240" s="49" t="s">
        <v>105</v>
      </c>
      <c r="C240" s="49" t="s">
        <v>89</v>
      </c>
      <c r="D240" s="132">
        <v>1</v>
      </c>
      <c r="E240" s="50" t="s">
        <v>331</v>
      </c>
      <c r="F240" s="164">
        <v>975</v>
      </c>
      <c r="G240" s="35">
        <f>'OFERTAS ECONOMICAS'!J240</f>
        <v>0</v>
      </c>
      <c r="H240" s="35">
        <f>'EV TECNICA'!G240</f>
        <v>0</v>
      </c>
      <c r="I240" s="47" t="str">
        <f t="shared" si="36"/>
        <v>NO OFERTADO</v>
      </c>
      <c r="J240" s="35">
        <f>'OFERTAS ECONOMICAS'!N240</f>
        <v>0</v>
      </c>
      <c r="K240" s="35">
        <f>'EV TECNICA'!H240</f>
        <v>0</v>
      </c>
      <c r="L240" s="47" t="str">
        <f t="shared" si="37"/>
        <v>NO OFERTADO</v>
      </c>
      <c r="M240" s="35">
        <f>'OFERTAS ECONOMICAS'!R240</f>
        <v>824</v>
      </c>
      <c r="N240" s="35" t="str">
        <f>'EV TECNICA'!I240</f>
        <v xml:space="preserve">CUMPLE </v>
      </c>
      <c r="O240" s="47" t="str">
        <f t="shared" si="38"/>
        <v>HABILITA</v>
      </c>
      <c r="P240" s="35">
        <f>'OFERTAS ECONOMICAS'!V240</f>
        <v>1193</v>
      </c>
      <c r="Q240" s="35" t="str">
        <f>'EV TECNICA'!J240</f>
        <v>CUMPLE</v>
      </c>
      <c r="R240" s="47" t="str">
        <f t="shared" si="39"/>
        <v>HABILITA</v>
      </c>
      <c r="S240" s="35">
        <f>'OFERTAS ECONOMICAS'!Z240</f>
        <v>1695</v>
      </c>
      <c r="T240" s="35" t="str">
        <f>'EV TECNICA'!K240</f>
        <v>CUMPLE</v>
      </c>
      <c r="U240" s="47" t="str">
        <f t="shared" si="40"/>
        <v>NO HABILITA</v>
      </c>
      <c r="V240" s="35">
        <f>'OFERTAS ECONOMICAS'!AD240</f>
        <v>0</v>
      </c>
      <c r="W240" s="35">
        <f>'EV TECNICA'!L240</f>
        <v>0</v>
      </c>
      <c r="X240" s="47" t="str">
        <f t="shared" si="41"/>
        <v>NO OFERTADO</v>
      </c>
      <c r="Y240" s="35">
        <f>'OFERTAS ECONOMICAS'!AH240</f>
        <v>0</v>
      </c>
      <c r="Z240" s="35">
        <f>'EV TECNICA'!M240</f>
        <v>0</v>
      </c>
      <c r="AA240" s="47" t="str">
        <f t="shared" si="42"/>
        <v>NO OFERTADO</v>
      </c>
      <c r="AB240" s="35">
        <f>'OFERTAS ECONOMICAS'!AL240</f>
        <v>0</v>
      </c>
      <c r="AC240" s="35">
        <f>'EV TECNICA'!N240</f>
        <v>0</v>
      </c>
      <c r="AD240" s="47" t="str">
        <f t="shared" si="43"/>
        <v>NO OFERTADO</v>
      </c>
      <c r="AE240" s="35">
        <f>'OFERTAS ECONOMICAS'!AP240</f>
        <v>919</v>
      </c>
      <c r="AF240" s="35" t="str">
        <f>'EV TECNICA'!O240</f>
        <v xml:space="preserve">CUMPLE </v>
      </c>
      <c r="AG240" s="47" t="str">
        <f t="shared" si="44"/>
        <v>HABILITA</v>
      </c>
      <c r="AH240" s="35">
        <f>'OFERTAS ECONOMICAS'!AT240</f>
        <v>0</v>
      </c>
      <c r="AI240" s="35">
        <f>'EV TECNICA'!P240</f>
        <v>0</v>
      </c>
      <c r="AJ240" s="47" t="str">
        <f t="shared" si="45"/>
        <v>NO OFERTADO</v>
      </c>
      <c r="AK240" s="35">
        <f>'OFERTAS ECONOMICAS'!AX240</f>
        <v>0</v>
      </c>
      <c r="AL240" s="35">
        <f>'EV TECNICA'!Q240</f>
        <v>0</v>
      </c>
      <c r="AM240" s="47" t="str">
        <f t="shared" si="46"/>
        <v>NO OFERTADO</v>
      </c>
      <c r="AN240" s="35">
        <f>'OFERTAS ECONOMICAS'!BB240</f>
        <v>0</v>
      </c>
      <c r="AO240" s="35">
        <f>'EV TECNICA'!R240</f>
        <v>0</v>
      </c>
      <c r="AP240" s="47" t="str">
        <f t="shared" si="47"/>
        <v>NO OFERTADO</v>
      </c>
    </row>
    <row r="241" spans="1:42" s="14" customFormat="1" ht="25.5" x14ac:dyDescent="0.2">
      <c r="A241" s="48">
        <v>232</v>
      </c>
      <c r="B241" s="49" t="s">
        <v>106</v>
      </c>
      <c r="C241" s="49" t="s">
        <v>89</v>
      </c>
      <c r="D241" s="132">
        <v>1</v>
      </c>
      <c r="E241" s="50" t="s">
        <v>331</v>
      </c>
      <c r="F241" s="164">
        <v>975</v>
      </c>
      <c r="G241" s="35">
        <f>'OFERTAS ECONOMICAS'!J241</f>
        <v>0</v>
      </c>
      <c r="H241" s="35">
        <f>'EV TECNICA'!G241</f>
        <v>0</v>
      </c>
      <c r="I241" s="47" t="str">
        <f t="shared" si="36"/>
        <v>NO OFERTADO</v>
      </c>
      <c r="J241" s="35">
        <f>'OFERTAS ECONOMICAS'!N241</f>
        <v>0</v>
      </c>
      <c r="K241" s="35">
        <f>'EV TECNICA'!H241</f>
        <v>0</v>
      </c>
      <c r="L241" s="47" t="str">
        <f t="shared" si="37"/>
        <v>NO OFERTADO</v>
      </c>
      <c r="M241" s="35">
        <f>'OFERTAS ECONOMICAS'!R241</f>
        <v>824</v>
      </c>
      <c r="N241" s="35" t="str">
        <f>'EV TECNICA'!I241</f>
        <v xml:space="preserve">CUMPLE </v>
      </c>
      <c r="O241" s="47" t="str">
        <f t="shared" si="38"/>
        <v>HABILITA</v>
      </c>
      <c r="P241" s="35">
        <f>'OFERTAS ECONOMICAS'!V241</f>
        <v>1193</v>
      </c>
      <c r="Q241" s="35" t="str">
        <f>'EV TECNICA'!J241</f>
        <v>CUMPLE</v>
      </c>
      <c r="R241" s="47" t="str">
        <f t="shared" si="39"/>
        <v>HABILITA</v>
      </c>
      <c r="S241" s="35">
        <f>'OFERTAS ECONOMICAS'!Z241</f>
        <v>1695</v>
      </c>
      <c r="T241" s="35" t="str">
        <f>'EV TECNICA'!K241</f>
        <v>CUMPLE</v>
      </c>
      <c r="U241" s="47" t="str">
        <f t="shared" si="40"/>
        <v>NO HABILITA</v>
      </c>
      <c r="V241" s="35">
        <f>'OFERTAS ECONOMICAS'!AD241</f>
        <v>0</v>
      </c>
      <c r="W241" s="35">
        <f>'EV TECNICA'!L241</f>
        <v>0</v>
      </c>
      <c r="X241" s="47" t="str">
        <f t="shared" si="41"/>
        <v>NO OFERTADO</v>
      </c>
      <c r="Y241" s="35">
        <f>'OFERTAS ECONOMICAS'!AH241</f>
        <v>0</v>
      </c>
      <c r="Z241" s="35">
        <f>'EV TECNICA'!M241</f>
        <v>0</v>
      </c>
      <c r="AA241" s="47" t="str">
        <f t="shared" si="42"/>
        <v>NO OFERTADO</v>
      </c>
      <c r="AB241" s="35">
        <f>'OFERTAS ECONOMICAS'!AL241</f>
        <v>0</v>
      </c>
      <c r="AC241" s="35">
        <f>'EV TECNICA'!N241</f>
        <v>0</v>
      </c>
      <c r="AD241" s="47" t="str">
        <f t="shared" si="43"/>
        <v>NO OFERTADO</v>
      </c>
      <c r="AE241" s="35">
        <f>'OFERTAS ECONOMICAS'!AP241</f>
        <v>919</v>
      </c>
      <c r="AF241" s="35" t="str">
        <f>'EV TECNICA'!O241</f>
        <v xml:space="preserve">CUMPLE </v>
      </c>
      <c r="AG241" s="47" t="str">
        <f t="shared" si="44"/>
        <v>HABILITA</v>
      </c>
      <c r="AH241" s="35">
        <f>'OFERTAS ECONOMICAS'!AT241</f>
        <v>0</v>
      </c>
      <c r="AI241" s="35">
        <f>'EV TECNICA'!P241</f>
        <v>0</v>
      </c>
      <c r="AJ241" s="47" t="str">
        <f t="shared" si="45"/>
        <v>NO OFERTADO</v>
      </c>
      <c r="AK241" s="35">
        <f>'OFERTAS ECONOMICAS'!AX241</f>
        <v>0</v>
      </c>
      <c r="AL241" s="35">
        <f>'EV TECNICA'!Q241</f>
        <v>0</v>
      </c>
      <c r="AM241" s="47" t="str">
        <f t="shared" si="46"/>
        <v>NO OFERTADO</v>
      </c>
      <c r="AN241" s="35">
        <f>'OFERTAS ECONOMICAS'!BB241</f>
        <v>0</v>
      </c>
      <c r="AO241" s="35">
        <f>'EV TECNICA'!R241</f>
        <v>0</v>
      </c>
      <c r="AP241" s="47" t="str">
        <f t="shared" si="47"/>
        <v>NO OFERTADO</v>
      </c>
    </row>
    <row r="242" spans="1:42" s="14" customFormat="1" ht="25.5" x14ac:dyDescent="0.2">
      <c r="A242" s="52">
        <v>233</v>
      </c>
      <c r="B242" s="49" t="s">
        <v>110</v>
      </c>
      <c r="C242" s="49" t="s">
        <v>107</v>
      </c>
      <c r="D242" s="132">
        <v>1</v>
      </c>
      <c r="E242" s="50" t="s">
        <v>331</v>
      </c>
      <c r="F242" s="164">
        <v>349398</v>
      </c>
      <c r="G242" s="35">
        <f>'OFERTAS ECONOMICAS'!J242</f>
        <v>0</v>
      </c>
      <c r="H242" s="35">
        <f>'EV TECNICA'!G242</f>
        <v>0</v>
      </c>
      <c r="I242" s="47" t="str">
        <f t="shared" si="36"/>
        <v>NO OFERTADO</v>
      </c>
      <c r="J242" s="35">
        <f>'OFERTAS ECONOMICAS'!N242</f>
        <v>0</v>
      </c>
      <c r="K242" s="35">
        <f>'EV TECNICA'!H242</f>
        <v>0</v>
      </c>
      <c r="L242" s="47" t="str">
        <f t="shared" si="37"/>
        <v>NO OFERTADO</v>
      </c>
      <c r="M242" s="35">
        <f>'OFERTAS ECONOMICAS'!R242</f>
        <v>0</v>
      </c>
      <c r="N242" s="35">
        <f>'EV TECNICA'!I242</f>
        <v>0</v>
      </c>
      <c r="O242" s="47" t="str">
        <f t="shared" si="38"/>
        <v>NO OFERTADO</v>
      </c>
      <c r="P242" s="35">
        <f>'OFERTAS ECONOMICAS'!V242</f>
        <v>0</v>
      </c>
      <c r="Q242" s="35">
        <f>'EV TECNICA'!J242</f>
        <v>0</v>
      </c>
      <c r="R242" s="47" t="str">
        <f t="shared" si="39"/>
        <v>NO OFERTADO</v>
      </c>
      <c r="S242" s="35">
        <f>'OFERTAS ECONOMICAS'!Z242</f>
        <v>0</v>
      </c>
      <c r="T242" s="35">
        <f>'EV TECNICA'!K242</f>
        <v>0</v>
      </c>
      <c r="U242" s="47" t="str">
        <f t="shared" si="40"/>
        <v>NO OFERTADO</v>
      </c>
      <c r="V242" s="35">
        <f>'OFERTAS ECONOMICAS'!AD242</f>
        <v>0</v>
      </c>
      <c r="W242" s="35">
        <f>'EV TECNICA'!L242</f>
        <v>0</v>
      </c>
      <c r="X242" s="47" t="str">
        <f t="shared" si="41"/>
        <v>NO OFERTADO</v>
      </c>
      <c r="Y242" s="35">
        <f>'OFERTAS ECONOMICAS'!AH242</f>
        <v>0</v>
      </c>
      <c r="Z242" s="35">
        <f>'EV TECNICA'!M242</f>
        <v>0</v>
      </c>
      <c r="AA242" s="47" t="str">
        <f t="shared" si="42"/>
        <v>NO OFERTADO</v>
      </c>
      <c r="AB242" s="35">
        <f>'OFERTAS ECONOMICAS'!AL242</f>
        <v>0</v>
      </c>
      <c r="AC242" s="35">
        <f>'EV TECNICA'!N242</f>
        <v>0</v>
      </c>
      <c r="AD242" s="47" t="str">
        <f t="shared" si="43"/>
        <v>NO OFERTADO</v>
      </c>
      <c r="AE242" s="35">
        <f>'OFERTAS ECONOMICAS'!AP242</f>
        <v>329545</v>
      </c>
      <c r="AF242" s="35" t="str">
        <f>'EV TECNICA'!O242</f>
        <v xml:space="preserve">CUMPLE </v>
      </c>
      <c r="AG242" s="47" t="str">
        <f t="shared" si="44"/>
        <v>HABILITA</v>
      </c>
      <c r="AH242" s="35">
        <f>'OFERTAS ECONOMICAS'!AT242</f>
        <v>0</v>
      </c>
      <c r="AI242" s="35">
        <f>'EV TECNICA'!P242</f>
        <v>0</v>
      </c>
      <c r="AJ242" s="47" t="str">
        <f t="shared" si="45"/>
        <v>NO OFERTADO</v>
      </c>
      <c r="AK242" s="35">
        <f>'OFERTAS ECONOMICAS'!AX242</f>
        <v>0</v>
      </c>
      <c r="AL242" s="35">
        <f>'EV TECNICA'!Q242</f>
        <v>0</v>
      </c>
      <c r="AM242" s="47" t="str">
        <f t="shared" si="46"/>
        <v>NO OFERTADO</v>
      </c>
      <c r="AN242" s="35">
        <f>'OFERTAS ECONOMICAS'!BB242</f>
        <v>0</v>
      </c>
      <c r="AO242" s="35">
        <f>'EV TECNICA'!R242</f>
        <v>0</v>
      </c>
      <c r="AP242" s="47" t="str">
        <f t="shared" si="47"/>
        <v>NO OFERTADO</v>
      </c>
    </row>
    <row r="243" spans="1:42" s="14" customFormat="1" ht="25.5" x14ac:dyDescent="0.2">
      <c r="A243" s="48">
        <v>234</v>
      </c>
      <c r="B243" s="49" t="s">
        <v>112</v>
      </c>
      <c r="C243" s="49" t="s">
        <v>107</v>
      </c>
      <c r="D243" s="132">
        <v>1</v>
      </c>
      <c r="E243" s="50" t="s">
        <v>331</v>
      </c>
      <c r="F243" s="164">
        <v>273494</v>
      </c>
      <c r="G243" s="35">
        <f>'OFERTAS ECONOMICAS'!J243</f>
        <v>0</v>
      </c>
      <c r="H243" s="35">
        <f>'EV TECNICA'!G243</f>
        <v>0</v>
      </c>
      <c r="I243" s="47" t="str">
        <f t="shared" si="36"/>
        <v>NO OFERTADO</v>
      </c>
      <c r="J243" s="35">
        <f>'OFERTAS ECONOMICAS'!N243</f>
        <v>0</v>
      </c>
      <c r="K243" s="35">
        <f>'EV TECNICA'!H243</f>
        <v>0</v>
      </c>
      <c r="L243" s="47" t="str">
        <f t="shared" si="37"/>
        <v>NO OFERTADO</v>
      </c>
      <c r="M243" s="35">
        <f>'OFERTAS ECONOMICAS'!R243</f>
        <v>0</v>
      </c>
      <c r="N243" s="35">
        <f>'EV TECNICA'!I243</f>
        <v>0</v>
      </c>
      <c r="O243" s="47" t="str">
        <f t="shared" si="38"/>
        <v>NO OFERTADO</v>
      </c>
      <c r="P243" s="35">
        <f>'OFERTAS ECONOMICAS'!V243</f>
        <v>257955</v>
      </c>
      <c r="Q243" s="35" t="str">
        <f>'EV TECNICA'!J243</f>
        <v>CUMPLE</v>
      </c>
      <c r="R243" s="47" t="str">
        <f t="shared" si="39"/>
        <v>HABILITA</v>
      </c>
      <c r="S243" s="35">
        <f>'OFERTAS ECONOMICAS'!Z243</f>
        <v>0</v>
      </c>
      <c r="T243" s="35">
        <f>'EV TECNICA'!K243</f>
        <v>0</v>
      </c>
      <c r="U243" s="47" t="str">
        <f t="shared" si="40"/>
        <v>NO OFERTADO</v>
      </c>
      <c r="V243" s="35">
        <f>'OFERTAS ECONOMICAS'!AD243</f>
        <v>0</v>
      </c>
      <c r="W243" s="35">
        <f>'EV TECNICA'!L243</f>
        <v>0</v>
      </c>
      <c r="X243" s="47" t="str">
        <f t="shared" si="41"/>
        <v>NO OFERTADO</v>
      </c>
      <c r="Y243" s="35">
        <f>'OFERTAS ECONOMICAS'!AH243</f>
        <v>0</v>
      </c>
      <c r="Z243" s="35">
        <f>'EV TECNICA'!M243</f>
        <v>0</v>
      </c>
      <c r="AA243" s="47" t="str">
        <f t="shared" si="42"/>
        <v>NO OFERTADO</v>
      </c>
      <c r="AB243" s="35">
        <f>'OFERTAS ECONOMICAS'!AL243</f>
        <v>0</v>
      </c>
      <c r="AC243" s="35">
        <f>'EV TECNICA'!N243</f>
        <v>0</v>
      </c>
      <c r="AD243" s="47" t="str">
        <f t="shared" si="43"/>
        <v>NO OFERTADO</v>
      </c>
      <c r="AE243" s="35">
        <f>'OFERTAS ECONOMICAS'!AP243</f>
        <v>257955</v>
      </c>
      <c r="AF243" s="35" t="str">
        <f>'EV TECNICA'!O243</f>
        <v xml:space="preserve">CUMPLE </v>
      </c>
      <c r="AG243" s="47" t="str">
        <f t="shared" si="44"/>
        <v>HABILITA</v>
      </c>
      <c r="AH243" s="35">
        <f>'OFERTAS ECONOMICAS'!AT243</f>
        <v>0</v>
      </c>
      <c r="AI243" s="35">
        <f>'EV TECNICA'!P243</f>
        <v>0</v>
      </c>
      <c r="AJ243" s="47" t="str">
        <f t="shared" si="45"/>
        <v>NO OFERTADO</v>
      </c>
      <c r="AK243" s="35">
        <f>'OFERTAS ECONOMICAS'!AX243</f>
        <v>0</v>
      </c>
      <c r="AL243" s="35">
        <f>'EV TECNICA'!Q243</f>
        <v>0</v>
      </c>
      <c r="AM243" s="47" t="str">
        <f t="shared" si="46"/>
        <v>NO OFERTADO</v>
      </c>
      <c r="AN243" s="35">
        <f>'OFERTAS ECONOMICAS'!BB243</f>
        <v>0</v>
      </c>
      <c r="AO243" s="35">
        <f>'EV TECNICA'!R243</f>
        <v>0</v>
      </c>
      <c r="AP243" s="47" t="str">
        <f t="shared" si="47"/>
        <v>NO OFERTADO</v>
      </c>
    </row>
    <row r="244" spans="1:42" s="14" customFormat="1" ht="25.5" x14ac:dyDescent="0.2">
      <c r="A244" s="52">
        <v>235</v>
      </c>
      <c r="B244" s="49" t="s">
        <v>123</v>
      </c>
      <c r="C244" s="49" t="s">
        <v>121</v>
      </c>
      <c r="D244" s="132">
        <v>1</v>
      </c>
      <c r="E244" s="50" t="s">
        <v>331</v>
      </c>
      <c r="F244" s="164">
        <v>208976</v>
      </c>
      <c r="G244" s="35">
        <f>'OFERTAS ECONOMICAS'!J244</f>
        <v>0</v>
      </c>
      <c r="H244" s="35">
        <f>'EV TECNICA'!G244</f>
        <v>0</v>
      </c>
      <c r="I244" s="47" t="str">
        <f t="shared" si="36"/>
        <v>NO OFERTADO</v>
      </c>
      <c r="J244" s="35">
        <f>'OFERTAS ECONOMICAS'!N244</f>
        <v>0</v>
      </c>
      <c r="K244" s="35">
        <f>'EV TECNICA'!H244</f>
        <v>0</v>
      </c>
      <c r="L244" s="47" t="str">
        <f t="shared" si="37"/>
        <v>NO OFERTADO</v>
      </c>
      <c r="M244" s="35">
        <f>'OFERTAS ECONOMICAS'!R244</f>
        <v>0</v>
      </c>
      <c r="N244" s="35">
        <f>'EV TECNICA'!I244</f>
        <v>0</v>
      </c>
      <c r="O244" s="47" t="str">
        <f t="shared" si="38"/>
        <v>NO OFERTADO</v>
      </c>
      <c r="P244" s="35">
        <f>'OFERTAS ECONOMICAS'!V244</f>
        <v>219545</v>
      </c>
      <c r="Q244" s="35" t="str">
        <f>'EV TECNICA'!J244</f>
        <v>NO CUMPLE EV. TECNICA</v>
      </c>
      <c r="R244" s="47" t="str">
        <f t="shared" si="39"/>
        <v>NO HABILITA</v>
      </c>
      <c r="S244" s="35">
        <f>'OFERTAS ECONOMICAS'!Z244</f>
        <v>0</v>
      </c>
      <c r="T244" s="35">
        <f>'EV TECNICA'!K244</f>
        <v>0</v>
      </c>
      <c r="U244" s="47" t="str">
        <f t="shared" si="40"/>
        <v>NO OFERTADO</v>
      </c>
      <c r="V244" s="35">
        <f>'OFERTAS ECONOMICAS'!AD244</f>
        <v>0</v>
      </c>
      <c r="W244" s="35">
        <f>'EV TECNICA'!L244</f>
        <v>0</v>
      </c>
      <c r="X244" s="47" t="str">
        <f t="shared" si="41"/>
        <v>NO OFERTADO</v>
      </c>
      <c r="Y244" s="35">
        <f>'OFERTAS ECONOMICAS'!AH244</f>
        <v>0</v>
      </c>
      <c r="Z244" s="35">
        <f>'EV TECNICA'!M244</f>
        <v>0</v>
      </c>
      <c r="AA244" s="47" t="str">
        <f t="shared" si="42"/>
        <v>NO OFERTADO</v>
      </c>
      <c r="AB244" s="35">
        <f>'OFERTAS ECONOMICAS'!AL244</f>
        <v>0</v>
      </c>
      <c r="AC244" s="35">
        <f>'EV TECNICA'!N244</f>
        <v>0</v>
      </c>
      <c r="AD244" s="47" t="str">
        <f t="shared" si="43"/>
        <v>NO OFERTADO</v>
      </c>
      <c r="AE244" s="35">
        <f>'OFERTAS ECONOMICAS'!AP244</f>
        <v>263472</v>
      </c>
      <c r="AF244" s="35" t="str">
        <f>'EV TECNICA'!O244</f>
        <v xml:space="preserve">CUMPLE </v>
      </c>
      <c r="AG244" s="47" t="str">
        <f t="shared" si="44"/>
        <v>HABILITA</v>
      </c>
      <c r="AH244" s="35">
        <f>'OFERTAS ECONOMICAS'!AT244</f>
        <v>0</v>
      </c>
      <c r="AI244" s="35">
        <f>'EV TECNICA'!P244</f>
        <v>0</v>
      </c>
      <c r="AJ244" s="47" t="str">
        <f t="shared" si="45"/>
        <v>NO OFERTADO</v>
      </c>
      <c r="AK244" s="35">
        <f>'OFERTAS ECONOMICAS'!AX244</f>
        <v>0</v>
      </c>
      <c r="AL244" s="35">
        <f>'EV TECNICA'!Q244</f>
        <v>0</v>
      </c>
      <c r="AM244" s="47" t="str">
        <f t="shared" si="46"/>
        <v>NO OFERTADO</v>
      </c>
      <c r="AN244" s="35">
        <f>'OFERTAS ECONOMICAS'!BB244</f>
        <v>0</v>
      </c>
      <c r="AO244" s="35">
        <f>'EV TECNICA'!R244</f>
        <v>0</v>
      </c>
      <c r="AP244" s="47" t="str">
        <f t="shared" si="47"/>
        <v>NO OFERTADO</v>
      </c>
    </row>
    <row r="245" spans="1:42" s="14" customFormat="1" ht="38.25" x14ac:dyDescent="0.2">
      <c r="A245" s="48">
        <v>236</v>
      </c>
      <c r="B245" s="49" t="s">
        <v>125</v>
      </c>
      <c r="C245" s="49" t="s">
        <v>121</v>
      </c>
      <c r="D245" s="132">
        <v>1</v>
      </c>
      <c r="E245" s="50" t="s">
        <v>331</v>
      </c>
      <c r="F245" s="164">
        <v>133299</v>
      </c>
      <c r="G245" s="35">
        <f>'OFERTAS ECONOMICAS'!J245</f>
        <v>0</v>
      </c>
      <c r="H245" s="35">
        <f>'EV TECNICA'!G245</f>
        <v>0</v>
      </c>
      <c r="I245" s="47" t="str">
        <f t="shared" si="36"/>
        <v>NO OFERTADO</v>
      </c>
      <c r="J245" s="35">
        <f>'OFERTAS ECONOMICAS'!N245</f>
        <v>0</v>
      </c>
      <c r="K245" s="35">
        <f>'EV TECNICA'!H245</f>
        <v>0</v>
      </c>
      <c r="L245" s="47" t="str">
        <f t="shared" si="37"/>
        <v>NO OFERTADO</v>
      </c>
      <c r="M245" s="35">
        <f>'OFERTAS ECONOMICAS'!R245</f>
        <v>0</v>
      </c>
      <c r="N245" s="35">
        <f>'EV TECNICA'!I245</f>
        <v>0</v>
      </c>
      <c r="O245" s="47" t="str">
        <f t="shared" si="38"/>
        <v>NO OFERTADO</v>
      </c>
      <c r="P245" s="35">
        <f>'OFERTAS ECONOMICAS'!V245</f>
        <v>0</v>
      </c>
      <c r="Q245" s="35">
        <f>'EV TECNICA'!J245</f>
        <v>0</v>
      </c>
      <c r="R245" s="47" t="str">
        <f t="shared" si="39"/>
        <v>NO OFERTADO</v>
      </c>
      <c r="S245" s="35">
        <f>'OFERTAS ECONOMICAS'!Z245</f>
        <v>0</v>
      </c>
      <c r="T245" s="35">
        <f>'EV TECNICA'!K245</f>
        <v>0</v>
      </c>
      <c r="U245" s="47" t="str">
        <f t="shared" si="40"/>
        <v>NO OFERTADO</v>
      </c>
      <c r="V245" s="35">
        <f>'OFERTAS ECONOMICAS'!AD245</f>
        <v>0</v>
      </c>
      <c r="W245" s="35">
        <f>'EV TECNICA'!L245</f>
        <v>0</v>
      </c>
      <c r="X245" s="47" t="str">
        <f t="shared" si="41"/>
        <v>NO OFERTADO</v>
      </c>
      <c r="Y245" s="35">
        <f>'OFERTAS ECONOMICAS'!AH245</f>
        <v>0</v>
      </c>
      <c r="Z245" s="35">
        <f>'EV TECNICA'!M245</f>
        <v>0</v>
      </c>
      <c r="AA245" s="47" t="str">
        <f t="shared" si="42"/>
        <v>NO OFERTADO</v>
      </c>
      <c r="AB245" s="35">
        <f>'OFERTAS ECONOMICAS'!AL245</f>
        <v>0</v>
      </c>
      <c r="AC245" s="35">
        <f>'EV TECNICA'!N245</f>
        <v>0</v>
      </c>
      <c r="AD245" s="47" t="str">
        <f t="shared" si="43"/>
        <v>NO OFERTADO</v>
      </c>
      <c r="AE245" s="35">
        <f>'OFERTAS ECONOMICAS'!AP245</f>
        <v>125725</v>
      </c>
      <c r="AF245" s="35" t="str">
        <f>'EV TECNICA'!O245</f>
        <v xml:space="preserve">CUMPLE </v>
      </c>
      <c r="AG245" s="47" t="str">
        <f t="shared" si="44"/>
        <v>HABILITA</v>
      </c>
      <c r="AH245" s="35">
        <f>'OFERTAS ECONOMICAS'!AT245</f>
        <v>0</v>
      </c>
      <c r="AI245" s="35">
        <f>'EV TECNICA'!P245</f>
        <v>0</v>
      </c>
      <c r="AJ245" s="47" t="str">
        <f t="shared" si="45"/>
        <v>NO OFERTADO</v>
      </c>
      <c r="AK245" s="35">
        <f>'OFERTAS ECONOMICAS'!AX245</f>
        <v>0</v>
      </c>
      <c r="AL245" s="35">
        <f>'EV TECNICA'!Q245</f>
        <v>0</v>
      </c>
      <c r="AM245" s="47" t="str">
        <f t="shared" si="46"/>
        <v>NO OFERTADO</v>
      </c>
      <c r="AN245" s="35">
        <f>'OFERTAS ECONOMICAS'!BB245</f>
        <v>0</v>
      </c>
      <c r="AO245" s="35">
        <f>'EV TECNICA'!R245</f>
        <v>0</v>
      </c>
      <c r="AP245" s="47" t="str">
        <f t="shared" si="47"/>
        <v>NO OFERTADO</v>
      </c>
    </row>
    <row r="246" spans="1:42" s="14" customFormat="1" ht="12.75" x14ac:dyDescent="0.2">
      <c r="A246" s="52">
        <v>237</v>
      </c>
      <c r="B246" s="49" t="s">
        <v>128</v>
      </c>
      <c r="C246" s="49" t="s">
        <v>129</v>
      </c>
      <c r="D246" s="132">
        <v>1</v>
      </c>
      <c r="E246" s="50" t="s">
        <v>331</v>
      </c>
      <c r="F246" s="164">
        <v>370</v>
      </c>
      <c r="G246" s="35">
        <f>'OFERTAS ECONOMICAS'!J246</f>
        <v>0</v>
      </c>
      <c r="H246" s="35">
        <f>'EV TECNICA'!G246</f>
        <v>0</v>
      </c>
      <c r="I246" s="47" t="str">
        <f t="shared" si="36"/>
        <v>NO OFERTADO</v>
      </c>
      <c r="J246" s="35">
        <f>'OFERTAS ECONOMICAS'!N246</f>
        <v>0</v>
      </c>
      <c r="K246" s="35">
        <f>'EV TECNICA'!H246</f>
        <v>0</v>
      </c>
      <c r="L246" s="47" t="str">
        <f t="shared" si="37"/>
        <v>NO OFERTADO</v>
      </c>
      <c r="M246" s="35">
        <f>'OFERTAS ECONOMICAS'!R246</f>
        <v>323.68</v>
      </c>
      <c r="N246" s="35" t="str">
        <f>'EV TECNICA'!I246</f>
        <v xml:space="preserve">CUMPLE </v>
      </c>
      <c r="O246" s="47" t="str">
        <f t="shared" si="38"/>
        <v>HABILITA</v>
      </c>
      <c r="P246" s="35">
        <f>'OFERTAS ECONOMICAS'!V246</f>
        <v>396.27</v>
      </c>
      <c r="Q246" s="35" t="str">
        <f>'EV TECNICA'!J246</f>
        <v>CUMPLE</v>
      </c>
      <c r="R246" s="47" t="str">
        <f t="shared" si="39"/>
        <v>HABILITA</v>
      </c>
      <c r="S246" s="35">
        <f>'OFERTAS ECONOMICAS'!Z246</f>
        <v>0</v>
      </c>
      <c r="T246" s="35">
        <f>'EV TECNICA'!K246</f>
        <v>0</v>
      </c>
      <c r="U246" s="47" t="str">
        <f t="shared" si="40"/>
        <v>NO OFERTADO</v>
      </c>
      <c r="V246" s="35">
        <f>'OFERTAS ECONOMICAS'!AD246</f>
        <v>0</v>
      </c>
      <c r="W246" s="35">
        <f>'EV TECNICA'!L246</f>
        <v>0</v>
      </c>
      <c r="X246" s="47" t="str">
        <f t="shared" si="41"/>
        <v>NO OFERTADO</v>
      </c>
      <c r="Y246" s="35">
        <f>'OFERTAS ECONOMICAS'!AH246</f>
        <v>0</v>
      </c>
      <c r="Z246" s="35">
        <f>'EV TECNICA'!M246</f>
        <v>0</v>
      </c>
      <c r="AA246" s="47" t="str">
        <f t="shared" si="42"/>
        <v>NO OFERTADO</v>
      </c>
      <c r="AB246" s="35">
        <f>'OFERTAS ECONOMICAS'!AL246</f>
        <v>0</v>
      </c>
      <c r="AC246" s="35">
        <f>'EV TECNICA'!N246</f>
        <v>0</v>
      </c>
      <c r="AD246" s="47" t="str">
        <f t="shared" si="43"/>
        <v>NO OFERTADO</v>
      </c>
      <c r="AE246" s="35">
        <f>'OFERTAS ECONOMICAS'!AP246</f>
        <v>348.67</v>
      </c>
      <c r="AF246" s="35" t="str">
        <f>'EV TECNICA'!O246</f>
        <v xml:space="preserve">CUMPLE </v>
      </c>
      <c r="AG246" s="47" t="str">
        <f t="shared" si="44"/>
        <v>HABILITA</v>
      </c>
      <c r="AH246" s="35">
        <f>'OFERTAS ECONOMICAS'!AT246</f>
        <v>0</v>
      </c>
      <c r="AI246" s="35">
        <f>'EV TECNICA'!P246</f>
        <v>0</v>
      </c>
      <c r="AJ246" s="47" t="str">
        <f t="shared" si="45"/>
        <v>NO OFERTADO</v>
      </c>
      <c r="AK246" s="35">
        <f>'OFERTAS ECONOMICAS'!AX246</f>
        <v>0</v>
      </c>
      <c r="AL246" s="35">
        <f>'EV TECNICA'!Q246</f>
        <v>0</v>
      </c>
      <c r="AM246" s="47" t="str">
        <f t="shared" si="46"/>
        <v>NO OFERTADO</v>
      </c>
      <c r="AN246" s="35">
        <f>'OFERTAS ECONOMICAS'!BB246</f>
        <v>0</v>
      </c>
      <c r="AO246" s="35">
        <f>'EV TECNICA'!R246</f>
        <v>0</v>
      </c>
      <c r="AP246" s="47" t="str">
        <f t="shared" si="47"/>
        <v>NO OFERTADO</v>
      </c>
    </row>
    <row r="247" spans="1:42" s="14" customFormat="1" ht="51" x14ac:dyDescent="0.2">
      <c r="A247" s="48">
        <v>238</v>
      </c>
      <c r="B247" s="49" t="s">
        <v>145</v>
      </c>
      <c r="C247" s="49" t="s">
        <v>146</v>
      </c>
      <c r="D247" s="132">
        <v>1</v>
      </c>
      <c r="E247" s="50" t="s">
        <v>331</v>
      </c>
      <c r="F247" s="164">
        <v>36024</v>
      </c>
      <c r="G247" s="35">
        <f>'OFERTAS ECONOMICAS'!J247</f>
        <v>0</v>
      </c>
      <c r="H247" s="35">
        <f>'EV TECNICA'!G247</f>
        <v>0</v>
      </c>
      <c r="I247" s="47" t="str">
        <f t="shared" si="36"/>
        <v>NO OFERTADO</v>
      </c>
      <c r="J247" s="35">
        <f>'OFERTAS ECONOMICAS'!N247</f>
        <v>0</v>
      </c>
      <c r="K247" s="35">
        <f>'EV TECNICA'!H247</f>
        <v>0</v>
      </c>
      <c r="L247" s="47" t="str">
        <f t="shared" si="37"/>
        <v>NO OFERTADO</v>
      </c>
      <c r="M247" s="35">
        <f>'OFERTAS ECONOMICAS'!R247</f>
        <v>47065</v>
      </c>
      <c r="N247" s="35" t="str">
        <f>'EV TECNICA'!I247</f>
        <v>CUMPLE</v>
      </c>
      <c r="O247" s="47" t="str">
        <f t="shared" si="38"/>
        <v>NO HABILITA</v>
      </c>
      <c r="P247" s="35">
        <f>'OFERTAS ECONOMICAS'!V247</f>
        <v>36392</v>
      </c>
      <c r="Q247" s="35" t="str">
        <f>'EV TECNICA'!J247</f>
        <v>CUMPLE</v>
      </c>
      <c r="R247" s="47" t="str">
        <f t="shared" si="39"/>
        <v>HABILITA</v>
      </c>
      <c r="S247" s="35">
        <f>'OFERTAS ECONOMICAS'!Z247</f>
        <v>36777</v>
      </c>
      <c r="T247" s="35" t="str">
        <f>'EV TECNICA'!K247</f>
        <v>CUMPLE</v>
      </c>
      <c r="U247" s="47" t="str">
        <f t="shared" si="40"/>
        <v>HABILITA</v>
      </c>
      <c r="V247" s="35">
        <f>'OFERTAS ECONOMICAS'!AD247</f>
        <v>0</v>
      </c>
      <c r="W247" s="35">
        <f>'EV TECNICA'!L247</f>
        <v>0</v>
      </c>
      <c r="X247" s="47" t="str">
        <f t="shared" si="41"/>
        <v>NO OFERTADO</v>
      </c>
      <c r="Y247" s="35">
        <f>'OFERTAS ECONOMICAS'!AH247</f>
        <v>0</v>
      </c>
      <c r="Z247" s="35">
        <f>'EV TECNICA'!M247</f>
        <v>0</v>
      </c>
      <c r="AA247" s="47" t="str">
        <f t="shared" si="42"/>
        <v>NO OFERTADO</v>
      </c>
      <c r="AB247" s="35">
        <f>'OFERTAS ECONOMICAS'!AL247</f>
        <v>0</v>
      </c>
      <c r="AC247" s="35">
        <f>'EV TECNICA'!N247</f>
        <v>0</v>
      </c>
      <c r="AD247" s="47" t="str">
        <f t="shared" si="43"/>
        <v>NO OFERTADO</v>
      </c>
      <c r="AE247" s="35">
        <f>'OFERTAS ECONOMICAS'!AP247</f>
        <v>33977</v>
      </c>
      <c r="AF247" s="35" t="str">
        <f>'EV TECNICA'!O247</f>
        <v xml:space="preserve">CUMPLE </v>
      </c>
      <c r="AG247" s="47" t="str">
        <f t="shared" si="44"/>
        <v>HABILITA</v>
      </c>
      <c r="AH247" s="35">
        <f>'OFERTAS ECONOMICAS'!AT247</f>
        <v>0</v>
      </c>
      <c r="AI247" s="35">
        <f>'EV TECNICA'!P247</f>
        <v>0</v>
      </c>
      <c r="AJ247" s="47" t="str">
        <f t="shared" si="45"/>
        <v>NO OFERTADO</v>
      </c>
      <c r="AK247" s="35">
        <f>'OFERTAS ECONOMICAS'!AX247</f>
        <v>0</v>
      </c>
      <c r="AL247" s="35">
        <f>'EV TECNICA'!Q247</f>
        <v>0</v>
      </c>
      <c r="AM247" s="47" t="str">
        <f t="shared" si="46"/>
        <v>NO OFERTADO</v>
      </c>
      <c r="AN247" s="35">
        <f>'OFERTAS ECONOMICAS'!BB247</f>
        <v>0</v>
      </c>
      <c r="AO247" s="35">
        <f>'EV TECNICA'!R247</f>
        <v>0</v>
      </c>
      <c r="AP247" s="47" t="str">
        <f t="shared" si="47"/>
        <v>NO OFERTADO</v>
      </c>
    </row>
    <row r="248" spans="1:42" s="14" customFormat="1" ht="25.5" x14ac:dyDescent="0.2">
      <c r="A248" s="52">
        <v>239</v>
      </c>
      <c r="B248" s="49" t="s">
        <v>147</v>
      </c>
      <c r="C248" s="49" t="s">
        <v>148</v>
      </c>
      <c r="D248" s="132">
        <v>1</v>
      </c>
      <c r="E248" s="50" t="s">
        <v>331</v>
      </c>
      <c r="F248" s="164">
        <v>20843</v>
      </c>
      <c r="G248" s="35">
        <f>'OFERTAS ECONOMICAS'!J248</f>
        <v>28000</v>
      </c>
      <c r="H248" s="35" t="str">
        <f>'EV TECNICA'!G248</f>
        <v>CUMPLE</v>
      </c>
      <c r="I248" s="47" t="str">
        <f t="shared" si="36"/>
        <v>NO HABILITA</v>
      </c>
      <c r="J248" s="35">
        <f>'OFERTAS ECONOMICAS'!N248</f>
        <v>37300</v>
      </c>
      <c r="K248" s="35" t="str">
        <f>'EV TECNICA'!H248</f>
        <v>CUMPLE</v>
      </c>
      <c r="L248" s="47" t="str">
        <f t="shared" si="37"/>
        <v>NO HABILITA</v>
      </c>
      <c r="M248" s="35">
        <f>'OFERTAS ECONOMICAS'!R248</f>
        <v>50645</v>
      </c>
      <c r="N248" s="35" t="str">
        <f>'EV TECNICA'!I248</f>
        <v>CUMPLE</v>
      </c>
      <c r="O248" s="47" t="str">
        <f t="shared" si="38"/>
        <v>NO HABILITA</v>
      </c>
      <c r="P248" s="35">
        <f>'OFERTAS ECONOMICAS'!V248</f>
        <v>35832</v>
      </c>
      <c r="Q248" s="35" t="str">
        <f>'EV TECNICA'!J248</f>
        <v xml:space="preserve">CUMPLE </v>
      </c>
      <c r="R248" s="47" t="str">
        <f t="shared" si="39"/>
        <v>NO HABILITA</v>
      </c>
      <c r="S248" s="35">
        <f>'OFERTAS ECONOMICAS'!Z248</f>
        <v>51325</v>
      </c>
      <c r="T248" s="35" t="str">
        <f>'EV TECNICA'!K248</f>
        <v>CUMPLE</v>
      </c>
      <c r="U248" s="47" t="str">
        <f t="shared" si="40"/>
        <v>NO HABILITA</v>
      </c>
      <c r="V248" s="35">
        <f>'OFERTAS ECONOMICAS'!AD248</f>
        <v>0</v>
      </c>
      <c r="W248" s="35">
        <f>'EV TECNICA'!L248</f>
        <v>0</v>
      </c>
      <c r="X248" s="47" t="str">
        <f t="shared" si="41"/>
        <v>NO OFERTADO</v>
      </c>
      <c r="Y248" s="35">
        <f>'OFERTAS ECONOMICAS'!AH248</f>
        <v>0</v>
      </c>
      <c r="Z248" s="35">
        <f>'EV TECNICA'!M248</f>
        <v>0</v>
      </c>
      <c r="AA248" s="47" t="str">
        <f t="shared" si="42"/>
        <v>NO OFERTADO</v>
      </c>
      <c r="AB248" s="35">
        <f>'OFERTAS ECONOMICAS'!AL248</f>
        <v>0</v>
      </c>
      <c r="AC248" s="35">
        <f>'EV TECNICA'!N248</f>
        <v>0</v>
      </c>
      <c r="AD248" s="47" t="str">
        <f t="shared" si="43"/>
        <v>NO OFERTADO</v>
      </c>
      <c r="AE248" s="35">
        <f>'OFERTAS ECONOMICAS'!AP248</f>
        <v>19659</v>
      </c>
      <c r="AF248" s="35" t="str">
        <f>'EV TECNICA'!O248</f>
        <v>NO CUMPLE EV. TECNICA</v>
      </c>
      <c r="AG248" s="47" t="str">
        <f t="shared" si="44"/>
        <v>NO HABILITA</v>
      </c>
      <c r="AH248" s="35">
        <f>'OFERTAS ECONOMICAS'!AT248</f>
        <v>0</v>
      </c>
      <c r="AI248" s="35">
        <f>'EV TECNICA'!P248</f>
        <v>0</v>
      </c>
      <c r="AJ248" s="47" t="str">
        <f t="shared" si="45"/>
        <v>NO OFERTADO</v>
      </c>
      <c r="AK248" s="35">
        <f>'OFERTAS ECONOMICAS'!AX248</f>
        <v>0</v>
      </c>
      <c r="AL248" s="35">
        <f>'EV TECNICA'!Q248</f>
        <v>0</v>
      </c>
      <c r="AM248" s="47" t="str">
        <f t="shared" si="46"/>
        <v>NO OFERTADO</v>
      </c>
      <c r="AN248" s="35">
        <f>'OFERTAS ECONOMICAS'!BB248</f>
        <v>0</v>
      </c>
      <c r="AO248" s="35">
        <f>'EV TECNICA'!R248</f>
        <v>0</v>
      </c>
      <c r="AP248" s="47" t="str">
        <f t="shared" si="47"/>
        <v>NO OFERTADO</v>
      </c>
    </row>
    <row r="249" spans="1:42" s="14" customFormat="1" ht="25.5" x14ac:dyDescent="0.2">
      <c r="A249" s="48">
        <v>240</v>
      </c>
      <c r="B249" s="49" t="s">
        <v>151</v>
      </c>
      <c r="C249" s="49" t="s">
        <v>150</v>
      </c>
      <c r="D249" s="132">
        <v>1</v>
      </c>
      <c r="E249" s="50" t="s">
        <v>331</v>
      </c>
      <c r="F249" s="164">
        <v>1061</v>
      </c>
      <c r="G249" s="35">
        <f>'OFERTAS ECONOMICAS'!J249</f>
        <v>0</v>
      </c>
      <c r="H249" s="35">
        <f>'EV TECNICA'!G249</f>
        <v>0</v>
      </c>
      <c r="I249" s="47" t="str">
        <f t="shared" si="36"/>
        <v>NO OFERTADO</v>
      </c>
      <c r="J249" s="35">
        <f>'OFERTAS ECONOMICAS'!N249</f>
        <v>0</v>
      </c>
      <c r="K249" s="35">
        <f>'EV TECNICA'!H249</f>
        <v>0</v>
      </c>
      <c r="L249" s="47" t="str">
        <f t="shared" si="37"/>
        <v>NO OFERTADO</v>
      </c>
      <c r="M249" s="35">
        <f>'OFERTAS ECONOMICAS'!R249</f>
        <v>823.48</v>
      </c>
      <c r="N249" s="35" t="str">
        <f>'EV TECNICA'!I249</f>
        <v xml:space="preserve">CUMPLE </v>
      </c>
      <c r="O249" s="47" t="str">
        <f t="shared" si="38"/>
        <v>HABILITA</v>
      </c>
      <c r="P249" s="35">
        <f>'OFERTAS ECONOMICAS'!V249</f>
        <v>1217.3699999999999</v>
      </c>
      <c r="Q249" s="35" t="str">
        <f>'EV TECNICA'!J249</f>
        <v xml:space="preserve">CUMPLE </v>
      </c>
      <c r="R249" s="47" t="str">
        <f t="shared" si="39"/>
        <v>HABILITA</v>
      </c>
      <c r="S249" s="35">
        <f>'OFERTAS ECONOMICAS'!Z249</f>
        <v>0</v>
      </c>
      <c r="T249" s="35">
        <f>'EV TECNICA'!K249</f>
        <v>0</v>
      </c>
      <c r="U249" s="47" t="str">
        <f t="shared" si="40"/>
        <v>NO OFERTADO</v>
      </c>
      <c r="V249" s="35">
        <f>'OFERTAS ECONOMICAS'!AD249</f>
        <v>0</v>
      </c>
      <c r="W249" s="35">
        <f>'EV TECNICA'!L249</f>
        <v>0</v>
      </c>
      <c r="X249" s="47" t="str">
        <f t="shared" si="41"/>
        <v>NO OFERTADO</v>
      </c>
      <c r="Y249" s="35">
        <f>'OFERTAS ECONOMICAS'!AH249</f>
        <v>0</v>
      </c>
      <c r="Z249" s="35">
        <f>'EV TECNICA'!M249</f>
        <v>0</v>
      </c>
      <c r="AA249" s="47" t="str">
        <f t="shared" si="42"/>
        <v>NO OFERTADO</v>
      </c>
      <c r="AB249" s="35">
        <f>'OFERTAS ECONOMICAS'!AL249</f>
        <v>0</v>
      </c>
      <c r="AC249" s="35">
        <f>'EV TECNICA'!N249</f>
        <v>0</v>
      </c>
      <c r="AD249" s="47" t="str">
        <f t="shared" si="43"/>
        <v>NO OFERTADO</v>
      </c>
      <c r="AE249" s="35">
        <f>'OFERTAS ECONOMICAS'!AP249</f>
        <v>1000.79</v>
      </c>
      <c r="AF249" s="35" t="str">
        <f>'EV TECNICA'!O249</f>
        <v>NO CUMPLE EV. TECNICA</v>
      </c>
      <c r="AG249" s="47" t="str">
        <f t="shared" si="44"/>
        <v>NO HABILITA</v>
      </c>
      <c r="AH249" s="35">
        <f>'OFERTAS ECONOMICAS'!AT249</f>
        <v>0</v>
      </c>
      <c r="AI249" s="35">
        <f>'EV TECNICA'!P249</f>
        <v>0</v>
      </c>
      <c r="AJ249" s="47" t="str">
        <f t="shared" si="45"/>
        <v>NO OFERTADO</v>
      </c>
      <c r="AK249" s="35">
        <f>'OFERTAS ECONOMICAS'!AX249</f>
        <v>0</v>
      </c>
      <c r="AL249" s="35">
        <f>'EV TECNICA'!Q249</f>
        <v>0</v>
      </c>
      <c r="AM249" s="47" t="str">
        <f t="shared" si="46"/>
        <v>NO OFERTADO</v>
      </c>
      <c r="AN249" s="35">
        <f>'OFERTAS ECONOMICAS'!BB249</f>
        <v>0</v>
      </c>
      <c r="AO249" s="35">
        <f>'EV TECNICA'!R249</f>
        <v>0</v>
      </c>
      <c r="AP249" s="47" t="str">
        <f t="shared" si="47"/>
        <v>NO OFERTADO</v>
      </c>
    </row>
    <row r="250" spans="1:42" s="14" customFormat="1" ht="25.5" x14ac:dyDescent="0.2">
      <c r="A250" s="52">
        <v>241</v>
      </c>
      <c r="B250" s="49" t="s">
        <v>155</v>
      </c>
      <c r="C250" s="49" t="s">
        <v>154</v>
      </c>
      <c r="D250" s="132">
        <v>1</v>
      </c>
      <c r="E250" s="50" t="s">
        <v>331</v>
      </c>
      <c r="F250" s="164">
        <v>10631</v>
      </c>
      <c r="G250" s="35">
        <f>'OFERTAS ECONOMICAS'!J250</f>
        <v>0</v>
      </c>
      <c r="H250" s="35">
        <f>'EV TECNICA'!G250</f>
        <v>0</v>
      </c>
      <c r="I250" s="47" t="str">
        <f t="shared" si="36"/>
        <v>NO OFERTADO</v>
      </c>
      <c r="J250" s="35">
        <f>'OFERTAS ECONOMICAS'!N250</f>
        <v>0</v>
      </c>
      <c r="K250" s="35">
        <f>'EV TECNICA'!H250</f>
        <v>0</v>
      </c>
      <c r="L250" s="47" t="str">
        <f t="shared" si="37"/>
        <v>NO OFERTADO</v>
      </c>
      <c r="M250" s="35">
        <f>'OFERTAS ECONOMICAS'!R250</f>
        <v>9097.5499999999993</v>
      </c>
      <c r="N250" s="35" t="str">
        <f>'EV TECNICA'!I250</f>
        <v xml:space="preserve">CUMPLE </v>
      </c>
      <c r="O250" s="47" t="str">
        <f t="shared" si="38"/>
        <v>HABILITA</v>
      </c>
      <c r="P250" s="35">
        <f>'OFERTAS ECONOMICAS'!V250</f>
        <v>10203.06</v>
      </c>
      <c r="Q250" s="35" t="str">
        <f>'EV TECNICA'!J250</f>
        <v xml:space="preserve">CUMPLE </v>
      </c>
      <c r="R250" s="47" t="str">
        <f t="shared" si="39"/>
        <v>HABILITA</v>
      </c>
      <c r="S250" s="35">
        <f>'OFERTAS ECONOMICAS'!Z250</f>
        <v>0</v>
      </c>
      <c r="T250" s="35">
        <f>'EV TECNICA'!K250</f>
        <v>0</v>
      </c>
      <c r="U250" s="47" t="str">
        <f t="shared" si="40"/>
        <v>NO OFERTADO</v>
      </c>
      <c r="V250" s="35">
        <f>'OFERTAS ECONOMICAS'!AD250</f>
        <v>0</v>
      </c>
      <c r="W250" s="35">
        <f>'EV TECNICA'!L250</f>
        <v>0</v>
      </c>
      <c r="X250" s="47" t="str">
        <f t="shared" si="41"/>
        <v>NO OFERTADO</v>
      </c>
      <c r="Y250" s="35">
        <f>'OFERTAS ECONOMICAS'!AH250</f>
        <v>0</v>
      </c>
      <c r="Z250" s="35">
        <f>'EV TECNICA'!M250</f>
        <v>0</v>
      </c>
      <c r="AA250" s="47" t="str">
        <f t="shared" si="42"/>
        <v>NO OFERTADO</v>
      </c>
      <c r="AB250" s="35">
        <f>'OFERTAS ECONOMICAS'!AL250</f>
        <v>0</v>
      </c>
      <c r="AC250" s="35">
        <f>'EV TECNICA'!N250</f>
        <v>0</v>
      </c>
      <c r="AD250" s="47" t="str">
        <f t="shared" si="43"/>
        <v>NO OFERTADO</v>
      </c>
      <c r="AE250" s="35">
        <f>'OFERTAS ECONOMICAS'!AP250</f>
        <v>10026.94</v>
      </c>
      <c r="AF250" s="35" t="str">
        <f>'EV TECNICA'!O250</f>
        <v xml:space="preserve">CUMPLE </v>
      </c>
      <c r="AG250" s="47" t="str">
        <f t="shared" si="44"/>
        <v>HABILITA</v>
      </c>
      <c r="AH250" s="35">
        <f>'OFERTAS ECONOMICAS'!AT250</f>
        <v>0</v>
      </c>
      <c r="AI250" s="35">
        <f>'EV TECNICA'!P250</f>
        <v>0</v>
      </c>
      <c r="AJ250" s="47" t="str">
        <f t="shared" si="45"/>
        <v>NO OFERTADO</v>
      </c>
      <c r="AK250" s="35">
        <f>'OFERTAS ECONOMICAS'!AX250</f>
        <v>0</v>
      </c>
      <c r="AL250" s="35">
        <f>'EV TECNICA'!Q250</f>
        <v>0</v>
      </c>
      <c r="AM250" s="47" t="str">
        <f t="shared" si="46"/>
        <v>NO OFERTADO</v>
      </c>
      <c r="AN250" s="35">
        <f>'OFERTAS ECONOMICAS'!BB250</f>
        <v>0</v>
      </c>
      <c r="AO250" s="35">
        <f>'EV TECNICA'!R250</f>
        <v>0</v>
      </c>
      <c r="AP250" s="47" t="str">
        <f t="shared" si="47"/>
        <v>NO OFERTADO</v>
      </c>
    </row>
    <row r="251" spans="1:42" s="14" customFormat="1" ht="25.5" x14ac:dyDescent="0.2">
      <c r="A251" s="48">
        <v>242</v>
      </c>
      <c r="B251" s="49" t="s">
        <v>159</v>
      </c>
      <c r="C251" s="49" t="s">
        <v>157</v>
      </c>
      <c r="D251" s="132">
        <v>1</v>
      </c>
      <c r="E251" s="50" t="s">
        <v>331</v>
      </c>
      <c r="F251" s="164">
        <v>17055</v>
      </c>
      <c r="G251" s="35">
        <f>'OFERTAS ECONOMICAS'!J251</f>
        <v>0</v>
      </c>
      <c r="H251" s="35">
        <f>'EV TECNICA'!G251</f>
        <v>0</v>
      </c>
      <c r="I251" s="47" t="str">
        <f t="shared" si="36"/>
        <v>NO OFERTADO</v>
      </c>
      <c r="J251" s="35">
        <f>'OFERTAS ECONOMICAS'!N251</f>
        <v>0</v>
      </c>
      <c r="K251" s="35">
        <f>'EV TECNICA'!H251</f>
        <v>0</v>
      </c>
      <c r="L251" s="47" t="str">
        <f t="shared" si="37"/>
        <v>NO OFERTADO</v>
      </c>
      <c r="M251" s="35">
        <f>'OFERTAS ECONOMICAS'!R251</f>
        <v>0</v>
      </c>
      <c r="N251" s="35">
        <f>'EV TECNICA'!I251</f>
        <v>0</v>
      </c>
      <c r="O251" s="47" t="str">
        <f t="shared" si="38"/>
        <v>NO OFERTADO</v>
      </c>
      <c r="P251" s="35">
        <f>'OFERTAS ECONOMICAS'!V251</f>
        <v>0</v>
      </c>
      <c r="Q251" s="35">
        <f>'EV TECNICA'!J251</f>
        <v>0</v>
      </c>
      <c r="R251" s="47" t="str">
        <f t="shared" si="39"/>
        <v>NO OFERTADO</v>
      </c>
      <c r="S251" s="35">
        <f>'OFERTAS ECONOMICAS'!Z251</f>
        <v>0</v>
      </c>
      <c r="T251" s="35">
        <f>'EV TECNICA'!K251</f>
        <v>0</v>
      </c>
      <c r="U251" s="47" t="str">
        <f t="shared" si="40"/>
        <v>NO OFERTADO</v>
      </c>
      <c r="V251" s="35">
        <f>'OFERTAS ECONOMICAS'!AD251</f>
        <v>0</v>
      </c>
      <c r="W251" s="35">
        <f>'EV TECNICA'!L251</f>
        <v>0</v>
      </c>
      <c r="X251" s="47" t="str">
        <f t="shared" si="41"/>
        <v>NO OFERTADO</v>
      </c>
      <c r="Y251" s="35">
        <f>'OFERTAS ECONOMICAS'!AH251</f>
        <v>0</v>
      </c>
      <c r="Z251" s="35">
        <f>'EV TECNICA'!M251</f>
        <v>0</v>
      </c>
      <c r="AA251" s="47" t="str">
        <f t="shared" si="42"/>
        <v>NO OFERTADO</v>
      </c>
      <c r="AB251" s="35">
        <f>'OFERTAS ECONOMICAS'!AL251</f>
        <v>0</v>
      </c>
      <c r="AC251" s="35">
        <f>'EV TECNICA'!N251</f>
        <v>0</v>
      </c>
      <c r="AD251" s="47" t="str">
        <f t="shared" si="43"/>
        <v>NO OFERTADO</v>
      </c>
      <c r="AE251" s="35">
        <f>'OFERTAS ECONOMICAS'!AP251</f>
        <v>16086</v>
      </c>
      <c r="AF251" s="35" t="str">
        <f>'EV TECNICA'!O251</f>
        <v xml:space="preserve">CUMPLE </v>
      </c>
      <c r="AG251" s="47" t="str">
        <f t="shared" si="44"/>
        <v>HABILITA</v>
      </c>
      <c r="AH251" s="35">
        <f>'OFERTAS ECONOMICAS'!AT251</f>
        <v>0</v>
      </c>
      <c r="AI251" s="35">
        <f>'EV TECNICA'!P251</f>
        <v>0</v>
      </c>
      <c r="AJ251" s="47" t="str">
        <f t="shared" si="45"/>
        <v>NO OFERTADO</v>
      </c>
      <c r="AK251" s="35">
        <f>'OFERTAS ECONOMICAS'!AX251</f>
        <v>0</v>
      </c>
      <c r="AL251" s="35">
        <f>'EV TECNICA'!Q251</f>
        <v>0</v>
      </c>
      <c r="AM251" s="47" t="str">
        <f t="shared" si="46"/>
        <v>NO OFERTADO</v>
      </c>
      <c r="AN251" s="35">
        <f>'OFERTAS ECONOMICAS'!BB251</f>
        <v>0</v>
      </c>
      <c r="AO251" s="35">
        <f>'EV TECNICA'!R251</f>
        <v>0</v>
      </c>
      <c r="AP251" s="47" t="str">
        <f t="shared" si="47"/>
        <v>NO OFERTADO</v>
      </c>
    </row>
    <row r="252" spans="1:42" s="14" customFormat="1" ht="76.5" x14ac:dyDescent="0.2">
      <c r="A252" s="52">
        <v>243</v>
      </c>
      <c r="B252" s="49" t="s">
        <v>172</v>
      </c>
      <c r="C252" s="49" t="s">
        <v>173</v>
      </c>
      <c r="D252" s="132">
        <v>1</v>
      </c>
      <c r="E252" s="50" t="s">
        <v>331</v>
      </c>
      <c r="F252" s="164">
        <v>46988</v>
      </c>
      <c r="G252" s="35">
        <f>'OFERTAS ECONOMICAS'!J252</f>
        <v>0</v>
      </c>
      <c r="H252" s="35">
        <f>'EV TECNICA'!G252</f>
        <v>0</v>
      </c>
      <c r="I252" s="47" t="str">
        <f t="shared" si="36"/>
        <v>NO OFERTADO</v>
      </c>
      <c r="J252" s="35">
        <f>'OFERTAS ECONOMICAS'!N252</f>
        <v>0</v>
      </c>
      <c r="K252" s="35">
        <f>'EV TECNICA'!H252</f>
        <v>0</v>
      </c>
      <c r="L252" s="47" t="str">
        <f t="shared" si="37"/>
        <v>NO OFERTADO</v>
      </c>
      <c r="M252" s="35">
        <f>'OFERTAS ECONOMICAS'!R252</f>
        <v>0</v>
      </c>
      <c r="N252" s="35">
        <f>'EV TECNICA'!I252</f>
        <v>0</v>
      </c>
      <c r="O252" s="47" t="str">
        <f t="shared" si="38"/>
        <v>NO OFERTADO</v>
      </c>
      <c r="P252" s="35">
        <f>'OFERTAS ECONOMICAS'!V252</f>
        <v>0</v>
      </c>
      <c r="Q252" s="35">
        <f>'EV TECNICA'!J252</f>
        <v>0</v>
      </c>
      <c r="R252" s="47" t="str">
        <f t="shared" si="39"/>
        <v>NO OFERTADO</v>
      </c>
      <c r="S252" s="35">
        <f>'OFERTAS ECONOMICAS'!Z252</f>
        <v>0</v>
      </c>
      <c r="T252" s="35">
        <f>'EV TECNICA'!K252</f>
        <v>0</v>
      </c>
      <c r="U252" s="47" t="str">
        <f t="shared" si="40"/>
        <v>NO OFERTADO</v>
      </c>
      <c r="V252" s="35">
        <f>'OFERTAS ECONOMICAS'!AD252</f>
        <v>0</v>
      </c>
      <c r="W252" s="35">
        <f>'EV TECNICA'!L252</f>
        <v>0</v>
      </c>
      <c r="X252" s="47" t="str">
        <f t="shared" si="41"/>
        <v>NO OFERTADO</v>
      </c>
      <c r="Y252" s="35">
        <f>'OFERTAS ECONOMICAS'!AH252</f>
        <v>0</v>
      </c>
      <c r="Z252" s="35">
        <f>'EV TECNICA'!M252</f>
        <v>0</v>
      </c>
      <c r="AA252" s="47" t="str">
        <f t="shared" si="42"/>
        <v>NO OFERTADO</v>
      </c>
      <c r="AB252" s="35">
        <f>'OFERTAS ECONOMICAS'!AL252</f>
        <v>0</v>
      </c>
      <c r="AC252" s="35">
        <f>'EV TECNICA'!N252</f>
        <v>0</v>
      </c>
      <c r="AD252" s="47" t="str">
        <f t="shared" si="43"/>
        <v>NO OFERTADO</v>
      </c>
      <c r="AE252" s="35">
        <f>'OFERTAS ECONOMICAS'!AP252</f>
        <v>44318</v>
      </c>
      <c r="AF252" s="35" t="str">
        <f>'EV TECNICA'!O252</f>
        <v xml:space="preserve">CUMPLE </v>
      </c>
      <c r="AG252" s="47" t="str">
        <f t="shared" si="44"/>
        <v>HABILITA</v>
      </c>
      <c r="AH252" s="35">
        <f>'OFERTAS ECONOMICAS'!AT252</f>
        <v>0</v>
      </c>
      <c r="AI252" s="35">
        <f>'EV TECNICA'!P252</f>
        <v>0</v>
      </c>
      <c r="AJ252" s="47" t="str">
        <f t="shared" si="45"/>
        <v>NO OFERTADO</v>
      </c>
      <c r="AK252" s="35">
        <f>'OFERTAS ECONOMICAS'!AX252</f>
        <v>0</v>
      </c>
      <c r="AL252" s="35">
        <f>'EV TECNICA'!Q252</f>
        <v>0</v>
      </c>
      <c r="AM252" s="47" t="str">
        <f t="shared" si="46"/>
        <v>NO OFERTADO</v>
      </c>
      <c r="AN252" s="35">
        <f>'OFERTAS ECONOMICAS'!BB252</f>
        <v>0</v>
      </c>
      <c r="AO252" s="35">
        <f>'EV TECNICA'!R252</f>
        <v>0</v>
      </c>
      <c r="AP252" s="47" t="str">
        <f t="shared" si="47"/>
        <v>NO OFERTADO</v>
      </c>
    </row>
    <row r="253" spans="1:42" s="14" customFormat="1" ht="76.5" x14ac:dyDescent="0.2">
      <c r="A253" s="48">
        <v>244</v>
      </c>
      <c r="B253" s="49" t="s">
        <v>174</v>
      </c>
      <c r="C253" s="49" t="s">
        <v>173</v>
      </c>
      <c r="D253" s="132">
        <v>1</v>
      </c>
      <c r="E253" s="50" t="s">
        <v>331</v>
      </c>
      <c r="F253" s="164">
        <v>46988</v>
      </c>
      <c r="G253" s="35">
        <f>'OFERTAS ECONOMICAS'!J253</f>
        <v>0</v>
      </c>
      <c r="H253" s="35">
        <f>'EV TECNICA'!G253</f>
        <v>0</v>
      </c>
      <c r="I253" s="47" t="str">
        <f t="shared" si="36"/>
        <v>NO OFERTADO</v>
      </c>
      <c r="J253" s="35">
        <f>'OFERTAS ECONOMICAS'!N253</f>
        <v>0</v>
      </c>
      <c r="K253" s="35">
        <f>'EV TECNICA'!H253</f>
        <v>0</v>
      </c>
      <c r="L253" s="47" t="str">
        <f t="shared" si="37"/>
        <v>NO OFERTADO</v>
      </c>
      <c r="M253" s="35">
        <f>'OFERTAS ECONOMICAS'!R253</f>
        <v>0</v>
      </c>
      <c r="N253" s="35">
        <f>'EV TECNICA'!I253</f>
        <v>0</v>
      </c>
      <c r="O253" s="47" t="str">
        <f t="shared" si="38"/>
        <v>NO OFERTADO</v>
      </c>
      <c r="P253" s="35">
        <f>'OFERTAS ECONOMICAS'!V253</f>
        <v>0</v>
      </c>
      <c r="Q253" s="35">
        <f>'EV TECNICA'!J253</f>
        <v>0</v>
      </c>
      <c r="R253" s="47" t="str">
        <f t="shared" si="39"/>
        <v>NO OFERTADO</v>
      </c>
      <c r="S253" s="35">
        <f>'OFERTAS ECONOMICAS'!Z253</f>
        <v>0</v>
      </c>
      <c r="T253" s="35">
        <f>'EV TECNICA'!K253</f>
        <v>0</v>
      </c>
      <c r="U253" s="47" t="str">
        <f t="shared" si="40"/>
        <v>NO OFERTADO</v>
      </c>
      <c r="V253" s="35">
        <f>'OFERTAS ECONOMICAS'!AD253</f>
        <v>0</v>
      </c>
      <c r="W253" s="35">
        <f>'EV TECNICA'!L253</f>
        <v>0</v>
      </c>
      <c r="X253" s="47" t="str">
        <f t="shared" si="41"/>
        <v>NO OFERTADO</v>
      </c>
      <c r="Y253" s="35">
        <f>'OFERTAS ECONOMICAS'!AH253</f>
        <v>0</v>
      </c>
      <c r="Z253" s="35">
        <f>'EV TECNICA'!M253</f>
        <v>0</v>
      </c>
      <c r="AA253" s="47" t="str">
        <f t="shared" si="42"/>
        <v>NO OFERTADO</v>
      </c>
      <c r="AB253" s="35">
        <f>'OFERTAS ECONOMICAS'!AL253</f>
        <v>0</v>
      </c>
      <c r="AC253" s="35">
        <f>'EV TECNICA'!N253</f>
        <v>0</v>
      </c>
      <c r="AD253" s="47" t="str">
        <f t="shared" si="43"/>
        <v>NO OFERTADO</v>
      </c>
      <c r="AE253" s="35">
        <f>'OFERTAS ECONOMICAS'!AP253</f>
        <v>44318</v>
      </c>
      <c r="AF253" s="35" t="str">
        <f>'EV TECNICA'!O253</f>
        <v xml:space="preserve">CUMPLE </v>
      </c>
      <c r="AG253" s="47" t="str">
        <f t="shared" si="44"/>
        <v>HABILITA</v>
      </c>
      <c r="AH253" s="35">
        <f>'OFERTAS ECONOMICAS'!AT253</f>
        <v>0</v>
      </c>
      <c r="AI253" s="35">
        <f>'EV TECNICA'!P253</f>
        <v>0</v>
      </c>
      <c r="AJ253" s="47" t="str">
        <f t="shared" si="45"/>
        <v>NO OFERTADO</v>
      </c>
      <c r="AK253" s="35">
        <f>'OFERTAS ECONOMICAS'!AX253</f>
        <v>0</v>
      </c>
      <c r="AL253" s="35">
        <f>'EV TECNICA'!Q253</f>
        <v>0</v>
      </c>
      <c r="AM253" s="47" t="str">
        <f t="shared" si="46"/>
        <v>NO OFERTADO</v>
      </c>
      <c r="AN253" s="35">
        <f>'OFERTAS ECONOMICAS'!BB253</f>
        <v>0</v>
      </c>
      <c r="AO253" s="35">
        <f>'EV TECNICA'!R253</f>
        <v>0</v>
      </c>
      <c r="AP253" s="47" t="str">
        <f t="shared" si="47"/>
        <v>NO OFERTADO</v>
      </c>
    </row>
    <row r="254" spans="1:42" s="14" customFormat="1" ht="76.5" x14ac:dyDescent="0.2">
      <c r="A254" s="52">
        <v>245</v>
      </c>
      <c r="B254" s="49" t="s">
        <v>175</v>
      </c>
      <c r="C254" s="49" t="s">
        <v>173</v>
      </c>
      <c r="D254" s="132">
        <v>1</v>
      </c>
      <c r="E254" s="50" t="s">
        <v>331</v>
      </c>
      <c r="F254" s="164">
        <v>46988</v>
      </c>
      <c r="G254" s="35">
        <f>'OFERTAS ECONOMICAS'!J254</f>
        <v>0</v>
      </c>
      <c r="H254" s="35">
        <f>'EV TECNICA'!G254</f>
        <v>0</v>
      </c>
      <c r="I254" s="47" t="str">
        <f t="shared" si="36"/>
        <v>NO OFERTADO</v>
      </c>
      <c r="J254" s="35">
        <f>'OFERTAS ECONOMICAS'!N254</f>
        <v>0</v>
      </c>
      <c r="K254" s="35">
        <f>'EV TECNICA'!H254</f>
        <v>0</v>
      </c>
      <c r="L254" s="47" t="str">
        <f t="shared" si="37"/>
        <v>NO OFERTADO</v>
      </c>
      <c r="M254" s="35">
        <f>'OFERTAS ECONOMICAS'!R254</f>
        <v>0</v>
      </c>
      <c r="N254" s="35">
        <f>'EV TECNICA'!I254</f>
        <v>0</v>
      </c>
      <c r="O254" s="47" t="str">
        <f t="shared" si="38"/>
        <v>NO OFERTADO</v>
      </c>
      <c r="P254" s="35">
        <f>'OFERTAS ECONOMICAS'!V254</f>
        <v>0</v>
      </c>
      <c r="Q254" s="35">
        <f>'EV TECNICA'!J254</f>
        <v>0</v>
      </c>
      <c r="R254" s="47" t="str">
        <f t="shared" si="39"/>
        <v>NO OFERTADO</v>
      </c>
      <c r="S254" s="35">
        <f>'OFERTAS ECONOMICAS'!Z254</f>
        <v>0</v>
      </c>
      <c r="T254" s="35">
        <f>'EV TECNICA'!K254</f>
        <v>0</v>
      </c>
      <c r="U254" s="47" t="str">
        <f t="shared" si="40"/>
        <v>NO OFERTADO</v>
      </c>
      <c r="V254" s="35">
        <f>'OFERTAS ECONOMICAS'!AD254</f>
        <v>0</v>
      </c>
      <c r="W254" s="35">
        <f>'EV TECNICA'!L254</f>
        <v>0</v>
      </c>
      <c r="X254" s="47" t="str">
        <f t="shared" si="41"/>
        <v>NO OFERTADO</v>
      </c>
      <c r="Y254" s="35">
        <f>'OFERTAS ECONOMICAS'!AH254</f>
        <v>0</v>
      </c>
      <c r="Z254" s="35">
        <f>'EV TECNICA'!M254</f>
        <v>0</v>
      </c>
      <c r="AA254" s="47" t="str">
        <f t="shared" si="42"/>
        <v>NO OFERTADO</v>
      </c>
      <c r="AB254" s="35">
        <f>'OFERTAS ECONOMICAS'!AL254</f>
        <v>0</v>
      </c>
      <c r="AC254" s="35">
        <f>'EV TECNICA'!N254</f>
        <v>0</v>
      </c>
      <c r="AD254" s="47" t="str">
        <f t="shared" si="43"/>
        <v>NO OFERTADO</v>
      </c>
      <c r="AE254" s="35">
        <f>'OFERTAS ECONOMICAS'!AP254</f>
        <v>44318</v>
      </c>
      <c r="AF254" s="35" t="str">
        <f>'EV TECNICA'!O254</f>
        <v xml:space="preserve">CUMPLE </v>
      </c>
      <c r="AG254" s="47" t="str">
        <f t="shared" si="44"/>
        <v>HABILITA</v>
      </c>
      <c r="AH254" s="35">
        <f>'OFERTAS ECONOMICAS'!AT254</f>
        <v>0</v>
      </c>
      <c r="AI254" s="35">
        <f>'EV TECNICA'!P254</f>
        <v>0</v>
      </c>
      <c r="AJ254" s="47" t="str">
        <f t="shared" si="45"/>
        <v>NO OFERTADO</v>
      </c>
      <c r="AK254" s="35">
        <f>'OFERTAS ECONOMICAS'!AX254</f>
        <v>0</v>
      </c>
      <c r="AL254" s="35">
        <f>'EV TECNICA'!Q254</f>
        <v>0</v>
      </c>
      <c r="AM254" s="47" t="str">
        <f t="shared" si="46"/>
        <v>NO OFERTADO</v>
      </c>
      <c r="AN254" s="35">
        <f>'OFERTAS ECONOMICAS'!BB254</f>
        <v>0</v>
      </c>
      <c r="AO254" s="35">
        <f>'EV TECNICA'!R254</f>
        <v>0</v>
      </c>
      <c r="AP254" s="47" t="str">
        <f t="shared" si="47"/>
        <v>NO OFERTADO</v>
      </c>
    </row>
    <row r="255" spans="1:42" s="14" customFormat="1" ht="25.5" x14ac:dyDescent="0.2">
      <c r="A255" s="48">
        <v>246</v>
      </c>
      <c r="B255" s="49" t="s">
        <v>418</v>
      </c>
      <c r="C255" s="49" t="s">
        <v>176</v>
      </c>
      <c r="D255" s="132">
        <v>1</v>
      </c>
      <c r="E255" s="50" t="s">
        <v>331</v>
      </c>
      <c r="F255" s="164">
        <v>16145</v>
      </c>
      <c r="G255" s="35">
        <f>'OFERTAS ECONOMICAS'!J255</f>
        <v>0</v>
      </c>
      <c r="H255" s="35">
        <f>'EV TECNICA'!G255</f>
        <v>0</v>
      </c>
      <c r="I255" s="47" t="str">
        <f t="shared" si="36"/>
        <v>NO OFERTADO</v>
      </c>
      <c r="J255" s="35">
        <f>'OFERTAS ECONOMICAS'!N255</f>
        <v>0</v>
      </c>
      <c r="K255" s="35">
        <f>'EV TECNICA'!H255</f>
        <v>0</v>
      </c>
      <c r="L255" s="47" t="str">
        <f t="shared" si="37"/>
        <v>NO OFERTADO</v>
      </c>
      <c r="M255" s="35">
        <f>'OFERTAS ECONOMICAS'!R255</f>
        <v>0</v>
      </c>
      <c r="N255" s="35">
        <f>'EV TECNICA'!I255</f>
        <v>0</v>
      </c>
      <c r="O255" s="47" t="str">
        <f t="shared" si="38"/>
        <v>NO OFERTADO</v>
      </c>
      <c r="P255" s="35">
        <f>'OFERTAS ECONOMICAS'!V255</f>
        <v>0</v>
      </c>
      <c r="Q255" s="35">
        <f>'EV TECNICA'!J255</f>
        <v>0</v>
      </c>
      <c r="R255" s="47" t="str">
        <f t="shared" si="39"/>
        <v>NO OFERTADO</v>
      </c>
      <c r="S255" s="35">
        <f>'OFERTAS ECONOMICAS'!Z255</f>
        <v>0</v>
      </c>
      <c r="T255" s="35">
        <f>'EV TECNICA'!K255</f>
        <v>0</v>
      </c>
      <c r="U255" s="47" t="str">
        <f t="shared" si="40"/>
        <v>NO OFERTADO</v>
      </c>
      <c r="V255" s="35">
        <f>'OFERTAS ECONOMICAS'!AD255</f>
        <v>20000</v>
      </c>
      <c r="W255" s="35" t="str">
        <f>'EV TECNICA'!L255</f>
        <v xml:space="preserve">CUMPLE </v>
      </c>
      <c r="X255" s="47" t="str">
        <f t="shared" si="41"/>
        <v>HABILITA</v>
      </c>
      <c r="Y255" s="35">
        <f>'OFERTAS ECONOMICAS'!AH255</f>
        <v>0</v>
      </c>
      <c r="Z255" s="35">
        <f>'EV TECNICA'!M255</f>
        <v>0</v>
      </c>
      <c r="AA255" s="47" t="str">
        <f t="shared" si="42"/>
        <v>NO OFERTADO</v>
      </c>
      <c r="AB255" s="35">
        <f>'OFERTAS ECONOMICAS'!AL255</f>
        <v>0</v>
      </c>
      <c r="AC255" s="35">
        <f>'EV TECNICA'!N255</f>
        <v>0</v>
      </c>
      <c r="AD255" s="47" t="str">
        <f t="shared" si="43"/>
        <v>NO OFERTADO</v>
      </c>
      <c r="AE255" s="35">
        <f>'OFERTAS ECONOMICAS'!AP255</f>
        <v>15227</v>
      </c>
      <c r="AF255" s="35" t="str">
        <f>'EV TECNICA'!O255</f>
        <v xml:space="preserve">CUMPLE </v>
      </c>
      <c r="AG255" s="47" t="str">
        <f t="shared" si="44"/>
        <v>HABILITA</v>
      </c>
      <c r="AH255" s="35">
        <f>'OFERTAS ECONOMICAS'!AT255</f>
        <v>0</v>
      </c>
      <c r="AI255" s="35">
        <f>'EV TECNICA'!P255</f>
        <v>0</v>
      </c>
      <c r="AJ255" s="47" t="str">
        <f t="shared" si="45"/>
        <v>NO OFERTADO</v>
      </c>
      <c r="AK255" s="35">
        <f>'OFERTAS ECONOMICAS'!AX255</f>
        <v>0</v>
      </c>
      <c r="AL255" s="35">
        <f>'EV TECNICA'!Q255</f>
        <v>0</v>
      </c>
      <c r="AM255" s="47" t="str">
        <f t="shared" si="46"/>
        <v>NO OFERTADO</v>
      </c>
      <c r="AN255" s="35">
        <f>'OFERTAS ECONOMICAS'!BB255</f>
        <v>0</v>
      </c>
      <c r="AO255" s="35">
        <f>'EV TECNICA'!R255</f>
        <v>0</v>
      </c>
      <c r="AP255" s="47" t="str">
        <f t="shared" si="47"/>
        <v>NO OFERTADO</v>
      </c>
    </row>
    <row r="256" spans="1:42" s="14" customFormat="1" ht="25.5" x14ac:dyDescent="0.2">
      <c r="A256" s="52">
        <v>247</v>
      </c>
      <c r="B256" s="49" t="s">
        <v>177</v>
      </c>
      <c r="C256" s="49" t="s">
        <v>176</v>
      </c>
      <c r="D256" s="132">
        <v>1</v>
      </c>
      <c r="E256" s="50" t="s">
        <v>331</v>
      </c>
      <c r="F256" s="164">
        <v>33128</v>
      </c>
      <c r="G256" s="35">
        <f>'OFERTAS ECONOMICAS'!J256</f>
        <v>0</v>
      </c>
      <c r="H256" s="35">
        <f>'EV TECNICA'!G256</f>
        <v>0</v>
      </c>
      <c r="I256" s="47" t="str">
        <f t="shared" si="36"/>
        <v>NO OFERTADO</v>
      </c>
      <c r="J256" s="35">
        <f>'OFERTAS ECONOMICAS'!N256</f>
        <v>0</v>
      </c>
      <c r="K256" s="35">
        <f>'EV TECNICA'!H256</f>
        <v>0</v>
      </c>
      <c r="L256" s="47" t="str">
        <f t="shared" si="37"/>
        <v>NO OFERTADO</v>
      </c>
      <c r="M256" s="35">
        <f>'OFERTAS ECONOMICAS'!R256</f>
        <v>0</v>
      </c>
      <c r="N256" s="35">
        <f>'EV TECNICA'!I256</f>
        <v>0</v>
      </c>
      <c r="O256" s="47" t="str">
        <f t="shared" si="38"/>
        <v>NO OFERTADO</v>
      </c>
      <c r="P256" s="35">
        <f>'OFERTAS ECONOMICAS'!V256</f>
        <v>0</v>
      </c>
      <c r="Q256" s="35">
        <f>'EV TECNICA'!J256</f>
        <v>0</v>
      </c>
      <c r="R256" s="47" t="str">
        <f t="shared" si="39"/>
        <v>NO OFERTADO</v>
      </c>
      <c r="S256" s="35">
        <f>'OFERTAS ECONOMICAS'!Z256</f>
        <v>0</v>
      </c>
      <c r="T256" s="35">
        <f>'EV TECNICA'!K256</f>
        <v>0</v>
      </c>
      <c r="U256" s="47" t="str">
        <f t="shared" si="40"/>
        <v>NO OFERTADO</v>
      </c>
      <c r="V256" s="35">
        <f>'OFERTAS ECONOMICAS'!AD256</f>
        <v>28000</v>
      </c>
      <c r="W256" s="35" t="str">
        <f>'EV TECNICA'!L256</f>
        <v xml:space="preserve">CUMPLE </v>
      </c>
      <c r="X256" s="47" t="str">
        <f t="shared" si="41"/>
        <v>HABILITA</v>
      </c>
      <c r="Y256" s="35">
        <f>'OFERTAS ECONOMICAS'!AH256</f>
        <v>0</v>
      </c>
      <c r="Z256" s="35">
        <f>'EV TECNICA'!M256</f>
        <v>0</v>
      </c>
      <c r="AA256" s="47" t="str">
        <f t="shared" si="42"/>
        <v>NO OFERTADO</v>
      </c>
      <c r="AB256" s="35">
        <f>'OFERTAS ECONOMICAS'!AL256</f>
        <v>0</v>
      </c>
      <c r="AC256" s="35">
        <f>'EV TECNICA'!N256</f>
        <v>0</v>
      </c>
      <c r="AD256" s="47" t="str">
        <f t="shared" si="43"/>
        <v>NO OFERTADO</v>
      </c>
      <c r="AE256" s="35">
        <f>'OFERTAS ECONOMICAS'!AP256</f>
        <v>31244</v>
      </c>
      <c r="AF256" s="35" t="str">
        <f>'EV TECNICA'!O256</f>
        <v xml:space="preserve">CUMPLE </v>
      </c>
      <c r="AG256" s="47" t="str">
        <f t="shared" si="44"/>
        <v>HABILITA</v>
      </c>
      <c r="AH256" s="35">
        <f>'OFERTAS ECONOMICAS'!AT256</f>
        <v>0</v>
      </c>
      <c r="AI256" s="35">
        <f>'EV TECNICA'!P256</f>
        <v>0</v>
      </c>
      <c r="AJ256" s="47" t="str">
        <f t="shared" si="45"/>
        <v>NO OFERTADO</v>
      </c>
      <c r="AK256" s="35">
        <f>'OFERTAS ECONOMICAS'!AX256</f>
        <v>0</v>
      </c>
      <c r="AL256" s="35">
        <f>'EV TECNICA'!Q256</f>
        <v>0</v>
      </c>
      <c r="AM256" s="47" t="str">
        <f t="shared" si="46"/>
        <v>NO OFERTADO</v>
      </c>
      <c r="AN256" s="35">
        <f>'OFERTAS ECONOMICAS'!BB256</f>
        <v>0</v>
      </c>
      <c r="AO256" s="35">
        <f>'EV TECNICA'!R256</f>
        <v>0</v>
      </c>
      <c r="AP256" s="47" t="str">
        <f t="shared" si="47"/>
        <v>NO OFERTADO</v>
      </c>
    </row>
    <row r="257" spans="1:42" s="14" customFormat="1" ht="38.25" x14ac:dyDescent="0.2">
      <c r="A257" s="48">
        <v>248</v>
      </c>
      <c r="B257" s="49" t="s">
        <v>419</v>
      </c>
      <c r="C257" s="49" t="s">
        <v>176</v>
      </c>
      <c r="D257" s="132">
        <v>1</v>
      </c>
      <c r="E257" s="50" t="s">
        <v>331</v>
      </c>
      <c r="F257" s="164">
        <v>16145</v>
      </c>
      <c r="G257" s="35">
        <f>'OFERTAS ECONOMICAS'!J257</f>
        <v>0</v>
      </c>
      <c r="H257" s="35">
        <f>'EV TECNICA'!G257</f>
        <v>0</v>
      </c>
      <c r="I257" s="47" t="str">
        <f t="shared" si="36"/>
        <v>NO OFERTADO</v>
      </c>
      <c r="J257" s="35">
        <f>'OFERTAS ECONOMICAS'!N257</f>
        <v>0</v>
      </c>
      <c r="K257" s="35">
        <f>'EV TECNICA'!H257</f>
        <v>0</v>
      </c>
      <c r="L257" s="47" t="str">
        <f t="shared" si="37"/>
        <v>NO OFERTADO</v>
      </c>
      <c r="M257" s="35">
        <f>'OFERTAS ECONOMICAS'!R257</f>
        <v>0</v>
      </c>
      <c r="N257" s="35">
        <f>'EV TECNICA'!I257</f>
        <v>0</v>
      </c>
      <c r="O257" s="47" t="str">
        <f t="shared" si="38"/>
        <v>NO OFERTADO</v>
      </c>
      <c r="P257" s="35">
        <f>'OFERTAS ECONOMICAS'!V257</f>
        <v>0</v>
      </c>
      <c r="Q257" s="35">
        <f>'EV TECNICA'!J257</f>
        <v>0</v>
      </c>
      <c r="R257" s="47" t="str">
        <f t="shared" si="39"/>
        <v>NO OFERTADO</v>
      </c>
      <c r="S257" s="35">
        <f>'OFERTAS ECONOMICAS'!Z257</f>
        <v>0</v>
      </c>
      <c r="T257" s="35">
        <f>'EV TECNICA'!K257</f>
        <v>0</v>
      </c>
      <c r="U257" s="47" t="str">
        <f t="shared" si="40"/>
        <v>NO OFERTADO</v>
      </c>
      <c r="V257" s="35">
        <f>'OFERTAS ECONOMICAS'!AD257</f>
        <v>17000</v>
      </c>
      <c r="W257" s="35" t="str">
        <f>'EV TECNICA'!L257</f>
        <v xml:space="preserve">CUMPLE </v>
      </c>
      <c r="X257" s="47" t="str">
        <f t="shared" si="41"/>
        <v>HABILITA</v>
      </c>
      <c r="Y257" s="35">
        <f>'OFERTAS ECONOMICAS'!AH257</f>
        <v>0</v>
      </c>
      <c r="Z257" s="35">
        <f>'EV TECNICA'!M257</f>
        <v>0</v>
      </c>
      <c r="AA257" s="47" t="str">
        <f t="shared" si="42"/>
        <v>NO OFERTADO</v>
      </c>
      <c r="AB257" s="35">
        <f>'OFERTAS ECONOMICAS'!AL257</f>
        <v>0</v>
      </c>
      <c r="AC257" s="35">
        <f>'EV TECNICA'!N257</f>
        <v>0</v>
      </c>
      <c r="AD257" s="47" t="str">
        <f t="shared" si="43"/>
        <v>NO OFERTADO</v>
      </c>
      <c r="AE257" s="35">
        <f>'OFERTAS ECONOMICAS'!AP257</f>
        <v>15227</v>
      </c>
      <c r="AF257" s="35" t="str">
        <f>'EV TECNICA'!O257</f>
        <v xml:space="preserve">CUMPLE </v>
      </c>
      <c r="AG257" s="47" t="str">
        <f t="shared" si="44"/>
        <v>HABILITA</v>
      </c>
      <c r="AH257" s="35">
        <f>'OFERTAS ECONOMICAS'!AT257</f>
        <v>0</v>
      </c>
      <c r="AI257" s="35">
        <f>'EV TECNICA'!P257</f>
        <v>0</v>
      </c>
      <c r="AJ257" s="47" t="str">
        <f t="shared" si="45"/>
        <v>NO OFERTADO</v>
      </c>
      <c r="AK257" s="35">
        <f>'OFERTAS ECONOMICAS'!AX257</f>
        <v>0</v>
      </c>
      <c r="AL257" s="35">
        <f>'EV TECNICA'!Q257</f>
        <v>0</v>
      </c>
      <c r="AM257" s="47" t="str">
        <f t="shared" si="46"/>
        <v>NO OFERTADO</v>
      </c>
      <c r="AN257" s="35">
        <f>'OFERTAS ECONOMICAS'!BB257</f>
        <v>0</v>
      </c>
      <c r="AO257" s="35">
        <f>'EV TECNICA'!R257</f>
        <v>0</v>
      </c>
      <c r="AP257" s="47" t="str">
        <f t="shared" si="47"/>
        <v>NO OFERTADO</v>
      </c>
    </row>
    <row r="258" spans="1:42" s="14" customFormat="1" ht="51" x14ac:dyDescent="0.2">
      <c r="A258" s="52">
        <v>249</v>
      </c>
      <c r="B258" s="49" t="s">
        <v>178</v>
      </c>
      <c r="C258" s="49" t="s">
        <v>176</v>
      </c>
      <c r="D258" s="132">
        <v>1</v>
      </c>
      <c r="E258" s="50" t="s">
        <v>331</v>
      </c>
      <c r="F258" s="164">
        <v>16145</v>
      </c>
      <c r="G258" s="35">
        <f>'OFERTAS ECONOMICAS'!J258</f>
        <v>0</v>
      </c>
      <c r="H258" s="35">
        <f>'EV TECNICA'!G258</f>
        <v>0</v>
      </c>
      <c r="I258" s="47" t="str">
        <f t="shared" si="36"/>
        <v>NO OFERTADO</v>
      </c>
      <c r="J258" s="35">
        <f>'OFERTAS ECONOMICAS'!N258</f>
        <v>0</v>
      </c>
      <c r="K258" s="35">
        <f>'EV TECNICA'!H258</f>
        <v>0</v>
      </c>
      <c r="L258" s="47" t="str">
        <f t="shared" si="37"/>
        <v>NO OFERTADO</v>
      </c>
      <c r="M258" s="35">
        <f>'OFERTAS ECONOMICAS'!R258</f>
        <v>0</v>
      </c>
      <c r="N258" s="35">
        <f>'EV TECNICA'!I258</f>
        <v>0</v>
      </c>
      <c r="O258" s="47" t="str">
        <f t="shared" si="38"/>
        <v>NO OFERTADO</v>
      </c>
      <c r="P258" s="35">
        <f>'OFERTAS ECONOMICAS'!V258</f>
        <v>0</v>
      </c>
      <c r="Q258" s="35">
        <f>'EV TECNICA'!J258</f>
        <v>0</v>
      </c>
      <c r="R258" s="47" t="str">
        <f t="shared" si="39"/>
        <v>NO OFERTADO</v>
      </c>
      <c r="S258" s="35">
        <f>'OFERTAS ECONOMICAS'!Z258</f>
        <v>0</v>
      </c>
      <c r="T258" s="35">
        <f>'EV TECNICA'!K258</f>
        <v>0</v>
      </c>
      <c r="U258" s="47" t="str">
        <f t="shared" si="40"/>
        <v>NO OFERTADO</v>
      </c>
      <c r="V258" s="35">
        <f>'OFERTAS ECONOMICAS'!AD258</f>
        <v>20000</v>
      </c>
      <c r="W258" s="35" t="str">
        <f>'EV TECNICA'!L258</f>
        <v xml:space="preserve">CUMPLE </v>
      </c>
      <c r="X258" s="47" t="str">
        <f t="shared" si="41"/>
        <v>HABILITA</v>
      </c>
      <c r="Y258" s="35">
        <f>'OFERTAS ECONOMICAS'!AH258</f>
        <v>0</v>
      </c>
      <c r="Z258" s="35">
        <f>'EV TECNICA'!M258</f>
        <v>0</v>
      </c>
      <c r="AA258" s="47" t="str">
        <f t="shared" si="42"/>
        <v>NO OFERTADO</v>
      </c>
      <c r="AB258" s="35">
        <f>'OFERTAS ECONOMICAS'!AL258</f>
        <v>0</v>
      </c>
      <c r="AC258" s="35">
        <f>'EV TECNICA'!N258</f>
        <v>0</v>
      </c>
      <c r="AD258" s="47" t="str">
        <f t="shared" si="43"/>
        <v>NO OFERTADO</v>
      </c>
      <c r="AE258" s="35">
        <f>'OFERTAS ECONOMICAS'!AP258</f>
        <v>15227</v>
      </c>
      <c r="AF258" s="35" t="str">
        <f>'EV TECNICA'!O258</f>
        <v xml:space="preserve">CUMPLE </v>
      </c>
      <c r="AG258" s="47" t="str">
        <f t="shared" si="44"/>
        <v>HABILITA</v>
      </c>
      <c r="AH258" s="35">
        <f>'OFERTAS ECONOMICAS'!AT258</f>
        <v>0</v>
      </c>
      <c r="AI258" s="35">
        <f>'EV TECNICA'!P258</f>
        <v>0</v>
      </c>
      <c r="AJ258" s="47" t="str">
        <f t="shared" si="45"/>
        <v>NO OFERTADO</v>
      </c>
      <c r="AK258" s="35">
        <f>'OFERTAS ECONOMICAS'!AX258</f>
        <v>0</v>
      </c>
      <c r="AL258" s="35">
        <f>'EV TECNICA'!Q258</f>
        <v>0</v>
      </c>
      <c r="AM258" s="47" t="str">
        <f t="shared" si="46"/>
        <v>NO OFERTADO</v>
      </c>
      <c r="AN258" s="35">
        <f>'OFERTAS ECONOMICAS'!BB258</f>
        <v>0</v>
      </c>
      <c r="AO258" s="35">
        <f>'EV TECNICA'!R258</f>
        <v>0</v>
      </c>
      <c r="AP258" s="47" t="str">
        <f t="shared" si="47"/>
        <v>NO OFERTADO</v>
      </c>
    </row>
    <row r="259" spans="1:42" s="14" customFormat="1" ht="38.25" x14ac:dyDescent="0.2">
      <c r="A259" s="48">
        <v>250</v>
      </c>
      <c r="B259" s="49" t="s">
        <v>180</v>
      </c>
      <c r="C259" s="49" t="s">
        <v>181</v>
      </c>
      <c r="D259" s="132">
        <v>1</v>
      </c>
      <c r="E259" s="50" t="s">
        <v>331</v>
      </c>
      <c r="F259" s="164">
        <v>12727</v>
      </c>
      <c r="G259" s="35">
        <f>'OFERTAS ECONOMICAS'!J259</f>
        <v>0</v>
      </c>
      <c r="H259" s="35">
        <f>'EV TECNICA'!G259</f>
        <v>0</v>
      </c>
      <c r="I259" s="47" t="str">
        <f t="shared" si="36"/>
        <v>NO OFERTADO</v>
      </c>
      <c r="J259" s="35">
        <f>'OFERTAS ECONOMICAS'!N259</f>
        <v>0</v>
      </c>
      <c r="K259" s="35">
        <f>'EV TECNICA'!H259</f>
        <v>0</v>
      </c>
      <c r="L259" s="47" t="str">
        <f t="shared" si="37"/>
        <v>NO OFERTADO</v>
      </c>
      <c r="M259" s="35">
        <f>'OFERTAS ECONOMICAS'!R259</f>
        <v>11200</v>
      </c>
      <c r="N259" s="35" t="str">
        <f>'EV TECNICA'!I259</f>
        <v xml:space="preserve">CUMPLE </v>
      </c>
      <c r="O259" s="47" t="str">
        <f t="shared" si="38"/>
        <v>HABILITA</v>
      </c>
      <c r="P259" s="35">
        <f>'OFERTAS ECONOMICAS'!V259</f>
        <v>12045</v>
      </c>
      <c r="Q259" s="35" t="str">
        <f>'EV TECNICA'!J259</f>
        <v xml:space="preserve">CUMPLE </v>
      </c>
      <c r="R259" s="47" t="str">
        <f t="shared" si="39"/>
        <v>HABILITA</v>
      </c>
      <c r="S259" s="35">
        <f>'OFERTAS ECONOMICAS'!Z259</f>
        <v>12915</v>
      </c>
      <c r="T259" s="35" t="str">
        <f>'EV TECNICA'!K259</f>
        <v>NO CUMPLE EV. TECNICA</v>
      </c>
      <c r="U259" s="47" t="str">
        <f t="shared" si="40"/>
        <v>NO HABILITA</v>
      </c>
      <c r="V259" s="35">
        <f>'OFERTAS ECONOMICAS'!AD259</f>
        <v>0</v>
      </c>
      <c r="W259" s="35">
        <f>'EV TECNICA'!L259</f>
        <v>0</v>
      </c>
      <c r="X259" s="47" t="str">
        <f t="shared" si="41"/>
        <v>NO OFERTADO</v>
      </c>
      <c r="Y259" s="35">
        <f>'OFERTAS ECONOMICAS'!AH259</f>
        <v>0</v>
      </c>
      <c r="Z259" s="35">
        <f>'EV TECNICA'!M259</f>
        <v>0</v>
      </c>
      <c r="AA259" s="47" t="str">
        <f t="shared" si="42"/>
        <v>NO OFERTADO</v>
      </c>
      <c r="AB259" s="35">
        <f>'OFERTAS ECONOMICAS'!AL259</f>
        <v>0</v>
      </c>
      <c r="AC259" s="35">
        <f>'EV TECNICA'!N259</f>
        <v>0</v>
      </c>
      <c r="AD259" s="47" t="str">
        <f t="shared" si="43"/>
        <v>NO OFERTADO</v>
      </c>
      <c r="AE259" s="35">
        <f>'OFERTAS ECONOMICAS'!AP259</f>
        <v>12003</v>
      </c>
      <c r="AF259" s="35" t="str">
        <f>'EV TECNICA'!O259</f>
        <v xml:space="preserve">CUMPLE </v>
      </c>
      <c r="AG259" s="47" t="str">
        <f t="shared" si="44"/>
        <v>HABILITA</v>
      </c>
      <c r="AH259" s="35">
        <f>'OFERTAS ECONOMICAS'!AT259</f>
        <v>0</v>
      </c>
      <c r="AI259" s="35">
        <f>'EV TECNICA'!P259</f>
        <v>0</v>
      </c>
      <c r="AJ259" s="47" t="str">
        <f t="shared" si="45"/>
        <v>NO OFERTADO</v>
      </c>
      <c r="AK259" s="35">
        <f>'OFERTAS ECONOMICAS'!AX259</f>
        <v>0</v>
      </c>
      <c r="AL259" s="35">
        <f>'EV TECNICA'!Q259</f>
        <v>0</v>
      </c>
      <c r="AM259" s="47" t="str">
        <f t="shared" si="46"/>
        <v>NO OFERTADO</v>
      </c>
      <c r="AN259" s="35">
        <f>'OFERTAS ECONOMICAS'!BB259</f>
        <v>0</v>
      </c>
      <c r="AO259" s="35">
        <f>'EV TECNICA'!R259</f>
        <v>0</v>
      </c>
      <c r="AP259" s="47" t="str">
        <f t="shared" si="47"/>
        <v>NO OFERTADO</v>
      </c>
    </row>
    <row r="260" spans="1:42" s="14" customFormat="1" ht="38.25" x14ac:dyDescent="0.2">
      <c r="A260" s="52">
        <v>251</v>
      </c>
      <c r="B260" s="49" t="s">
        <v>182</v>
      </c>
      <c r="C260" s="49" t="s">
        <v>181</v>
      </c>
      <c r="D260" s="132">
        <v>1</v>
      </c>
      <c r="E260" s="50" t="s">
        <v>331</v>
      </c>
      <c r="F260" s="164">
        <v>12727</v>
      </c>
      <c r="G260" s="35">
        <f>'OFERTAS ECONOMICAS'!J260</f>
        <v>0</v>
      </c>
      <c r="H260" s="35">
        <f>'EV TECNICA'!G260</f>
        <v>0</v>
      </c>
      <c r="I260" s="47" t="str">
        <f t="shared" si="36"/>
        <v>NO OFERTADO</v>
      </c>
      <c r="J260" s="35">
        <f>'OFERTAS ECONOMICAS'!N260</f>
        <v>0</v>
      </c>
      <c r="K260" s="35">
        <f>'EV TECNICA'!H260</f>
        <v>0</v>
      </c>
      <c r="L260" s="47" t="str">
        <f t="shared" si="37"/>
        <v>NO OFERTADO</v>
      </c>
      <c r="M260" s="35">
        <f>'OFERTAS ECONOMICAS'!R260</f>
        <v>11200</v>
      </c>
      <c r="N260" s="35" t="str">
        <f>'EV TECNICA'!I260</f>
        <v xml:space="preserve">CUMPLE </v>
      </c>
      <c r="O260" s="47" t="str">
        <f t="shared" si="38"/>
        <v>HABILITA</v>
      </c>
      <c r="P260" s="35">
        <f>'OFERTAS ECONOMICAS'!V260</f>
        <v>12045</v>
      </c>
      <c r="Q260" s="35" t="str">
        <f>'EV TECNICA'!J260</f>
        <v xml:space="preserve">CUMPLE </v>
      </c>
      <c r="R260" s="47" t="str">
        <f t="shared" si="39"/>
        <v>HABILITA</v>
      </c>
      <c r="S260" s="35">
        <f>'OFERTAS ECONOMICAS'!Z260</f>
        <v>12915</v>
      </c>
      <c r="T260" s="35" t="str">
        <f>'EV TECNICA'!K260</f>
        <v>NO CUMPLE EV. TECNICA</v>
      </c>
      <c r="U260" s="47" t="str">
        <f t="shared" si="40"/>
        <v>NO HABILITA</v>
      </c>
      <c r="V260" s="35">
        <f>'OFERTAS ECONOMICAS'!AD260</f>
        <v>0</v>
      </c>
      <c r="W260" s="35">
        <f>'EV TECNICA'!L260</f>
        <v>0</v>
      </c>
      <c r="X260" s="47" t="str">
        <f t="shared" si="41"/>
        <v>NO OFERTADO</v>
      </c>
      <c r="Y260" s="35">
        <f>'OFERTAS ECONOMICAS'!AH260</f>
        <v>0</v>
      </c>
      <c r="Z260" s="35">
        <f>'EV TECNICA'!M260</f>
        <v>0</v>
      </c>
      <c r="AA260" s="47" t="str">
        <f t="shared" si="42"/>
        <v>NO OFERTADO</v>
      </c>
      <c r="AB260" s="35">
        <f>'OFERTAS ECONOMICAS'!AL260</f>
        <v>0</v>
      </c>
      <c r="AC260" s="35">
        <f>'EV TECNICA'!N260</f>
        <v>0</v>
      </c>
      <c r="AD260" s="47" t="str">
        <f t="shared" si="43"/>
        <v>NO OFERTADO</v>
      </c>
      <c r="AE260" s="35">
        <f>'OFERTAS ECONOMICAS'!AP260</f>
        <v>12003</v>
      </c>
      <c r="AF260" s="35" t="str">
        <f>'EV TECNICA'!O260</f>
        <v xml:space="preserve">CUMPLE </v>
      </c>
      <c r="AG260" s="47" t="str">
        <f t="shared" si="44"/>
        <v>HABILITA</v>
      </c>
      <c r="AH260" s="35">
        <f>'OFERTAS ECONOMICAS'!AT260</f>
        <v>0</v>
      </c>
      <c r="AI260" s="35">
        <f>'EV TECNICA'!P260</f>
        <v>0</v>
      </c>
      <c r="AJ260" s="47" t="str">
        <f t="shared" si="45"/>
        <v>NO OFERTADO</v>
      </c>
      <c r="AK260" s="35">
        <f>'OFERTAS ECONOMICAS'!AX260</f>
        <v>0</v>
      </c>
      <c r="AL260" s="35">
        <f>'EV TECNICA'!Q260</f>
        <v>0</v>
      </c>
      <c r="AM260" s="47" t="str">
        <f t="shared" si="46"/>
        <v>NO OFERTADO</v>
      </c>
      <c r="AN260" s="35">
        <f>'OFERTAS ECONOMICAS'!BB260</f>
        <v>0</v>
      </c>
      <c r="AO260" s="35">
        <f>'EV TECNICA'!R260</f>
        <v>0</v>
      </c>
      <c r="AP260" s="47" t="str">
        <f t="shared" si="47"/>
        <v>NO OFERTADO</v>
      </c>
    </row>
    <row r="261" spans="1:42" s="14" customFormat="1" ht="25.5" x14ac:dyDescent="0.2">
      <c r="A261" s="48">
        <v>252</v>
      </c>
      <c r="B261" s="49" t="s">
        <v>225</v>
      </c>
      <c r="C261" s="49" t="s">
        <v>209</v>
      </c>
      <c r="D261" s="132">
        <v>1</v>
      </c>
      <c r="E261" s="50" t="s">
        <v>331</v>
      </c>
      <c r="F261" s="164">
        <v>63753</v>
      </c>
      <c r="G261" s="35">
        <f>'OFERTAS ECONOMICAS'!J261</f>
        <v>0</v>
      </c>
      <c r="H261" s="35">
        <f>'EV TECNICA'!G261</f>
        <v>0</v>
      </c>
      <c r="I261" s="47" t="str">
        <f t="shared" si="36"/>
        <v>NO OFERTADO</v>
      </c>
      <c r="J261" s="35">
        <f>'OFERTAS ECONOMICAS'!N261</f>
        <v>0</v>
      </c>
      <c r="K261" s="35">
        <f>'EV TECNICA'!H261</f>
        <v>0</v>
      </c>
      <c r="L261" s="47" t="str">
        <f t="shared" si="37"/>
        <v>NO OFERTADO</v>
      </c>
      <c r="M261" s="35">
        <f>'OFERTAS ECONOMICAS'!R261</f>
        <v>0</v>
      </c>
      <c r="N261" s="35">
        <f>'EV TECNICA'!I261</f>
        <v>0</v>
      </c>
      <c r="O261" s="47" t="str">
        <f t="shared" si="38"/>
        <v>NO OFERTADO</v>
      </c>
      <c r="P261" s="35">
        <f>'OFERTAS ECONOMICAS'!V261</f>
        <v>0</v>
      </c>
      <c r="Q261" s="35">
        <f>'EV TECNICA'!J261</f>
        <v>0</v>
      </c>
      <c r="R261" s="47" t="str">
        <f t="shared" si="39"/>
        <v>NO OFERTADO</v>
      </c>
      <c r="S261" s="35">
        <f>'OFERTAS ECONOMICAS'!Z261</f>
        <v>0</v>
      </c>
      <c r="T261" s="35">
        <f>'EV TECNICA'!K261</f>
        <v>0</v>
      </c>
      <c r="U261" s="47" t="str">
        <f t="shared" si="40"/>
        <v>NO OFERTADO</v>
      </c>
      <c r="V261" s="35">
        <f>'OFERTAS ECONOMICAS'!AD261</f>
        <v>0</v>
      </c>
      <c r="W261" s="35">
        <f>'EV TECNICA'!L261</f>
        <v>0</v>
      </c>
      <c r="X261" s="47" t="str">
        <f t="shared" si="41"/>
        <v>NO OFERTADO</v>
      </c>
      <c r="Y261" s="35">
        <f>'OFERTAS ECONOMICAS'!AH261</f>
        <v>0</v>
      </c>
      <c r="Z261" s="35">
        <f>'EV TECNICA'!M261</f>
        <v>0</v>
      </c>
      <c r="AA261" s="47" t="str">
        <f t="shared" si="42"/>
        <v>NO OFERTADO</v>
      </c>
      <c r="AB261" s="35">
        <f>'OFERTAS ECONOMICAS'!AL261</f>
        <v>0</v>
      </c>
      <c r="AC261" s="35">
        <f>'EV TECNICA'!N261</f>
        <v>0</v>
      </c>
      <c r="AD261" s="47" t="str">
        <f t="shared" si="43"/>
        <v>NO OFERTADO</v>
      </c>
      <c r="AE261" s="35">
        <f>'OFERTAS ECONOMICAS'!AP261</f>
        <v>60131</v>
      </c>
      <c r="AF261" s="35" t="str">
        <f>'EV TECNICA'!O261</f>
        <v xml:space="preserve">CUMPLE </v>
      </c>
      <c r="AG261" s="47" t="str">
        <f t="shared" si="44"/>
        <v>HABILITA</v>
      </c>
      <c r="AH261" s="35">
        <f>'OFERTAS ECONOMICAS'!AT261</f>
        <v>0</v>
      </c>
      <c r="AI261" s="35">
        <f>'EV TECNICA'!P261</f>
        <v>0</v>
      </c>
      <c r="AJ261" s="47" t="str">
        <f t="shared" si="45"/>
        <v>NO OFERTADO</v>
      </c>
      <c r="AK261" s="35">
        <f>'OFERTAS ECONOMICAS'!AX261</f>
        <v>0</v>
      </c>
      <c r="AL261" s="35">
        <f>'EV TECNICA'!Q261</f>
        <v>0</v>
      </c>
      <c r="AM261" s="47" t="str">
        <f t="shared" si="46"/>
        <v>NO OFERTADO</v>
      </c>
      <c r="AN261" s="35">
        <f>'OFERTAS ECONOMICAS'!BB261</f>
        <v>0</v>
      </c>
      <c r="AO261" s="35">
        <f>'EV TECNICA'!R261</f>
        <v>0</v>
      </c>
      <c r="AP261" s="47" t="str">
        <f t="shared" si="47"/>
        <v>NO OFERTADO</v>
      </c>
    </row>
    <row r="262" spans="1:42" s="14" customFormat="1" ht="25.5" x14ac:dyDescent="0.2">
      <c r="A262" s="52">
        <v>253</v>
      </c>
      <c r="B262" s="49" t="s">
        <v>226</v>
      </c>
      <c r="C262" s="49" t="s">
        <v>209</v>
      </c>
      <c r="D262" s="132">
        <v>1</v>
      </c>
      <c r="E262" s="50" t="s">
        <v>331</v>
      </c>
      <c r="F262" s="164">
        <v>63753</v>
      </c>
      <c r="G262" s="35">
        <f>'OFERTAS ECONOMICAS'!J262</f>
        <v>0</v>
      </c>
      <c r="H262" s="35">
        <f>'EV TECNICA'!G262</f>
        <v>0</v>
      </c>
      <c r="I262" s="47" t="str">
        <f t="shared" si="36"/>
        <v>NO OFERTADO</v>
      </c>
      <c r="J262" s="35">
        <f>'OFERTAS ECONOMICAS'!N262</f>
        <v>0</v>
      </c>
      <c r="K262" s="35">
        <f>'EV TECNICA'!H262</f>
        <v>0</v>
      </c>
      <c r="L262" s="47" t="str">
        <f t="shared" si="37"/>
        <v>NO OFERTADO</v>
      </c>
      <c r="M262" s="35">
        <f>'OFERTAS ECONOMICAS'!R262</f>
        <v>0</v>
      </c>
      <c r="N262" s="35">
        <f>'EV TECNICA'!I262</f>
        <v>0</v>
      </c>
      <c r="O262" s="47" t="str">
        <f t="shared" si="38"/>
        <v>NO OFERTADO</v>
      </c>
      <c r="P262" s="35">
        <f>'OFERTAS ECONOMICAS'!V262</f>
        <v>0</v>
      </c>
      <c r="Q262" s="35">
        <f>'EV TECNICA'!J262</f>
        <v>0</v>
      </c>
      <c r="R262" s="47" t="str">
        <f t="shared" si="39"/>
        <v>NO OFERTADO</v>
      </c>
      <c r="S262" s="35">
        <f>'OFERTAS ECONOMICAS'!Z262</f>
        <v>0</v>
      </c>
      <c r="T262" s="35">
        <f>'EV TECNICA'!K262</f>
        <v>0</v>
      </c>
      <c r="U262" s="47" t="str">
        <f t="shared" si="40"/>
        <v>NO OFERTADO</v>
      </c>
      <c r="V262" s="35">
        <f>'OFERTAS ECONOMICAS'!AD262</f>
        <v>0</v>
      </c>
      <c r="W262" s="35">
        <f>'EV TECNICA'!L262</f>
        <v>0</v>
      </c>
      <c r="X262" s="47" t="str">
        <f t="shared" si="41"/>
        <v>NO OFERTADO</v>
      </c>
      <c r="Y262" s="35">
        <f>'OFERTAS ECONOMICAS'!AH262</f>
        <v>0</v>
      </c>
      <c r="Z262" s="35">
        <f>'EV TECNICA'!M262</f>
        <v>0</v>
      </c>
      <c r="AA262" s="47" t="str">
        <f t="shared" si="42"/>
        <v>NO OFERTADO</v>
      </c>
      <c r="AB262" s="35">
        <f>'OFERTAS ECONOMICAS'!AL262</f>
        <v>0</v>
      </c>
      <c r="AC262" s="35">
        <f>'EV TECNICA'!N262</f>
        <v>0</v>
      </c>
      <c r="AD262" s="47" t="str">
        <f t="shared" si="43"/>
        <v>NO OFERTADO</v>
      </c>
      <c r="AE262" s="35">
        <f>'OFERTAS ECONOMICAS'!AP262</f>
        <v>60131</v>
      </c>
      <c r="AF262" s="35" t="str">
        <f>'EV TECNICA'!O262</f>
        <v xml:space="preserve">CUMPLE </v>
      </c>
      <c r="AG262" s="47" t="str">
        <f t="shared" si="44"/>
        <v>HABILITA</v>
      </c>
      <c r="AH262" s="35">
        <f>'OFERTAS ECONOMICAS'!AT262</f>
        <v>0</v>
      </c>
      <c r="AI262" s="35">
        <f>'EV TECNICA'!P262</f>
        <v>0</v>
      </c>
      <c r="AJ262" s="47" t="str">
        <f t="shared" si="45"/>
        <v>NO OFERTADO</v>
      </c>
      <c r="AK262" s="35">
        <f>'OFERTAS ECONOMICAS'!AX262</f>
        <v>0</v>
      </c>
      <c r="AL262" s="35">
        <f>'EV TECNICA'!Q262</f>
        <v>0</v>
      </c>
      <c r="AM262" s="47" t="str">
        <f t="shared" si="46"/>
        <v>NO OFERTADO</v>
      </c>
      <c r="AN262" s="35">
        <f>'OFERTAS ECONOMICAS'!BB262</f>
        <v>0</v>
      </c>
      <c r="AO262" s="35">
        <f>'EV TECNICA'!R262</f>
        <v>0</v>
      </c>
      <c r="AP262" s="47" t="str">
        <f t="shared" si="47"/>
        <v>NO OFERTADO</v>
      </c>
    </row>
    <row r="263" spans="1:42" s="14" customFormat="1" ht="25.5" x14ac:dyDescent="0.2">
      <c r="A263" s="48">
        <v>254</v>
      </c>
      <c r="B263" s="49" t="s">
        <v>227</v>
      </c>
      <c r="C263" s="49" t="s">
        <v>228</v>
      </c>
      <c r="D263" s="132">
        <v>1</v>
      </c>
      <c r="E263" s="50" t="s">
        <v>331</v>
      </c>
      <c r="F263" s="164">
        <v>5012</v>
      </c>
      <c r="G263" s="35">
        <f>'OFERTAS ECONOMICAS'!J263</f>
        <v>0</v>
      </c>
      <c r="H263" s="35">
        <f>'EV TECNICA'!G263</f>
        <v>0</v>
      </c>
      <c r="I263" s="47" t="str">
        <f t="shared" si="36"/>
        <v>NO OFERTADO</v>
      </c>
      <c r="J263" s="35">
        <f>'OFERTAS ECONOMICAS'!N263</f>
        <v>0</v>
      </c>
      <c r="K263" s="35">
        <f>'EV TECNICA'!H263</f>
        <v>0</v>
      </c>
      <c r="L263" s="47" t="str">
        <f t="shared" si="37"/>
        <v>NO OFERTADO</v>
      </c>
      <c r="M263" s="35">
        <f>'OFERTAS ECONOMICAS'!R263</f>
        <v>4100</v>
      </c>
      <c r="N263" s="35" t="str">
        <f>'EV TECNICA'!I263</f>
        <v xml:space="preserve">CUMPLE </v>
      </c>
      <c r="O263" s="47" t="str">
        <f t="shared" si="38"/>
        <v>HABILITA</v>
      </c>
      <c r="P263" s="35">
        <f>'OFERTAS ECONOMICAS'!V263</f>
        <v>4869</v>
      </c>
      <c r="Q263" s="35" t="str">
        <f>'EV TECNICA'!J263</f>
        <v>CUMPLE</v>
      </c>
      <c r="R263" s="47" t="str">
        <f t="shared" si="39"/>
        <v>HABILITA</v>
      </c>
      <c r="S263" s="35">
        <f>'OFERTAS ECONOMICAS'!Z263</f>
        <v>0</v>
      </c>
      <c r="T263" s="35">
        <f>'EV TECNICA'!K263</f>
        <v>0</v>
      </c>
      <c r="U263" s="47" t="str">
        <f t="shared" si="40"/>
        <v>NO OFERTADO</v>
      </c>
      <c r="V263" s="35">
        <f>'OFERTAS ECONOMICAS'!AD263</f>
        <v>0</v>
      </c>
      <c r="W263" s="35">
        <f>'EV TECNICA'!L263</f>
        <v>0</v>
      </c>
      <c r="X263" s="47" t="str">
        <f t="shared" si="41"/>
        <v>NO OFERTADO</v>
      </c>
      <c r="Y263" s="35">
        <f>'OFERTAS ECONOMICAS'!AH263</f>
        <v>0</v>
      </c>
      <c r="Z263" s="35">
        <f>'EV TECNICA'!M263</f>
        <v>0</v>
      </c>
      <c r="AA263" s="47" t="str">
        <f t="shared" si="42"/>
        <v>NO OFERTADO</v>
      </c>
      <c r="AB263" s="35">
        <f>'OFERTAS ECONOMICAS'!AL263</f>
        <v>0</v>
      </c>
      <c r="AC263" s="35">
        <f>'EV TECNICA'!N263</f>
        <v>0</v>
      </c>
      <c r="AD263" s="47" t="str">
        <f t="shared" si="43"/>
        <v>NO OFERTADO</v>
      </c>
      <c r="AE263" s="35">
        <f>'OFERTAS ECONOMICAS'!AP263</f>
        <v>4727</v>
      </c>
      <c r="AF263" s="35" t="str">
        <f>'EV TECNICA'!O263</f>
        <v xml:space="preserve">CUMPLE </v>
      </c>
      <c r="AG263" s="47" t="str">
        <f t="shared" si="44"/>
        <v>HABILITA</v>
      </c>
      <c r="AH263" s="35">
        <f>'OFERTAS ECONOMICAS'!AT263</f>
        <v>0</v>
      </c>
      <c r="AI263" s="35">
        <f>'EV TECNICA'!P263</f>
        <v>0</v>
      </c>
      <c r="AJ263" s="47" t="str">
        <f t="shared" si="45"/>
        <v>NO OFERTADO</v>
      </c>
      <c r="AK263" s="35">
        <f>'OFERTAS ECONOMICAS'!AX263</f>
        <v>0</v>
      </c>
      <c r="AL263" s="35">
        <f>'EV TECNICA'!Q263</f>
        <v>0</v>
      </c>
      <c r="AM263" s="47" t="str">
        <f t="shared" si="46"/>
        <v>NO OFERTADO</v>
      </c>
      <c r="AN263" s="35">
        <f>'OFERTAS ECONOMICAS'!BB263</f>
        <v>0</v>
      </c>
      <c r="AO263" s="35">
        <f>'EV TECNICA'!R263</f>
        <v>0</v>
      </c>
      <c r="AP263" s="47" t="str">
        <f t="shared" si="47"/>
        <v>NO OFERTADO</v>
      </c>
    </row>
    <row r="264" spans="1:42" s="14" customFormat="1" ht="25.5" x14ac:dyDescent="0.2">
      <c r="A264" s="52">
        <v>255</v>
      </c>
      <c r="B264" s="49" t="s">
        <v>250</v>
      </c>
      <c r="C264" s="49" t="s">
        <v>249</v>
      </c>
      <c r="D264" s="132">
        <v>1</v>
      </c>
      <c r="E264" s="50" t="s">
        <v>331</v>
      </c>
      <c r="F264" s="164">
        <v>3271</v>
      </c>
      <c r="G264" s="35">
        <f>'OFERTAS ECONOMICAS'!J264</f>
        <v>0</v>
      </c>
      <c r="H264" s="35">
        <f>'EV TECNICA'!G264</f>
        <v>0</v>
      </c>
      <c r="I264" s="47" t="str">
        <f t="shared" si="36"/>
        <v>NO OFERTADO</v>
      </c>
      <c r="J264" s="35">
        <f>'OFERTAS ECONOMICAS'!N264</f>
        <v>0</v>
      </c>
      <c r="K264" s="35">
        <f>'EV TECNICA'!H264</f>
        <v>0</v>
      </c>
      <c r="L264" s="47" t="str">
        <f t="shared" si="37"/>
        <v>NO OFERTADO</v>
      </c>
      <c r="M264" s="35">
        <f>'OFERTAS ECONOMICAS'!R264</f>
        <v>2540</v>
      </c>
      <c r="N264" s="35" t="str">
        <f>'EV TECNICA'!I264</f>
        <v>CUMPLE</v>
      </c>
      <c r="O264" s="47" t="str">
        <f t="shared" si="38"/>
        <v>HABILITA</v>
      </c>
      <c r="P264" s="35">
        <f>'OFERTAS ECONOMICAS'!V264</f>
        <v>2994</v>
      </c>
      <c r="Q264" s="35" t="str">
        <f>'EV TECNICA'!J264</f>
        <v>CUMPLE</v>
      </c>
      <c r="R264" s="47" t="str">
        <f t="shared" si="39"/>
        <v>HABILITA</v>
      </c>
      <c r="S264" s="35">
        <f>'OFERTAS ECONOMICAS'!Z264</f>
        <v>0</v>
      </c>
      <c r="T264" s="35">
        <f>'EV TECNICA'!K264</f>
        <v>0</v>
      </c>
      <c r="U264" s="47" t="str">
        <f t="shared" si="40"/>
        <v>NO OFERTADO</v>
      </c>
      <c r="V264" s="35">
        <f>'OFERTAS ECONOMICAS'!AD264</f>
        <v>0</v>
      </c>
      <c r="W264" s="35">
        <f>'EV TECNICA'!L264</f>
        <v>0</v>
      </c>
      <c r="X264" s="47" t="str">
        <f t="shared" si="41"/>
        <v>NO OFERTADO</v>
      </c>
      <c r="Y264" s="35">
        <f>'OFERTAS ECONOMICAS'!AH264</f>
        <v>0</v>
      </c>
      <c r="Z264" s="35">
        <f>'EV TECNICA'!M264</f>
        <v>0</v>
      </c>
      <c r="AA264" s="47" t="str">
        <f t="shared" si="42"/>
        <v>NO OFERTADO</v>
      </c>
      <c r="AB264" s="35">
        <f>'OFERTAS ECONOMICAS'!AL264</f>
        <v>0</v>
      </c>
      <c r="AC264" s="35">
        <f>'EV TECNICA'!N264</f>
        <v>0</v>
      </c>
      <c r="AD264" s="47" t="str">
        <f t="shared" si="43"/>
        <v>NO OFERTADO</v>
      </c>
      <c r="AE264" s="35">
        <f>'OFERTAS ECONOMICAS'!AP264</f>
        <v>3085</v>
      </c>
      <c r="AF264" s="35" t="str">
        <f>'EV TECNICA'!O264</f>
        <v xml:space="preserve">CUMPLE </v>
      </c>
      <c r="AG264" s="47" t="str">
        <f t="shared" si="44"/>
        <v>HABILITA</v>
      </c>
      <c r="AH264" s="35">
        <f>'OFERTAS ECONOMICAS'!AT264</f>
        <v>0</v>
      </c>
      <c r="AI264" s="35">
        <f>'EV TECNICA'!P264</f>
        <v>0</v>
      </c>
      <c r="AJ264" s="47" t="str">
        <f t="shared" si="45"/>
        <v>NO OFERTADO</v>
      </c>
      <c r="AK264" s="35">
        <f>'OFERTAS ECONOMICAS'!AX264</f>
        <v>0</v>
      </c>
      <c r="AL264" s="35">
        <f>'EV TECNICA'!Q264</f>
        <v>0</v>
      </c>
      <c r="AM264" s="47" t="str">
        <f t="shared" si="46"/>
        <v>NO OFERTADO</v>
      </c>
      <c r="AN264" s="35">
        <f>'OFERTAS ECONOMICAS'!BB264</f>
        <v>0</v>
      </c>
      <c r="AO264" s="35">
        <f>'EV TECNICA'!R264</f>
        <v>0</v>
      </c>
      <c r="AP264" s="47" t="str">
        <f t="shared" si="47"/>
        <v>NO OFERTADO</v>
      </c>
    </row>
    <row r="265" spans="1:42" s="14" customFormat="1" ht="25.5" x14ac:dyDescent="0.2">
      <c r="A265" s="48">
        <v>256</v>
      </c>
      <c r="B265" s="49" t="s">
        <v>420</v>
      </c>
      <c r="C265" s="49" t="s">
        <v>271</v>
      </c>
      <c r="D265" s="132">
        <v>1</v>
      </c>
      <c r="E265" s="50" t="s">
        <v>331</v>
      </c>
      <c r="F265" s="164">
        <v>112952</v>
      </c>
      <c r="G265" s="35">
        <f>'OFERTAS ECONOMICAS'!J265</f>
        <v>0</v>
      </c>
      <c r="H265" s="35">
        <f>'EV TECNICA'!G265</f>
        <v>0</v>
      </c>
      <c r="I265" s="47" t="str">
        <f t="shared" si="36"/>
        <v>NO OFERTADO</v>
      </c>
      <c r="J265" s="35">
        <f>'OFERTAS ECONOMICAS'!N265</f>
        <v>0</v>
      </c>
      <c r="K265" s="35">
        <f>'EV TECNICA'!H265</f>
        <v>0</v>
      </c>
      <c r="L265" s="47" t="str">
        <f t="shared" si="37"/>
        <v>NO OFERTADO</v>
      </c>
      <c r="M265" s="35">
        <f>'OFERTAS ECONOMICAS'!R265</f>
        <v>0</v>
      </c>
      <c r="N265" s="35">
        <f>'EV TECNICA'!I265</f>
        <v>0</v>
      </c>
      <c r="O265" s="47" t="str">
        <f t="shared" si="38"/>
        <v>NO OFERTADO</v>
      </c>
      <c r="P265" s="35">
        <f>'OFERTAS ECONOMICAS'!V265</f>
        <v>152283</v>
      </c>
      <c r="Q265" s="35" t="str">
        <f>'EV TECNICA'!J265</f>
        <v>CUMPLE</v>
      </c>
      <c r="R265" s="47" t="str">
        <f t="shared" si="39"/>
        <v>NO HABILITA</v>
      </c>
      <c r="S265" s="35">
        <f>'OFERTAS ECONOMICAS'!Z265</f>
        <v>0</v>
      </c>
      <c r="T265" s="35">
        <f>'EV TECNICA'!K265</f>
        <v>0</v>
      </c>
      <c r="U265" s="47" t="str">
        <f t="shared" si="40"/>
        <v>NO OFERTADO</v>
      </c>
      <c r="V265" s="35">
        <f>'OFERTAS ECONOMICAS'!AD265</f>
        <v>223000</v>
      </c>
      <c r="W265" s="35" t="str">
        <f>'EV TECNICA'!L265</f>
        <v xml:space="preserve">CUMPLE </v>
      </c>
      <c r="X265" s="47" t="str">
        <f t="shared" si="41"/>
        <v>NO HABILITA</v>
      </c>
      <c r="Y265" s="35">
        <f>'OFERTAS ECONOMICAS'!AH265</f>
        <v>0</v>
      </c>
      <c r="Z265" s="35">
        <f>'EV TECNICA'!M265</f>
        <v>0</v>
      </c>
      <c r="AA265" s="47" t="str">
        <f t="shared" si="42"/>
        <v>NO OFERTADO</v>
      </c>
      <c r="AB265" s="35">
        <f>'OFERTAS ECONOMICAS'!AL265</f>
        <v>0</v>
      </c>
      <c r="AC265" s="35">
        <f>'EV TECNICA'!N265</f>
        <v>0</v>
      </c>
      <c r="AD265" s="47" t="str">
        <f t="shared" si="43"/>
        <v>NO OFERTADO</v>
      </c>
      <c r="AE265" s="35">
        <f>'OFERTAS ECONOMICAS'!AP265</f>
        <v>0</v>
      </c>
      <c r="AF265" s="35">
        <f>'EV TECNICA'!O265</f>
        <v>0</v>
      </c>
      <c r="AG265" s="47" t="str">
        <f t="shared" si="44"/>
        <v>NO OFERTADO</v>
      </c>
      <c r="AH265" s="35">
        <f>'OFERTAS ECONOMICAS'!AT265</f>
        <v>0</v>
      </c>
      <c r="AI265" s="35">
        <f>'EV TECNICA'!P265</f>
        <v>0</v>
      </c>
      <c r="AJ265" s="47" t="str">
        <f t="shared" si="45"/>
        <v>NO OFERTADO</v>
      </c>
      <c r="AK265" s="35">
        <f>'OFERTAS ECONOMICAS'!AX265</f>
        <v>0</v>
      </c>
      <c r="AL265" s="35">
        <f>'EV TECNICA'!Q265</f>
        <v>0</v>
      </c>
      <c r="AM265" s="47" t="str">
        <f t="shared" si="46"/>
        <v>NO OFERTADO</v>
      </c>
      <c r="AN265" s="35">
        <f>'OFERTAS ECONOMICAS'!BB265</f>
        <v>0</v>
      </c>
      <c r="AO265" s="35">
        <f>'EV TECNICA'!R265</f>
        <v>0</v>
      </c>
      <c r="AP265" s="47" t="str">
        <f t="shared" si="47"/>
        <v>NO OFERTADO</v>
      </c>
    </row>
    <row r="266" spans="1:42" s="14" customFormat="1" ht="25.5" x14ac:dyDescent="0.2">
      <c r="A266" s="52">
        <v>257</v>
      </c>
      <c r="B266" s="49" t="s">
        <v>421</v>
      </c>
      <c r="C266" s="49" t="s">
        <v>271</v>
      </c>
      <c r="D266" s="132">
        <v>1</v>
      </c>
      <c r="E266" s="50" t="s">
        <v>331</v>
      </c>
      <c r="F266" s="164">
        <v>112952</v>
      </c>
      <c r="G266" s="35">
        <f>'OFERTAS ECONOMICAS'!J266</f>
        <v>0</v>
      </c>
      <c r="H266" s="35">
        <f>'EV TECNICA'!G266</f>
        <v>0</v>
      </c>
      <c r="I266" s="47" t="str">
        <f t="shared" si="36"/>
        <v>NO OFERTADO</v>
      </c>
      <c r="J266" s="35">
        <f>'OFERTAS ECONOMICAS'!N266</f>
        <v>0</v>
      </c>
      <c r="K266" s="35">
        <f>'EV TECNICA'!H266</f>
        <v>0</v>
      </c>
      <c r="L266" s="47" t="str">
        <f t="shared" si="37"/>
        <v>NO OFERTADO</v>
      </c>
      <c r="M266" s="35">
        <f>'OFERTAS ECONOMICAS'!R266</f>
        <v>0</v>
      </c>
      <c r="N266" s="35">
        <f>'EV TECNICA'!I266</f>
        <v>0</v>
      </c>
      <c r="O266" s="47" t="str">
        <f t="shared" si="38"/>
        <v>NO OFERTADO</v>
      </c>
      <c r="P266" s="35">
        <f>'OFERTAS ECONOMICAS'!V266</f>
        <v>152283</v>
      </c>
      <c r="Q266" s="35" t="str">
        <f>'EV TECNICA'!J266</f>
        <v>CUMPLE</v>
      </c>
      <c r="R266" s="47" t="str">
        <f t="shared" si="39"/>
        <v>NO HABILITA</v>
      </c>
      <c r="S266" s="35">
        <f>'OFERTAS ECONOMICAS'!Z266</f>
        <v>0</v>
      </c>
      <c r="T266" s="35">
        <f>'EV TECNICA'!K266</f>
        <v>0</v>
      </c>
      <c r="U266" s="47" t="str">
        <f t="shared" si="40"/>
        <v>NO OFERTADO</v>
      </c>
      <c r="V266" s="35">
        <f>'OFERTAS ECONOMICAS'!AD266</f>
        <v>223000</v>
      </c>
      <c r="W266" s="35" t="str">
        <f>'EV TECNICA'!L266</f>
        <v xml:space="preserve">CUMPLE </v>
      </c>
      <c r="X266" s="47" t="str">
        <f t="shared" si="41"/>
        <v>NO HABILITA</v>
      </c>
      <c r="Y266" s="35">
        <f>'OFERTAS ECONOMICAS'!AH266</f>
        <v>0</v>
      </c>
      <c r="Z266" s="35">
        <f>'EV TECNICA'!M266</f>
        <v>0</v>
      </c>
      <c r="AA266" s="47" t="str">
        <f t="shared" si="42"/>
        <v>NO OFERTADO</v>
      </c>
      <c r="AB266" s="35">
        <f>'OFERTAS ECONOMICAS'!AL266</f>
        <v>0</v>
      </c>
      <c r="AC266" s="35">
        <f>'EV TECNICA'!N266</f>
        <v>0</v>
      </c>
      <c r="AD266" s="47" t="str">
        <f t="shared" si="43"/>
        <v>NO OFERTADO</v>
      </c>
      <c r="AE266" s="35">
        <f>'OFERTAS ECONOMICAS'!AP266</f>
        <v>0</v>
      </c>
      <c r="AF266" s="35">
        <f>'EV TECNICA'!O266</f>
        <v>0</v>
      </c>
      <c r="AG266" s="47" t="str">
        <f t="shared" si="44"/>
        <v>NO OFERTADO</v>
      </c>
      <c r="AH266" s="35">
        <f>'OFERTAS ECONOMICAS'!AT266</f>
        <v>0</v>
      </c>
      <c r="AI266" s="35">
        <f>'EV TECNICA'!P266</f>
        <v>0</v>
      </c>
      <c r="AJ266" s="47" t="str">
        <f t="shared" si="45"/>
        <v>NO OFERTADO</v>
      </c>
      <c r="AK266" s="35">
        <f>'OFERTAS ECONOMICAS'!AX266</f>
        <v>0</v>
      </c>
      <c r="AL266" s="35">
        <f>'EV TECNICA'!Q266</f>
        <v>0</v>
      </c>
      <c r="AM266" s="47" t="str">
        <f t="shared" si="46"/>
        <v>NO OFERTADO</v>
      </c>
      <c r="AN266" s="35">
        <f>'OFERTAS ECONOMICAS'!BB266</f>
        <v>0</v>
      </c>
      <c r="AO266" s="35">
        <f>'EV TECNICA'!R266</f>
        <v>0</v>
      </c>
      <c r="AP266" s="47" t="str">
        <f t="shared" si="47"/>
        <v>NO OFERTADO</v>
      </c>
    </row>
    <row r="267" spans="1:42" s="14" customFormat="1" ht="25.5" x14ac:dyDescent="0.2">
      <c r="A267" s="48">
        <v>258</v>
      </c>
      <c r="B267" s="49" t="s">
        <v>422</v>
      </c>
      <c r="C267" s="49" t="s">
        <v>271</v>
      </c>
      <c r="D267" s="132">
        <v>1</v>
      </c>
      <c r="E267" s="50" t="s">
        <v>331</v>
      </c>
      <c r="F267" s="164">
        <v>112952</v>
      </c>
      <c r="G267" s="35">
        <f>'OFERTAS ECONOMICAS'!J267</f>
        <v>0</v>
      </c>
      <c r="H267" s="35">
        <f>'EV TECNICA'!G267</f>
        <v>0</v>
      </c>
      <c r="I267" s="47" t="str">
        <f t="shared" ref="I267:I278" si="48">+IF(G267=0,"NO OFERTADO",IF(H267="NO CUMPLE EV. TECNICA","NO HABILITA",IF(G267&lt;=($F267*(1+$F$4)),"HABILITA","NO HABILITA")))</f>
        <v>NO OFERTADO</v>
      </c>
      <c r="J267" s="35">
        <f>'OFERTAS ECONOMICAS'!N267</f>
        <v>0</v>
      </c>
      <c r="K267" s="35">
        <f>'EV TECNICA'!H267</f>
        <v>0</v>
      </c>
      <c r="L267" s="47" t="str">
        <f t="shared" ref="L267:L278" si="49">+IF(J267=0,"NO OFERTADO",IF(K267="NO CUMPLE EV. TECNICA","NO HABILITA",IF(J267&lt;=($F267*(1+$F$4)),"HABILITA","NO HABILITA")))</f>
        <v>NO OFERTADO</v>
      </c>
      <c r="M267" s="35">
        <f>'OFERTAS ECONOMICAS'!R267</f>
        <v>0</v>
      </c>
      <c r="N267" s="35">
        <f>'EV TECNICA'!I267</f>
        <v>0</v>
      </c>
      <c r="O267" s="47" t="str">
        <f t="shared" ref="O267:O278" si="50">+IF(M267=0,"NO OFERTADO",IF(N267="NO CUMPLE EV. TECNICA","NO HABILITA",IF(M267&lt;=($F267*(1+$F$4)),"HABILITA","NO HABILITA")))</f>
        <v>NO OFERTADO</v>
      </c>
      <c r="P267" s="35">
        <f>'OFERTAS ECONOMICAS'!V267</f>
        <v>307841</v>
      </c>
      <c r="Q267" s="35" t="str">
        <f>'EV TECNICA'!J267</f>
        <v>CUMPLE</v>
      </c>
      <c r="R267" s="47" t="str">
        <f t="shared" ref="R267:R278" si="51">+IF(P267=0,"NO OFERTADO",IF(Q267="NO CUMPLE EV. TECNICA","NO HABILITA",IF(P267&lt;=($F267*(1+$F$4)),"HABILITA","NO HABILITA")))</f>
        <v>NO HABILITA</v>
      </c>
      <c r="S267" s="35">
        <f>'OFERTAS ECONOMICAS'!Z267</f>
        <v>0</v>
      </c>
      <c r="T267" s="35">
        <f>'EV TECNICA'!K267</f>
        <v>0</v>
      </c>
      <c r="U267" s="47" t="str">
        <f t="shared" ref="U267:U278" si="52">+IF(S267=0,"NO OFERTADO",IF(T267="NO CUMPLE EV. TECNICA","NO HABILITA",IF(S267&lt;=($F267*(1+$F$4)),"HABILITA","NO HABILITA")))</f>
        <v>NO OFERTADO</v>
      </c>
      <c r="V267" s="35">
        <f>'OFERTAS ECONOMICAS'!AD267</f>
        <v>223000</v>
      </c>
      <c r="W267" s="35" t="str">
        <f>'EV TECNICA'!L267</f>
        <v xml:space="preserve">CUMPLE </v>
      </c>
      <c r="X267" s="47" t="str">
        <f t="shared" ref="X267:X278" si="53">+IF(V267=0,"NO OFERTADO",IF(W267="NO CUMPLE EV. TECNICA","NO HABILITA",IF(V267&lt;=($F267*(1+$F$4)),"HABILITA","NO HABILITA")))</f>
        <v>NO HABILITA</v>
      </c>
      <c r="Y267" s="35">
        <f>'OFERTAS ECONOMICAS'!AH267</f>
        <v>0</v>
      </c>
      <c r="Z267" s="35">
        <f>'EV TECNICA'!M267</f>
        <v>0</v>
      </c>
      <c r="AA267" s="47" t="str">
        <f t="shared" ref="AA267:AA278" si="54">+IF(Y267=0,"NO OFERTADO",IF(Z267="NO CUMPLE EV. TECNICA","NO HABILITA",IF(Y267&lt;=($F267*(1+$F$4)),"HABILITA","NO HABILITA")))</f>
        <v>NO OFERTADO</v>
      </c>
      <c r="AB267" s="35">
        <f>'OFERTAS ECONOMICAS'!AL267</f>
        <v>0</v>
      </c>
      <c r="AC267" s="35">
        <f>'EV TECNICA'!N267</f>
        <v>0</v>
      </c>
      <c r="AD267" s="47" t="str">
        <f t="shared" ref="AD267:AD278" si="55">+IF(AB267=0,"NO OFERTADO",IF(AC267="NO CUMPLE EV. TECNICA","NO HABILITA",IF(AB267&lt;=($F267*(1+$F$4)),"HABILITA","NO HABILITA")))</f>
        <v>NO OFERTADO</v>
      </c>
      <c r="AE267" s="35">
        <f>'OFERTAS ECONOMICAS'!AP267</f>
        <v>0</v>
      </c>
      <c r="AF267" s="35">
        <f>'EV TECNICA'!O267</f>
        <v>0</v>
      </c>
      <c r="AG267" s="47" t="str">
        <f t="shared" ref="AG267:AG278" si="56">+IF(AE267=0,"NO OFERTADO",IF(AF267="NO CUMPLE EV. TECNICA","NO HABILITA",IF(AE267&lt;=($F267*(1+$F$4)),"HABILITA","NO HABILITA")))</f>
        <v>NO OFERTADO</v>
      </c>
      <c r="AH267" s="35">
        <f>'OFERTAS ECONOMICAS'!AT267</f>
        <v>0</v>
      </c>
      <c r="AI267" s="35">
        <f>'EV TECNICA'!P267</f>
        <v>0</v>
      </c>
      <c r="AJ267" s="47" t="str">
        <f t="shared" ref="AJ267:AJ278" si="57">+IF(AH267=0,"NO OFERTADO",IF(AI267="NO CUMPLE EV. TECNICA","NO HABILITA",IF(AH267&lt;=($F267*(1+$F$4)),"HABILITA","NO HABILITA")))</f>
        <v>NO OFERTADO</v>
      </c>
      <c r="AK267" s="35">
        <f>'OFERTAS ECONOMICAS'!AX267</f>
        <v>0</v>
      </c>
      <c r="AL267" s="35">
        <f>'EV TECNICA'!Q267</f>
        <v>0</v>
      </c>
      <c r="AM267" s="47" t="str">
        <f t="shared" ref="AM267:AM278" si="58">+IF(AK267=0,"NO OFERTADO",IF(AL267="NO CUMPLE EV. TECNICA","NO HABILITA",IF(AK267&lt;=($F267*(1+$F$4)),"HABILITA","NO HABILITA")))</f>
        <v>NO OFERTADO</v>
      </c>
      <c r="AN267" s="35">
        <f>'OFERTAS ECONOMICAS'!BB267</f>
        <v>0</v>
      </c>
      <c r="AO267" s="35">
        <f>'EV TECNICA'!R267</f>
        <v>0</v>
      </c>
      <c r="AP267" s="47" t="str">
        <f t="shared" ref="AP267:AP278" si="59">+IF(AN267=0,"NO OFERTADO",IF(AO267="NO CUMPLE EV. TECNICA","NO HABILITA",IF(AN267&lt;=($F267*(1+$F$4)),"HABILITA","NO HABILITA")))</f>
        <v>NO OFERTADO</v>
      </c>
    </row>
    <row r="268" spans="1:42" s="14" customFormat="1" ht="25.5" x14ac:dyDescent="0.2">
      <c r="A268" s="52">
        <v>259</v>
      </c>
      <c r="B268" s="49" t="s">
        <v>423</v>
      </c>
      <c r="C268" s="49" t="s">
        <v>271</v>
      </c>
      <c r="D268" s="132">
        <v>1</v>
      </c>
      <c r="E268" s="50" t="s">
        <v>331</v>
      </c>
      <c r="F268" s="164">
        <v>112952</v>
      </c>
      <c r="G268" s="35">
        <f>'OFERTAS ECONOMICAS'!J268</f>
        <v>0</v>
      </c>
      <c r="H268" s="35">
        <f>'EV TECNICA'!G268</f>
        <v>0</v>
      </c>
      <c r="I268" s="47" t="str">
        <f t="shared" si="48"/>
        <v>NO OFERTADO</v>
      </c>
      <c r="J268" s="35">
        <f>'OFERTAS ECONOMICAS'!N268</f>
        <v>0</v>
      </c>
      <c r="K268" s="35">
        <f>'EV TECNICA'!H268</f>
        <v>0</v>
      </c>
      <c r="L268" s="47" t="str">
        <f t="shared" si="49"/>
        <v>NO OFERTADO</v>
      </c>
      <c r="M268" s="35">
        <f>'OFERTAS ECONOMICAS'!R268</f>
        <v>0</v>
      </c>
      <c r="N268" s="35">
        <f>'EV TECNICA'!I268</f>
        <v>0</v>
      </c>
      <c r="O268" s="47" t="str">
        <f t="shared" si="50"/>
        <v>NO OFERTADO</v>
      </c>
      <c r="P268" s="35">
        <f>'OFERTAS ECONOMICAS'!V268</f>
        <v>152283</v>
      </c>
      <c r="Q268" s="35" t="str">
        <f>'EV TECNICA'!J268</f>
        <v>NO CUMPLE EV. TECNICA</v>
      </c>
      <c r="R268" s="47" t="str">
        <f t="shared" si="51"/>
        <v>NO HABILITA</v>
      </c>
      <c r="S268" s="35">
        <f>'OFERTAS ECONOMICAS'!Z268</f>
        <v>0</v>
      </c>
      <c r="T268" s="35">
        <f>'EV TECNICA'!K268</f>
        <v>0</v>
      </c>
      <c r="U268" s="47" t="str">
        <f t="shared" si="52"/>
        <v>NO OFERTADO</v>
      </c>
      <c r="V268" s="35">
        <f>'OFERTAS ECONOMICAS'!AD268</f>
        <v>223000</v>
      </c>
      <c r="W268" s="35" t="str">
        <f>'EV TECNICA'!L268</f>
        <v xml:space="preserve">CUMPLE </v>
      </c>
      <c r="X268" s="47" t="str">
        <f t="shared" si="53"/>
        <v>NO HABILITA</v>
      </c>
      <c r="Y268" s="35">
        <f>'OFERTAS ECONOMICAS'!AH268</f>
        <v>0</v>
      </c>
      <c r="Z268" s="35">
        <f>'EV TECNICA'!M268</f>
        <v>0</v>
      </c>
      <c r="AA268" s="47" t="str">
        <f t="shared" si="54"/>
        <v>NO OFERTADO</v>
      </c>
      <c r="AB268" s="35">
        <f>'OFERTAS ECONOMICAS'!AL268</f>
        <v>0</v>
      </c>
      <c r="AC268" s="35">
        <f>'EV TECNICA'!N268</f>
        <v>0</v>
      </c>
      <c r="AD268" s="47" t="str">
        <f t="shared" si="55"/>
        <v>NO OFERTADO</v>
      </c>
      <c r="AE268" s="35">
        <f>'OFERTAS ECONOMICAS'!AP268</f>
        <v>0</v>
      </c>
      <c r="AF268" s="35">
        <f>'EV TECNICA'!O268</f>
        <v>0</v>
      </c>
      <c r="AG268" s="47" t="str">
        <f t="shared" si="56"/>
        <v>NO OFERTADO</v>
      </c>
      <c r="AH268" s="35">
        <f>'OFERTAS ECONOMICAS'!AT268</f>
        <v>0</v>
      </c>
      <c r="AI268" s="35">
        <f>'EV TECNICA'!P268</f>
        <v>0</v>
      </c>
      <c r="AJ268" s="47" t="str">
        <f t="shared" si="57"/>
        <v>NO OFERTADO</v>
      </c>
      <c r="AK268" s="35">
        <f>'OFERTAS ECONOMICAS'!AX268</f>
        <v>0</v>
      </c>
      <c r="AL268" s="35">
        <f>'EV TECNICA'!Q268</f>
        <v>0</v>
      </c>
      <c r="AM268" s="47" t="str">
        <f t="shared" si="58"/>
        <v>NO OFERTADO</v>
      </c>
      <c r="AN268" s="35">
        <f>'OFERTAS ECONOMICAS'!BB268</f>
        <v>0</v>
      </c>
      <c r="AO268" s="35">
        <f>'EV TECNICA'!R268</f>
        <v>0</v>
      </c>
      <c r="AP268" s="47" t="str">
        <f t="shared" si="59"/>
        <v>NO OFERTADO</v>
      </c>
    </row>
    <row r="269" spans="1:42" s="14" customFormat="1" ht="25.5" x14ac:dyDescent="0.2">
      <c r="A269" s="48">
        <v>260</v>
      </c>
      <c r="B269" s="49" t="s">
        <v>424</v>
      </c>
      <c r="C269" s="49" t="s">
        <v>271</v>
      </c>
      <c r="D269" s="132">
        <v>1</v>
      </c>
      <c r="E269" s="50" t="s">
        <v>331</v>
      </c>
      <c r="F269" s="164">
        <v>112952</v>
      </c>
      <c r="G269" s="35">
        <f>'OFERTAS ECONOMICAS'!J269</f>
        <v>0</v>
      </c>
      <c r="H269" s="35">
        <f>'EV TECNICA'!G269</f>
        <v>0</v>
      </c>
      <c r="I269" s="47" t="str">
        <f t="shared" si="48"/>
        <v>NO OFERTADO</v>
      </c>
      <c r="J269" s="35">
        <f>'OFERTAS ECONOMICAS'!N269</f>
        <v>0</v>
      </c>
      <c r="K269" s="35">
        <f>'EV TECNICA'!H269</f>
        <v>0</v>
      </c>
      <c r="L269" s="47" t="str">
        <f t="shared" si="49"/>
        <v>NO OFERTADO</v>
      </c>
      <c r="M269" s="35">
        <f>'OFERTAS ECONOMICAS'!R269</f>
        <v>0</v>
      </c>
      <c r="N269" s="35">
        <f>'EV TECNICA'!I269</f>
        <v>0</v>
      </c>
      <c r="O269" s="47" t="str">
        <f t="shared" si="50"/>
        <v>NO OFERTADO</v>
      </c>
      <c r="P269" s="35">
        <f>'OFERTAS ECONOMICAS'!V269</f>
        <v>146591</v>
      </c>
      <c r="Q269" s="35" t="str">
        <f>'EV TECNICA'!J269</f>
        <v>NO CUMPLE EV. TECNICA</v>
      </c>
      <c r="R269" s="47" t="str">
        <f t="shared" si="51"/>
        <v>NO HABILITA</v>
      </c>
      <c r="S269" s="35">
        <f>'OFERTAS ECONOMICAS'!Z269</f>
        <v>0</v>
      </c>
      <c r="T269" s="35">
        <f>'EV TECNICA'!K269</f>
        <v>0</v>
      </c>
      <c r="U269" s="47" t="str">
        <f t="shared" si="52"/>
        <v>NO OFERTADO</v>
      </c>
      <c r="V269" s="35">
        <f>'OFERTAS ECONOMICAS'!AD269</f>
        <v>0</v>
      </c>
      <c r="W269" s="35">
        <f>'EV TECNICA'!L269</f>
        <v>0</v>
      </c>
      <c r="X269" s="47" t="str">
        <f t="shared" si="53"/>
        <v>NO OFERTADO</v>
      </c>
      <c r="Y269" s="35">
        <f>'OFERTAS ECONOMICAS'!AH269</f>
        <v>0</v>
      </c>
      <c r="Z269" s="35">
        <f>'EV TECNICA'!M269</f>
        <v>0</v>
      </c>
      <c r="AA269" s="47" t="str">
        <f t="shared" si="54"/>
        <v>NO OFERTADO</v>
      </c>
      <c r="AB269" s="35">
        <f>'OFERTAS ECONOMICAS'!AL269</f>
        <v>0</v>
      </c>
      <c r="AC269" s="35">
        <f>'EV TECNICA'!N269</f>
        <v>0</v>
      </c>
      <c r="AD269" s="47" t="str">
        <f t="shared" si="55"/>
        <v>NO OFERTADO</v>
      </c>
      <c r="AE269" s="35">
        <f>'OFERTAS ECONOMICAS'!AP269</f>
        <v>0</v>
      </c>
      <c r="AF269" s="35">
        <f>'EV TECNICA'!O269</f>
        <v>0</v>
      </c>
      <c r="AG269" s="47" t="str">
        <f t="shared" si="56"/>
        <v>NO OFERTADO</v>
      </c>
      <c r="AH269" s="35">
        <f>'OFERTAS ECONOMICAS'!AT269</f>
        <v>0</v>
      </c>
      <c r="AI269" s="35">
        <f>'EV TECNICA'!P269</f>
        <v>0</v>
      </c>
      <c r="AJ269" s="47" t="str">
        <f t="shared" si="57"/>
        <v>NO OFERTADO</v>
      </c>
      <c r="AK269" s="35">
        <f>'OFERTAS ECONOMICAS'!AX269</f>
        <v>0</v>
      </c>
      <c r="AL269" s="35">
        <f>'EV TECNICA'!Q269</f>
        <v>0</v>
      </c>
      <c r="AM269" s="47" t="str">
        <f t="shared" si="58"/>
        <v>NO OFERTADO</v>
      </c>
      <c r="AN269" s="35">
        <f>'OFERTAS ECONOMICAS'!BB269</f>
        <v>0</v>
      </c>
      <c r="AO269" s="35">
        <f>'EV TECNICA'!R269</f>
        <v>0</v>
      </c>
      <c r="AP269" s="47" t="str">
        <f t="shared" si="59"/>
        <v>NO OFERTADO</v>
      </c>
    </row>
    <row r="270" spans="1:42" s="14" customFormat="1" ht="25.5" x14ac:dyDescent="0.2">
      <c r="A270" s="52">
        <v>261</v>
      </c>
      <c r="B270" s="49" t="s">
        <v>425</v>
      </c>
      <c r="C270" s="49" t="s">
        <v>271</v>
      </c>
      <c r="D270" s="132">
        <v>1</v>
      </c>
      <c r="E270" s="50" t="s">
        <v>331</v>
      </c>
      <c r="F270" s="164">
        <v>112954</v>
      </c>
      <c r="G270" s="35">
        <f>'OFERTAS ECONOMICAS'!J270</f>
        <v>0</v>
      </c>
      <c r="H270" s="35">
        <f>'EV TECNICA'!G270</f>
        <v>0</v>
      </c>
      <c r="I270" s="47" t="str">
        <f t="shared" si="48"/>
        <v>NO OFERTADO</v>
      </c>
      <c r="J270" s="35">
        <f>'OFERTAS ECONOMICAS'!N270</f>
        <v>0</v>
      </c>
      <c r="K270" s="35">
        <f>'EV TECNICA'!H270</f>
        <v>0</v>
      </c>
      <c r="L270" s="47" t="str">
        <f t="shared" si="49"/>
        <v>NO OFERTADO</v>
      </c>
      <c r="M270" s="35">
        <f>'OFERTAS ECONOMICAS'!R270</f>
        <v>0</v>
      </c>
      <c r="N270" s="35">
        <f>'EV TECNICA'!I270</f>
        <v>0</v>
      </c>
      <c r="O270" s="47" t="str">
        <f t="shared" si="50"/>
        <v>NO OFERTADO</v>
      </c>
      <c r="P270" s="35">
        <f>'OFERTAS ECONOMICAS'!V270</f>
        <v>306818</v>
      </c>
      <c r="Q270" s="35" t="str">
        <f>'EV TECNICA'!J270</f>
        <v>NO CUMPLE EV. TECNICA</v>
      </c>
      <c r="R270" s="47" t="str">
        <f t="shared" si="51"/>
        <v>NO HABILITA</v>
      </c>
      <c r="S270" s="35">
        <f>'OFERTAS ECONOMICAS'!Z270</f>
        <v>0</v>
      </c>
      <c r="T270" s="35">
        <f>'EV TECNICA'!K270</f>
        <v>0</v>
      </c>
      <c r="U270" s="47" t="str">
        <f t="shared" si="52"/>
        <v>NO OFERTADO</v>
      </c>
      <c r="V270" s="35">
        <f>'OFERTAS ECONOMICAS'!AD270</f>
        <v>223000</v>
      </c>
      <c r="W270" s="35" t="str">
        <f>'EV TECNICA'!L270</f>
        <v xml:space="preserve">CUMPLE </v>
      </c>
      <c r="X270" s="47" t="str">
        <f t="shared" si="53"/>
        <v>NO HABILITA</v>
      </c>
      <c r="Y270" s="35">
        <f>'OFERTAS ECONOMICAS'!AH270</f>
        <v>0</v>
      </c>
      <c r="Z270" s="35">
        <f>'EV TECNICA'!M270</f>
        <v>0</v>
      </c>
      <c r="AA270" s="47" t="str">
        <f t="shared" si="54"/>
        <v>NO OFERTADO</v>
      </c>
      <c r="AB270" s="35">
        <f>'OFERTAS ECONOMICAS'!AL270</f>
        <v>0</v>
      </c>
      <c r="AC270" s="35">
        <f>'EV TECNICA'!N270</f>
        <v>0</v>
      </c>
      <c r="AD270" s="47" t="str">
        <f t="shared" si="55"/>
        <v>NO OFERTADO</v>
      </c>
      <c r="AE270" s="35">
        <f>'OFERTAS ECONOMICAS'!AP270</f>
        <v>0</v>
      </c>
      <c r="AF270" s="35">
        <f>'EV TECNICA'!O270</f>
        <v>0</v>
      </c>
      <c r="AG270" s="47" t="str">
        <f t="shared" si="56"/>
        <v>NO OFERTADO</v>
      </c>
      <c r="AH270" s="35">
        <f>'OFERTAS ECONOMICAS'!AT270</f>
        <v>0</v>
      </c>
      <c r="AI270" s="35">
        <f>'EV TECNICA'!P270</f>
        <v>0</v>
      </c>
      <c r="AJ270" s="47" t="str">
        <f t="shared" si="57"/>
        <v>NO OFERTADO</v>
      </c>
      <c r="AK270" s="35">
        <f>'OFERTAS ECONOMICAS'!AX270</f>
        <v>0</v>
      </c>
      <c r="AL270" s="35">
        <f>'EV TECNICA'!Q270</f>
        <v>0</v>
      </c>
      <c r="AM270" s="47" t="str">
        <f t="shared" si="58"/>
        <v>NO OFERTADO</v>
      </c>
      <c r="AN270" s="35">
        <f>'OFERTAS ECONOMICAS'!BB270</f>
        <v>0</v>
      </c>
      <c r="AO270" s="35">
        <f>'EV TECNICA'!R270</f>
        <v>0</v>
      </c>
      <c r="AP270" s="47" t="str">
        <f t="shared" si="59"/>
        <v>NO OFERTADO</v>
      </c>
    </row>
    <row r="271" spans="1:42" s="14" customFormat="1" ht="12.75" x14ac:dyDescent="0.2">
      <c r="A271" s="48">
        <v>262</v>
      </c>
      <c r="B271" s="49" t="s">
        <v>278</v>
      </c>
      <c r="C271" s="49" t="s">
        <v>271</v>
      </c>
      <c r="D271" s="132">
        <v>1</v>
      </c>
      <c r="E271" s="50" t="s">
        <v>331</v>
      </c>
      <c r="F271" s="164">
        <v>614</v>
      </c>
      <c r="G271" s="35">
        <f>'OFERTAS ECONOMICAS'!J271</f>
        <v>0</v>
      </c>
      <c r="H271" s="35">
        <f>'EV TECNICA'!G271</f>
        <v>0</v>
      </c>
      <c r="I271" s="47" t="str">
        <f t="shared" si="48"/>
        <v>NO OFERTADO</v>
      </c>
      <c r="J271" s="35">
        <f>'OFERTAS ECONOMICAS'!N271</f>
        <v>0</v>
      </c>
      <c r="K271" s="35">
        <f>'EV TECNICA'!H271</f>
        <v>0</v>
      </c>
      <c r="L271" s="47" t="str">
        <f t="shared" si="49"/>
        <v>NO OFERTADO</v>
      </c>
      <c r="M271" s="35">
        <f>'OFERTAS ECONOMICAS'!R271</f>
        <v>0</v>
      </c>
      <c r="N271" s="35">
        <f>'EV TECNICA'!I271</f>
        <v>0</v>
      </c>
      <c r="O271" s="47" t="str">
        <f t="shared" si="50"/>
        <v>NO OFERTADO</v>
      </c>
      <c r="P271" s="35">
        <f>'OFERTAS ECONOMICAS'!V271</f>
        <v>855</v>
      </c>
      <c r="Q271" s="35" t="str">
        <f>'EV TECNICA'!J271</f>
        <v>CUMPLE</v>
      </c>
      <c r="R271" s="47" t="str">
        <f t="shared" si="51"/>
        <v>NO HABILITA</v>
      </c>
      <c r="S271" s="35">
        <f>'OFERTAS ECONOMICAS'!Z271</f>
        <v>0</v>
      </c>
      <c r="T271" s="35">
        <f>'EV TECNICA'!K271</f>
        <v>0</v>
      </c>
      <c r="U271" s="47" t="str">
        <f t="shared" si="52"/>
        <v>NO OFERTADO</v>
      </c>
      <c r="V271" s="35">
        <f>'OFERTAS ECONOMICAS'!AD271</f>
        <v>0</v>
      </c>
      <c r="W271" s="35">
        <f>'EV TECNICA'!L271</f>
        <v>0</v>
      </c>
      <c r="X271" s="47" t="str">
        <f t="shared" si="53"/>
        <v>NO OFERTADO</v>
      </c>
      <c r="Y271" s="35">
        <f>'OFERTAS ECONOMICAS'!AH271</f>
        <v>0</v>
      </c>
      <c r="Z271" s="35">
        <f>'EV TECNICA'!M271</f>
        <v>0</v>
      </c>
      <c r="AA271" s="47" t="str">
        <f t="shared" si="54"/>
        <v>NO OFERTADO</v>
      </c>
      <c r="AB271" s="35">
        <f>'OFERTAS ECONOMICAS'!AL271</f>
        <v>0</v>
      </c>
      <c r="AC271" s="35">
        <f>'EV TECNICA'!N271</f>
        <v>0</v>
      </c>
      <c r="AD271" s="47" t="str">
        <f t="shared" si="55"/>
        <v>NO OFERTADO</v>
      </c>
      <c r="AE271" s="35">
        <f>'OFERTAS ECONOMICAS'!AP271</f>
        <v>580</v>
      </c>
      <c r="AF271" s="35" t="str">
        <f>'EV TECNICA'!O271</f>
        <v xml:space="preserve">CUMPLE </v>
      </c>
      <c r="AG271" s="47" t="str">
        <f t="shared" si="56"/>
        <v>HABILITA</v>
      </c>
      <c r="AH271" s="35">
        <f>'OFERTAS ECONOMICAS'!AT271</f>
        <v>0</v>
      </c>
      <c r="AI271" s="35">
        <f>'EV TECNICA'!P271</f>
        <v>0</v>
      </c>
      <c r="AJ271" s="47" t="str">
        <f t="shared" si="57"/>
        <v>NO OFERTADO</v>
      </c>
      <c r="AK271" s="35">
        <f>'OFERTAS ECONOMICAS'!AX271</f>
        <v>0</v>
      </c>
      <c r="AL271" s="35">
        <f>'EV TECNICA'!Q271</f>
        <v>0</v>
      </c>
      <c r="AM271" s="47" t="str">
        <f t="shared" si="58"/>
        <v>NO OFERTADO</v>
      </c>
      <c r="AN271" s="35">
        <f>'OFERTAS ECONOMICAS'!BB271</f>
        <v>0</v>
      </c>
      <c r="AO271" s="35">
        <f>'EV TECNICA'!R271</f>
        <v>0</v>
      </c>
      <c r="AP271" s="47" t="str">
        <f t="shared" si="59"/>
        <v>NO OFERTADO</v>
      </c>
    </row>
    <row r="272" spans="1:42" s="14" customFormat="1" ht="51" x14ac:dyDescent="0.2">
      <c r="A272" s="52">
        <v>263</v>
      </c>
      <c r="B272" s="49" t="s">
        <v>288</v>
      </c>
      <c r="C272" s="49" t="s">
        <v>289</v>
      </c>
      <c r="D272" s="132">
        <v>1</v>
      </c>
      <c r="E272" s="50" t="s">
        <v>331</v>
      </c>
      <c r="F272" s="164">
        <v>9080</v>
      </c>
      <c r="G272" s="35">
        <f>'OFERTAS ECONOMICAS'!J272</f>
        <v>0</v>
      </c>
      <c r="H272" s="35">
        <f>'EV TECNICA'!G272</f>
        <v>0</v>
      </c>
      <c r="I272" s="47" t="str">
        <f t="shared" si="48"/>
        <v>NO OFERTADO</v>
      </c>
      <c r="J272" s="35">
        <f>'OFERTAS ECONOMICAS'!N272</f>
        <v>0</v>
      </c>
      <c r="K272" s="35">
        <f>'EV TECNICA'!H272</f>
        <v>0</v>
      </c>
      <c r="L272" s="47" t="str">
        <f t="shared" si="49"/>
        <v>NO OFERTADO</v>
      </c>
      <c r="M272" s="35">
        <f>'OFERTAS ECONOMICAS'!R272</f>
        <v>8026.55</v>
      </c>
      <c r="N272" s="35" t="str">
        <f>'EV TECNICA'!I272</f>
        <v>CUMPLE</v>
      </c>
      <c r="O272" s="47" t="str">
        <f t="shared" si="50"/>
        <v>HABILITA</v>
      </c>
      <c r="P272" s="35">
        <f>'OFERTAS ECONOMICAS'!V272</f>
        <v>26552.47</v>
      </c>
      <c r="Q272" s="35" t="str">
        <f>'EV TECNICA'!J272</f>
        <v>CUMPLE</v>
      </c>
      <c r="R272" s="47" t="str">
        <f t="shared" si="51"/>
        <v>NO HABILITA</v>
      </c>
      <c r="S272" s="35">
        <f>'OFERTAS ECONOMICAS'!Z272</f>
        <v>0</v>
      </c>
      <c r="T272" s="35">
        <f>'EV TECNICA'!K272</f>
        <v>0</v>
      </c>
      <c r="U272" s="47" t="str">
        <f t="shared" si="52"/>
        <v>NO OFERTADO</v>
      </c>
      <c r="V272" s="35">
        <f>'OFERTAS ECONOMICAS'!AD272</f>
        <v>18754.400000000001</v>
      </c>
      <c r="W272" s="35" t="str">
        <f>'EV TECNICA'!L272</f>
        <v xml:space="preserve">CUMPLE </v>
      </c>
      <c r="X272" s="47" t="str">
        <f t="shared" si="53"/>
        <v>NO HABILITA</v>
      </c>
      <c r="Y272" s="35">
        <f>'OFERTAS ECONOMICAS'!AH272</f>
        <v>0</v>
      </c>
      <c r="Z272" s="35">
        <f>'EV TECNICA'!M272</f>
        <v>0</v>
      </c>
      <c r="AA272" s="47" t="str">
        <f t="shared" si="54"/>
        <v>NO OFERTADO</v>
      </c>
      <c r="AB272" s="35">
        <f>'OFERTAS ECONOMICAS'!AL272</f>
        <v>0</v>
      </c>
      <c r="AC272" s="35">
        <f>'EV TECNICA'!N272</f>
        <v>0</v>
      </c>
      <c r="AD272" s="47" t="str">
        <f t="shared" si="55"/>
        <v>NO OFERTADO</v>
      </c>
      <c r="AE272" s="35">
        <f>'OFERTAS ECONOMICAS'!AP272</f>
        <v>7197</v>
      </c>
      <c r="AF272" s="35" t="str">
        <f>'EV TECNICA'!O272</f>
        <v xml:space="preserve">CUMPLE </v>
      </c>
      <c r="AG272" s="47" t="str">
        <f t="shared" si="56"/>
        <v>HABILITA</v>
      </c>
      <c r="AH272" s="35">
        <f>'OFERTAS ECONOMICAS'!AT272</f>
        <v>0</v>
      </c>
      <c r="AI272" s="35">
        <f>'EV TECNICA'!P272</f>
        <v>0</v>
      </c>
      <c r="AJ272" s="47" t="str">
        <f t="shared" si="57"/>
        <v>NO OFERTADO</v>
      </c>
      <c r="AK272" s="35">
        <f>'OFERTAS ECONOMICAS'!AX272</f>
        <v>0</v>
      </c>
      <c r="AL272" s="35">
        <f>'EV TECNICA'!Q272</f>
        <v>0</v>
      </c>
      <c r="AM272" s="47" t="str">
        <f t="shared" si="58"/>
        <v>NO OFERTADO</v>
      </c>
      <c r="AN272" s="35">
        <f>'OFERTAS ECONOMICAS'!BB272</f>
        <v>0</v>
      </c>
      <c r="AO272" s="35">
        <f>'EV TECNICA'!R272</f>
        <v>0</v>
      </c>
      <c r="AP272" s="47" t="str">
        <f t="shared" si="59"/>
        <v>NO OFERTADO</v>
      </c>
    </row>
    <row r="273" spans="1:66" s="14" customFormat="1" ht="25.5" x14ac:dyDescent="0.2">
      <c r="A273" s="48">
        <v>264</v>
      </c>
      <c r="B273" s="49" t="s">
        <v>293</v>
      </c>
      <c r="C273" s="49" t="s">
        <v>292</v>
      </c>
      <c r="D273" s="132">
        <v>1</v>
      </c>
      <c r="E273" s="50" t="s">
        <v>331</v>
      </c>
      <c r="F273" s="164">
        <v>1687</v>
      </c>
      <c r="G273" s="35">
        <f>'OFERTAS ECONOMICAS'!J273</f>
        <v>0</v>
      </c>
      <c r="H273" s="35">
        <f>'EV TECNICA'!G273</f>
        <v>0</v>
      </c>
      <c r="I273" s="47" t="str">
        <f t="shared" si="48"/>
        <v>NO OFERTADO</v>
      </c>
      <c r="J273" s="35">
        <f>'OFERTAS ECONOMICAS'!N273</f>
        <v>0</v>
      </c>
      <c r="K273" s="35">
        <f>'EV TECNICA'!H273</f>
        <v>0</v>
      </c>
      <c r="L273" s="47" t="str">
        <f t="shared" si="49"/>
        <v>NO OFERTADO</v>
      </c>
      <c r="M273" s="35">
        <f>'OFERTAS ECONOMICAS'!R273</f>
        <v>0</v>
      </c>
      <c r="N273" s="35">
        <f>'EV TECNICA'!I273</f>
        <v>0</v>
      </c>
      <c r="O273" s="47" t="str">
        <f t="shared" si="50"/>
        <v>NO OFERTADO</v>
      </c>
      <c r="P273" s="35">
        <f>'OFERTAS ECONOMICAS'!V273</f>
        <v>0</v>
      </c>
      <c r="Q273" s="35">
        <f>'EV TECNICA'!J273</f>
        <v>0</v>
      </c>
      <c r="R273" s="47" t="str">
        <f t="shared" si="51"/>
        <v>NO OFERTADO</v>
      </c>
      <c r="S273" s="35">
        <f>'OFERTAS ECONOMICAS'!Z273</f>
        <v>0</v>
      </c>
      <c r="T273" s="35">
        <f>'EV TECNICA'!K273</f>
        <v>0</v>
      </c>
      <c r="U273" s="47" t="str">
        <f t="shared" si="52"/>
        <v>NO OFERTADO</v>
      </c>
      <c r="V273" s="35">
        <f>'OFERTAS ECONOMICAS'!AD273</f>
        <v>0</v>
      </c>
      <c r="W273" s="35">
        <f>'EV TECNICA'!L273</f>
        <v>0</v>
      </c>
      <c r="X273" s="47" t="str">
        <f t="shared" si="53"/>
        <v>NO OFERTADO</v>
      </c>
      <c r="Y273" s="35">
        <f>'OFERTAS ECONOMICAS'!AH273</f>
        <v>0</v>
      </c>
      <c r="Z273" s="35">
        <f>'EV TECNICA'!M273</f>
        <v>0</v>
      </c>
      <c r="AA273" s="47" t="str">
        <f t="shared" si="54"/>
        <v>NO OFERTADO</v>
      </c>
      <c r="AB273" s="35">
        <f>'OFERTAS ECONOMICAS'!AL273</f>
        <v>0</v>
      </c>
      <c r="AC273" s="35">
        <f>'EV TECNICA'!N273</f>
        <v>0</v>
      </c>
      <c r="AD273" s="47" t="str">
        <f t="shared" si="55"/>
        <v>NO OFERTADO</v>
      </c>
      <c r="AE273" s="35">
        <f>'OFERTAS ECONOMICAS'!AP273</f>
        <v>1705</v>
      </c>
      <c r="AF273" s="35" t="str">
        <f>'EV TECNICA'!O273</f>
        <v xml:space="preserve">CUMPLE </v>
      </c>
      <c r="AG273" s="47" t="str">
        <f t="shared" si="56"/>
        <v>HABILITA</v>
      </c>
      <c r="AH273" s="35">
        <f>'OFERTAS ECONOMICAS'!AT273</f>
        <v>0</v>
      </c>
      <c r="AI273" s="35">
        <f>'EV TECNICA'!P273</f>
        <v>0</v>
      </c>
      <c r="AJ273" s="47" t="str">
        <f t="shared" si="57"/>
        <v>NO OFERTADO</v>
      </c>
      <c r="AK273" s="35">
        <f>'OFERTAS ECONOMICAS'!AX273</f>
        <v>0</v>
      </c>
      <c r="AL273" s="35">
        <f>'EV TECNICA'!Q273</f>
        <v>0</v>
      </c>
      <c r="AM273" s="47" t="str">
        <f t="shared" si="58"/>
        <v>NO OFERTADO</v>
      </c>
      <c r="AN273" s="35">
        <f>'OFERTAS ECONOMICAS'!BB273</f>
        <v>0</v>
      </c>
      <c r="AO273" s="35">
        <f>'EV TECNICA'!R273</f>
        <v>0</v>
      </c>
      <c r="AP273" s="47" t="str">
        <f t="shared" si="59"/>
        <v>NO OFERTADO</v>
      </c>
    </row>
    <row r="274" spans="1:66" s="14" customFormat="1" ht="25.5" x14ac:dyDescent="0.2">
      <c r="A274" s="52">
        <v>265</v>
      </c>
      <c r="B274" s="49" t="s">
        <v>185</v>
      </c>
      <c r="C274" s="49" t="s">
        <v>183</v>
      </c>
      <c r="D274" s="132">
        <v>1</v>
      </c>
      <c r="E274" s="50" t="s">
        <v>331</v>
      </c>
      <c r="F274" s="164">
        <v>165</v>
      </c>
      <c r="G274" s="35">
        <f>'OFERTAS ECONOMICAS'!J274</f>
        <v>180</v>
      </c>
      <c r="H274" s="35" t="str">
        <f>'EV TECNICA'!G274</f>
        <v>CUMPLE</v>
      </c>
      <c r="I274" s="47" t="str">
        <f t="shared" si="48"/>
        <v>HABILITA</v>
      </c>
      <c r="J274" s="35">
        <f>'OFERTAS ECONOMICAS'!N274</f>
        <v>0</v>
      </c>
      <c r="K274" s="35">
        <f>'EV TECNICA'!H274</f>
        <v>0</v>
      </c>
      <c r="L274" s="47" t="str">
        <f t="shared" si="49"/>
        <v>NO OFERTADO</v>
      </c>
      <c r="M274" s="35">
        <f>'OFERTAS ECONOMICAS'!R274</f>
        <v>0</v>
      </c>
      <c r="N274" s="35">
        <f>'EV TECNICA'!I274</f>
        <v>0</v>
      </c>
      <c r="O274" s="47" t="str">
        <f t="shared" si="50"/>
        <v>NO OFERTADO</v>
      </c>
      <c r="P274" s="35">
        <f>'OFERTAS ECONOMICAS'!V274</f>
        <v>232</v>
      </c>
      <c r="Q274" s="35" t="str">
        <f>'EV TECNICA'!J274</f>
        <v>NO CUMPLE EV. TECNICA</v>
      </c>
      <c r="R274" s="47" t="str">
        <f t="shared" si="51"/>
        <v>NO HABILITA</v>
      </c>
      <c r="S274" s="35">
        <f>'OFERTAS ECONOMICAS'!Z274</f>
        <v>0</v>
      </c>
      <c r="T274" s="35">
        <f>'EV TECNICA'!K274</f>
        <v>0</v>
      </c>
      <c r="U274" s="47" t="str">
        <f t="shared" si="52"/>
        <v>NO OFERTADO</v>
      </c>
      <c r="V274" s="35">
        <f>'OFERTAS ECONOMICAS'!AD274</f>
        <v>0</v>
      </c>
      <c r="W274" s="35">
        <f>'EV TECNICA'!L274</f>
        <v>0</v>
      </c>
      <c r="X274" s="47" t="str">
        <f t="shared" si="53"/>
        <v>NO OFERTADO</v>
      </c>
      <c r="Y274" s="35">
        <f>'OFERTAS ECONOMICAS'!AH274</f>
        <v>207</v>
      </c>
      <c r="Z274" s="35" t="str">
        <f>'EV TECNICA'!M274</f>
        <v>CUMPLE</v>
      </c>
      <c r="AA274" s="47" t="str">
        <f t="shared" si="54"/>
        <v>HABILITA</v>
      </c>
      <c r="AB274" s="35">
        <f>'OFERTAS ECONOMICAS'!AL274</f>
        <v>0</v>
      </c>
      <c r="AC274" s="35">
        <f>'EV TECNICA'!N274</f>
        <v>0</v>
      </c>
      <c r="AD274" s="47" t="str">
        <f t="shared" si="55"/>
        <v>NO OFERTADO</v>
      </c>
      <c r="AE274" s="35">
        <f>'OFERTAS ECONOMICAS'!AP274</f>
        <v>0</v>
      </c>
      <c r="AF274" s="35">
        <f>'EV TECNICA'!O274</f>
        <v>0</v>
      </c>
      <c r="AG274" s="47" t="str">
        <f t="shared" si="56"/>
        <v>NO OFERTADO</v>
      </c>
      <c r="AH274" s="35">
        <f>'OFERTAS ECONOMICAS'!AT274</f>
        <v>0</v>
      </c>
      <c r="AI274" s="35">
        <f>'EV TECNICA'!P274</f>
        <v>0</v>
      </c>
      <c r="AJ274" s="47" t="str">
        <f t="shared" si="57"/>
        <v>NO OFERTADO</v>
      </c>
      <c r="AK274" s="35">
        <f>'OFERTAS ECONOMICAS'!AX274</f>
        <v>0</v>
      </c>
      <c r="AL274" s="35">
        <f>'EV TECNICA'!Q274</f>
        <v>0</v>
      </c>
      <c r="AM274" s="47" t="str">
        <f t="shared" si="58"/>
        <v>NO OFERTADO</v>
      </c>
      <c r="AN274" s="35">
        <f>'OFERTAS ECONOMICAS'!BB274</f>
        <v>0</v>
      </c>
      <c r="AO274" s="35">
        <f>'EV TECNICA'!R274</f>
        <v>0</v>
      </c>
      <c r="AP274" s="47" t="str">
        <f t="shared" si="59"/>
        <v>NO OFERTADO</v>
      </c>
    </row>
    <row r="275" spans="1:66" s="14" customFormat="1" ht="25.5" x14ac:dyDescent="0.2">
      <c r="A275" s="48">
        <v>266</v>
      </c>
      <c r="B275" s="49" t="s">
        <v>187</v>
      </c>
      <c r="C275" s="49" t="s">
        <v>183</v>
      </c>
      <c r="D275" s="132">
        <v>1</v>
      </c>
      <c r="E275" s="50" t="s">
        <v>331</v>
      </c>
      <c r="F275" s="164">
        <v>294</v>
      </c>
      <c r="G275" s="35">
        <f>'OFERTAS ECONOMICAS'!J275</f>
        <v>398</v>
      </c>
      <c r="H275" s="35" t="str">
        <f>'EV TECNICA'!G275</f>
        <v>CUMPLE</v>
      </c>
      <c r="I275" s="47" t="str">
        <f t="shared" si="48"/>
        <v>NO HABILITA</v>
      </c>
      <c r="J275" s="35">
        <f>'OFERTAS ECONOMICAS'!N275</f>
        <v>0</v>
      </c>
      <c r="K275" s="35">
        <f>'EV TECNICA'!H275</f>
        <v>0</v>
      </c>
      <c r="L275" s="47" t="str">
        <f t="shared" si="49"/>
        <v>NO OFERTADO</v>
      </c>
      <c r="M275" s="35">
        <f>'OFERTAS ECONOMICAS'!R275</f>
        <v>0</v>
      </c>
      <c r="N275" s="35">
        <f>'EV TECNICA'!I275</f>
        <v>0</v>
      </c>
      <c r="O275" s="47" t="str">
        <f t="shared" si="50"/>
        <v>NO OFERTADO</v>
      </c>
      <c r="P275" s="35">
        <f>'OFERTAS ECONOMICAS'!V275</f>
        <v>432</v>
      </c>
      <c r="Q275" s="35" t="str">
        <f>'EV TECNICA'!J275</f>
        <v xml:space="preserve">CUMPLE </v>
      </c>
      <c r="R275" s="47" t="str">
        <f t="shared" si="51"/>
        <v>NO HABILITA</v>
      </c>
      <c r="S275" s="35">
        <f>'OFERTAS ECONOMICAS'!Z275</f>
        <v>0</v>
      </c>
      <c r="T275" s="35">
        <f>'EV TECNICA'!K275</f>
        <v>0</v>
      </c>
      <c r="U275" s="47" t="str">
        <f t="shared" si="52"/>
        <v>NO OFERTADO</v>
      </c>
      <c r="V275" s="35">
        <f>'OFERTAS ECONOMICAS'!AD275</f>
        <v>0</v>
      </c>
      <c r="W275" s="35">
        <f>'EV TECNICA'!L275</f>
        <v>0</v>
      </c>
      <c r="X275" s="47" t="str">
        <f t="shared" si="53"/>
        <v>NO OFERTADO</v>
      </c>
      <c r="Y275" s="35">
        <f>'OFERTAS ECONOMICAS'!AH275</f>
        <v>276</v>
      </c>
      <c r="Z275" s="35" t="str">
        <f>'EV TECNICA'!M275</f>
        <v>CUMPLE</v>
      </c>
      <c r="AA275" s="47" t="str">
        <f t="shared" si="54"/>
        <v>HABILITA</v>
      </c>
      <c r="AB275" s="35">
        <f>'OFERTAS ECONOMICAS'!AL275</f>
        <v>0</v>
      </c>
      <c r="AC275" s="35">
        <f>'EV TECNICA'!N275</f>
        <v>0</v>
      </c>
      <c r="AD275" s="47" t="str">
        <f t="shared" si="55"/>
        <v>NO OFERTADO</v>
      </c>
      <c r="AE275" s="35">
        <f>'OFERTAS ECONOMICAS'!AP275</f>
        <v>432</v>
      </c>
      <c r="AF275" s="35" t="str">
        <f>'EV TECNICA'!O275</f>
        <v xml:space="preserve">CUMPLE </v>
      </c>
      <c r="AG275" s="47" t="str">
        <f t="shared" si="56"/>
        <v>NO HABILITA</v>
      </c>
      <c r="AH275" s="35">
        <f>'OFERTAS ECONOMICAS'!AT275</f>
        <v>0</v>
      </c>
      <c r="AI275" s="35">
        <f>'EV TECNICA'!P275</f>
        <v>0</v>
      </c>
      <c r="AJ275" s="47" t="str">
        <f t="shared" si="57"/>
        <v>NO OFERTADO</v>
      </c>
      <c r="AK275" s="35">
        <f>'OFERTAS ECONOMICAS'!AX275</f>
        <v>0</v>
      </c>
      <c r="AL275" s="35">
        <f>'EV TECNICA'!Q275</f>
        <v>0</v>
      </c>
      <c r="AM275" s="47" t="str">
        <f t="shared" si="58"/>
        <v>NO OFERTADO</v>
      </c>
      <c r="AN275" s="35">
        <f>'OFERTAS ECONOMICAS'!BB275</f>
        <v>0</v>
      </c>
      <c r="AO275" s="35">
        <f>'EV TECNICA'!R275</f>
        <v>0</v>
      </c>
      <c r="AP275" s="47" t="str">
        <f t="shared" si="59"/>
        <v>NO OFERTADO</v>
      </c>
    </row>
    <row r="276" spans="1:66" s="14" customFormat="1" ht="25.5" x14ac:dyDescent="0.2">
      <c r="A276" s="52">
        <v>267</v>
      </c>
      <c r="B276" s="49" t="s">
        <v>189</v>
      </c>
      <c r="C276" s="49" t="s">
        <v>183</v>
      </c>
      <c r="D276" s="132">
        <v>1</v>
      </c>
      <c r="E276" s="50" t="s">
        <v>331</v>
      </c>
      <c r="F276" s="164">
        <v>671</v>
      </c>
      <c r="G276" s="35">
        <f>'OFERTAS ECONOMICAS'!J276</f>
        <v>900</v>
      </c>
      <c r="H276" s="35" t="str">
        <f>'EV TECNICA'!G276</f>
        <v>CUMPLE</v>
      </c>
      <c r="I276" s="47" t="str">
        <f t="shared" si="48"/>
        <v>NO HABILITA</v>
      </c>
      <c r="J276" s="35">
        <f>'OFERTAS ECONOMICAS'!N276</f>
        <v>0</v>
      </c>
      <c r="K276" s="35">
        <f>'EV TECNICA'!H276</f>
        <v>0</v>
      </c>
      <c r="L276" s="47" t="str">
        <f t="shared" si="49"/>
        <v>NO OFERTADO</v>
      </c>
      <c r="M276" s="35">
        <f>'OFERTAS ECONOMICAS'!R276</f>
        <v>0</v>
      </c>
      <c r="N276" s="35">
        <f>'EV TECNICA'!I276</f>
        <v>0</v>
      </c>
      <c r="O276" s="47" t="str">
        <f t="shared" si="50"/>
        <v>NO OFERTADO</v>
      </c>
      <c r="P276" s="35">
        <f>'OFERTAS ECONOMICAS'!V276</f>
        <v>836</v>
      </c>
      <c r="Q276" s="35" t="str">
        <f>'EV TECNICA'!J276</f>
        <v xml:space="preserve">CUMPLE </v>
      </c>
      <c r="R276" s="47" t="str">
        <f t="shared" si="51"/>
        <v>HABILITA</v>
      </c>
      <c r="S276" s="35">
        <f>'OFERTAS ECONOMICAS'!Z276</f>
        <v>0</v>
      </c>
      <c r="T276" s="35">
        <f>'EV TECNICA'!K276</f>
        <v>0</v>
      </c>
      <c r="U276" s="47" t="str">
        <f t="shared" si="52"/>
        <v>NO OFERTADO</v>
      </c>
      <c r="V276" s="35">
        <f>'OFERTAS ECONOMICAS'!AD276</f>
        <v>0</v>
      </c>
      <c r="W276" s="35">
        <f>'EV TECNICA'!L276</f>
        <v>0</v>
      </c>
      <c r="X276" s="47" t="str">
        <f t="shared" si="53"/>
        <v>NO OFERTADO</v>
      </c>
      <c r="Y276" s="35">
        <f>'OFERTAS ECONOMICAS'!AH276</f>
        <v>0</v>
      </c>
      <c r="Z276" s="35">
        <f>'EV TECNICA'!M276</f>
        <v>0</v>
      </c>
      <c r="AA276" s="47" t="str">
        <f t="shared" si="54"/>
        <v>NO OFERTADO</v>
      </c>
      <c r="AB276" s="35">
        <f>'OFERTAS ECONOMICAS'!AL276</f>
        <v>0</v>
      </c>
      <c r="AC276" s="35">
        <f>'EV TECNICA'!N276</f>
        <v>0</v>
      </c>
      <c r="AD276" s="47" t="str">
        <f t="shared" si="55"/>
        <v>NO OFERTADO</v>
      </c>
      <c r="AE276" s="35">
        <f>'OFERTAS ECONOMICAS'!AP276</f>
        <v>0</v>
      </c>
      <c r="AF276" s="35">
        <f>'EV TECNICA'!O276</f>
        <v>0</v>
      </c>
      <c r="AG276" s="47" t="str">
        <f t="shared" si="56"/>
        <v>NO OFERTADO</v>
      </c>
      <c r="AH276" s="35">
        <f>'OFERTAS ECONOMICAS'!AT276</f>
        <v>0</v>
      </c>
      <c r="AI276" s="35">
        <f>'EV TECNICA'!P276</f>
        <v>0</v>
      </c>
      <c r="AJ276" s="47" t="str">
        <f t="shared" si="57"/>
        <v>NO OFERTADO</v>
      </c>
      <c r="AK276" s="35">
        <f>'OFERTAS ECONOMICAS'!AX276</f>
        <v>0</v>
      </c>
      <c r="AL276" s="35">
        <f>'EV TECNICA'!Q276</f>
        <v>0</v>
      </c>
      <c r="AM276" s="47" t="str">
        <f t="shared" si="58"/>
        <v>NO OFERTADO</v>
      </c>
      <c r="AN276" s="35">
        <f>'OFERTAS ECONOMICAS'!BB276</f>
        <v>0</v>
      </c>
      <c r="AO276" s="35">
        <f>'EV TECNICA'!R276</f>
        <v>0</v>
      </c>
      <c r="AP276" s="47" t="str">
        <f t="shared" si="59"/>
        <v>NO OFERTADO</v>
      </c>
    </row>
    <row r="277" spans="1:66" s="14" customFormat="1" ht="25.5" x14ac:dyDescent="0.2">
      <c r="A277" s="48">
        <v>268</v>
      </c>
      <c r="B277" s="49" t="s">
        <v>186</v>
      </c>
      <c r="C277" s="49" t="s">
        <v>183</v>
      </c>
      <c r="D277" s="132">
        <v>1</v>
      </c>
      <c r="E277" s="50" t="s">
        <v>331</v>
      </c>
      <c r="F277" s="164">
        <v>172</v>
      </c>
      <c r="G277" s="35">
        <f>'OFERTAS ECONOMICAS'!J277</f>
        <v>279</v>
      </c>
      <c r="H277" s="35" t="str">
        <f>'EV TECNICA'!G277</f>
        <v>CUMPLE</v>
      </c>
      <c r="I277" s="47" t="str">
        <f t="shared" si="48"/>
        <v>NO HABILITA</v>
      </c>
      <c r="J277" s="35">
        <f>'OFERTAS ECONOMICAS'!N277</f>
        <v>0</v>
      </c>
      <c r="K277" s="35">
        <f>'EV TECNICA'!H277</f>
        <v>0</v>
      </c>
      <c r="L277" s="47" t="str">
        <f t="shared" si="49"/>
        <v>NO OFERTADO</v>
      </c>
      <c r="M277" s="35">
        <f>'OFERTAS ECONOMICAS'!R277</f>
        <v>285</v>
      </c>
      <c r="N277" s="35" t="str">
        <f>'EV TECNICA'!I277</f>
        <v>CUMPLE</v>
      </c>
      <c r="O277" s="47" t="str">
        <f t="shared" si="50"/>
        <v>NO HABILITA</v>
      </c>
      <c r="P277" s="35">
        <f>'OFERTAS ECONOMICAS'!V277</f>
        <v>250</v>
      </c>
      <c r="Q277" s="35" t="str">
        <f>'EV TECNICA'!J277</f>
        <v xml:space="preserve">CUMPLE </v>
      </c>
      <c r="R277" s="47" t="str">
        <f t="shared" si="51"/>
        <v>NO HABILITA</v>
      </c>
      <c r="S277" s="35">
        <f>'OFERTAS ECONOMICAS'!Z277</f>
        <v>0</v>
      </c>
      <c r="T277" s="35">
        <f>'EV TECNICA'!K277</f>
        <v>0</v>
      </c>
      <c r="U277" s="47" t="str">
        <f t="shared" si="52"/>
        <v>NO OFERTADO</v>
      </c>
      <c r="V277" s="35">
        <f>'OFERTAS ECONOMICAS'!AD277</f>
        <v>0</v>
      </c>
      <c r="W277" s="35">
        <f>'EV TECNICA'!L277</f>
        <v>0</v>
      </c>
      <c r="X277" s="47" t="str">
        <f t="shared" si="53"/>
        <v>NO OFERTADO</v>
      </c>
      <c r="Y277" s="35">
        <f>'OFERTAS ECONOMICAS'!AH277</f>
        <v>172</v>
      </c>
      <c r="Z277" s="35" t="str">
        <f>'EV TECNICA'!M277</f>
        <v>CUMPLE</v>
      </c>
      <c r="AA277" s="47" t="str">
        <f t="shared" si="54"/>
        <v>HABILITA</v>
      </c>
      <c r="AB277" s="35">
        <f>'OFERTAS ECONOMICAS'!AL277</f>
        <v>0</v>
      </c>
      <c r="AC277" s="35">
        <f>'EV TECNICA'!N277</f>
        <v>0</v>
      </c>
      <c r="AD277" s="47" t="str">
        <f t="shared" si="55"/>
        <v>NO OFERTADO</v>
      </c>
      <c r="AE277" s="35">
        <f>'OFERTAS ECONOMICAS'!AP277</f>
        <v>223</v>
      </c>
      <c r="AF277" s="35" t="str">
        <f>'EV TECNICA'!O277</f>
        <v xml:space="preserve">CUMPLE </v>
      </c>
      <c r="AG277" s="47" t="str">
        <f t="shared" si="56"/>
        <v>HABILITA</v>
      </c>
      <c r="AH277" s="35">
        <f>'OFERTAS ECONOMICAS'!AT277</f>
        <v>0</v>
      </c>
      <c r="AI277" s="35">
        <f>'EV TECNICA'!P277</f>
        <v>0</v>
      </c>
      <c r="AJ277" s="47" t="str">
        <f t="shared" si="57"/>
        <v>NO OFERTADO</v>
      </c>
      <c r="AK277" s="35">
        <f>'OFERTAS ECONOMICAS'!AX277</f>
        <v>0</v>
      </c>
      <c r="AL277" s="35">
        <f>'EV TECNICA'!Q277</f>
        <v>0</v>
      </c>
      <c r="AM277" s="47" t="str">
        <f t="shared" si="58"/>
        <v>NO OFERTADO</v>
      </c>
      <c r="AN277" s="35">
        <f>'OFERTAS ECONOMICAS'!BB277</f>
        <v>0</v>
      </c>
      <c r="AO277" s="35">
        <f>'EV TECNICA'!R277</f>
        <v>0</v>
      </c>
      <c r="AP277" s="47" t="str">
        <f t="shared" si="59"/>
        <v>NO OFERTADO</v>
      </c>
    </row>
    <row r="278" spans="1:66" s="14" customFormat="1" ht="25.5" x14ac:dyDescent="0.2">
      <c r="A278" s="52">
        <v>269</v>
      </c>
      <c r="B278" s="49" t="s">
        <v>188</v>
      </c>
      <c r="C278" s="49" t="s">
        <v>183</v>
      </c>
      <c r="D278" s="132">
        <v>1</v>
      </c>
      <c r="E278" s="50" t="s">
        <v>331</v>
      </c>
      <c r="F278" s="164">
        <v>162</v>
      </c>
      <c r="G278" s="35">
        <f>'OFERTAS ECONOMICAS'!J278</f>
        <v>182</v>
      </c>
      <c r="H278" s="35" t="str">
        <f>'EV TECNICA'!G278</f>
        <v>CUMPLE</v>
      </c>
      <c r="I278" s="47" t="str">
        <f t="shared" si="48"/>
        <v>HABILITA</v>
      </c>
      <c r="J278" s="35">
        <f>'OFERTAS ECONOMICAS'!N278</f>
        <v>0</v>
      </c>
      <c r="K278" s="35">
        <f>'EV TECNICA'!H278</f>
        <v>0</v>
      </c>
      <c r="L278" s="47" t="str">
        <f t="shared" si="49"/>
        <v>NO OFERTADO</v>
      </c>
      <c r="M278" s="35">
        <f>'OFERTAS ECONOMICAS'!R278</f>
        <v>200</v>
      </c>
      <c r="N278" s="35" t="str">
        <f>'EV TECNICA'!I278</f>
        <v>CUMPLE</v>
      </c>
      <c r="O278" s="47" t="str">
        <f t="shared" si="50"/>
        <v>HABILITA</v>
      </c>
      <c r="P278" s="35">
        <f>'OFERTAS ECONOMICAS'!V278</f>
        <v>183</v>
      </c>
      <c r="Q278" s="35" t="str">
        <f>'EV TECNICA'!J278</f>
        <v xml:space="preserve">CUMPLE </v>
      </c>
      <c r="R278" s="47" t="str">
        <f t="shared" si="51"/>
        <v>HABILITA</v>
      </c>
      <c r="S278" s="35">
        <f>'OFERTAS ECONOMICAS'!Z278</f>
        <v>0</v>
      </c>
      <c r="T278" s="35">
        <f>'EV TECNICA'!K278</f>
        <v>0</v>
      </c>
      <c r="U278" s="47" t="str">
        <f t="shared" si="52"/>
        <v>NO OFERTADO</v>
      </c>
      <c r="V278" s="35">
        <f>'OFERTAS ECONOMICAS'!AD278</f>
        <v>0</v>
      </c>
      <c r="W278" s="35">
        <f>'EV TECNICA'!L278</f>
        <v>0</v>
      </c>
      <c r="X278" s="47" t="str">
        <f t="shared" si="53"/>
        <v>NO OFERTADO</v>
      </c>
      <c r="Y278" s="35">
        <f>'OFERTAS ECONOMICAS'!AH278</f>
        <v>162</v>
      </c>
      <c r="Z278" s="35" t="str">
        <f>'EV TECNICA'!M278</f>
        <v>CUMPLE</v>
      </c>
      <c r="AA278" s="47" t="str">
        <f t="shared" si="54"/>
        <v>HABILITA</v>
      </c>
      <c r="AB278" s="35">
        <f>'OFERTAS ECONOMICAS'!AL278</f>
        <v>0</v>
      </c>
      <c r="AC278" s="35">
        <f>'EV TECNICA'!N278</f>
        <v>0</v>
      </c>
      <c r="AD278" s="47" t="str">
        <f t="shared" si="55"/>
        <v>NO OFERTADO</v>
      </c>
      <c r="AE278" s="35">
        <f>'OFERTAS ECONOMICAS'!AP278</f>
        <v>0</v>
      </c>
      <c r="AF278" s="35">
        <f>'EV TECNICA'!O278</f>
        <v>0</v>
      </c>
      <c r="AG278" s="47" t="str">
        <f t="shared" si="56"/>
        <v>NO OFERTADO</v>
      </c>
      <c r="AH278" s="35">
        <f>'OFERTAS ECONOMICAS'!AT278</f>
        <v>0</v>
      </c>
      <c r="AI278" s="35">
        <f>'EV TECNICA'!P278</f>
        <v>0</v>
      </c>
      <c r="AJ278" s="47" t="str">
        <f t="shared" si="57"/>
        <v>NO OFERTADO</v>
      </c>
      <c r="AK278" s="35">
        <f>'OFERTAS ECONOMICAS'!AX278</f>
        <v>0</v>
      </c>
      <c r="AL278" s="35">
        <f>'EV TECNICA'!Q278</f>
        <v>0</v>
      </c>
      <c r="AM278" s="47" t="str">
        <f t="shared" si="58"/>
        <v>NO OFERTADO</v>
      </c>
      <c r="AN278" s="35">
        <f>'OFERTAS ECONOMICAS'!BB278</f>
        <v>0</v>
      </c>
      <c r="AO278" s="35">
        <f>'EV TECNICA'!R278</f>
        <v>0</v>
      </c>
      <c r="AP278" s="47" t="str">
        <f t="shared" si="59"/>
        <v>NO OFERTADO</v>
      </c>
    </row>
    <row r="280" spans="1:66" ht="15" customHeight="1" x14ac:dyDescent="0.2">
      <c r="A280" s="196" t="str">
        <f>'OFERTAS ECONOMICAS'!A281</f>
        <v>11.FECHA: DICIEMBRE 06 DE 2021</v>
      </c>
      <c r="B280" s="43"/>
      <c r="C280" s="43"/>
      <c r="D280" s="43"/>
      <c r="E280" s="43"/>
      <c r="F280" s="43"/>
      <c r="G280" s="43"/>
      <c r="H280" s="43"/>
      <c r="I280" s="43"/>
      <c r="J280" s="43"/>
      <c r="K280" s="43"/>
      <c r="L280" s="43"/>
      <c r="M280" s="43"/>
      <c r="N280" s="43"/>
      <c r="O280" s="43"/>
      <c r="P280" s="43"/>
      <c r="Q280" s="43"/>
      <c r="R280" s="43"/>
      <c r="S280" s="43"/>
      <c r="T280" s="43"/>
      <c r="U280" s="43"/>
      <c r="V280" s="43"/>
      <c r="W280" s="43"/>
      <c r="X280" s="43"/>
      <c r="Y280" s="43"/>
      <c r="Z280" s="43"/>
      <c r="AA280" s="43"/>
      <c r="AB280" s="43"/>
      <c r="AC280" s="43"/>
      <c r="AD280" s="43"/>
      <c r="AE280" s="43"/>
      <c r="AF280" s="43"/>
      <c r="AG280" s="43"/>
      <c r="AH280" s="43"/>
      <c r="AI280" s="43"/>
      <c r="AJ280" s="43"/>
      <c r="AK280" s="43"/>
      <c r="AL280" s="43"/>
      <c r="AM280" s="43"/>
      <c r="AN280" s="43"/>
      <c r="AO280" s="43"/>
      <c r="AP280" s="43"/>
      <c r="AQ280" s="43"/>
      <c r="AR280" s="43"/>
      <c r="AS280" s="43"/>
      <c r="AT280" s="43"/>
      <c r="AU280" s="43"/>
      <c r="AV280" s="43"/>
      <c r="AW280" s="43"/>
      <c r="AX280" s="43"/>
      <c r="AY280" s="43"/>
      <c r="AZ280" s="43"/>
      <c r="BA280" s="43"/>
      <c r="BB280" s="43"/>
      <c r="BC280" s="43"/>
      <c r="BD280" s="43"/>
      <c r="BE280" s="43"/>
      <c r="BF280" s="43"/>
      <c r="BG280" s="43"/>
      <c r="BH280" s="43"/>
      <c r="BI280" s="43"/>
      <c r="BJ280" s="43"/>
      <c r="BK280" s="43"/>
      <c r="BL280" s="43"/>
      <c r="BM280" s="43"/>
      <c r="BN280" s="43"/>
    </row>
    <row r="281" spans="1:66" x14ac:dyDescent="0.2">
      <c r="A281" s="176"/>
      <c r="B281" s="177"/>
      <c r="C281" s="19"/>
      <c r="D281" s="19"/>
      <c r="E281" s="19"/>
      <c r="F281" s="177"/>
      <c r="G281" s="177"/>
      <c r="H281" s="177"/>
      <c r="I281" s="177"/>
      <c r="J281" s="177"/>
      <c r="K281" s="177"/>
      <c r="L281" s="177"/>
      <c r="M281" s="177"/>
      <c r="N281" s="177"/>
      <c r="O281" s="177"/>
      <c r="P281" s="177"/>
      <c r="Q281" s="177"/>
      <c r="R281" s="177"/>
      <c r="S281" s="177"/>
      <c r="T281" s="177"/>
      <c r="U281" s="177"/>
      <c r="V281" s="177"/>
      <c r="W281" s="177"/>
      <c r="X281" s="177"/>
      <c r="Y281" s="177"/>
      <c r="Z281" s="177"/>
      <c r="AA281" s="177"/>
      <c r="AB281" s="177"/>
      <c r="AC281" s="177"/>
      <c r="AD281" s="177"/>
      <c r="AE281" s="177"/>
      <c r="AF281" s="177"/>
      <c r="AG281" s="177"/>
      <c r="AH281" s="177"/>
      <c r="AI281" s="177"/>
      <c r="AJ281" s="177"/>
      <c r="AK281" s="177"/>
      <c r="AL281" s="177"/>
      <c r="AM281" s="177"/>
      <c r="AN281" s="177"/>
      <c r="AO281" s="177"/>
      <c r="AP281" s="177"/>
      <c r="AQ281" s="177"/>
      <c r="AR281" s="177"/>
      <c r="AS281" s="177"/>
      <c r="AT281" s="177"/>
      <c r="AU281" s="177"/>
      <c r="AV281" s="177"/>
      <c r="AW281" s="177"/>
      <c r="AX281" s="177"/>
      <c r="AY281" s="177"/>
      <c r="AZ281" s="177"/>
      <c r="BA281" s="177"/>
      <c r="BB281" s="177"/>
      <c r="BC281" s="177"/>
      <c r="BD281" s="177"/>
      <c r="BE281" s="177"/>
      <c r="BF281" s="177"/>
      <c r="BG281" s="177"/>
      <c r="BH281" s="177"/>
      <c r="BI281" s="177"/>
      <c r="BJ281" s="177"/>
      <c r="BK281" s="20"/>
      <c r="BL281" s="20"/>
      <c r="BM281" s="20"/>
      <c r="BN281" s="20"/>
    </row>
    <row r="282" spans="1:66" ht="15" customHeight="1" x14ac:dyDescent="0.2">
      <c r="A282" s="198" t="s">
        <v>318</v>
      </c>
      <c r="B282" s="44"/>
      <c r="C282" s="44"/>
      <c r="D282" s="44"/>
      <c r="E282" s="44"/>
      <c r="F282" s="44"/>
      <c r="G282" s="44"/>
      <c r="H282" s="44"/>
      <c r="I282" s="44"/>
      <c r="J282" s="44"/>
      <c r="K282" s="44"/>
      <c r="L282" s="44"/>
      <c r="M282" s="44"/>
      <c r="N282" s="44"/>
      <c r="O282" s="44"/>
      <c r="P282" s="44"/>
      <c r="Q282" s="44"/>
      <c r="R282" s="44"/>
      <c r="S282" s="44"/>
      <c r="T282" s="44"/>
      <c r="U282" s="44"/>
      <c r="V282" s="44"/>
      <c r="W282" s="44"/>
      <c r="X282" s="44"/>
      <c r="Y282" s="44"/>
      <c r="Z282" s="44"/>
      <c r="AA282" s="44"/>
      <c r="AB282" s="44"/>
      <c r="AC282" s="44"/>
      <c r="AD282" s="44"/>
      <c r="AE282" s="44"/>
      <c r="AF282" s="44"/>
      <c r="AG282" s="44"/>
      <c r="AH282" s="44"/>
      <c r="AI282" s="44"/>
      <c r="AJ282" s="44"/>
      <c r="AK282" s="44"/>
      <c r="AL282" s="44"/>
      <c r="AM282" s="44"/>
      <c r="AN282" s="44"/>
      <c r="AO282" s="44"/>
      <c r="AP282" s="44"/>
      <c r="AQ282" s="44"/>
      <c r="AR282" s="44"/>
      <c r="AS282" s="44"/>
      <c r="AT282" s="44"/>
      <c r="AU282" s="44"/>
      <c r="AV282" s="44"/>
      <c r="AW282" s="44"/>
      <c r="AX282" s="44"/>
      <c r="AY282" s="44"/>
      <c r="AZ282" s="44"/>
      <c r="BA282" s="44"/>
      <c r="BB282" s="44"/>
      <c r="BC282" s="44"/>
      <c r="BD282" s="44"/>
      <c r="BE282" s="44"/>
      <c r="BF282" s="44"/>
      <c r="BG282" s="44"/>
      <c r="BH282" s="44"/>
      <c r="BI282" s="44"/>
      <c r="BJ282" s="44"/>
      <c r="BK282" s="44"/>
      <c r="BL282" s="44"/>
      <c r="BM282" s="44"/>
      <c r="BN282" s="44"/>
    </row>
    <row r="283" spans="1:66" ht="15" customHeight="1" x14ac:dyDescent="0.2">
      <c r="A283" s="197"/>
      <c r="B283" s="44"/>
      <c r="C283" s="44"/>
      <c r="D283" s="44"/>
      <c r="E283" s="44"/>
      <c r="F283" s="44"/>
      <c r="G283" s="44"/>
      <c r="H283" s="44"/>
      <c r="I283" s="44"/>
      <c r="J283" s="44"/>
      <c r="K283" s="44"/>
      <c r="L283" s="44"/>
      <c r="M283" s="44"/>
      <c r="N283" s="44"/>
      <c r="O283" s="44"/>
      <c r="P283" s="44"/>
      <c r="Q283" s="44"/>
      <c r="R283" s="44"/>
      <c r="S283" s="44"/>
      <c r="T283" s="44"/>
      <c r="U283" s="44"/>
      <c r="V283" s="44"/>
      <c r="W283" s="44"/>
      <c r="X283" s="44"/>
      <c r="Y283" s="44"/>
      <c r="Z283" s="44"/>
      <c r="AA283" s="44"/>
      <c r="AB283" s="44"/>
      <c r="AC283" s="44"/>
      <c r="AD283" s="44"/>
      <c r="AE283" s="44"/>
      <c r="AF283" s="44"/>
      <c r="AG283" s="44"/>
      <c r="AH283" s="44"/>
      <c r="AI283" s="44"/>
      <c r="AJ283" s="44"/>
      <c r="AK283" s="44"/>
      <c r="AL283" s="44"/>
      <c r="AM283" s="44"/>
      <c r="AN283" s="44"/>
      <c r="AO283" s="44"/>
      <c r="AP283" s="44"/>
      <c r="AQ283" s="44"/>
      <c r="AR283" s="44"/>
      <c r="AS283" s="44"/>
      <c r="AT283" s="44"/>
      <c r="AU283" s="44"/>
      <c r="AV283" s="44"/>
      <c r="AW283" s="44"/>
      <c r="AX283" s="44"/>
      <c r="AY283" s="44"/>
      <c r="AZ283" s="44"/>
      <c r="BA283" s="44"/>
      <c r="BB283" s="44"/>
      <c r="BC283" s="44"/>
      <c r="BD283" s="44"/>
      <c r="BE283" s="44"/>
      <c r="BF283" s="44"/>
      <c r="BG283" s="44"/>
      <c r="BH283" s="44"/>
      <c r="BI283" s="44"/>
      <c r="BJ283" s="44"/>
      <c r="BK283" s="44"/>
      <c r="BL283" s="44"/>
      <c r="BM283" s="44"/>
      <c r="BN283" s="44"/>
    </row>
    <row r="284" spans="1:66" x14ac:dyDescent="0.2">
      <c r="A284" s="144"/>
      <c r="B284" s="171"/>
      <c r="C284" s="25"/>
      <c r="D284" s="25"/>
      <c r="E284" s="25"/>
      <c r="F284" s="171"/>
      <c r="G284" s="171"/>
      <c r="H284" s="171"/>
      <c r="I284" s="171"/>
      <c r="J284" s="171"/>
      <c r="K284" s="171"/>
      <c r="L284" s="171"/>
      <c r="M284" s="171"/>
      <c r="N284" s="171"/>
      <c r="O284" s="171"/>
      <c r="P284" s="171"/>
      <c r="Q284" s="171"/>
      <c r="R284" s="171"/>
      <c r="S284" s="171"/>
      <c r="T284" s="171"/>
      <c r="U284" s="171"/>
      <c r="V284" s="171"/>
      <c r="W284" s="171"/>
      <c r="X284" s="171"/>
      <c r="Y284" s="171"/>
      <c r="Z284" s="171"/>
      <c r="AA284" s="171"/>
      <c r="AB284" s="171"/>
      <c r="AC284" s="171"/>
      <c r="AD284" s="171"/>
      <c r="AE284" s="171"/>
      <c r="AF284" s="171"/>
      <c r="AG284" s="171"/>
      <c r="AH284" s="171"/>
      <c r="AI284" s="171"/>
      <c r="AJ284" s="171"/>
      <c r="AK284" s="171"/>
      <c r="AL284" s="171"/>
      <c r="AM284" s="171"/>
      <c r="AN284" s="171"/>
      <c r="AO284" s="171"/>
      <c r="AP284" s="171"/>
      <c r="AQ284" s="171"/>
      <c r="AR284" s="171"/>
      <c r="AS284" s="171"/>
      <c r="AT284" s="171"/>
      <c r="AU284" s="171"/>
      <c r="AV284" s="171"/>
      <c r="AW284" s="171"/>
      <c r="AX284" s="171"/>
      <c r="AY284" s="171"/>
      <c r="AZ284" s="171"/>
      <c r="BA284" s="171"/>
      <c r="BB284" s="171"/>
      <c r="BC284" s="171"/>
      <c r="BD284" s="171"/>
      <c r="BE284" s="171"/>
      <c r="BF284" s="171"/>
      <c r="BG284" s="171"/>
      <c r="BH284" s="171"/>
      <c r="BI284" s="171"/>
      <c r="BJ284" s="171"/>
      <c r="BK284" s="20"/>
      <c r="BL284" s="20"/>
      <c r="BM284" s="20"/>
      <c r="BN284" s="20"/>
    </row>
    <row r="285" spans="1:66" x14ac:dyDescent="0.2">
      <c r="A285" s="144"/>
      <c r="B285" s="171"/>
      <c r="C285" s="25"/>
      <c r="D285" s="25"/>
      <c r="E285" s="25"/>
      <c r="F285" s="171"/>
      <c r="G285" s="171"/>
      <c r="H285" s="171"/>
      <c r="I285" s="171"/>
      <c r="J285" s="171"/>
      <c r="K285" s="171"/>
      <c r="L285" s="171"/>
      <c r="M285" s="171"/>
      <c r="N285" s="171"/>
      <c r="O285" s="171"/>
      <c r="P285" s="171"/>
      <c r="Q285" s="171"/>
      <c r="R285" s="171"/>
      <c r="S285" s="171"/>
      <c r="T285" s="171"/>
      <c r="U285" s="171"/>
      <c r="V285" s="171"/>
      <c r="W285" s="171"/>
      <c r="X285" s="171"/>
      <c r="Y285" s="171"/>
      <c r="Z285" s="171"/>
      <c r="AA285" s="171"/>
      <c r="AB285" s="171"/>
      <c r="AC285" s="171"/>
      <c r="AD285" s="171"/>
      <c r="AE285" s="171"/>
      <c r="AF285" s="171"/>
      <c r="AG285" s="171"/>
      <c r="AH285" s="171"/>
      <c r="AI285" s="171"/>
      <c r="AJ285" s="171"/>
      <c r="AK285" s="171"/>
      <c r="AL285" s="171"/>
      <c r="AM285" s="171"/>
      <c r="AN285" s="171"/>
      <c r="AO285" s="171"/>
      <c r="AP285" s="171"/>
      <c r="AQ285" s="171"/>
      <c r="AR285" s="171"/>
      <c r="AS285" s="171"/>
      <c r="AT285" s="171"/>
      <c r="AU285" s="171"/>
      <c r="AV285" s="171"/>
      <c r="AW285" s="171"/>
      <c r="AX285" s="171"/>
      <c r="AY285" s="171"/>
      <c r="AZ285" s="171"/>
      <c r="BA285" s="171"/>
      <c r="BB285" s="171"/>
      <c r="BC285" s="171"/>
      <c r="BD285" s="171"/>
      <c r="BE285" s="171"/>
      <c r="BF285" s="171"/>
      <c r="BG285" s="171"/>
      <c r="BH285" s="171"/>
      <c r="BI285" s="171"/>
      <c r="BJ285" s="171"/>
      <c r="BK285" s="20"/>
      <c r="BL285" s="20"/>
      <c r="BM285" s="20"/>
      <c r="BN285" s="20"/>
    </row>
    <row r="286" spans="1:66" ht="15.75" x14ac:dyDescent="0.2">
      <c r="A286" s="250"/>
      <c r="B286" s="234"/>
      <c r="C286" s="26"/>
      <c r="D286" s="26"/>
      <c r="E286" s="26"/>
      <c r="F286" s="172"/>
      <c r="G286" s="172"/>
      <c r="H286" s="172"/>
      <c r="I286" s="172"/>
      <c r="J286" s="172"/>
      <c r="K286" s="172"/>
      <c r="L286" s="172"/>
      <c r="M286" s="172"/>
      <c r="N286" s="172"/>
      <c r="O286" s="172"/>
      <c r="P286" s="172"/>
      <c r="Q286" s="172"/>
      <c r="R286" s="172"/>
      <c r="S286" s="172"/>
      <c r="T286" s="172"/>
      <c r="U286" s="172"/>
      <c r="V286" s="172"/>
      <c r="W286" s="172"/>
      <c r="X286" s="172"/>
      <c r="Y286" s="172"/>
      <c r="Z286" s="172"/>
      <c r="AA286" s="172"/>
      <c r="AB286" s="172"/>
      <c r="AC286" s="172"/>
      <c r="AD286" s="172"/>
      <c r="AE286" s="172"/>
      <c r="AF286" s="172"/>
      <c r="AG286" s="172"/>
      <c r="AH286" s="172"/>
      <c r="AI286" s="172"/>
      <c r="AJ286" s="172"/>
      <c r="AK286" s="172"/>
      <c r="AL286" s="172"/>
      <c r="AM286" s="172"/>
      <c r="AN286" s="172"/>
      <c r="AO286" s="172"/>
      <c r="AP286" s="172"/>
      <c r="AQ286" s="172"/>
      <c r="AR286" s="172"/>
      <c r="AS286" s="172"/>
      <c r="AT286" s="172"/>
      <c r="AU286" s="172"/>
      <c r="AV286" s="172"/>
      <c r="AW286" s="172"/>
      <c r="AX286" s="172"/>
      <c r="AY286" s="172"/>
      <c r="AZ286" s="172"/>
      <c r="BA286" s="172"/>
      <c r="BB286" s="172"/>
      <c r="BC286" s="172"/>
      <c r="BD286" s="172"/>
      <c r="BE286" s="172"/>
      <c r="BF286" s="172"/>
      <c r="BG286" s="172"/>
      <c r="BH286" s="172"/>
      <c r="BI286" s="172"/>
      <c r="BJ286" s="172"/>
      <c r="BK286" s="20"/>
      <c r="BL286" s="20"/>
      <c r="BM286" s="20"/>
      <c r="BN286" s="20"/>
    </row>
    <row r="287" spans="1:66" ht="15.75" x14ac:dyDescent="0.25">
      <c r="A287" s="145"/>
      <c r="B287" s="28" t="s">
        <v>12</v>
      </c>
      <c r="C287" s="29"/>
      <c r="D287" s="29"/>
      <c r="E287" s="29"/>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c r="AN287" s="28"/>
      <c r="AO287" s="28"/>
      <c r="AP287" s="28"/>
      <c r="AQ287" s="28"/>
      <c r="AR287" s="28"/>
      <c r="AS287" s="28"/>
      <c r="AT287" s="28"/>
      <c r="AU287" s="28"/>
      <c r="AV287" s="28"/>
      <c r="AW287" s="28"/>
      <c r="AX287" s="28"/>
      <c r="AY287" s="28"/>
      <c r="AZ287" s="28"/>
      <c r="BA287" s="28"/>
      <c r="BB287" s="28"/>
      <c r="BC287" s="28"/>
      <c r="BD287" s="28"/>
      <c r="BE287" s="28"/>
      <c r="BF287" s="28"/>
      <c r="BG287" s="28"/>
      <c r="BH287" s="28"/>
      <c r="BI287" s="28"/>
      <c r="BJ287" s="28"/>
      <c r="BK287" s="20"/>
      <c r="BL287" s="20"/>
      <c r="BM287" s="20"/>
      <c r="BN287" s="20"/>
    </row>
    <row r="288" spans="1:66" x14ac:dyDescent="0.2">
      <c r="A288" s="145"/>
      <c r="B288" s="232" t="s">
        <v>10</v>
      </c>
      <c r="C288" s="232"/>
      <c r="D288" s="232"/>
      <c r="E288" s="232"/>
      <c r="F288" s="171"/>
      <c r="G288" s="171"/>
      <c r="H288" s="171"/>
      <c r="I288" s="171"/>
      <c r="J288" s="171"/>
      <c r="K288" s="171"/>
      <c r="L288" s="171"/>
      <c r="M288" s="171"/>
      <c r="N288" s="171"/>
      <c r="O288" s="171"/>
      <c r="P288" s="171"/>
      <c r="Q288" s="171"/>
      <c r="R288" s="171"/>
      <c r="S288" s="171"/>
      <c r="T288" s="171"/>
      <c r="U288" s="171"/>
      <c r="V288" s="171"/>
      <c r="W288" s="171"/>
      <c r="X288" s="171"/>
      <c r="Y288" s="171"/>
      <c r="Z288" s="171"/>
      <c r="AA288" s="171"/>
      <c r="AB288" s="171"/>
      <c r="AC288" s="171"/>
      <c r="AD288" s="171"/>
      <c r="AE288" s="171"/>
      <c r="AF288" s="171"/>
      <c r="AG288" s="171"/>
      <c r="AH288" s="171"/>
      <c r="AI288" s="171"/>
      <c r="AJ288" s="171"/>
      <c r="AK288" s="171"/>
      <c r="AL288" s="171"/>
      <c r="AM288" s="171"/>
      <c r="AN288" s="171"/>
      <c r="AO288" s="171"/>
      <c r="AP288" s="171"/>
      <c r="AQ288" s="171"/>
      <c r="AR288" s="171"/>
      <c r="AS288" s="171"/>
      <c r="AT288" s="171"/>
      <c r="AU288" s="171"/>
      <c r="AV288" s="171"/>
      <c r="AW288" s="171"/>
      <c r="AX288" s="171"/>
      <c r="AY288" s="171"/>
      <c r="AZ288" s="171"/>
      <c r="BA288" s="171"/>
      <c r="BB288" s="171"/>
      <c r="BC288" s="171"/>
      <c r="BD288" s="171"/>
      <c r="BE288" s="171"/>
      <c r="BF288" s="171"/>
      <c r="BG288" s="171"/>
      <c r="BH288" s="171"/>
      <c r="BI288" s="171"/>
      <c r="BJ288" s="171"/>
      <c r="BK288" s="20"/>
      <c r="BL288" s="20"/>
      <c r="BM288" s="20"/>
      <c r="BN288" s="20"/>
    </row>
    <row r="289" spans="1:66" ht="15.75" x14ac:dyDescent="0.25">
      <c r="A289" s="145"/>
      <c r="B289" s="28"/>
      <c r="C289" s="29"/>
      <c r="D289" s="29"/>
      <c r="E289" s="29"/>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c r="AK289" s="28"/>
      <c r="AL289" s="28"/>
      <c r="AM289" s="28"/>
      <c r="AN289" s="28"/>
      <c r="AO289" s="28"/>
      <c r="AP289" s="28"/>
      <c r="AQ289" s="28"/>
      <c r="AR289" s="28"/>
      <c r="AS289" s="28"/>
      <c r="AT289" s="28"/>
      <c r="AU289" s="28"/>
      <c r="AV289" s="28"/>
      <c r="AW289" s="28"/>
      <c r="AX289" s="28"/>
      <c r="AY289" s="28"/>
      <c r="AZ289" s="28"/>
      <c r="BA289" s="28"/>
      <c r="BB289" s="28"/>
      <c r="BC289" s="28"/>
      <c r="BD289" s="28"/>
      <c r="BE289" s="28"/>
      <c r="BF289" s="28"/>
      <c r="BG289" s="28"/>
      <c r="BH289" s="28"/>
      <c r="BI289" s="28"/>
      <c r="BJ289" s="28"/>
      <c r="BK289" s="20"/>
      <c r="BL289" s="20"/>
      <c r="BM289" s="20"/>
      <c r="BN289" s="20"/>
    </row>
    <row r="290" spans="1:66" ht="15.75" x14ac:dyDescent="0.25">
      <c r="A290" s="145" t="s">
        <v>4</v>
      </c>
      <c r="B290" s="20" t="s">
        <v>9</v>
      </c>
      <c r="C290" s="30"/>
      <c r="D290" s="30"/>
      <c r="E290" s="30"/>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8"/>
      <c r="AL290" s="28"/>
      <c r="AM290" s="28"/>
      <c r="AN290" s="28"/>
      <c r="AO290" s="28"/>
      <c r="AP290" s="28"/>
      <c r="AQ290" s="28"/>
      <c r="AR290" s="28"/>
      <c r="AS290" s="28"/>
      <c r="AT290" s="28"/>
      <c r="AU290" s="28"/>
      <c r="AV290" s="28"/>
      <c r="AW290" s="28"/>
      <c r="AX290" s="28"/>
      <c r="AY290" s="28"/>
      <c r="AZ290" s="28"/>
      <c r="BA290" s="28"/>
      <c r="BB290" s="28"/>
      <c r="BC290" s="28"/>
      <c r="BD290" s="28"/>
      <c r="BE290" s="28"/>
      <c r="BF290" s="28"/>
      <c r="BG290" s="28"/>
      <c r="BH290" s="28"/>
      <c r="BI290" s="28"/>
      <c r="BJ290" s="28"/>
      <c r="BK290" s="20"/>
      <c r="BL290" s="20"/>
      <c r="BM290" s="20"/>
      <c r="BN290" s="20"/>
    </row>
    <row r="291" spans="1:66" x14ac:dyDescent="0.2">
      <c r="A291" s="145" t="s">
        <v>5</v>
      </c>
      <c r="B291" s="20" t="s">
        <v>10</v>
      </c>
      <c r="C291" s="30"/>
      <c r="D291" s="30"/>
      <c r="E291" s="30"/>
      <c r="F291" s="20"/>
      <c r="G291" s="20"/>
      <c r="H291" s="20"/>
      <c r="I291" s="20"/>
      <c r="J291" s="20"/>
      <c r="K291" s="20"/>
      <c r="L291" s="20"/>
      <c r="M291" s="20"/>
      <c r="N291" s="20"/>
      <c r="O291" s="20"/>
      <c r="P291" s="20"/>
      <c r="Q291" s="20"/>
      <c r="R291" s="20"/>
      <c r="S291" s="20"/>
      <c r="T291" s="20"/>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c r="AQ291" s="20"/>
      <c r="AR291" s="20"/>
      <c r="AS291" s="20"/>
      <c r="AT291" s="20"/>
      <c r="AU291" s="20"/>
      <c r="AV291" s="20"/>
      <c r="AW291" s="20"/>
      <c r="AX291" s="20"/>
      <c r="AY291" s="20"/>
      <c r="AZ291" s="20"/>
      <c r="BA291" s="20"/>
      <c r="BB291" s="20"/>
      <c r="BC291" s="20"/>
      <c r="BD291" s="20"/>
      <c r="BE291" s="20"/>
      <c r="BF291" s="20"/>
      <c r="BG291" s="20"/>
      <c r="BH291" s="20"/>
      <c r="BI291" s="20"/>
      <c r="BJ291" s="20"/>
      <c r="BK291" s="20"/>
      <c r="BL291" s="20"/>
      <c r="BM291" s="20"/>
      <c r="BN291" s="20"/>
    </row>
  </sheetData>
  <sheetProtection algorithmName="SHA-512" hashValue="ySWsGoR3vlZQ9RGCwY00Utr8qIOXVB6LOpdYLP06SPnPfg1wZT4Oc+boT8GqwLXNuAfC9ObeVkJlrvXMRM62wA==" saltValue="qsvoBECy9pLtaS6PF/VxKQ==" spinCount="100000" sheet="1" objects="1" scenarios="1"/>
  <mergeCells count="24">
    <mergeCell ref="AN8:AP8"/>
    <mergeCell ref="A1:A3"/>
    <mergeCell ref="A5:AP5"/>
    <mergeCell ref="A6:AP6"/>
    <mergeCell ref="A7:AP7"/>
    <mergeCell ref="A8:A9"/>
    <mergeCell ref="B8:B9"/>
    <mergeCell ref="F8:F9"/>
    <mergeCell ref="S8:U8"/>
    <mergeCell ref="E8:E9"/>
    <mergeCell ref="AB8:AD8"/>
    <mergeCell ref="AE8:AG8"/>
    <mergeCell ref="M8:O8"/>
    <mergeCell ref="P8:R8"/>
    <mergeCell ref="Y8:AA8"/>
    <mergeCell ref="C8:C9"/>
    <mergeCell ref="A286:B286"/>
    <mergeCell ref="B288:E288"/>
    <mergeCell ref="AK8:AM8"/>
    <mergeCell ref="V8:X8"/>
    <mergeCell ref="AH8:AJ8"/>
    <mergeCell ref="D8:D9"/>
    <mergeCell ref="G8:I8"/>
    <mergeCell ref="J8:L8"/>
  </mergeCells>
  <pageMargins left="0.70866141732283472" right="0.70866141732283472" top="0.74803149606299213" bottom="0.74803149606299213" header="0.31496062992125984" footer="0.31496062992125984"/>
  <pageSetup scale="40" orientation="landscape" r:id="rId1"/>
  <headerFooter>
    <oddFooter>Página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278"/>
  <sheetViews>
    <sheetView topLeftCell="A7" zoomScale="80" zoomScaleNormal="80" workbookViewId="0">
      <pane xSplit="6" ySplit="3" topLeftCell="G10" activePane="bottomRight" state="frozen"/>
      <selection activeCell="A7" sqref="A7"/>
      <selection pane="topRight" activeCell="G7" sqref="G7"/>
      <selection pane="bottomLeft" activeCell="A10" sqref="A10"/>
      <selection pane="bottomRight" activeCell="G10" sqref="G10"/>
    </sheetView>
  </sheetViews>
  <sheetFormatPr baseColWidth="10" defaultRowHeight="15" x14ac:dyDescent="0.2"/>
  <cols>
    <col min="1" max="1" width="7.5703125" style="7" customWidth="1"/>
    <col min="2" max="2" width="42" style="7" customWidth="1"/>
    <col min="3" max="3" width="30.140625" style="7" customWidth="1"/>
    <col min="4" max="4" width="11.5703125" style="7" bestFit="1" customWidth="1"/>
    <col min="5" max="5" width="10" style="7" bestFit="1" customWidth="1"/>
    <col min="6" max="6" width="13" style="11" customWidth="1"/>
    <col min="7" max="9" width="14.7109375" style="7" customWidth="1"/>
    <col min="10" max="10" width="14.7109375" style="7" bestFit="1" customWidth="1"/>
    <col min="11" max="12" width="14.7109375" style="7" customWidth="1"/>
    <col min="13" max="13" width="14.7109375" style="7" bestFit="1" customWidth="1"/>
    <col min="14" max="16" width="17.28515625" style="7" customWidth="1"/>
    <col min="17" max="17" width="14.7109375" style="7" customWidth="1"/>
    <col min="18" max="18" width="14.7109375" style="7" bestFit="1" customWidth="1"/>
    <col min="19" max="16384" width="11.42578125" style="7"/>
  </cols>
  <sheetData>
    <row r="1" spans="1:21" ht="20.25" customHeight="1" x14ac:dyDescent="0.2">
      <c r="A1" s="205"/>
      <c r="B1" s="208" t="s">
        <v>3</v>
      </c>
      <c r="C1" s="209"/>
      <c r="D1" s="209"/>
      <c r="E1" s="209"/>
      <c r="F1" s="209"/>
      <c r="G1" s="209"/>
      <c r="H1" s="209"/>
      <c r="I1" s="209"/>
      <c r="J1" s="209"/>
      <c r="K1" s="209"/>
      <c r="L1" s="209"/>
      <c r="M1" s="209"/>
      <c r="N1" s="209"/>
      <c r="O1" s="210"/>
      <c r="P1" s="5" t="s">
        <v>0</v>
      </c>
      <c r="Q1" s="6">
        <v>2</v>
      </c>
      <c r="R1" s="173"/>
    </row>
    <row r="2" spans="1:21" ht="21.75" customHeight="1" x14ac:dyDescent="0.2">
      <c r="A2" s="206"/>
      <c r="B2" s="208"/>
      <c r="C2" s="209"/>
      <c r="D2" s="209"/>
      <c r="E2" s="209"/>
      <c r="F2" s="209"/>
      <c r="G2" s="209"/>
      <c r="H2" s="209"/>
      <c r="I2" s="209"/>
      <c r="J2" s="209"/>
      <c r="K2" s="209"/>
      <c r="L2" s="209"/>
      <c r="M2" s="209"/>
      <c r="N2" s="209"/>
      <c r="O2" s="210"/>
      <c r="P2" s="8" t="s">
        <v>1</v>
      </c>
      <c r="Q2" s="191">
        <v>43326</v>
      </c>
      <c r="R2" s="174"/>
    </row>
    <row r="3" spans="1:21" ht="27" customHeight="1" thickBot="1" x14ac:dyDescent="0.25">
      <c r="A3" s="207"/>
      <c r="B3" s="211"/>
      <c r="C3" s="212"/>
      <c r="D3" s="212"/>
      <c r="E3" s="212"/>
      <c r="F3" s="212"/>
      <c r="G3" s="212"/>
      <c r="H3" s="212"/>
      <c r="I3" s="212"/>
      <c r="J3" s="212"/>
      <c r="K3" s="212"/>
      <c r="L3" s="212"/>
      <c r="M3" s="212"/>
      <c r="N3" s="212"/>
      <c r="O3" s="213"/>
      <c r="P3" s="9" t="s">
        <v>2</v>
      </c>
      <c r="Q3" s="10" t="s">
        <v>8</v>
      </c>
      <c r="R3" s="175"/>
    </row>
    <row r="4" spans="1:21" ht="15.75" thickBot="1" x14ac:dyDescent="0.25"/>
    <row r="5" spans="1:21" ht="15.75" customHeight="1" x14ac:dyDescent="0.2">
      <c r="A5" s="214" t="str">
        <f>'OFERTAS ECONOMICAS'!A5:BC5</f>
        <v>1. INVITACION IC-364-2021</v>
      </c>
      <c r="B5" s="215"/>
      <c r="C5" s="215"/>
      <c r="D5" s="215"/>
      <c r="E5" s="215"/>
      <c r="F5" s="215"/>
      <c r="G5" s="215"/>
      <c r="H5" s="215"/>
      <c r="I5" s="215"/>
      <c r="J5" s="215"/>
      <c r="K5" s="215"/>
      <c r="L5" s="215"/>
      <c r="M5" s="215"/>
      <c r="N5" s="215"/>
      <c r="O5" s="215"/>
      <c r="P5" s="215"/>
      <c r="Q5" s="215"/>
      <c r="R5" s="215"/>
    </row>
    <row r="6" spans="1:21" ht="7.5" customHeight="1" x14ac:dyDescent="0.2">
      <c r="A6" s="216"/>
      <c r="B6" s="217"/>
      <c r="C6" s="217"/>
      <c r="D6" s="217"/>
      <c r="E6" s="217"/>
      <c r="F6" s="217"/>
      <c r="G6" s="217"/>
      <c r="H6" s="217"/>
      <c r="I6" s="217"/>
      <c r="J6" s="217"/>
      <c r="K6" s="217"/>
      <c r="L6" s="217"/>
      <c r="M6" s="217"/>
      <c r="N6" s="217"/>
      <c r="O6" s="217"/>
      <c r="P6" s="217"/>
      <c r="Q6" s="217"/>
      <c r="R6" s="217"/>
    </row>
    <row r="7" spans="1:21" ht="21" customHeight="1" thickBot="1" x14ac:dyDescent="0.25">
      <c r="A7" s="218" t="str">
        <f>'OFERTAS ECONOMICAS'!A7:BC7</f>
        <v>2. OBJETO:  SUMINISTRO DE INSUMOS Y DISPOSITIVOS MÉDICO QUIRÚRGICOS DE ACUERDO CON LA DESCRIPCIÓN DEL ANEXO TÉCNICO PARA LAS DIFERENTES ESPECIALIDADES, CON EL APOYO TECNOLÓGICO REQUERIDO, PARA LAS UNIDADES DE PRESTACIÓN DE SERVICIOS DE SALUD DE LA SUBRED INTEGRADA DE SERVICIOS DE SALUD SUR OCCIDENTE E.S.E INTEGRADA DE SERVICIOS DE SALUD SUR OCCIDENTE E.S.E.</v>
      </c>
      <c r="B7" s="219"/>
      <c r="C7" s="219"/>
      <c r="D7" s="219"/>
      <c r="E7" s="219"/>
      <c r="F7" s="219"/>
      <c r="G7" s="220"/>
      <c r="H7" s="220"/>
      <c r="I7" s="220"/>
      <c r="J7" s="220"/>
      <c r="K7" s="220"/>
      <c r="L7" s="220"/>
      <c r="M7" s="220"/>
      <c r="N7" s="220"/>
      <c r="O7" s="220"/>
      <c r="P7" s="220"/>
      <c r="Q7" s="220"/>
      <c r="R7" s="220"/>
    </row>
    <row r="8" spans="1:21" s="59" customFormat="1" ht="123" customHeight="1" x14ac:dyDescent="0.2">
      <c r="A8" s="221" t="s">
        <v>22</v>
      </c>
      <c r="B8" s="225" t="s">
        <v>429</v>
      </c>
      <c r="C8" s="225" t="s">
        <v>430</v>
      </c>
      <c r="D8" s="225" t="s">
        <v>431</v>
      </c>
      <c r="E8" s="225" t="s">
        <v>432</v>
      </c>
      <c r="F8" s="226" t="s">
        <v>30</v>
      </c>
      <c r="G8" s="58" t="str">
        <f>lista!B3</f>
        <v>ALFA TRADING S.A.S.</v>
      </c>
      <c r="H8" s="58" t="str">
        <f>lista!D3</f>
        <v>AMAREY NOVA MEDICAL S.A.</v>
      </c>
      <c r="I8" s="58" t="str">
        <f>lista!F3</f>
        <v>BIOPLAST S.A.S.</v>
      </c>
      <c r="J8" s="58" t="str">
        <f>lista!G3</f>
        <v>COMPANY MEDIQBOY SAS</v>
      </c>
      <c r="K8" s="58" t="str">
        <f>lista!I3</f>
        <v>FRIDEN DE COLOMBIA HOSPITALARIA S.A.</v>
      </c>
      <c r="L8" s="58" t="str">
        <f>lista!O3</f>
        <v>M&amp;M EQUIPOS MEDICOS S.A.S.</v>
      </c>
      <c r="M8" s="58" t="str">
        <f>lista!R3</f>
        <v>NIPRO MEDICAL CORPORATION</v>
      </c>
      <c r="N8" s="58" t="str">
        <f>lista!U3</f>
        <v>QUIRURGICOS LTDA</v>
      </c>
      <c r="O8" s="58" t="str">
        <f>lista!V3</f>
        <v>RAFAEL ANTONIO SALAMANCA</v>
      </c>
      <c r="P8" s="58" t="str">
        <f>lista!W3</f>
        <v>RP MEDICAS S.A.</v>
      </c>
      <c r="Q8" s="58" t="str">
        <f>lista!X3</f>
        <v>SMITH &amp; NEPHEW COLOMBIA S.A.S</v>
      </c>
      <c r="R8" s="58" t="str">
        <f>lista!AA3</f>
        <v>TWITY S.A.S.</v>
      </c>
    </row>
    <row r="9" spans="1:21" s="14" customFormat="1" ht="47.25" customHeight="1" thickBot="1" x14ac:dyDescent="0.25">
      <c r="A9" s="222"/>
      <c r="B9" s="227"/>
      <c r="C9" s="227"/>
      <c r="D9" s="227"/>
      <c r="E9" s="227"/>
      <c r="F9" s="227"/>
      <c r="G9" s="57" t="s">
        <v>31</v>
      </c>
      <c r="H9" s="57" t="s">
        <v>31</v>
      </c>
      <c r="I9" s="57" t="s">
        <v>31</v>
      </c>
      <c r="J9" s="57" t="s">
        <v>31</v>
      </c>
      <c r="K9" s="57" t="s">
        <v>31</v>
      </c>
      <c r="L9" s="57" t="s">
        <v>31</v>
      </c>
      <c r="M9" s="57" t="s">
        <v>31</v>
      </c>
      <c r="N9" s="151"/>
      <c r="O9" s="151"/>
      <c r="P9" s="151"/>
      <c r="Q9" s="57" t="s">
        <v>31</v>
      </c>
      <c r="R9" s="57" t="s">
        <v>31</v>
      </c>
      <c r="S9" s="57" t="s">
        <v>29</v>
      </c>
      <c r="T9" s="57" t="s">
        <v>35</v>
      </c>
      <c r="U9" s="13"/>
    </row>
    <row r="10" spans="1:21" s="14" customFormat="1" ht="38.25" x14ac:dyDescent="0.2">
      <c r="A10" s="52">
        <v>1</v>
      </c>
      <c r="B10" s="68" t="s">
        <v>56</v>
      </c>
      <c r="C10" s="68" t="s">
        <v>57</v>
      </c>
      <c r="D10" s="134">
        <v>1</v>
      </c>
      <c r="E10" s="135" t="s">
        <v>331</v>
      </c>
      <c r="F10" s="163">
        <v>6000</v>
      </c>
      <c r="G10" s="195"/>
      <c r="H10" s="195"/>
      <c r="I10" s="195"/>
      <c r="J10" s="195"/>
      <c r="K10" s="195"/>
      <c r="L10" s="195"/>
      <c r="M10" s="195"/>
      <c r="N10" s="195"/>
      <c r="O10" s="195"/>
      <c r="P10" s="195"/>
      <c r="Q10" s="195">
        <f>IF('EV TECNICA'!Q10="0",0,IF('EV TECNICA'!Q10="NO CUMPLE EV. TECNICA",0,'OFERTAS ECONOMICAS'!AX10))</f>
        <v>3400</v>
      </c>
      <c r="R10" s="195"/>
      <c r="S10" s="14">
        <f>MIN(G10:R10)</f>
        <v>3400</v>
      </c>
      <c r="T10" s="37" t="str">
        <f>IF(S10=0,"NO OFERTADO",IF(S10&lt;=('EV PRECIO REFERENCIA'!$F10*(1+'EV PRECIO REFERENCIA'!$F$4)),"HABILITA","NO HABILITA"))</f>
        <v>HABILITA</v>
      </c>
    </row>
    <row r="11" spans="1:21" s="14" customFormat="1" ht="51" x14ac:dyDescent="0.2">
      <c r="A11" s="48">
        <v>2</v>
      </c>
      <c r="B11" s="136" t="s">
        <v>332</v>
      </c>
      <c r="C11" s="136" t="s">
        <v>57</v>
      </c>
      <c r="D11" s="132">
        <v>1</v>
      </c>
      <c r="E11" s="50" t="s">
        <v>331</v>
      </c>
      <c r="F11" s="164">
        <v>1300</v>
      </c>
      <c r="G11" s="195"/>
      <c r="H11" s="195"/>
      <c r="I11" s="195"/>
      <c r="J11" s="195"/>
      <c r="K11" s="195"/>
      <c r="L11" s="195"/>
      <c r="M11" s="195"/>
      <c r="N11" s="195"/>
      <c r="O11" s="195">
        <f>IF('EV TECNICA'!O11="0",0,IF('EV TECNICA'!O11="NO CUMPLE EV. TECNICA",0,'OFERTAS ECONOMICAS'!AP11))</f>
        <v>1364</v>
      </c>
      <c r="P11" s="195"/>
      <c r="Q11" s="195"/>
      <c r="R11" s="195"/>
      <c r="S11" s="14">
        <f t="shared" ref="S11:S74" si="0">MIN(G11:R11)</f>
        <v>1364</v>
      </c>
      <c r="T11" s="37" t="str">
        <f>IF(S11=0,"NO OFERTADO",IF(S11&lt;=('EV PRECIO REFERENCIA'!$F11*(1+'EV PRECIO REFERENCIA'!$F$4)),"HABILITA","NO HABILITA"))</f>
        <v>HABILITA</v>
      </c>
    </row>
    <row r="12" spans="1:21" s="14" customFormat="1" ht="22.5" x14ac:dyDescent="0.2">
      <c r="A12" s="52">
        <v>3</v>
      </c>
      <c r="B12" s="136" t="s">
        <v>59</v>
      </c>
      <c r="C12" s="136" t="s">
        <v>57</v>
      </c>
      <c r="D12" s="132">
        <v>1</v>
      </c>
      <c r="E12" s="50" t="s">
        <v>331</v>
      </c>
      <c r="F12" s="164">
        <v>12000</v>
      </c>
      <c r="G12" s="195"/>
      <c r="H12" s="195"/>
      <c r="I12" s="195"/>
      <c r="J12" s="195"/>
      <c r="K12" s="195"/>
      <c r="L12" s="195"/>
      <c r="M12" s="195"/>
      <c r="N12" s="195"/>
      <c r="O12" s="195"/>
      <c r="P12" s="195"/>
      <c r="Q12" s="195"/>
      <c r="R12" s="195"/>
      <c r="S12" s="14">
        <f t="shared" si="0"/>
        <v>0</v>
      </c>
      <c r="T12" s="37" t="str">
        <f>IF(S12=0,"NO OFERTADO",IF(S12&lt;=('EV PRECIO REFERENCIA'!$F12*(1+'EV PRECIO REFERENCIA'!$F$4)),"HABILITA","NO HABILITA"))</f>
        <v>NO OFERTADO</v>
      </c>
    </row>
    <row r="13" spans="1:21" s="14" customFormat="1" ht="25.5" x14ac:dyDescent="0.2">
      <c r="A13" s="48">
        <v>4</v>
      </c>
      <c r="B13" s="136" t="s">
        <v>60</v>
      </c>
      <c r="C13" s="136" t="s">
        <v>57</v>
      </c>
      <c r="D13" s="132">
        <v>1</v>
      </c>
      <c r="E13" s="50" t="s">
        <v>331</v>
      </c>
      <c r="F13" s="164">
        <v>4800</v>
      </c>
      <c r="G13" s="195"/>
      <c r="H13" s="195"/>
      <c r="I13" s="195"/>
      <c r="J13" s="195"/>
      <c r="K13" s="195"/>
      <c r="L13" s="195"/>
      <c r="M13" s="195"/>
      <c r="N13" s="195"/>
      <c r="O13" s="195"/>
      <c r="P13" s="195"/>
      <c r="Q13" s="195">
        <f>IF('EV TECNICA'!Q13="0",0,IF('EV TECNICA'!Q13="NO CUMPLE EV. TECNICA",0,'OFERTAS ECONOMICAS'!AX13))</f>
        <v>8000</v>
      </c>
      <c r="R13" s="195"/>
      <c r="S13" s="14">
        <f t="shared" si="0"/>
        <v>8000</v>
      </c>
      <c r="T13" s="37" t="str">
        <f>IF(S13=0,"NO OFERTADO",IF(S13&lt;=('EV PRECIO REFERENCIA'!$F13*(1+'EV PRECIO REFERENCIA'!$F$4)),"HABILITA","NO HABILITA"))</f>
        <v>NO HABILITA</v>
      </c>
    </row>
    <row r="14" spans="1:21" s="14" customFormat="1" ht="51" x14ac:dyDescent="0.2">
      <c r="A14" s="52">
        <v>5</v>
      </c>
      <c r="B14" s="136" t="s">
        <v>333</v>
      </c>
      <c r="C14" s="136" t="s">
        <v>57</v>
      </c>
      <c r="D14" s="132">
        <v>1</v>
      </c>
      <c r="E14" s="50" t="s">
        <v>331</v>
      </c>
      <c r="F14" s="164">
        <v>1477</v>
      </c>
      <c r="G14" s="195"/>
      <c r="H14" s="195"/>
      <c r="I14" s="195"/>
      <c r="J14" s="195"/>
      <c r="K14" s="195">
        <f>IF('EV TECNICA'!K14="0",0,IF('EV TECNICA'!K14="NO CUMPLE EV. TECNICA",0,'OFERTAS ECONOMICAS'!Z14))</f>
        <v>2553</v>
      </c>
      <c r="L14" s="195"/>
      <c r="M14" s="195"/>
      <c r="N14" s="195"/>
      <c r="O14" s="195">
        <f>IF('EV TECNICA'!O14="0",0,IF('EV TECNICA'!O14="NO CUMPLE EV. TECNICA",0,'OFERTAS ECONOMICAS'!AP14))</f>
        <v>1477</v>
      </c>
      <c r="P14" s="195"/>
      <c r="Q14" s="195"/>
      <c r="R14" s="195"/>
      <c r="S14" s="14">
        <f t="shared" si="0"/>
        <v>1477</v>
      </c>
      <c r="T14" s="37" t="str">
        <f>IF(S14=0,"NO OFERTADO",IF(S14&lt;=('EV PRECIO REFERENCIA'!$F14*(1+'EV PRECIO REFERENCIA'!$F$4)),"HABILITA","NO HABILITA"))</f>
        <v>HABILITA</v>
      </c>
    </row>
    <row r="15" spans="1:21" s="14" customFormat="1" ht="38.25" x14ac:dyDescent="0.2">
      <c r="A15" s="48">
        <v>6</v>
      </c>
      <c r="B15" s="136" t="s">
        <v>61</v>
      </c>
      <c r="C15" s="136" t="s">
        <v>57</v>
      </c>
      <c r="D15" s="132">
        <v>1</v>
      </c>
      <c r="E15" s="50" t="s">
        <v>331</v>
      </c>
      <c r="F15" s="164">
        <v>7500</v>
      </c>
      <c r="G15" s="195"/>
      <c r="H15" s="195"/>
      <c r="I15" s="195"/>
      <c r="J15" s="195"/>
      <c r="K15" s="195"/>
      <c r="L15" s="195"/>
      <c r="M15" s="195"/>
      <c r="N15" s="195"/>
      <c r="O15" s="195"/>
      <c r="P15" s="195"/>
      <c r="Q15" s="195">
        <f>IF('EV TECNICA'!Q15="0",0,IF('EV TECNICA'!Q15="NO CUMPLE EV. TECNICA",0,'OFERTAS ECONOMICAS'!AX15))</f>
        <v>11700</v>
      </c>
      <c r="R15" s="195"/>
      <c r="S15" s="14">
        <f t="shared" si="0"/>
        <v>11700</v>
      </c>
      <c r="T15" s="37" t="str">
        <f>IF(S15=0,"NO OFERTADO",IF(S15&lt;=('EV PRECIO REFERENCIA'!$F15*(1+'EV PRECIO REFERENCIA'!$F$4)),"HABILITA","NO HABILITA"))</f>
        <v>NO HABILITA</v>
      </c>
    </row>
    <row r="16" spans="1:21" s="14" customFormat="1" ht="38.25" x14ac:dyDescent="0.2">
      <c r="A16" s="52">
        <v>7</v>
      </c>
      <c r="B16" s="136" t="s">
        <v>62</v>
      </c>
      <c r="C16" s="136" t="s">
        <v>57</v>
      </c>
      <c r="D16" s="132">
        <v>1</v>
      </c>
      <c r="E16" s="50" t="s">
        <v>331</v>
      </c>
      <c r="F16" s="164">
        <v>858.875</v>
      </c>
      <c r="G16" s="195"/>
      <c r="H16" s="195"/>
      <c r="I16" s="195"/>
      <c r="J16" s="195"/>
      <c r="K16" s="195">
        <f>IF('EV TECNICA'!K16="0",0,IF('EV TECNICA'!K16="NO CUMPLE EV. TECNICA",0,'OFERTAS ECONOMICAS'!Z16))</f>
        <v>26009</v>
      </c>
      <c r="L16" s="195"/>
      <c r="M16" s="195"/>
      <c r="N16" s="195"/>
      <c r="O16" s="195">
        <f>IF('EV TECNICA'!O16="0",0,IF('EV TECNICA'!O16="NO CUMPLE EV. TECNICA",0,'OFERTAS ECONOMICAS'!AP16))</f>
        <v>1932</v>
      </c>
      <c r="P16" s="195"/>
      <c r="Q16" s="195"/>
      <c r="R16" s="195"/>
      <c r="S16" s="14">
        <f t="shared" si="0"/>
        <v>1932</v>
      </c>
      <c r="T16" s="37" t="str">
        <f>IF(S16=0,"NO OFERTADO",IF(S16&lt;=('EV PRECIO REFERENCIA'!$F16*(1+'EV PRECIO REFERENCIA'!$F$4)),"HABILITA","NO HABILITA"))</f>
        <v>NO HABILITA</v>
      </c>
    </row>
    <row r="17" spans="1:20" s="14" customFormat="1" ht="38.25" x14ac:dyDescent="0.2">
      <c r="A17" s="48">
        <v>8</v>
      </c>
      <c r="B17" s="136" t="s">
        <v>133</v>
      </c>
      <c r="C17" s="136" t="s">
        <v>134</v>
      </c>
      <c r="D17" s="132">
        <v>1</v>
      </c>
      <c r="E17" s="50" t="s">
        <v>331</v>
      </c>
      <c r="F17" s="164">
        <v>41650</v>
      </c>
      <c r="G17" s="195"/>
      <c r="H17" s="195"/>
      <c r="I17" s="195"/>
      <c r="J17" s="195"/>
      <c r="K17" s="195"/>
      <c r="L17" s="195"/>
      <c r="M17" s="195"/>
      <c r="N17" s="195"/>
      <c r="O17" s="195"/>
      <c r="P17" s="195"/>
      <c r="Q17" s="195"/>
      <c r="R17" s="195"/>
      <c r="S17" s="14">
        <f t="shared" si="0"/>
        <v>0</v>
      </c>
      <c r="T17" s="37" t="str">
        <f>IF(S17=0,"NO OFERTADO",IF(S17&lt;=('EV PRECIO REFERENCIA'!$F17*(1+'EV PRECIO REFERENCIA'!$F$4)),"HABILITA","NO HABILITA"))</f>
        <v>NO OFERTADO</v>
      </c>
    </row>
    <row r="18" spans="1:20" s="14" customFormat="1" ht="63.75" x14ac:dyDescent="0.2">
      <c r="A18" s="52">
        <v>9</v>
      </c>
      <c r="B18" s="136" t="s">
        <v>135</v>
      </c>
      <c r="C18" s="136" t="s">
        <v>136</v>
      </c>
      <c r="D18" s="132">
        <v>1</v>
      </c>
      <c r="E18" s="50" t="s">
        <v>331</v>
      </c>
      <c r="F18" s="164">
        <v>41650</v>
      </c>
      <c r="G18" s="195"/>
      <c r="H18" s="195"/>
      <c r="I18" s="195"/>
      <c r="J18" s="195"/>
      <c r="K18" s="195"/>
      <c r="L18" s="195"/>
      <c r="M18" s="195"/>
      <c r="N18" s="195"/>
      <c r="O18" s="195"/>
      <c r="P18" s="195"/>
      <c r="Q18" s="195"/>
      <c r="R18" s="195"/>
      <c r="S18" s="14">
        <f t="shared" si="0"/>
        <v>0</v>
      </c>
      <c r="T18" s="37" t="str">
        <f>IF(S18=0,"NO OFERTADO",IF(S18&lt;=('EV PRECIO REFERENCIA'!$F18*(1+'EV PRECIO REFERENCIA'!$F$4)),"HABILITA","NO HABILITA"))</f>
        <v>NO OFERTADO</v>
      </c>
    </row>
    <row r="19" spans="1:20" s="14" customFormat="1" ht="25.5" x14ac:dyDescent="0.2">
      <c r="A19" s="48">
        <v>10</v>
      </c>
      <c r="B19" s="136" t="s">
        <v>149</v>
      </c>
      <c r="C19" s="136" t="s">
        <v>148</v>
      </c>
      <c r="D19" s="132">
        <v>1</v>
      </c>
      <c r="E19" s="50" t="s">
        <v>331</v>
      </c>
      <c r="F19" s="164">
        <v>12460</v>
      </c>
      <c r="G19" s="195">
        <f>IF('EV TECNICA'!G19="0",0,IF('EV TECNICA'!G19="NO CUMPLE EV. TECNICA",0,'OFERTAS ECONOMICAS'!J19))</f>
        <v>21000</v>
      </c>
      <c r="H19" s="195">
        <f>IF('EV TECNICA'!H19="0",0,IF('EV TECNICA'!H19="NO CUMPLE EV. TECNICA",0,'OFERTAS ECONOMICAS'!N19))</f>
        <v>23500</v>
      </c>
      <c r="I19" s="195">
        <f>IF('EV TECNICA'!I19="0",0,IF('EV TECNICA'!I19="NO CUMPLE EV. TECNICA",0,'OFERTAS ECONOMICAS'!R19))</f>
        <v>27835</v>
      </c>
      <c r="J19" s="195">
        <f>IF('EV TECNICA'!J19="0",0,IF('EV TECNICA'!J19="NO CUMPLE EV. TECNICA",0,'OFERTAS ECONOMICAS'!V19))</f>
        <v>25714</v>
      </c>
      <c r="K19" s="195">
        <f>IF('EV TECNICA'!K19="0",0,IF('EV TECNICA'!K19="NO CUMPLE EV. TECNICA",0,'OFERTAS ECONOMICAS'!Z19))</f>
        <v>34472</v>
      </c>
      <c r="L19" s="195"/>
      <c r="M19" s="195"/>
      <c r="N19" s="195"/>
      <c r="O19" s="195"/>
      <c r="P19" s="195"/>
      <c r="Q19" s="195">
        <f>IF('EV TECNICA'!Q19="0",0,IF('EV TECNICA'!Q19="NO CUMPLE EV. TECNICA",0,'OFERTAS ECONOMICAS'!AX19))</f>
        <v>18000</v>
      </c>
      <c r="R19" s="195"/>
      <c r="S19" s="14">
        <f t="shared" si="0"/>
        <v>18000</v>
      </c>
      <c r="T19" s="37" t="str">
        <f>IF(S19=0,"NO OFERTADO",IF(S19&lt;=('EV PRECIO REFERENCIA'!$F19*(1+'EV PRECIO REFERENCIA'!$F$4)),"HABILITA","NO HABILITA"))</f>
        <v>NO HABILITA</v>
      </c>
    </row>
    <row r="20" spans="1:20" s="14" customFormat="1" ht="38.25" x14ac:dyDescent="0.2">
      <c r="A20" s="52">
        <v>11</v>
      </c>
      <c r="B20" s="136" t="s">
        <v>245</v>
      </c>
      <c r="C20" s="136" t="s">
        <v>246</v>
      </c>
      <c r="D20" s="132">
        <v>1</v>
      </c>
      <c r="E20" s="50" t="s">
        <v>331</v>
      </c>
      <c r="F20" s="164">
        <v>26000</v>
      </c>
      <c r="G20" s="195"/>
      <c r="H20" s="195"/>
      <c r="I20" s="195"/>
      <c r="J20" s="195"/>
      <c r="K20" s="195"/>
      <c r="L20" s="195"/>
      <c r="M20" s="195"/>
      <c r="N20" s="195"/>
      <c r="O20" s="195"/>
      <c r="P20" s="195"/>
      <c r="Q20" s="195"/>
      <c r="R20" s="195"/>
      <c r="S20" s="14">
        <f t="shared" si="0"/>
        <v>0</v>
      </c>
      <c r="T20" s="37" t="str">
        <f>IF(S20=0,"NO OFERTADO",IF(S20&lt;=('EV PRECIO REFERENCIA'!$F20*(1+'EV PRECIO REFERENCIA'!$F$4)),"HABILITA","NO HABILITA"))</f>
        <v>NO OFERTADO</v>
      </c>
    </row>
    <row r="21" spans="1:20" s="14" customFormat="1" ht="25.5" x14ac:dyDescent="0.2">
      <c r="A21" s="48">
        <v>12</v>
      </c>
      <c r="B21" s="136" t="s">
        <v>247</v>
      </c>
      <c r="C21" s="136" t="s">
        <v>248</v>
      </c>
      <c r="D21" s="132">
        <v>1</v>
      </c>
      <c r="E21" s="50" t="s">
        <v>331</v>
      </c>
      <c r="F21" s="164">
        <v>18034</v>
      </c>
      <c r="G21" s="195"/>
      <c r="H21" s="195"/>
      <c r="I21" s="195"/>
      <c r="J21" s="195"/>
      <c r="K21" s="195"/>
      <c r="L21" s="195"/>
      <c r="M21" s="195"/>
      <c r="N21" s="195"/>
      <c r="O21" s="195"/>
      <c r="P21" s="195"/>
      <c r="Q21" s="195"/>
      <c r="R21" s="195"/>
      <c r="S21" s="14">
        <f t="shared" si="0"/>
        <v>0</v>
      </c>
      <c r="T21" s="37" t="str">
        <f>IF(S21=0,"NO OFERTADO",IF(S21&lt;=('EV PRECIO REFERENCIA'!$F21*(1+'EV PRECIO REFERENCIA'!$F$4)),"HABILITA","NO HABILITA"))</f>
        <v>NO OFERTADO</v>
      </c>
    </row>
    <row r="22" spans="1:20" s="14" customFormat="1" ht="38.25" x14ac:dyDescent="0.2">
      <c r="A22" s="52">
        <v>13</v>
      </c>
      <c r="B22" s="136" t="s">
        <v>334</v>
      </c>
      <c r="C22" s="136" t="s">
        <v>258</v>
      </c>
      <c r="D22" s="132">
        <v>1</v>
      </c>
      <c r="E22" s="50" t="s">
        <v>331</v>
      </c>
      <c r="F22" s="164">
        <v>20000</v>
      </c>
      <c r="G22" s="195"/>
      <c r="H22" s="195"/>
      <c r="I22" s="195"/>
      <c r="J22" s="195"/>
      <c r="K22" s="195">
        <f>IF('EV TECNICA'!K22="0",0,IF('EV TECNICA'!K22="NO CUMPLE EV. TECNICA",0,'OFERTAS ECONOMICAS'!Z22))</f>
        <v>52164</v>
      </c>
      <c r="L22" s="195"/>
      <c r="M22" s="195"/>
      <c r="N22" s="195"/>
      <c r="O22" s="195"/>
      <c r="P22" s="195"/>
      <c r="Q22" s="195"/>
      <c r="R22" s="195"/>
      <c r="S22" s="14">
        <f t="shared" si="0"/>
        <v>52164</v>
      </c>
      <c r="T22" s="37" t="str">
        <f>IF(S22=0,"NO OFERTADO",IF(S22&lt;=('EV PRECIO REFERENCIA'!$F22*(1+'EV PRECIO REFERENCIA'!$F$4)),"HABILITA","NO HABILITA"))</f>
        <v>NO HABILITA</v>
      </c>
    </row>
    <row r="23" spans="1:20" s="14" customFormat="1" ht="12.75" x14ac:dyDescent="0.2">
      <c r="A23" s="48">
        <v>14</v>
      </c>
      <c r="B23" s="136" t="s">
        <v>335</v>
      </c>
      <c r="C23" s="136" t="s">
        <v>336</v>
      </c>
      <c r="D23" s="132">
        <v>1</v>
      </c>
      <c r="E23" s="50" t="s">
        <v>331</v>
      </c>
      <c r="F23" s="164">
        <v>1100</v>
      </c>
      <c r="G23" s="195">
        <f>IF('EV TECNICA'!G23="0",0,IF('EV TECNICA'!G23="NO CUMPLE EV. TECNICA",0,'OFERTAS ECONOMICAS'!J23))</f>
        <v>1080</v>
      </c>
      <c r="H23" s="195"/>
      <c r="I23" s="195"/>
      <c r="J23" s="195">
        <f>IF('EV TECNICA'!J23="0",0,IF('EV TECNICA'!J23="NO CUMPLE EV. TECNICA",0,'OFERTAS ECONOMICAS'!V23))</f>
        <v>1364</v>
      </c>
      <c r="K23" s="195"/>
      <c r="L23" s="195"/>
      <c r="M23" s="195"/>
      <c r="N23" s="195"/>
      <c r="O23" s="195">
        <f>IF('EV TECNICA'!O23="0",0,IF('EV TECNICA'!O23="NO CUMPLE EV. TECNICA",0,'OFERTAS ECONOMICAS'!AP23))</f>
        <v>1250</v>
      </c>
      <c r="P23" s="195"/>
      <c r="Q23" s="195"/>
      <c r="R23" s="195"/>
      <c r="S23" s="14">
        <f t="shared" si="0"/>
        <v>1080</v>
      </c>
      <c r="T23" s="37" t="str">
        <f>IF(S23=0,"NO OFERTADO",IF(S23&lt;=('EV PRECIO REFERENCIA'!$F23*(1+'EV PRECIO REFERENCIA'!$F$4)),"HABILITA","NO HABILITA"))</f>
        <v>HABILITA</v>
      </c>
    </row>
    <row r="24" spans="1:20" s="14" customFormat="1" ht="12.75" x14ac:dyDescent="0.2">
      <c r="A24" s="52">
        <v>15</v>
      </c>
      <c r="B24" s="136" t="s">
        <v>144</v>
      </c>
      <c r="C24" s="136" t="s">
        <v>337</v>
      </c>
      <c r="D24" s="132">
        <v>1</v>
      </c>
      <c r="E24" s="50" t="s">
        <v>331</v>
      </c>
      <c r="F24" s="164">
        <v>1373</v>
      </c>
      <c r="G24" s="195">
        <f>IF('EV TECNICA'!G24="0",0,IF('EV TECNICA'!G24="NO CUMPLE EV. TECNICA",0,'OFERTAS ECONOMICAS'!J24))</f>
        <v>1497</v>
      </c>
      <c r="H24" s="195"/>
      <c r="I24" s="195">
        <f>IF('EV TECNICA'!I24="0",0,IF('EV TECNICA'!I24="NO CUMPLE EV. TECNICA",0,'OFERTAS ECONOMICAS'!R24))</f>
        <v>2085</v>
      </c>
      <c r="J24" s="195">
        <f>IF('EV TECNICA'!J24="0",0,IF('EV TECNICA'!J24="NO CUMPLE EV. TECNICA",0,'OFERTAS ECONOMICAS'!V24))</f>
        <v>1921</v>
      </c>
      <c r="K24" s="195">
        <f>IF('EV TECNICA'!K24="0",0,IF('EV TECNICA'!K24="NO CUMPLE EV. TECNICA",0,'OFERTAS ECONOMICAS'!Z24))</f>
        <v>2144</v>
      </c>
      <c r="L24" s="195"/>
      <c r="M24" s="195"/>
      <c r="N24" s="195"/>
      <c r="O24" s="195">
        <f>IF('EV TECNICA'!O24="0",0,IF('EV TECNICA'!O24="NO CUMPLE EV. TECNICA",0,'OFERTAS ECONOMICAS'!AP24))</f>
        <v>1373</v>
      </c>
      <c r="P24" s="195"/>
      <c r="Q24" s="195"/>
      <c r="R24" s="195"/>
      <c r="S24" s="14">
        <f t="shared" si="0"/>
        <v>1373</v>
      </c>
      <c r="T24" s="37" t="str">
        <f>IF(S24=0,"NO OFERTADO",IF(S24&lt;=('EV PRECIO REFERENCIA'!$F24*(1+'EV PRECIO REFERENCIA'!$F$4)),"HABILITA","NO HABILITA"))</f>
        <v>HABILITA</v>
      </c>
    </row>
    <row r="25" spans="1:20" s="14" customFormat="1" ht="25.5" x14ac:dyDescent="0.2">
      <c r="A25" s="48">
        <v>16</v>
      </c>
      <c r="B25" s="136" t="s">
        <v>338</v>
      </c>
      <c r="C25" s="136" t="s">
        <v>337</v>
      </c>
      <c r="D25" s="132">
        <v>1</v>
      </c>
      <c r="E25" s="50" t="s">
        <v>331</v>
      </c>
      <c r="F25" s="164">
        <v>2747</v>
      </c>
      <c r="G25" s="195">
        <f>IF('EV TECNICA'!G25="0",0,IF('EV TECNICA'!G25="NO CUMPLE EV. TECNICA",0,'OFERTAS ECONOMICAS'!J25))</f>
        <v>2994</v>
      </c>
      <c r="H25" s="195"/>
      <c r="I25" s="195">
        <f>IF('EV TECNICA'!I25="0",0,IF('EV TECNICA'!I25="NO CUMPLE EV. TECNICA",0,'OFERTAS ECONOMICAS'!R25))</f>
        <v>4170</v>
      </c>
      <c r="J25" s="195">
        <f>IF('EV TECNICA'!J25="0",0,IF('EV TECNICA'!J25="NO CUMPLE EV. TECNICA",0,'OFERTAS ECONOMICAS'!V25))</f>
        <v>3842</v>
      </c>
      <c r="K25" s="195">
        <f>IF('EV TECNICA'!K25="0",0,IF('EV TECNICA'!K25="NO CUMPLE EV. TECNICA",0,'OFERTAS ECONOMICAS'!Z25))</f>
        <v>4288</v>
      </c>
      <c r="L25" s="195"/>
      <c r="M25" s="195"/>
      <c r="N25" s="195"/>
      <c r="O25" s="195">
        <f>IF('EV TECNICA'!O25="0",0,IF('EV TECNICA'!O25="NO CUMPLE EV. TECNICA",0,'OFERTAS ECONOMICAS'!AP25))</f>
        <v>2745</v>
      </c>
      <c r="P25" s="195"/>
      <c r="Q25" s="195"/>
      <c r="R25" s="195"/>
      <c r="S25" s="14">
        <f t="shared" si="0"/>
        <v>2745</v>
      </c>
      <c r="T25" s="37" t="str">
        <f>IF(S25=0,"NO OFERTADO",IF(S25&lt;=('EV PRECIO REFERENCIA'!$F25*(1+'EV PRECIO REFERENCIA'!$F$4)),"HABILITA","NO HABILITA"))</f>
        <v>HABILITA</v>
      </c>
    </row>
    <row r="26" spans="1:20" s="14" customFormat="1" ht="38.25" x14ac:dyDescent="0.2">
      <c r="A26" s="52">
        <v>17</v>
      </c>
      <c r="B26" s="136" t="s">
        <v>339</v>
      </c>
      <c r="C26" s="136" t="s">
        <v>340</v>
      </c>
      <c r="D26" s="132">
        <v>1</v>
      </c>
      <c r="E26" s="50" t="s">
        <v>331</v>
      </c>
      <c r="F26" s="164">
        <v>300</v>
      </c>
      <c r="G26" s="195">
        <f>IF('EV TECNICA'!G26="0",0,IF('EV TECNICA'!G26="NO CUMPLE EV. TECNICA",0,'OFERTAS ECONOMICAS'!J26))</f>
        <v>295</v>
      </c>
      <c r="H26" s="195"/>
      <c r="I26" s="195"/>
      <c r="J26" s="195">
        <f>IF('EV TECNICA'!J26="0",0,IF('EV TECNICA'!J26="NO CUMPLE EV. TECNICA",0,'OFERTAS ECONOMICAS'!V26))</f>
        <v>344</v>
      </c>
      <c r="K26" s="195"/>
      <c r="L26" s="195"/>
      <c r="M26" s="195"/>
      <c r="N26" s="195"/>
      <c r="O26" s="195"/>
      <c r="P26" s="195"/>
      <c r="Q26" s="195"/>
      <c r="R26" s="195"/>
      <c r="S26" s="14">
        <f t="shared" si="0"/>
        <v>295</v>
      </c>
      <c r="T26" s="37" t="str">
        <f>IF(S26=0,"NO OFERTADO",IF(S26&lt;=('EV PRECIO REFERENCIA'!$F26*(1+'EV PRECIO REFERENCIA'!$F$4)),"HABILITA","NO HABILITA"))</f>
        <v>HABILITA</v>
      </c>
    </row>
    <row r="27" spans="1:20" s="14" customFormat="1" ht="25.5" x14ac:dyDescent="0.2">
      <c r="A27" s="48">
        <v>18</v>
      </c>
      <c r="B27" s="136" t="s">
        <v>184</v>
      </c>
      <c r="C27" s="136" t="s">
        <v>183</v>
      </c>
      <c r="D27" s="132">
        <v>1</v>
      </c>
      <c r="E27" s="50" t="s">
        <v>331</v>
      </c>
      <c r="F27" s="164">
        <v>189.21</v>
      </c>
      <c r="G27" s="195">
        <f>IF('EV TECNICA'!G27="0",0,IF('EV TECNICA'!G27="NO CUMPLE EV. TECNICA",0,'OFERTAS ECONOMICAS'!J27))</f>
        <v>169</v>
      </c>
      <c r="H27" s="195"/>
      <c r="I27" s="195">
        <f>IF('EV TECNICA'!I27="0",0,IF('EV TECNICA'!I27="NO CUMPLE EV. TECNICA",0,'OFERTAS ECONOMICAS'!R27))</f>
        <v>198</v>
      </c>
      <c r="J27" s="195">
        <f>IF('EV TECNICA'!J27="0",0,IF('EV TECNICA'!J27="NO CUMPLE EV. TECNICA",0,'OFERTAS ECONOMICAS'!V27))</f>
        <v>189</v>
      </c>
      <c r="K27" s="195"/>
      <c r="L27" s="195"/>
      <c r="M27" s="195">
        <f>IF('EV TECNICA'!M27="0",0,IF('EV TECNICA'!M27="NO CUMPLE EV. TECNICA",0,'OFERTAS ECONOMICAS'!AH27))</f>
        <v>168</v>
      </c>
      <c r="N27" s="195"/>
      <c r="O27" s="195"/>
      <c r="P27" s="195"/>
      <c r="Q27" s="195"/>
      <c r="R27" s="195"/>
      <c r="S27" s="14">
        <f t="shared" si="0"/>
        <v>168</v>
      </c>
      <c r="T27" s="37" t="str">
        <f>IF(S27=0,"NO OFERTADO",IF(S27&lt;=('EV PRECIO REFERENCIA'!$F27*(1+'EV PRECIO REFERENCIA'!$F$4)),"HABILITA","NO HABILITA"))</f>
        <v>HABILITA</v>
      </c>
    </row>
    <row r="28" spans="1:20" s="14" customFormat="1" ht="25.5" x14ac:dyDescent="0.2">
      <c r="A28" s="52">
        <v>19</v>
      </c>
      <c r="B28" s="136" t="s">
        <v>341</v>
      </c>
      <c r="C28" s="136" t="s">
        <v>342</v>
      </c>
      <c r="D28" s="132">
        <v>1</v>
      </c>
      <c r="E28" s="50" t="s">
        <v>331</v>
      </c>
      <c r="F28" s="164">
        <v>52</v>
      </c>
      <c r="G28" s="195">
        <f>IF('EV TECNICA'!G28="0",0,IF('EV TECNICA'!G28="NO CUMPLE EV. TECNICA",0,'OFERTAS ECONOMICAS'!J28))</f>
        <v>63</v>
      </c>
      <c r="H28" s="195"/>
      <c r="I28" s="195"/>
      <c r="J28" s="195">
        <f>IF('EV TECNICA'!J28="0",0,IF('EV TECNICA'!J28="NO CUMPLE EV. TECNICA",0,'OFERTAS ECONOMICAS'!V28))</f>
        <v>74</v>
      </c>
      <c r="K28" s="195"/>
      <c r="L28" s="195"/>
      <c r="M28" s="195"/>
      <c r="N28" s="195"/>
      <c r="O28" s="195"/>
      <c r="P28" s="195"/>
      <c r="Q28" s="195"/>
      <c r="R28" s="195"/>
      <c r="S28" s="14">
        <f t="shared" si="0"/>
        <v>63</v>
      </c>
      <c r="T28" s="37" t="str">
        <f>IF(S28=0,"NO OFERTADO",IF(S28&lt;=('EV PRECIO REFERENCIA'!$F28*(1+'EV PRECIO REFERENCIA'!$F$4)),"HABILITA","NO HABILITA"))</f>
        <v>HABILITA</v>
      </c>
    </row>
    <row r="29" spans="1:20" s="14" customFormat="1" ht="63.75" x14ac:dyDescent="0.2">
      <c r="A29" s="48">
        <v>20</v>
      </c>
      <c r="B29" s="136" t="s">
        <v>343</v>
      </c>
      <c r="C29" s="136" t="s">
        <v>344</v>
      </c>
      <c r="D29" s="132">
        <v>1</v>
      </c>
      <c r="E29" s="50" t="s">
        <v>331</v>
      </c>
      <c r="F29" s="164">
        <v>950</v>
      </c>
      <c r="G29" s="195">
        <f>IF('EV TECNICA'!G29="0",0,IF('EV TECNICA'!G29="NO CUMPLE EV. TECNICA",0,'OFERTAS ECONOMICAS'!J29))</f>
        <v>915</v>
      </c>
      <c r="H29" s="195"/>
      <c r="I29" s="195">
        <f>IF('EV TECNICA'!I29="0",0,IF('EV TECNICA'!I29="NO CUMPLE EV. TECNICA",0,'OFERTAS ECONOMICAS'!R29))</f>
        <v>1120</v>
      </c>
      <c r="J29" s="195"/>
      <c r="K29" s="195"/>
      <c r="L29" s="195"/>
      <c r="M29" s="195"/>
      <c r="N29" s="195"/>
      <c r="O29" s="195"/>
      <c r="P29" s="195"/>
      <c r="Q29" s="195"/>
      <c r="R29" s="195"/>
      <c r="S29" s="14">
        <f t="shared" si="0"/>
        <v>915</v>
      </c>
      <c r="T29" s="37" t="str">
        <f>IF(S29=0,"NO OFERTADO",IF(S29&lt;=('EV PRECIO REFERENCIA'!$F29*(1+'EV PRECIO REFERENCIA'!$F$4)),"HABILITA","NO HABILITA"))</f>
        <v>HABILITA</v>
      </c>
    </row>
    <row r="30" spans="1:20" s="14" customFormat="1" ht="25.5" x14ac:dyDescent="0.2">
      <c r="A30" s="52">
        <v>21</v>
      </c>
      <c r="B30" s="136" t="s">
        <v>190</v>
      </c>
      <c r="C30" s="136" t="s">
        <v>183</v>
      </c>
      <c r="D30" s="132">
        <v>1</v>
      </c>
      <c r="E30" s="50" t="s">
        <v>331</v>
      </c>
      <c r="F30" s="164">
        <v>830</v>
      </c>
      <c r="G30" s="195">
        <f>IF('EV TECNICA'!G30="0",0,IF('EV TECNICA'!G30="NO CUMPLE EV. TECNICA",0,'OFERTAS ECONOMICAS'!J30))</f>
        <v>890</v>
      </c>
      <c r="H30" s="195"/>
      <c r="I30" s="195">
        <f>IF('EV TECNICA'!I30="0",0,IF('EV TECNICA'!I30="NO CUMPLE EV. TECNICA",0,'OFERTAS ECONOMICAS'!R30))</f>
        <v>844</v>
      </c>
      <c r="J30" s="195">
        <f>IF('EV TECNICA'!J30="0",0,IF('EV TECNICA'!J30="NO CUMPLE EV. TECNICA",0,'OFERTAS ECONOMICAS'!V30))</f>
        <v>1014</v>
      </c>
      <c r="K30" s="195"/>
      <c r="L30" s="195"/>
      <c r="M30" s="195"/>
      <c r="N30" s="195"/>
      <c r="O30" s="195"/>
      <c r="P30" s="195"/>
      <c r="Q30" s="195"/>
      <c r="R30" s="195"/>
      <c r="S30" s="14">
        <f t="shared" si="0"/>
        <v>844</v>
      </c>
      <c r="T30" s="37" t="str">
        <f>IF(S30=0,"NO OFERTADO",IF(S30&lt;=('EV PRECIO REFERENCIA'!$F30*(1+'EV PRECIO REFERENCIA'!$F$4)),"HABILITA","NO HABILITA"))</f>
        <v>HABILITA</v>
      </c>
    </row>
    <row r="31" spans="1:20" s="14" customFormat="1" ht="38.25" x14ac:dyDescent="0.2">
      <c r="A31" s="48">
        <v>22</v>
      </c>
      <c r="B31" s="136" t="s">
        <v>345</v>
      </c>
      <c r="C31" s="136" t="s">
        <v>346</v>
      </c>
      <c r="D31" s="132">
        <v>1</v>
      </c>
      <c r="E31" s="50" t="s">
        <v>331</v>
      </c>
      <c r="F31" s="164">
        <v>44000</v>
      </c>
      <c r="G31" s="195">
        <f>IF('EV TECNICA'!G31="0",0,IF('EV TECNICA'!G31="NO CUMPLE EV. TECNICA",0,'OFERTAS ECONOMICAS'!J31))</f>
        <v>40000</v>
      </c>
      <c r="H31" s="195"/>
      <c r="I31" s="195">
        <f>IF('EV TECNICA'!I31="0",0,IF('EV TECNICA'!I31="NO CUMPLE EV. TECNICA",0,'OFERTAS ECONOMICAS'!R31))</f>
        <v>57100</v>
      </c>
      <c r="J31" s="195"/>
      <c r="K31" s="195"/>
      <c r="L31" s="195"/>
      <c r="M31" s="195"/>
      <c r="N31" s="195"/>
      <c r="O31" s="195"/>
      <c r="P31" s="195"/>
      <c r="Q31" s="195"/>
      <c r="R31" s="195"/>
      <c r="S31" s="14">
        <f t="shared" si="0"/>
        <v>40000</v>
      </c>
      <c r="T31" s="37" t="str">
        <f>IF(S31=0,"NO OFERTADO",IF(S31&lt;=('EV PRECIO REFERENCIA'!$F31*(1+'EV PRECIO REFERENCIA'!$F$4)),"HABILITA","NO HABILITA"))</f>
        <v>HABILITA</v>
      </c>
    </row>
    <row r="32" spans="1:20" s="14" customFormat="1" ht="22.5" x14ac:dyDescent="0.2">
      <c r="A32" s="52">
        <v>23</v>
      </c>
      <c r="B32" s="136" t="s">
        <v>45</v>
      </c>
      <c r="C32" s="136" t="s">
        <v>44</v>
      </c>
      <c r="D32" s="132">
        <v>1</v>
      </c>
      <c r="E32" s="50" t="s">
        <v>331</v>
      </c>
      <c r="F32" s="164">
        <v>10824</v>
      </c>
      <c r="G32" s="195"/>
      <c r="H32" s="195"/>
      <c r="I32" s="195"/>
      <c r="J32" s="195"/>
      <c r="K32" s="195"/>
      <c r="L32" s="195"/>
      <c r="M32" s="195"/>
      <c r="N32" s="195"/>
      <c r="O32" s="195"/>
      <c r="P32" s="195"/>
      <c r="Q32" s="195"/>
      <c r="R32" s="195"/>
      <c r="S32" s="14">
        <f t="shared" si="0"/>
        <v>0</v>
      </c>
      <c r="T32" s="37" t="str">
        <f>IF(S32=0,"NO OFERTADO",IF(S32&lt;=('EV PRECIO REFERENCIA'!$F32*(1+'EV PRECIO REFERENCIA'!$F$4)),"HABILITA","NO HABILITA"))</f>
        <v>NO OFERTADO</v>
      </c>
    </row>
    <row r="33" spans="1:20" s="14" customFormat="1" ht="25.5" x14ac:dyDescent="0.2">
      <c r="A33" s="48">
        <v>24</v>
      </c>
      <c r="B33" s="136" t="s">
        <v>46</v>
      </c>
      <c r="C33" s="136" t="s">
        <v>44</v>
      </c>
      <c r="D33" s="132">
        <v>1</v>
      </c>
      <c r="E33" s="50" t="s">
        <v>331</v>
      </c>
      <c r="F33" s="164">
        <v>41075</v>
      </c>
      <c r="G33" s="195"/>
      <c r="H33" s="195"/>
      <c r="I33" s="195"/>
      <c r="J33" s="195"/>
      <c r="K33" s="195"/>
      <c r="L33" s="195"/>
      <c r="M33" s="195"/>
      <c r="N33" s="195"/>
      <c r="O33" s="195"/>
      <c r="P33" s="195"/>
      <c r="Q33" s="195"/>
      <c r="R33" s="195"/>
      <c r="S33" s="14">
        <f t="shared" si="0"/>
        <v>0</v>
      </c>
      <c r="T33" s="37" t="str">
        <f>IF(S33=0,"NO OFERTADO",IF(S33&lt;=('EV PRECIO REFERENCIA'!$F33*(1+'EV PRECIO REFERENCIA'!$F$4)),"HABILITA","NO HABILITA"))</f>
        <v>NO OFERTADO</v>
      </c>
    </row>
    <row r="34" spans="1:20" s="14" customFormat="1" ht="25.5" x14ac:dyDescent="0.2">
      <c r="A34" s="52">
        <v>25</v>
      </c>
      <c r="B34" s="136" t="s">
        <v>347</v>
      </c>
      <c r="C34" s="136" t="s">
        <v>44</v>
      </c>
      <c r="D34" s="132">
        <v>1</v>
      </c>
      <c r="E34" s="50" t="s">
        <v>331</v>
      </c>
      <c r="F34" s="164">
        <v>38123.19</v>
      </c>
      <c r="G34" s="195"/>
      <c r="H34" s="195"/>
      <c r="I34" s="195"/>
      <c r="J34" s="195"/>
      <c r="K34" s="195"/>
      <c r="L34" s="195"/>
      <c r="M34" s="195"/>
      <c r="N34" s="195"/>
      <c r="O34" s="195"/>
      <c r="P34" s="195"/>
      <c r="Q34" s="195"/>
      <c r="R34" s="195"/>
      <c r="S34" s="14">
        <f t="shared" si="0"/>
        <v>0</v>
      </c>
      <c r="T34" s="37" t="str">
        <f>IF(S34=0,"NO OFERTADO",IF(S34&lt;=('EV PRECIO REFERENCIA'!$F34*(1+'EV PRECIO REFERENCIA'!$F$4)),"HABILITA","NO HABILITA"))</f>
        <v>NO OFERTADO</v>
      </c>
    </row>
    <row r="35" spans="1:20" s="14" customFormat="1" ht="25.5" x14ac:dyDescent="0.2">
      <c r="A35" s="48">
        <v>26</v>
      </c>
      <c r="B35" s="49" t="s">
        <v>47</v>
      </c>
      <c r="C35" s="49" t="s">
        <v>44</v>
      </c>
      <c r="D35" s="132">
        <v>1</v>
      </c>
      <c r="E35" s="50" t="s">
        <v>331</v>
      </c>
      <c r="F35" s="164">
        <v>43977.19</v>
      </c>
      <c r="G35" s="195"/>
      <c r="H35" s="195"/>
      <c r="I35" s="195"/>
      <c r="J35" s="195"/>
      <c r="K35" s="195"/>
      <c r="L35" s="195"/>
      <c r="M35" s="195"/>
      <c r="N35" s="195"/>
      <c r="O35" s="195"/>
      <c r="P35" s="195"/>
      <c r="Q35" s="195"/>
      <c r="R35" s="195"/>
      <c r="S35" s="14">
        <f t="shared" si="0"/>
        <v>0</v>
      </c>
      <c r="T35" s="37" t="str">
        <f>IF(S35=0,"NO OFERTADO",IF(S35&lt;=('EV PRECIO REFERENCIA'!$F35*(1+'EV PRECIO REFERENCIA'!$F$4)),"HABILITA","NO HABILITA"))</f>
        <v>NO OFERTADO</v>
      </c>
    </row>
    <row r="36" spans="1:20" s="14" customFormat="1" ht="38.25" x14ac:dyDescent="0.2">
      <c r="A36" s="52">
        <v>27</v>
      </c>
      <c r="B36" s="49" t="s">
        <v>48</v>
      </c>
      <c r="C36" s="49" t="s">
        <v>44</v>
      </c>
      <c r="D36" s="132">
        <v>1</v>
      </c>
      <c r="E36" s="50" t="s">
        <v>331</v>
      </c>
      <c r="F36" s="164">
        <v>43182.19</v>
      </c>
      <c r="G36" s="195"/>
      <c r="H36" s="195"/>
      <c r="I36" s="195"/>
      <c r="J36" s="195"/>
      <c r="K36" s="195"/>
      <c r="L36" s="195"/>
      <c r="M36" s="195"/>
      <c r="N36" s="195"/>
      <c r="O36" s="195"/>
      <c r="P36" s="195"/>
      <c r="Q36" s="195"/>
      <c r="R36" s="195"/>
      <c r="S36" s="14">
        <f t="shared" si="0"/>
        <v>0</v>
      </c>
      <c r="T36" s="37" t="str">
        <f>IF(S36=0,"NO OFERTADO",IF(S36&lt;=('EV PRECIO REFERENCIA'!$F36*(1+'EV PRECIO REFERENCIA'!$F$4)),"HABILITA","NO HABILITA"))</f>
        <v>NO OFERTADO</v>
      </c>
    </row>
    <row r="37" spans="1:20" s="14" customFormat="1" ht="38.25" x14ac:dyDescent="0.2">
      <c r="A37" s="48">
        <v>28</v>
      </c>
      <c r="B37" s="49" t="s">
        <v>49</v>
      </c>
      <c r="C37" s="49" t="s">
        <v>44</v>
      </c>
      <c r="D37" s="132">
        <v>1</v>
      </c>
      <c r="E37" s="50" t="s">
        <v>331</v>
      </c>
      <c r="F37" s="164">
        <v>35875.19</v>
      </c>
      <c r="G37" s="195"/>
      <c r="H37" s="195"/>
      <c r="I37" s="195"/>
      <c r="J37" s="195"/>
      <c r="K37" s="195"/>
      <c r="L37" s="195"/>
      <c r="M37" s="195"/>
      <c r="N37" s="195"/>
      <c r="O37" s="195"/>
      <c r="P37" s="195"/>
      <c r="Q37" s="195"/>
      <c r="R37" s="195"/>
      <c r="S37" s="14">
        <f t="shared" si="0"/>
        <v>0</v>
      </c>
      <c r="T37" s="37" t="str">
        <f>IF(S37=0,"NO OFERTADO",IF(S37&lt;=('EV PRECIO REFERENCIA'!$F37*(1+'EV PRECIO REFERENCIA'!$F$4)),"HABILITA","NO HABILITA"))</f>
        <v>NO OFERTADO</v>
      </c>
    </row>
    <row r="38" spans="1:20" s="14" customFormat="1" ht="38.25" x14ac:dyDescent="0.2">
      <c r="A38" s="52">
        <v>29</v>
      </c>
      <c r="B38" s="49" t="s">
        <v>50</v>
      </c>
      <c r="C38" s="49" t="s">
        <v>44</v>
      </c>
      <c r="D38" s="132">
        <v>1</v>
      </c>
      <c r="E38" s="50" t="s">
        <v>331</v>
      </c>
      <c r="F38" s="164">
        <v>42008.19</v>
      </c>
      <c r="G38" s="195"/>
      <c r="H38" s="195"/>
      <c r="I38" s="195"/>
      <c r="J38" s="195"/>
      <c r="K38" s="195"/>
      <c r="L38" s="195"/>
      <c r="M38" s="195"/>
      <c r="N38" s="195"/>
      <c r="O38" s="195"/>
      <c r="P38" s="195"/>
      <c r="Q38" s="195"/>
      <c r="R38" s="195"/>
      <c r="S38" s="14">
        <f t="shared" si="0"/>
        <v>0</v>
      </c>
      <c r="T38" s="37" t="str">
        <f>IF(S38=0,"NO OFERTADO",IF(S38&lt;=('EV PRECIO REFERENCIA'!$F38*(1+'EV PRECIO REFERENCIA'!$F$4)),"HABILITA","NO HABILITA"))</f>
        <v>NO OFERTADO</v>
      </c>
    </row>
    <row r="39" spans="1:20" s="14" customFormat="1" ht="12.75" x14ac:dyDescent="0.2">
      <c r="A39" s="48">
        <v>30</v>
      </c>
      <c r="B39" s="49" t="s">
        <v>51</v>
      </c>
      <c r="C39" s="49" t="s">
        <v>44</v>
      </c>
      <c r="D39" s="132">
        <v>1</v>
      </c>
      <c r="E39" s="50" t="s">
        <v>331</v>
      </c>
      <c r="F39" s="164">
        <v>4000</v>
      </c>
      <c r="G39" s="195"/>
      <c r="H39" s="195"/>
      <c r="I39" s="195"/>
      <c r="J39" s="195">
        <f>IF('EV TECNICA'!J39="0",0,IF('EV TECNICA'!J39="NO CUMPLE EV. TECNICA",0,'OFERTAS ECONOMICAS'!V39))</f>
        <v>10886</v>
      </c>
      <c r="K39" s="195"/>
      <c r="L39" s="195"/>
      <c r="M39" s="195"/>
      <c r="N39" s="195"/>
      <c r="O39" s="195">
        <f>IF('EV TECNICA'!O39="0",0,IF('EV TECNICA'!O39="NO CUMPLE EV. TECNICA",0,'OFERTAS ECONOMICAS'!AP39))</f>
        <v>10989</v>
      </c>
      <c r="P39" s="195"/>
      <c r="Q39" s="195"/>
      <c r="R39" s="195"/>
      <c r="S39" s="14">
        <f t="shared" si="0"/>
        <v>10886</v>
      </c>
      <c r="T39" s="37" t="str">
        <f>IF(S39=0,"NO OFERTADO",IF(S39&lt;=('EV PRECIO REFERENCIA'!$F39*(1+'EV PRECIO REFERENCIA'!$F$4)),"HABILITA","NO HABILITA"))</f>
        <v>NO HABILITA</v>
      </c>
    </row>
    <row r="40" spans="1:20" s="14" customFormat="1" ht="12.75" x14ac:dyDescent="0.2">
      <c r="A40" s="52">
        <v>31</v>
      </c>
      <c r="B40" s="49" t="s">
        <v>52</v>
      </c>
      <c r="C40" s="49" t="s">
        <v>44</v>
      </c>
      <c r="D40" s="132">
        <v>1</v>
      </c>
      <c r="E40" s="50" t="s">
        <v>331</v>
      </c>
      <c r="F40" s="164">
        <v>4000</v>
      </c>
      <c r="G40" s="195"/>
      <c r="H40" s="195"/>
      <c r="I40" s="195"/>
      <c r="J40" s="195">
        <f>IF('EV TECNICA'!J40="0",0,IF('EV TECNICA'!J40="NO CUMPLE EV. TECNICA",0,'OFERTAS ECONOMICAS'!V40))</f>
        <v>10886</v>
      </c>
      <c r="K40" s="195"/>
      <c r="L40" s="195"/>
      <c r="M40" s="195"/>
      <c r="N40" s="195"/>
      <c r="O40" s="195">
        <f>IF('EV TECNICA'!O40="0",0,IF('EV TECNICA'!O40="NO CUMPLE EV. TECNICA",0,'OFERTAS ECONOMICAS'!AP40))</f>
        <v>10989</v>
      </c>
      <c r="P40" s="195"/>
      <c r="Q40" s="195"/>
      <c r="R40" s="195"/>
      <c r="S40" s="14">
        <f t="shared" si="0"/>
        <v>10886</v>
      </c>
      <c r="T40" s="37" t="str">
        <f>IF(S40=0,"NO OFERTADO",IF(S40&lt;=('EV PRECIO REFERENCIA'!$F40*(1+'EV PRECIO REFERENCIA'!$F$4)),"HABILITA","NO HABILITA"))</f>
        <v>NO HABILITA</v>
      </c>
    </row>
    <row r="41" spans="1:20" s="14" customFormat="1" ht="12.75" x14ac:dyDescent="0.2">
      <c r="A41" s="48">
        <v>32</v>
      </c>
      <c r="B41" s="49" t="s">
        <v>53</v>
      </c>
      <c r="C41" s="49" t="s">
        <v>44</v>
      </c>
      <c r="D41" s="132">
        <v>1</v>
      </c>
      <c r="E41" s="50" t="s">
        <v>331</v>
      </c>
      <c r="F41" s="164">
        <v>4023</v>
      </c>
      <c r="G41" s="195"/>
      <c r="H41" s="195"/>
      <c r="I41" s="195"/>
      <c r="J41" s="195">
        <f>IF('EV TECNICA'!J41="0",0,IF('EV TECNICA'!J41="NO CUMPLE EV. TECNICA",0,'OFERTAS ECONOMICAS'!V41))</f>
        <v>9227</v>
      </c>
      <c r="K41" s="195"/>
      <c r="L41" s="195"/>
      <c r="M41" s="195"/>
      <c r="N41" s="195"/>
      <c r="O41" s="195">
        <f>IF('EV TECNICA'!O41="0",0,IF('EV TECNICA'!O41="NO CUMPLE EV. TECNICA",0,'OFERTAS ECONOMICAS'!AP41))</f>
        <v>9227</v>
      </c>
      <c r="P41" s="195"/>
      <c r="Q41" s="195"/>
      <c r="R41" s="195"/>
      <c r="S41" s="14">
        <f t="shared" si="0"/>
        <v>9227</v>
      </c>
      <c r="T41" s="37" t="str">
        <f>IF(S41=0,"NO OFERTADO",IF(S41&lt;=('EV PRECIO REFERENCIA'!$F41*(1+'EV PRECIO REFERENCIA'!$F$4)),"HABILITA","NO HABILITA"))</f>
        <v>NO HABILITA</v>
      </c>
    </row>
    <row r="42" spans="1:20" s="14" customFormat="1" ht="22.5" x14ac:dyDescent="0.2">
      <c r="A42" s="52">
        <v>33</v>
      </c>
      <c r="B42" s="49" t="s">
        <v>64</v>
      </c>
      <c r="C42" s="49" t="s">
        <v>63</v>
      </c>
      <c r="D42" s="132">
        <v>1</v>
      </c>
      <c r="E42" s="50" t="s">
        <v>331</v>
      </c>
      <c r="F42" s="164">
        <v>101534</v>
      </c>
      <c r="G42" s="195"/>
      <c r="H42" s="195"/>
      <c r="I42" s="195"/>
      <c r="J42" s="195"/>
      <c r="K42" s="195"/>
      <c r="L42" s="195"/>
      <c r="M42" s="195"/>
      <c r="N42" s="195"/>
      <c r="O42" s="195"/>
      <c r="P42" s="195"/>
      <c r="Q42" s="195"/>
      <c r="R42" s="195"/>
      <c r="S42" s="14">
        <f t="shared" si="0"/>
        <v>0</v>
      </c>
      <c r="T42" s="37" t="str">
        <f>IF(S42=0,"NO OFERTADO",IF(S42&lt;=('EV PRECIO REFERENCIA'!$F42*(1+'EV PRECIO REFERENCIA'!$F$4)),"HABILITA","NO HABILITA"))</f>
        <v>NO OFERTADO</v>
      </c>
    </row>
    <row r="43" spans="1:20" s="14" customFormat="1" ht="25.5" x14ac:dyDescent="0.2">
      <c r="A43" s="48">
        <v>34</v>
      </c>
      <c r="B43" s="49" t="s">
        <v>78</v>
      </c>
      <c r="C43" s="49" t="s">
        <v>79</v>
      </c>
      <c r="D43" s="132">
        <v>1</v>
      </c>
      <c r="E43" s="50" t="s">
        <v>331</v>
      </c>
      <c r="F43" s="164">
        <v>64387</v>
      </c>
      <c r="G43" s="195"/>
      <c r="H43" s="195"/>
      <c r="I43" s="195"/>
      <c r="J43" s="195"/>
      <c r="K43" s="195"/>
      <c r="L43" s="195">
        <f>IF('EV TECNICA'!L43="0",0,IF('EV TECNICA'!L43="NO CUMPLE EV. TECNICA",0,'OFERTAS ECONOMICAS'!AD43))</f>
        <v>29393</v>
      </c>
      <c r="M43" s="195"/>
      <c r="N43" s="195"/>
      <c r="O43" s="195"/>
      <c r="P43" s="195"/>
      <c r="Q43" s="195"/>
      <c r="R43" s="195"/>
      <c r="S43" s="14">
        <f t="shared" si="0"/>
        <v>29393</v>
      </c>
      <c r="T43" s="37" t="str">
        <f>IF(S43=0,"NO OFERTADO",IF(S43&lt;=('EV PRECIO REFERENCIA'!$F43*(1+'EV PRECIO REFERENCIA'!$F$4)),"HABILITA","NO HABILITA"))</f>
        <v>HABILITA</v>
      </c>
    </row>
    <row r="44" spans="1:20" s="14" customFormat="1" ht="25.5" x14ac:dyDescent="0.2">
      <c r="A44" s="52">
        <v>35</v>
      </c>
      <c r="B44" s="49" t="s">
        <v>80</v>
      </c>
      <c r="C44" s="49" t="s">
        <v>79</v>
      </c>
      <c r="D44" s="132">
        <v>1</v>
      </c>
      <c r="E44" s="50" t="s">
        <v>331</v>
      </c>
      <c r="F44" s="164"/>
      <c r="G44" s="195"/>
      <c r="H44" s="195"/>
      <c r="I44" s="195"/>
      <c r="J44" s="195"/>
      <c r="K44" s="195"/>
      <c r="L44" s="195">
        <f>IF('EV TECNICA'!L44="0",0,IF('EV TECNICA'!L44="NO CUMPLE EV. TECNICA",0,'OFERTAS ECONOMICAS'!AD44))</f>
        <v>44030</v>
      </c>
      <c r="M44" s="195"/>
      <c r="N44" s="195"/>
      <c r="O44" s="195"/>
      <c r="P44" s="195"/>
      <c r="Q44" s="195"/>
      <c r="R44" s="195"/>
      <c r="S44" s="14">
        <f t="shared" si="0"/>
        <v>44030</v>
      </c>
      <c r="T44" s="37" t="str">
        <f>IF(S44=0,"NO OFERTADO",IF(S44&lt;=('EV PRECIO REFERENCIA'!$F44*(1+'EV PRECIO REFERENCIA'!$F$4)),"HABILITA","NO HABILITA"))</f>
        <v>NO HABILITA</v>
      </c>
    </row>
    <row r="45" spans="1:20" s="14" customFormat="1" ht="25.5" x14ac:dyDescent="0.2">
      <c r="A45" s="48">
        <v>36</v>
      </c>
      <c r="B45" s="49" t="s">
        <v>81</v>
      </c>
      <c r="C45" s="49" t="s">
        <v>79</v>
      </c>
      <c r="D45" s="132">
        <v>1</v>
      </c>
      <c r="E45" s="50" t="s">
        <v>331</v>
      </c>
      <c r="F45" s="164">
        <v>15827</v>
      </c>
      <c r="G45" s="195"/>
      <c r="H45" s="195"/>
      <c r="I45" s="195"/>
      <c r="J45" s="195"/>
      <c r="K45" s="195"/>
      <c r="L45" s="195">
        <f>IF('EV TECNICA'!L45="0",0,IF('EV TECNICA'!L45="NO CUMPLE EV. TECNICA",0,'OFERTAS ECONOMICAS'!AD45))</f>
        <v>33320</v>
      </c>
      <c r="M45" s="195"/>
      <c r="N45" s="195"/>
      <c r="O45" s="195"/>
      <c r="P45" s="195"/>
      <c r="Q45" s="195"/>
      <c r="R45" s="195"/>
      <c r="S45" s="14">
        <f t="shared" si="0"/>
        <v>33320</v>
      </c>
      <c r="T45" s="37" t="str">
        <f>IF(S45=0,"NO OFERTADO",IF(S45&lt;=('EV PRECIO REFERENCIA'!$F45*(1+'EV PRECIO REFERENCIA'!$F$4)),"HABILITA","NO HABILITA"))</f>
        <v>NO HABILITA</v>
      </c>
    </row>
    <row r="46" spans="1:20" s="14" customFormat="1" ht="38.25" x14ac:dyDescent="0.2">
      <c r="A46" s="52">
        <v>37</v>
      </c>
      <c r="B46" s="49" t="s">
        <v>96</v>
      </c>
      <c r="C46" s="49" t="s">
        <v>89</v>
      </c>
      <c r="D46" s="132">
        <v>1</v>
      </c>
      <c r="E46" s="50" t="s">
        <v>331</v>
      </c>
      <c r="F46" s="164">
        <v>421872</v>
      </c>
      <c r="G46" s="195"/>
      <c r="H46" s="195"/>
      <c r="I46" s="195"/>
      <c r="J46" s="195"/>
      <c r="K46" s="195"/>
      <c r="L46" s="195"/>
      <c r="M46" s="195"/>
      <c r="N46" s="195"/>
      <c r="O46" s="195"/>
      <c r="P46" s="195"/>
      <c r="Q46" s="195"/>
      <c r="R46" s="195"/>
      <c r="S46" s="14">
        <f t="shared" si="0"/>
        <v>0</v>
      </c>
      <c r="T46" s="37" t="str">
        <f>IF(S46=0,"NO OFERTADO",IF(S46&lt;=('EV PRECIO REFERENCIA'!$F46*(1+'EV PRECIO REFERENCIA'!$F$4)),"HABILITA","NO HABILITA"))</f>
        <v>NO OFERTADO</v>
      </c>
    </row>
    <row r="47" spans="1:20" s="14" customFormat="1" ht="25.5" x14ac:dyDescent="0.2">
      <c r="A47" s="48">
        <v>38</v>
      </c>
      <c r="B47" s="49" t="s">
        <v>98</v>
      </c>
      <c r="C47" s="49" t="s">
        <v>89</v>
      </c>
      <c r="D47" s="132">
        <v>1</v>
      </c>
      <c r="E47" s="50" t="s">
        <v>331</v>
      </c>
      <c r="F47" s="164">
        <v>390978</v>
      </c>
      <c r="G47" s="195"/>
      <c r="H47" s="195"/>
      <c r="I47" s="195"/>
      <c r="J47" s="195"/>
      <c r="K47" s="195"/>
      <c r="L47" s="195"/>
      <c r="M47" s="195"/>
      <c r="N47" s="195"/>
      <c r="O47" s="195"/>
      <c r="P47" s="195"/>
      <c r="Q47" s="195"/>
      <c r="R47" s="195"/>
      <c r="S47" s="14">
        <f t="shared" si="0"/>
        <v>0</v>
      </c>
      <c r="T47" s="37" t="str">
        <f>IF(S47=0,"NO OFERTADO",IF(S47&lt;=('EV PRECIO REFERENCIA'!$F47*(1+'EV PRECIO REFERENCIA'!$F$4)),"HABILITA","NO HABILITA"))</f>
        <v>NO OFERTADO</v>
      </c>
    </row>
    <row r="48" spans="1:20" s="14" customFormat="1" ht="25.5" x14ac:dyDescent="0.2">
      <c r="A48" s="52">
        <v>39</v>
      </c>
      <c r="B48" s="49" t="s">
        <v>115</v>
      </c>
      <c r="C48" s="49" t="s">
        <v>107</v>
      </c>
      <c r="D48" s="132">
        <v>1</v>
      </c>
      <c r="E48" s="50" t="s">
        <v>331</v>
      </c>
      <c r="F48" s="164">
        <v>60930</v>
      </c>
      <c r="G48" s="195"/>
      <c r="H48" s="195"/>
      <c r="I48" s="195"/>
      <c r="J48" s="195"/>
      <c r="K48" s="195"/>
      <c r="L48" s="195"/>
      <c r="M48" s="195"/>
      <c r="N48" s="195"/>
      <c r="O48" s="195"/>
      <c r="P48" s="195"/>
      <c r="Q48" s="195"/>
      <c r="R48" s="195"/>
      <c r="S48" s="14">
        <f t="shared" si="0"/>
        <v>0</v>
      </c>
      <c r="T48" s="37" t="str">
        <f>IF(S48=0,"NO OFERTADO",IF(S48&lt;=('EV PRECIO REFERENCIA'!$F48*(1+'EV PRECIO REFERENCIA'!$F$4)),"HABILITA","NO HABILITA"))</f>
        <v>NO OFERTADO</v>
      </c>
    </row>
    <row r="49" spans="1:21" s="14" customFormat="1" ht="25.5" x14ac:dyDescent="0.2">
      <c r="A49" s="48">
        <v>40</v>
      </c>
      <c r="B49" s="49" t="s">
        <v>116</v>
      </c>
      <c r="C49" s="49" t="s">
        <v>117</v>
      </c>
      <c r="D49" s="132">
        <v>1</v>
      </c>
      <c r="E49" s="50" t="s">
        <v>331</v>
      </c>
      <c r="F49" s="164">
        <v>8645</v>
      </c>
      <c r="G49" s="195"/>
      <c r="H49" s="195"/>
      <c r="I49" s="195"/>
      <c r="J49" s="195"/>
      <c r="K49" s="195"/>
      <c r="L49" s="195">
        <f>IF('EV TECNICA'!L49="0",0,IF('EV TECNICA'!L49="NO CUMPLE EV. TECNICA",0,'OFERTAS ECONOMICAS'!AD49))</f>
        <v>29359.68</v>
      </c>
      <c r="M49" s="195"/>
      <c r="N49" s="195"/>
      <c r="O49" s="195"/>
      <c r="P49" s="195"/>
      <c r="Q49" s="195"/>
      <c r="R49" s="195"/>
      <c r="S49" s="14">
        <f t="shared" si="0"/>
        <v>29359.68</v>
      </c>
      <c r="T49" s="37" t="str">
        <f>IF(S49=0,"NO OFERTADO",IF(S49&lt;=('EV PRECIO REFERENCIA'!$F49*(1+'EV PRECIO REFERENCIA'!$F$4)),"HABILITA","NO HABILITA"))</f>
        <v>NO HABILITA</v>
      </c>
    </row>
    <row r="50" spans="1:21" s="14" customFormat="1" ht="25.5" x14ac:dyDescent="0.2">
      <c r="A50" s="52">
        <v>41</v>
      </c>
      <c r="B50" s="49" t="s">
        <v>118</v>
      </c>
      <c r="C50" s="49" t="s">
        <v>117</v>
      </c>
      <c r="D50" s="132">
        <v>1</v>
      </c>
      <c r="E50" s="50" t="s">
        <v>331</v>
      </c>
      <c r="F50" s="164">
        <v>8645</v>
      </c>
      <c r="G50" s="195"/>
      <c r="H50" s="195"/>
      <c r="I50" s="195"/>
      <c r="J50" s="195"/>
      <c r="K50" s="195"/>
      <c r="L50" s="195">
        <f>IF('EV TECNICA'!L50="0",0,IF('EV TECNICA'!L50="NO CUMPLE EV. TECNICA",0,'OFERTAS ECONOMICAS'!AD50))</f>
        <v>34986</v>
      </c>
      <c r="M50" s="195"/>
      <c r="N50" s="195"/>
      <c r="O50" s="195"/>
      <c r="P50" s="195"/>
      <c r="Q50" s="195"/>
      <c r="R50" s="195"/>
      <c r="S50" s="14">
        <f t="shared" si="0"/>
        <v>34986</v>
      </c>
      <c r="T50" s="37" t="str">
        <f>IF(S50=0,"NO OFERTADO",IF(S50&lt;=('EV PRECIO REFERENCIA'!$F50*(1+'EV PRECIO REFERENCIA'!$F$4)),"HABILITA","NO HABILITA"))</f>
        <v>NO HABILITA</v>
      </c>
    </row>
    <row r="51" spans="1:21" s="14" customFormat="1" ht="51" x14ac:dyDescent="0.2">
      <c r="A51" s="48">
        <v>42</v>
      </c>
      <c r="B51" s="49" t="s">
        <v>348</v>
      </c>
      <c r="C51" s="49" t="s">
        <v>126</v>
      </c>
      <c r="D51" s="132">
        <v>1</v>
      </c>
      <c r="E51" s="50" t="s">
        <v>331</v>
      </c>
      <c r="F51" s="164">
        <v>62500</v>
      </c>
      <c r="G51" s="195"/>
      <c r="H51" s="195"/>
      <c r="I51" s="195"/>
      <c r="J51" s="195">
        <f>IF('EV TECNICA'!J51="0",0,IF('EV TECNICA'!J51="NO CUMPLE EV. TECNICA",0,'OFERTAS ECONOMICAS'!V51))</f>
        <v>42375</v>
      </c>
      <c r="K51" s="195"/>
      <c r="L51" s="195"/>
      <c r="M51" s="195"/>
      <c r="N51" s="195"/>
      <c r="O51" s="195">
        <f>IF('EV TECNICA'!O51="0",0,IF('EV TECNICA'!O51="NO CUMPLE EV. TECNICA",0,'OFERTAS ECONOMICAS'!AP51))</f>
        <v>108936</v>
      </c>
      <c r="P51" s="195"/>
      <c r="Q51" s="195"/>
      <c r="R51" s="195"/>
      <c r="S51" s="14">
        <f t="shared" si="0"/>
        <v>42375</v>
      </c>
      <c r="T51" s="37" t="str">
        <f>IF(S51=0,"NO OFERTADO",IF(S51&lt;=('EV PRECIO REFERENCIA'!$F51*(1+'EV PRECIO REFERENCIA'!$F$4)),"HABILITA","NO HABILITA"))</f>
        <v>HABILITA</v>
      </c>
    </row>
    <row r="52" spans="1:21" s="14" customFormat="1" ht="51" x14ac:dyDescent="0.2">
      <c r="A52" s="52">
        <v>43</v>
      </c>
      <c r="B52" s="49" t="s">
        <v>349</v>
      </c>
      <c r="C52" s="49" t="s">
        <v>126</v>
      </c>
      <c r="D52" s="132">
        <v>1</v>
      </c>
      <c r="E52" s="50" t="s">
        <v>331</v>
      </c>
      <c r="F52" s="164">
        <v>62500</v>
      </c>
      <c r="G52" s="195"/>
      <c r="H52" s="195"/>
      <c r="I52" s="195"/>
      <c r="J52" s="195">
        <f>IF('EV TECNICA'!J52="0",0,IF('EV TECNICA'!J52="NO CUMPLE EV. TECNICA",0,'OFERTAS ECONOMICAS'!V52))</f>
        <v>48330</v>
      </c>
      <c r="K52" s="195"/>
      <c r="L52" s="195"/>
      <c r="M52" s="195"/>
      <c r="N52" s="195"/>
      <c r="O52" s="195">
        <f>IF('EV TECNICA'!O52="0",0,IF('EV TECNICA'!O52="NO CUMPLE EV. TECNICA",0,'OFERTAS ECONOMICAS'!AP52))</f>
        <v>114833</v>
      </c>
      <c r="P52" s="195"/>
      <c r="Q52" s="195"/>
      <c r="R52" s="195"/>
      <c r="S52" s="14">
        <f t="shared" si="0"/>
        <v>48330</v>
      </c>
      <c r="T52" s="37" t="str">
        <f>IF(S52=0,"NO OFERTADO",IF(S52&lt;=('EV PRECIO REFERENCIA'!$F52*(1+'EV PRECIO REFERENCIA'!$F$4)),"HABILITA","NO HABILITA"))</f>
        <v>HABILITA</v>
      </c>
    </row>
    <row r="53" spans="1:21" s="14" customFormat="1" ht="51" x14ac:dyDescent="0.2">
      <c r="A53" s="48">
        <v>44</v>
      </c>
      <c r="B53" s="49" t="s">
        <v>127</v>
      </c>
      <c r="C53" s="49" t="s">
        <v>126</v>
      </c>
      <c r="D53" s="132">
        <v>1</v>
      </c>
      <c r="E53" s="50" t="s">
        <v>331</v>
      </c>
      <c r="F53" s="164">
        <v>62500</v>
      </c>
      <c r="G53" s="195"/>
      <c r="H53" s="195"/>
      <c r="I53" s="195"/>
      <c r="J53" s="195">
        <f>IF('EV TECNICA'!J53="0",0,IF('EV TECNICA'!J53="NO CUMPLE EV. TECNICA",0,'OFERTAS ECONOMICAS'!V53))</f>
        <v>42375</v>
      </c>
      <c r="K53" s="195"/>
      <c r="L53" s="195"/>
      <c r="M53" s="195"/>
      <c r="N53" s="195"/>
      <c r="O53" s="195">
        <f>IF('EV TECNICA'!O53="0",0,IF('EV TECNICA'!O53="NO CUMPLE EV. TECNICA",0,'OFERTAS ECONOMICAS'!AP53))</f>
        <v>108936</v>
      </c>
      <c r="P53" s="195"/>
      <c r="Q53" s="195"/>
      <c r="R53" s="195"/>
      <c r="S53" s="14">
        <f t="shared" si="0"/>
        <v>42375</v>
      </c>
      <c r="T53" s="37" t="str">
        <f>IF(S53=0,"NO OFERTADO",IF(S53&lt;=('EV PRECIO REFERENCIA'!$F53*(1+'EV PRECIO REFERENCIA'!$F$4)),"HABILITA","NO HABILITA"))</f>
        <v>HABILITA</v>
      </c>
    </row>
    <row r="54" spans="1:21" s="14" customFormat="1" ht="22.5" x14ac:dyDescent="0.2">
      <c r="A54" s="52">
        <v>45</v>
      </c>
      <c r="B54" s="49" t="s">
        <v>140</v>
      </c>
      <c r="C54" s="49" t="s">
        <v>141</v>
      </c>
      <c r="D54" s="132">
        <v>1</v>
      </c>
      <c r="E54" s="50" t="s">
        <v>331</v>
      </c>
      <c r="F54" s="164">
        <v>89083</v>
      </c>
      <c r="G54" s="195"/>
      <c r="H54" s="195"/>
      <c r="I54" s="195"/>
      <c r="J54" s="195"/>
      <c r="K54" s="195"/>
      <c r="L54" s="195"/>
      <c r="M54" s="195"/>
      <c r="N54" s="195"/>
      <c r="O54" s="195"/>
      <c r="P54" s="195"/>
      <c r="Q54" s="195"/>
      <c r="R54" s="195"/>
      <c r="S54" s="14">
        <f t="shared" si="0"/>
        <v>0</v>
      </c>
      <c r="T54" s="37" t="str">
        <f>IF(S54=0,"NO OFERTADO",IF(S54&lt;=('EV PRECIO REFERENCIA'!$F54*(1+'EV PRECIO REFERENCIA'!$F$4)),"HABILITA","NO HABILITA"))</f>
        <v>NO OFERTADO</v>
      </c>
    </row>
    <row r="55" spans="1:21" s="14" customFormat="1" ht="51" x14ac:dyDescent="0.2">
      <c r="A55" s="48">
        <v>46</v>
      </c>
      <c r="B55" s="49" t="s">
        <v>350</v>
      </c>
      <c r="C55" s="49" t="s">
        <v>143</v>
      </c>
      <c r="D55" s="132">
        <v>1</v>
      </c>
      <c r="E55" s="50" t="s">
        <v>331</v>
      </c>
      <c r="F55" s="164">
        <v>451603</v>
      </c>
      <c r="G55" s="195"/>
      <c r="H55" s="195"/>
      <c r="I55" s="195"/>
      <c r="J55" s="195"/>
      <c r="K55" s="195"/>
      <c r="L55" s="195"/>
      <c r="M55" s="195"/>
      <c r="N55" s="195"/>
      <c r="O55" s="195"/>
      <c r="P55" s="195"/>
      <c r="Q55" s="195"/>
      <c r="R55" s="195"/>
      <c r="S55" s="14">
        <f t="shared" si="0"/>
        <v>0</v>
      </c>
      <c r="T55" s="37" t="str">
        <f>IF(S55=0,"NO OFERTADO",IF(S55&lt;=('EV PRECIO REFERENCIA'!$F55*(1+'EV PRECIO REFERENCIA'!$F$4)),"HABILITA","NO HABILITA"))</f>
        <v>NO OFERTADO</v>
      </c>
    </row>
    <row r="56" spans="1:21" s="14" customFormat="1" ht="38.25" x14ac:dyDescent="0.2">
      <c r="A56" s="52">
        <v>47</v>
      </c>
      <c r="B56" s="49" t="s">
        <v>351</v>
      </c>
      <c r="C56" s="49" t="s">
        <v>143</v>
      </c>
      <c r="D56" s="132">
        <v>1</v>
      </c>
      <c r="E56" s="50" t="s">
        <v>331</v>
      </c>
      <c r="F56" s="164">
        <v>470368</v>
      </c>
      <c r="G56" s="195"/>
      <c r="H56" s="195"/>
      <c r="I56" s="195"/>
      <c r="J56" s="195"/>
      <c r="K56" s="195"/>
      <c r="L56" s="195"/>
      <c r="M56" s="195"/>
      <c r="N56" s="195"/>
      <c r="O56" s="195"/>
      <c r="P56" s="195"/>
      <c r="Q56" s="195"/>
      <c r="R56" s="195"/>
      <c r="S56" s="14">
        <f t="shared" si="0"/>
        <v>0</v>
      </c>
      <c r="T56" s="37" t="str">
        <f>IF(S56=0,"NO OFERTADO",IF(S56&lt;=('EV PRECIO REFERENCIA'!$F56*(1+'EV PRECIO REFERENCIA'!$F$4)),"HABILITA","NO HABILITA"))</f>
        <v>NO OFERTADO</v>
      </c>
    </row>
    <row r="57" spans="1:21" s="14" customFormat="1" ht="38.25" x14ac:dyDescent="0.2">
      <c r="A57" s="48">
        <v>48</v>
      </c>
      <c r="B57" s="49" t="s">
        <v>352</v>
      </c>
      <c r="C57" s="49" t="s">
        <v>179</v>
      </c>
      <c r="D57" s="132">
        <v>1</v>
      </c>
      <c r="E57" s="50" t="s">
        <v>331</v>
      </c>
      <c r="F57" s="164">
        <v>3648</v>
      </c>
      <c r="G57" s="195"/>
      <c r="H57" s="195"/>
      <c r="I57" s="195"/>
      <c r="J57" s="195"/>
      <c r="K57" s="195"/>
      <c r="L57" s="195"/>
      <c r="M57" s="195"/>
      <c r="N57" s="195"/>
      <c r="O57" s="195"/>
      <c r="P57" s="195"/>
      <c r="Q57" s="195"/>
      <c r="R57" s="195"/>
      <c r="S57" s="14">
        <f t="shared" si="0"/>
        <v>0</v>
      </c>
      <c r="T57" s="37" t="str">
        <f>IF(S57=0,"NO OFERTADO",IF(S57&lt;=('EV PRECIO REFERENCIA'!$F57*(1+'EV PRECIO REFERENCIA'!$F$4)),"HABILITA","NO HABILITA"))</f>
        <v>NO OFERTADO</v>
      </c>
    </row>
    <row r="58" spans="1:21" s="14" customFormat="1" ht="12.75" x14ac:dyDescent="0.2">
      <c r="A58" s="52">
        <v>49</v>
      </c>
      <c r="B58" s="49" t="s">
        <v>353</v>
      </c>
      <c r="C58" s="49" t="s">
        <v>183</v>
      </c>
      <c r="D58" s="132">
        <v>1</v>
      </c>
      <c r="E58" s="50" t="s">
        <v>331</v>
      </c>
      <c r="F58" s="164">
        <v>4252</v>
      </c>
      <c r="G58" s="195"/>
      <c r="H58" s="195"/>
      <c r="I58" s="195"/>
      <c r="J58" s="195">
        <f>IF('EV TECNICA'!J58="0",0,IF('EV TECNICA'!J58="NO CUMPLE EV. TECNICA",0,'OFERTAS ECONOMICAS'!V58))</f>
        <v>4252</v>
      </c>
      <c r="K58" s="195"/>
      <c r="L58" s="195"/>
      <c r="M58" s="195"/>
      <c r="N58" s="195"/>
      <c r="O58" s="195"/>
      <c r="P58" s="195"/>
      <c r="Q58" s="195"/>
      <c r="R58" s="195"/>
      <c r="S58" s="14">
        <f t="shared" si="0"/>
        <v>4252</v>
      </c>
      <c r="T58" s="37" t="str">
        <f>IF(S58=0,"NO OFERTADO",IF(S58&lt;=('EV PRECIO REFERENCIA'!$F58*(1+'EV PRECIO REFERENCIA'!$F$4)),"HABILITA","NO HABILITA"))</f>
        <v>HABILITA</v>
      </c>
    </row>
    <row r="59" spans="1:21" s="14" customFormat="1" ht="38.25" x14ac:dyDescent="0.2">
      <c r="A59" s="48">
        <v>50</v>
      </c>
      <c r="B59" s="49" t="s">
        <v>191</v>
      </c>
      <c r="C59" s="49" t="s">
        <v>192</v>
      </c>
      <c r="D59" s="132">
        <v>1</v>
      </c>
      <c r="E59" s="50" t="s">
        <v>331</v>
      </c>
      <c r="F59" s="164">
        <v>37400</v>
      </c>
      <c r="G59" s="195"/>
      <c r="H59" s="195"/>
      <c r="I59" s="195"/>
      <c r="J59" s="195"/>
      <c r="K59" s="195"/>
      <c r="L59" s="195"/>
      <c r="M59" s="195"/>
      <c r="N59" s="195"/>
      <c r="O59" s="195"/>
      <c r="P59" s="195"/>
      <c r="Q59" s="195"/>
      <c r="R59" s="195"/>
      <c r="S59" s="14">
        <f t="shared" si="0"/>
        <v>0</v>
      </c>
      <c r="T59" s="37" t="str">
        <f>IF(S59=0,"NO OFERTADO",IF(S59&lt;=('EV PRECIO REFERENCIA'!$F59*(1+'EV PRECIO REFERENCIA'!$F$4)),"HABILITA","NO HABILITA"))</f>
        <v>NO OFERTADO</v>
      </c>
    </row>
    <row r="60" spans="1:21" s="14" customFormat="1" ht="89.25" x14ac:dyDescent="0.2">
      <c r="A60" s="52">
        <v>51</v>
      </c>
      <c r="B60" s="49" t="s">
        <v>354</v>
      </c>
      <c r="C60" s="49" t="s">
        <v>194</v>
      </c>
      <c r="D60" s="132">
        <v>1</v>
      </c>
      <c r="E60" s="50" t="s">
        <v>331</v>
      </c>
      <c r="F60" s="164">
        <v>1398527</v>
      </c>
      <c r="G60" s="195"/>
      <c r="H60" s="195"/>
      <c r="I60" s="195"/>
      <c r="J60" s="195">
        <f>IF('EV TECNICA'!J60="0",0,IF('EV TECNICA'!J60="NO CUMPLE EV. TECNICA",0,'OFERTAS ECONOMICAS'!V60))</f>
        <v>988636</v>
      </c>
      <c r="K60" s="195"/>
      <c r="L60" s="195"/>
      <c r="M60" s="195"/>
      <c r="N60" s="195"/>
      <c r="O60" s="195"/>
      <c r="P60" s="195"/>
      <c r="Q60" s="195"/>
      <c r="R60" s="195"/>
      <c r="S60" s="14">
        <f t="shared" si="0"/>
        <v>988636</v>
      </c>
      <c r="T60" s="37" t="str">
        <f>IF(S60=0,"NO OFERTADO",IF(S60&lt;=('EV PRECIO REFERENCIA'!$F60*(1+'EV PRECIO REFERENCIA'!$F$4)),"HABILITA","NO HABILITA"))</f>
        <v>HABILITA</v>
      </c>
    </row>
    <row r="61" spans="1:21" s="14" customFormat="1" ht="89.25" x14ac:dyDescent="0.2">
      <c r="A61" s="48">
        <v>52</v>
      </c>
      <c r="B61" s="49" t="s">
        <v>355</v>
      </c>
      <c r="C61" s="49" t="s">
        <v>194</v>
      </c>
      <c r="D61" s="132">
        <v>1</v>
      </c>
      <c r="E61" s="50" t="s">
        <v>331</v>
      </c>
      <c r="F61" s="164">
        <v>1398527</v>
      </c>
      <c r="G61" s="195"/>
      <c r="H61" s="195"/>
      <c r="I61" s="195"/>
      <c r="J61" s="195"/>
      <c r="K61" s="195"/>
      <c r="L61" s="195"/>
      <c r="M61" s="195"/>
      <c r="N61" s="195"/>
      <c r="O61" s="195"/>
      <c r="P61" s="195"/>
      <c r="Q61" s="195"/>
      <c r="R61" s="195"/>
      <c r="S61" s="14">
        <f t="shared" si="0"/>
        <v>0</v>
      </c>
      <c r="T61" s="37" t="str">
        <f>IF(S61=0,"NO OFERTADO",IF(S61&lt;=('EV PRECIO REFERENCIA'!$F61*(1+'EV PRECIO REFERENCIA'!$F$4)),"HABILITA","NO HABILITA"))</f>
        <v>NO OFERTADO</v>
      </c>
    </row>
    <row r="62" spans="1:21" s="14" customFormat="1" ht="12.75" x14ac:dyDescent="0.2">
      <c r="A62" s="52">
        <v>53</v>
      </c>
      <c r="B62" s="49" t="s">
        <v>356</v>
      </c>
      <c r="C62" s="49" t="s">
        <v>238</v>
      </c>
      <c r="D62" s="132">
        <v>1</v>
      </c>
      <c r="E62" s="50" t="s">
        <v>331</v>
      </c>
      <c r="F62" s="164">
        <v>546912</v>
      </c>
      <c r="G62" s="195"/>
      <c r="H62" s="195"/>
      <c r="I62" s="195"/>
      <c r="J62" s="195"/>
      <c r="K62" s="195"/>
      <c r="L62" s="195">
        <f>IF('EV TECNICA'!L62="0",0,IF('EV TECNICA'!L62="NO CUMPLE EV. TECNICA",0,'OFERTAS ECONOMICAS'!AD62))</f>
        <v>689010</v>
      </c>
      <c r="M62" s="195"/>
      <c r="N62" s="195"/>
      <c r="O62" s="195"/>
      <c r="P62" s="195"/>
      <c r="Q62" s="195"/>
      <c r="R62" s="195"/>
      <c r="S62" s="14">
        <f t="shared" si="0"/>
        <v>689010</v>
      </c>
      <c r="T62" s="37" t="str">
        <f>IF(S62=0,"NO OFERTADO",IF(S62&lt;=('EV PRECIO REFERENCIA'!$F62*(1+'EV PRECIO REFERENCIA'!$F$4)),"HABILITA","NO HABILITA"))</f>
        <v>HABILITA</v>
      </c>
    </row>
    <row r="63" spans="1:21" s="14" customFormat="1" ht="25.5" x14ac:dyDescent="0.2">
      <c r="A63" s="48">
        <v>54</v>
      </c>
      <c r="B63" s="49" t="s">
        <v>241</v>
      </c>
      <c r="C63" s="49" t="s">
        <v>240</v>
      </c>
      <c r="D63" s="132">
        <v>1</v>
      </c>
      <c r="E63" s="50" t="s">
        <v>331</v>
      </c>
      <c r="F63" s="164">
        <v>2606903</v>
      </c>
      <c r="G63" s="195"/>
      <c r="H63" s="195"/>
      <c r="I63" s="195"/>
      <c r="J63" s="195"/>
      <c r="K63" s="195"/>
      <c r="L63" s="195">
        <f>IF('EV TECNICA'!L63="0",0,IF('EV TECNICA'!L63="NO CUMPLE EV. TECNICA",0,'OFERTAS ECONOMICAS'!AD63))</f>
        <v>1666000</v>
      </c>
      <c r="M63" s="195"/>
      <c r="N63" s="195"/>
      <c r="O63" s="195"/>
      <c r="P63" s="195"/>
      <c r="Q63" s="195"/>
      <c r="R63" s="195"/>
      <c r="S63" s="14">
        <f t="shared" si="0"/>
        <v>1666000</v>
      </c>
      <c r="T63" s="37" t="str">
        <f>IF(S63=0,"NO OFERTADO",IF(S63&lt;=('EV PRECIO REFERENCIA'!$F63*(1+'EV PRECIO REFERENCIA'!$F$4)),"HABILITA","NO HABILITA"))</f>
        <v>HABILITA</v>
      </c>
    </row>
    <row r="64" spans="1:21" ht="63.75" x14ac:dyDescent="0.2">
      <c r="A64" s="52">
        <v>55</v>
      </c>
      <c r="B64" s="49" t="s">
        <v>264</v>
      </c>
      <c r="C64" s="49" t="s">
        <v>265</v>
      </c>
      <c r="D64" s="132">
        <v>1</v>
      </c>
      <c r="E64" s="50" t="s">
        <v>331</v>
      </c>
      <c r="F64" s="164">
        <v>33702</v>
      </c>
      <c r="G64" s="195"/>
      <c r="H64" s="195"/>
      <c r="I64" s="195"/>
      <c r="J64" s="195"/>
      <c r="K64" s="195"/>
      <c r="L64" s="195"/>
      <c r="M64" s="195"/>
      <c r="N64" s="195"/>
      <c r="O64" s="195"/>
      <c r="P64" s="195"/>
      <c r="Q64" s="195"/>
      <c r="R64" s="195"/>
      <c r="S64" s="14">
        <f t="shared" si="0"/>
        <v>0</v>
      </c>
      <c r="T64" s="37" t="str">
        <f>IF(S64=0,"NO OFERTADO",IF(S64&lt;=('EV PRECIO REFERENCIA'!$F64*(1+'EV PRECIO REFERENCIA'!$F$4)),"HABILITA","NO HABILITA"))</f>
        <v>NO OFERTADO</v>
      </c>
      <c r="U64" s="14"/>
    </row>
    <row r="65" spans="1:21" ht="25.5" x14ac:dyDescent="0.2">
      <c r="A65" s="48">
        <v>56</v>
      </c>
      <c r="B65" s="49" t="s">
        <v>266</v>
      </c>
      <c r="C65" s="49" t="s">
        <v>267</v>
      </c>
      <c r="D65" s="132">
        <v>1</v>
      </c>
      <c r="E65" s="50" t="s">
        <v>331</v>
      </c>
      <c r="F65" s="164">
        <v>36900</v>
      </c>
      <c r="G65" s="195"/>
      <c r="H65" s="195"/>
      <c r="I65" s="195"/>
      <c r="J65" s="195"/>
      <c r="K65" s="195"/>
      <c r="L65" s="195"/>
      <c r="M65" s="195"/>
      <c r="N65" s="195"/>
      <c r="O65" s="195"/>
      <c r="P65" s="195"/>
      <c r="Q65" s="195"/>
      <c r="R65" s="195"/>
      <c r="S65" s="14">
        <f t="shared" si="0"/>
        <v>0</v>
      </c>
      <c r="T65" s="37" t="str">
        <f>IF(S65=0,"NO OFERTADO",IF(S65&lt;=('EV PRECIO REFERENCIA'!$F65*(1+'EV PRECIO REFERENCIA'!$F$4)),"HABILITA","NO HABILITA"))</f>
        <v>NO OFERTADO</v>
      </c>
      <c r="U65" s="14"/>
    </row>
    <row r="66" spans="1:21" ht="25.5" x14ac:dyDescent="0.2">
      <c r="A66" s="52">
        <v>57</v>
      </c>
      <c r="B66" s="49" t="s">
        <v>269</v>
      </c>
      <c r="C66" s="49" t="s">
        <v>268</v>
      </c>
      <c r="D66" s="132">
        <v>1</v>
      </c>
      <c r="E66" s="50" t="s">
        <v>331</v>
      </c>
      <c r="F66" s="164">
        <v>33210</v>
      </c>
      <c r="G66" s="195"/>
      <c r="H66" s="195"/>
      <c r="I66" s="195"/>
      <c r="J66" s="195"/>
      <c r="K66" s="195"/>
      <c r="L66" s="195"/>
      <c r="M66" s="195"/>
      <c r="N66" s="195"/>
      <c r="O66" s="195"/>
      <c r="P66" s="195"/>
      <c r="Q66" s="195"/>
      <c r="R66" s="195"/>
      <c r="S66" s="14">
        <f t="shared" si="0"/>
        <v>0</v>
      </c>
      <c r="T66" s="37" t="str">
        <f>IF(S66=0,"NO OFERTADO",IF(S66&lt;=('EV PRECIO REFERENCIA'!$F66*(1+'EV PRECIO REFERENCIA'!$F$4)),"HABILITA","NO HABILITA"))</f>
        <v>NO OFERTADO</v>
      </c>
      <c r="U66" s="14"/>
    </row>
    <row r="67" spans="1:21" ht="22.5" x14ac:dyDescent="0.2">
      <c r="A67" s="48">
        <v>58</v>
      </c>
      <c r="B67" s="49" t="s">
        <v>272</v>
      </c>
      <c r="C67" s="49" t="s">
        <v>271</v>
      </c>
      <c r="D67" s="132">
        <v>1</v>
      </c>
      <c r="E67" s="50" t="s">
        <v>331</v>
      </c>
      <c r="F67" s="164">
        <v>53167.5</v>
      </c>
      <c r="G67" s="195"/>
      <c r="H67" s="195"/>
      <c r="I67" s="195"/>
      <c r="J67" s="195"/>
      <c r="K67" s="195"/>
      <c r="L67" s="195"/>
      <c r="M67" s="195"/>
      <c r="N67" s="195"/>
      <c r="O67" s="195"/>
      <c r="P67" s="195"/>
      <c r="Q67" s="195"/>
      <c r="R67" s="195"/>
      <c r="S67" s="14">
        <f t="shared" si="0"/>
        <v>0</v>
      </c>
      <c r="T67" s="37" t="str">
        <f>IF(S67=0,"NO OFERTADO",IF(S67&lt;=('EV PRECIO REFERENCIA'!$F67*(1+'EV PRECIO REFERENCIA'!$F$4)),"HABILITA","NO HABILITA"))</f>
        <v>NO OFERTADO</v>
      </c>
      <c r="U67" s="14"/>
    </row>
    <row r="68" spans="1:21" ht="22.5" x14ac:dyDescent="0.2">
      <c r="A68" s="52">
        <v>59</v>
      </c>
      <c r="B68" s="49" t="s">
        <v>273</v>
      </c>
      <c r="C68" s="49" t="s">
        <v>271</v>
      </c>
      <c r="D68" s="132">
        <v>1</v>
      </c>
      <c r="E68" s="50" t="s">
        <v>331</v>
      </c>
      <c r="F68" s="164">
        <v>54000</v>
      </c>
      <c r="G68" s="195"/>
      <c r="H68" s="195"/>
      <c r="I68" s="195"/>
      <c r="J68" s="195"/>
      <c r="K68" s="195"/>
      <c r="L68" s="195"/>
      <c r="M68" s="195"/>
      <c r="N68" s="195"/>
      <c r="O68" s="195"/>
      <c r="P68" s="195"/>
      <c r="Q68" s="195"/>
      <c r="R68" s="195"/>
      <c r="S68" s="14">
        <f t="shared" si="0"/>
        <v>0</v>
      </c>
      <c r="T68" s="37" t="str">
        <f>IF(S68=0,"NO OFERTADO",IF(S68&lt;=('EV PRECIO REFERENCIA'!$F68*(1+'EV PRECIO REFERENCIA'!$F$4)),"HABILITA","NO HABILITA"))</f>
        <v>NO OFERTADO</v>
      </c>
      <c r="U68" s="14"/>
    </row>
    <row r="69" spans="1:21" ht="25.5" x14ac:dyDescent="0.2">
      <c r="A69" s="48">
        <v>60</v>
      </c>
      <c r="B69" s="49" t="s">
        <v>274</v>
      </c>
      <c r="C69" s="49" t="s">
        <v>271</v>
      </c>
      <c r="D69" s="132">
        <v>1</v>
      </c>
      <c r="E69" s="50" t="s">
        <v>331</v>
      </c>
      <c r="F69" s="164">
        <v>54068.75</v>
      </c>
      <c r="G69" s="195"/>
      <c r="H69" s="195"/>
      <c r="I69" s="195"/>
      <c r="J69" s="195"/>
      <c r="K69" s="195"/>
      <c r="L69" s="195"/>
      <c r="M69" s="195"/>
      <c r="N69" s="195"/>
      <c r="O69" s="195"/>
      <c r="P69" s="195"/>
      <c r="Q69" s="195"/>
      <c r="R69" s="195"/>
      <c r="S69" s="14">
        <f t="shared" si="0"/>
        <v>0</v>
      </c>
      <c r="T69" s="37" t="str">
        <f>IF(S69=0,"NO OFERTADO",IF(S69&lt;=('EV PRECIO REFERENCIA'!$F69*(1+'EV PRECIO REFERENCIA'!$F$4)),"HABILITA","NO HABILITA"))</f>
        <v>NO OFERTADO</v>
      </c>
      <c r="U69" s="14"/>
    </row>
    <row r="70" spans="1:21" ht="25.5" x14ac:dyDescent="0.2">
      <c r="A70" s="52">
        <v>61</v>
      </c>
      <c r="B70" s="49" t="s">
        <v>298</v>
      </c>
      <c r="C70" s="49" t="s">
        <v>299</v>
      </c>
      <c r="D70" s="132">
        <v>1</v>
      </c>
      <c r="E70" s="50" t="s">
        <v>331</v>
      </c>
      <c r="F70" s="164">
        <v>996934</v>
      </c>
      <c r="G70" s="195"/>
      <c r="H70" s="195"/>
      <c r="I70" s="195"/>
      <c r="J70" s="195"/>
      <c r="K70" s="195"/>
      <c r="L70" s="195"/>
      <c r="M70" s="195"/>
      <c r="N70" s="195"/>
      <c r="O70" s="195"/>
      <c r="P70" s="195"/>
      <c r="Q70" s="195"/>
      <c r="R70" s="195"/>
      <c r="S70" s="14">
        <f t="shared" si="0"/>
        <v>0</v>
      </c>
      <c r="T70" s="37" t="str">
        <f>IF(S70=0,"NO OFERTADO",IF(S70&lt;=('EV PRECIO REFERENCIA'!$F70*(1+'EV PRECIO REFERENCIA'!$F$4)),"HABILITA","NO HABILITA"))</f>
        <v>NO OFERTADO</v>
      </c>
      <c r="U70" s="14"/>
    </row>
    <row r="71" spans="1:21" ht="51" x14ac:dyDescent="0.2">
      <c r="A71" s="48">
        <v>62</v>
      </c>
      <c r="B71" s="49" t="s">
        <v>357</v>
      </c>
      <c r="C71" s="49" t="s">
        <v>77</v>
      </c>
      <c r="D71" s="132">
        <v>1</v>
      </c>
      <c r="E71" s="50" t="s">
        <v>331</v>
      </c>
      <c r="F71" s="164">
        <v>4046</v>
      </c>
      <c r="G71" s="195"/>
      <c r="H71" s="195"/>
      <c r="I71" s="195"/>
      <c r="J71" s="195">
        <f>IF('EV TECNICA'!J71="0",0,IF('EV TECNICA'!J71="NO CUMPLE EV. TECNICA",0,'OFERTAS ECONOMICAS'!V71))</f>
        <v>4545</v>
      </c>
      <c r="K71" s="195"/>
      <c r="L71" s="195"/>
      <c r="M71" s="195"/>
      <c r="N71" s="195"/>
      <c r="O71" s="195"/>
      <c r="P71" s="195"/>
      <c r="Q71" s="195"/>
      <c r="R71" s="195"/>
      <c r="S71" s="14">
        <f t="shared" si="0"/>
        <v>4545</v>
      </c>
      <c r="T71" s="37" t="str">
        <f>IF(S71=0,"NO OFERTADO",IF(S71&lt;=('EV PRECIO REFERENCIA'!$F71*(1+'EV PRECIO REFERENCIA'!$F$4)),"HABILITA","NO HABILITA"))</f>
        <v>HABILITA</v>
      </c>
      <c r="U71" s="14"/>
    </row>
    <row r="72" spans="1:21" x14ac:dyDescent="0.2">
      <c r="A72" s="52">
        <v>63</v>
      </c>
      <c r="B72" s="49" t="s">
        <v>90</v>
      </c>
      <c r="C72" s="49" t="s">
        <v>89</v>
      </c>
      <c r="D72" s="132">
        <v>1</v>
      </c>
      <c r="E72" s="50" t="s">
        <v>331</v>
      </c>
      <c r="F72" s="164">
        <v>759</v>
      </c>
      <c r="G72" s="195"/>
      <c r="H72" s="195"/>
      <c r="I72" s="195">
        <f>IF('EV TECNICA'!I72="0",0,IF('EV TECNICA'!I72="NO CUMPLE EV. TECNICA",0,'OFERTAS ECONOMICAS'!R72))</f>
        <v>714</v>
      </c>
      <c r="J72" s="195">
        <f>IF('EV TECNICA'!J72="0",0,IF('EV TECNICA'!J72="NO CUMPLE EV. TECNICA",0,'OFERTAS ECONOMICAS'!V72))</f>
        <v>793</v>
      </c>
      <c r="K72" s="195">
        <f>IF('EV TECNICA'!K72="0",0,IF('EV TECNICA'!K72="NO CUMPLE EV. TECNICA",0,'OFERTAS ECONOMICAS'!Z72))</f>
        <v>841</v>
      </c>
      <c r="L72" s="195"/>
      <c r="M72" s="195"/>
      <c r="N72" s="195">
        <f>IF('EV TECNICA'!N72="0",0,IF('EV TECNICA'!N72="NO CUMPLE EV. TECNICA",0,'OFERTAS ECONOMICAS'!AL72))</f>
        <v>850</v>
      </c>
      <c r="O72" s="195">
        <f>IF('EV TECNICA'!O72="0",0,IF('EV TECNICA'!O72="NO CUMPLE EV. TECNICA",0,'OFERTAS ECONOMICAS'!AP72))</f>
        <v>759</v>
      </c>
      <c r="P72" s="195"/>
      <c r="Q72" s="195"/>
      <c r="R72" s="195"/>
      <c r="S72" s="14">
        <f t="shared" si="0"/>
        <v>714</v>
      </c>
      <c r="T72" s="37" t="str">
        <f>IF(S72=0,"NO OFERTADO",IF(S72&lt;=('EV PRECIO REFERENCIA'!$F72*(1+'EV PRECIO REFERENCIA'!$F$4)),"HABILITA","NO HABILITA"))</f>
        <v>HABILITA</v>
      </c>
      <c r="U72" s="14"/>
    </row>
    <row r="73" spans="1:21" x14ac:dyDescent="0.2">
      <c r="A73" s="48">
        <v>64</v>
      </c>
      <c r="B73" s="49" t="s">
        <v>91</v>
      </c>
      <c r="C73" s="49" t="s">
        <v>89</v>
      </c>
      <c r="D73" s="132">
        <v>1</v>
      </c>
      <c r="E73" s="50" t="s">
        <v>331</v>
      </c>
      <c r="F73" s="164">
        <v>759</v>
      </c>
      <c r="G73" s="195"/>
      <c r="H73" s="195"/>
      <c r="I73" s="195">
        <f>IF('EV TECNICA'!I73="0",0,IF('EV TECNICA'!I73="NO CUMPLE EV. TECNICA",0,'OFERTAS ECONOMICAS'!R73))</f>
        <v>714</v>
      </c>
      <c r="J73" s="195">
        <f>IF('EV TECNICA'!J73="0",0,IF('EV TECNICA'!J73="NO CUMPLE EV. TECNICA",0,'OFERTAS ECONOMICAS'!V73))</f>
        <v>793</v>
      </c>
      <c r="K73" s="195">
        <f>IF('EV TECNICA'!K73="0",0,IF('EV TECNICA'!K73="NO CUMPLE EV. TECNICA",0,'OFERTAS ECONOMICAS'!Z73))</f>
        <v>1496</v>
      </c>
      <c r="L73" s="195"/>
      <c r="M73" s="195"/>
      <c r="N73" s="195">
        <f>IF('EV TECNICA'!N73="0",0,IF('EV TECNICA'!N73="NO CUMPLE EV. TECNICA",0,'OFERTAS ECONOMICAS'!AL73))</f>
        <v>850</v>
      </c>
      <c r="O73" s="195">
        <f>IF('EV TECNICA'!O73="0",0,IF('EV TECNICA'!O73="NO CUMPLE EV. TECNICA",0,'OFERTAS ECONOMICAS'!AP73))</f>
        <v>759</v>
      </c>
      <c r="P73" s="195"/>
      <c r="Q73" s="195"/>
      <c r="R73" s="195"/>
      <c r="S73" s="14">
        <f t="shared" si="0"/>
        <v>714</v>
      </c>
      <c r="T73" s="37" t="str">
        <f>IF(S73=0,"NO OFERTADO",IF(S73&lt;=('EV PRECIO REFERENCIA'!$F73*(1+'EV PRECIO REFERENCIA'!$F$4)),"HABILITA","NO HABILITA"))</f>
        <v>HABILITA</v>
      </c>
      <c r="U73" s="14"/>
    </row>
    <row r="74" spans="1:21" x14ac:dyDescent="0.2">
      <c r="A74" s="52">
        <v>65</v>
      </c>
      <c r="B74" s="49" t="s">
        <v>92</v>
      </c>
      <c r="C74" s="49" t="s">
        <v>89</v>
      </c>
      <c r="D74" s="132">
        <v>1</v>
      </c>
      <c r="E74" s="50" t="s">
        <v>331</v>
      </c>
      <c r="F74" s="164">
        <v>759</v>
      </c>
      <c r="G74" s="195"/>
      <c r="H74" s="195"/>
      <c r="I74" s="195">
        <f>IF('EV TECNICA'!I74="0",0,IF('EV TECNICA'!I74="NO CUMPLE EV. TECNICA",0,'OFERTAS ECONOMICAS'!R74))</f>
        <v>714</v>
      </c>
      <c r="J74" s="195">
        <f>IF('EV TECNICA'!J74="0",0,IF('EV TECNICA'!J74="NO CUMPLE EV. TECNICA",0,'OFERTAS ECONOMICAS'!V74))</f>
        <v>793</v>
      </c>
      <c r="K74" s="195">
        <f>IF('EV TECNICA'!K74="0",0,IF('EV TECNICA'!K74="NO CUMPLE EV. TECNICA",0,'OFERTAS ECONOMICAS'!Z74))</f>
        <v>1151</v>
      </c>
      <c r="L74" s="195"/>
      <c r="M74" s="195"/>
      <c r="N74" s="195">
        <f>IF('EV TECNICA'!N74="0",0,IF('EV TECNICA'!N74="NO CUMPLE EV. TECNICA",0,'OFERTAS ECONOMICAS'!AL74))</f>
        <v>850</v>
      </c>
      <c r="O74" s="195">
        <f>IF('EV TECNICA'!O74="0",0,IF('EV TECNICA'!O74="NO CUMPLE EV. TECNICA",0,'OFERTAS ECONOMICAS'!AP74))</f>
        <v>759</v>
      </c>
      <c r="P74" s="195"/>
      <c r="Q74" s="195"/>
      <c r="R74" s="195"/>
      <c r="S74" s="14">
        <f t="shared" si="0"/>
        <v>714</v>
      </c>
      <c r="T74" s="37" t="str">
        <f>IF(S74=0,"NO OFERTADO",IF(S74&lt;=('EV PRECIO REFERENCIA'!$F74*(1+'EV PRECIO REFERENCIA'!$F$4)),"HABILITA","NO HABILITA"))</f>
        <v>HABILITA</v>
      </c>
      <c r="U74" s="14"/>
    </row>
    <row r="75" spans="1:21" x14ac:dyDescent="0.2">
      <c r="A75" s="48">
        <v>66</v>
      </c>
      <c r="B75" s="49" t="s">
        <v>93</v>
      </c>
      <c r="C75" s="49" t="s">
        <v>89</v>
      </c>
      <c r="D75" s="132">
        <v>1</v>
      </c>
      <c r="E75" s="50" t="s">
        <v>331</v>
      </c>
      <c r="F75" s="164">
        <v>759</v>
      </c>
      <c r="G75" s="195"/>
      <c r="H75" s="195"/>
      <c r="I75" s="195">
        <f>IF('EV TECNICA'!I75="0",0,IF('EV TECNICA'!I75="NO CUMPLE EV. TECNICA",0,'OFERTAS ECONOMICAS'!R75))</f>
        <v>714</v>
      </c>
      <c r="J75" s="195">
        <f>IF('EV TECNICA'!J75="0",0,IF('EV TECNICA'!J75="NO CUMPLE EV. TECNICA",0,'OFERTAS ECONOMICAS'!V75))</f>
        <v>793</v>
      </c>
      <c r="K75" s="195">
        <f>IF('EV TECNICA'!K75="0",0,IF('EV TECNICA'!K75="NO CUMPLE EV. TECNICA",0,'OFERTAS ECONOMICAS'!Z75))</f>
        <v>2049</v>
      </c>
      <c r="L75" s="195"/>
      <c r="M75" s="195"/>
      <c r="N75" s="195">
        <f>IF('EV TECNICA'!N75="0",0,IF('EV TECNICA'!N75="NO CUMPLE EV. TECNICA",0,'OFERTAS ECONOMICAS'!AL75))</f>
        <v>850</v>
      </c>
      <c r="O75" s="195">
        <f>IF('EV TECNICA'!O75="0",0,IF('EV TECNICA'!O75="NO CUMPLE EV. TECNICA",0,'OFERTAS ECONOMICAS'!AP75))</f>
        <v>759</v>
      </c>
      <c r="P75" s="195"/>
      <c r="Q75" s="195"/>
      <c r="R75" s="195"/>
      <c r="S75" s="14">
        <f t="shared" ref="S75:S138" si="1">MIN(G75:R75)</f>
        <v>714</v>
      </c>
      <c r="T75" s="37" t="str">
        <f>IF(S75=0,"NO OFERTADO",IF(S75&lt;=('EV PRECIO REFERENCIA'!$F75*(1+'EV PRECIO REFERENCIA'!$F$4)),"HABILITA","NO HABILITA"))</f>
        <v>HABILITA</v>
      </c>
      <c r="U75" s="14"/>
    </row>
    <row r="76" spans="1:21" x14ac:dyDescent="0.2">
      <c r="A76" s="52">
        <v>67</v>
      </c>
      <c r="B76" s="49" t="s">
        <v>94</v>
      </c>
      <c r="C76" s="49" t="s">
        <v>89</v>
      </c>
      <c r="D76" s="132">
        <v>1</v>
      </c>
      <c r="E76" s="50" t="s">
        <v>331</v>
      </c>
      <c r="F76" s="164">
        <v>759</v>
      </c>
      <c r="G76" s="195"/>
      <c r="H76" s="195"/>
      <c r="I76" s="195">
        <f>IF('EV TECNICA'!I76="0",0,IF('EV TECNICA'!I76="NO CUMPLE EV. TECNICA",0,'OFERTAS ECONOMICAS'!R76))</f>
        <v>714</v>
      </c>
      <c r="J76" s="195">
        <f>IF('EV TECNICA'!J76="0",0,IF('EV TECNICA'!J76="NO CUMPLE EV. TECNICA",0,'OFERTAS ECONOMICAS'!V76))</f>
        <v>793</v>
      </c>
      <c r="K76" s="195">
        <f>IF('EV TECNICA'!K76="0",0,IF('EV TECNICA'!K76="NO CUMPLE EV. TECNICA",0,'OFERTAS ECONOMICAS'!Z76))</f>
        <v>2049</v>
      </c>
      <c r="L76" s="195"/>
      <c r="M76" s="195"/>
      <c r="N76" s="195">
        <f>IF('EV TECNICA'!N76="0",0,IF('EV TECNICA'!N76="NO CUMPLE EV. TECNICA",0,'OFERTAS ECONOMICAS'!AL76))</f>
        <v>850</v>
      </c>
      <c r="O76" s="195">
        <f>IF('EV TECNICA'!O76="0",0,IF('EV TECNICA'!O76="NO CUMPLE EV. TECNICA",0,'OFERTAS ECONOMICAS'!AP76))</f>
        <v>759</v>
      </c>
      <c r="P76" s="195"/>
      <c r="Q76" s="195"/>
      <c r="R76" s="195"/>
      <c r="S76" s="14">
        <f t="shared" si="1"/>
        <v>714</v>
      </c>
      <c r="T76" s="37" t="str">
        <f>IF(S76=0,"NO OFERTADO",IF(S76&lt;=('EV PRECIO REFERENCIA'!$F76*(1+'EV PRECIO REFERENCIA'!$F$4)),"HABILITA","NO HABILITA"))</f>
        <v>HABILITA</v>
      </c>
      <c r="U76" s="14"/>
    </row>
    <row r="77" spans="1:21" x14ac:dyDescent="0.2">
      <c r="A77" s="48">
        <v>68</v>
      </c>
      <c r="B77" s="49" t="s">
        <v>95</v>
      </c>
      <c r="C77" s="49" t="s">
        <v>89</v>
      </c>
      <c r="D77" s="132">
        <v>1</v>
      </c>
      <c r="E77" s="50" t="s">
        <v>331</v>
      </c>
      <c r="F77" s="164">
        <v>759</v>
      </c>
      <c r="G77" s="195"/>
      <c r="H77" s="195"/>
      <c r="I77" s="195">
        <f>IF('EV TECNICA'!I77="0",0,IF('EV TECNICA'!I77="NO CUMPLE EV. TECNICA",0,'OFERTAS ECONOMICAS'!R77))</f>
        <v>714</v>
      </c>
      <c r="J77" s="195">
        <f>IF('EV TECNICA'!J77="0",0,IF('EV TECNICA'!J77="NO CUMPLE EV. TECNICA",0,'OFERTAS ECONOMICAS'!V77))</f>
        <v>793</v>
      </c>
      <c r="K77" s="195">
        <f>IF('EV TECNICA'!K77="0",0,IF('EV TECNICA'!K77="NO CUMPLE EV. TECNICA",0,'OFERTAS ECONOMICAS'!Z77))</f>
        <v>1574</v>
      </c>
      <c r="L77" s="195"/>
      <c r="M77" s="195"/>
      <c r="N77" s="195">
        <f>IF('EV TECNICA'!N77="0",0,IF('EV TECNICA'!N77="NO CUMPLE EV. TECNICA",0,'OFERTAS ECONOMICAS'!AL77))</f>
        <v>850</v>
      </c>
      <c r="O77" s="195">
        <f>IF('EV TECNICA'!O77="0",0,IF('EV TECNICA'!O77="NO CUMPLE EV. TECNICA",0,'OFERTAS ECONOMICAS'!AP77))</f>
        <v>759</v>
      </c>
      <c r="P77" s="195"/>
      <c r="Q77" s="195"/>
      <c r="R77" s="195"/>
      <c r="S77" s="14">
        <f t="shared" si="1"/>
        <v>714</v>
      </c>
      <c r="T77" s="37" t="str">
        <f>IF(S77=0,"NO OFERTADO",IF(S77&lt;=('EV PRECIO REFERENCIA'!$F77*(1+'EV PRECIO REFERENCIA'!$F$4)),"HABILITA","NO HABILITA"))</f>
        <v>HABILITA</v>
      </c>
      <c r="U77" s="14"/>
    </row>
    <row r="78" spans="1:21" ht="25.5" x14ac:dyDescent="0.2">
      <c r="A78" s="52">
        <v>69</v>
      </c>
      <c r="B78" s="49" t="s">
        <v>97</v>
      </c>
      <c r="C78" s="49" t="s">
        <v>89</v>
      </c>
      <c r="D78" s="132">
        <v>1</v>
      </c>
      <c r="E78" s="50" t="s">
        <v>331</v>
      </c>
      <c r="F78" s="164">
        <v>15466</v>
      </c>
      <c r="G78" s="195"/>
      <c r="H78" s="195"/>
      <c r="I78" s="195">
        <f>IF('EV TECNICA'!I78="0",0,IF('EV TECNICA'!I78="NO CUMPLE EV. TECNICA",0,'OFERTAS ECONOMICAS'!R78))</f>
        <v>14945</v>
      </c>
      <c r="J78" s="195">
        <f>IF('EV TECNICA'!J78="0",0,IF('EV TECNICA'!J78="NO CUMPLE EV. TECNICA",0,'OFERTAS ECONOMICAS'!V78))</f>
        <v>16443</v>
      </c>
      <c r="K78" s="195"/>
      <c r="L78" s="195"/>
      <c r="M78" s="195"/>
      <c r="N78" s="195">
        <f>IF('EV TECNICA'!N78="0",0,IF('EV TECNICA'!N78="NO CUMPLE EV. TECNICA",0,'OFERTAS ECONOMICAS'!AL78))</f>
        <v>13750</v>
      </c>
      <c r="O78" s="195"/>
      <c r="P78" s="195"/>
      <c r="Q78" s="195"/>
      <c r="R78" s="195"/>
      <c r="S78" s="14">
        <f t="shared" si="1"/>
        <v>13750</v>
      </c>
      <c r="T78" s="37" t="str">
        <f>IF(S78=0,"NO OFERTADO",IF(S78&lt;=('EV PRECIO REFERENCIA'!$F78*(1+'EV PRECIO REFERENCIA'!$F$4)),"HABILITA","NO HABILITA"))</f>
        <v>HABILITA</v>
      </c>
      <c r="U78" s="14"/>
    </row>
    <row r="79" spans="1:21" x14ac:dyDescent="0.2">
      <c r="A79" s="48">
        <v>70</v>
      </c>
      <c r="B79" s="49" t="s">
        <v>358</v>
      </c>
      <c r="C79" s="49" t="s">
        <v>89</v>
      </c>
      <c r="D79" s="132">
        <v>1</v>
      </c>
      <c r="E79" s="50" t="s">
        <v>331</v>
      </c>
      <c r="F79" s="164">
        <v>10875</v>
      </c>
      <c r="G79" s="195"/>
      <c r="H79" s="195"/>
      <c r="I79" s="195"/>
      <c r="J79" s="195">
        <f>IF('EV TECNICA'!J79="0",0,IF('EV TECNICA'!J79="NO CUMPLE EV. TECNICA",0,'OFERTAS ECONOMICAS'!V79))</f>
        <v>18107.04</v>
      </c>
      <c r="K79" s="195"/>
      <c r="L79" s="195"/>
      <c r="M79" s="195"/>
      <c r="N79" s="195">
        <f>IF('EV TECNICA'!N79="0",0,IF('EV TECNICA'!N79="NO CUMPLE EV. TECNICA",0,'OFERTAS ECONOMICAS'!AL79))</f>
        <v>9020</v>
      </c>
      <c r="O79" s="195"/>
      <c r="P79" s="195"/>
      <c r="Q79" s="195"/>
      <c r="R79" s="195"/>
      <c r="S79" s="14">
        <f t="shared" si="1"/>
        <v>9020</v>
      </c>
      <c r="T79" s="37" t="str">
        <f>IF(S79=0,"NO OFERTADO",IF(S79&lt;=('EV PRECIO REFERENCIA'!$F79*(1+'EV PRECIO REFERENCIA'!$F$4)),"HABILITA","NO HABILITA"))</f>
        <v>HABILITA</v>
      </c>
      <c r="U79" s="14"/>
    </row>
    <row r="80" spans="1:21" ht="25.5" x14ac:dyDescent="0.2">
      <c r="A80" s="52">
        <v>71</v>
      </c>
      <c r="B80" s="49" t="s">
        <v>99</v>
      </c>
      <c r="C80" s="49" t="s">
        <v>89</v>
      </c>
      <c r="D80" s="132">
        <v>1</v>
      </c>
      <c r="E80" s="50" t="s">
        <v>331</v>
      </c>
      <c r="F80" s="164">
        <v>15466</v>
      </c>
      <c r="G80" s="195"/>
      <c r="H80" s="195"/>
      <c r="I80" s="195">
        <f>IF('EV TECNICA'!I80="0",0,IF('EV TECNICA'!I80="NO CUMPLE EV. TECNICA",0,'OFERTAS ECONOMICAS'!R80))</f>
        <v>14945</v>
      </c>
      <c r="J80" s="195">
        <f>IF('EV TECNICA'!J80="0",0,IF('EV TECNICA'!J80="NO CUMPLE EV. TECNICA",0,'OFERTAS ECONOMICAS'!V80))</f>
        <v>19567.169999999998</v>
      </c>
      <c r="K80" s="195"/>
      <c r="L80" s="195"/>
      <c r="M80" s="195"/>
      <c r="N80" s="195">
        <f>IF('EV TECNICA'!N80="0",0,IF('EV TECNICA'!N80="NO CUMPLE EV. TECNICA",0,'OFERTAS ECONOMICAS'!AL80))</f>
        <v>13750</v>
      </c>
      <c r="O80" s="195"/>
      <c r="P80" s="195"/>
      <c r="Q80" s="195"/>
      <c r="R80" s="195"/>
      <c r="S80" s="14">
        <f t="shared" si="1"/>
        <v>13750</v>
      </c>
      <c r="T80" s="37" t="str">
        <f>IF(S80=0,"NO OFERTADO",IF(S80&lt;=('EV PRECIO REFERENCIA'!$F80*(1+'EV PRECIO REFERENCIA'!$F$4)),"HABILITA","NO HABILITA"))</f>
        <v>HABILITA</v>
      </c>
      <c r="U80" s="14"/>
    </row>
    <row r="81" spans="1:21" ht="25.5" x14ac:dyDescent="0.2">
      <c r="A81" s="48">
        <v>72</v>
      </c>
      <c r="B81" s="49" t="s">
        <v>100</v>
      </c>
      <c r="C81" s="49" t="s">
        <v>89</v>
      </c>
      <c r="D81" s="132">
        <v>1</v>
      </c>
      <c r="E81" s="50" t="s">
        <v>331</v>
      </c>
      <c r="F81" s="164">
        <v>15466</v>
      </c>
      <c r="G81" s="195"/>
      <c r="H81" s="195"/>
      <c r="I81" s="195">
        <f>IF('EV TECNICA'!I81="0",0,IF('EV TECNICA'!I81="NO CUMPLE EV. TECNICA",0,'OFERTAS ECONOMICAS'!R81))</f>
        <v>14945</v>
      </c>
      <c r="J81" s="195">
        <f>IF('EV TECNICA'!J81="0",0,IF('EV TECNICA'!J81="NO CUMPLE EV. TECNICA",0,'OFERTAS ECONOMICAS'!V81))</f>
        <v>16443</v>
      </c>
      <c r="K81" s="195"/>
      <c r="L81" s="195"/>
      <c r="M81" s="195"/>
      <c r="N81" s="195">
        <f>IF('EV TECNICA'!N81="0",0,IF('EV TECNICA'!N81="NO CUMPLE EV. TECNICA",0,'OFERTAS ECONOMICAS'!AL81))</f>
        <v>13750</v>
      </c>
      <c r="O81" s="195">
        <f>IF('EV TECNICA'!O81="0",0,IF('EV TECNICA'!O81="NO CUMPLE EV. TECNICA",0,'OFERTAS ECONOMICAS'!AP81))</f>
        <v>16443</v>
      </c>
      <c r="P81" s="195"/>
      <c r="Q81" s="195"/>
      <c r="R81" s="195"/>
      <c r="S81" s="14">
        <f t="shared" si="1"/>
        <v>13750</v>
      </c>
      <c r="T81" s="37" t="str">
        <f>IF(S81=0,"NO OFERTADO",IF(S81&lt;=('EV PRECIO REFERENCIA'!$F81*(1+'EV PRECIO REFERENCIA'!$F$4)),"HABILITA","NO HABILITA"))</f>
        <v>HABILITA</v>
      </c>
      <c r="U81" s="14"/>
    </row>
    <row r="82" spans="1:21" ht="25.5" x14ac:dyDescent="0.2">
      <c r="A82" s="52">
        <v>73</v>
      </c>
      <c r="B82" s="49" t="s">
        <v>101</v>
      </c>
      <c r="C82" s="49" t="s">
        <v>89</v>
      </c>
      <c r="D82" s="132">
        <v>1</v>
      </c>
      <c r="E82" s="50" t="s">
        <v>331</v>
      </c>
      <c r="F82" s="164">
        <v>15466</v>
      </c>
      <c r="G82" s="195"/>
      <c r="H82" s="195"/>
      <c r="I82" s="195">
        <f>IF('EV TECNICA'!I82="0",0,IF('EV TECNICA'!I82="NO CUMPLE EV. TECNICA",0,'OFERTAS ECONOMICAS'!R82))</f>
        <v>14945</v>
      </c>
      <c r="J82" s="195">
        <f>IF('EV TECNICA'!J82="0",0,IF('EV TECNICA'!J82="NO CUMPLE EV. TECNICA",0,'OFERTAS ECONOMICAS'!V82))</f>
        <v>16443</v>
      </c>
      <c r="K82" s="195"/>
      <c r="L82" s="195"/>
      <c r="M82" s="195"/>
      <c r="N82" s="195">
        <f>IF('EV TECNICA'!N82="0",0,IF('EV TECNICA'!N82="NO CUMPLE EV. TECNICA",0,'OFERTAS ECONOMICAS'!AL82))</f>
        <v>13750</v>
      </c>
      <c r="O82" s="195">
        <f>IF('EV TECNICA'!O82="0",0,IF('EV TECNICA'!O82="NO CUMPLE EV. TECNICA",0,'OFERTAS ECONOMICAS'!AP82))</f>
        <v>16443</v>
      </c>
      <c r="P82" s="195"/>
      <c r="Q82" s="195"/>
      <c r="R82" s="195"/>
      <c r="S82" s="14">
        <f t="shared" si="1"/>
        <v>13750</v>
      </c>
      <c r="T82" s="37" t="str">
        <f>IF(S82=0,"NO OFERTADO",IF(S82&lt;=('EV PRECIO REFERENCIA'!$F82*(1+'EV PRECIO REFERENCIA'!$F$4)),"HABILITA","NO HABILITA"))</f>
        <v>HABILITA</v>
      </c>
      <c r="U82" s="14"/>
    </row>
    <row r="83" spans="1:21" ht="25.5" x14ac:dyDescent="0.2">
      <c r="A83" s="48">
        <v>74</v>
      </c>
      <c r="B83" s="49" t="s">
        <v>102</v>
      </c>
      <c r="C83" s="49" t="s">
        <v>89</v>
      </c>
      <c r="D83" s="132">
        <v>1</v>
      </c>
      <c r="E83" s="50" t="s">
        <v>331</v>
      </c>
      <c r="F83" s="164">
        <v>15466</v>
      </c>
      <c r="G83" s="195"/>
      <c r="H83" s="195"/>
      <c r="I83" s="195">
        <f>IF('EV TECNICA'!I83="0",0,IF('EV TECNICA'!I83="NO CUMPLE EV. TECNICA",0,'OFERTAS ECONOMICAS'!R83))</f>
        <v>14945</v>
      </c>
      <c r="J83" s="195">
        <f>IF('EV TECNICA'!J83="0",0,IF('EV TECNICA'!J83="NO CUMPLE EV. TECNICA",0,'OFERTAS ECONOMICAS'!V83))</f>
        <v>16443</v>
      </c>
      <c r="K83" s="195"/>
      <c r="L83" s="195"/>
      <c r="M83" s="195"/>
      <c r="N83" s="195">
        <f>IF('EV TECNICA'!N83="0",0,IF('EV TECNICA'!N83="NO CUMPLE EV. TECNICA",0,'OFERTAS ECONOMICAS'!AL83))</f>
        <v>13750</v>
      </c>
      <c r="O83" s="195">
        <f>IF('EV TECNICA'!O83="0",0,IF('EV TECNICA'!O83="NO CUMPLE EV. TECNICA",0,'OFERTAS ECONOMICAS'!AP83))</f>
        <v>16443</v>
      </c>
      <c r="P83" s="195"/>
      <c r="Q83" s="195"/>
      <c r="R83" s="195"/>
      <c r="S83" s="14">
        <f t="shared" si="1"/>
        <v>13750</v>
      </c>
      <c r="T83" s="37" t="str">
        <f>IF(S83=0,"NO OFERTADO",IF(S83&lt;=('EV PRECIO REFERENCIA'!$F83*(1+'EV PRECIO REFERENCIA'!$F$4)),"HABILITA","NO HABILITA"))</f>
        <v>HABILITA</v>
      </c>
      <c r="U83" s="14"/>
    </row>
    <row r="84" spans="1:21" ht="38.25" x14ac:dyDescent="0.2">
      <c r="A84" s="52">
        <v>75</v>
      </c>
      <c r="B84" s="49" t="s">
        <v>359</v>
      </c>
      <c r="C84" s="49" t="s">
        <v>143</v>
      </c>
      <c r="D84" s="132">
        <v>1</v>
      </c>
      <c r="E84" s="50" t="s">
        <v>331</v>
      </c>
      <c r="F84" s="164">
        <v>243.75</v>
      </c>
      <c r="G84" s="195"/>
      <c r="H84" s="195"/>
      <c r="I84" s="195">
        <f>IF('EV TECNICA'!I84="0",0,IF('EV TECNICA'!I84="NO CUMPLE EV. TECNICA",0,'OFERTAS ECONOMICAS'!R84))</f>
        <v>224</v>
      </c>
      <c r="J84" s="195">
        <f>IF('EV TECNICA'!J84="0",0,IF('EV TECNICA'!J84="NO CUMPLE EV. TECNICA",0,'OFERTAS ECONOMICAS'!V84))</f>
        <v>245</v>
      </c>
      <c r="K84" s="195"/>
      <c r="L84" s="195"/>
      <c r="M84" s="195"/>
      <c r="N84" s="195">
        <f>IF('EV TECNICA'!N84="0",0,IF('EV TECNICA'!N84="NO CUMPLE EV. TECNICA",0,'OFERTAS ECONOMICAS'!AL84))</f>
        <v>238</v>
      </c>
      <c r="O84" s="195"/>
      <c r="P84" s="195"/>
      <c r="Q84" s="195"/>
      <c r="R84" s="195"/>
      <c r="S84" s="14">
        <f t="shared" si="1"/>
        <v>224</v>
      </c>
      <c r="T84" s="37" t="str">
        <f>IF(S84=0,"NO OFERTADO",IF(S84&lt;=('EV PRECIO REFERENCIA'!$F84*(1+'EV PRECIO REFERENCIA'!$F$4)),"HABILITA","NO HABILITA"))</f>
        <v>HABILITA</v>
      </c>
      <c r="U84" s="14"/>
    </row>
    <row r="85" spans="1:21" ht="25.5" x14ac:dyDescent="0.2">
      <c r="A85" s="48">
        <v>76</v>
      </c>
      <c r="B85" s="49" t="s">
        <v>156</v>
      </c>
      <c r="C85" s="49" t="s">
        <v>157</v>
      </c>
      <c r="D85" s="132">
        <v>1</v>
      </c>
      <c r="E85" s="50" t="s">
        <v>331</v>
      </c>
      <c r="F85" s="164">
        <v>2795</v>
      </c>
      <c r="G85" s="195"/>
      <c r="H85" s="195"/>
      <c r="I85" s="195">
        <f>IF('EV TECNICA'!I85="0",0,IF('EV TECNICA'!I85="NO CUMPLE EV. TECNICA",0,'OFERTAS ECONOMICAS'!R85))</f>
        <v>3300</v>
      </c>
      <c r="J85" s="195">
        <f>IF('EV TECNICA'!J85="0",0,IF('EV TECNICA'!J85="NO CUMPLE EV. TECNICA",0,'OFERTAS ECONOMICAS'!V85))</f>
        <v>3523</v>
      </c>
      <c r="K85" s="195"/>
      <c r="L85" s="195"/>
      <c r="M85" s="195"/>
      <c r="N85" s="195">
        <f>IF('EV TECNICA'!N85="0",0,IF('EV TECNICA'!N85="NO CUMPLE EV. TECNICA",0,'OFERTAS ECONOMICAS'!AL85))</f>
        <v>2980</v>
      </c>
      <c r="O85" s="195">
        <f>IF('EV TECNICA'!O85="0",0,IF('EV TECNICA'!O85="NO CUMPLE EV. TECNICA",0,'OFERTAS ECONOMICAS'!AP85))</f>
        <v>4378</v>
      </c>
      <c r="P85" s="195"/>
      <c r="Q85" s="195"/>
      <c r="R85" s="195"/>
      <c r="S85" s="14">
        <f t="shared" si="1"/>
        <v>2980</v>
      </c>
      <c r="T85" s="37" t="str">
        <f>IF(S85=0,"NO OFERTADO",IF(S85&lt;=('EV PRECIO REFERENCIA'!$F85*(1+'EV PRECIO REFERENCIA'!$F$4)),"HABILITA","NO HABILITA"))</f>
        <v>HABILITA</v>
      </c>
      <c r="U85" s="14"/>
    </row>
    <row r="86" spans="1:21" ht="38.25" x14ac:dyDescent="0.2">
      <c r="A86" s="52">
        <v>77</v>
      </c>
      <c r="B86" s="49" t="s">
        <v>161</v>
      </c>
      <c r="C86" s="49" t="s">
        <v>157</v>
      </c>
      <c r="D86" s="132">
        <v>1</v>
      </c>
      <c r="E86" s="50" t="s">
        <v>331</v>
      </c>
      <c r="F86" s="164">
        <v>6069</v>
      </c>
      <c r="G86" s="195"/>
      <c r="H86" s="195"/>
      <c r="I86" s="195">
        <f>IF('EV TECNICA'!I86="0",0,IF('EV TECNICA'!I86="NO CUMPLE EV. TECNICA",0,'OFERTAS ECONOMICAS'!R86))</f>
        <v>4300</v>
      </c>
      <c r="J86" s="195">
        <f>IF('EV TECNICA'!J86="0",0,IF('EV TECNICA'!J86="NO CUMPLE EV. TECNICA",0,'OFERTAS ECONOMICAS'!V86))</f>
        <v>19944</v>
      </c>
      <c r="K86" s="195"/>
      <c r="L86" s="195"/>
      <c r="M86" s="195"/>
      <c r="N86" s="195"/>
      <c r="O86" s="195"/>
      <c r="P86" s="195"/>
      <c r="Q86" s="195"/>
      <c r="R86" s="195"/>
      <c r="S86" s="14">
        <f t="shared" si="1"/>
        <v>4300</v>
      </c>
      <c r="T86" s="37" t="str">
        <f>IF(S86=0,"NO OFERTADO",IF(S86&lt;=('EV PRECIO REFERENCIA'!$F86*(1+'EV PRECIO REFERENCIA'!$F$4)),"HABILITA","NO HABILITA"))</f>
        <v>HABILITA</v>
      </c>
      <c r="U86" s="14"/>
    </row>
    <row r="87" spans="1:21" ht="25.5" x14ac:dyDescent="0.2">
      <c r="A87" s="48">
        <v>78</v>
      </c>
      <c r="B87" s="49" t="s">
        <v>360</v>
      </c>
      <c r="C87" s="49" t="s">
        <v>157</v>
      </c>
      <c r="D87" s="132">
        <v>1</v>
      </c>
      <c r="E87" s="50" t="s">
        <v>331</v>
      </c>
      <c r="F87" s="164">
        <v>4050</v>
      </c>
      <c r="G87" s="195"/>
      <c r="H87" s="195"/>
      <c r="I87" s="195"/>
      <c r="J87" s="195"/>
      <c r="K87" s="195"/>
      <c r="L87" s="195"/>
      <c r="M87" s="195"/>
      <c r="N87" s="195"/>
      <c r="O87" s="195">
        <f>IF('EV TECNICA'!O87="0",0,IF('EV TECNICA'!O87="NO CUMPLE EV. TECNICA",0,'OFERTAS ECONOMICAS'!AP87))</f>
        <v>6727</v>
      </c>
      <c r="P87" s="195"/>
      <c r="Q87" s="195"/>
      <c r="R87" s="195"/>
      <c r="S87" s="14">
        <f t="shared" si="1"/>
        <v>6727</v>
      </c>
      <c r="T87" s="37" t="str">
        <f>IF(S87=0,"NO OFERTADO",IF(S87&lt;=('EV PRECIO REFERENCIA'!$F87*(1+'EV PRECIO REFERENCIA'!$F$4)),"HABILITA","NO HABILITA"))</f>
        <v>NO HABILITA</v>
      </c>
      <c r="U87" s="14"/>
    </row>
    <row r="88" spans="1:21" ht="25.5" x14ac:dyDescent="0.2">
      <c r="A88" s="52">
        <v>79</v>
      </c>
      <c r="B88" s="49" t="s">
        <v>163</v>
      </c>
      <c r="C88" s="49" t="s">
        <v>157</v>
      </c>
      <c r="D88" s="132">
        <v>1</v>
      </c>
      <c r="E88" s="50" t="s">
        <v>331</v>
      </c>
      <c r="F88" s="164">
        <v>2650</v>
      </c>
      <c r="G88" s="195"/>
      <c r="H88" s="195"/>
      <c r="I88" s="195"/>
      <c r="J88" s="195">
        <f>IF('EV TECNICA'!J88="0",0,IF('EV TECNICA'!J88="NO CUMPLE EV. TECNICA",0,'OFERTAS ECONOMICAS'!V88))</f>
        <v>4432</v>
      </c>
      <c r="K88" s="195"/>
      <c r="L88" s="195"/>
      <c r="M88" s="195"/>
      <c r="N88" s="195">
        <f>IF('EV TECNICA'!N88="0",0,IF('EV TECNICA'!N88="NO CUMPLE EV. TECNICA",0,'OFERTAS ECONOMICAS'!AL88))</f>
        <v>4870</v>
      </c>
      <c r="O88" s="195">
        <f>IF('EV TECNICA'!O88="0",0,IF('EV TECNICA'!O88="NO CUMPLE EV. TECNICA",0,'OFERTAS ECONOMICAS'!AP88))</f>
        <v>16086</v>
      </c>
      <c r="P88" s="195"/>
      <c r="Q88" s="195"/>
      <c r="R88" s="195"/>
      <c r="S88" s="14">
        <f t="shared" si="1"/>
        <v>4432</v>
      </c>
      <c r="T88" s="37" t="str">
        <f>IF(S88=0,"NO OFERTADO",IF(S88&lt;=('EV PRECIO REFERENCIA'!$F88*(1+'EV PRECIO REFERENCIA'!$F$4)),"HABILITA","NO HABILITA"))</f>
        <v>NO HABILITA</v>
      </c>
      <c r="U88" s="14"/>
    </row>
    <row r="89" spans="1:21" ht="25.5" x14ac:dyDescent="0.2">
      <c r="A89" s="48">
        <v>80</v>
      </c>
      <c r="B89" s="49" t="s">
        <v>168</v>
      </c>
      <c r="C89" s="49" t="s">
        <v>169</v>
      </c>
      <c r="D89" s="132">
        <v>1</v>
      </c>
      <c r="E89" s="50" t="s">
        <v>331</v>
      </c>
      <c r="F89" s="164">
        <v>3901.25</v>
      </c>
      <c r="G89" s="195"/>
      <c r="H89" s="195"/>
      <c r="I89" s="195">
        <f>IF('EV TECNICA'!I89="0",0,IF('EV TECNICA'!I89="NO CUMPLE EV. TECNICA",0,'OFERTAS ECONOMICAS'!R89))</f>
        <v>3710</v>
      </c>
      <c r="J89" s="195">
        <f>IF('EV TECNICA'!J89="0",0,IF('EV TECNICA'!J89="NO CUMPLE EV. TECNICA",0,'OFERTAS ECONOMICAS'!V89))</f>
        <v>4284</v>
      </c>
      <c r="K89" s="195"/>
      <c r="L89" s="195"/>
      <c r="M89" s="195"/>
      <c r="N89" s="195">
        <f>IF('EV TECNICA'!N89="0",0,IF('EV TECNICA'!N89="NO CUMPLE EV. TECNICA",0,'OFERTAS ECONOMICAS'!AL89))</f>
        <v>4160</v>
      </c>
      <c r="O89" s="195">
        <f>IF('EV TECNICA'!O89="0",0,IF('EV TECNICA'!O89="NO CUMPLE EV. TECNICA",0,'OFERTAS ECONOMICAS'!AP89))</f>
        <v>4284</v>
      </c>
      <c r="P89" s="195"/>
      <c r="Q89" s="195"/>
      <c r="R89" s="195"/>
      <c r="S89" s="14">
        <f t="shared" si="1"/>
        <v>3710</v>
      </c>
      <c r="T89" s="37" t="str">
        <f>IF(S89=0,"NO OFERTADO",IF(S89&lt;=('EV PRECIO REFERENCIA'!$F89*(1+'EV PRECIO REFERENCIA'!$F$4)),"HABILITA","NO HABILITA"))</f>
        <v>HABILITA</v>
      </c>
      <c r="U89" s="14"/>
    </row>
    <row r="90" spans="1:21" x14ac:dyDescent="0.2">
      <c r="A90" s="52">
        <v>81</v>
      </c>
      <c r="B90" s="49" t="s">
        <v>170</v>
      </c>
      <c r="C90" s="49" t="s">
        <v>169</v>
      </c>
      <c r="D90" s="132">
        <v>1</v>
      </c>
      <c r="E90" s="50" t="s">
        <v>331</v>
      </c>
      <c r="F90" s="164">
        <v>3540</v>
      </c>
      <c r="G90" s="195"/>
      <c r="H90" s="195"/>
      <c r="I90" s="195">
        <f>IF('EV TECNICA'!I90="0",0,IF('EV TECNICA'!I90="NO CUMPLE EV. TECNICA",0,'OFERTAS ECONOMICAS'!R90))</f>
        <v>3710</v>
      </c>
      <c r="J90" s="195">
        <f>IF('EV TECNICA'!J90="0",0,IF('EV TECNICA'!J90="NO CUMPLE EV. TECNICA",0,'OFERTAS ECONOMICAS'!V90))</f>
        <v>4284</v>
      </c>
      <c r="K90" s="195"/>
      <c r="L90" s="195"/>
      <c r="M90" s="195"/>
      <c r="N90" s="195">
        <f>IF('EV TECNICA'!N90="0",0,IF('EV TECNICA'!N90="NO CUMPLE EV. TECNICA",0,'OFERTAS ECONOMICAS'!AL90))</f>
        <v>4160</v>
      </c>
      <c r="O90" s="195">
        <f>IF('EV TECNICA'!O90="0",0,IF('EV TECNICA'!O90="NO CUMPLE EV. TECNICA",0,'OFERTAS ECONOMICAS'!AP90))</f>
        <v>4284</v>
      </c>
      <c r="P90" s="195"/>
      <c r="Q90" s="195"/>
      <c r="R90" s="195"/>
      <c r="S90" s="14">
        <f t="shared" si="1"/>
        <v>3710</v>
      </c>
      <c r="T90" s="37" t="str">
        <f>IF(S90=0,"NO OFERTADO",IF(S90&lt;=('EV PRECIO REFERENCIA'!$F90*(1+'EV PRECIO REFERENCIA'!$F$4)),"HABILITA","NO HABILITA"))</f>
        <v>HABILITA</v>
      </c>
      <c r="U90" s="14"/>
    </row>
    <row r="91" spans="1:21" x14ac:dyDescent="0.2">
      <c r="A91" s="48">
        <v>82</v>
      </c>
      <c r="B91" s="49" t="s">
        <v>171</v>
      </c>
      <c r="C91" s="49" t="s">
        <v>169</v>
      </c>
      <c r="D91" s="132">
        <v>1</v>
      </c>
      <c r="E91" s="50" t="s">
        <v>331</v>
      </c>
      <c r="F91" s="164">
        <v>3863.75</v>
      </c>
      <c r="G91" s="195"/>
      <c r="H91" s="195"/>
      <c r="I91" s="195">
        <f>IF('EV TECNICA'!I91="0",0,IF('EV TECNICA'!I91="NO CUMPLE EV. TECNICA",0,'OFERTAS ECONOMICAS'!R91))</f>
        <v>3710</v>
      </c>
      <c r="J91" s="195">
        <f>IF('EV TECNICA'!J91="0",0,IF('EV TECNICA'!J91="NO CUMPLE EV. TECNICA",0,'OFERTAS ECONOMICAS'!V91))</f>
        <v>4284</v>
      </c>
      <c r="K91" s="195"/>
      <c r="L91" s="195"/>
      <c r="M91" s="195"/>
      <c r="N91" s="195">
        <f>IF('EV TECNICA'!N91="0",0,IF('EV TECNICA'!N91="NO CUMPLE EV. TECNICA",0,'OFERTAS ECONOMICAS'!AL91))</f>
        <v>4160</v>
      </c>
      <c r="O91" s="195">
        <f>IF('EV TECNICA'!O91="0",0,IF('EV TECNICA'!O91="NO CUMPLE EV. TECNICA",0,'OFERTAS ECONOMICAS'!AP91))</f>
        <v>4284</v>
      </c>
      <c r="P91" s="195"/>
      <c r="Q91" s="195"/>
      <c r="R91" s="195"/>
      <c r="S91" s="14">
        <f t="shared" si="1"/>
        <v>3710</v>
      </c>
      <c r="T91" s="37" t="str">
        <f>IF(S91=0,"NO OFERTADO",IF(S91&lt;=('EV PRECIO REFERENCIA'!$F91*(1+'EV PRECIO REFERENCIA'!$F$4)),"HABILITA","NO HABILITA"))</f>
        <v>HABILITA</v>
      </c>
      <c r="U91" s="14"/>
    </row>
    <row r="92" spans="1:21" ht="25.5" x14ac:dyDescent="0.2">
      <c r="A92" s="52">
        <v>83</v>
      </c>
      <c r="B92" s="49" t="s">
        <v>197</v>
      </c>
      <c r="C92" s="49" t="s">
        <v>198</v>
      </c>
      <c r="D92" s="132">
        <v>1</v>
      </c>
      <c r="E92" s="50" t="s">
        <v>331</v>
      </c>
      <c r="F92" s="164">
        <v>4943</v>
      </c>
      <c r="G92" s="195"/>
      <c r="H92" s="195"/>
      <c r="I92" s="195">
        <f>IF('EV TECNICA'!I92="0",0,IF('EV TECNICA'!I92="NO CUMPLE EV. TECNICA",0,'OFERTAS ECONOMICAS'!R92))</f>
        <v>4980</v>
      </c>
      <c r="J92" s="195">
        <f>IF('EV TECNICA'!J92="0",0,IF('EV TECNICA'!J92="NO CUMPLE EV. TECNICA",0,'OFERTAS ECONOMICAS'!V92))</f>
        <v>6896.05</v>
      </c>
      <c r="K92" s="195">
        <f>IF('EV TECNICA'!K92="0",0,IF('EV TECNICA'!K92="NO CUMPLE EV. TECNICA",0,'OFERTAS ECONOMICAS'!Z92))</f>
        <v>6188</v>
      </c>
      <c r="L92" s="195"/>
      <c r="M92" s="195"/>
      <c r="N92" s="195">
        <f>IF('EV TECNICA'!N92="0",0,IF('EV TECNICA'!N92="NO CUMPLE EV. TECNICA",0,'OFERTAS ECONOMICAS'!AL92))</f>
        <v>5540</v>
      </c>
      <c r="O92" s="195"/>
      <c r="P92" s="195"/>
      <c r="Q92" s="195"/>
      <c r="R92" s="195"/>
      <c r="S92" s="14">
        <f t="shared" si="1"/>
        <v>4980</v>
      </c>
      <c r="T92" s="37" t="str">
        <f>IF(S92=0,"NO OFERTADO",IF(S92&lt;=('EV PRECIO REFERENCIA'!$F92*(1+'EV PRECIO REFERENCIA'!$F$4)),"HABILITA","NO HABILITA"))</f>
        <v>HABILITA</v>
      </c>
      <c r="U92" s="14"/>
    </row>
    <row r="93" spans="1:21" ht="51" x14ac:dyDescent="0.2">
      <c r="A93" s="48">
        <v>84</v>
      </c>
      <c r="B93" s="49" t="s">
        <v>202</v>
      </c>
      <c r="C93" s="49" t="s">
        <v>201</v>
      </c>
      <c r="D93" s="132">
        <v>1</v>
      </c>
      <c r="E93" s="50" t="s">
        <v>331</v>
      </c>
      <c r="F93" s="164">
        <v>75000</v>
      </c>
      <c r="G93" s="195"/>
      <c r="H93" s="195"/>
      <c r="I93" s="195">
        <f>IF('EV TECNICA'!I93="0",0,IF('EV TECNICA'!I93="NO CUMPLE EV. TECNICA",0,'OFERTAS ECONOMICAS'!R93))</f>
        <v>73240</v>
      </c>
      <c r="J93" s="195"/>
      <c r="K93" s="195"/>
      <c r="L93" s="195"/>
      <c r="M93" s="195"/>
      <c r="N93" s="195"/>
      <c r="O93" s="195"/>
      <c r="P93" s="195"/>
      <c r="Q93" s="195"/>
      <c r="R93" s="195">
        <f>IF('EV TECNICA'!R93="0",0,IF('EV TECNICA'!R93="NO CUMPLE EV. TECNICA",0,'OFERTAS ECONOMICAS'!BB93))</f>
        <v>49000</v>
      </c>
      <c r="S93" s="14">
        <f t="shared" si="1"/>
        <v>49000</v>
      </c>
      <c r="T93" s="37" t="str">
        <f>IF(S93=0,"NO OFERTADO",IF(S93&lt;=('EV PRECIO REFERENCIA'!$F93*(1+'EV PRECIO REFERENCIA'!$F$4)),"HABILITA","NO HABILITA"))</f>
        <v>HABILITA</v>
      </c>
      <c r="U93" s="14"/>
    </row>
    <row r="94" spans="1:21" ht="38.25" x14ac:dyDescent="0.2">
      <c r="A94" s="52">
        <v>85</v>
      </c>
      <c r="B94" s="49" t="s">
        <v>361</v>
      </c>
      <c r="C94" s="49" t="s">
        <v>201</v>
      </c>
      <c r="D94" s="132">
        <v>1</v>
      </c>
      <c r="E94" s="50" t="s">
        <v>331</v>
      </c>
      <c r="F94" s="164">
        <v>99000</v>
      </c>
      <c r="G94" s="195"/>
      <c r="H94" s="195"/>
      <c r="I94" s="195">
        <f>IF('EV TECNICA'!I94="0",0,IF('EV TECNICA'!I94="NO CUMPLE EV. TECNICA",0,'OFERTAS ECONOMICAS'!R94))</f>
        <v>108300</v>
      </c>
      <c r="J94" s="195"/>
      <c r="K94" s="195"/>
      <c r="L94" s="195"/>
      <c r="M94" s="195"/>
      <c r="N94" s="195">
        <f>IF('EV TECNICA'!N94="0",0,IF('EV TECNICA'!N94="NO CUMPLE EV. TECNICA",0,'OFERTAS ECONOMICAS'!AL94))</f>
        <v>111630</v>
      </c>
      <c r="O94" s="195"/>
      <c r="P94" s="195"/>
      <c r="Q94" s="195"/>
      <c r="R94" s="195">
        <f>IF('EV TECNICA'!R94="0",0,IF('EV TECNICA'!R94="NO CUMPLE EV. TECNICA",0,'OFERTAS ECONOMICAS'!BB94))</f>
        <v>99000</v>
      </c>
      <c r="S94" s="14">
        <f t="shared" si="1"/>
        <v>99000</v>
      </c>
      <c r="T94" s="37" t="str">
        <f>IF(S94=0,"NO OFERTADO",IF(S94&lt;=('EV PRECIO REFERENCIA'!$F94*(1+'EV PRECIO REFERENCIA'!$F$4)),"HABILITA","NO HABILITA"))</f>
        <v>HABILITA</v>
      </c>
      <c r="U94" s="14"/>
    </row>
    <row r="95" spans="1:21" ht="63.75" x14ac:dyDescent="0.2">
      <c r="A95" s="48">
        <v>86</v>
      </c>
      <c r="B95" s="49" t="s">
        <v>203</v>
      </c>
      <c r="C95" s="49" t="s">
        <v>201</v>
      </c>
      <c r="D95" s="132">
        <v>1</v>
      </c>
      <c r="E95" s="50" t="s">
        <v>331</v>
      </c>
      <c r="F95" s="164">
        <v>38000</v>
      </c>
      <c r="G95" s="195"/>
      <c r="H95" s="195"/>
      <c r="I95" s="195">
        <f>IF('EV TECNICA'!I95="0",0,IF('EV TECNICA'!I95="NO CUMPLE EV. TECNICA",0,'OFERTAS ECONOMICAS'!R95))</f>
        <v>73240</v>
      </c>
      <c r="J95" s="195"/>
      <c r="K95" s="195"/>
      <c r="L95" s="195"/>
      <c r="M95" s="195"/>
      <c r="N95" s="195">
        <f>IF('EV TECNICA'!N95="0",0,IF('EV TECNICA'!N95="NO CUMPLE EV. TECNICA",0,'OFERTAS ECONOMICAS'!AL95))</f>
        <v>74870</v>
      </c>
      <c r="O95" s="195"/>
      <c r="P95" s="195"/>
      <c r="Q95" s="195"/>
      <c r="R95" s="195">
        <f>IF('EV TECNICA'!R95="0",0,IF('EV TECNICA'!R95="NO CUMPLE EV. TECNICA",0,'OFERTAS ECONOMICAS'!BB95))</f>
        <v>55000</v>
      </c>
      <c r="S95" s="14">
        <f t="shared" si="1"/>
        <v>55000</v>
      </c>
      <c r="T95" s="37" t="str">
        <f>IF(S95=0,"NO OFERTADO",IF(S95&lt;=('EV PRECIO REFERENCIA'!$F95*(1+'EV PRECIO REFERENCIA'!$F$4)),"HABILITA","NO HABILITA"))</f>
        <v>NO HABILITA</v>
      </c>
      <c r="U95" s="14"/>
    </row>
    <row r="96" spans="1:21" ht="38.25" x14ac:dyDescent="0.2">
      <c r="A96" s="52">
        <v>87</v>
      </c>
      <c r="B96" s="49" t="s">
        <v>205</v>
      </c>
      <c r="C96" s="49" t="s">
        <v>201</v>
      </c>
      <c r="D96" s="132">
        <v>1</v>
      </c>
      <c r="E96" s="50" t="s">
        <v>331</v>
      </c>
      <c r="F96" s="164">
        <v>2654800</v>
      </c>
      <c r="G96" s="195"/>
      <c r="H96" s="195"/>
      <c r="I96" s="195"/>
      <c r="J96" s="195"/>
      <c r="K96" s="195"/>
      <c r="L96" s="195"/>
      <c r="M96" s="195"/>
      <c r="N96" s="195">
        <f>IF('EV TECNICA'!N96="0",0,IF('EV TECNICA'!N96="NO CUMPLE EV. TECNICA",0,'OFERTAS ECONOMICAS'!AL96))</f>
        <v>2073100</v>
      </c>
      <c r="O96" s="195"/>
      <c r="P96" s="195">
        <f>IF('EV TECNICA'!P96="0",0,IF('EV TECNICA'!P96="NO CUMPLE EV. TECNICA",0,'OFERTAS ECONOMICAS'!AT96))</f>
        <v>2400000</v>
      </c>
      <c r="Q96" s="195"/>
      <c r="R96" s="195"/>
      <c r="S96" s="14">
        <f t="shared" si="1"/>
        <v>2073100</v>
      </c>
      <c r="T96" s="37" t="str">
        <f>IF(S96=0,"NO OFERTADO",IF(S96&lt;=('EV PRECIO REFERENCIA'!$F96*(1+'EV PRECIO REFERENCIA'!$F$4)),"HABILITA","NO HABILITA"))</f>
        <v>HABILITA</v>
      </c>
      <c r="U96" s="14"/>
    </row>
    <row r="97" spans="1:21" ht="25.5" x14ac:dyDescent="0.2">
      <c r="A97" s="48">
        <v>88</v>
      </c>
      <c r="B97" s="49" t="s">
        <v>206</v>
      </c>
      <c r="C97" s="49" t="s">
        <v>201</v>
      </c>
      <c r="D97" s="132">
        <v>1</v>
      </c>
      <c r="E97" s="50" t="s">
        <v>331</v>
      </c>
      <c r="F97" s="164">
        <v>75000</v>
      </c>
      <c r="G97" s="195"/>
      <c r="H97" s="195"/>
      <c r="I97" s="195"/>
      <c r="J97" s="195"/>
      <c r="K97" s="195"/>
      <c r="L97" s="195"/>
      <c r="M97" s="195"/>
      <c r="N97" s="195"/>
      <c r="O97" s="195"/>
      <c r="P97" s="195"/>
      <c r="Q97" s="195"/>
      <c r="R97" s="195">
        <f>IF('EV TECNICA'!R97="0",0,IF('EV TECNICA'!R97="NO CUMPLE EV. TECNICA",0,'OFERTAS ECONOMICAS'!BB97))</f>
        <v>75000</v>
      </c>
      <c r="S97" s="14">
        <f t="shared" si="1"/>
        <v>75000</v>
      </c>
      <c r="T97" s="37" t="str">
        <f>IF(S97=0,"NO OFERTADO",IF(S97&lt;=('EV PRECIO REFERENCIA'!$F97*(1+'EV PRECIO REFERENCIA'!$F$4)),"HABILITA","NO HABILITA"))</f>
        <v>HABILITA</v>
      </c>
      <c r="U97" s="14"/>
    </row>
    <row r="98" spans="1:21" ht="76.5" x14ac:dyDescent="0.2">
      <c r="A98" s="52">
        <v>89</v>
      </c>
      <c r="B98" s="49" t="s">
        <v>362</v>
      </c>
      <c r="C98" s="49" t="s">
        <v>201</v>
      </c>
      <c r="D98" s="132">
        <v>1</v>
      </c>
      <c r="E98" s="50" t="s">
        <v>331</v>
      </c>
      <c r="F98" s="164">
        <v>189262</v>
      </c>
      <c r="G98" s="195"/>
      <c r="H98" s="195"/>
      <c r="I98" s="195"/>
      <c r="J98" s="195"/>
      <c r="K98" s="195"/>
      <c r="L98" s="195"/>
      <c r="M98" s="195"/>
      <c r="N98" s="195">
        <f>IF('EV TECNICA'!N98="0",0,IF('EV TECNICA'!N98="NO CUMPLE EV. TECNICA",0,'OFERTAS ECONOMICAS'!AL98))</f>
        <v>2883490</v>
      </c>
      <c r="O98" s="195"/>
      <c r="P98" s="195"/>
      <c r="Q98" s="195"/>
      <c r="R98" s="195"/>
      <c r="S98" s="14">
        <f t="shared" si="1"/>
        <v>2883490</v>
      </c>
      <c r="T98" s="37" t="str">
        <f>IF(S98=0,"NO OFERTADO",IF(S98&lt;=('EV PRECIO REFERENCIA'!$F98*(1+'EV PRECIO REFERENCIA'!$F$4)),"HABILITA","NO HABILITA"))</f>
        <v>NO HABILITA</v>
      </c>
      <c r="U98" s="14"/>
    </row>
    <row r="99" spans="1:21" x14ac:dyDescent="0.2">
      <c r="A99" s="48">
        <v>90</v>
      </c>
      <c r="B99" s="49" t="s">
        <v>212</v>
      </c>
      <c r="C99" s="49" t="s">
        <v>209</v>
      </c>
      <c r="D99" s="132">
        <v>1</v>
      </c>
      <c r="E99" s="50" t="s">
        <v>331</v>
      </c>
      <c r="F99" s="164">
        <v>3574</v>
      </c>
      <c r="G99" s="195"/>
      <c r="H99" s="195"/>
      <c r="I99" s="195">
        <f>IF('EV TECNICA'!I99="0",0,IF('EV TECNICA'!I99="NO CUMPLE EV. TECNICA",0,'OFERTAS ECONOMICAS'!R99))</f>
        <v>3195</v>
      </c>
      <c r="J99" s="195">
        <f>IF('EV TECNICA'!J99="0",0,IF('EV TECNICA'!J99="NO CUMPLE EV. TECNICA",0,'OFERTAS ECONOMICAS'!V99))</f>
        <v>3574</v>
      </c>
      <c r="K99" s="195"/>
      <c r="L99" s="195"/>
      <c r="M99" s="195"/>
      <c r="N99" s="195">
        <f>IF('EV TECNICA'!N99="0",0,IF('EV TECNICA'!N99="NO CUMPLE EV. TECNICA",0,'OFERTAS ECONOMICAS'!AL99))</f>
        <v>3380</v>
      </c>
      <c r="O99" s="195">
        <f>IF('EV TECNICA'!O99="0",0,IF('EV TECNICA'!O99="NO CUMPLE EV. TECNICA",0,'OFERTAS ECONOMICAS'!AP99))</f>
        <v>4261</v>
      </c>
      <c r="P99" s="195"/>
      <c r="Q99" s="195"/>
      <c r="R99" s="195"/>
      <c r="S99" s="14">
        <f t="shared" si="1"/>
        <v>3195</v>
      </c>
      <c r="T99" s="37" t="str">
        <f>IF(S99=0,"NO OFERTADO",IF(S99&lt;=('EV PRECIO REFERENCIA'!$F99*(1+'EV PRECIO REFERENCIA'!$F$4)),"HABILITA","NO HABILITA"))</f>
        <v>HABILITA</v>
      </c>
      <c r="U99" s="14"/>
    </row>
    <row r="100" spans="1:21" x14ac:dyDescent="0.2">
      <c r="A100" s="52">
        <v>91</v>
      </c>
      <c r="B100" s="49" t="s">
        <v>213</v>
      </c>
      <c r="C100" s="49" t="s">
        <v>209</v>
      </c>
      <c r="D100" s="132">
        <v>1</v>
      </c>
      <c r="E100" s="50" t="s">
        <v>331</v>
      </c>
      <c r="F100" s="164">
        <v>3574</v>
      </c>
      <c r="G100" s="195"/>
      <c r="H100" s="195"/>
      <c r="I100" s="195">
        <f>IF('EV TECNICA'!I100="0",0,IF('EV TECNICA'!I100="NO CUMPLE EV. TECNICA",0,'OFERTAS ECONOMICAS'!R100))</f>
        <v>3195</v>
      </c>
      <c r="J100" s="195">
        <f>IF('EV TECNICA'!J100="0",0,IF('EV TECNICA'!J100="NO CUMPLE EV. TECNICA",0,'OFERTAS ECONOMICAS'!V100))</f>
        <v>3574</v>
      </c>
      <c r="K100" s="195"/>
      <c r="L100" s="195"/>
      <c r="M100" s="195"/>
      <c r="N100" s="195">
        <f>IF('EV TECNICA'!N100="0",0,IF('EV TECNICA'!N100="NO CUMPLE EV. TECNICA",0,'OFERTAS ECONOMICAS'!AL100))</f>
        <v>3380</v>
      </c>
      <c r="O100" s="195">
        <f>IF('EV TECNICA'!O100="0",0,IF('EV TECNICA'!O100="NO CUMPLE EV. TECNICA",0,'OFERTAS ECONOMICAS'!AP100))</f>
        <v>4261</v>
      </c>
      <c r="P100" s="195"/>
      <c r="Q100" s="195"/>
      <c r="R100" s="195"/>
      <c r="S100" s="14">
        <f t="shared" si="1"/>
        <v>3195</v>
      </c>
      <c r="T100" s="37" t="str">
        <f>IF(S100=0,"NO OFERTADO",IF(S100&lt;=('EV PRECIO REFERENCIA'!$F100*(1+'EV PRECIO REFERENCIA'!$F$4)),"HABILITA","NO HABILITA"))</f>
        <v>HABILITA</v>
      </c>
      <c r="U100" s="14"/>
    </row>
    <row r="101" spans="1:21" x14ac:dyDescent="0.2">
      <c r="A101" s="48">
        <v>92</v>
      </c>
      <c r="B101" s="49" t="s">
        <v>214</v>
      </c>
      <c r="C101" s="49" t="s">
        <v>209</v>
      </c>
      <c r="D101" s="132">
        <v>1</v>
      </c>
      <c r="E101" s="50" t="s">
        <v>331</v>
      </c>
      <c r="F101" s="164">
        <v>3574</v>
      </c>
      <c r="G101" s="195"/>
      <c r="H101" s="195"/>
      <c r="I101" s="195">
        <f>IF('EV TECNICA'!I101="0",0,IF('EV TECNICA'!I101="NO CUMPLE EV. TECNICA",0,'OFERTAS ECONOMICAS'!R101))</f>
        <v>3195</v>
      </c>
      <c r="J101" s="195">
        <f>IF('EV TECNICA'!J101="0",0,IF('EV TECNICA'!J101="NO CUMPLE EV. TECNICA",0,'OFERTAS ECONOMICAS'!V101))</f>
        <v>4773</v>
      </c>
      <c r="K101" s="195"/>
      <c r="L101" s="195"/>
      <c r="M101" s="195"/>
      <c r="N101" s="195">
        <f>IF('EV TECNICA'!N101="0",0,IF('EV TECNICA'!N101="NO CUMPLE EV. TECNICA",0,'OFERTAS ECONOMICAS'!AL101))</f>
        <v>3380</v>
      </c>
      <c r="O101" s="195">
        <f>IF('EV TECNICA'!O101="0",0,IF('EV TECNICA'!O101="NO CUMPLE EV. TECNICA",0,'OFERTAS ECONOMICAS'!AP101))</f>
        <v>5166</v>
      </c>
      <c r="P101" s="195"/>
      <c r="Q101" s="195"/>
      <c r="R101" s="195"/>
      <c r="S101" s="14">
        <f t="shared" si="1"/>
        <v>3195</v>
      </c>
      <c r="T101" s="37" t="str">
        <f>IF(S101=0,"NO OFERTADO",IF(S101&lt;=('EV PRECIO REFERENCIA'!$F101*(1+'EV PRECIO REFERENCIA'!$F$4)),"HABILITA","NO HABILITA"))</f>
        <v>HABILITA</v>
      </c>
      <c r="U101" s="14"/>
    </row>
    <row r="102" spans="1:21" x14ac:dyDescent="0.2">
      <c r="A102" s="52">
        <v>93</v>
      </c>
      <c r="B102" s="49" t="s">
        <v>215</v>
      </c>
      <c r="C102" s="49" t="s">
        <v>209</v>
      </c>
      <c r="D102" s="132">
        <v>1</v>
      </c>
      <c r="E102" s="50" t="s">
        <v>331</v>
      </c>
      <c r="F102" s="164">
        <v>3523</v>
      </c>
      <c r="G102" s="195"/>
      <c r="H102" s="195"/>
      <c r="I102" s="195">
        <f>IF('EV TECNICA'!I102="0",0,IF('EV TECNICA'!I102="NO CUMPLE EV. TECNICA",0,'OFERTAS ECONOMICAS'!R102))</f>
        <v>3320</v>
      </c>
      <c r="J102" s="195">
        <f>IF('EV TECNICA'!J102="0",0,IF('EV TECNICA'!J102="NO CUMPLE EV. TECNICA",0,'OFERTAS ECONOMICAS'!V102))</f>
        <v>4318</v>
      </c>
      <c r="K102" s="195"/>
      <c r="L102" s="195"/>
      <c r="M102" s="195"/>
      <c r="N102" s="195">
        <f>IF('EV TECNICA'!N102="0",0,IF('EV TECNICA'!N102="NO CUMPLE EV. TECNICA",0,'OFERTAS ECONOMICAS'!AL102))</f>
        <v>3660</v>
      </c>
      <c r="O102" s="195">
        <f>IF('EV TECNICA'!O102="0",0,IF('EV TECNICA'!O102="NO CUMPLE EV. TECNICA",0,'OFERTAS ECONOMICAS'!AP102))</f>
        <v>5166</v>
      </c>
      <c r="P102" s="195"/>
      <c r="Q102" s="195"/>
      <c r="R102" s="195"/>
      <c r="S102" s="14">
        <f t="shared" si="1"/>
        <v>3320</v>
      </c>
      <c r="T102" s="37" t="str">
        <f>IF(S102=0,"NO OFERTADO",IF(S102&lt;=('EV PRECIO REFERENCIA'!$F102*(1+'EV PRECIO REFERENCIA'!$F$4)),"HABILITA","NO HABILITA"))</f>
        <v>HABILITA</v>
      </c>
      <c r="U102" s="14"/>
    </row>
    <row r="103" spans="1:21" x14ac:dyDescent="0.2">
      <c r="A103" s="48">
        <v>94</v>
      </c>
      <c r="B103" s="49" t="s">
        <v>216</v>
      </c>
      <c r="C103" s="49" t="s">
        <v>209</v>
      </c>
      <c r="D103" s="132">
        <v>1</v>
      </c>
      <c r="E103" s="50" t="s">
        <v>331</v>
      </c>
      <c r="F103" s="164">
        <v>3523</v>
      </c>
      <c r="G103" s="195"/>
      <c r="H103" s="195"/>
      <c r="I103" s="195">
        <f>IF('EV TECNICA'!I103="0",0,IF('EV TECNICA'!I103="NO CUMPLE EV. TECNICA",0,'OFERTAS ECONOMICAS'!R103))</f>
        <v>3320</v>
      </c>
      <c r="J103" s="195">
        <f>IF('EV TECNICA'!J103="0",0,IF('EV TECNICA'!J103="NO CUMPLE EV. TECNICA",0,'OFERTAS ECONOMICAS'!V103))</f>
        <v>4318</v>
      </c>
      <c r="K103" s="195"/>
      <c r="L103" s="195"/>
      <c r="M103" s="195"/>
      <c r="N103" s="195">
        <f>IF('EV TECNICA'!N103="0",0,IF('EV TECNICA'!N103="NO CUMPLE EV. TECNICA",0,'OFERTAS ECONOMICAS'!AL103))</f>
        <v>3660</v>
      </c>
      <c r="O103" s="195">
        <f>IF('EV TECNICA'!O103="0",0,IF('EV TECNICA'!O103="NO CUMPLE EV. TECNICA",0,'OFERTAS ECONOMICAS'!AP103))</f>
        <v>5166</v>
      </c>
      <c r="P103" s="195"/>
      <c r="Q103" s="195"/>
      <c r="R103" s="195"/>
      <c r="S103" s="14">
        <f t="shared" si="1"/>
        <v>3320</v>
      </c>
      <c r="T103" s="37" t="str">
        <f>IF(S103=0,"NO OFERTADO",IF(S103&lt;=('EV PRECIO REFERENCIA'!$F103*(1+'EV PRECIO REFERENCIA'!$F$4)),"HABILITA","NO HABILITA"))</f>
        <v>HABILITA</v>
      </c>
      <c r="U103" s="14"/>
    </row>
    <row r="104" spans="1:21" x14ac:dyDescent="0.2">
      <c r="A104" s="52">
        <v>95</v>
      </c>
      <c r="B104" s="49" t="s">
        <v>217</v>
      </c>
      <c r="C104" s="49" t="s">
        <v>209</v>
      </c>
      <c r="D104" s="132">
        <v>1</v>
      </c>
      <c r="E104" s="50" t="s">
        <v>331</v>
      </c>
      <c r="F104" s="164">
        <v>3523</v>
      </c>
      <c r="G104" s="195"/>
      <c r="H104" s="195"/>
      <c r="I104" s="195">
        <f>IF('EV TECNICA'!I104="0",0,IF('EV TECNICA'!I104="NO CUMPLE EV. TECNICA",0,'OFERTAS ECONOMICAS'!R104))</f>
        <v>3320</v>
      </c>
      <c r="J104" s="195">
        <f>IF('EV TECNICA'!J104="0",0,IF('EV TECNICA'!J104="NO CUMPLE EV. TECNICA",0,'OFERTAS ECONOMICAS'!V104))</f>
        <v>4318</v>
      </c>
      <c r="K104" s="195"/>
      <c r="L104" s="195"/>
      <c r="M104" s="195"/>
      <c r="N104" s="195">
        <f>IF('EV TECNICA'!N104="0",0,IF('EV TECNICA'!N104="NO CUMPLE EV. TECNICA",0,'OFERTAS ECONOMICAS'!AL104))</f>
        <v>3660</v>
      </c>
      <c r="O104" s="195">
        <f>IF('EV TECNICA'!O104="0",0,IF('EV TECNICA'!O104="NO CUMPLE EV. TECNICA",0,'OFERTAS ECONOMICAS'!AP104))</f>
        <v>5166</v>
      </c>
      <c r="P104" s="195"/>
      <c r="Q104" s="195"/>
      <c r="R104" s="195"/>
      <c r="S104" s="14">
        <f t="shared" si="1"/>
        <v>3320</v>
      </c>
      <c r="T104" s="37" t="str">
        <f>IF(S104=0,"NO OFERTADO",IF(S104&lt;=('EV PRECIO REFERENCIA'!$F104*(1+'EV PRECIO REFERENCIA'!$F$4)),"HABILITA","NO HABILITA"))</f>
        <v>HABILITA</v>
      </c>
      <c r="U104" s="14"/>
    </row>
    <row r="105" spans="1:21" x14ac:dyDescent="0.2">
      <c r="A105" s="48">
        <v>96</v>
      </c>
      <c r="B105" s="49" t="s">
        <v>218</v>
      </c>
      <c r="C105" s="49" t="s">
        <v>209</v>
      </c>
      <c r="D105" s="132">
        <v>1</v>
      </c>
      <c r="E105" s="50" t="s">
        <v>331</v>
      </c>
      <c r="F105" s="164">
        <v>18000</v>
      </c>
      <c r="G105" s="195"/>
      <c r="H105" s="195"/>
      <c r="I105" s="195">
        <f>IF('EV TECNICA'!I105="0",0,IF('EV TECNICA'!I105="NO CUMPLE EV. TECNICA",0,'OFERTAS ECONOMICAS'!R105))</f>
        <v>27440</v>
      </c>
      <c r="J105" s="195">
        <f>IF('EV TECNICA'!J105="0",0,IF('EV TECNICA'!J105="NO CUMPLE EV. TECNICA",0,'OFERTAS ECONOMICAS'!V105))</f>
        <v>22159</v>
      </c>
      <c r="K105" s="195"/>
      <c r="L105" s="195"/>
      <c r="M105" s="195"/>
      <c r="N105" s="195">
        <f>IF('EV TECNICA'!N105="0",0,IF('EV TECNICA'!N105="NO CUMPLE EV. TECNICA",0,'OFERTAS ECONOMICAS'!AL105))</f>
        <v>24730</v>
      </c>
      <c r="O105" s="195">
        <f>IF('EV TECNICA'!O105="0",0,IF('EV TECNICA'!O105="NO CUMPLE EV. TECNICA",0,'OFERTAS ECONOMICAS'!AP105))</f>
        <v>19744</v>
      </c>
      <c r="P105" s="195"/>
      <c r="Q105" s="195"/>
      <c r="R105" s="195"/>
      <c r="S105" s="14">
        <f t="shared" si="1"/>
        <v>19744</v>
      </c>
      <c r="T105" s="37" t="str">
        <f>IF(S105=0,"NO OFERTADO",IF(S105&lt;=('EV PRECIO REFERENCIA'!$F105*(1+'EV PRECIO REFERENCIA'!$F$4)),"HABILITA","NO HABILITA"))</f>
        <v>HABILITA</v>
      </c>
      <c r="U105" s="14"/>
    </row>
    <row r="106" spans="1:21" x14ac:dyDescent="0.2">
      <c r="A106" s="52">
        <v>97</v>
      </c>
      <c r="B106" s="49" t="s">
        <v>219</v>
      </c>
      <c r="C106" s="49" t="s">
        <v>209</v>
      </c>
      <c r="D106" s="132">
        <v>1</v>
      </c>
      <c r="E106" s="50" t="s">
        <v>331</v>
      </c>
      <c r="F106" s="164">
        <v>18000</v>
      </c>
      <c r="G106" s="195"/>
      <c r="H106" s="195"/>
      <c r="I106" s="195">
        <f>IF('EV TECNICA'!I106="0",0,IF('EV TECNICA'!I106="NO CUMPLE EV. TECNICA",0,'OFERTAS ECONOMICAS'!R106))</f>
        <v>27440</v>
      </c>
      <c r="J106" s="195">
        <f>IF('EV TECNICA'!J106="0",0,IF('EV TECNICA'!J106="NO CUMPLE EV. TECNICA",0,'OFERTAS ECONOMICAS'!V106))</f>
        <v>28977</v>
      </c>
      <c r="K106" s="195"/>
      <c r="L106" s="195"/>
      <c r="M106" s="195"/>
      <c r="N106" s="195">
        <f>IF('EV TECNICA'!N106="0",0,IF('EV TECNICA'!N106="NO CUMPLE EV. TECNICA",0,'OFERTAS ECONOMICAS'!AL106))</f>
        <v>24730</v>
      </c>
      <c r="O106" s="195">
        <f>IF('EV TECNICA'!O106="0",0,IF('EV TECNICA'!O106="NO CUMPLE EV. TECNICA",0,'OFERTAS ECONOMICAS'!AP106))</f>
        <v>19744</v>
      </c>
      <c r="P106" s="195"/>
      <c r="Q106" s="195"/>
      <c r="R106" s="195"/>
      <c r="S106" s="14">
        <f t="shared" si="1"/>
        <v>19744</v>
      </c>
      <c r="T106" s="37" t="str">
        <f>IF(S106=0,"NO OFERTADO",IF(S106&lt;=('EV PRECIO REFERENCIA'!$F106*(1+'EV PRECIO REFERENCIA'!$F$4)),"HABILITA","NO HABILITA"))</f>
        <v>HABILITA</v>
      </c>
      <c r="U106" s="14"/>
    </row>
    <row r="107" spans="1:21" x14ac:dyDescent="0.2">
      <c r="A107" s="48">
        <v>98</v>
      </c>
      <c r="B107" s="49" t="s">
        <v>220</v>
      </c>
      <c r="C107" s="49" t="s">
        <v>209</v>
      </c>
      <c r="D107" s="132">
        <v>1</v>
      </c>
      <c r="E107" s="50" t="s">
        <v>331</v>
      </c>
      <c r="F107" s="164">
        <v>18000</v>
      </c>
      <c r="G107" s="195"/>
      <c r="H107" s="195"/>
      <c r="I107" s="195">
        <f>IF('EV TECNICA'!I107="0",0,IF('EV TECNICA'!I107="NO CUMPLE EV. TECNICA",0,'OFERTAS ECONOMICAS'!R107))</f>
        <v>27440</v>
      </c>
      <c r="J107" s="195">
        <f>IF('EV TECNICA'!J107="0",0,IF('EV TECNICA'!J107="NO CUMPLE EV. TECNICA",0,'OFERTAS ECONOMICAS'!V107))</f>
        <v>22159</v>
      </c>
      <c r="K107" s="195"/>
      <c r="L107" s="195"/>
      <c r="M107" s="195"/>
      <c r="N107" s="195">
        <f>IF('EV TECNICA'!N107="0",0,IF('EV TECNICA'!N107="NO CUMPLE EV. TECNICA",0,'OFERTAS ECONOMICAS'!AL107))</f>
        <v>24730</v>
      </c>
      <c r="O107" s="195">
        <f>IF('EV TECNICA'!O107="0",0,IF('EV TECNICA'!O107="NO CUMPLE EV. TECNICA",0,'OFERTAS ECONOMICAS'!AP107))</f>
        <v>19744</v>
      </c>
      <c r="P107" s="195"/>
      <c r="Q107" s="195"/>
      <c r="R107" s="195"/>
      <c r="S107" s="14">
        <f t="shared" si="1"/>
        <v>19744</v>
      </c>
      <c r="T107" s="37" t="str">
        <f>IF(S107=0,"NO OFERTADO",IF(S107&lt;=('EV PRECIO REFERENCIA'!$F107*(1+'EV PRECIO REFERENCIA'!$F$4)),"HABILITA","NO HABILITA"))</f>
        <v>HABILITA</v>
      </c>
      <c r="U107" s="14"/>
    </row>
    <row r="108" spans="1:21" x14ac:dyDescent="0.2">
      <c r="A108" s="52">
        <v>99</v>
      </c>
      <c r="B108" s="49" t="s">
        <v>221</v>
      </c>
      <c r="C108" s="49" t="s">
        <v>209</v>
      </c>
      <c r="D108" s="132">
        <v>1</v>
      </c>
      <c r="E108" s="50" t="s">
        <v>331</v>
      </c>
      <c r="F108" s="164">
        <v>18000</v>
      </c>
      <c r="G108" s="195"/>
      <c r="H108" s="195"/>
      <c r="I108" s="195">
        <f>IF('EV TECNICA'!I108="0",0,IF('EV TECNICA'!I108="NO CUMPLE EV. TECNICA",0,'OFERTAS ECONOMICAS'!R108))</f>
        <v>27440</v>
      </c>
      <c r="J108" s="195">
        <f>IF('EV TECNICA'!J108="0",0,IF('EV TECNICA'!J108="NO CUMPLE EV. TECNICA",0,'OFERTAS ECONOMICAS'!V108))</f>
        <v>22159</v>
      </c>
      <c r="K108" s="195"/>
      <c r="L108" s="195"/>
      <c r="M108" s="195"/>
      <c r="N108" s="195">
        <f>IF('EV TECNICA'!N108="0",0,IF('EV TECNICA'!N108="NO CUMPLE EV. TECNICA",0,'OFERTAS ECONOMICAS'!AL108))</f>
        <v>24730</v>
      </c>
      <c r="O108" s="195">
        <f>IF('EV TECNICA'!O108="0",0,IF('EV TECNICA'!O108="NO CUMPLE EV. TECNICA",0,'OFERTAS ECONOMICAS'!AP108))</f>
        <v>19744</v>
      </c>
      <c r="P108" s="195"/>
      <c r="Q108" s="195"/>
      <c r="R108" s="195"/>
      <c r="S108" s="14">
        <f t="shared" si="1"/>
        <v>19744</v>
      </c>
      <c r="T108" s="37" t="str">
        <f>IF(S108=0,"NO OFERTADO",IF(S108&lt;=('EV PRECIO REFERENCIA'!$F108*(1+'EV PRECIO REFERENCIA'!$F$4)),"HABILITA","NO HABILITA"))</f>
        <v>HABILITA</v>
      </c>
      <c r="U108" s="14"/>
    </row>
    <row r="109" spans="1:21" x14ac:dyDescent="0.2">
      <c r="A109" s="48">
        <v>100</v>
      </c>
      <c r="B109" s="49" t="s">
        <v>222</v>
      </c>
      <c r="C109" s="49" t="s">
        <v>209</v>
      </c>
      <c r="D109" s="132">
        <v>1</v>
      </c>
      <c r="E109" s="50" t="s">
        <v>331</v>
      </c>
      <c r="F109" s="164">
        <v>18000</v>
      </c>
      <c r="G109" s="195"/>
      <c r="H109" s="195"/>
      <c r="I109" s="195">
        <f>IF('EV TECNICA'!I109="0",0,IF('EV TECNICA'!I109="NO CUMPLE EV. TECNICA",0,'OFERTAS ECONOMICAS'!R109))</f>
        <v>27440</v>
      </c>
      <c r="J109" s="195">
        <f>IF('EV TECNICA'!J109="0",0,IF('EV TECNICA'!J109="NO CUMPLE EV. TECNICA",0,'OFERTAS ECONOMICAS'!V109))</f>
        <v>22159</v>
      </c>
      <c r="K109" s="195"/>
      <c r="L109" s="195"/>
      <c r="M109" s="195"/>
      <c r="N109" s="195">
        <f>IF('EV TECNICA'!N109="0",0,IF('EV TECNICA'!N109="NO CUMPLE EV. TECNICA",0,'OFERTAS ECONOMICAS'!AL109))</f>
        <v>24730</v>
      </c>
      <c r="O109" s="195">
        <f>IF('EV TECNICA'!O109="0",0,IF('EV TECNICA'!O109="NO CUMPLE EV. TECNICA",0,'OFERTAS ECONOMICAS'!AP109))</f>
        <v>19744</v>
      </c>
      <c r="P109" s="195"/>
      <c r="Q109" s="195"/>
      <c r="R109" s="195"/>
      <c r="S109" s="14">
        <f t="shared" si="1"/>
        <v>19744</v>
      </c>
      <c r="T109" s="37" t="str">
        <f>IF(S109=0,"NO OFERTADO",IF(S109&lt;=('EV PRECIO REFERENCIA'!$F109*(1+'EV PRECIO REFERENCIA'!$F$4)),"HABILITA","NO HABILITA"))</f>
        <v>HABILITA</v>
      </c>
      <c r="U109" s="14"/>
    </row>
    <row r="110" spans="1:21" x14ac:dyDescent="0.2">
      <c r="A110" s="52">
        <v>101</v>
      </c>
      <c r="B110" s="49" t="s">
        <v>223</v>
      </c>
      <c r="C110" s="49" t="s">
        <v>209</v>
      </c>
      <c r="D110" s="132">
        <v>1</v>
      </c>
      <c r="E110" s="50" t="s">
        <v>331</v>
      </c>
      <c r="F110" s="164">
        <v>18000</v>
      </c>
      <c r="G110" s="195"/>
      <c r="H110" s="195"/>
      <c r="I110" s="195">
        <f>IF('EV TECNICA'!I110="0",0,IF('EV TECNICA'!I110="NO CUMPLE EV. TECNICA",0,'OFERTAS ECONOMICAS'!R110))</f>
        <v>27440</v>
      </c>
      <c r="J110" s="195">
        <f>IF('EV TECNICA'!J110="0",0,IF('EV TECNICA'!J110="NO CUMPLE EV. TECNICA",0,'OFERTAS ECONOMICAS'!V110))</f>
        <v>22159</v>
      </c>
      <c r="K110" s="195"/>
      <c r="L110" s="195"/>
      <c r="M110" s="195"/>
      <c r="N110" s="195">
        <f>IF('EV TECNICA'!N110="0",0,IF('EV TECNICA'!N110="NO CUMPLE EV. TECNICA",0,'OFERTAS ECONOMICAS'!AL110))</f>
        <v>24730</v>
      </c>
      <c r="O110" s="195">
        <f>IF('EV TECNICA'!O110="0",0,IF('EV TECNICA'!O110="NO CUMPLE EV. TECNICA",0,'OFERTAS ECONOMICAS'!AP110))</f>
        <v>19744</v>
      </c>
      <c r="P110" s="195"/>
      <c r="Q110" s="195"/>
      <c r="R110" s="195"/>
      <c r="S110" s="14">
        <f t="shared" si="1"/>
        <v>19744</v>
      </c>
      <c r="T110" s="37" t="str">
        <f>IF(S110=0,"NO OFERTADO",IF(S110&lt;=('EV PRECIO REFERENCIA'!$F110*(1+'EV PRECIO REFERENCIA'!$F$4)),"HABILITA","NO HABILITA"))</f>
        <v>HABILITA</v>
      </c>
      <c r="U110" s="14"/>
    </row>
    <row r="111" spans="1:21" x14ac:dyDescent="0.2">
      <c r="A111" s="48">
        <v>102</v>
      </c>
      <c r="B111" s="49" t="s">
        <v>224</v>
      </c>
      <c r="C111" s="49" t="s">
        <v>209</v>
      </c>
      <c r="D111" s="132">
        <v>1</v>
      </c>
      <c r="E111" s="50" t="s">
        <v>331</v>
      </c>
      <c r="F111" s="164">
        <v>18000</v>
      </c>
      <c r="G111" s="195"/>
      <c r="H111" s="195"/>
      <c r="I111" s="195">
        <f>IF('EV TECNICA'!I111="0",0,IF('EV TECNICA'!I111="NO CUMPLE EV. TECNICA",0,'OFERTAS ECONOMICAS'!R111))</f>
        <v>27440</v>
      </c>
      <c r="J111" s="195">
        <f>IF('EV TECNICA'!J111="0",0,IF('EV TECNICA'!J111="NO CUMPLE EV. TECNICA",0,'OFERTAS ECONOMICAS'!V111))</f>
        <v>22159</v>
      </c>
      <c r="K111" s="195"/>
      <c r="L111" s="195"/>
      <c r="M111" s="195"/>
      <c r="N111" s="195">
        <f>IF('EV TECNICA'!N111="0",0,IF('EV TECNICA'!N111="NO CUMPLE EV. TECNICA",0,'OFERTAS ECONOMICAS'!AL111))</f>
        <v>24730</v>
      </c>
      <c r="O111" s="195">
        <f>IF('EV TECNICA'!O111="0",0,IF('EV TECNICA'!O111="NO CUMPLE EV. TECNICA",0,'OFERTAS ECONOMICAS'!AP111))</f>
        <v>19744</v>
      </c>
      <c r="P111" s="195"/>
      <c r="Q111" s="195"/>
      <c r="R111" s="195"/>
      <c r="S111" s="14">
        <f t="shared" si="1"/>
        <v>19744</v>
      </c>
      <c r="T111" s="37" t="str">
        <f>IF(S111=0,"NO OFERTADO",IF(S111&lt;=('EV PRECIO REFERENCIA'!$F111*(1+'EV PRECIO REFERENCIA'!$F$4)),"HABILITA","NO HABILITA"))</f>
        <v>HABILITA</v>
      </c>
      <c r="U111" s="14"/>
    </row>
    <row r="112" spans="1:21" ht="25.5" x14ac:dyDescent="0.2">
      <c r="A112" s="52">
        <v>103</v>
      </c>
      <c r="B112" s="49" t="s">
        <v>242</v>
      </c>
      <c r="C112" s="49" t="s">
        <v>243</v>
      </c>
      <c r="D112" s="132">
        <v>1</v>
      </c>
      <c r="E112" s="50" t="s">
        <v>331</v>
      </c>
      <c r="F112" s="164">
        <v>2618</v>
      </c>
      <c r="G112" s="195"/>
      <c r="H112" s="195"/>
      <c r="I112" s="195">
        <f>IF('EV TECNICA'!I112="0",0,IF('EV TECNICA'!I112="NO CUMPLE EV. TECNICA",0,'OFERTAS ECONOMICAS'!R112))</f>
        <v>3500</v>
      </c>
      <c r="J112" s="195"/>
      <c r="K112" s="195">
        <f>IF('EV TECNICA'!K112="0",0,IF('EV TECNICA'!K112="NO CUMPLE EV. TECNICA",0,'OFERTAS ECONOMICAS'!Z112))</f>
        <v>2675.12</v>
      </c>
      <c r="L112" s="195"/>
      <c r="M112" s="195"/>
      <c r="N112" s="195">
        <f>IF('EV TECNICA'!N112="0",0,IF('EV TECNICA'!N112="NO CUMPLE EV. TECNICA",0,'OFERTAS ECONOMICAS'!AL112))</f>
        <v>2820</v>
      </c>
      <c r="O112" s="195"/>
      <c r="P112" s="195"/>
      <c r="Q112" s="195"/>
      <c r="R112" s="195"/>
      <c r="S112" s="14">
        <f t="shared" si="1"/>
        <v>2675.12</v>
      </c>
      <c r="T112" s="37" t="str">
        <f>IF(S112=0,"NO OFERTADO",IF(S112&lt;=('EV PRECIO REFERENCIA'!$F112*(1+'EV PRECIO REFERENCIA'!$F$4)),"HABILITA","NO HABILITA"))</f>
        <v>HABILITA</v>
      </c>
      <c r="U112" s="14"/>
    </row>
    <row r="113" spans="1:21" ht="25.5" x14ac:dyDescent="0.2">
      <c r="A113" s="48">
        <v>104</v>
      </c>
      <c r="B113" s="49" t="s">
        <v>244</v>
      </c>
      <c r="C113" s="49" t="s">
        <v>243</v>
      </c>
      <c r="D113" s="132">
        <v>1</v>
      </c>
      <c r="E113" s="50" t="s">
        <v>331</v>
      </c>
      <c r="F113" s="164">
        <v>9736.58</v>
      </c>
      <c r="G113" s="195"/>
      <c r="H113" s="195"/>
      <c r="I113" s="195">
        <f>IF('EV TECNICA'!I113="0",0,IF('EV TECNICA'!I113="NO CUMPLE EV. TECNICA",0,'OFERTAS ECONOMICAS'!R113))</f>
        <v>7145</v>
      </c>
      <c r="J113" s="195">
        <f>IF('EV TECNICA'!J113="0",0,IF('EV TECNICA'!J113="NO CUMPLE EV. TECNICA",0,'OFERTAS ECONOMICAS'!V113))</f>
        <v>39216.449999999997</v>
      </c>
      <c r="K113" s="195"/>
      <c r="L113" s="195"/>
      <c r="M113" s="195"/>
      <c r="N113" s="195">
        <f>IF('EV TECNICA'!N113="0",0,IF('EV TECNICA'!N113="NO CUMPLE EV. TECNICA",0,'OFERTAS ECONOMICAS'!AL113))</f>
        <v>7090</v>
      </c>
      <c r="O113" s="195"/>
      <c r="P113" s="195"/>
      <c r="Q113" s="195"/>
      <c r="R113" s="195"/>
      <c r="S113" s="14">
        <f t="shared" si="1"/>
        <v>7090</v>
      </c>
      <c r="T113" s="37" t="str">
        <f>IF(S113=0,"NO OFERTADO",IF(S113&lt;=('EV PRECIO REFERENCIA'!$F113*(1+'EV PRECIO REFERENCIA'!$F$4)),"HABILITA","NO HABILITA"))</f>
        <v>HABILITA</v>
      </c>
      <c r="U113" s="14"/>
    </row>
    <row r="114" spans="1:21" ht="51" x14ac:dyDescent="0.2">
      <c r="A114" s="52">
        <v>105</v>
      </c>
      <c r="B114" s="49" t="s">
        <v>363</v>
      </c>
      <c r="C114" s="49" t="s">
        <v>243</v>
      </c>
      <c r="D114" s="132">
        <v>1</v>
      </c>
      <c r="E114" s="50" t="s">
        <v>331</v>
      </c>
      <c r="F114" s="164">
        <v>7497</v>
      </c>
      <c r="G114" s="195"/>
      <c r="H114" s="195"/>
      <c r="I114" s="195">
        <f>IF('EV TECNICA'!I114="0",0,IF('EV TECNICA'!I114="NO CUMPLE EV. TECNICA",0,'OFERTAS ECONOMICAS'!R114))</f>
        <v>7145</v>
      </c>
      <c r="J114" s="195"/>
      <c r="K114" s="195"/>
      <c r="L114" s="195"/>
      <c r="M114" s="195"/>
      <c r="N114" s="195">
        <f>IF('EV TECNICA'!N114="0",0,IF('EV TECNICA'!N114="NO CUMPLE EV. TECNICA",0,'OFERTAS ECONOMICAS'!AL114))</f>
        <v>7090</v>
      </c>
      <c r="O114" s="195"/>
      <c r="P114" s="195"/>
      <c r="Q114" s="195"/>
      <c r="R114" s="195"/>
      <c r="S114" s="14">
        <f t="shared" si="1"/>
        <v>7090</v>
      </c>
      <c r="T114" s="37" t="str">
        <f>IF(S114=0,"NO OFERTADO",IF(S114&lt;=('EV PRECIO REFERENCIA'!$F114*(1+'EV PRECIO REFERENCIA'!$F$4)),"HABILITA","NO HABILITA"))</f>
        <v>HABILITA</v>
      </c>
      <c r="U114" s="14"/>
    </row>
    <row r="115" spans="1:21" ht="63.75" x14ac:dyDescent="0.2">
      <c r="A115" s="48">
        <v>106</v>
      </c>
      <c r="B115" s="49" t="s">
        <v>364</v>
      </c>
      <c r="C115" s="49" t="s">
        <v>365</v>
      </c>
      <c r="D115" s="132">
        <v>1</v>
      </c>
      <c r="E115" s="50" t="s">
        <v>331</v>
      </c>
      <c r="F115" s="164">
        <v>39800</v>
      </c>
      <c r="G115" s="195"/>
      <c r="H115" s="195"/>
      <c r="I115" s="195">
        <f>IF('EV TECNICA'!I115="0",0,IF('EV TECNICA'!I115="NO CUMPLE EV. TECNICA",0,'OFERTAS ECONOMICAS'!R115))</f>
        <v>42445</v>
      </c>
      <c r="J115" s="195">
        <f>IF('EV TECNICA'!J115="0",0,IF('EV TECNICA'!J115="NO CUMPLE EV. TECNICA",0,'OFERTAS ECONOMICAS'!V115))</f>
        <v>53506</v>
      </c>
      <c r="K115" s="195"/>
      <c r="L115" s="195"/>
      <c r="M115" s="195"/>
      <c r="N115" s="195">
        <f>IF('EV TECNICA'!N115="0",0,IF('EV TECNICA'!N115="NO CUMPLE EV. TECNICA",0,'OFERTAS ECONOMICAS'!AL115))</f>
        <v>49480</v>
      </c>
      <c r="O115" s="195"/>
      <c r="P115" s="195"/>
      <c r="Q115" s="195"/>
      <c r="R115" s="195"/>
      <c r="S115" s="14">
        <f t="shared" si="1"/>
        <v>42445</v>
      </c>
      <c r="T115" s="37" t="str">
        <f>IF(S115=0,"NO OFERTADO",IF(S115&lt;=('EV PRECIO REFERENCIA'!$F115*(1+'EV PRECIO REFERENCIA'!$F$4)),"HABILITA","NO HABILITA"))</f>
        <v>HABILITA</v>
      </c>
      <c r="U115" s="14"/>
    </row>
    <row r="116" spans="1:21" ht="63.75" x14ac:dyDescent="0.2">
      <c r="A116" s="52">
        <v>107</v>
      </c>
      <c r="B116" s="49" t="s">
        <v>366</v>
      </c>
      <c r="C116" s="49" t="s">
        <v>365</v>
      </c>
      <c r="D116" s="132">
        <v>1</v>
      </c>
      <c r="E116" s="50" t="s">
        <v>331</v>
      </c>
      <c r="F116" s="164">
        <v>33950</v>
      </c>
      <c r="G116" s="195"/>
      <c r="H116" s="195"/>
      <c r="I116" s="195">
        <f>IF('EV TECNICA'!I116="0",0,IF('EV TECNICA'!I116="NO CUMPLE EV. TECNICA",0,'OFERTAS ECONOMICAS'!R116))</f>
        <v>41740</v>
      </c>
      <c r="J116" s="195">
        <f>IF('EV TECNICA'!J116="0",0,IF('EV TECNICA'!J116="NO CUMPLE EV. TECNICA",0,'OFERTAS ECONOMICAS'!V116))</f>
        <v>51606</v>
      </c>
      <c r="K116" s="195"/>
      <c r="L116" s="195"/>
      <c r="M116" s="195"/>
      <c r="N116" s="195"/>
      <c r="O116" s="195"/>
      <c r="P116" s="195"/>
      <c r="Q116" s="195"/>
      <c r="R116" s="195"/>
      <c r="S116" s="14">
        <f t="shared" si="1"/>
        <v>41740</v>
      </c>
      <c r="T116" s="37" t="str">
        <f>IF(S116=0,"NO OFERTADO",IF(S116&lt;=('EV PRECIO REFERENCIA'!$F116*(1+'EV PRECIO REFERENCIA'!$F$4)),"HABILITA","NO HABILITA"))</f>
        <v>HABILITA</v>
      </c>
      <c r="U116" s="14"/>
    </row>
    <row r="117" spans="1:21" x14ac:dyDescent="0.2">
      <c r="A117" s="48">
        <v>108</v>
      </c>
      <c r="B117" s="49" t="s">
        <v>275</v>
      </c>
      <c r="C117" s="49" t="s">
        <v>271</v>
      </c>
      <c r="D117" s="132">
        <v>1</v>
      </c>
      <c r="E117" s="50" t="s">
        <v>331</v>
      </c>
      <c r="F117" s="164">
        <v>2600</v>
      </c>
      <c r="G117" s="195"/>
      <c r="H117" s="195"/>
      <c r="I117" s="195"/>
      <c r="J117" s="195">
        <f>IF('EV TECNICA'!J117="0",0,IF('EV TECNICA'!J117="NO CUMPLE EV. TECNICA",0,'OFERTAS ECONOMICAS'!V117))</f>
        <v>8994</v>
      </c>
      <c r="K117" s="195"/>
      <c r="L117" s="195"/>
      <c r="M117" s="195"/>
      <c r="N117" s="195">
        <f>IF('EV TECNICA'!N117="0",0,IF('EV TECNICA'!N117="NO CUMPLE EV. TECNICA",0,'OFERTAS ECONOMICAS'!AL117))</f>
        <v>7330</v>
      </c>
      <c r="O117" s="195">
        <f>IF('EV TECNICA'!O117="0",0,IF('EV TECNICA'!O117="NO CUMPLE EV. TECNICA",0,'OFERTAS ECONOMICAS'!AP117))</f>
        <v>8994</v>
      </c>
      <c r="P117" s="195"/>
      <c r="Q117" s="195"/>
      <c r="R117" s="195"/>
      <c r="S117" s="14">
        <f t="shared" si="1"/>
        <v>7330</v>
      </c>
      <c r="T117" s="37" t="str">
        <f>IF(S117=0,"NO OFERTADO",IF(S117&lt;=('EV PRECIO REFERENCIA'!$F117*(1+'EV PRECIO REFERENCIA'!$F$4)),"HABILITA","NO HABILITA"))</f>
        <v>NO HABILITA</v>
      </c>
      <c r="U117" s="14"/>
    </row>
    <row r="118" spans="1:21" x14ac:dyDescent="0.2">
      <c r="A118" s="52">
        <v>109</v>
      </c>
      <c r="B118" s="49" t="s">
        <v>276</v>
      </c>
      <c r="C118" s="49" t="s">
        <v>271</v>
      </c>
      <c r="D118" s="132">
        <v>1</v>
      </c>
      <c r="E118" s="50" t="s">
        <v>331</v>
      </c>
      <c r="F118" s="164">
        <v>2600</v>
      </c>
      <c r="G118" s="195"/>
      <c r="H118" s="195"/>
      <c r="I118" s="195"/>
      <c r="J118" s="195"/>
      <c r="K118" s="195"/>
      <c r="L118" s="195"/>
      <c r="M118" s="195"/>
      <c r="N118" s="195">
        <f>IF('EV TECNICA'!N118="0",0,IF('EV TECNICA'!N118="NO CUMPLE EV. TECNICA",0,'OFERTAS ECONOMICAS'!AL118))</f>
        <v>7330</v>
      </c>
      <c r="O118" s="195">
        <f>IF('EV TECNICA'!O118="0",0,IF('EV TECNICA'!O118="NO CUMPLE EV. TECNICA",0,'OFERTAS ECONOMICAS'!AP118))</f>
        <v>8994</v>
      </c>
      <c r="P118" s="195"/>
      <c r="Q118" s="195"/>
      <c r="R118" s="195"/>
      <c r="S118" s="14">
        <f t="shared" si="1"/>
        <v>7330</v>
      </c>
      <c r="T118" s="37" t="str">
        <f>IF(S118=0,"NO OFERTADO",IF(S118&lt;=('EV PRECIO REFERENCIA'!$F118*(1+'EV PRECIO REFERENCIA'!$F$4)),"HABILITA","NO HABILITA"))</f>
        <v>NO HABILITA</v>
      </c>
      <c r="U118" s="14"/>
    </row>
    <row r="119" spans="1:21" ht="25.5" x14ac:dyDescent="0.2">
      <c r="A119" s="48">
        <v>110</v>
      </c>
      <c r="B119" s="49" t="s">
        <v>367</v>
      </c>
      <c r="C119" s="49" t="s">
        <v>271</v>
      </c>
      <c r="D119" s="132">
        <v>1</v>
      </c>
      <c r="E119" s="50" t="s">
        <v>331</v>
      </c>
      <c r="F119" s="164">
        <v>2522</v>
      </c>
      <c r="G119" s="195"/>
      <c r="H119" s="195"/>
      <c r="I119" s="195">
        <f>IF('EV TECNICA'!I119="0",0,IF('EV TECNICA'!I119="NO CUMPLE EV. TECNICA",0,'OFERTAS ECONOMICAS'!R119))</f>
        <v>3270</v>
      </c>
      <c r="J119" s="195">
        <f>IF('EV TECNICA'!J119="0",0,IF('EV TECNICA'!J119="NO CUMPLE EV. TECNICA",0,'OFERTAS ECONOMICAS'!V119))</f>
        <v>3728</v>
      </c>
      <c r="K119" s="195">
        <f>IF('EV TECNICA'!K119="0",0,IF('EV TECNICA'!K119="NO CUMPLE EV. TECNICA",0,'OFERTAS ECONOMICAS'!Z119))</f>
        <v>2521</v>
      </c>
      <c r="L119" s="195"/>
      <c r="M119" s="195"/>
      <c r="N119" s="195">
        <f>IF('EV TECNICA'!N119="0",0,IF('EV TECNICA'!N119="NO CUMPLE EV. TECNICA",0,'OFERTAS ECONOMICAS'!AL119))</f>
        <v>2790</v>
      </c>
      <c r="O119" s="195">
        <f>IF('EV TECNICA'!O119="0",0,IF('EV TECNICA'!O119="NO CUMPLE EV. TECNICA",0,'OFERTAS ECONOMICAS'!AP119))</f>
        <v>2614</v>
      </c>
      <c r="P119" s="195"/>
      <c r="Q119" s="195"/>
      <c r="R119" s="195"/>
      <c r="S119" s="14">
        <f t="shared" si="1"/>
        <v>2521</v>
      </c>
      <c r="T119" s="37" t="str">
        <f>IF(S119=0,"NO OFERTADO",IF(S119&lt;=('EV PRECIO REFERENCIA'!$F119*(1+'EV PRECIO REFERENCIA'!$F$4)),"HABILITA","NO HABILITA"))</f>
        <v>HABILITA</v>
      </c>
      <c r="U119" s="14"/>
    </row>
    <row r="120" spans="1:21" ht="25.5" x14ac:dyDescent="0.2">
      <c r="A120" s="52">
        <v>111</v>
      </c>
      <c r="B120" s="49" t="s">
        <v>368</v>
      </c>
      <c r="C120" s="49" t="s">
        <v>271</v>
      </c>
      <c r="D120" s="132">
        <v>1</v>
      </c>
      <c r="E120" s="50" t="s">
        <v>331</v>
      </c>
      <c r="F120" s="164">
        <v>2159</v>
      </c>
      <c r="G120" s="195"/>
      <c r="H120" s="195"/>
      <c r="I120" s="195">
        <f>IF('EV TECNICA'!I120="0",0,IF('EV TECNICA'!I120="NO CUMPLE EV. TECNICA",0,'OFERTAS ECONOMICAS'!R120))</f>
        <v>2420</v>
      </c>
      <c r="J120" s="195">
        <f>IF('EV TECNICA'!J120="0",0,IF('EV TECNICA'!J120="NO CUMPLE EV. TECNICA",0,'OFERTAS ECONOMICAS'!V120))</f>
        <v>2339</v>
      </c>
      <c r="K120" s="195">
        <f>IF('EV TECNICA'!K120="0",0,IF('EV TECNICA'!K120="NO CUMPLE EV. TECNICA",0,'OFERTAS ECONOMICAS'!Z120))</f>
        <v>2337</v>
      </c>
      <c r="L120" s="195"/>
      <c r="M120" s="195"/>
      <c r="N120" s="195">
        <f>IF('EV TECNICA'!N120="0",0,IF('EV TECNICA'!N120="NO CUMPLE EV. TECNICA",0,'OFERTAS ECONOMICAS'!AL120))</f>
        <v>2490</v>
      </c>
      <c r="O120" s="195">
        <f>IF('EV TECNICA'!O120="0",0,IF('EV TECNICA'!O120="NO CUMPLE EV. TECNICA",0,'OFERTAS ECONOMICAS'!AP120))</f>
        <v>2216</v>
      </c>
      <c r="P120" s="195"/>
      <c r="Q120" s="195"/>
      <c r="R120" s="195"/>
      <c r="S120" s="14">
        <f t="shared" si="1"/>
        <v>2216</v>
      </c>
      <c r="T120" s="37" t="str">
        <f>IF(S120=0,"NO OFERTADO",IF(S120&lt;=('EV PRECIO REFERENCIA'!$F120*(1+'EV PRECIO REFERENCIA'!$F$4)),"HABILITA","NO HABILITA"))</f>
        <v>HABILITA</v>
      </c>
      <c r="U120" s="14"/>
    </row>
    <row r="121" spans="1:21" ht="25.5" x14ac:dyDescent="0.2">
      <c r="A121" s="48">
        <v>112</v>
      </c>
      <c r="B121" s="49" t="s">
        <v>369</v>
      </c>
      <c r="C121" s="49" t="s">
        <v>271</v>
      </c>
      <c r="D121" s="132">
        <v>1</v>
      </c>
      <c r="E121" s="50" t="s">
        <v>331</v>
      </c>
      <c r="F121" s="164">
        <v>2159</v>
      </c>
      <c r="G121" s="195"/>
      <c r="H121" s="195"/>
      <c r="I121" s="195">
        <f>IF('EV TECNICA'!I121="0",0,IF('EV TECNICA'!I121="NO CUMPLE EV. TECNICA",0,'OFERTAS ECONOMICAS'!R121))</f>
        <v>2420</v>
      </c>
      <c r="J121" s="195">
        <f>IF('EV TECNICA'!J121="0",0,IF('EV TECNICA'!J121="NO CUMPLE EV. TECNICA",0,'OFERTAS ECONOMICAS'!V121))</f>
        <v>2339</v>
      </c>
      <c r="K121" s="195"/>
      <c r="L121" s="195"/>
      <c r="M121" s="195"/>
      <c r="N121" s="195">
        <f>IF('EV TECNICA'!N121="0",0,IF('EV TECNICA'!N121="NO CUMPLE EV. TECNICA",0,'OFERTAS ECONOMICAS'!AL121))</f>
        <v>2490</v>
      </c>
      <c r="O121" s="195">
        <f>IF('EV TECNICA'!O121="0",0,IF('EV TECNICA'!O121="NO CUMPLE EV. TECNICA",0,'OFERTAS ECONOMICAS'!AP121))</f>
        <v>2216</v>
      </c>
      <c r="P121" s="195"/>
      <c r="Q121" s="195"/>
      <c r="R121" s="195"/>
      <c r="S121" s="14">
        <f t="shared" si="1"/>
        <v>2216</v>
      </c>
      <c r="T121" s="37" t="str">
        <f>IF(S121=0,"NO OFERTADO",IF(S121&lt;=('EV PRECIO REFERENCIA'!$F121*(1+'EV PRECIO REFERENCIA'!$F$4)),"HABILITA","NO HABILITA"))</f>
        <v>HABILITA</v>
      </c>
      <c r="U121" s="14"/>
    </row>
    <row r="122" spans="1:21" ht="25.5" x14ac:dyDescent="0.2">
      <c r="A122" s="52">
        <v>113</v>
      </c>
      <c r="B122" s="49" t="s">
        <v>370</v>
      </c>
      <c r="C122" s="49" t="s">
        <v>271</v>
      </c>
      <c r="D122" s="132">
        <v>1</v>
      </c>
      <c r="E122" s="50" t="s">
        <v>331</v>
      </c>
      <c r="F122" s="164">
        <v>2159</v>
      </c>
      <c r="G122" s="195"/>
      <c r="H122" s="195"/>
      <c r="I122" s="195">
        <f>IF('EV TECNICA'!I122="0",0,IF('EV TECNICA'!I122="NO CUMPLE EV. TECNICA",0,'OFERTAS ECONOMICAS'!R122))</f>
        <v>2420</v>
      </c>
      <c r="J122" s="195">
        <f>IF('EV TECNICA'!J122="0",0,IF('EV TECNICA'!J122="NO CUMPLE EV. TECNICA",0,'OFERTAS ECONOMICAS'!V122))</f>
        <v>2339</v>
      </c>
      <c r="K122" s="195"/>
      <c r="L122" s="195"/>
      <c r="M122" s="195"/>
      <c r="N122" s="195">
        <f>IF('EV TECNICA'!N122="0",0,IF('EV TECNICA'!N122="NO CUMPLE EV. TECNICA",0,'OFERTAS ECONOMICAS'!AL122))</f>
        <v>2490</v>
      </c>
      <c r="O122" s="195">
        <f>IF('EV TECNICA'!O122="0",0,IF('EV TECNICA'!O122="NO CUMPLE EV. TECNICA",0,'OFERTAS ECONOMICAS'!AP122))</f>
        <v>2500</v>
      </c>
      <c r="P122" s="195"/>
      <c r="Q122" s="195"/>
      <c r="R122" s="195"/>
      <c r="S122" s="14">
        <f t="shared" si="1"/>
        <v>2339</v>
      </c>
      <c r="T122" s="37" t="str">
        <f>IF(S122=0,"NO OFERTADO",IF(S122&lt;=('EV PRECIO REFERENCIA'!$F122*(1+'EV PRECIO REFERENCIA'!$F$4)),"HABILITA","NO HABILITA"))</f>
        <v>HABILITA</v>
      </c>
      <c r="U122" s="14"/>
    </row>
    <row r="123" spans="1:21" ht="25.5" x14ac:dyDescent="0.2">
      <c r="A123" s="48">
        <v>114</v>
      </c>
      <c r="B123" s="49" t="s">
        <v>371</v>
      </c>
      <c r="C123" s="49" t="s">
        <v>271</v>
      </c>
      <c r="D123" s="132">
        <v>1</v>
      </c>
      <c r="E123" s="50" t="s">
        <v>331</v>
      </c>
      <c r="F123" s="164">
        <v>2216</v>
      </c>
      <c r="G123" s="195"/>
      <c r="H123" s="195"/>
      <c r="I123" s="195">
        <f>IF('EV TECNICA'!I123="0",0,IF('EV TECNICA'!I123="NO CUMPLE EV. TECNICA",0,'OFERTAS ECONOMICAS'!R123))</f>
        <v>2420</v>
      </c>
      <c r="J123" s="195">
        <f>IF('EV TECNICA'!J123="0",0,IF('EV TECNICA'!J123="NO CUMPLE EV. TECNICA",0,'OFERTAS ECONOMICAS'!V123))</f>
        <v>2339</v>
      </c>
      <c r="K123" s="195"/>
      <c r="L123" s="195"/>
      <c r="M123" s="195"/>
      <c r="N123" s="195">
        <f>IF('EV TECNICA'!N123="0",0,IF('EV TECNICA'!N123="NO CUMPLE EV. TECNICA",0,'OFERTAS ECONOMICAS'!AL123))</f>
        <v>2490</v>
      </c>
      <c r="O123" s="195">
        <f>IF('EV TECNICA'!O123="0",0,IF('EV TECNICA'!O123="NO CUMPLE EV. TECNICA",0,'OFERTAS ECONOMICAS'!AP123))</f>
        <v>2216</v>
      </c>
      <c r="P123" s="195"/>
      <c r="Q123" s="195"/>
      <c r="R123" s="195"/>
      <c r="S123" s="14">
        <f t="shared" si="1"/>
        <v>2216</v>
      </c>
      <c r="T123" s="37" t="str">
        <f>IF(S123=0,"NO OFERTADO",IF(S123&lt;=('EV PRECIO REFERENCIA'!$F123*(1+'EV PRECIO REFERENCIA'!$F$4)),"HABILITA","NO HABILITA"))</f>
        <v>HABILITA</v>
      </c>
      <c r="U123" s="14"/>
    </row>
    <row r="124" spans="1:21" x14ac:dyDescent="0.2">
      <c r="A124" s="52">
        <v>115</v>
      </c>
      <c r="B124" s="49" t="s">
        <v>372</v>
      </c>
      <c r="C124" s="49" t="s">
        <v>271</v>
      </c>
      <c r="D124" s="132">
        <v>1</v>
      </c>
      <c r="E124" s="50" t="s">
        <v>331</v>
      </c>
      <c r="F124" s="164">
        <v>2829</v>
      </c>
      <c r="G124" s="195"/>
      <c r="H124" s="195"/>
      <c r="I124" s="195">
        <f>IF('EV TECNICA'!I124="0",0,IF('EV TECNICA'!I124="NO CUMPLE EV. TECNICA",0,'OFERTAS ECONOMICAS'!R124))</f>
        <v>3270</v>
      </c>
      <c r="J124" s="195">
        <f>IF('EV TECNICA'!J124="0",0,IF('EV TECNICA'!J124="NO CUMPLE EV. TECNICA",0,'OFERTAS ECONOMICAS'!V124))</f>
        <v>3728</v>
      </c>
      <c r="K124" s="195"/>
      <c r="L124" s="195"/>
      <c r="M124" s="195"/>
      <c r="N124" s="195">
        <f>IF('EV TECNICA'!N124="0",0,IF('EV TECNICA'!N124="NO CUMPLE EV. TECNICA",0,'OFERTAS ECONOMICAS'!AL124))</f>
        <v>2790</v>
      </c>
      <c r="O124" s="195">
        <f>IF('EV TECNICA'!O124="0",0,IF('EV TECNICA'!O124="NO CUMPLE EV. TECNICA",0,'OFERTAS ECONOMICAS'!AP124))</f>
        <v>3716</v>
      </c>
      <c r="P124" s="195"/>
      <c r="Q124" s="195"/>
      <c r="R124" s="195"/>
      <c r="S124" s="14">
        <f t="shared" si="1"/>
        <v>2790</v>
      </c>
      <c r="T124" s="37" t="str">
        <f>IF(S124=0,"NO OFERTADO",IF(S124&lt;=('EV PRECIO REFERENCIA'!$F124*(1+'EV PRECIO REFERENCIA'!$F$4)),"HABILITA","NO HABILITA"))</f>
        <v>HABILITA</v>
      </c>
      <c r="U124" s="14"/>
    </row>
    <row r="125" spans="1:21" x14ac:dyDescent="0.2">
      <c r="A125" s="48">
        <v>116</v>
      </c>
      <c r="B125" s="49" t="s">
        <v>373</v>
      </c>
      <c r="C125" s="49" t="s">
        <v>271</v>
      </c>
      <c r="D125" s="132">
        <v>1</v>
      </c>
      <c r="E125" s="50" t="s">
        <v>331</v>
      </c>
      <c r="F125" s="164">
        <v>2443</v>
      </c>
      <c r="G125" s="195"/>
      <c r="H125" s="195"/>
      <c r="I125" s="195">
        <f>IF('EV TECNICA'!I125="0",0,IF('EV TECNICA'!I125="NO CUMPLE EV. TECNICA",0,'OFERTAS ECONOMICAS'!R125))</f>
        <v>3270</v>
      </c>
      <c r="J125" s="195">
        <f>IF('EV TECNICA'!J125="0",0,IF('EV TECNICA'!J125="NO CUMPLE EV. TECNICA",0,'OFERTAS ECONOMICAS'!V125))</f>
        <v>3182</v>
      </c>
      <c r="K125" s="195">
        <f>IF('EV TECNICA'!K125="0",0,IF('EV TECNICA'!K125="NO CUMPLE EV. TECNICA",0,'OFERTAS ECONOMICAS'!Z125))</f>
        <v>2521</v>
      </c>
      <c r="L125" s="195"/>
      <c r="M125" s="195"/>
      <c r="N125" s="195">
        <f>IF('EV TECNICA'!N125="0",0,IF('EV TECNICA'!N125="NO CUMPLE EV. TECNICA",0,'OFERTAS ECONOMICAS'!AL125))</f>
        <v>2790</v>
      </c>
      <c r="O125" s="195">
        <f>IF('EV TECNICA'!O125="0",0,IF('EV TECNICA'!O125="NO CUMPLE EV. TECNICA",0,'OFERTAS ECONOMICAS'!AP125))</f>
        <v>3182</v>
      </c>
      <c r="P125" s="195"/>
      <c r="Q125" s="195"/>
      <c r="R125" s="195"/>
      <c r="S125" s="14">
        <f t="shared" si="1"/>
        <v>2521</v>
      </c>
      <c r="T125" s="37" t="str">
        <f>IF(S125=0,"NO OFERTADO",IF(S125&lt;=('EV PRECIO REFERENCIA'!$F125*(1+'EV PRECIO REFERENCIA'!$F$4)),"HABILITA","NO HABILITA"))</f>
        <v>HABILITA</v>
      </c>
      <c r="U125" s="14"/>
    </row>
    <row r="126" spans="1:21" ht="25.5" x14ac:dyDescent="0.2">
      <c r="A126" s="52">
        <v>117</v>
      </c>
      <c r="B126" s="49" t="s">
        <v>374</v>
      </c>
      <c r="C126" s="49" t="s">
        <v>292</v>
      </c>
      <c r="D126" s="132">
        <v>1</v>
      </c>
      <c r="E126" s="50" t="s">
        <v>331</v>
      </c>
      <c r="F126" s="164">
        <v>2399</v>
      </c>
      <c r="G126" s="195"/>
      <c r="H126" s="195"/>
      <c r="I126" s="195">
        <f>IF('EV TECNICA'!I126="0",0,IF('EV TECNICA'!I126="NO CUMPLE EV. TECNICA",0,'OFERTAS ECONOMICAS'!R126))</f>
        <v>2310</v>
      </c>
      <c r="J126" s="195">
        <f>IF('EV TECNICA'!J126="0",0,IF('EV TECNICA'!J126="NO CUMPLE EV. TECNICA",0,'OFERTAS ECONOMICAS'!V126))</f>
        <v>1989</v>
      </c>
      <c r="K126" s="195"/>
      <c r="L126" s="195"/>
      <c r="M126" s="195"/>
      <c r="N126" s="195">
        <f>IF('EV TECNICA'!N126="0",0,IF('EV TECNICA'!N126="NO CUMPLE EV. TECNICA",0,'OFERTAS ECONOMICAS'!AL126))</f>
        <v>2030</v>
      </c>
      <c r="O126" s="195"/>
      <c r="P126" s="195"/>
      <c r="Q126" s="195"/>
      <c r="R126" s="195"/>
      <c r="S126" s="14">
        <f t="shared" si="1"/>
        <v>1989</v>
      </c>
      <c r="T126" s="37" t="str">
        <f>IF(S126=0,"NO OFERTADO",IF(S126&lt;=('EV PRECIO REFERENCIA'!$F126*(1+'EV PRECIO REFERENCIA'!$F$4)),"HABILITA","NO HABILITA"))</f>
        <v>HABILITA</v>
      </c>
      <c r="U126" s="14"/>
    </row>
    <row r="127" spans="1:21" ht="25.5" x14ac:dyDescent="0.2">
      <c r="A127" s="48">
        <v>118</v>
      </c>
      <c r="B127" s="49" t="s">
        <v>375</v>
      </c>
      <c r="C127" s="49" t="s">
        <v>292</v>
      </c>
      <c r="D127" s="132">
        <v>1</v>
      </c>
      <c r="E127" s="50" t="s">
        <v>331</v>
      </c>
      <c r="F127" s="164">
        <v>1477</v>
      </c>
      <c r="G127" s="195"/>
      <c r="H127" s="195"/>
      <c r="I127" s="195">
        <f>IF('EV TECNICA'!I127="0",0,IF('EV TECNICA'!I127="NO CUMPLE EV. TECNICA",0,'OFERTAS ECONOMICAS'!R127))</f>
        <v>2310</v>
      </c>
      <c r="J127" s="195">
        <f>IF('EV TECNICA'!J127="0",0,IF('EV TECNICA'!J127="NO CUMPLE EV. TECNICA",0,'OFERTAS ECONOMICAS'!V127))</f>
        <v>1477</v>
      </c>
      <c r="K127" s="195"/>
      <c r="L127" s="195"/>
      <c r="M127" s="195"/>
      <c r="N127" s="195">
        <f>IF('EV TECNICA'!N127="0",0,IF('EV TECNICA'!N127="NO CUMPLE EV. TECNICA",0,'OFERTAS ECONOMICAS'!AL127))</f>
        <v>2030</v>
      </c>
      <c r="O127" s="195">
        <f>IF('EV TECNICA'!O127="0",0,IF('EV TECNICA'!O127="NO CUMPLE EV. TECNICA",0,'OFERTAS ECONOMICAS'!AP127))</f>
        <v>1705</v>
      </c>
      <c r="P127" s="195"/>
      <c r="Q127" s="195"/>
      <c r="R127" s="195"/>
      <c r="S127" s="14">
        <f t="shared" si="1"/>
        <v>1477</v>
      </c>
      <c r="T127" s="37" t="str">
        <f>IF(S127=0,"NO OFERTADO",IF(S127&lt;=('EV PRECIO REFERENCIA'!$F127*(1+'EV PRECIO REFERENCIA'!$F$4)),"HABILITA","NO HABILITA"))</f>
        <v>HABILITA</v>
      </c>
      <c r="U127" s="14"/>
    </row>
    <row r="128" spans="1:21" ht="25.5" x14ac:dyDescent="0.2">
      <c r="A128" s="52">
        <v>119</v>
      </c>
      <c r="B128" s="49" t="s">
        <v>376</v>
      </c>
      <c r="C128" s="49" t="s">
        <v>292</v>
      </c>
      <c r="D128" s="132">
        <v>1</v>
      </c>
      <c r="E128" s="50" t="s">
        <v>331</v>
      </c>
      <c r="F128" s="164">
        <v>2500</v>
      </c>
      <c r="G128" s="195"/>
      <c r="H128" s="195"/>
      <c r="I128" s="195">
        <f>IF('EV TECNICA'!I128="0",0,IF('EV TECNICA'!I128="NO CUMPLE EV. TECNICA",0,'OFERTAS ECONOMICAS'!R128))</f>
        <v>2900</v>
      </c>
      <c r="J128" s="195">
        <f>IF('EV TECNICA'!J128="0",0,IF('EV TECNICA'!J128="NO CUMPLE EV. TECNICA",0,'OFERTAS ECONOMICAS'!V128))</f>
        <v>2500</v>
      </c>
      <c r="K128" s="195"/>
      <c r="L128" s="195"/>
      <c r="M128" s="195"/>
      <c r="N128" s="195">
        <f>IF('EV TECNICA'!N128="0",0,IF('EV TECNICA'!N128="NO CUMPLE EV. TECNICA",0,'OFERTAS ECONOMICAS'!AL128))</f>
        <v>3040</v>
      </c>
      <c r="O128" s="195">
        <f>IF('EV TECNICA'!O128="0",0,IF('EV TECNICA'!O128="NO CUMPLE EV. TECNICA",0,'OFERTAS ECONOMICAS'!AP128))</f>
        <v>2500</v>
      </c>
      <c r="P128" s="195"/>
      <c r="Q128" s="195"/>
      <c r="R128" s="195"/>
      <c r="S128" s="14">
        <f t="shared" si="1"/>
        <v>2500</v>
      </c>
      <c r="T128" s="37" t="str">
        <f>IF(S128=0,"NO OFERTADO",IF(S128&lt;=('EV PRECIO REFERENCIA'!$F128*(1+'EV PRECIO REFERENCIA'!$F$4)),"HABILITA","NO HABILITA"))</f>
        <v>HABILITA</v>
      </c>
      <c r="U128" s="14"/>
    </row>
    <row r="129" spans="1:21" ht="25.5" x14ac:dyDescent="0.2">
      <c r="A129" s="48">
        <v>120</v>
      </c>
      <c r="B129" s="49" t="s">
        <v>377</v>
      </c>
      <c r="C129" s="49" t="s">
        <v>292</v>
      </c>
      <c r="D129" s="132">
        <v>1</v>
      </c>
      <c r="E129" s="50" t="s">
        <v>331</v>
      </c>
      <c r="F129" s="164">
        <v>1705</v>
      </c>
      <c r="G129" s="195"/>
      <c r="H129" s="195"/>
      <c r="I129" s="195">
        <f>IF('EV TECNICA'!I129="0",0,IF('EV TECNICA'!I129="NO CUMPLE EV. TECNICA",0,'OFERTAS ECONOMICAS'!R129))</f>
        <v>2310</v>
      </c>
      <c r="J129" s="195">
        <f>IF('EV TECNICA'!J129="0",0,IF('EV TECNICA'!J129="NO CUMPLE EV. TECNICA",0,'OFERTAS ECONOMICAS'!V129))</f>
        <v>1705</v>
      </c>
      <c r="K129" s="195"/>
      <c r="L129" s="195"/>
      <c r="M129" s="195"/>
      <c r="N129" s="195">
        <f>IF('EV TECNICA'!N129="0",0,IF('EV TECNICA'!N129="NO CUMPLE EV. TECNICA",0,'OFERTAS ECONOMICAS'!AL129))</f>
        <v>2030</v>
      </c>
      <c r="O129" s="195">
        <f>IF('EV TECNICA'!O129="0",0,IF('EV TECNICA'!O129="NO CUMPLE EV. TECNICA",0,'OFERTAS ECONOMICAS'!AP129))</f>
        <v>1705</v>
      </c>
      <c r="P129" s="195"/>
      <c r="Q129" s="195"/>
      <c r="R129" s="195"/>
      <c r="S129" s="14">
        <f t="shared" si="1"/>
        <v>1705</v>
      </c>
      <c r="T129" s="37" t="str">
        <f>IF(S129=0,"NO OFERTADO",IF(S129&lt;=('EV PRECIO REFERENCIA'!$F129*(1+'EV PRECIO REFERENCIA'!$F$4)),"HABILITA","NO HABILITA"))</f>
        <v>HABILITA</v>
      </c>
      <c r="U129" s="14"/>
    </row>
    <row r="130" spans="1:21" ht="25.5" x14ac:dyDescent="0.2">
      <c r="A130" s="52">
        <v>121</v>
      </c>
      <c r="B130" s="49" t="s">
        <v>378</v>
      </c>
      <c r="C130" s="49" t="s">
        <v>292</v>
      </c>
      <c r="D130" s="132">
        <v>1</v>
      </c>
      <c r="E130" s="50" t="s">
        <v>331</v>
      </c>
      <c r="F130" s="164">
        <v>2273</v>
      </c>
      <c r="G130" s="195"/>
      <c r="H130" s="195"/>
      <c r="I130" s="195">
        <f>IF('EV TECNICA'!I130="0",0,IF('EV TECNICA'!I130="NO CUMPLE EV. TECNICA",0,'OFERTAS ECONOMICAS'!R130))</f>
        <v>2900</v>
      </c>
      <c r="J130" s="195">
        <f>IF('EV TECNICA'!J130="0",0,IF('EV TECNICA'!J130="NO CUMPLE EV. TECNICA",0,'OFERTAS ECONOMICAS'!V130))</f>
        <v>2500</v>
      </c>
      <c r="K130" s="195"/>
      <c r="L130" s="195"/>
      <c r="M130" s="195"/>
      <c r="N130" s="195">
        <f>IF('EV TECNICA'!N130="0",0,IF('EV TECNICA'!N130="NO CUMPLE EV. TECNICA",0,'OFERTAS ECONOMICAS'!AL130))</f>
        <v>3040</v>
      </c>
      <c r="O130" s="195">
        <f>IF('EV TECNICA'!O130="0",0,IF('EV TECNICA'!O130="NO CUMPLE EV. TECNICA",0,'OFERTAS ECONOMICAS'!AP130))</f>
        <v>2500</v>
      </c>
      <c r="P130" s="195"/>
      <c r="Q130" s="195"/>
      <c r="R130" s="195"/>
      <c r="S130" s="14">
        <f t="shared" si="1"/>
        <v>2500</v>
      </c>
      <c r="T130" s="37" t="str">
        <f>IF(S130=0,"NO OFERTADO",IF(S130&lt;=('EV PRECIO REFERENCIA'!$F130*(1+'EV PRECIO REFERENCIA'!$F$4)),"HABILITA","NO HABILITA"))</f>
        <v>HABILITA</v>
      </c>
      <c r="U130" s="14"/>
    </row>
    <row r="131" spans="1:21" ht="25.5" x14ac:dyDescent="0.2">
      <c r="A131" s="48">
        <v>122</v>
      </c>
      <c r="B131" s="49" t="s">
        <v>379</v>
      </c>
      <c r="C131" s="49" t="s">
        <v>292</v>
      </c>
      <c r="D131" s="132">
        <v>1</v>
      </c>
      <c r="E131" s="50" t="s">
        <v>331</v>
      </c>
      <c r="F131" s="164">
        <v>1477</v>
      </c>
      <c r="G131" s="195"/>
      <c r="H131" s="195"/>
      <c r="I131" s="195">
        <f>IF('EV TECNICA'!I131="0",0,IF('EV TECNICA'!I131="NO CUMPLE EV. TECNICA",0,'OFERTAS ECONOMICAS'!R131))</f>
        <v>2310</v>
      </c>
      <c r="J131" s="195">
        <f>IF('EV TECNICA'!J131="0",0,IF('EV TECNICA'!J131="NO CUMPLE EV. TECNICA",0,'OFERTAS ECONOMICAS'!V131))</f>
        <v>1477</v>
      </c>
      <c r="K131" s="195"/>
      <c r="L131" s="195"/>
      <c r="M131" s="195"/>
      <c r="N131" s="195">
        <f>IF('EV TECNICA'!N131="0",0,IF('EV TECNICA'!N131="NO CUMPLE EV. TECNICA",0,'OFERTAS ECONOMICAS'!AL131))</f>
        <v>2030</v>
      </c>
      <c r="O131" s="195">
        <f>IF('EV TECNICA'!O131="0",0,IF('EV TECNICA'!O131="NO CUMPLE EV. TECNICA",0,'OFERTAS ECONOMICAS'!AP131))</f>
        <v>1705</v>
      </c>
      <c r="P131" s="195"/>
      <c r="Q131" s="195"/>
      <c r="R131" s="195"/>
      <c r="S131" s="14">
        <f t="shared" si="1"/>
        <v>1477</v>
      </c>
      <c r="T131" s="37" t="str">
        <f>IF(S131=0,"NO OFERTADO",IF(S131&lt;=('EV PRECIO REFERENCIA'!$F131*(1+'EV PRECIO REFERENCIA'!$F$4)),"HABILITA","NO HABILITA"))</f>
        <v>HABILITA</v>
      </c>
      <c r="U131" s="14"/>
    </row>
    <row r="132" spans="1:21" ht="25.5" x14ac:dyDescent="0.2">
      <c r="A132" s="52">
        <v>123</v>
      </c>
      <c r="B132" s="49" t="s">
        <v>380</v>
      </c>
      <c r="C132" s="49" t="s">
        <v>292</v>
      </c>
      <c r="D132" s="132">
        <v>1</v>
      </c>
      <c r="E132" s="50" t="s">
        <v>331</v>
      </c>
      <c r="F132" s="164">
        <v>2500</v>
      </c>
      <c r="G132" s="195"/>
      <c r="H132" s="195"/>
      <c r="I132" s="195">
        <f>IF('EV TECNICA'!I132="0",0,IF('EV TECNICA'!I132="NO CUMPLE EV. TECNICA",0,'OFERTAS ECONOMICAS'!R132))</f>
        <v>2900</v>
      </c>
      <c r="J132" s="195">
        <f>IF('EV TECNICA'!J132="0",0,IF('EV TECNICA'!J132="NO CUMPLE EV. TECNICA",0,'OFERTAS ECONOMICAS'!V132))</f>
        <v>2500</v>
      </c>
      <c r="K132" s="195"/>
      <c r="L132" s="195"/>
      <c r="M132" s="195"/>
      <c r="N132" s="195">
        <f>IF('EV TECNICA'!N132="0",0,IF('EV TECNICA'!N132="NO CUMPLE EV. TECNICA",0,'OFERTAS ECONOMICAS'!AL132))</f>
        <v>3040</v>
      </c>
      <c r="O132" s="195">
        <f>IF('EV TECNICA'!O132="0",0,IF('EV TECNICA'!O132="NO CUMPLE EV. TECNICA",0,'OFERTAS ECONOMICAS'!AP132))</f>
        <v>2500</v>
      </c>
      <c r="P132" s="195"/>
      <c r="Q132" s="195"/>
      <c r="R132" s="195"/>
      <c r="S132" s="14">
        <f t="shared" si="1"/>
        <v>2500</v>
      </c>
      <c r="T132" s="37" t="str">
        <f>IF(S132=0,"NO OFERTADO",IF(S132&lt;=('EV PRECIO REFERENCIA'!$F132*(1+'EV PRECIO REFERENCIA'!$F$4)),"HABILITA","NO HABILITA"))</f>
        <v>HABILITA</v>
      </c>
      <c r="U132" s="14"/>
    </row>
    <row r="133" spans="1:21" ht="25.5" x14ac:dyDescent="0.2">
      <c r="A133" s="48">
        <v>124</v>
      </c>
      <c r="B133" s="49" t="s">
        <v>381</v>
      </c>
      <c r="C133" s="49" t="s">
        <v>292</v>
      </c>
      <c r="D133" s="132">
        <v>1</v>
      </c>
      <c r="E133" s="50" t="s">
        <v>331</v>
      </c>
      <c r="F133" s="164">
        <v>1477</v>
      </c>
      <c r="G133" s="195"/>
      <c r="H133" s="195"/>
      <c r="I133" s="195">
        <f>IF('EV TECNICA'!I133="0",0,IF('EV TECNICA'!I133="NO CUMPLE EV. TECNICA",0,'OFERTAS ECONOMICAS'!R133))</f>
        <v>2310</v>
      </c>
      <c r="J133" s="195">
        <f>IF('EV TECNICA'!J133="0",0,IF('EV TECNICA'!J133="NO CUMPLE EV. TECNICA",0,'OFERTAS ECONOMICAS'!V133))</f>
        <v>1705</v>
      </c>
      <c r="K133" s="195"/>
      <c r="L133" s="195"/>
      <c r="M133" s="195"/>
      <c r="N133" s="195">
        <f>IF('EV TECNICA'!N133="0",0,IF('EV TECNICA'!N133="NO CUMPLE EV. TECNICA",0,'OFERTAS ECONOMICAS'!AL133))</f>
        <v>2030</v>
      </c>
      <c r="O133" s="195">
        <f>IF('EV TECNICA'!O133="0",0,IF('EV TECNICA'!O133="NO CUMPLE EV. TECNICA",0,'OFERTAS ECONOMICAS'!AP133))</f>
        <v>1705</v>
      </c>
      <c r="P133" s="195"/>
      <c r="Q133" s="195"/>
      <c r="R133" s="195"/>
      <c r="S133" s="14">
        <f t="shared" si="1"/>
        <v>1705</v>
      </c>
      <c r="T133" s="37" t="str">
        <f>IF(S133=0,"NO OFERTADO",IF(S133&lt;=('EV PRECIO REFERENCIA'!$F133*(1+'EV PRECIO REFERENCIA'!$F$4)),"HABILITA","NO HABILITA"))</f>
        <v>HABILITA</v>
      </c>
      <c r="U133" s="14"/>
    </row>
    <row r="134" spans="1:21" ht="25.5" x14ac:dyDescent="0.2">
      <c r="A134" s="52">
        <v>125</v>
      </c>
      <c r="B134" s="49" t="s">
        <v>382</v>
      </c>
      <c r="C134" s="49" t="s">
        <v>292</v>
      </c>
      <c r="D134" s="132">
        <v>1</v>
      </c>
      <c r="E134" s="50" t="s">
        <v>331</v>
      </c>
      <c r="F134" s="164">
        <v>2273</v>
      </c>
      <c r="G134" s="195"/>
      <c r="H134" s="195"/>
      <c r="I134" s="195">
        <f>IF('EV TECNICA'!I134="0",0,IF('EV TECNICA'!I134="NO CUMPLE EV. TECNICA",0,'OFERTAS ECONOMICAS'!R134))</f>
        <v>2900</v>
      </c>
      <c r="J134" s="195">
        <f>IF('EV TECNICA'!J134="0",0,IF('EV TECNICA'!J134="NO CUMPLE EV. TECNICA",0,'OFERTAS ECONOMICAS'!V134))</f>
        <v>2500</v>
      </c>
      <c r="K134" s="195"/>
      <c r="L134" s="195"/>
      <c r="M134" s="195"/>
      <c r="N134" s="195">
        <f>IF('EV TECNICA'!N134="0",0,IF('EV TECNICA'!N134="NO CUMPLE EV. TECNICA",0,'OFERTAS ECONOMICAS'!AL134))</f>
        <v>3040</v>
      </c>
      <c r="O134" s="195">
        <f>IF('EV TECNICA'!O134="0",0,IF('EV TECNICA'!O134="NO CUMPLE EV. TECNICA",0,'OFERTAS ECONOMICAS'!AP134))</f>
        <v>2500</v>
      </c>
      <c r="P134" s="195"/>
      <c r="Q134" s="195"/>
      <c r="R134" s="195"/>
      <c r="S134" s="14">
        <f t="shared" si="1"/>
        <v>2500</v>
      </c>
      <c r="T134" s="37" t="str">
        <f>IF(S134=0,"NO OFERTADO",IF(S134&lt;=('EV PRECIO REFERENCIA'!$F134*(1+'EV PRECIO REFERENCIA'!$F$4)),"HABILITA","NO HABILITA"))</f>
        <v>HABILITA</v>
      </c>
      <c r="U134" s="14"/>
    </row>
    <row r="135" spans="1:21" ht="25.5" x14ac:dyDescent="0.2">
      <c r="A135" s="48">
        <v>126</v>
      </c>
      <c r="B135" s="49" t="s">
        <v>383</v>
      </c>
      <c r="C135" s="49" t="s">
        <v>292</v>
      </c>
      <c r="D135" s="132">
        <v>1</v>
      </c>
      <c r="E135" s="50" t="s">
        <v>331</v>
      </c>
      <c r="F135" s="164">
        <v>1477</v>
      </c>
      <c r="G135" s="195"/>
      <c r="H135" s="195"/>
      <c r="I135" s="195">
        <f>IF('EV TECNICA'!I135="0",0,IF('EV TECNICA'!I135="NO CUMPLE EV. TECNICA",0,'OFERTAS ECONOMICAS'!R135))</f>
        <v>2310</v>
      </c>
      <c r="J135" s="195">
        <f>IF('EV TECNICA'!J135="0",0,IF('EV TECNICA'!J135="NO CUMPLE EV. TECNICA",0,'OFERTAS ECONOMICAS'!V135))</f>
        <v>1705</v>
      </c>
      <c r="K135" s="195"/>
      <c r="L135" s="195"/>
      <c r="M135" s="195"/>
      <c r="N135" s="195">
        <f>IF('EV TECNICA'!N135="0",0,IF('EV TECNICA'!N135="NO CUMPLE EV. TECNICA",0,'OFERTAS ECONOMICAS'!AL135))</f>
        <v>2030</v>
      </c>
      <c r="O135" s="195">
        <f>IF('EV TECNICA'!O135="0",0,IF('EV TECNICA'!O135="NO CUMPLE EV. TECNICA",0,'OFERTAS ECONOMICAS'!AP135))</f>
        <v>1705</v>
      </c>
      <c r="P135" s="195"/>
      <c r="Q135" s="195"/>
      <c r="R135" s="195"/>
      <c r="S135" s="14">
        <f t="shared" si="1"/>
        <v>1705</v>
      </c>
      <c r="T135" s="37" t="str">
        <f>IF(S135=0,"NO OFERTADO",IF(S135&lt;=('EV PRECIO REFERENCIA'!$F135*(1+'EV PRECIO REFERENCIA'!$F$4)),"HABILITA","NO HABILITA"))</f>
        <v>HABILITA</v>
      </c>
      <c r="U135" s="14"/>
    </row>
    <row r="136" spans="1:21" ht="25.5" x14ac:dyDescent="0.2">
      <c r="A136" s="52">
        <v>127</v>
      </c>
      <c r="B136" s="49" t="s">
        <v>384</v>
      </c>
      <c r="C136" s="49" t="s">
        <v>292</v>
      </c>
      <c r="D136" s="132">
        <v>1</v>
      </c>
      <c r="E136" s="50" t="s">
        <v>331</v>
      </c>
      <c r="F136" s="164">
        <v>2273</v>
      </c>
      <c r="G136" s="195"/>
      <c r="H136" s="195"/>
      <c r="I136" s="195">
        <f>IF('EV TECNICA'!I136="0",0,IF('EV TECNICA'!I136="NO CUMPLE EV. TECNICA",0,'OFERTAS ECONOMICAS'!R136))</f>
        <v>2900</v>
      </c>
      <c r="J136" s="195">
        <f>IF('EV TECNICA'!J136="0",0,IF('EV TECNICA'!J136="NO CUMPLE EV. TECNICA",0,'OFERTAS ECONOMICAS'!V136))</f>
        <v>2500</v>
      </c>
      <c r="K136" s="195"/>
      <c r="L136" s="195"/>
      <c r="M136" s="195"/>
      <c r="N136" s="195">
        <f>IF('EV TECNICA'!N136="0",0,IF('EV TECNICA'!N136="NO CUMPLE EV. TECNICA",0,'OFERTAS ECONOMICAS'!AL136))</f>
        <v>3040</v>
      </c>
      <c r="O136" s="195">
        <f>IF('EV TECNICA'!O136="0",0,IF('EV TECNICA'!O136="NO CUMPLE EV. TECNICA",0,'OFERTAS ECONOMICAS'!AP136))</f>
        <v>2500</v>
      </c>
      <c r="P136" s="195"/>
      <c r="Q136" s="195"/>
      <c r="R136" s="195"/>
      <c r="S136" s="14">
        <f t="shared" si="1"/>
        <v>2500</v>
      </c>
      <c r="T136" s="37" t="str">
        <f>IF(S136=0,"NO OFERTADO",IF(S136&lt;=('EV PRECIO REFERENCIA'!$F136*(1+'EV PRECIO REFERENCIA'!$F$4)),"HABILITA","NO HABILITA"))</f>
        <v>HABILITA</v>
      </c>
      <c r="U136" s="14"/>
    </row>
    <row r="137" spans="1:21" ht="25.5" x14ac:dyDescent="0.2">
      <c r="A137" s="48">
        <v>128</v>
      </c>
      <c r="B137" s="49" t="s">
        <v>385</v>
      </c>
      <c r="C137" s="49" t="s">
        <v>292</v>
      </c>
      <c r="D137" s="132">
        <v>1</v>
      </c>
      <c r="E137" s="50" t="s">
        <v>331</v>
      </c>
      <c r="F137" s="164">
        <v>1477</v>
      </c>
      <c r="G137" s="195"/>
      <c r="H137" s="195"/>
      <c r="I137" s="195">
        <f>IF('EV TECNICA'!I137="0",0,IF('EV TECNICA'!I137="NO CUMPLE EV. TECNICA",0,'OFERTAS ECONOMICAS'!R137))</f>
        <v>2310</v>
      </c>
      <c r="J137" s="195">
        <f>IF('EV TECNICA'!J137="0",0,IF('EV TECNICA'!J137="NO CUMPLE EV. TECNICA",0,'OFERTAS ECONOMICAS'!V137))</f>
        <v>2543</v>
      </c>
      <c r="K137" s="195"/>
      <c r="L137" s="195"/>
      <c r="M137" s="195"/>
      <c r="N137" s="195">
        <f>IF('EV TECNICA'!N137="0",0,IF('EV TECNICA'!N137="NO CUMPLE EV. TECNICA",0,'OFERTAS ECONOMICAS'!AL137))</f>
        <v>2030</v>
      </c>
      <c r="O137" s="195">
        <f>IF('EV TECNICA'!O137="0",0,IF('EV TECNICA'!O137="NO CUMPLE EV. TECNICA",0,'OFERTAS ECONOMICAS'!AP137))</f>
        <v>1705</v>
      </c>
      <c r="P137" s="195"/>
      <c r="Q137" s="195"/>
      <c r="R137" s="195"/>
      <c r="S137" s="14">
        <f t="shared" si="1"/>
        <v>1705</v>
      </c>
      <c r="T137" s="37" t="str">
        <f>IF(S137=0,"NO OFERTADO",IF(S137&lt;=('EV PRECIO REFERENCIA'!$F137*(1+'EV PRECIO REFERENCIA'!$F$4)),"HABILITA","NO HABILITA"))</f>
        <v>HABILITA</v>
      </c>
      <c r="U137" s="14"/>
    </row>
    <row r="138" spans="1:21" ht="25.5" x14ac:dyDescent="0.2">
      <c r="A138" s="52">
        <v>129</v>
      </c>
      <c r="B138" s="49" t="s">
        <v>386</v>
      </c>
      <c r="C138" s="49" t="s">
        <v>292</v>
      </c>
      <c r="D138" s="132">
        <v>1</v>
      </c>
      <c r="E138" s="50" t="s">
        <v>331</v>
      </c>
      <c r="F138" s="164">
        <v>2273</v>
      </c>
      <c r="G138" s="195"/>
      <c r="H138" s="195"/>
      <c r="I138" s="195">
        <f>IF('EV TECNICA'!I138="0",0,IF('EV TECNICA'!I138="NO CUMPLE EV. TECNICA",0,'OFERTAS ECONOMICAS'!R138))</f>
        <v>2900</v>
      </c>
      <c r="J138" s="195">
        <f>IF('EV TECNICA'!J138="0",0,IF('EV TECNICA'!J138="NO CUMPLE EV. TECNICA",0,'OFERTAS ECONOMICAS'!V138))</f>
        <v>2500</v>
      </c>
      <c r="K138" s="195"/>
      <c r="L138" s="195"/>
      <c r="M138" s="195"/>
      <c r="N138" s="195">
        <f>IF('EV TECNICA'!N138="0",0,IF('EV TECNICA'!N138="NO CUMPLE EV. TECNICA",0,'OFERTAS ECONOMICAS'!AL138))</f>
        <v>3040</v>
      </c>
      <c r="O138" s="195">
        <f>IF('EV TECNICA'!O138="0",0,IF('EV TECNICA'!O138="NO CUMPLE EV. TECNICA",0,'OFERTAS ECONOMICAS'!AP138))</f>
        <v>2500</v>
      </c>
      <c r="P138" s="195"/>
      <c r="Q138" s="195"/>
      <c r="R138" s="195"/>
      <c r="S138" s="14">
        <f t="shared" si="1"/>
        <v>2500</v>
      </c>
      <c r="T138" s="37" t="str">
        <f>IF(S138=0,"NO OFERTADO",IF(S138&lt;=('EV PRECIO REFERENCIA'!$F138*(1+'EV PRECIO REFERENCIA'!$F$4)),"HABILITA","NO HABILITA"))</f>
        <v>HABILITA</v>
      </c>
      <c r="U138" s="14"/>
    </row>
    <row r="139" spans="1:21" ht="25.5" x14ac:dyDescent="0.2">
      <c r="A139" s="48">
        <v>130</v>
      </c>
      <c r="B139" s="49" t="s">
        <v>387</v>
      </c>
      <c r="C139" s="49" t="s">
        <v>292</v>
      </c>
      <c r="D139" s="132">
        <v>1</v>
      </c>
      <c r="E139" s="50" t="s">
        <v>331</v>
      </c>
      <c r="F139" s="164">
        <v>2273</v>
      </c>
      <c r="G139" s="195"/>
      <c r="H139" s="195"/>
      <c r="I139" s="195"/>
      <c r="J139" s="195">
        <f>IF('EV TECNICA'!J139="0",0,IF('EV TECNICA'!J139="NO CUMPLE EV. TECNICA",0,'OFERTAS ECONOMICAS'!V139))</f>
        <v>2500</v>
      </c>
      <c r="K139" s="195"/>
      <c r="L139" s="195"/>
      <c r="M139" s="195"/>
      <c r="N139" s="195">
        <f>IF('EV TECNICA'!N139="0",0,IF('EV TECNICA'!N139="NO CUMPLE EV. TECNICA",0,'OFERTAS ECONOMICAS'!AL139))</f>
        <v>3040</v>
      </c>
      <c r="O139" s="195">
        <f>IF('EV TECNICA'!O139="0",0,IF('EV TECNICA'!O139="NO CUMPLE EV. TECNICA",0,'OFERTAS ECONOMICAS'!AP139))</f>
        <v>2500</v>
      </c>
      <c r="P139" s="195"/>
      <c r="Q139" s="195"/>
      <c r="R139" s="195"/>
      <c r="S139" s="14">
        <f t="shared" ref="S139:S202" si="2">MIN(G139:R139)</f>
        <v>2500</v>
      </c>
      <c r="T139" s="37" t="str">
        <f>IF(S139=0,"NO OFERTADO",IF(S139&lt;=('EV PRECIO REFERENCIA'!$F139*(1+'EV PRECIO REFERENCIA'!$F$4)),"HABILITA","NO HABILITA"))</f>
        <v>HABILITA</v>
      </c>
      <c r="U139" s="14"/>
    </row>
    <row r="140" spans="1:21" ht="25.5" x14ac:dyDescent="0.2">
      <c r="A140" s="52">
        <v>131</v>
      </c>
      <c r="B140" s="49" t="s">
        <v>388</v>
      </c>
      <c r="C140" s="49" t="s">
        <v>292</v>
      </c>
      <c r="D140" s="132">
        <v>1</v>
      </c>
      <c r="E140" s="50" t="s">
        <v>331</v>
      </c>
      <c r="F140" s="164">
        <v>2273</v>
      </c>
      <c r="G140" s="195"/>
      <c r="H140" s="195"/>
      <c r="I140" s="195">
        <f>IF('EV TECNICA'!I140="0",0,IF('EV TECNICA'!I140="NO CUMPLE EV. TECNICA",0,'OFERTAS ECONOMICAS'!R140))</f>
        <v>2900</v>
      </c>
      <c r="J140" s="195">
        <f>IF('EV TECNICA'!J140="0",0,IF('EV TECNICA'!J140="NO CUMPLE EV. TECNICA",0,'OFERTAS ECONOMICAS'!V140))</f>
        <v>2208</v>
      </c>
      <c r="K140" s="195"/>
      <c r="L140" s="195"/>
      <c r="M140" s="195"/>
      <c r="N140" s="195">
        <f>IF('EV TECNICA'!N140="0",0,IF('EV TECNICA'!N140="NO CUMPLE EV. TECNICA",0,'OFERTAS ECONOMICAS'!AL140))</f>
        <v>3040</v>
      </c>
      <c r="O140" s="195">
        <f>IF('EV TECNICA'!O140="0",0,IF('EV TECNICA'!O140="NO CUMPLE EV. TECNICA",0,'OFERTAS ECONOMICAS'!AP140))</f>
        <v>2500</v>
      </c>
      <c r="P140" s="195"/>
      <c r="Q140" s="195"/>
      <c r="R140" s="195"/>
      <c r="S140" s="14">
        <f t="shared" si="2"/>
        <v>2208</v>
      </c>
      <c r="T140" s="37" t="str">
        <f>IF(S140=0,"NO OFERTADO",IF(S140&lt;=('EV PRECIO REFERENCIA'!$F140*(1+'EV PRECIO REFERENCIA'!$F$4)),"HABILITA","NO HABILITA"))</f>
        <v>HABILITA</v>
      </c>
      <c r="U140" s="14"/>
    </row>
    <row r="141" spans="1:21" ht="25.5" x14ac:dyDescent="0.2">
      <c r="A141" s="48">
        <v>132</v>
      </c>
      <c r="B141" s="49" t="s">
        <v>389</v>
      </c>
      <c r="C141" s="49" t="s">
        <v>292</v>
      </c>
      <c r="D141" s="132">
        <v>1</v>
      </c>
      <c r="E141" s="50" t="s">
        <v>331</v>
      </c>
      <c r="F141" s="164">
        <v>2273</v>
      </c>
      <c r="G141" s="195"/>
      <c r="H141" s="195"/>
      <c r="I141" s="195">
        <f>IF('EV TECNICA'!I141="0",0,IF('EV TECNICA'!I141="NO CUMPLE EV. TECNICA",0,'OFERTAS ECONOMICAS'!R141))</f>
        <v>2900</v>
      </c>
      <c r="J141" s="195">
        <f>IF('EV TECNICA'!J141="0",0,IF('EV TECNICA'!J141="NO CUMPLE EV. TECNICA",0,'OFERTAS ECONOMICAS'!V141))</f>
        <v>2500</v>
      </c>
      <c r="K141" s="195"/>
      <c r="L141" s="195"/>
      <c r="M141" s="195"/>
      <c r="N141" s="195">
        <f>IF('EV TECNICA'!N141="0",0,IF('EV TECNICA'!N141="NO CUMPLE EV. TECNICA",0,'OFERTAS ECONOMICAS'!AL141))</f>
        <v>3040</v>
      </c>
      <c r="O141" s="195">
        <f>IF('EV TECNICA'!O141="0",0,IF('EV TECNICA'!O141="NO CUMPLE EV. TECNICA",0,'OFERTAS ECONOMICAS'!AP141))</f>
        <v>2500</v>
      </c>
      <c r="P141" s="195"/>
      <c r="Q141" s="195"/>
      <c r="R141" s="195"/>
      <c r="S141" s="14">
        <f t="shared" si="2"/>
        <v>2500</v>
      </c>
      <c r="T141" s="37" t="str">
        <f>IF(S141=0,"NO OFERTADO",IF(S141&lt;=('EV PRECIO REFERENCIA'!$F141*(1+'EV PRECIO REFERENCIA'!$F$4)),"HABILITA","NO HABILITA"))</f>
        <v>HABILITA</v>
      </c>
      <c r="U141" s="14"/>
    </row>
    <row r="142" spans="1:21" ht="25.5" x14ac:dyDescent="0.2">
      <c r="A142" s="52">
        <v>133</v>
      </c>
      <c r="B142" s="49" t="s">
        <v>390</v>
      </c>
      <c r="C142" s="49" t="s">
        <v>292</v>
      </c>
      <c r="D142" s="132">
        <v>1</v>
      </c>
      <c r="E142" s="50" t="s">
        <v>331</v>
      </c>
      <c r="F142" s="164">
        <v>2273</v>
      </c>
      <c r="G142" s="195"/>
      <c r="H142" s="195"/>
      <c r="I142" s="195">
        <f>IF('EV TECNICA'!I142="0",0,IF('EV TECNICA'!I142="NO CUMPLE EV. TECNICA",0,'OFERTAS ECONOMICAS'!R142))</f>
        <v>2900</v>
      </c>
      <c r="J142" s="195">
        <f>IF('EV TECNICA'!J142="0",0,IF('EV TECNICA'!J142="NO CUMPLE EV. TECNICA",0,'OFERTAS ECONOMICAS'!V142))</f>
        <v>3551</v>
      </c>
      <c r="K142" s="195"/>
      <c r="L142" s="195"/>
      <c r="M142" s="195"/>
      <c r="N142" s="195">
        <f>IF('EV TECNICA'!N142="0",0,IF('EV TECNICA'!N142="NO CUMPLE EV. TECNICA",0,'OFERTAS ECONOMICAS'!AL142))</f>
        <v>3040</v>
      </c>
      <c r="O142" s="195"/>
      <c r="P142" s="195"/>
      <c r="Q142" s="195"/>
      <c r="R142" s="195"/>
      <c r="S142" s="14">
        <f t="shared" si="2"/>
        <v>2900</v>
      </c>
      <c r="T142" s="37" t="str">
        <f>IF(S142=0,"NO OFERTADO",IF(S142&lt;=('EV PRECIO REFERENCIA'!$F142*(1+'EV PRECIO REFERENCIA'!$F$4)),"HABILITA","NO HABILITA"))</f>
        <v>HABILITA</v>
      </c>
      <c r="U142" s="14"/>
    </row>
    <row r="143" spans="1:21" ht="25.5" x14ac:dyDescent="0.2">
      <c r="A143" s="48">
        <v>134</v>
      </c>
      <c r="B143" s="49" t="s">
        <v>391</v>
      </c>
      <c r="C143" s="49" t="s">
        <v>292</v>
      </c>
      <c r="D143" s="132">
        <v>1</v>
      </c>
      <c r="E143" s="50" t="s">
        <v>331</v>
      </c>
      <c r="F143" s="164">
        <v>2273</v>
      </c>
      <c r="G143" s="195"/>
      <c r="H143" s="195"/>
      <c r="I143" s="195">
        <f>IF('EV TECNICA'!I143="0",0,IF('EV TECNICA'!I143="NO CUMPLE EV. TECNICA",0,'OFERTAS ECONOMICAS'!R143))</f>
        <v>2900</v>
      </c>
      <c r="J143" s="195">
        <f>IF('EV TECNICA'!J143="0",0,IF('EV TECNICA'!J143="NO CUMPLE EV. TECNICA",0,'OFERTAS ECONOMICAS'!V143))</f>
        <v>2500</v>
      </c>
      <c r="K143" s="195"/>
      <c r="L143" s="195"/>
      <c r="M143" s="195"/>
      <c r="N143" s="195">
        <f>IF('EV TECNICA'!N143="0",0,IF('EV TECNICA'!N143="NO CUMPLE EV. TECNICA",0,'OFERTAS ECONOMICAS'!AL143))</f>
        <v>3040</v>
      </c>
      <c r="O143" s="195"/>
      <c r="P143" s="195"/>
      <c r="Q143" s="195"/>
      <c r="R143" s="195"/>
      <c r="S143" s="14">
        <f t="shared" si="2"/>
        <v>2500</v>
      </c>
      <c r="T143" s="37" t="str">
        <f>IF(S143=0,"NO OFERTADO",IF(S143&lt;=('EV PRECIO REFERENCIA'!$F143*(1+'EV PRECIO REFERENCIA'!$F$4)),"HABILITA","NO HABILITA"))</f>
        <v>HABILITA</v>
      </c>
      <c r="U143" s="14"/>
    </row>
    <row r="144" spans="1:21" ht="25.5" x14ac:dyDescent="0.2">
      <c r="A144" s="52">
        <v>135</v>
      </c>
      <c r="B144" s="49" t="s">
        <v>392</v>
      </c>
      <c r="C144" s="49" t="s">
        <v>292</v>
      </c>
      <c r="D144" s="132">
        <v>1</v>
      </c>
      <c r="E144" s="50" t="s">
        <v>331</v>
      </c>
      <c r="F144" s="164">
        <v>2273</v>
      </c>
      <c r="G144" s="195"/>
      <c r="H144" s="195"/>
      <c r="I144" s="195">
        <f>IF('EV TECNICA'!I144="0",0,IF('EV TECNICA'!I144="NO CUMPLE EV. TECNICA",0,'OFERTAS ECONOMICAS'!R144))</f>
        <v>2900</v>
      </c>
      <c r="J144" s="195">
        <f>IF('EV TECNICA'!J144="0",0,IF('EV TECNICA'!J144="NO CUMPLE EV. TECNICA",0,'OFERTAS ECONOMICAS'!V144))</f>
        <v>2500</v>
      </c>
      <c r="K144" s="195"/>
      <c r="L144" s="195"/>
      <c r="M144" s="195"/>
      <c r="N144" s="195">
        <f>IF('EV TECNICA'!N144="0",0,IF('EV TECNICA'!N144="NO CUMPLE EV. TECNICA",0,'OFERTAS ECONOMICAS'!AL144))</f>
        <v>3040</v>
      </c>
      <c r="O144" s="195">
        <f>IF('EV TECNICA'!O144="0",0,IF('EV TECNICA'!O144="NO CUMPLE EV. TECNICA",0,'OFERTAS ECONOMICAS'!AP144))</f>
        <v>2500</v>
      </c>
      <c r="P144" s="195"/>
      <c r="Q144" s="195"/>
      <c r="R144" s="195"/>
      <c r="S144" s="14">
        <f t="shared" si="2"/>
        <v>2500</v>
      </c>
      <c r="T144" s="37" t="str">
        <f>IF(S144=0,"NO OFERTADO",IF(S144&lt;=('EV PRECIO REFERENCIA'!$F144*(1+'EV PRECIO REFERENCIA'!$F$4)),"HABILITA","NO HABILITA"))</f>
        <v>HABILITA</v>
      </c>
      <c r="U144" s="14"/>
    </row>
    <row r="145" spans="1:21" ht="25.5" x14ac:dyDescent="0.2">
      <c r="A145" s="48">
        <v>136</v>
      </c>
      <c r="B145" s="49" t="s">
        <v>393</v>
      </c>
      <c r="C145" s="49" t="s">
        <v>292</v>
      </c>
      <c r="D145" s="132">
        <v>1</v>
      </c>
      <c r="E145" s="50" t="s">
        <v>331</v>
      </c>
      <c r="F145" s="164">
        <v>2273</v>
      </c>
      <c r="G145" s="195"/>
      <c r="H145" s="195"/>
      <c r="I145" s="195">
        <f>IF('EV TECNICA'!I145="0",0,IF('EV TECNICA'!I145="NO CUMPLE EV. TECNICA",0,'OFERTAS ECONOMICAS'!R145))</f>
        <v>2900</v>
      </c>
      <c r="J145" s="195">
        <f>IF('EV TECNICA'!J145="0",0,IF('EV TECNICA'!J145="NO CUMPLE EV. TECNICA",0,'OFERTAS ECONOMICAS'!V145))</f>
        <v>3551</v>
      </c>
      <c r="K145" s="195"/>
      <c r="L145" s="195"/>
      <c r="M145" s="195"/>
      <c r="N145" s="195">
        <f>IF('EV TECNICA'!N145="0",0,IF('EV TECNICA'!N145="NO CUMPLE EV. TECNICA",0,'OFERTAS ECONOMICAS'!AL145))</f>
        <v>3040</v>
      </c>
      <c r="O145" s="195">
        <f>IF('EV TECNICA'!O145="0",0,IF('EV TECNICA'!O145="NO CUMPLE EV. TECNICA",0,'OFERTAS ECONOMICAS'!AP145))</f>
        <v>2500</v>
      </c>
      <c r="P145" s="195"/>
      <c r="Q145" s="195"/>
      <c r="R145" s="195"/>
      <c r="S145" s="14">
        <f t="shared" si="2"/>
        <v>2500</v>
      </c>
      <c r="T145" s="37" t="str">
        <f>IF(S145=0,"NO OFERTADO",IF(S145&lt;=('EV PRECIO REFERENCIA'!$F145*(1+'EV PRECIO REFERENCIA'!$F$4)),"HABILITA","NO HABILITA"))</f>
        <v>HABILITA</v>
      </c>
      <c r="U145" s="14"/>
    </row>
    <row r="146" spans="1:21" ht="25.5" x14ac:dyDescent="0.2">
      <c r="A146" s="52">
        <v>137</v>
      </c>
      <c r="B146" s="49" t="s">
        <v>394</v>
      </c>
      <c r="C146" s="49" t="s">
        <v>292</v>
      </c>
      <c r="D146" s="132">
        <v>1</v>
      </c>
      <c r="E146" s="50" t="s">
        <v>331</v>
      </c>
      <c r="F146" s="164">
        <v>17443</v>
      </c>
      <c r="G146" s="195"/>
      <c r="H146" s="195"/>
      <c r="I146" s="195">
        <f>IF('EV TECNICA'!I146="0",0,IF('EV TECNICA'!I146="NO CUMPLE EV. TECNICA",0,'OFERTAS ECONOMICAS'!R146))</f>
        <v>21745</v>
      </c>
      <c r="J146" s="195"/>
      <c r="K146" s="195"/>
      <c r="L146" s="195"/>
      <c r="M146" s="195"/>
      <c r="N146" s="195">
        <f>IF('EV TECNICA'!N146="0",0,IF('EV TECNICA'!N146="NO CUMPLE EV. TECNICA",0,'OFERTAS ECONOMICAS'!AL146))</f>
        <v>15860</v>
      </c>
      <c r="O146" s="195">
        <f>IF('EV TECNICA'!O146="0",0,IF('EV TECNICA'!O146="NO CUMPLE EV. TECNICA",0,'OFERTAS ECONOMICAS'!AP146))</f>
        <v>24875</v>
      </c>
      <c r="P146" s="195"/>
      <c r="Q146" s="195"/>
      <c r="R146" s="195"/>
      <c r="S146" s="14">
        <f t="shared" si="2"/>
        <v>15860</v>
      </c>
      <c r="T146" s="37" t="str">
        <f>IF(S146=0,"NO OFERTADO",IF(S146&lt;=('EV PRECIO REFERENCIA'!$F146*(1+'EV PRECIO REFERENCIA'!$F$4)),"HABILITA","NO HABILITA"))</f>
        <v>HABILITA</v>
      </c>
      <c r="U146" s="14"/>
    </row>
    <row r="147" spans="1:21" ht="25.5" x14ac:dyDescent="0.2">
      <c r="A147" s="48">
        <v>138</v>
      </c>
      <c r="B147" s="49" t="s">
        <v>294</v>
      </c>
      <c r="C147" s="49" t="s">
        <v>292</v>
      </c>
      <c r="D147" s="132">
        <v>1</v>
      </c>
      <c r="E147" s="50" t="s">
        <v>331</v>
      </c>
      <c r="F147" s="164">
        <v>17443</v>
      </c>
      <c r="G147" s="195"/>
      <c r="H147" s="195"/>
      <c r="I147" s="195">
        <f>IF('EV TECNICA'!I147="0",0,IF('EV TECNICA'!I147="NO CUMPLE EV. TECNICA",0,'OFERTAS ECONOMICAS'!R147))</f>
        <v>21745</v>
      </c>
      <c r="J147" s="195"/>
      <c r="K147" s="195"/>
      <c r="L147" s="195"/>
      <c r="M147" s="195"/>
      <c r="N147" s="195">
        <f>IF('EV TECNICA'!N147="0",0,IF('EV TECNICA'!N147="NO CUMPLE EV. TECNICA",0,'OFERTAS ECONOMICAS'!AL147))</f>
        <v>15860</v>
      </c>
      <c r="O147" s="195">
        <f>IF('EV TECNICA'!O147="0",0,IF('EV TECNICA'!O147="NO CUMPLE EV. TECNICA",0,'OFERTAS ECONOMICAS'!AP147))</f>
        <v>24875</v>
      </c>
      <c r="P147" s="195"/>
      <c r="Q147" s="195"/>
      <c r="R147" s="195"/>
      <c r="S147" s="14">
        <f t="shared" si="2"/>
        <v>15860</v>
      </c>
      <c r="T147" s="37" t="str">
        <f>IF(S147=0,"NO OFERTADO",IF(S147&lt;=('EV PRECIO REFERENCIA'!$F147*(1+'EV PRECIO REFERENCIA'!$F$4)),"HABILITA","NO HABILITA"))</f>
        <v>HABILITA</v>
      </c>
      <c r="U147" s="14"/>
    </row>
    <row r="148" spans="1:21" ht="25.5" x14ac:dyDescent="0.2">
      <c r="A148" s="52">
        <v>139</v>
      </c>
      <c r="B148" s="49" t="s">
        <v>395</v>
      </c>
      <c r="C148" s="49" t="s">
        <v>292</v>
      </c>
      <c r="D148" s="132">
        <v>1</v>
      </c>
      <c r="E148" s="50" t="s">
        <v>331</v>
      </c>
      <c r="F148" s="164">
        <v>17443</v>
      </c>
      <c r="G148" s="195"/>
      <c r="H148" s="195"/>
      <c r="I148" s="195">
        <f>IF('EV TECNICA'!I148="0",0,IF('EV TECNICA'!I148="NO CUMPLE EV. TECNICA",0,'OFERTAS ECONOMICAS'!R148))</f>
        <v>21745</v>
      </c>
      <c r="J148" s="195"/>
      <c r="K148" s="195"/>
      <c r="L148" s="195"/>
      <c r="M148" s="195"/>
      <c r="N148" s="195">
        <f>IF('EV TECNICA'!N148="0",0,IF('EV TECNICA'!N148="NO CUMPLE EV. TECNICA",0,'OFERTAS ECONOMICAS'!AL148))</f>
        <v>15860</v>
      </c>
      <c r="O148" s="195">
        <f>IF('EV TECNICA'!O148="0",0,IF('EV TECNICA'!O148="NO CUMPLE EV. TECNICA",0,'OFERTAS ECONOMICAS'!AP148))</f>
        <v>24875</v>
      </c>
      <c r="P148" s="195"/>
      <c r="Q148" s="195"/>
      <c r="R148" s="195"/>
      <c r="S148" s="14">
        <f t="shared" si="2"/>
        <v>15860</v>
      </c>
      <c r="T148" s="37" t="str">
        <f>IF(S148=0,"NO OFERTADO",IF(S148&lt;=('EV PRECIO REFERENCIA'!$F148*(1+'EV PRECIO REFERENCIA'!$F$4)),"HABILITA","NO HABILITA"))</f>
        <v>HABILITA</v>
      </c>
      <c r="U148" s="14"/>
    </row>
    <row r="149" spans="1:21" ht="25.5" x14ac:dyDescent="0.2">
      <c r="A149" s="48">
        <v>140</v>
      </c>
      <c r="B149" s="49" t="s">
        <v>396</v>
      </c>
      <c r="C149" s="49" t="s">
        <v>292</v>
      </c>
      <c r="D149" s="132">
        <v>1</v>
      </c>
      <c r="E149" s="50" t="s">
        <v>331</v>
      </c>
      <c r="F149" s="164">
        <v>17443</v>
      </c>
      <c r="G149" s="195"/>
      <c r="H149" s="195"/>
      <c r="I149" s="195">
        <f>IF('EV TECNICA'!I149="0",0,IF('EV TECNICA'!I149="NO CUMPLE EV. TECNICA",0,'OFERTAS ECONOMICAS'!R149))</f>
        <v>21745</v>
      </c>
      <c r="J149" s="195"/>
      <c r="K149" s="195"/>
      <c r="L149" s="195"/>
      <c r="M149" s="195"/>
      <c r="N149" s="195">
        <f>IF('EV TECNICA'!N149="0",0,IF('EV TECNICA'!N149="NO CUMPLE EV. TECNICA",0,'OFERTAS ECONOMICAS'!AL149))</f>
        <v>15860</v>
      </c>
      <c r="O149" s="195">
        <f>IF('EV TECNICA'!O149="0",0,IF('EV TECNICA'!O149="NO CUMPLE EV. TECNICA",0,'OFERTAS ECONOMICAS'!AP149))</f>
        <v>24875</v>
      </c>
      <c r="P149" s="195"/>
      <c r="Q149" s="195"/>
      <c r="R149" s="195"/>
      <c r="S149" s="14">
        <f t="shared" si="2"/>
        <v>15860</v>
      </c>
      <c r="T149" s="37" t="str">
        <f>IF(S149=0,"NO OFERTADO",IF(S149&lt;=('EV PRECIO REFERENCIA'!$F149*(1+'EV PRECIO REFERENCIA'!$F$4)),"HABILITA","NO HABILITA"))</f>
        <v>HABILITA</v>
      </c>
      <c r="U149" s="14"/>
    </row>
    <row r="150" spans="1:21" ht="25.5" x14ac:dyDescent="0.2">
      <c r="A150" s="52">
        <v>141</v>
      </c>
      <c r="B150" s="49" t="s">
        <v>397</v>
      </c>
      <c r="C150" s="49" t="s">
        <v>292</v>
      </c>
      <c r="D150" s="132">
        <v>1</v>
      </c>
      <c r="E150" s="50" t="s">
        <v>331</v>
      </c>
      <c r="F150" s="164">
        <v>17443</v>
      </c>
      <c r="G150" s="195"/>
      <c r="H150" s="195"/>
      <c r="I150" s="195">
        <f>IF('EV TECNICA'!I150="0",0,IF('EV TECNICA'!I150="NO CUMPLE EV. TECNICA",0,'OFERTAS ECONOMICAS'!R150))</f>
        <v>21745</v>
      </c>
      <c r="J150" s="195">
        <f>IF('EV TECNICA'!J150="0",0,IF('EV TECNICA'!J150="NO CUMPLE EV. TECNICA",0,'OFERTAS ECONOMICAS'!V150))</f>
        <v>42045</v>
      </c>
      <c r="K150" s="195"/>
      <c r="L150" s="195"/>
      <c r="M150" s="195"/>
      <c r="N150" s="195">
        <f>IF('EV TECNICA'!N150="0",0,IF('EV TECNICA'!N150="NO CUMPLE EV. TECNICA",0,'OFERTAS ECONOMICAS'!AL150))</f>
        <v>15860</v>
      </c>
      <c r="O150" s="195">
        <f>IF('EV TECNICA'!O150="0",0,IF('EV TECNICA'!O150="NO CUMPLE EV. TECNICA",0,'OFERTAS ECONOMICAS'!AP150))</f>
        <v>24875</v>
      </c>
      <c r="P150" s="195"/>
      <c r="Q150" s="195"/>
      <c r="R150" s="195"/>
      <c r="S150" s="14">
        <f t="shared" si="2"/>
        <v>15860</v>
      </c>
      <c r="T150" s="37" t="str">
        <f>IF(S150=0,"NO OFERTADO",IF(S150&lt;=('EV PRECIO REFERENCIA'!$F150*(1+'EV PRECIO REFERENCIA'!$F$4)),"HABILITA","NO HABILITA"))</f>
        <v>HABILITA</v>
      </c>
      <c r="U150" s="14"/>
    </row>
    <row r="151" spans="1:21" ht="25.5" x14ac:dyDescent="0.2">
      <c r="A151" s="48">
        <v>142</v>
      </c>
      <c r="B151" s="49" t="s">
        <v>295</v>
      </c>
      <c r="C151" s="49" t="s">
        <v>292</v>
      </c>
      <c r="D151" s="132">
        <v>1</v>
      </c>
      <c r="E151" s="50" t="s">
        <v>331</v>
      </c>
      <c r="F151" s="164">
        <v>17443</v>
      </c>
      <c r="G151" s="195"/>
      <c r="H151" s="195"/>
      <c r="I151" s="195">
        <f>IF('EV TECNICA'!I151="0",0,IF('EV TECNICA'!I151="NO CUMPLE EV. TECNICA",0,'OFERTAS ECONOMICAS'!R151))</f>
        <v>21745</v>
      </c>
      <c r="J151" s="195"/>
      <c r="K151" s="195"/>
      <c r="L151" s="195"/>
      <c r="M151" s="195"/>
      <c r="N151" s="195">
        <f>IF('EV TECNICA'!N151="0",0,IF('EV TECNICA'!N151="NO CUMPLE EV. TECNICA",0,'OFERTAS ECONOMICAS'!AL151))</f>
        <v>15860</v>
      </c>
      <c r="O151" s="195">
        <f>IF('EV TECNICA'!O151="0",0,IF('EV TECNICA'!O151="NO CUMPLE EV. TECNICA",0,'OFERTAS ECONOMICAS'!AP151))</f>
        <v>24875</v>
      </c>
      <c r="P151" s="195"/>
      <c r="Q151" s="195"/>
      <c r="R151" s="195"/>
      <c r="S151" s="14">
        <f t="shared" si="2"/>
        <v>15860</v>
      </c>
      <c r="T151" s="37" t="str">
        <f>IF(S151=0,"NO OFERTADO",IF(S151&lt;=('EV PRECIO REFERENCIA'!$F151*(1+'EV PRECIO REFERENCIA'!$F$4)),"HABILITA","NO HABILITA"))</f>
        <v>HABILITA</v>
      </c>
      <c r="U151" s="14"/>
    </row>
    <row r="152" spans="1:21" x14ac:dyDescent="0.2">
      <c r="A152" s="52">
        <v>143</v>
      </c>
      <c r="B152" s="49" t="s">
        <v>398</v>
      </c>
      <c r="C152" s="49" t="s">
        <v>44</v>
      </c>
      <c r="D152" s="132">
        <v>1</v>
      </c>
      <c r="E152" s="50" t="s">
        <v>331</v>
      </c>
      <c r="F152" s="164">
        <v>4511</v>
      </c>
      <c r="G152" s="195"/>
      <c r="H152" s="195"/>
      <c r="I152" s="195"/>
      <c r="J152" s="195">
        <f>IF('EV TECNICA'!J152="0",0,IF('EV TECNICA'!J152="NO CUMPLE EV. TECNICA",0,'OFERTAS ECONOMICAS'!V152))</f>
        <v>9227</v>
      </c>
      <c r="K152" s="195"/>
      <c r="L152" s="195"/>
      <c r="M152" s="195"/>
      <c r="N152" s="195"/>
      <c r="O152" s="195">
        <f>IF('EV TECNICA'!O152="0",0,IF('EV TECNICA'!O152="NO CUMPLE EV. TECNICA",0,'OFERTAS ECONOMICAS'!AP152))</f>
        <v>9227</v>
      </c>
      <c r="P152" s="195"/>
      <c r="Q152" s="195"/>
      <c r="R152" s="195"/>
      <c r="S152" s="14">
        <f t="shared" si="2"/>
        <v>9227</v>
      </c>
      <c r="T152" s="37" t="str">
        <f>IF(S152=0,"NO OFERTADO",IF(S152&lt;=('EV PRECIO REFERENCIA'!$F152*(1+'EV PRECIO REFERENCIA'!$F$4)),"HABILITA","NO HABILITA"))</f>
        <v>NO HABILITA</v>
      </c>
      <c r="U152" s="14"/>
    </row>
    <row r="153" spans="1:21" x14ac:dyDescent="0.2">
      <c r="A153" s="48">
        <v>144</v>
      </c>
      <c r="B153" s="49" t="s">
        <v>399</v>
      </c>
      <c r="C153" s="49" t="s">
        <v>44</v>
      </c>
      <c r="D153" s="132">
        <v>1</v>
      </c>
      <c r="E153" s="50" t="s">
        <v>331</v>
      </c>
      <c r="F153" s="164">
        <v>4511</v>
      </c>
      <c r="G153" s="195"/>
      <c r="H153" s="195"/>
      <c r="I153" s="195"/>
      <c r="J153" s="195">
        <f>IF('EV TECNICA'!J153="0",0,IF('EV TECNICA'!J153="NO CUMPLE EV. TECNICA",0,'OFERTAS ECONOMICAS'!V153))</f>
        <v>9227</v>
      </c>
      <c r="K153" s="195"/>
      <c r="L153" s="195"/>
      <c r="M153" s="195"/>
      <c r="N153" s="195"/>
      <c r="O153" s="195">
        <f>IF('EV TECNICA'!O153="0",0,IF('EV TECNICA'!O153="NO CUMPLE EV. TECNICA",0,'OFERTAS ECONOMICAS'!AP153))</f>
        <v>9227</v>
      </c>
      <c r="P153" s="195"/>
      <c r="Q153" s="195"/>
      <c r="R153" s="195"/>
      <c r="S153" s="14">
        <f t="shared" si="2"/>
        <v>9227</v>
      </c>
      <c r="T153" s="37" t="str">
        <f>IF(S153=0,"NO OFERTADO",IF(S153&lt;=('EV PRECIO REFERENCIA'!$F153*(1+'EV PRECIO REFERENCIA'!$F$4)),"HABILITA","NO HABILITA"))</f>
        <v>NO HABILITA</v>
      </c>
      <c r="U153" s="14"/>
    </row>
    <row r="154" spans="1:21" ht="25.5" x14ac:dyDescent="0.2">
      <c r="A154" s="52">
        <v>145</v>
      </c>
      <c r="B154" s="49" t="s">
        <v>103</v>
      </c>
      <c r="C154" s="49" t="s">
        <v>89</v>
      </c>
      <c r="D154" s="132">
        <v>1</v>
      </c>
      <c r="E154" s="50" t="s">
        <v>331</v>
      </c>
      <c r="F154" s="164">
        <v>106313</v>
      </c>
      <c r="G154" s="195"/>
      <c r="H154" s="195"/>
      <c r="I154" s="195"/>
      <c r="J154" s="195">
        <f>IF('EV TECNICA'!J154="0",0,IF('EV TECNICA'!J154="NO CUMPLE EV. TECNICA",0,'OFERTAS ECONOMICAS'!V154))</f>
        <v>133067</v>
      </c>
      <c r="K154" s="195"/>
      <c r="L154" s="195"/>
      <c r="M154" s="195"/>
      <c r="N154" s="195"/>
      <c r="O154" s="195">
        <f>IF('EV TECNICA'!O154="0",0,IF('EV TECNICA'!O154="NO CUMPLE EV. TECNICA",0,'OFERTAS ECONOMICAS'!AP154))</f>
        <v>128278</v>
      </c>
      <c r="P154" s="195"/>
      <c r="Q154" s="195"/>
      <c r="R154" s="195"/>
      <c r="S154" s="14">
        <f t="shared" si="2"/>
        <v>128278</v>
      </c>
      <c r="T154" s="37" t="str">
        <f>IF(S154=0,"NO OFERTADO",IF(S154&lt;=('EV PRECIO REFERENCIA'!$F154*(1+'EV PRECIO REFERENCIA'!$F$4)),"HABILITA","NO HABILITA"))</f>
        <v>HABILITA</v>
      </c>
      <c r="U154" s="14"/>
    </row>
    <row r="155" spans="1:21" ht="25.5" x14ac:dyDescent="0.2">
      <c r="A155" s="48">
        <v>146</v>
      </c>
      <c r="B155" s="49" t="s">
        <v>104</v>
      </c>
      <c r="C155" s="49" t="s">
        <v>89</v>
      </c>
      <c r="D155" s="132">
        <v>1</v>
      </c>
      <c r="E155" s="50" t="s">
        <v>331</v>
      </c>
      <c r="F155" s="164">
        <v>106313</v>
      </c>
      <c r="G155" s="195"/>
      <c r="H155" s="195"/>
      <c r="I155" s="195"/>
      <c r="J155" s="195">
        <f>IF('EV TECNICA'!J155="0",0,IF('EV TECNICA'!J155="NO CUMPLE EV. TECNICA",0,'OFERTAS ECONOMICAS'!V155))</f>
        <v>133067</v>
      </c>
      <c r="K155" s="195"/>
      <c r="L155" s="195"/>
      <c r="M155" s="195"/>
      <c r="N155" s="195"/>
      <c r="O155" s="195">
        <f>IF('EV TECNICA'!O155="0",0,IF('EV TECNICA'!O155="NO CUMPLE EV. TECNICA",0,'OFERTAS ECONOMICAS'!AP155))</f>
        <v>128278</v>
      </c>
      <c r="P155" s="195"/>
      <c r="Q155" s="195"/>
      <c r="R155" s="195"/>
      <c r="S155" s="14">
        <f t="shared" si="2"/>
        <v>128278</v>
      </c>
      <c r="T155" s="37" t="str">
        <f>IF(S155=0,"NO OFERTADO",IF(S155&lt;=('EV PRECIO REFERENCIA'!$F155*(1+'EV PRECIO REFERENCIA'!$F$4)),"HABILITA","NO HABILITA"))</f>
        <v>HABILITA</v>
      </c>
      <c r="U155" s="14"/>
    </row>
    <row r="156" spans="1:21" ht="38.25" x14ac:dyDescent="0.2">
      <c r="A156" s="52">
        <v>147</v>
      </c>
      <c r="B156" s="49" t="s">
        <v>120</v>
      </c>
      <c r="C156" s="49" t="s">
        <v>121</v>
      </c>
      <c r="D156" s="132">
        <v>1</v>
      </c>
      <c r="E156" s="50" t="s">
        <v>331</v>
      </c>
      <c r="F156" s="164">
        <v>151470</v>
      </c>
      <c r="G156" s="195"/>
      <c r="H156" s="195"/>
      <c r="I156" s="195"/>
      <c r="J156" s="195"/>
      <c r="K156" s="195"/>
      <c r="L156" s="195"/>
      <c r="M156" s="195"/>
      <c r="N156" s="195"/>
      <c r="O156" s="195"/>
      <c r="P156" s="195"/>
      <c r="Q156" s="195"/>
      <c r="R156" s="195"/>
      <c r="S156" s="14">
        <f t="shared" si="2"/>
        <v>0</v>
      </c>
      <c r="T156" s="37" t="str">
        <f>IF(S156=0,"NO OFERTADO",IF(S156&lt;=('EV PRECIO REFERENCIA'!$F156*(1+'EV PRECIO REFERENCIA'!$F$4)),"HABILITA","NO HABILITA"))</f>
        <v>NO OFERTADO</v>
      </c>
      <c r="U156" s="14"/>
    </row>
    <row r="157" spans="1:21" ht="38.25" x14ac:dyDescent="0.2">
      <c r="A157" s="48">
        <v>148</v>
      </c>
      <c r="B157" s="49" t="s">
        <v>122</v>
      </c>
      <c r="C157" s="49" t="s">
        <v>121</v>
      </c>
      <c r="D157" s="132">
        <v>1</v>
      </c>
      <c r="E157" s="50" t="s">
        <v>331</v>
      </c>
      <c r="F157" s="164">
        <v>115425</v>
      </c>
      <c r="G157" s="195"/>
      <c r="H157" s="195"/>
      <c r="I157" s="195"/>
      <c r="J157" s="195">
        <f>IF('EV TECNICA'!J157="0",0,IF('EV TECNICA'!J157="NO CUMPLE EV. TECNICA",0,'OFERTAS ECONOMICAS'!V157))</f>
        <v>147762</v>
      </c>
      <c r="K157" s="195"/>
      <c r="L157" s="195"/>
      <c r="M157" s="195"/>
      <c r="N157" s="195"/>
      <c r="O157" s="195">
        <f>IF('EV TECNICA'!O157="0",0,IF('EV TECNICA'!O157="NO CUMPLE EV. TECNICA",0,'OFERTAS ECONOMICAS'!AP157))</f>
        <v>140727</v>
      </c>
      <c r="P157" s="195"/>
      <c r="Q157" s="195"/>
      <c r="R157" s="195"/>
      <c r="S157" s="14">
        <f t="shared" si="2"/>
        <v>140727</v>
      </c>
      <c r="T157" s="37" t="str">
        <f>IF(S157=0,"NO OFERTADO",IF(S157&lt;=('EV PRECIO REFERENCIA'!$F157*(1+'EV PRECIO REFERENCIA'!$F$4)),"HABILITA","NO HABILITA"))</f>
        <v>HABILITA</v>
      </c>
      <c r="U157" s="14"/>
    </row>
    <row r="158" spans="1:21" ht="25.5" x14ac:dyDescent="0.2">
      <c r="A158" s="52">
        <v>149</v>
      </c>
      <c r="B158" s="49" t="s">
        <v>158</v>
      </c>
      <c r="C158" s="49" t="s">
        <v>157</v>
      </c>
      <c r="D158" s="132">
        <v>1</v>
      </c>
      <c r="E158" s="50" t="s">
        <v>331</v>
      </c>
      <c r="F158" s="164">
        <v>3060</v>
      </c>
      <c r="G158" s="195"/>
      <c r="H158" s="195"/>
      <c r="I158" s="195"/>
      <c r="J158" s="195"/>
      <c r="K158" s="195"/>
      <c r="L158" s="195"/>
      <c r="M158" s="195"/>
      <c r="N158" s="195"/>
      <c r="O158" s="195">
        <f>IF('EV TECNICA'!O158="0",0,IF('EV TECNICA'!O158="NO CUMPLE EV. TECNICA",0,'OFERTAS ECONOMICAS'!AP158))</f>
        <v>10897</v>
      </c>
      <c r="P158" s="195"/>
      <c r="Q158" s="195"/>
      <c r="R158" s="195"/>
      <c r="S158" s="14">
        <f t="shared" si="2"/>
        <v>10897</v>
      </c>
      <c r="T158" s="37" t="str">
        <f>IF(S158=0,"NO OFERTADO",IF(S158&lt;=('EV PRECIO REFERENCIA'!$F158*(1+'EV PRECIO REFERENCIA'!$F$4)),"HABILITA","NO HABILITA"))</f>
        <v>NO HABILITA</v>
      </c>
      <c r="U158" s="14"/>
    </row>
    <row r="159" spans="1:21" ht="76.5" x14ac:dyDescent="0.2">
      <c r="A159" s="48">
        <v>150</v>
      </c>
      <c r="B159" s="49" t="s">
        <v>400</v>
      </c>
      <c r="C159" s="49" t="s">
        <v>193</v>
      </c>
      <c r="D159" s="132">
        <v>1</v>
      </c>
      <c r="E159" s="50" t="s">
        <v>331</v>
      </c>
      <c r="F159" s="164">
        <v>189810</v>
      </c>
      <c r="G159" s="195"/>
      <c r="H159" s="195"/>
      <c r="I159" s="195"/>
      <c r="J159" s="195"/>
      <c r="K159" s="195"/>
      <c r="L159" s="195"/>
      <c r="M159" s="195"/>
      <c r="N159" s="195"/>
      <c r="O159" s="195">
        <f>IF('EV TECNICA'!O159="0",0,IF('EV TECNICA'!O159="NO CUMPLE EV. TECNICA",0,'OFERTAS ECONOMICAS'!AP159))</f>
        <v>241222</v>
      </c>
      <c r="P159" s="195"/>
      <c r="Q159" s="195"/>
      <c r="R159" s="195"/>
      <c r="S159" s="14">
        <f t="shared" si="2"/>
        <v>241222</v>
      </c>
      <c r="T159" s="37" t="str">
        <f>IF(S159=0,"NO OFERTADO",IF(S159&lt;=('EV PRECIO REFERENCIA'!$F159*(1+'EV PRECIO REFERENCIA'!$F$4)),"HABILITA","NO HABILITA"))</f>
        <v>HABILITA</v>
      </c>
      <c r="U159" s="14"/>
    </row>
    <row r="160" spans="1:21" ht="76.5" x14ac:dyDescent="0.2">
      <c r="A160" s="52">
        <v>151</v>
      </c>
      <c r="B160" s="49" t="s">
        <v>401</v>
      </c>
      <c r="C160" s="49" t="s">
        <v>193</v>
      </c>
      <c r="D160" s="132">
        <v>1</v>
      </c>
      <c r="E160" s="50" t="s">
        <v>331</v>
      </c>
      <c r="F160" s="164">
        <v>189810</v>
      </c>
      <c r="G160" s="195"/>
      <c r="H160" s="195"/>
      <c r="I160" s="195"/>
      <c r="J160" s="195"/>
      <c r="K160" s="195"/>
      <c r="L160" s="195"/>
      <c r="M160" s="195"/>
      <c r="N160" s="195"/>
      <c r="O160" s="195">
        <f>IF('EV TECNICA'!O160="0",0,IF('EV TECNICA'!O160="NO CUMPLE EV. TECNICA",0,'OFERTAS ECONOMICAS'!AP160))</f>
        <v>241222</v>
      </c>
      <c r="P160" s="195"/>
      <c r="Q160" s="195"/>
      <c r="R160" s="195"/>
      <c r="S160" s="14">
        <f t="shared" si="2"/>
        <v>241222</v>
      </c>
      <c r="T160" s="37" t="str">
        <f>IF(S160=0,"NO OFERTADO",IF(S160&lt;=('EV PRECIO REFERENCIA'!$F160*(1+'EV PRECIO REFERENCIA'!$F$4)),"HABILITA","NO HABILITA"))</f>
        <v>HABILITA</v>
      </c>
      <c r="U160" s="14"/>
    </row>
    <row r="161" spans="1:21" ht="76.5" x14ac:dyDescent="0.2">
      <c r="A161" s="48">
        <v>152</v>
      </c>
      <c r="B161" s="49" t="s">
        <v>402</v>
      </c>
      <c r="C161" s="49" t="s">
        <v>193</v>
      </c>
      <c r="D161" s="132">
        <v>1</v>
      </c>
      <c r="E161" s="50" t="s">
        <v>331</v>
      </c>
      <c r="F161" s="164">
        <v>189810</v>
      </c>
      <c r="G161" s="195"/>
      <c r="H161" s="195"/>
      <c r="I161" s="195"/>
      <c r="J161" s="195"/>
      <c r="K161" s="195"/>
      <c r="L161" s="195"/>
      <c r="M161" s="195"/>
      <c r="N161" s="195"/>
      <c r="O161" s="195">
        <f>IF('EV TECNICA'!O161="0",0,IF('EV TECNICA'!O161="NO CUMPLE EV. TECNICA",0,'OFERTAS ECONOMICAS'!AP161))</f>
        <v>241222</v>
      </c>
      <c r="P161" s="195"/>
      <c r="Q161" s="195"/>
      <c r="R161" s="195"/>
      <c r="S161" s="14">
        <f t="shared" si="2"/>
        <v>241222</v>
      </c>
      <c r="T161" s="37" t="str">
        <f>IF(S161=0,"NO OFERTADO",IF(S161&lt;=('EV PRECIO REFERENCIA'!$F161*(1+'EV PRECIO REFERENCIA'!$F$4)),"HABILITA","NO HABILITA"))</f>
        <v>HABILITA</v>
      </c>
      <c r="U161" s="14"/>
    </row>
    <row r="162" spans="1:21" ht="76.5" x14ac:dyDescent="0.2">
      <c r="A162" s="52">
        <v>153</v>
      </c>
      <c r="B162" s="49" t="s">
        <v>403</v>
      </c>
      <c r="C162" s="49" t="s">
        <v>193</v>
      </c>
      <c r="D162" s="132">
        <v>1</v>
      </c>
      <c r="E162" s="50" t="s">
        <v>331</v>
      </c>
      <c r="F162" s="164">
        <v>189810</v>
      </c>
      <c r="G162" s="195"/>
      <c r="H162" s="195"/>
      <c r="I162" s="195"/>
      <c r="J162" s="195"/>
      <c r="K162" s="195"/>
      <c r="L162" s="195"/>
      <c r="M162" s="195"/>
      <c r="N162" s="195"/>
      <c r="O162" s="195">
        <f>IF('EV TECNICA'!O162="0",0,IF('EV TECNICA'!O162="NO CUMPLE EV. TECNICA",0,'OFERTAS ECONOMICAS'!AP162))</f>
        <v>241222</v>
      </c>
      <c r="P162" s="195"/>
      <c r="Q162" s="195"/>
      <c r="R162" s="195"/>
      <c r="S162" s="14">
        <f t="shared" si="2"/>
        <v>241222</v>
      </c>
      <c r="T162" s="37" t="str">
        <f>IF(S162=0,"NO OFERTADO",IF(S162&lt;=('EV PRECIO REFERENCIA'!$F162*(1+'EV PRECIO REFERENCIA'!$F$4)),"HABILITA","NO HABILITA"))</f>
        <v>HABILITA</v>
      </c>
      <c r="U162" s="14"/>
    </row>
    <row r="163" spans="1:21" ht="38.25" x14ac:dyDescent="0.2">
      <c r="A163" s="48">
        <v>154</v>
      </c>
      <c r="B163" s="49" t="s">
        <v>208</v>
      </c>
      <c r="C163" s="49" t="s">
        <v>209</v>
      </c>
      <c r="D163" s="132">
        <v>1</v>
      </c>
      <c r="E163" s="50" t="s">
        <v>331</v>
      </c>
      <c r="F163" s="164">
        <v>187313</v>
      </c>
      <c r="G163" s="195"/>
      <c r="H163" s="195"/>
      <c r="I163" s="195"/>
      <c r="J163" s="195"/>
      <c r="K163" s="195"/>
      <c r="L163" s="195"/>
      <c r="M163" s="195"/>
      <c r="N163" s="195"/>
      <c r="O163" s="195"/>
      <c r="P163" s="195"/>
      <c r="Q163" s="195"/>
      <c r="R163" s="195"/>
      <c r="S163" s="14">
        <f t="shared" si="2"/>
        <v>0</v>
      </c>
      <c r="T163" s="37" t="str">
        <f>IF(S163=0,"NO OFERTADO",IF(S163&lt;=('EV PRECIO REFERENCIA'!$F163*(1+'EV PRECIO REFERENCIA'!$F$4)),"HABILITA","NO HABILITA"))</f>
        <v>NO OFERTADO</v>
      </c>
      <c r="U163" s="14"/>
    </row>
    <row r="164" spans="1:21" ht="38.25" x14ac:dyDescent="0.2">
      <c r="A164" s="52">
        <v>155</v>
      </c>
      <c r="B164" s="49" t="s">
        <v>210</v>
      </c>
      <c r="C164" s="49" t="s">
        <v>209</v>
      </c>
      <c r="D164" s="132">
        <v>1</v>
      </c>
      <c r="E164" s="50" t="s">
        <v>331</v>
      </c>
      <c r="F164" s="164">
        <v>187313</v>
      </c>
      <c r="G164" s="195"/>
      <c r="H164" s="195"/>
      <c r="I164" s="195"/>
      <c r="J164" s="195"/>
      <c r="K164" s="195"/>
      <c r="L164" s="195"/>
      <c r="M164" s="195"/>
      <c r="N164" s="195"/>
      <c r="O164" s="195"/>
      <c r="P164" s="195"/>
      <c r="Q164" s="195"/>
      <c r="R164" s="195"/>
      <c r="S164" s="14">
        <f t="shared" si="2"/>
        <v>0</v>
      </c>
      <c r="T164" s="37" t="str">
        <f>IF(S164=0,"NO OFERTADO",IF(S164&lt;=('EV PRECIO REFERENCIA'!$F164*(1+'EV PRECIO REFERENCIA'!$F$4)),"HABILITA","NO HABILITA"))</f>
        <v>NO OFERTADO</v>
      </c>
      <c r="U164" s="14"/>
    </row>
    <row r="165" spans="1:21" ht="38.25" x14ac:dyDescent="0.2">
      <c r="A165" s="48">
        <v>156</v>
      </c>
      <c r="B165" s="49" t="s">
        <v>211</v>
      </c>
      <c r="C165" s="49" t="s">
        <v>209</v>
      </c>
      <c r="D165" s="132">
        <v>1</v>
      </c>
      <c r="E165" s="50" t="s">
        <v>331</v>
      </c>
      <c r="F165" s="164">
        <v>187313</v>
      </c>
      <c r="G165" s="195"/>
      <c r="H165" s="195"/>
      <c r="I165" s="195"/>
      <c r="J165" s="195"/>
      <c r="K165" s="195"/>
      <c r="L165" s="195"/>
      <c r="M165" s="195"/>
      <c r="N165" s="195"/>
      <c r="O165" s="195"/>
      <c r="P165" s="195"/>
      <c r="Q165" s="195"/>
      <c r="R165" s="195"/>
      <c r="S165" s="14">
        <f t="shared" si="2"/>
        <v>0</v>
      </c>
      <c r="T165" s="37" t="str">
        <f>IF(S165=0,"NO OFERTADO",IF(S165&lt;=('EV PRECIO REFERENCIA'!$F165*(1+'EV PRECIO REFERENCIA'!$F$4)),"HABILITA","NO HABILITA"))</f>
        <v>NO OFERTADO</v>
      </c>
      <c r="U165" s="14"/>
    </row>
    <row r="166" spans="1:21" ht="25.5" x14ac:dyDescent="0.2">
      <c r="A166" s="52">
        <v>157</v>
      </c>
      <c r="B166" s="49" t="s">
        <v>262</v>
      </c>
      <c r="C166" s="49" t="s">
        <v>261</v>
      </c>
      <c r="D166" s="132">
        <v>1</v>
      </c>
      <c r="E166" s="50" t="s">
        <v>331</v>
      </c>
      <c r="F166" s="164">
        <v>110160</v>
      </c>
      <c r="G166" s="195"/>
      <c r="H166" s="195"/>
      <c r="I166" s="195"/>
      <c r="J166" s="195"/>
      <c r="K166" s="195"/>
      <c r="L166" s="195"/>
      <c r="M166" s="195"/>
      <c r="N166" s="195"/>
      <c r="O166" s="195"/>
      <c r="P166" s="195"/>
      <c r="Q166" s="195"/>
      <c r="R166" s="195"/>
      <c r="S166" s="14">
        <f t="shared" si="2"/>
        <v>0</v>
      </c>
      <c r="T166" s="37" t="str">
        <f>IF(S166=0,"NO OFERTADO",IF(S166&lt;=('EV PRECIO REFERENCIA'!$F166*(1+'EV PRECIO REFERENCIA'!$F$4)),"HABILITA","NO HABILITA"))</f>
        <v>NO OFERTADO</v>
      </c>
      <c r="U166" s="14"/>
    </row>
    <row r="167" spans="1:21" ht="51" x14ac:dyDescent="0.2">
      <c r="A167" s="48">
        <v>158</v>
      </c>
      <c r="B167" s="49" t="s">
        <v>290</v>
      </c>
      <c r="C167" s="49" t="s">
        <v>291</v>
      </c>
      <c r="D167" s="132">
        <v>1</v>
      </c>
      <c r="E167" s="50" t="s">
        <v>331</v>
      </c>
      <c r="F167" s="164">
        <v>89640</v>
      </c>
      <c r="G167" s="195"/>
      <c r="H167" s="195"/>
      <c r="I167" s="195"/>
      <c r="J167" s="195"/>
      <c r="K167" s="195"/>
      <c r="L167" s="195"/>
      <c r="M167" s="195"/>
      <c r="N167" s="195"/>
      <c r="O167" s="195"/>
      <c r="P167" s="195"/>
      <c r="Q167" s="195"/>
      <c r="R167" s="195"/>
      <c r="S167" s="14">
        <f t="shared" si="2"/>
        <v>0</v>
      </c>
      <c r="T167" s="37" t="str">
        <f>IF(S167=0,"NO OFERTADO",IF(S167&lt;=('EV PRECIO REFERENCIA'!$F167*(1+'EV PRECIO REFERENCIA'!$F$4)),"HABILITA","NO HABILITA"))</f>
        <v>NO OFERTADO</v>
      </c>
      <c r="U167" s="14"/>
    </row>
    <row r="168" spans="1:21" ht="25.5" x14ac:dyDescent="0.2">
      <c r="A168" s="52">
        <v>159</v>
      </c>
      <c r="B168" s="49" t="s">
        <v>54</v>
      </c>
      <c r="C168" s="49" t="s">
        <v>55</v>
      </c>
      <c r="D168" s="132">
        <v>1</v>
      </c>
      <c r="E168" s="50" t="s">
        <v>331</v>
      </c>
      <c r="F168" s="164">
        <v>10294</v>
      </c>
      <c r="G168" s="195"/>
      <c r="H168" s="195"/>
      <c r="I168" s="195">
        <f>IF('EV TECNICA'!I168="0",0,IF('EV TECNICA'!I168="NO CUMPLE EV. TECNICA",0,'OFERTAS ECONOMICAS'!R168))</f>
        <v>10995</v>
      </c>
      <c r="J168" s="195">
        <f>IF('EV TECNICA'!J168="0",0,IF('EV TECNICA'!J168="NO CUMPLE EV. TECNICA",0,'OFERTAS ECONOMICAS'!V168))</f>
        <v>10478</v>
      </c>
      <c r="K168" s="195"/>
      <c r="L168" s="195"/>
      <c r="M168" s="195"/>
      <c r="N168" s="195"/>
      <c r="O168" s="195"/>
      <c r="P168" s="195"/>
      <c r="Q168" s="195"/>
      <c r="R168" s="195"/>
      <c r="S168" s="14">
        <f t="shared" si="2"/>
        <v>10478</v>
      </c>
      <c r="T168" s="37" t="str">
        <f>IF(S168=0,"NO OFERTADO",IF(S168&lt;=('EV PRECIO REFERENCIA'!$F168*(1+'EV PRECIO REFERENCIA'!$F$4)),"HABILITA","NO HABILITA"))</f>
        <v>HABILITA</v>
      </c>
      <c r="U168" s="14"/>
    </row>
    <row r="169" spans="1:21" ht="25.5" x14ac:dyDescent="0.2">
      <c r="A169" s="48">
        <v>160</v>
      </c>
      <c r="B169" s="49" t="s">
        <v>58</v>
      </c>
      <c r="C169" s="49" t="s">
        <v>57</v>
      </c>
      <c r="D169" s="132">
        <v>1</v>
      </c>
      <c r="E169" s="50" t="s">
        <v>331</v>
      </c>
      <c r="F169" s="164">
        <v>7000</v>
      </c>
      <c r="G169" s="195"/>
      <c r="H169" s="195">
        <f>IF('EV TECNICA'!H169="0",0,IF('EV TECNICA'!H169="NO CUMPLE EV. TECNICA",0,'OFERTAS ECONOMICAS'!N169))</f>
        <v>14700</v>
      </c>
      <c r="I169" s="195"/>
      <c r="J169" s="195"/>
      <c r="K169" s="195"/>
      <c r="L169" s="195"/>
      <c r="M169" s="195"/>
      <c r="N169" s="195"/>
      <c r="O169" s="195"/>
      <c r="P169" s="195"/>
      <c r="Q169" s="195"/>
      <c r="R169" s="195"/>
      <c r="S169" s="14">
        <f t="shared" si="2"/>
        <v>14700</v>
      </c>
      <c r="T169" s="37" t="str">
        <f>IF(S169=0,"NO OFERTADO",IF(S169&lt;=('EV PRECIO REFERENCIA'!$F169*(1+'EV PRECIO REFERENCIA'!$F$4)),"HABILITA","NO HABILITA"))</f>
        <v>NO HABILITA</v>
      </c>
      <c r="U169" s="14"/>
    </row>
    <row r="170" spans="1:21" ht="38.25" x14ac:dyDescent="0.2">
      <c r="A170" s="52">
        <v>161</v>
      </c>
      <c r="B170" s="49" t="s">
        <v>67</v>
      </c>
      <c r="C170" s="49" t="s">
        <v>65</v>
      </c>
      <c r="D170" s="132">
        <v>1</v>
      </c>
      <c r="E170" s="50" t="s">
        <v>331</v>
      </c>
      <c r="F170" s="164">
        <v>16988</v>
      </c>
      <c r="G170" s="195"/>
      <c r="H170" s="195"/>
      <c r="I170" s="195"/>
      <c r="J170" s="195"/>
      <c r="K170" s="195"/>
      <c r="L170" s="195"/>
      <c r="M170" s="195"/>
      <c r="N170" s="195"/>
      <c r="O170" s="195"/>
      <c r="P170" s="195"/>
      <c r="Q170" s="195"/>
      <c r="R170" s="195"/>
      <c r="S170" s="14">
        <f t="shared" si="2"/>
        <v>0</v>
      </c>
      <c r="T170" s="37" t="str">
        <f>IF(S170=0,"NO OFERTADO",IF(S170&lt;=('EV PRECIO REFERENCIA'!$F170*(1+'EV PRECIO REFERENCIA'!$F$4)),"HABILITA","NO HABILITA"))</f>
        <v>NO OFERTADO</v>
      </c>
      <c r="U170" s="14"/>
    </row>
    <row r="171" spans="1:21" ht="38.25" x14ac:dyDescent="0.2">
      <c r="A171" s="48">
        <v>162</v>
      </c>
      <c r="B171" s="49" t="s">
        <v>68</v>
      </c>
      <c r="C171" s="49" t="s">
        <v>65</v>
      </c>
      <c r="D171" s="132">
        <v>1</v>
      </c>
      <c r="E171" s="50" t="s">
        <v>331</v>
      </c>
      <c r="F171" s="164">
        <v>16988</v>
      </c>
      <c r="G171" s="195"/>
      <c r="H171" s="195"/>
      <c r="I171" s="195"/>
      <c r="J171" s="195">
        <f>IF('EV TECNICA'!J171="0",0,IF('EV TECNICA'!J171="NO CUMPLE EV. TECNICA",0,'OFERTAS ECONOMICAS'!V171))</f>
        <v>10045</v>
      </c>
      <c r="K171" s="195"/>
      <c r="L171" s="195"/>
      <c r="M171" s="195"/>
      <c r="N171" s="195"/>
      <c r="O171" s="195"/>
      <c r="P171" s="195"/>
      <c r="Q171" s="195"/>
      <c r="R171" s="195"/>
      <c r="S171" s="14">
        <f t="shared" si="2"/>
        <v>10045</v>
      </c>
      <c r="T171" s="37" t="str">
        <f>IF(S171=0,"NO OFERTADO",IF(S171&lt;=('EV PRECIO REFERENCIA'!$F171*(1+'EV PRECIO REFERENCIA'!$F$4)),"HABILITA","NO HABILITA"))</f>
        <v>HABILITA</v>
      </c>
      <c r="U171" s="14"/>
    </row>
    <row r="172" spans="1:21" ht="25.5" x14ac:dyDescent="0.2">
      <c r="A172" s="52">
        <v>163</v>
      </c>
      <c r="B172" s="49" t="s">
        <v>71</v>
      </c>
      <c r="C172" s="49" t="s">
        <v>72</v>
      </c>
      <c r="D172" s="132">
        <v>1</v>
      </c>
      <c r="E172" s="50" t="s">
        <v>331</v>
      </c>
      <c r="F172" s="164">
        <v>434</v>
      </c>
      <c r="G172" s="195"/>
      <c r="H172" s="195"/>
      <c r="I172" s="195"/>
      <c r="J172" s="195"/>
      <c r="K172" s="195"/>
      <c r="L172" s="195"/>
      <c r="M172" s="195"/>
      <c r="N172" s="195"/>
      <c r="O172" s="195"/>
      <c r="P172" s="195"/>
      <c r="Q172" s="195"/>
      <c r="R172" s="195"/>
      <c r="S172" s="14">
        <f t="shared" si="2"/>
        <v>0</v>
      </c>
      <c r="T172" s="37" t="str">
        <f>IF(S172=0,"NO OFERTADO",IF(S172&lt;=('EV PRECIO REFERENCIA'!$F172*(1+'EV PRECIO REFERENCIA'!$F$4)),"HABILITA","NO HABILITA"))</f>
        <v>NO OFERTADO</v>
      </c>
      <c r="U172" s="14"/>
    </row>
    <row r="173" spans="1:21" ht="76.5" x14ac:dyDescent="0.2">
      <c r="A173" s="48">
        <v>164</v>
      </c>
      <c r="B173" s="49" t="s">
        <v>404</v>
      </c>
      <c r="C173" s="49" t="s">
        <v>73</v>
      </c>
      <c r="D173" s="132">
        <v>1</v>
      </c>
      <c r="E173" s="50" t="s">
        <v>331</v>
      </c>
      <c r="F173" s="164">
        <v>6245</v>
      </c>
      <c r="G173" s="195">
        <f>IF('EV TECNICA'!G173="0",0,IF('EV TECNICA'!G173="NO CUMPLE EV. TECNICA",0,'OFERTAS ECONOMICAS'!J173))</f>
        <v>4950</v>
      </c>
      <c r="H173" s="195"/>
      <c r="I173" s="195"/>
      <c r="J173" s="195"/>
      <c r="K173" s="195">
        <f>IF('EV TECNICA'!K173="0",0,IF('EV TECNICA'!K173="NO CUMPLE EV. TECNICA",0,'OFERTAS ECONOMICAS'!Z173))</f>
        <v>6642</v>
      </c>
      <c r="L173" s="195">
        <f>IF('EV TECNICA'!L173="0",0,IF('EV TECNICA'!L173="NO CUMPLE EV. TECNICA",0,'OFERTAS ECONOMICAS'!AD173))</f>
        <v>7900</v>
      </c>
      <c r="M173" s="195"/>
      <c r="N173" s="195"/>
      <c r="O173" s="195"/>
      <c r="P173" s="195"/>
      <c r="Q173" s="195"/>
      <c r="R173" s="195"/>
      <c r="S173" s="14">
        <f t="shared" si="2"/>
        <v>4950</v>
      </c>
      <c r="T173" s="37" t="str">
        <f>IF(S173=0,"NO OFERTADO",IF(S173&lt;=('EV PRECIO REFERENCIA'!$F173*(1+'EV PRECIO REFERENCIA'!$F$4)),"HABILITA","NO HABILITA"))</f>
        <v>HABILITA</v>
      </c>
      <c r="U173" s="14"/>
    </row>
    <row r="174" spans="1:21" ht="25.5" x14ac:dyDescent="0.2">
      <c r="A174" s="52">
        <v>165</v>
      </c>
      <c r="B174" s="49" t="s">
        <v>83</v>
      </c>
      <c r="C174" s="49" t="s">
        <v>82</v>
      </c>
      <c r="D174" s="132">
        <v>1</v>
      </c>
      <c r="E174" s="50" t="s">
        <v>331</v>
      </c>
      <c r="F174" s="164">
        <v>308</v>
      </c>
      <c r="G174" s="195"/>
      <c r="H174" s="195"/>
      <c r="I174" s="195"/>
      <c r="J174" s="195"/>
      <c r="K174" s="195"/>
      <c r="L174" s="195"/>
      <c r="M174" s="195"/>
      <c r="N174" s="195"/>
      <c r="O174" s="195"/>
      <c r="P174" s="195"/>
      <c r="Q174" s="195"/>
      <c r="R174" s="195"/>
      <c r="S174" s="14">
        <f t="shared" si="2"/>
        <v>0</v>
      </c>
      <c r="T174" s="37" t="str">
        <f>IF(S174=0,"NO OFERTADO",IF(S174&lt;=('EV PRECIO REFERENCIA'!$F174*(1+'EV PRECIO REFERENCIA'!$F$4)),"HABILITA","NO HABILITA"))</f>
        <v>NO OFERTADO</v>
      </c>
      <c r="U174" s="14"/>
    </row>
    <row r="175" spans="1:21" ht="38.25" x14ac:dyDescent="0.2">
      <c r="A175" s="48">
        <v>166</v>
      </c>
      <c r="B175" s="49" t="s">
        <v>405</v>
      </c>
      <c r="C175" s="49" t="s">
        <v>84</v>
      </c>
      <c r="D175" s="132">
        <v>1</v>
      </c>
      <c r="E175" s="50" t="s">
        <v>331</v>
      </c>
      <c r="F175" s="164">
        <v>139044</v>
      </c>
      <c r="G175" s="195"/>
      <c r="H175" s="195"/>
      <c r="I175" s="195"/>
      <c r="J175" s="195"/>
      <c r="K175" s="195"/>
      <c r="L175" s="195"/>
      <c r="M175" s="195"/>
      <c r="N175" s="195"/>
      <c r="O175" s="195"/>
      <c r="P175" s="195"/>
      <c r="Q175" s="195"/>
      <c r="R175" s="195"/>
      <c r="S175" s="14">
        <f t="shared" si="2"/>
        <v>0</v>
      </c>
      <c r="T175" s="37" t="str">
        <f>IF(S175=0,"NO OFERTADO",IF(S175&lt;=('EV PRECIO REFERENCIA'!$F175*(1+'EV PRECIO REFERENCIA'!$F$4)),"HABILITA","NO HABILITA"))</f>
        <v>NO OFERTADO</v>
      </c>
      <c r="U175" s="14"/>
    </row>
    <row r="176" spans="1:21" ht="25.5" x14ac:dyDescent="0.2">
      <c r="A176" s="52">
        <v>167</v>
      </c>
      <c r="B176" s="49" t="s">
        <v>85</v>
      </c>
      <c r="C176" s="49" t="s">
        <v>86</v>
      </c>
      <c r="D176" s="132">
        <v>1</v>
      </c>
      <c r="E176" s="50" t="s">
        <v>331</v>
      </c>
      <c r="F176" s="164">
        <v>222229</v>
      </c>
      <c r="G176" s="195"/>
      <c r="H176" s="195"/>
      <c r="I176" s="195"/>
      <c r="J176" s="195">
        <f>IF('EV TECNICA'!J176="0",0,IF('EV TECNICA'!J176="NO CUMPLE EV. TECNICA",0,'OFERTAS ECONOMICAS'!V176))</f>
        <v>366552.13</v>
      </c>
      <c r="K176" s="195"/>
      <c r="L176" s="195"/>
      <c r="M176" s="195"/>
      <c r="N176" s="195"/>
      <c r="O176" s="195"/>
      <c r="P176" s="195"/>
      <c r="Q176" s="195"/>
      <c r="R176" s="195"/>
      <c r="S176" s="14">
        <f t="shared" si="2"/>
        <v>366552.13</v>
      </c>
      <c r="T176" s="37" t="str">
        <f>IF(S176=0,"NO OFERTADO",IF(S176&lt;=('EV PRECIO REFERENCIA'!$F176*(1+'EV PRECIO REFERENCIA'!$F$4)),"HABILITA","NO HABILITA"))</f>
        <v>NO HABILITA</v>
      </c>
      <c r="U176" s="14"/>
    </row>
    <row r="177" spans="1:21" ht="25.5" x14ac:dyDescent="0.2">
      <c r="A177" s="48">
        <v>168</v>
      </c>
      <c r="B177" s="49" t="s">
        <v>111</v>
      </c>
      <c r="C177" s="49" t="s">
        <v>107</v>
      </c>
      <c r="D177" s="132">
        <v>1</v>
      </c>
      <c r="E177" s="50" t="s">
        <v>331</v>
      </c>
      <c r="F177" s="164">
        <v>366341</v>
      </c>
      <c r="G177" s="195"/>
      <c r="H177" s="195"/>
      <c r="I177" s="195"/>
      <c r="J177" s="195"/>
      <c r="K177" s="195"/>
      <c r="L177" s="195"/>
      <c r="M177" s="195"/>
      <c r="N177" s="195"/>
      <c r="O177" s="195"/>
      <c r="P177" s="195"/>
      <c r="Q177" s="195"/>
      <c r="R177" s="195"/>
      <c r="S177" s="14">
        <f t="shared" si="2"/>
        <v>0</v>
      </c>
      <c r="T177" s="37" t="str">
        <f>IF(S177=0,"NO OFERTADO",IF(S177&lt;=('EV PRECIO REFERENCIA'!$F177*(1+'EV PRECIO REFERENCIA'!$F$4)),"HABILITA","NO HABILITA"))</f>
        <v>NO OFERTADO</v>
      </c>
      <c r="U177" s="14"/>
    </row>
    <row r="178" spans="1:21" ht="25.5" x14ac:dyDescent="0.2">
      <c r="A178" s="52">
        <v>169</v>
      </c>
      <c r="B178" s="49" t="s">
        <v>406</v>
      </c>
      <c r="C178" s="49" t="s">
        <v>107</v>
      </c>
      <c r="D178" s="132">
        <v>1</v>
      </c>
      <c r="E178" s="50" t="s">
        <v>331</v>
      </c>
      <c r="F178" s="164">
        <v>338265</v>
      </c>
      <c r="G178" s="195"/>
      <c r="H178" s="195"/>
      <c r="I178" s="195"/>
      <c r="J178" s="195">
        <f>IF('EV TECNICA'!J178="0",0,IF('EV TECNICA'!J178="NO CUMPLE EV. TECNICA",0,'OFERTAS ECONOMICAS'!V178))</f>
        <v>294318</v>
      </c>
      <c r="K178" s="195"/>
      <c r="L178" s="195"/>
      <c r="M178" s="195"/>
      <c r="N178" s="195"/>
      <c r="O178" s="195"/>
      <c r="P178" s="195"/>
      <c r="Q178" s="195"/>
      <c r="R178" s="195"/>
      <c r="S178" s="14">
        <f t="shared" si="2"/>
        <v>294318</v>
      </c>
      <c r="T178" s="37" t="str">
        <f>IF(S178=0,"NO OFERTADO",IF(S178&lt;=('EV PRECIO REFERENCIA'!$F178*(1+'EV PRECIO REFERENCIA'!$F$4)),"HABILITA","NO HABILITA"))</f>
        <v>HABILITA</v>
      </c>
      <c r="U178" s="14"/>
    </row>
    <row r="179" spans="1:21" ht="25.5" x14ac:dyDescent="0.2">
      <c r="A179" s="48">
        <v>170</v>
      </c>
      <c r="B179" s="49" t="s">
        <v>113</v>
      </c>
      <c r="C179" s="49" t="s">
        <v>107</v>
      </c>
      <c r="D179" s="132">
        <v>1</v>
      </c>
      <c r="E179" s="50" t="s">
        <v>331</v>
      </c>
      <c r="F179" s="164">
        <v>306122</v>
      </c>
      <c r="G179" s="195"/>
      <c r="H179" s="195"/>
      <c r="I179" s="195"/>
      <c r="J179" s="195"/>
      <c r="K179" s="195"/>
      <c r="L179" s="195"/>
      <c r="M179" s="195"/>
      <c r="N179" s="195"/>
      <c r="O179" s="195"/>
      <c r="P179" s="195"/>
      <c r="Q179" s="195"/>
      <c r="R179" s="195"/>
      <c r="S179" s="14">
        <f t="shared" si="2"/>
        <v>0</v>
      </c>
      <c r="T179" s="37" t="str">
        <f>IF(S179=0,"NO OFERTADO",IF(S179&lt;=('EV PRECIO REFERENCIA'!$F179*(1+'EV PRECIO REFERENCIA'!$F$4)),"HABILITA","NO HABILITA"))</f>
        <v>NO OFERTADO</v>
      </c>
      <c r="U179" s="14"/>
    </row>
    <row r="180" spans="1:21" x14ac:dyDescent="0.2">
      <c r="A180" s="52">
        <v>171</v>
      </c>
      <c r="B180" s="49" t="s">
        <v>114</v>
      </c>
      <c r="C180" s="49" t="s">
        <v>107</v>
      </c>
      <c r="D180" s="132">
        <v>1</v>
      </c>
      <c r="E180" s="50" t="s">
        <v>331</v>
      </c>
      <c r="F180" s="164">
        <v>22500</v>
      </c>
      <c r="G180" s="195"/>
      <c r="H180" s="195"/>
      <c r="I180" s="195"/>
      <c r="J180" s="195"/>
      <c r="K180" s="195"/>
      <c r="L180" s="195"/>
      <c r="M180" s="195"/>
      <c r="N180" s="195"/>
      <c r="O180" s="195">
        <f>IF('EV TECNICA'!O180="0",0,IF('EV TECNICA'!O180="NO CUMPLE EV. TECNICA",0,'OFERTAS ECONOMICAS'!AP180))</f>
        <v>32500</v>
      </c>
      <c r="P180" s="195"/>
      <c r="Q180" s="195"/>
      <c r="R180" s="195"/>
      <c r="S180" s="14">
        <f t="shared" si="2"/>
        <v>32500</v>
      </c>
      <c r="T180" s="37" t="str">
        <f>IF(S180=0,"NO OFERTADO",IF(S180&lt;=('EV PRECIO REFERENCIA'!$F180*(1+'EV PRECIO REFERENCIA'!$F$4)),"HABILITA","NO HABILITA"))</f>
        <v>NO HABILITA</v>
      </c>
      <c r="U180" s="14"/>
    </row>
    <row r="181" spans="1:21" ht="38.25" x14ac:dyDescent="0.2">
      <c r="A181" s="48">
        <v>172</v>
      </c>
      <c r="B181" s="49" t="s">
        <v>407</v>
      </c>
      <c r="C181" s="49" t="s">
        <v>43</v>
      </c>
      <c r="D181" s="132">
        <v>1</v>
      </c>
      <c r="E181" s="50" t="s">
        <v>331</v>
      </c>
      <c r="F181" s="164">
        <v>5735</v>
      </c>
      <c r="G181" s="195"/>
      <c r="H181" s="195"/>
      <c r="I181" s="195"/>
      <c r="J181" s="195"/>
      <c r="K181" s="195"/>
      <c r="L181" s="195"/>
      <c r="M181" s="195"/>
      <c r="N181" s="195"/>
      <c r="O181" s="195"/>
      <c r="P181" s="195"/>
      <c r="Q181" s="195"/>
      <c r="R181" s="195"/>
      <c r="S181" s="14">
        <f t="shared" si="2"/>
        <v>0</v>
      </c>
      <c r="T181" s="37" t="str">
        <f>IF(S181=0,"NO OFERTADO",IF(S181&lt;=('EV PRECIO REFERENCIA'!$F181*(1+'EV PRECIO REFERENCIA'!$F$4)),"HABILITA","NO HABILITA"))</f>
        <v>NO OFERTADO</v>
      </c>
      <c r="U181" s="14"/>
    </row>
    <row r="182" spans="1:21" x14ac:dyDescent="0.2">
      <c r="A182" s="52">
        <v>173</v>
      </c>
      <c r="B182" s="49" t="s">
        <v>119</v>
      </c>
      <c r="C182" s="49" t="s">
        <v>43</v>
      </c>
      <c r="D182" s="132">
        <v>1</v>
      </c>
      <c r="E182" s="50" t="s">
        <v>331</v>
      </c>
      <c r="F182" s="164">
        <v>3181</v>
      </c>
      <c r="G182" s="195"/>
      <c r="H182" s="195"/>
      <c r="I182" s="195"/>
      <c r="J182" s="195">
        <f>IF('EV TECNICA'!J182="0",0,IF('EV TECNICA'!J182="NO CUMPLE EV. TECNICA",0,'OFERTAS ECONOMICAS'!V182))</f>
        <v>3544</v>
      </c>
      <c r="K182" s="195"/>
      <c r="L182" s="195"/>
      <c r="M182" s="195"/>
      <c r="N182" s="195"/>
      <c r="O182" s="195"/>
      <c r="P182" s="195"/>
      <c r="Q182" s="195"/>
      <c r="R182" s="195"/>
      <c r="S182" s="14">
        <f t="shared" si="2"/>
        <v>3544</v>
      </c>
      <c r="T182" s="37" t="str">
        <f>IF(S182=0,"NO OFERTADO",IF(S182&lt;=('EV PRECIO REFERENCIA'!$F182*(1+'EV PRECIO REFERENCIA'!$F$4)),"HABILITA","NO HABILITA"))</f>
        <v>HABILITA</v>
      </c>
      <c r="U182" s="14"/>
    </row>
    <row r="183" spans="1:21" ht="25.5" x14ac:dyDescent="0.2">
      <c r="A183" s="48">
        <v>174</v>
      </c>
      <c r="B183" s="49" t="s">
        <v>124</v>
      </c>
      <c r="C183" s="49" t="s">
        <v>121</v>
      </c>
      <c r="D183" s="132">
        <v>1</v>
      </c>
      <c r="E183" s="50" t="s">
        <v>331</v>
      </c>
      <c r="F183" s="164">
        <v>14031</v>
      </c>
      <c r="G183" s="195"/>
      <c r="H183" s="195"/>
      <c r="I183" s="195">
        <f>IF('EV TECNICA'!I183="0",0,IF('EV TECNICA'!I183="NO CUMPLE EV. TECNICA",0,'OFERTAS ECONOMICAS'!R183))</f>
        <v>12345</v>
      </c>
      <c r="J183" s="195"/>
      <c r="K183" s="195"/>
      <c r="L183" s="195"/>
      <c r="M183" s="195"/>
      <c r="N183" s="195">
        <f>IF('EV TECNICA'!N183="0",0,IF('EV TECNICA'!N183="NO CUMPLE EV. TECNICA",0,'OFERTAS ECONOMICAS'!AL183))</f>
        <v>19520</v>
      </c>
      <c r="O183" s="195"/>
      <c r="P183" s="195"/>
      <c r="Q183" s="195"/>
      <c r="R183" s="195"/>
      <c r="S183" s="14">
        <f t="shared" si="2"/>
        <v>12345</v>
      </c>
      <c r="T183" s="37" t="str">
        <f>IF(S183=0,"NO OFERTADO",IF(S183&lt;=('EV PRECIO REFERENCIA'!$F183*(1+'EV PRECIO REFERENCIA'!$F$4)),"HABILITA","NO HABILITA"))</f>
        <v>HABILITA</v>
      </c>
      <c r="U183" s="14"/>
    </row>
    <row r="184" spans="1:21" ht="51" x14ac:dyDescent="0.2">
      <c r="A184" s="52">
        <v>175</v>
      </c>
      <c r="B184" s="49" t="s">
        <v>131</v>
      </c>
      <c r="C184" s="49" t="s">
        <v>132</v>
      </c>
      <c r="D184" s="132">
        <v>1</v>
      </c>
      <c r="E184" s="50" t="s">
        <v>331</v>
      </c>
      <c r="F184" s="164">
        <v>33750</v>
      </c>
      <c r="G184" s="195"/>
      <c r="H184" s="195"/>
      <c r="I184" s="195"/>
      <c r="J184" s="195"/>
      <c r="K184" s="195"/>
      <c r="L184" s="195"/>
      <c r="M184" s="195"/>
      <c r="N184" s="195"/>
      <c r="O184" s="195"/>
      <c r="P184" s="195"/>
      <c r="Q184" s="195"/>
      <c r="R184" s="195"/>
      <c r="S184" s="14">
        <f t="shared" si="2"/>
        <v>0</v>
      </c>
      <c r="T184" s="37" t="str">
        <f>IF(S184=0,"NO OFERTADO",IF(S184&lt;=('EV PRECIO REFERENCIA'!$F184*(1+'EV PRECIO REFERENCIA'!$F$4)),"HABILITA","NO HABILITA"))</f>
        <v>NO OFERTADO</v>
      </c>
      <c r="U184" s="14"/>
    </row>
    <row r="185" spans="1:21" ht="25.5" x14ac:dyDescent="0.2">
      <c r="A185" s="48">
        <v>176</v>
      </c>
      <c r="B185" s="49" t="s">
        <v>137</v>
      </c>
      <c r="C185" s="49" t="s">
        <v>138</v>
      </c>
      <c r="D185" s="132">
        <v>1</v>
      </c>
      <c r="E185" s="50" t="s">
        <v>331</v>
      </c>
      <c r="F185" s="164">
        <v>451473</v>
      </c>
      <c r="G185" s="195"/>
      <c r="H185" s="195"/>
      <c r="I185" s="195"/>
      <c r="J185" s="195">
        <f>IF('EV TECNICA'!J185="0",0,IF('EV TECNICA'!J185="NO CUMPLE EV. TECNICA",0,'OFERTAS ECONOMICAS'!V185))</f>
        <v>394091</v>
      </c>
      <c r="K185" s="195"/>
      <c r="L185" s="195"/>
      <c r="M185" s="195"/>
      <c r="N185" s="195"/>
      <c r="O185" s="195"/>
      <c r="P185" s="195"/>
      <c r="Q185" s="195"/>
      <c r="R185" s="195"/>
      <c r="S185" s="14">
        <f t="shared" si="2"/>
        <v>394091</v>
      </c>
      <c r="T185" s="37" t="str">
        <f>IF(S185=0,"NO OFERTADO",IF(S185&lt;=('EV PRECIO REFERENCIA'!$F185*(1+'EV PRECIO REFERENCIA'!$F$4)),"HABILITA","NO HABILITA"))</f>
        <v>HABILITA</v>
      </c>
      <c r="U185" s="14"/>
    </row>
    <row r="186" spans="1:21" ht="25.5" x14ac:dyDescent="0.2">
      <c r="A186" s="52">
        <v>177</v>
      </c>
      <c r="B186" s="49" t="s">
        <v>139</v>
      </c>
      <c r="C186" s="49" t="s">
        <v>138</v>
      </c>
      <c r="D186" s="132">
        <v>1</v>
      </c>
      <c r="E186" s="50" t="s">
        <v>331</v>
      </c>
      <c r="F186" s="164">
        <v>451473</v>
      </c>
      <c r="G186" s="195"/>
      <c r="H186" s="195"/>
      <c r="I186" s="195"/>
      <c r="J186" s="195"/>
      <c r="K186" s="195"/>
      <c r="L186" s="195"/>
      <c r="M186" s="195"/>
      <c r="N186" s="195"/>
      <c r="O186" s="195"/>
      <c r="P186" s="195"/>
      <c r="Q186" s="195"/>
      <c r="R186" s="195"/>
      <c r="S186" s="14">
        <f t="shared" si="2"/>
        <v>0</v>
      </c>
      <c r="T186" s="37" t="str">
        <f>IF(S186=0,"NO OFERTADO",IF(S186&lt;=('EV PRECIO REFERENCIA'!$F186*(1+'EV PRECIO REFERENCIA'!$F$4)),"HABILITA","NO HABILITA"))</f>
        <v>NO OFERTADO</v>
      </c>
      <c r="U186" s="14"/>
    </row>
    <row r="187" spans="1:21" ht="51" x14ac:dyDescent="0.2">
      <c r="A187" s="48">
        <v>178</v>
      </c>
      <c r="B187" s="49" t="s">
        <v>142</v>
      </c>
      <c r="C187" s="49" t="s">
        <v>141</v>
      </c>
      <c r="D187" s="132">
        <v>1</v>
      </c>
      <c r="E187" s="50" t="s">
        <v>331</v>
      </c>
      <c r="F187" s="164">
        <v>31250</v>
      </c>
      <c r="G187" s="195"/>
      <c r="H187" s="195"/>
      <c r="I187" s="195"/>
      <c r="J187" s="195"/>
      <c r="K187" s="195"/>
      <c r="L187" s="195"/>
      <c r="M187" s="195"/>
      <c r="N187" s="195"/>
      <c r="O187" s="195"/>
      <c r="P187" s="195"/>
      <c r="Q187" s="195"/>
      <c r="R187" s="195"/>
      <c r="S187" s="14">
        <f t="shared" si="2"/>
        <v>0</v>
      </c>
      <c r="T187" s="37" t="str">
        <f>IF(S187=0,"NO OFERTADO",IF(S187&lt;=('EV PRECIO REFERENCIA'!$F187*(1+'EV PRECIO REFERENCIA'!$F$4)),"HABILITA","NO HABILITA"))</f>
        <v>NO OFERTADO</v>
      </c>
      <c r="U187" s="14"/>
    </row>
    <row r="188" spans="1:21" ht="25.5" x14ac:dyDescent="0.2">
      <c r="A188" s="52">
        <v>179</v>
      </c>
      <c r="B188" s="49" t="s">
        <v>153</v>
      </c>
      <c r="C188" s="49" t="s">
        <v>152</v>
      </c>
      <c r="D188" s="132">
        <v>1</v>
      </c>
      <c r="E188" s="50" t="s">
        <v>331</v>
      </c>
      <c r="F188" s="164">
        <v>23925</v>
      </c>
      <c r="G188" s="195"/>
      <c r="H188" s="195"/>
      <c r="I188" s="195"/>
      <c r="J188" s="195"/>
      <c r="K188" s="195"/>
      <c r="L188" s="195"/>
      <c r="M188" s="195"/>
      <c r="N188" s="195"/>
      <c r="O188" s="195"/>
      <c r="P188" s="195"/>
      <c r="Q188" s="195"/>
      <c r="R188" s="195"/>
      <c r="S188" s="14">
        <f t="shared" si="2"/>
        <v>0</v>
      </c>
      <c r="T188" s="37" t="str">
        <f>IF(S188=0,"NO OFERTADO",IF(S188&lt;=('EV PRECIO REFERENCIA'!$F188*(1+'EV PRECIO REFERENCIA'!$F$4)),"HABILITA","NO HABILITA"))</f>
        <v>NO OFERTADO</v>
      </c>
      <c r="U188" s="14"/>
    </row>
    <row r="189" spans="1:21" ht="25.5" x14ac:dyDescent="0.2">
      <c r="A189" s="48">
        <v>180</v>
      </c>
      <c r="B189" s="49" t="s">
        <v>160</v>
      </c>
      <c r="C189" s="49" t="s">
        <v>157</v>
      </c>
      <c r="D189" s="132">
        <v>1</v>
      </c>
      <c r="E189" s="50" t="s">
        <v>331</v>
      </c>
      <c r="F189" s="164">
        <v>359391</v>
      </c>
      <c r="G189" s="195"/>
      <c r="H189" s="195"/>
      <c r="I189" s="195"/>
      <c r="J189" s="195"/>
      <c r="K189" s="195"/>
      <c r="L189" s="195"/>
      <c r="M189" s="195"/>
      <c r="N189" s="195"/>
      <c r="O189" s="195"/>
      <c r="P189" s="195"/>
      <c r="Q189" s="195"/>
      <c r="R189" s="195"/>
      <c r="S189" s="14">
        <f t="shared" si="2"/>
        <v>0</v>
      </c>
      <c r="T189" s="37" t="str">
        <f>IF(S189=0,"NO OFERTADO",IF(S189&lt;=('EV PRECIO REFERENCIA'!$F189*(1+'EV PRECIO REFERENCIA'!$F$4)),"HABILITA","NO HABILITA"))</f>
        <v>NO OFERTADO</v>
      </c>
      <c r="U189" s="14"/>
    </row>
    <row r="190" spans="1:21" ht="22.5" x14ac:dyDescent="0.2">
      <c r="A190" s="52">
        <v>181</v>
      </c>
      <c r="B190" s="49" t="s">
        <v>162</v>
      </c>
      <c r="C190" s="49" t="s">
        <v>157</v>
      </c>
      <c r="D190" s="132">
        <v>1</v>
      </c>
      <c r="E190" s="50" t="s">
        <v>331</v>
      </c>
      <c r="F190" s="164">
        <v>378994</v>
      </c>
      <c r="G190" s="195"/>
      <c r="H190" s="195"/>
      <c r="I190" s="195"/>
      <c r="J190" s="195"/>
      <c r="K190" s="195"/>
      <c r="L190" s="195"/>
      <c r="M190" s="195"/>
      <c r="N190" s="195"/>
      <c r="O190" s="195"/>
      <c r="P190" s="195"/>
      <c r="Q190" s="195"/>
      <c r="R190" s="195"/>
      <c r="S190" s="14">
        <f t="shared" si="2"/>
        <v>0</v>
      </c>
      <c r="T190" s="37" t="str">
        <f>IF(S190=0,"NO OFERTADO",IF(S190&lt;=('EV PRECIO REFERENCIA'!$F190*(1+'EV PRECIO REFERENCIA'!$F$4)),"HABILITA","NO HABILITA"))</f>
        <v>NO OFERTADO</v>
      </c>
      <c r="U190" s="14"/>
    </row>
    <row r="191" spans="1:21" ht="25.5" x14ac:dyDescent="0.2">
      <c r="A191" s="48">
        <v>182</v>
      </c>
      <c r="B191" s="49" t="s">
        <v>164</v>
      </c>
      <c r="C191" s="49" t="s">
        <v>165</v>
      </c>
      <c r="D191" s="132">
        <v>1</v>
      </c>
      <c r="E191" s="50" t="s">
        <v>331</v>
      </c>
      <c r="F191" s="164">
        <v>295527</v>
      </c>
      <c r="G191" s="195"/>
      <c r="H191" s="195"/>
      <c r="I191" s="195"/>
      <c r="J191" s="195"/>
      <c r="K191" s="195"/>
      <c r="L191" s="195"/>
      <c r="M191" s="195"/>
      <c r="N191" s="195"/>
      <c r="O191" s="195"/>
      <c r="P191" s="195"/>
      <c r="Q191" s="195"/>
      <c r="R191" s="195"/>
      <c r="S191" s="14">
        <f t="shared" si="2"/>
        <v>0</v>
      </c>
      <c r="T191" s="37" t="str">
        <f>IF(S191=0,"NO OFERTADO",IF(S191&lt;=('EV PRECIO REFERENCIA'!$F191*(1+'EV PRECIO REFERENCIA'!$F$4)),"HABILITA","NO HABILITA"))</f>
        <v>NO OFERTADO</v>
      </c>
      <c r="U191" s="14"/>
    </row>
    <row r="192" spans="1:21" x14ac:dyDescent="0.2">
      <c r="A192" s="52">
        <v>183</v>
      </c>
      <c r="B192" s="49" t="s">
        <v>167</v>
      </c>
      <c r="C192" s="49" t="s">
        <v>166</v>
      </c>
      <c r="D192" s="132">
        <v>1</v>
      </c>
      <c r="E192" s="50" t="s">
        <v>331</v>
      </c>
      <c r="F192" s="164">
        <v>1229313</v>
      </c>
      <c r="G192" s="195"/>
      <c r="H192" s="195"/>
      <c r="I192" s="195"/>
      <c r="J192" s="195"/>
      <c r="K192" s="195"/>
      <c r="L192" s="195"/>
      <c r="M192" s="195"/>
      <c r="N192" s="195"/>
      <c r="O192" s="195"/>
      <c r="P192" s="195">
        <f>IF('EV TECNICA'!P192="0",0,IF('EV TECNICA'!P192="NO CUMPLE EV. TECNICA",0,'OFERTAS ECONOMICAS'!AT192))</f>
        <v>929999</v>
      </c>
      <c r="Q192" s="195"/>
      <c r="R192" s="195"/>
      <c r="S192" s="14">
        <f t="shared" si="2"/>
        <v>929999</v>
      </c>
      <c r="T192" s="37" t="str">
        <f>IF(S192=0,"NO OFERTADO",IF(S192&lt;=('EV PRECIO REFERENCIA'!$F192*(1+'EV PRECIO REFERENCIA'!$F$4)),"HABILITA","NO HABILITA"))</f>
        <v>HABILITA</v>
      </c>
      <c r="U192" s="14"/>
    </row>
    <row r="193" spans="1:21" ht="25.5" x14ac:dyDescent="0.2">
      <c r="A193" s="48">
        <v>184</v>
      </c>
      <c r="B193" s="49" t="s">
        <v>195</v>
      </c>
      <c r="C193" s="49" t="s">
        <v>196</v>
      </c>
      <c r="D193" s="132">
        <v>1</v>
      </c>
      <c r="E193" s="50" t="s">
        <v>331</v>
      </c>
      <c r="F193" s="164">
        <v>23681</v>
      </c>
      <c r="G193" s="195"/>
      <c r="H193" s="195"/>
      <c r="I193" s="195"/>
      <c r="J193" s="195"/>
      <c r="K193" s="195"/>
      <c r="L193" s="195"/>
      <c r="M193" s="195"/>
      <c r="N193" s="195"/>
      <c r="O193" s="195"/>
      <c r="P193" s="195"/>
      <c r="Q193" s="195"/>
      <c r="R193" s="195"/>
      <c r="S193" s="14">
        <f t="shared" si="2"/>
        <v>0</v>
      </c>
      <c r="T193" s="37" t="str">
        <f>IF(S193=0,"NO OFERTADO",IF(S193&lt;=('EV PRECIO REFERENCIA'!$F193*(1+'EV PRECIO REFERENCIA'!$F$4)),"HABILITA","NO HABILITA"))</f>
        <v>NO OFERTADO</v>
      </c>
      <c r="U193" s="14"/>
    </row>
    <row r="194" spans="1:21" ht="51" x14ac:dyDescent="0.2">
      <c r="A194" s="52">
        <v>185</v>
      </c>
      <c r="B194" s="49" t="s">
        <v>199</v>
      </c>
      <c r="C194" s="49" t="s">
        <v>200</v>
      </c>
      <c r="D194" s="132">
        <v>1</v>
      </c>
      <c r="E194" s="50" t="s">
        <v>331</v>
      </c>
      <c r="F194" s="164">
        <v>28724</v>
      </c>
      <c r="G194" s="195"/>
      <c r="H194" s="195"/>
      <c r="I194" s="195"/>
      <c r="J194" s="195"/>
      <c r="K194" s="195"/>
      <c r="L194" s="195"/>
      <c r="M194" s="195"/>
      <c r="N194" s="195"/>
      <c r="O194" s="195"/>
      <c r="P194" s="195"/>
      <c r="Q194" s="195"/>
      <c r="R194" s="195"/>
      <c r="S194" s="14">
        <f t="shared" si="2"/>
        <v>0</v>
      </c>
      <c r="T194" s="37" t="str">
        <f>IF(S194=0,"NO OFERTADO",IF(S194&lt;=('EV PRECIO REFERENCIA'!$F194*(1+'EV PRECIO REFERENCIA'!$F$4)),"HABILITA","NO HABILITA"))</f>
        <v>NO OFERTADO</v>
      </c>
      <c r="U194" s="14"/>
    </row>
    <row r="195" spans="1:21" ht="63.75" x14ac:dyDescent="0.2">
      <c r="A195" s="48">
        <v>186</v>
      </c>
      <c r="B195" s="49" t="s">
        <v>204</v>
      </c>
      <c r="C195" s="49" t="s">
        <v>201</v>
      </c>
      <c r="D195" s="132">
        <v>1</v>
      </c>
      <c r="E195" s="50" t="s">
        <v>331</v>
      </c>
      <c r="F195" s="164">
        <v>58892</v>
      </c>
      <c r="G195" s="195"/>
      <c r="H195" s="195"/>
      <c r="I195" s="195"/>
      <c r="J195" s="195">
        <f>IF('EV TECNICA'!J195="0",0,IF('EV TECNICA'!J195="NO CUMPLE EV. TECNICA",0,'OFERTAS ECONOMICAS'!V195))</f>
        <v>165939</v>
      </c>
      <c r="K195" s="195"/>
      <c r="L195" s="195"/>
      <c r="M195" s="195"/>
      <c r="N195" s="195">
        <f>IF('EV TECNICA'!N195="0",0,IF('EV TECNICA'!N195="NO CUMPLE EV. TECNICA",0,'OFERTAS ECONOMICAS'!AL195))</f>
        <v>74870</v>
      </c>
      <c r="O195" s="195"/>
      <c r="P195" s="195"/>
      <c r="Q195" s="195"/>
      <c r="R195" s="195">
        <f>IF('EV TECNICA'!R195="0",0,IF('EV TECNICA'!R195="NO CUMPLE EV. TECNICA",0,'OFERTAS ECONOMICAS'!BB195))</f>
        <v>38000</v>
      </c>
      <c r="S195" s="14">
        <f t="shared" si="2"/>
        <v>38000</v>
      </c>
      <c r="T195" s="37" t="str">
        <f>IF(S195=0,"NO OFERTADO",IF(S195&lt;=('EV PRECIO REFERENCIA'!$F195*(1+'EV PRECIO REFERENCIA'!$F$4)),"HABILITA","NO HABILITA"))</f>
        <v>HABILITA</v>
      </c>
      <c r="U195" s="14"/>
    </row>
    <row r="196" spans="1:21" ht="25.5" x14ac:dyDescent="0.2">
      <c r="A196" s="52">
        <v>187</v>
      </c>
      <c r="B196" s="49" t="s">
        <v>207</v>
      </c>
      <c r="C196" s="49" t="s">
        <v>201</v>
      </c>
      <c r="D196" s="132">
        <v>1</v>
      </c>
      <c r="E196" s="50" t="s">
        <v>331</v>
      </c>
      <c r="F196" s="164">
        <v>573755</v>
      </c>
      <c r="G196" s="195"/>
      <c r="H196" s="195"/>
      <c r="I196" s="195"/>
      <c r="J196" s="195"/>
      <c r="K196" s="195"/>
      <c r="L196" s="195"/>
      <c r="M196" s="195"/>
      <c r="N196" s="195"/>
      <c r="O196" s="195"/>
      <c r="P196" s="195"/>
      <c r="Q196" s="195"/>
      <c r="R196" s="195"/>
      <c r="S196" s="14">
        <f t="shared" si="2"/>
        <v>0</v>
      </c>
      <c r="T196" s="37" t="str">
        <f>IF(S196=0,"NO OFERTADO",IF(S196&lt;=('EV PRECIO REFERENCIA'!$F196*(1+'EV PRECIO REFERENCIA'!$F$4)),"HABILITA","NO HABILITA"))</f>
        <v>NO OFERTADO</v>
      </c>
      <c r="U196" s="14"/>
    </row>
    <row r="197" spans="1:21" ht="38.25" x14ac:dyDescent="0.2">
      <c r="A197" s="48">
        <v>188</v>
      </c>
      <c r="B197" s="49" t="s">
        <v>229</v>
      </c>
      <c r="C197" s="49" t="s">
        <v>230</v>
      </c>
      <c r="D197" s="132">
        <v>1</v>
      </c>
      <c r="E197" s="50" t="s">
        <v>331</v>
      </c>
      <c r="F197" s="164">
        <v>3541</v>
      </c>
      <c r="G197" s="195"/>
      <c r="H197" s="195"/>
      <c r="I197" s="195"/>
      <c r="J197" s="195"/>
      <c r="K197" s="195"/>
      <c r="L197" s="195"/>
      <c r="M197" s="195"/>
      <c r="N197" s="195"/>
      <c r="O197" s="195"/>
      <c r="P197" s="195"/>
      <c r="Q197" s="195"/>
      <c r="R197" s="195"/>
      <c r="S197" s="14">
        <f t="shared" si="2"/>
        <v>0</v>
      </c>
      <c r="T197" s="37" t="str">
        <f>IF(S197=0,"NO OFERTADO",IF(S197&lt;=('EV PRECIO REFERENCIA'!$F197*(1+'EV PRECIO REFERENCIA'!$F$4)),"HABILITA","NO HABILITA"))</f>
        <v>NO OFERTADO</v>
      </c>
      <c r="U197" s="14"/>
    </row>
    <row r="198" spans="1:21" ht="25.5" x14ac:dyDescent="0.2">
      <c r="A198" s="52">
        <v>189</v>
      </c>
      <c r="B198" s="49" t="s">
        <v>232</v>
      </c>
      <c r="C198" s="49" t="s">
        <v>230</v>
      </c>
      <c r="D198" s="132">
        <v>1</v>
      </c>
      <c r="E198" s="50" t="s">
        <v>331</v>
      </c>
      <c r="F198" s="164">
        <v>3615</v>
      </c>
      <c r="G198" s="195"/>
      <c r="H198" s="195"/>
      <c r="I198" s="195"/>
      <c r="J198" s="195"/>
      <c r="K198" s="195"/>
      <c r="L198" s="195"/>
      <c r="M198" s="195"/>
      <c r="N198" s="195"/>
      <c r="O198" s="195"/>
      <c r="P198" s="195"/>
      <c r="Q198" s="195"/>
      <c r="R198" s="195"/>
      <c r="S198" s="14">
        <f t="shared" si="2"/>
        <v>0</v>
      </c>
      <c r="T198" s="37" t="str">
        <f>IF(S198=0,"NO OFERTADO",IF(S198&lt;=('EV PRECIO REFERENCIA'!$F198*(1+'EV PRECIO REFERENCIA'!$F$4)),"HABILITA","NO HABILITA"))</f>
        <v>NO OFERTADO</v>
      </c>
      <c r="U198" s="14"/>
    </row>
    <row r="199" spans="1:21" ht="25.5" x14ac:dyDescent="0.2">
      <c r="A199" s="48">
        <v>190</v>
      </c>
      <c r="B199" s="49" t="s">
        <v>233</v>
      </c>
      <c r="C199" s="49" t="s">
        <v>230</v>
      </c>
      <c r="D199" s="132">
        <v>1</v>
      </c>
      <c r="E199" s="50" t="s">
        <v>331</v>
      </c>
      <c r="F199" s="164">
        <v>3270</v>
      </c>
      <c r="G199" s="195"/>
      <c r="H199" s="195"/>
      <c r="I199" s="195"/>
      <c r="J199" s="195"/>
      <c r="K199" s="195"/>
      <c r="L199" s="195"/>
      <c r="M199" s="195"/>
      <c r="N199" s="195"/>
      <c r="O199" s="195"/>
      <c r="P199" s="195"/>
      <c r="Q199" s="195"/>
      <c r="R199" s="195"/>
      <c r="S199" s="14">
        <f t="shared" si="2"/>
        <v>0</v>
      </c>
      <c r="T199" s="37" t="str">
        <f>IF(S199=0,"NO OFERTADO",IF(S199&lt;=('EV PRECIO REFERENCIA'!$F199*(1+'EV PRECIO REFERENCIA'!$F$4)),"HABILITA","NO HABILITA"))</f>
        <v>NO OFERTADO</v>
      </c>
      <c r="U199" s="14"/>
    </row>
    <row r="200" spans="1:21" ht="25.5" x14ac:dyDescent="0.2">
      <c r="A200" s="52">
        <v>191</v>
      </c>
      <c r="B200" s="49" t="s">
        <v>234</v>
      </c>
      <c r="C200" s="49" t="s">
        <v>231</v>
      </c>
      <c r="D200" s="132">
        <v>1</v>
      </c>
      <c r="E200" s="50" t="s">
        <v>331</v>
      </c>
      <c r="F200" s="164">
        <v>5358</v>
      </c>
      <c r="G200" s="195"/>
      <c r="H200" s="195"/>
      <c r="I200" s="195"/>
      <c r="J200" s="195"/>
      <c r="K200" s="195"/>
      <c r="L200" s="195"/>
      <c r="M200" s="195"/>
      <c r="N200" s="195"/>
      <c r="O200" s="195"/>
      <c r="P200" s="195"/>
      <c r="Q200" s="195"/>
      <c r="R200" s="195"/>
      <c r="S200" s="14">
        <f t="shared" si="2"/>
        <v>0</v>
      </c>
      <c r="T200" s="37" t="str">
        <f>IF(S200=0,"NO OFERTADO",IF(S200&lt;=('EV PRECIO REFERENCIA'!$F200*(1+'EV PRECIO REFERENCIA'!$F$4)),"HABILITA","NO HABILITA"))</f>
        <v>NO OFERTADO</v>
      </c>
      <c r="U200" s="14"/>
    </row>
    <row r="201" spans="1:21" ht="51" x14ac:dyDescent="0.2">
      <c r="A201" s="48">
        <v>192</v>
      </c>
      <c r="B201" s="49" t="s">
        <v>235</v>
      </c>
      <c r="C201" s="49" t="s">
        <v>231</v>
      </c>
      <c r="D201" s="132">
        <v>1</v>
      </c>
      <c r="E201" s="50" t="s">
        <v>331</v>
      </c>
      <c r="F201" s="164">
        <v>11237</v>
      </c>
      <c r="G201" s="195"/>
      <c r="H201" s="195"/>
      <c r="I201" s="195"/>
      <c r="J201" s="195"/>
      <c r="K201" s="195"/>
      <c r="L201" s="195"/>
      <c r="M201" s="195"/>
      <c r="N201" s="195"/>
      <c r="O201" s="195"/>
      <c r="P201" s="195"/>
      <c r="Q201" s="195"/>
      <c r="R201" s="195"/>
      <c r="S201" s="14">
        <f t="shared" si="2"/>
        <v>0</v>
      </c>
      <c r="T201" s="37" t="str">
        <f>IF(S201=0,"NO OFERTADO",IF(S201&lt;=('EV PRECIO REFERENCIA'!$F201*(1+'EV PRECIO REFERENCIA'!$F$4)),"HABILITA","NO HABILITA"))</f>
        <v>NO OFERTADO</v>
      </c>
      <c r="U201" s="14"/>
    </row>
    <row r="202" spans="1:21" ht="38.25" x14ac:dyDescent="0.2">
      <c r="A202" s="52">
        <v>193</v>
      </c>
      <c r="B202" s="49" t="s">
        <v>236</v>
      </c>
      <c r="C202" s="49" t="s">
        <v>230</v>
      </c>
      <c r="D202" s="132">
        <v>1</v>
      </c>
      <c r="E202" s="50" t="s">
        <v>331</v>
      </c>
      <c r="F202" s="164">
        <v>3615</v>
      </c>
      <c r="G202" s="195"/>
      <c r="H202" s="195"/>
      <c r="I202" s="195">
        <f>IF('EV TECNICA'!I202="0",0,IF('EV TECNICA'!I202="NO CUMPLE EV. TECNICA",0,'OFERTAS ECONOMICAS'!R202))</f>
        <v>3064.25</v>
      </c>
      <c r="J202" s="195">
        <f>IF('EV TECNICA'!J202="0",0,IF('EV TECNICA'!J202="NO CUMPLE EV. TECNICA",0,'OFERTAS ECONOMICAS'!V202))</f>
        <v>3273.69</v>
      </c>
      <c r="K202" s="195"/>
      <c r="L202" s="195"/>
      <c r="M202" s="195"/>
      <c r="N202" s="195"/>
      <c r="O202" s="195"/>
      <c r="P202" s="195"/>
      <c r="Q202" s="195"/>
      <c r="R202" s="195"/>
      <c r="S202" s="14">
        <f t="shared" si="2"/>
        <v>3064.25</v>
      </c>
      <c r="T202" s="37" t="str">
        <f>IF(S202=0,"NO OFERTADO",IF(S202&lt;=('EV PRECIO REFERENCIA'!$F202*(1+'EV PRECIO REFERENCIA'!$F$4)),"HABILITA","NO HABILITA"))</f>
        <v>HABILITA</v>
      </c>
      <c r="U202" s="14"/>
    </row>
    <row r="203" spans="1:21" ht="25.5" x14ac:dyDescent="0.2">
      <c r="A203" s="48">
        <v>194</v>
      </c>
      <c r="B203" s="49" t="s">
        <v>237</v>
      </c>
      <c r="C203" s="49" t="s">
        <v>230</v>
      </c>
      <c r="D203" s="132">
        <v>1</v>
      </c>
      <c r="E203" s="50" t="s">
        <v>331</v>
      </c>
      <c r="F203" s="164">
        <v>15439</v>
      </c>
      <c r="G203" s="195"/>
      <c r="H203" s="195"/>
      <c r="I203" s="195"/>
      <c r="J203" s="195">
        <f>IF('EV TECNICA'!J203="0",0,IF('EV TECNICA'!J203="NO CUMPLE EV. TECNICA",0,'OFERTAS ECONOMICAS'!V203))</f>
        <v>14825.02</v>
      </c>
      <c r="K203" s="195"/>
      <c r="L203" s="195"/>
      <c r="M203" s="195"/>
      <c r="N203" s="195"/>
      <c r="O203" s="195"/>
      <c r="P203" s="195"/>
      <c r="Q203" s="195"/>
      <c r="R203" s="195"/>
      <c r="S203" s="14">
        <f t="shared" ref="S203:S266" si="3">MIN(G203:R203)</f>
        <v>14825.02</v>
      </c>
      <c r="T203" s="37" t="str">
        <f>IF(S203=0,"NO OFERTADO",IF(S203&lt;=('EV PRECIO REFERENCIA'!$F203*(1+'EV PRECIO REFERENCIA'!$F$4)),"HABILITA","NO HABILITA"))</f>
        <v>HABILITA</v>
      </c>
      <c r="U203" s="14"/>
    </row>
    <row r="204" spans="1:21" ht="25.5" x14ac:dyDescent="0.2">
      <c r="A204" s="52">
        <v>195</v>
      </c>
      <c r="B204" s="49" t="s">
        <v>408</v>
      </c>
      <c r="C204" s="49" t="s">
        <v>231</v>
      </c>
      <c r="D204" s="132">
        <v>1</v>
      </c>
      <c r="E204" s="50" t="s">
        <v>331</v>
      </c>
      <c r="F204" s="164">
        <v>6052</v>
      </c>
      <c r="G204" s="195"/>
      <c r="H204" s="195"/>
      <c r="I204" s="195">
        <f>IF('EV TECNICA'!I204="0",0,IF('EV TECNICA'!I204="NO CUMPLE EV. TECNICA",0,'OFERTAS ECONOMICAS'!R204))</f>
        <v>6991.25</v>
      </c>
      <c r="J204" s="195"/>
      <c r="K204" s="195"/>
      <c r="L204" s="195"/>
      <c r="M204" s="195"/>
      <c r="N204" s="195"/>
      <c r="O204" s="195"/>
      <c r="P204" s="195"/>
      <c r="Q204" s="195"/>
      <c r="R204" s="195"/>
      <c r="S204" s="14">
        <f t="shared" si="3"/>
        <v>6991.25</v>
      </c>
      <c r="T204" s="37" t="str">
        <f>IF(S204=0,"NO OFERTADO",IF(S204&lt;=('EV PRECIO REFERENCIA'!$F204*(1+'EV PRECIO REFERENCIA'!$F$4)),"HABILITA","NO HABILITA"))</f>
        <v>HABILITA</v>
      </c>
      <c r="U204" s="14"/>
    </row>
    <row r="205" spans="1:21" ht="38.25" x14ac:dyDescent="0.2">
      <c r="A205" s="48">
        <v>196</v>
      </c>
      <c r="B205" s="49" t="s">
        <v>251</v>
      </c>
      <c r="C205" s="49" t="s">
        <v>252</v>
      </c>
      <c r="D205" s="132">
        <v>1</v>
      </c>
      <c r="E205" s="50" t="s">
        <v>331</v>
      </c>
      <c r="F205" s="164">
        <v>43750</v>
      </c>
      <c r="G205" s="195"/>
      <c r="H205" s="195"/>
      <c r="I205" s="195"/>
      <c r="J205" s="195"/>
      <c r="K205" s="195">
        <f>IF('EV TECNICA'!K205="0",0,IF('EV TECNICA'!K205="NO CUMPLE EV. TECNICA",0,'OFERTAS ECONOMICAS'!Z205))</f>
        <v>46002</v>
      </c>
      <c r="L205" s="195"/>
      <c r="M205" s="195"/>
      <c r="N205" s="195"/>
      <c r="O205" s="195"/>
      <c r="P205" s="195"/>
      <c r="Q205" s="195"/>
      <c r="R205" s="195"/>
      <c r="S205" s="14">
        <f t="shared" si="3"/>
        <v>46002</v>
      </c>
      <c r="T205" s="37" t="str">
        <f>IF(S205=0,"NO OFERTADO",IF(S205&lt;=('EV PRECIO REFERENCIA'!$F205*(1+'EV PRECIO REFERENCIA'!$F$4)),"HABILITA","NO HABILITA"))</f>
        <v>HABILITA</v>
      </c>
      <c r="U205" s="14"/>
    </row>
    <row r="206" spans="1:21" ht="51" x14ac:dyDescent="0.2">
      <c r="A206" s="52">
        <v>197</v>
      </c>
      <c r="B206" s="49" t="s">
        <v>253</v>
      </c>
      <c r="C206" s="49" t="s">
        <v>252</v>
      </c>
      <c r="D206" s="132">
        <v>1</v>
      </c>
      <c r="E206" s="50" t="s">
        <v>331</v>
      </c>
      <c r="F206" s="164">
        <v>75000</v>
      </c>
      <c r="G206" s="195"/>
      <c r="H206" s="195"/>
      <c r="I206" s="195"/>
      <c r="J206" s="195"/>
      <c r="K206" s="195"/>
      <c r="L206" s="195"/>
      <c r="M206" s="195"/>
      <c r="N206" s="195"/>
      <c r="O206" s="195"/>
      <c r="P206" s="195"/>
      <c r="Q206" s="195"/>
      <c r="R206" s="195"/>
      <c r="S206" s="14">
        <f t="shared" si="3"/>
        <v>0</v>
      </c>
      <c r="T206" s="37" t="str">
        <f>IF(S206=0,"NO OFERTADO",IF(S206&lt;=('EV PRECIO REFERENCIA'!$F206*(1+'EV PRECIO REFERENCIA'!$F$4)),"HABILITA","NO HABILITA"))</f>
        <v>NO OFERTADO</v>
      </c>
      <c r="U206" s="14"/>
    </row>
    <row r="207" spans="1:21" ht="22.5" x14ac:dyDescent="0.2">
      <c r="A207" s="48">
        <v>198</v>
      </c>
      <c r="B207" s="49" t="s">
        <v>254</v>
      </c>
      <c r="C207" s="49" t="s">
        <v>255</v>
      </c>
      <c r="D207" s="132">
        <v>1</v>
      </c>
      <c r="E207" s="50" t="s">
        <v>331</v>
      </c>
      <c r="F207" s="164">
        <v>205600</v>
      </c>
      <c r="G207" s="195"/>
      <c r="H207" s="195"/>
      <c r="I207" s="195"/>
      <c r="J207" s="195"/>
      <c r="K207" s="195"/>
      <c r="L207" s="195"/>
      <c r="M207" s="195"/>
      <c r="N207" s="195"/>
      <c r="O207" s="195"/>
      <c r="P207" s="195"/>
      <c r="Q207" s="195"/>
      <c r="R207" s="195"/>
      <c r="S207" s="14">
        <f t="shared" si="3"/>
        <v>0</v>
      </c>
      <c r="T207" s="37" t="str">
        <f>IF(S207=0,"NO OFERTADO",IF(S207&lt;=('EV PRECIO REFERENCIA'!$F207*(1+'EV PRECIO REFERENCIA'!$F$4)),"HABILITA","NO HABILITA"))</f>
        <v>NO OFERTADO</v>
      </c>
      <c r="U207" s="14"/>
    </row>
    <row r="208" spans="1:21" ht="22.5" x14ac:dyDescent="0.2">
      <c r="A208" s="52">
        <v>199</v>
      </c>
      <c r="B208" s="49" t="s">
        <v>256</v>
      </c>
      <c r="C208" s="49" t="s">
        <v>255</v>
      </c>
      <c r="D208" s="132">
        <v>1</v>
      </c>
      <c r="E208" s="50" t="s">
        <v>331</v>
      </c>
      <c r="F208" s="164">
        <v>190186</v>
      </c>
      <c r="G208" s="195"/>
      <c r="H208" s="195"/>
      <c r="I208" s="195"/>
      <c r="J208" s="195"/>
      <c r="K208" s="195"/>
      <c r="L208" s="195"/>
      <c r="M208" s="195"/>
      <c r="N208" s="195"/>
      <c r="O208" s="195"/>
      <c r="P208" s="195"/>
      <c r="Q208" s="195"/>
      <c r="R208" s="195"/>
      <c r="S208" s="14">
        <f t="shared" si="3"/>
        <v>0</v>
      </c>
      <c r="T208" s="37" t="str">
        <f>IF(S208=0,"NO OFERTADO",IF(S208&lt;=('EV PRECIO REFERENCIA'!$F208*(1+'EV PRECIO REFERENCIA'!$F$4)),"HABILITA","NO HABILITA"))</f>
        <v>NO OFERTADO</v>
      </c>
      <c r="U208" s="14"/>
    </row>
    <row r="209" spans="1:21" ht="22.5" x14ac:dyDescent="0.2">
      <c r="A209" s="48">
        <v>200</v>
      </c>
      <c r="B209" s="49" t="s">
        <v>257</v>
      </c>
      <c r="C209" s="49" t="s">
        <v>255</v>
      </c>
      <c r="D209" s="132">
        <v>1</v>
      </c>
      <c r="E209" s="50" t="s">
        <v>331</v>
      </c>
      <c r="F209" s="164">
        <v>239009</v>
      </c>
      <c r="G209" s="195"/>
      <c r="H209" s="195"/>
      <c r="I209" s="195"/>
      <c r="J209" s="195"/>
      <c r="K209" s="195"/>
      <c r="L209" s="195"/>
      <c r="M209" s="195"/>
      <c r="N209" s="195"/>
      <c r="O209" s="195"/>
      <c r="P209" s="195"/>
      <c r="Q209" s="195"/>
      <c r="R209" s="195"/>
      <c r="S209" s="14">
        <f t="shared" si="3"/>
        <v>0</v>
      </c>
      <c r="T209" s="37" t="str">
        <f>IF(S209=0,"NO OFERTADO",IF(S209&lt;=('EV PRECIO REFERENCIA'!$F209*(1+'EV PRECIO REFERENCIA'!$F$4)),"HABILITA","NO HABILITA"))</f>
        <v>NO OFERTADO</v>
      </c>
      <c r="U209" s="14"/>
    </row>
    <row r="210" spans="1:21" ht="25.5" x14ac:dyDescent="0.2">
      <c r="A210" s="52">
        <v>201</v>
      </c>
      <c r="B210" s="49" t="s">
        <v>259</v>
      </c>
      <c r="C210" s="49" t="s">
        <v>260</v>
      </c>
      <c r="D210" s="132">
        <v>1</v>
      </c>
      <c r="E210" s="50" t="s">
        <v>331</v>
      </c>
      <c r="F210" s="164">
        <v>57084</v>
      </c>
      <c r="G210" s="195"/>
      <c r="H210" s="195"/>
      <c r="I210" s="195"/>
      <c r="J210" s="195"/>
      <c r="K210" s="195"/>
      <c r="L210" s="195"/>
      <c r="M210" s="195"/>
      <c r="N210" s="195"/>
      <c r="O210" s="195"/>
      <c r="P210" s="195"/>
      <c r="Q210" s="195"/>
      <c r="R210" s="195"/>
      <c r="S210" s="14">
        <f t="shared" si="3"/>
        <v>0</v>
      </c>
      <c r="T210" s="37" t="str">
        <f>IF(S210=0,"NO OFERTADO",IF(S210&lt;=('EV PRECIO REFERENCIA'!$F210*(1+'EV PRECIO REFERENCIA'!$F$4)),"HABILITA","NO HABILITA"))</f>
        <v>NO OFERTADO</v>
      </c>
      <c r="U210" s="14"/>
    </row>
    <row r="211" spans="1:21" ht="25.5" x14ac:dyDescent="0.2">
      <c r="A211" s="48">
        <v>202</v>
      </c>
      <c r="B211" s="49" t="s">
        <v>263</v>
      </c>
      <c r="C211" s="49" t="s">
        <v>261</v>
      </c>
      <c r="D211" s="132">
        <v>1</v>
      </c>
      <c r="E211" s="50" t="s">
        <v>331</v>
      </c>
      <c r="F211" s="164">
        <v>65474</v>
      </c>
      <c r="G211" s="195"/>
      <c r="H211" s="195"/>
      <c r="I211" s="195"/>
      <c r="J211" s="195"/>
      <c r="K211" s="195"/>
      <c r="L211" s="195"/>
      <c r="M211" s="195"/>
      <c r="N211" s="195"/>
      <c r="O211" s="195"/>
      <c r="P211" s="195"/>
      <c r="Q211" s="195"/>
      <c r="R211" s="195"/>
      <c r="S211" s="14">
        <f t="shared" si="3"/>
        <v>0</v>
      </c>
      <c r="T211" s="37" t="str">
        <f>IF(S211=0,"NO OFERTADO",IF(S211&lt;=('EV PRECIO REFERENCIA'!$F211*(1+'EV PRECIO REFERENCIA'!$F$4)),"HABILITA","NO HABILITA"))</f>
        <v>NO OFERTADO</v>
      </c>
      <c r="U211" s="14"/>
    </row>
    <row r="212" spans="1:21" ht="38.25" x14ac:dyDescent="0.2">
      <c r="A212" s="52">
        <v>203</v>
      </c>
      <c r="B212" s="49" t="s">
        <v>270</v>
      </c>
      <c r="C212" s="49" t="s">
        <v>268</v>
      </c>
      <c r="D212" s="132">
        <v>1</v>
      </c>
      <c r="E212" s="50" t="s">
        <v>331</v>
      </c>
      <c r="F212" s="164">
        <v>81250</v>
      </c>
      <c r="G212" s="195"/>
      <c r="H212" s="195"/>
      <c r="I212" s="195"/>
      <c r="J212" s="195"/>
      <c r="K212" s="195"/>
      <c r="L212" s="195"/>
      <c r="M212" s="195"/>
      <c r="N212" s="195"/>
      <c r="O212" s="195"/>
      <c r="P212" s="195"/>
      <c r="Q212" s="195"/>
      <c r="R212" s="195"/>
      <c r="S212" s="14">
        <f t="shared" si="3"/>
        <v>0</v>
      </c>
      <c r="T212" s="37" t="str">
        <f>IF(S212=0,"NO OFERTADO",IF(S212&lt;=('EV PRECIO REFERENCIA'!$F212*(1+'EV PRECIO REFERENCIA'!$F$4)),"HABILITA","NO HABILITA"))</f>
        <v>NO OFERTADO</v>
      </c>
      <c r="U212" s="14"/>
    </row>
    <row r="213" spans="1:21" ht="25.5" x14ac:dyDescent="0.2">
      <c r="A213" s="48">
        <v>204</v>
      </c>
      <c r="B213" s="49" t="s">
        <v>277</v>
      </c>
      <c r="C213" s="49" t="s">
        <v>271</v>
      </c>
      <c r="D213" s="132">
        <v>1</v>
      </c>
      <c r="E213" s="50" t="s">
        <v>331</v>
      </c>
      <c r="F213" s="164">
        <v>68750</v>
      </c>
      <c r="G213" s="195"/>
      <c r="H213" s="195">
        <f>IF('EV TECNICA'!H213="0",0,IF('EV TECNICA'!H213="NO CUMPLE EV. TECNICA",0,'OFERTAS ECONOMICAS'!N213))</f>
        <v>116109</v>
      </c>
      <c r="I213" s="195"/>
      <c r="J213" s="195">
        <f>IF('EV TECNICA'!J213="0",0,IF('EV TECNICA'!J213="NO CUMPLE EV. TECNICA",0,'OFERTAS ECONOMICAS'!V213))</f>
        <v>129875</v>
      </c>
      <c r="K213" s="195"/>
      <c r="L213" s="195"/>
      <c r="M213" s="195"/>
      <c r="N213" s="195"/>
      <c r="O213" s="195"/>
      <c r="P213" s="195"/>
      <c r="Q213" s="195"/>
      <c r="R213" s="195"/>
      <c r="S213" s="14">
        <f t="shared" si="3"/>
        <v>116109</v>
      </c>
      <c r="T213" s="37" t="str">
        <f>IF(S213=0,"NO OFERTADO",IF(S213&lt;=('EV PRECIO REFERENCIA'!$F213*(1+'EV PRECIO REFERENCIA'!$F$4)),"HABILITA","NO HABILITA"))</f>
        <v>NO HABILITA</v>
      </c>
      <c r="U213" s="14"/>
    </row>
    <row r="214" spans="1:21" ht="25.5" x14ac:dyDescent="0.2">
      <c r="A214" s="52">
        <v>205</v>
      </c>
      <c r="B214" s="49" t="s">
        <v>409</v>
      </c>
      <c r="C214" s="49" t="s">
        <v>271</v>
      </c>
      <c r="D214" s="132">
        <v>1</v>
      </c>
      <c r="E214" s="50" t="s">
        <v>331</v>
      </c>
      <c r="F214" s="164">
        <v>68750</v>
      </c>
      <c r="G214" s="195"/>
      <c r="H214" s="195">
        <f>IF('EV TECNICA'!H214="0",0,IF('EV TECNICA'!H214="NO CUMPLE EV. TECNICA",0,'OFERTAS ECONOMICAS'!N214))</f>
        <v>170740.5</v>
      </c>
      <c r="I214" s="195"/>
      <c r="J214" s="195"/>
      <c r="K214" s="195"/>
      <c r="L214" s="195"/>
      <c r="M214" s="195"/>
      <c r="N214" s="195"/>
      <c r="O214" s="195"/>
      <c r="P214" s="195"/>
      <c r="Q214" s="195"/>
      <c r="R214" s="195"/>
      <c r="S214" s="14">
        <f t="shared" si="3"/>
        <v>170740.5</v>
      </c>
      <c r="T214" s="37" t="str">
        <f>IF(S214=0,"NO OFERTADO",IF(S214&lt;=('EV PRECIO REFERENCIA'!$F214*(1+'EV PRECIO REFERENCIA'!$F$4)),"HABILITA","NO HABILITA"))</f>
        <v>NO HABILITA</v>
      </c>
      <c r="U214" s="14"/>
    </row>
    <row r="215" spans="1:21" ht="25.5" x14ac:dyDescent="0.2">
      <c r="A215" s="48">
        <v>206</v>
      </c>
      <c r="B215" s="49" t="s">
        <v>279</v>
      </c>
      <c r="C215" s="49" t="s">
        <v>271</v>
      </c>
      <c r="D215" s="132">
        <v>1</v>
      </c>
      <c r="E215" s="50" t="s">
        <v>331</v>
      </c>
      <c r="F215" s="164">
        <v>43750</v>
      </c>
      <c r="G215" s="195"/>
      <c r="H215" s="195"/>
      <c r="I215" s="195"/>
      <c r="J215" s="195"/>
      <c r="K215" s="195"/>
      <c r="L215" s="195"/>
      <c r="M215" s="195"/>
      <c r="N215" s="195"/>
      <c r="O215" s="195"/>
      <c r="P215" s="195"/>
      <c r="Q215" s="195"/>
      <c r="R215" s="195"/>
      <c r="S215" s="14">
        <f t="shared" si="3"/>
        <v>0</v>
      </c>
      <c r="T215" s="37" t="str">
        <f>IF(S215=0,"NO OFERTADO",IF(S215&lt;=('EV PRECIO REFERENCIA'!$F215*(1+'EV PRECIO REFERENCIA'!$F$4)),"HABILITA","NO HABILITA"))</f>
        <v>NO OFERTADO</v>
      </c>
      <c r="U215" s="14"/>
    </row>
    <row r="216" spans="1:21" ht="25.5" x14ac:dyDescent="0.2">
      <c r="A216" s="52">
        <v>207</v>
      </c>
      <c r="B216" s="49" t="s">
        <v>280</v>
      </c>
      <c r="C216" s="49" t="s">
        <v>271</v>
      </c>
      <c r="D216" s="132">
        <v>1</v>
      </c>
      <c r="E216" s="50" t="s">
        <v>331</v>
      </c>
      <c r="F216" s="164">
        <v>10625</v>
      </c>
      <c r="G216" s="195"/>
      <c r="H216" s="195"/>
      <c r="I216" s="195"/>
      <c r="J216" s="195"/>
      <c r="K216" s="195"/>
      <c r="L216" s="195"/>
      <c r="M216" s="195"/>
      <c r="N216" s="195"/>
      <c r="O216" s="195"/>
      <c r="P216" s="195"/>
      <c r="Q216" s="195"/>
      <c r="R216" s="195"/>
      <c r="S216" s="14">
        <f t="shared" si="3"/>
        <v>0</v>
      </c>
      <c r="T216" s="37" t="str">
        <f>IF(S216=0,"NO OFERTADO",IF(S216&lt;=('EV PRECIO REFERENCIA'!$F216*(1+'EV PRECIO REFERENCIA'!$F$4)),"HABILITA","NO HABILITA"))</f>
        <v>NO OFERTADO</v>
      </c>
      <c r="U216" s="14"/>
    </row>
    <row r="217" spans="1:21" ht="25.5" x14ac:dyDescent="0.2">
      <c r="A217" s="48">
        <v>208</v>
      </c>
      <c r="B217" s="49" t="s">
        <v>281</v>
      </c>
      <c r="C217" s="49" t="s">
        <v>271</v>
      </c>
      <c r="D217" s="132">
        <v>1</v>
      </c>
      <c r="E217" s="50" t="s">
        <v>331</v>
      </c>
      <c r="F217" s="164">
        <v>10625</v>
      </c>
      <c r="G217" s="195"/>
      <c r="H217" s="195"/>
      <c r="I217" s="195"/>
      <c r="J217" s="195"/>
      <c r="K217" s="195"/>
      <c r="L217" s="195"/>
      <c r="M217" s="195"/>
      <c r="N217" s="195"/>
      <c r="O217" s="195"/>
      <c r="P217" s="195"/>
      <c r="Q217" s="195"/>
      <c r="R217" s="195"/>
      <c r="S217" s="14">
        <f t="shared" si="3"/>
        <v>0</v>
      </c>
      <c r="T217" s="37" t="str">
        <f>IF(S217=0,"NO OFERTADO",IF(S217&lt;=('EV PRECIO REFERENCIA'!$F217*(1+'EV PRECIO REFERENCIA'!$F$4)),"HABILITA","NO HABILITA"))</f>
        <v>NO OFERTADO</v>
      </c>
      <c r="U217" s="14"/>
    </row>
    <row r="218" spans="1:21" ht="25.5" x14ac:dyDescent="0.2">
      <c r="A218" s="52">
        <v>209</v>
      </c>
      <c r="B218" s="49" t="s">
        <v>282</v>
      </c>
      <c r="C218" s="49" t="s">
        <v>271</v>
      </c>
      <c r="D218" s="132">
        <v>1</v>
      </c>
      <c r="E218" s="50" t="s">
        <v>331</v>
      </c>
      <c r="F218" s="164">
        <v>68750</v>
      </c>
      <c r="G218" s="195"/>
      <c r="H218" s="195"/>
      <c r="I218" s="195"/>
      <c r="J218" s="195"/>
      <c r="K218" s="195"/>
      <c r="L218" s="195"/>
      <c r="M218" s="195"/>
      <c r="N218" s="195"/>
      <c r="O218" s="195"/>
      <c r="P218" s="195"/>
      <c r="Q218" s="195"/>
      <c r="R218" s="195"/>
      <c r="S218" s="14">
        <f t="shared" si="3"/>
        <v>0</v>
      </c>
      <c r="T218" s="37" t="str">
        <f>IF(S218=0,"NO OFERTADO",IF(S218&lt;=('EV PRECIO REFERENCIA'!$F218*(1+'EV PRECIO REFERENCIA'!$F$4)),"HABILITA","NO HABILITA"))</f>
        <v>NO OFERTADO</v>
      </c>
      <c r="U218" s="14"/>
    </row>
    <row r="219" spans="1:21" ht="25.5" x14ac:dyDescent="0.2">
      <c r="A219" s="48">
        <v>210</v>
      </c>
      <c r="B219" s="49" t="s">
        <v>283</v>
      </c>
      <c r="C219" s="49" t="s">
        <v>271</v>
      </c>
      <c r="D219" s="132">
        <v>1</v>
      </c>
      <c r="E219" s="50" t="s">
        <v>331</v>
      </c>
      <c r="F219" s="164">
        <v>10625</v>
      </c>
      <c r="G219" s="195"/>
      <c r="H219" s="195">
        <f>IF('EV TECNICA'!H219="0",0,IF('EV TECNICA'!H219="NO CUMPLE EV. TECNICA",0,'OFERTAS ECONOMICAS'!N219))</f>
        <v>145903.79999999999</v>
      </c>
      <c r="I219" s="195"/>
      <c r="J219" s="195"/>
      <c r="K219" s="195"/>
      <c r="L219" s="195"/>
      <c r="M219" s="195"/>
      <c r="N219" s="195"/>
      <c r="O219" s="195"/>
      <c r="P219" s="195"/>
      <c r="Q219" s="195"/>
      <c r="R219" s="195"/>
      <c r="S219" s="14">
        <f t="shared" si="3"/>
        <v>145903.79999999999</v>
      </c>
      <c r="T219" s="37" t="str">
        <f>IF(S219=0,"NO OFERTADO",IF(S219&lt;=('EV PRECIO REFERENCIA'!$F219*(1+'EV PRECIO REFERENCIA'!$F$4)),"HABILITA","NO HABILITA"))</f>
        <v>NO HABILITA</v>
      </c>
      <c r="U219" s="14"/>
    </row>
    <row r="220" spans="1:21" ht="38.25" x14ac:dyDescent="0.2">
      <c r="A220" s="52">
        <v>211</v>
      </c>
      <c r="B220" s="49" t="s">
        <v>284</v>
      </c>
      <c r="C220" s="49" t="s">
        <v>271</v>
      </c>
      <c r="D220" s="132">
        <v>1</v>
      </c>
      <c r="E220" s="50" t="s">
        <v>331</v>
      </c>
      <c r="F220" s="164">
        <v>125000</v>
      </c>
      <c r="G220" s="195"/>
      <c r="H220" s="195"/>
      <c r="I220" s="195"/>
      <c r="J220" s="195"/>
      <c r="K220" s="195"/>
      <c r="L220" s="195"/>
      <c r="M220" s="195"/>
      <c r="N220" s="195"/>
      <c r="O220" s="195"/>
      <c r="P220" s="195"/>
      <c r="Q220" s="195"/>
      <c r="R220" s="195"/>
      <c r="S220" s="14">
        <f t="shared" si="3"/>
        <v>0</v>
      </c>
      <c r="T220" s="37" t="str">
        <f>IF(S220=0,"NO OFERTADO",IF(S220&lt;=('EV PRECIO REFERENCIA'!$F220*(1+'EV PRECIO REFERENCIA'!$F$4)),"HABILITA","NO HABILITA"))</f>
        <v>NO OFERTADO</v>
      </c>
      <c r="U220" s="14"/>
    </row>
    <row r="221" spans="1:21" ht="25.5" x14ac:dyDescent="0.2">
      <c r="A221" s="48">
        <v>212</v>
      </c>
      <c r="B221" s="49" t="s">
        <v>285</v>
      </c>
      <c r="C221" s="49" t="s">
        <v>271</v>
      </c>
      <c r="D221" s="132">
        <v>1</v>
      </c>
      <c r="E221" s="50" t="s">
        <v>331</v>
      </c>
      <c r="F221" s="164">
        <v>68750</v>
      </c>
      <c r="G221" s="195"/>
      <c r="H221" s="195">
        <f>IF('EV TECNICA'!H221="0",0,IF('EV TECNICA'!H221="NO CUMPLE EV. TECNICA",0,'OFERTAS ECONOMICAS'!N221))</f>
        <v>134106</v>
      </c>
      <c r="I221" s="195"/>
      <c r="J221" s="195"/>
      <c r="K221" s="195"/>
      <c r="L221" s="195"/>
      <c r="M221" s="195"/>
      <c r="N221" s="195"/>
      <c r="O221" s="195"/>
      <c r="P221" s="195"/>
      <c r="Q221" s="195"/>
      <c r="R221" s="195"/>
      <c r="S221" s="14">
        <f t="shared" si="3"/>
        <v>134106</v>
      </c>
      <c r="T221" s="37" t="str">
        <f>IF(S221=0,"NO OFERTADO",IF(S221&lt;=('EV PRECIO REFERENCIA'!$F221*(1+'EV PRECIO REFERENCIA'!$F$4)),"HABILITA","NO HABILITA"))</f>
        <v>NO HABILITA</v>
      </c>
      <c r="U221" s="14"/>
    </row>
    <row r="222" spans="1:21" ht="25.5" x14ac:dyDescent="0.2">
      <c r="A222" s="52">
        <v>213</v>
      </c>
      <c r="B222" s="49" t="s">
        <v>286</v>
      </c>
      <c r="C222" s="49" t="s">
        <v>287</v>
      </c>
      <c r="D222" s="132">
        <v>1</v>
      </c>
      <c r="E222" s="50" t="s">
        <v>331</v>
      </c>
      <c r="F222" s="164">
        <v>66250</v>
      </c>
      <c r="G222" s="195"/>
      <c r="H222" s="195"/>
      <c r="I222" s="195"/>
      <c r="J222" s="195">
        <f>IF('EV TECNICA'!J222="0",0,IF('EV TECNICA'!J222="NO CUMPLE EV. TECNICA",0,'OFERTAS ECONOMICAS'!V222))</f>
        <v>62500</v>
      </c>
      <c r="K222" s="195">
        <f>IF('EV TECNICA'!K222="0",0,IF('EV TECNICA'!K222="NO CUMPLE EV. TECNICA",0,'OFERTAS ECONOMICAS'!Z222))</f>
        <v>65000</v>
      </c>
      <c r="L222" s="195"/>
      <c r="M222" s="195"/>
      <c r="N222" s="195"/>
      <c r="O222" s="195"/>
      <c r="P222" s="195"/>
      <c r="Q222" s="195"/>
      <c r="R222" s="195"/>
      <c r="S222" s="14">
        <f t="shared" si="3"/>
        <v>62500</v>
      </c>
      <c r="T222" s="37" t="str">
        <f>IF(S222=0,"NO OFERTADO",IF(S222&lt;=('EV PRECIO REFERENCIA'!$F222*(1+'EV PRECIO REFERENCIA'!$F$4)),"HABILITA","NO HABILITA"))</f>
        <v>HABILITA</v>
      </c>
      <c r="U222" s="14"/>
    </row>
    <row r="223" spans="1:21" ht="51" x14ac:dyDescent="0.2">
      <c r="A223" s="48">
        <v>214</v>
      </c>
      <c r="B223" s="49" t="s">
        <v>410</v>
      </c>
      <c r="C223" s="49" t="s">
        <v>43</v>
      </c>
      <c r="D223" s="132">
        <v>1</v>
      </c>
      <c r="E223" s="50" t="s">
        <v>331</v>
      </c>
      <c r="F223" s="164">
        <v>21325</v>
      </c>
      <c r="G223" s="195"/>
      <c r="H223" s="195"/>
      <c r="I223" s="195"/>
      <c r="J223" s="195"/>
      <c r="K223" s="195"/>
      <c r="L223" s="195"/>
      <c r="M223" s="195"/>
      <c r="N223" s="195"/>
      <c r="O223" s="195"/>
      <c r="P223" s="195"/>
      <c r="Q223" s="195"/>
      <c r="R223" s="195"/>
      <c r="S223" s="14">
        <f t="shared" si="3"/>
        <v>0</v>
      </c>
      <c r="T223" s="37" t="str">
        <f>IF(S223=0,"NO OFERTADO",IF(S223&lt;=('EV PRECIO REFERENCIA'!$F223*(1+'EV PRECIO REFERENCIA'!$F$4)),"HABILITA","NO HABILITA"))</f>
        <v>NO OFERTADO</v>
      </c>
      <c r="U223" s="14"/>
    </row>
    <row r="224" spans="1:21" ht="51" x14ac:dyDescent="0.2">
      <c r="A224" s="52">
        <v>215</v>
      </c>
      <c r="B224" s="49" t="s">
        <v>411</v>
      </c>
      <c r="C224" s="49" t="s">
        <v>43</v>
      </c>
      <c r="D224" s="132">
        <v>1</v>
      </c>
      <c r="E224" s="50" t="s">
        <v>331</v>
      </c>
      <c r="F224" s="164">
        <v>4240</v>
      </c>
      <c r="G224" s="195"/>
      <c r="H224" s="195"/>
      <c r="I224" s="195"/>
      <c r="J224" s="195"/>
      <c r="K224" s="195"/>
      <c r="L224" s="195"/>
      <c r="M224" s="195"/>
      <c r="N224" s="195"/>
      <c r="O224" s="195"/>
      <c r="P224" s="195"/>
      <c r="Q224" s="195"/>
      <c r="R224" s="195"/>
      <c r="S224" s="14">
        <f t="shared" si="3"/>
        <v>0</v>
      </c>
      <c r="T224" s="37" t="str">
        <f>IF(S224=0,"NO OFERTADO",IF(S224&lt;=('EV PRECIO REFERENCIA'!$F224*(1+'EV PRECIO REFERENCIA'!$F$4)),"HABILITA","NO HABILITA"))</f>
        <v>NO OFERTADO</v>
      </c>
      <c r="U224" s="14"/>
    </row>
    <row r="225" spans="1:21" ht="51" x14ac:dyDescent="0.2">
      <c r="A225" s="48">
        <v>216</v>
      </c>
      <c r="B225" s="49" t="s">
        <v>412</v>
      </c>
      <c r="C225" s="49" t="s">
        <v>43</v>
      </c>
      <c r="D225" s="132">
        <v>1</v>
      </c>
      <c r="E225" s="50" t="s">
        <v>331</v>
      </c>
      <c r="F225" s="164">
        <v>3675</v>
      </c>
      <c r="G225" s="195"/>
      <c r="H225" s="195"/>
      <c r="I225" s="195"/>
      <c r="J225" s="195"/>
      <c r="K225" s="195"/>
      <c r="L225" s="195"/>
      <c r="M225" s="195"/>
      <c r="N225" s="195"/>
      <c r="O225" s="195"/>
      <c r="P225" s="195"/>
      <c r="Q225" s="195"/>
      <c r="R225" s="195"/>
      <c r="S225" s="14">
        <f t="shared" si="3"/>
        <v>0</v>
      </c>
      <c r="T225" s="37" t="str">
        <f>IF(S225=0,"NO OFERTADO",IF(S225&lt;=('EV PRECIO REFERENCIA'!$F225*(1+'EV PRECIO REFERENCIA'!$F$4)),"HABILITA","NO HABILITA"))</f>
        <v>NO OFERTADO</v>
      </c>
      <c r="U225" s="14"/>
    </row>
    <row r="226" spans="1:21" ht="38.25" x14ac:dyDescent="0.2">
      <c r="A226" s="52">
        <v>217</v>
      </c>
      <c r="B226" s="49" t="s">
        <v>296</v>
      </c>
      <c r="C226" s="49" t="s">
        <v>297</v>
      </c>
      <c r="D226" s="132">
        <v>1</v>
      </c>
      <c r="E226" s="50" t="s">
        <v>331</v>
      </c>
      <c r="F226" s="164">
        <v>5188</v>
      </c>
      <c r="G226" s="195"/>
      <c r="H226" s="195"/>
      <c r="I226" s="195"/>
      <c r="J226" s="195">
        <f>IF('EV TECNICA'!J226="0",0,IF('EV TECNICA'!J226="NO CUMPLE EV. TECNICA",0,'OFERTAS ECONOMICAS'!V226))</f>
        <v>12500</v>
      </c>
      <c r="K226" s="195"/>
      <c r="L226" s="195"/>
      <c r="M226" s="195"/>
      <c r="N226" s="195"/>
      <c r="O226" s="195"/>
      <c r="P226" s="195"/>
      <c r="Q226" s="195"/>
      <c r="R226" s="195"/>
      <c r="S226" s="14">
        <f t="shared" si="3"/>
        <v>12500</v>
      </c>
      <c r="T226" s="37" t="str">
        <f>IF(S226=0,"NO OFERTADO",IF(S226&lt;=('EV PRECIO REFERENCIA'!$F226*(1+'EV PRECIO REFERENCIA'!$F$4)),"HABILITA","NO HABILITA"))</f>
        <v>NO HABILITA</v>
      </c>
      <c r="U226" s="14"/>
    </row>
    <row r="227" spans="1:21" ht="25.5" x14ac:dyDescent="0.2">
      <c r="A227" s="48">
        <v>218</v>
      </c>
      <c r="B227" s="49" t="s">
        <v>300</v>
      </c>
      <c r="C227" s="49" t="s">
        <v>301</v>
      </c>
      <c r="D227" s="132">
        <v>1</v>
      </c>
      <c r="E227" s="50" t="s">
        <v>331</v>
      </c>
      <c r="F227" s="164">
        <v>9929</v>
      </c>
      <c r="G227" s="195"/>
      <c r="H227" s="195"/>
      <c r="I227" s="195"/>
      <c r="J227" s="195">
        <f>IF('EV TECNICA'!J227="0",0,IF('EV TECNICA'!J227="NO CUMPLE EV. TECNICA",0,'OFERTAS ECONOMICAS'!V227))</f>
        <v>1091</v>
      </c>
      <c r="K227" s="195"/>
      <c r="L227" s="195"/>
      <c r="M227" s="195"/>
      <c r="N227" s="195"/>
      <c r="O227" s="195"/>
      <c r="P227" s="195"/>
      <c r="Q227" s="195"/>
      <c r="R227" s="195"/>
      <c r="S227" s="14">
        <f t="shared" si="3"/>
        <v>1091</v>
      </c>
      <c r="T227" s="37" t="str">
        <f>IF(S227=0,"NO OFERTADO",IF(S227&lt;=('EV PRECIO REFERENCIA'!$F227*(1+'EV PRECIO REFERENCIA'!$F$4)),"HABILITA","NO HABILITA"))</f>
        <v>HABILITA</v>
      </c>
      <c r="U227" s="14"/>
    </row>
    <row r="228" spans="1:21" ht="25.5" x14ac:dyDescent="0.2">
      <c r="A228" s="52">
        <v>219</v>
      </c>
      <c r="B228" s="49" t="s">
        <v>302</v>
      </c>
      <c r="C228" s="49" t="s">
        <v>301</v>
      </c>
      <c r="D228" s="132">
        <v>1</v>
      </c>
      <c r="E228" s="50" t="s">
        <v>331</v>
      </c>
      <c r="F228" s="164">
        <v>9929</v>
      </c>
      <c r="G228" s="195"/>
      <c r="H228" s="195"/>
      <c r="I228" s="195"/>
      <c r="J228" s="195">
        <f>IF('EV TECNICA'!J228="0",0,IF('EV TECNICA'!J228="NO CUMPLE EV. TECNICA",0,'OFERTAS ECONOMICAS'!V228))</f>
        <v>1466</v>
      </c>
      <c r="K228" s="195"/>
      <c r="L228" s="195"/>
      <c r="M228" s="195"/>
      <c r="N228" s="195"/>
      <c r="O228" s="195"/>
      <c r="P228" s="195"/>
      <c r="Q228" s="195"/>
      <c r="R228" s="195"/>
      <c r="S228" s="14">
        <f t="shared" si="3"/>
        <v>1466</v>
      </c>
      <c r="T228" s="37" t="str">
        <f>IF(S228=0,"NO OFERTADO",IF(S228&lt;=('EV PRECIO REFERENCIA'!$F228*(1+'EV PRECIO REFERENCIA'!$F$4)),"HABILITA","NO HABILITA"))</f>
        <v>HABILITA</v>
      </c>
      <c r="U228" s="14"/>
    </row>
    <row r="229" spans="1:21" ht="25.5" x14ac:dyDescent="0.2">
      <c r="A229" s="48">
        <v>220</v>
      </c>
      <c r="B229" s="49" t="s">
        <v>413</v>
      </c>
      <c r="C229" s="49" t="s">
        <v>239</v>
      </c>
      <c r="D229" s="132">
        <v>1</v>
      </c>
      <c r="E229" s="50" t="s">
        <v>331</v>
      </c>
      <c r="F229" s="164">
        <v>1457590</v>
      </c>
      <c r="G229" s="195"/>
      <c r="H229" s="195"/>
      <c r="I229" s="195"/>
      <c r="J229" s="195"/>
      <c r="K229" s="195"/>
      <c r="L229" s="195"/>
      <c r="M229" s="195"/>
      <c r="N229" s="195"/>
      <c r="O229" s="195"/>
      <c r="P229" s="195"/>
      <c r="Q229" s="195"/>
      <c r="R229" s="195"/>
      <c r="S229" s="14">
        <f t="shared" si="3"/>
        <v>0</v>
      </c>
      <c r="T229" s="37" t="str">
        <f>IF(S229=0,"NO OFERTADO",IF(S229&lt;=('EV PRECIO REFERENCIA'!$F229*(1+'EV PRECIO REFERENCIA'!$F$4)),"HABILITA","NO HABILITA"))</f>
        <v>NO OFERTADO</v>
      </c>
      <c r="U229" s="14"/>
    </row>
    <row r="230" spans="1:21" ht="38.25" x14ac:dyDescent="0.2">
      <c r="A230" s="52">
        <v>221</v>
      </c>
      <c r="B230" s="49" t="s">
        <v>108</v>
      </c>
      <c r="C230" s="49" t="s">
        <v>107</v>
      </c>
      <c r="D230" s="132">
        <v>1</v>
      </c>
      <c r="E230" s="50" t="s">
        <v>331</v>
      </c>
      <c r="F230" s="164">
        <v>731592</v>
      </c>
      <c r="G230" s="195"/>
      <c r="H230" s="195"/>
      <c r="I230" s="195"/>
      <c r="J230" s="195"/>
      <c r="K230" s="195"/>
      <c r="L230" s="195"/>
      <c r="M230" s="195"/>
      <c r="N230" s="195"/>
      <c r="O230" s="195"/>
      <c r="P230" s="195"/>
      <c r="Q230" s="195"/>
      <c r="R230" s="195"/>
      <c r="S230" s="14">
        <f t="shared" si="3"/>
        <v>0</v>
      </c>
      <c r="T230" s="37" t="str">
        <f>IF(S230=0,"NO OFERTADO",IF(S230&lt;=('EV PRECIO REFERENCIA'!$F230*(1+'EV PRECIO REFERENCIA'!$F$4)),"HABILITA","NO HABILITA"))</f>
        <v>NO OFERTADO</v>
      </c>
      <c r="U230" s="14"/>
    </row>
    <row r="231" spans="1:21" ht="38.25" x14ac:dyDescent="0.2">
      <c r="A231" s="48">
        <v>222</v>
      </c>
      <c r="B231" s="49" t="s">
        <v>109</v>
      </c>
      <c r="C231" s="49" t="s">
        <v>107</v>
      </c>
      <c r="D231" s="132">
        <v>1</v>
      </c>
      <c r="E231" s="50" t="s">
        <v>331</v>
      </c>
      <c r="F231" s="164">
        <v>731592</v>
      </c>
      <c r="G231" s="195"/>
      <c r="H231" s="195"/>
      <c r="I231" s="195"/>
      <c r="J231" s="195"/>
      <c r="K231" s="195"/>
      <c r="L231" s="195"/>
      <c r="M231" s="195"/>
      <c r="N231" s="195"/>
      <c r="O231" s="195"/>
      <c r="P231" s="195"/>
      <c r="Q231" s="195"/>
      <c r="R231" s="195"/>
      <c r="S231" s="14">
        <f t="shared" si="3"/>
        <v>0</v>
      </c>
      <c r="T231" s="37" t="str">
        <f>IF(S231=0,"NO OFERTADO",IF(S231&lt;=('EV PRECIO REFERENCIA'!$F231*(1+'EV PRECIO REFERENCIA'!$F$4)),"HABILITA","NO HABILITA"))</f>
        <v>NO OFERTADO</v>
      </c>
      <c r="U231" s="14"/>
    </row>
    <row r="232" spans="1:21" ht="25.5" x14ac:dyDescent="0.2">
      <c r="A232" s="52">
        <v>223</v>
      </c>
      <c r="B232" s="49" t="s">
        <v>414</v>
      </c>
      <c r="C232" s="49" t="s">
        <v>130</v>
      </c>
      <c r="D232" s="132">
        <v>1</v>
      </c>
      <c r="E232" s="50" t="s">
        <v>331</v>
      </c>
      <c r="F232" s="164">
        <v>17478</v>
      </c>
      <c r="G232" s="195"/>
      <c r="H232" s="195"/>
      <c r="I232" s="195"/>
      <c r="J232" s="195"/>
      <c r="K232" s="195"/>
      <c r="L232" s="195"/>
      <c r="M232" s="195"/>
      <c r="N232" s="195"/>
      <c r="O232" s="195">
        <f>IF('EV TECNICA'!O232="0",0,IF('EV TECNICA'!O232="NO CUMPLE EV. TECNICA",0,'OFERTAS ECONOMICAS'!AP232))</f>
        <v>20352.57</v>
      </c>
      <c r="P232" s="195"/>
      <c r="Q232" s="195"/>
      <c r="R232" s="195"/>
      <c r="S232" s="14">
        <f t="shared" si="3"/>
        <v>20352.57</v>
      </c>
      <c r="T232" s="37" t="str">
        <f>IF(S232=0,"NO OFERTADO",IF(S232&lt;=('EV PRECIO REFERENCIA'!$F232*(1+'EV PRECIO REFERENCIA'!$F$4)),"HABILITA","NO HABILITA"))</f>
        <v>HABILITA</v>
      </c>
      <c r="U232" s="14"/>
    </row>
    <row r="233" spans="1:21" ht="25.5" x14ac:dyDescent="0.2">
      <c r="A233" s="48">
        <v>224</v>
      </c>
      <c r="B233" s="49" t="s">
        <v>415</v>
      </c>
      <c r="C233" s="49" t="s">
        <v>416</v>
      </c>
      <c r="D233" s="132">
        <v>1</v>
      </c>
      <c r="E233" s="50" t="s">
        <v>331</v>
      </c>
      <c r="F233" s="164">
        <v>105522</v>
      </c>
      <c r="G233" s="195"/>
      <c r="H233" s="195"/>
      <c r="I233" s="195"/>
      <c r="J233" s="195"/>
      <c r="K233" s="195"/>
      <c r="L233" s="195"/>
      <c r="M233" s="195"/>
      <c r="N233" s="195"/>
      <c r="O233" s="195">
        <f>IF('EV TECNICA'!O233="0",0,IF('EV TECNICA'!O233="NO CUMPLE EV. TECNICA",0,'OFERTAS ECONOMICAS'!AP233))</f>
        <v>105522</v>
      </c>
      <c r="P233" s="195"/>
      <c r="Q233" s="195"/>
      <c r="R233" s="195"/>
      <c r="S233" s="14">
        <f t="shared" si="3"/>
        <v>105522</v>
      </c>
      <c r="T233" s="37" t="str">
        <f>IF(S233=0,"NO OFERTADO",IF(S233&lt;=('EV PRECIO REFERENCIA'!$F233*(1+'EV PRECIO REFERENCIA'!$F$4)),"HABILITA","NO HABILITA"))</f>
        <v>HABILITA</v>
      </c>
      <c r="U233" s="14"/>
    </row>
    <row r="234" spans="1:21" ht="51" x14ac:dyDescent="0.2">
      <c r="A234" s="52">
        <v>225</v>
      </c>
      <c r="B234" s="49" t="s">
        <v>417</v>
      </c>
      <c r="C234" s="49" t="s">
        <v>57</v>
      </c>
      <c r="D234" s="132">
        <v>1</v>
      </c>
      <c r="E234" s="50" t="s">
        <v>331</v>
      </c>
      <c r="F234" s="164">
        <v>1446</v>
      </c>
      <c r="G234" s="195"/>
      <c r="H234" s="195"/>
      <c r="I234" s="195"/>
      <c r="J234" s="195"/>
      <c r="K234" s="195"/>
      <c r="L234" s="195"/>
      <c r="M234" s="195"/>
      <c r="N234" s="195"/>
      <c r="O234" s="195">
        <f>IF('EV TECNICA'!O234="0",0,IF('EV TECNICA'!O234="NO CUMPLE EV. TECNICA",0,'OFERTAS ECONOMICAS'!AP234))</f>
        <v>1364</v>
      </c>
      <c r="P234" s="195"/>
      <c r="Q234" s="195"/>
      <c r="R234" s="195"/>
      <c r="S234" s="14">
        <f t="shared" si="3"/>
        <v>1364</v>
      </c>
      <c r="T234" s="37" t="str">
        <f>IF(S234=0,"NO OFERTADO",IF(S234&lt;=('EV PRECIO REFERENCIA'!$F234*(1+'EV PRECIO REFERENCIA'!$F$4)),"HABILITA","NO HABILITA"))</f>
        <v>HABILITA</v>
      </c>
      <c r="U234" s="14"/>
    </row>
    <row r="235" spans="1:21" ht="38.25" x14ac:dyDescent="0.2">
      <c r="A235" s="48">
        <v>226</v>
      </c>
      <c r="B235" s="49" t="s">
        <v>66</v>
      </c>
      <c r="C235" s="49" t="s">
        <v>65</v>
      </c>
      <c r="D235" s="132">
        <v>1</v>
      </c>
      <c r="E235" s="50" t="s">
        <v>331</v>
      </c>
      <c r="F235" s="164">
        <v>28940</v>
      </c>
      <c r="G235" s="195"/>
      <c r="H235" s="195"/>
      <c r="I235" s="195"/>
      <c r="J235" s="195"/>
      <c r="K235" s="195"/>
      <c r="L235" s="195"/>
      <c r="M235" s="195"/>
      <c r="N235" s="195"/>
      <c r="O235" s="195"/>
      <c r="P235" s="195"/>
      <c r="Q235" s="195"/>
      <c r="R235" s="195"/>
      <c r="S235" s="14">
        <f t="shared" si="3"/>
        <v>0</v>
      </c>
      <c r="T235" s="37" t="str">
        <f>IF(S235=0,"NO OFERTADO",IF(S235&lt;=('EV PRECIO REFERENCIA'!$F235*(1+'EV PRECIO REFERENCIA'!$F$4)),"HABILITA","NO HABILITA"))</f>
        <v>NO OFERTADO</v>
      </c>
      <c r="U235" s="14"/>
    </row>
    <row r="236" spans="1:21" ht="25.5" x14ac:dyDescent="0.2">
      <c r="A236" s="52">
        <v>227</v>
      </c>
      <c r="B236" s="49" t="s">
        <v>69</v>
      </c>
      <c r="C236" s="49" t="s">
        <v>70</v>
      </c>
      <c r="D236" s="132">
        <v>1</v>
      </c>
      <c r="E236" s="50" t="s">
        <v>331</v>
      </c>
      <c r="F236" s="164">
        <v>26343</v>
      </c>
      <c r="G236" s="195"/>
      <c r="H236" s="195"/>
      <c r="I236" s="195"/>
      <c r="J236" s="195"/>
      <c r="K236" s="195"/>
      <c r="L236" s="195"/>
      <c r="M236" s="195"/>
      <c r="N236" s="195"/>
      <c r="O236" s="195"/>
      <c r="P236" s="195"/>
      <c r="Q236" s="195"/>
      <c r="R236" s="195"/>
      <c r="S236" s="14">
        <f t="shared" si="3"/>
        <v>0</v>
      </c>
      <c r="T236" s="37" t="str">
        <f>IF(S236=0,"NO OFERTADO",IF(S236&lt;=('EV PRECIO REFERENCIA'!$F236*(1+'EV PRECIO REFERENCIA'!$F$4)),"HABILITA","NO HABILITA"))</f>
        <v>NO OFERTADO</v>
      </c>
      <c r="U236" s="14"/>
    </row>
    <row r="237" spans="1:21" ht="38.25" x14ac:dyDescent="0.2">
      <c r="A237" s="48">
        <v>228</v>
      </c>
      <c r="B237" s="49" t="s">
        <v>74</v>
      </c>
      <c r="C237" s="49" t="s">
        <v>75</v>
      </c>
      <c r="D237" s="132">
        <v>1</v>
      </c>
      <c r="E237" s="50" t="s">
        <v>331</v>
      </c>
      <c r="F237" s="164">
        <v>82</v>
      </c>
      <c r="G237" s="195"/>
      <c r="H237" s="195"/>
      <c r="I237" s="195">
        <f>IF('EV TECNICA'!I237="0",0,IF('EV TECNICA'!I237="NO CUMPLE EV. TECNICA",0,'OFERTAS ECONOMICAS'!R237))</f>
        <v>14400</v>
      </c>
      <c r="J237" s="195"/>
      <c r="K237" s="195"/>
      <c r="L237" s="195">
        <f>IF('EV TECNICA'!L237="0",0,IF('EV TECNICA'!L237="NO CUMPLE EV. TECNICA",0,'OFERTAS ECONOMICAS'!AD237))</f>
        <v>72</v>
      </c>
      <c r="M237" s="195"/>
      <c r="N237" s="195"/>
      <c r="O237" s="195">
        <f>IF('EV TECNICA'!O237="0",0,IF('EV TECNICA'!O237="NO CUMPLE EV. TECNICA",0,'OFERTAS ECONOMICAS'!AP237))</f>
        <v>16023</v>
      </c>
      <c r="P237" s="195"/>
      <c r="Q237" s="195"/>
      <c r="R237" s="195"/>
      <c r="S237" s="14">
        <f t="shared" si="3"/>
        <v>72</v>
      </c>
      <c r="T237" s="37" t="str">
        <f>IF(S237=0,"NO OFERTADO",IF(S237&lt;=('EV PRECIO REFERENCIA'!$F237*(1+'EV PRECIO REFERENCIA'!$F$4)),"HABILITA","NO HABILITA"))</f>
        <v>HABILITA</v>
      </c>
      <c r="U237" s="14"/>
    </row>
    <row r="238" spans="1:21" ht="25.5" x14ac:dyDescent="0.2">
      <c r="A238" s="52">
        <v>229</v>
      </c>
      <c r="B238" s="49" t="s">
        <v>76</v>
      </c>
      <c r="C238" s="49" t="s">
        <v>75</v>
      </c>
      <c r="D238" s="132">
        <v>1</v>
      </c>
      <c r="E238" s="50" t="s">
        <v>331</v>
      </c>
      <c r="F238" s="164">
        <v>107</v>
      </c>
      <c r="G238" s="195"/>
      <c r="H238" s="195"/>
      <c r="I238" s="195">
        <f>IF('EV TECNICA'!I238="0",0,IF('EV TECNICA'!I238="NO CUMPLE EV. TECNICA",0,'OFERTAS ECONOMICAS'!R238))</f>
        <v>19300</v>
      </c>
      <c r="J238" s="195"/>
      <c r="K238" s="195"/>
      <c r="L238" s="195">
        <f>IF('EV TECNICA'!L238="0",0,IF('EV TECNICA'!L238="NO CUMPLE EV. TECNICA",0,'OFERTAS ECONOMICAS'!AD238))</f>
        <v>107</v>
      </c>
      <c r="M238" s="195"/>
      <c r="N238" s="195"/>
      <c r="O238" s="195"/>
      <c r="P238" s="195"/>
      <c r="Q238" s="195"/>
      <c r="R238" s="195"/>
      <c r="S238" s="14">
        <f t="shared" si="3"/>
        <v>107</v>
      </c>
      <c r="T238" s="37" t="str">
        <f>IF(S238=0,"NO OFERTADO",IF(S238&lt;=('EV PRECIO REFERENCIA'!$F238*(1+'EV PRECIO REFERENCIA'!$F$4)),"HABILITA","NO HABILITA"))</f>
        <v>HABILITA</v>
      </c>
      <c r="U238" s="14"/>
    </row>
    <row r="239" spans="1:21" ht="25.5" x14ac:dyDescent="0.2">
      <c r="A239" s="48">
        <v>230</v>
      </c>
      <c r="B239" s="49" t="s">
        <v>87</v>
      </c>
      <c r="C239" s="49" t="s">
        <v>88</v>
      </c>
      <c r="D239" s="132">
        <v>1</v>
      </c>
      <c r="E239" s="50" t="s">
        <v>331</v>
      </c>
      <c r="F239" s="164">
        <v>466</v>
      </c>
      <c r="G239" s="195"/>
      <c r="H239" s="195"/>
      <c r="I239" s="195">
        <f>IF('EV TECNICA'!I239="0",0,IF('EV TECNICA'!I239="NO CUMPLE EV. TECNICA",0,'OFERTAS ECONOMICAS'!R239))</f>
        <v>398.65</v>
      </c>
      <c r="J239" s="195">
        <f>IF('EV TECNICA'!J239="0",0,IF('EV TECNICA'!J239="NO CUMPLE EV. TECNICA",0,'OFERTAS ECONOMICAS'!V239))</f>
        <v>453.39</v>
      </c>
      <c r="K239" s="195"/>
      <c r="L239" s="195"/>
      <c r="M239" s="195"/>
      <c r="N239" s="195"/>
      <c r="O239" s="195">
        <f>IF('EV TECNICA'!O239="0",0,IF('EV TECNICA'!O239="NO CUMPLE EV. TECNICA",0,'OFERTAS ECONOMICAS'!AP239))</f>
        <v>439.11</v>
      </c>
      <c r="P239" s="195"/>
      <c r="Q239" s="195"/>
      <c r="R239" s="195"/>
      <c r="S239" s="14">
        <f t="shared" si="3"/>
        <v>398.65</v>
      </c>
      <c r="T239" s="37" t="str">
        <f>IF(S239=0,"NO OFERTADO",IF(S239&lt;=('EV PRECIO REFERENCIA'!$F239*(1+'EV PRECIO REFERENCIA'!$F$4)),"HABILITA","NO HABILITA"))</f>
        <v>HABILITA</v>
      </c>
      <c r="U239" s="14"/>
    </row>
    <row r="240" spans="1:21" ht="25.5" x14ac:dyDescent="0.2">
      <c r="A240" s="52">
        <v>231</v>
      </c>
      <c r="B240" s="49" t="s">
        <v>105</v>
      </c>
      <c r="C240" s="49" t="s">
        <v>89</v>
      </c>
      <c r="D240" s="132">
        <v>1</v>
      </c>
      <c r="E240" s="50" t="s">
        <v>331</v>
      </c>
      <c r="F240" s="164">
        <v>975</v>
      </c>
      <c r="G240" s="195"/>
      <c r="H240" s="195"/>
      <c r="I240" s="195">
        <f>IF('EV TECNICA'!I240="0",0,IF('EV TECNICA'!I240="NO CUMPLE EV. TECNICA",0,'OFERTAS ECONOMICAS'!R240))</f>
        <v>824</v>
      </c>
      <c r="J240" s="195">
        <f>IF('EV TECNICA'!J240="0",0,IF('EV TECNICA'!J240="NO CUMPLE EV. TECNICA",0,'OFERTAS ECONOMICAS'!V240))</f>
        <v>1193</v>
      </c>
      <c r="K240" s="195">
        <f>IF('EV TECNICA'!K240="0",0,IF('EV TECNICA'!K240="NO CUMPLE EV. TECNICA",0,'OFERTAS ECONOMICAS'!Z240))</f>
        <v>1695</v>
      </c>
      <c r="L240" s="195"/>
      <c r="M240" s="195"/>
      <c r="N240" s="195"/>
      <c r="O240" s="195">
        <f>IF('EV TECNICA'!O240="0",0,IF('EV TECNICA'!O240="NO CUMPLE EV. TECNICA",0,'OFERTAS ECONOMICAS'!AP240))</f>
        <v>919</v>
      </c>
      <c r="P240" s="195"/>
      <c r="Q240" s="195"/>
      <c r="R240" s="195"/>
      <c r="S240" s="14">
        <f t="shared" si="3"/>
        <v>824</v>
      </c>
      <c r="T240" s="37" t="str">
        <f>IF(S240=0,"NO OFERTADO",IF(S240&lt;=('EV PRECIO REFERENCIA'!$F240*(1+'EV PRECIO REFERENCIA'!$F$4)),"HABILITA","NO HABILITA"))</f>
        <v>HABILITA</v>
      </c>
      <c r="U240" s="14"/>
    </row>
    <row r="241" spans="1:21" ht="25.5" x14ac:dyDescent="0.2">
      <c r="A241" s="48">
        <v>232</v>
      </c>
      <c r="B241" s="49" t="s">
        <v>106</v>
      </c>
      <c r="C241" s="49" t="s">
        <v>89</v>
      </c>
      <c r="D241" s="132">
        <v>1</v>
      </c>
      <c r="E241" s="50" t="s">
        <v>331</v>
      </c>
      <c r="F241" s="164">
        <v>975</v>
      </c>
      <c r="G241" s="195"/>
      <c r="H241" s="195"/>
      <c r="I241" s="195">
        <f>IF('EV TECNICA'!I241="0",0,IF('EV TECNICA'!I241="NO CUMPLE EV. TECNICA",0,'OFERTAS ECONOMICAS'!R241))</f>
        <v>824</v>
      </c>
      <c r="J241" s="195">
        <f>IF('EV TECNICA'!J241="0",0,IF('EV TECNICA'!J241="NO CUMPLE EV. TECNICA",0,'OFERTAS ECONOMICAS'!V241))</f>
        <v>1193</v>
      </c>
      <c r="K241" s="195">
        <f>IF('EV TECNICA'!K241="0",0,IF('EV TECNICA'!K241="NO CUMPLE EV. TECNICA",0,'OFERTAS ECONOMICAS'!Z241))</f>
        <v>1695</v>
      </c>
      <c r="L241" s="195"/>
      <c r="M241" s="195"/>
      <c r="N241" s="195"/>
      <c r="O241" s="195">
        <f>IF('EV TECNICA'!O241="0",0,IF('EV TECNICA'!O241="NO CUMPLE EV. TECNICA",0,'OFERTAS ECONOMICAS'!AP241))</f>
        <v>919</v>
      </c>
      <c r="P241" s="195"/>
      <c r="Q241" s="195"/>
      <c r="R241" s="195"/>
      <c r="S241" s="14">
        <f t="shared" si="3"/>
        <v>824</v>
      </c>
      <c r="T241" s="37" t="str">
        <f>IF(S241=0,"NO OFERTADO",IF(S241&lt;=('EV PRECIO REFERENCIA'!$F241*(1+'EV PRECIO REFERENCIA'!$F$4)),"HABILITA","NO HABILITA"))</f>
        <v>HABILITA</v>
      </c>
      <c r="U241" s="14"/>
    </row>
    <row r="242" spans="1:21" x14ac:dyDescent="0.2">
      <c r="A242" s="52">
        <v>233</v>
      </c>
      <c r="B242" s="49" t="s">
        <v>110</v>
      </c>
      <c r="C242" s="49" t="s">
        <v>107</v>
      </c>
      <c r="D242" s="132">
        <v>1</v>
      </c>
      <c r="E242" s="50" t="s">
        <v>331</v>
      </c>
      <c r="F242" s="164">
        <v>349398</v>
      </c>
      <c r="G242" s="195"/>
      <c r="H242" s="195"/>
      <c r="I242" s="195"/>
      <c r="J242" s="195"/>
      <c r="K242" s="195"/>
      <c r="L242" s="195"/>
      <c r="M242" s="195"/>
      <c r="N242" s="195"/>
      <c r="O242" s="195">
        <f>IF('EV TECNICA'!O242="0",0,IF('EV TECNICA'!O242="NO CUMPLE EV. TECNICA",0,'OFERTAS ECONOMICAS'!AP242))</f>
        <v>329545</v>
      </c>
      <c r="P242" s="195"/>
      <c r="Q242" s="195"/>
      <c r="R242" s="195"/>
      <c r="S242" s="14">
        <f t="shared" si="3"/>
        <v>329545</v>
      </c>
      <c r="T242" s="37" t="str">
        <f>IF(S242=0,"NO OFERTADO",IF(S242&lt;=('EV PRECIO REFERENCIA'!$F242*(1+'EV PRECIO REFERENCIA'!$F$4)),"HABILITA","NO HABILITA"))</f>
        <v>HABILITA</v>
      </c>
      <c r="U242" s="14"/>
    </row>
    <row r="243" spans="1:21" ht="25.5" x14ac:dyDescent="0.2">
      <c r="A243" s="48">
        <v>234</v>
      </c>
      <c r="B243" s="49" t="s">
        <v>112</v>
      </c>
      <c r="C243" s="49" t="s">
        <v>107</v>
      </c>
      <c r="D243" s="132">
        <v>1</v>
      </c>
      <c r="E243" s="50" t="s">
        <v>331</v>
      </c>
      <c r="F243" s="164">
        <v>273494</v>
      </c>
      <c r="G243" s="195"/>
      <c r="H243" s="195"/>
      <c r="I243" s="195"/>
      <c r="J243" s="195">
        <f>IF('EV TECNICA'!J243="0",0,IF('EV TECNICA'!J243="NO CUMPLE EV. TECNICA",0,'OFERTAS ECONOMICAS'!V243))</f>
        <v>257955</v>
      </c>
      <c r="K243" s="195"/>
      <c r="L243" s="195"/>
      <c r="M243" s="195"/>
      <c r="N243" s="195"/>
      <c r="O243" s="195">
        <f>IF('EV TECNICA'!O243="0",0,IF('EV TECNICA'!O243="NO CUMPLE EV. TECNICA",0,'OFERTAS ECONOMICAS'!AP243))</f>
        <v>257955</v>
      </c>
      <c r="P243" s="195"/>
      <c r="Q243" s="195"/>
      <c r="R243" s="195"/>
      <c r="S243" s="14">
        <f t="shared" si="3"/>
        <v>257955</v>
      </c>
      <c r="T243" s="37" t="str">
        <f>IF(S243=0,"NO OFERTADO",IF(S243&lt;=('EV PRECIO REFERENCIA'!$F243*(1+'EV PRECIO REFERENCIA'!$F$4)),"HABILITA","NO HABILITA"))</f>
        <v>HABILITA</v>
      </c>
      <c r="U243" s="14"/>
    </row>
    <row r="244" spans="1:21" ht="25.5" x14ac:dyDescent="0.2">
      <c r="A244" s="52">
        <v>235</v>
      </c>
      <c r="B244" s="49" t="s">
        <v>123</v>
      </c>
      <c r="C244" s="49" t="s">
        <v>121</v>
      </c>
      <c r="D244" s="132">
        <v>1</v>
      </c>
      <c r="E244" s="50" t="s">
        <v>331</v>
      </c>
      <c r="F244" s="164">
        <v>208976</v>
      </c>
      <c r="G244" s="195"/>
      <c r="H244" s="195"/>
      <c r="I244" s="195"/>
      <c r="J244" s="195"/>
      <c r="K244" s="195"/>
      <c r="L244" s="195"/>
      <c r="M244" s="195"/>
      <c r="N244" s="195"/>
      <c r="O244" s="195">
        <f>IF('EV TECNICA'!O244="0",0,IF('EV TECNICA'!O244="NO CUMPLE EV. TECNICA",0,'OFERTAS ECONOMICAS'!AP244))</f>
        <v>263472</v>
      </c>
      <c r="P244" s="195"/>
      <c r="Q244" s="195"/>
      <c r="R244" s="195"/>
      <c r="S244" s="14">
        <f t="shared" si="3"/>
        <v>263472</v>
      </c>
      <c r="T244" s="37" t="str">
        <f>IF(S244=0,"NO OFERTADO",IF(S244&lt;=('EV PRECIO REFERENCIA'!$F244*(1+'EV PRECIO REFERENCIA'!$F$4)),"HABILITA","NO HABILITA"))</f>
        <v>HABILITA</v>
      </c>
      <c r="U244" s="14"/>
    </row>
    <row r="245" spans="1:21" ht="38.25" x14ac:dyDescent="0.2">
      <c r="A245" s="48">
        <v>236</v>
      </c>
      <c r="B245" s="49" t="s">
        <v>125</v>
      </c>
      <c r="C245" s="49" t="s">
        <v>121</v>
      </c>
      <c r="D245" s="132">
        <v>1</v>
      </c>
      <c r="E245" s="50" t="s">
        <v>331</v>
      </c>
      <c r="F245" s="164">
        <v>133299</v>
      </c>
      <c r="G245" s="195"/>
      <c r="H245" s="195"/>
      <c r="I245" s="195"/>
      <c r="J245" s="195"/>
      <c r="K245" s="195"/>
      <c r="L245" s="195"/>
      <c r="M245" s="195"/>
      <c r="N245" s="195"/>
      <c r="O245" s="195">
        <f>IF('EV TECNICA'!O245="0",0,IF('EV TECNICA'!O245="NO CUMPLE EV. TECNICA",0,'OFERTAS ECONOMICAS'!AP245))</f>
        <v>125725</v>
      </c>
      <c r="P245" s="195"/>
      <c r="Q245" s="195"/>
      <c r="R245" s="195"/>
      <c r="S245" s="14">
        <f t="shared" si="3"/>
        <v>125725</v>
      </c>
      <c r="T245" s="37" t="str">
        <f>IF(S245=0,"NO OFERTADO",IF(S245&lt;=('EV PRECIO REFERENCIA'!$F245*(1+'EV PRECIO REFERENCIA'!$F$4)),"HABILITA","NO HABILITA"))</f>
        <v>HABILITA</v>
      </c>
      <c r="U245" s="14"/>
    </row>
    <row r="246" spans="1:21" x14ac:dyDescent="0.2">
      <c r="A246" s="52">
        <v>237</v>
      </c>
      <c r="B246" s="49" t="s">
        <v>128</v>
      </c>
      <c r="C246" s="49" t="s">
        <v>129</v>
      </c>
      <c r="D246" s="132">
        <v>1</v>
      </c>
      <c r="E246" s="50" t="s">
        <v>331</v>
      </c>
      <c r="F246" s="164">
        <v>370</v>
      </c>
      <c r="G246" s="195"/>
      <c r="H246" s="195"/>
      <c r="I246" s="195">
        <f>IF('EV TECNICA'!I246="0",0,IF('EV TECNICA'!I246="NO CUMPLE EV. TECNICA",0,'OFERTAS ECONOMICAS'!R246))</f>
        <v>323.68</v>
      </c>
      <c r="J246" s="195">
        <f>IF('EV TECNICA'!J246="0",0,IF('EV TECNICA'!J246="NO CUMPLE EV. TECNICA",0,'OFERTAS ECONOMICAS'!V246))</f>
        <v>396.27</v>
      </c>
      <c r="K246" s="195"/>
      <c r="L246" s="195"/>
      <c r="M246" s="195"/>
      <c r="N246" s="195"/>
      <c r="O246" s="195">
        <f>IF('EV TECNICA'!O246="0",0,IF('EV TECNICA'!O246="NO CUMPLE EV. TECNICA",0,'OFERTAS ECONOMICAS'!AP246))</f>
        <v>348.67</v>
      </c>
      <c r="P246" s="195"/>
      <c r="Q246" s="195"/>
      <c r="R246" s="195"/>
      <c r="S246" s="14">
        <f t="shared" si="3"/>
        <v>323.68</v>
      </c>
      <c r="T246" s="37" t="str">
        <f>IF(S246=0,"NO OFERTADO",IF(S246&lt;=('EV PRECIO REFERENCIA'!$F246*(1+'EV PRECIO REFERENCIA'!$F$4)),"HABILITA","NO HABILITA"))</f>
        <v>HABILITA</v>
      </c>
      <c r="U246" s="14"/>
    </row>
    <row r="247" spans="1:21" ht="25.5" x14ac:dyDescent="0.2">
      <c r="A247" s="48">
        <v>238</v>
      </c>
      <c r="B247" s="49" t="s">
        <v>145</v>
      </c>
      <c r="C247" s="49" t="s">
        <v>146</v>
      </c>
      <c r="D247" s="132">
        <v>1</v>
      </c>
      <c r="E247" s="50" t="s">
        <v>331</v>
      </c>
      <c r="F247" s="164">
        <v>36024</v>
      </c>
      <c r="G247" s="195"/>
      <c r="H247" s="195"/>
      <c r="I247" s="195">
        <f>IF('EV TECNICA'!I247="0",0,IF('EV TECNICA'!I247="NO CUMPLE EV. TECNICA",0,'OFERTAS ECONOMICAS'!R247))</f>
        <v>47065</v>
      </c>
      <c r="J247" s="195">
        <f>IF('EV TECNICA'!J247="0",0,IF('EV TECNICA'!J247="NO CUMPLE EV. TECNICA",0,'OFERTAS ECONOMICAS'!V247))</f>
        <v>36392</v>
      </c>
      <c r="K247" s="195">
        <f>IF('EV TECNICA'!K247="0",0,IF('EV TECNICA'!K247="NO CUMPLE EV. TECNICA",0,'OFERTAS ECONOMICAS'!Z247))</f>
        <v>36777</v>
      </c>
      <c r="L247" s="195"/>
      <c r="M247" s="195"/>
      <c r="N247" s="195"/>
      <c r="O247" s="195">
        <f>IF('EV TECNICA'!O247="0",0,IF('EV TECNICA'!O247="NO CUMPLE EV. TECNICA",0,'OFERTAS ECONOMICAS'!AP247))</f>
        <v>33977</v>
      </c>
      <c r="P247" s="195"/>
      <c r="Q247" s="195"/>
      <c r="R247" s="195"/>
      <c r="S247" s="14">
        <f t="shared" si="3"/>
        <v>33977</v>
      </c>
      <c r="T247" s="37" t="str">
        <f>IF(S247=0,"NO OFERTADO",IF(S247&lt;=('EV PRECIO REFERENCIA'!$F247*(1+'EV PRECIO REFERENCIA'!$F$4)),"HABILITA","NO HABILITA"))</f>
        <v>HABILITA</v>
      </c>
      <c r="U247" s="14"/>
    </row>
    <row r="248" spans="1:21" ht="25.5" x14ac:dyDescent="0.2">
      <c r="A248" s="52">
        <v>239</v>
      </c>
      <c r="B248" s="49" t="s">
        <v>147</v>
      </c>
      <c r="C248" s="49" t="s">
        <v>148</v>
      </c>
      <c r="D248" s="132">
        <v>1</v>
      </c>
      <c r="E248" s="50" t="s">
        <v>331</v>
      </c>
      <c r="F248" s="164">
        <v>20843</v>
      </c>
      <c r="G248" s="195">
        <f>IF('EV TECNICA'!G248="0",0,IF('EV TECNICA'!G248="NO CUMPLE EV. TECNICA",0,'OFERTAS ECONOMICAS'!J248))</f>
        <v>28000</v>
      </c>
      <c r="H248" s="195">
        <f>IF('EV TECNICA'!H248="0",0,IF('EV TECNICA'!H248="NO CUMPLE EV. TECNICA",0,'OFERTAS ECONOMICAS'!N248))</f>
        <v>37300</v>
      </c>
      <c r="I248" s="195">
        <f>IF('EV TECNICA'!I248="0",0,IF('EV TECNICA'!I248="NO CUMPLE EV. TECNICA",0,'OFERTAS ECONOMICAS'!R248))</f>
        <v>50645</v>
      </c>
      <c r="J248" s="195">
        <f>IF('EV TECNICA'!J248="0",0,IF('EV TECNICA'!J248="NO CUMPLE EV. TECNICA",0,'OFERTAS ECONOMICAS'!V248))</f>
        <v>35832</v>
      </c>
      <c r="K248" s="195">
        <f>IF('EV TECNICA'!K248="0",0,IF('EV TECNICA'!K248="NO CUMPLE EV. TECNICA",0,'OFERTAS ECONOMICAS'!Z248))</f>
        <v>51325</v>
      </c>
      <c r="L248" s="195"/>
      <c r="M248" s="195"/>
      <c r="N248" s="195"/>
      <c r="O248" s="195"/>
      <c r="P248" s="195"/>
      <c r="Q248" s="195"/>
      <c r="R248" s="195"/>
      <c r="S248" s="14">
        <f t="shared" si="3"/>
        <v>28000</v>
      </c>
      <c r="T248" s="37" t="str">
        <f>IF(S248=0,"NO OFERTADO",IF(S248&lt;=('EV PRECIO REFERENCIA'!$F248*(1+'EV PRECIO REFERENCIA'!$F$4)),"HABILITA","NO HABILITA"))</f>
        <v>NO HABILITA</v>
      </c>
      <c r="U248" s="14"/>
    </row>
    <row r="249" spans="1:21" ht="25.5" x14ac:dyDescent="0.2">
      <c r="A249" s="48">
        <v>240</v>
      </c>
      <c r="B249" s="49" t="s">
        <v>151</v>
      </c>
      <c r="C249" s="49" t="s">
        <v>150</v>
      </c>
      <c r="D249" s="132">
        <v>1</v>
      </c>
      <c r="E249" s="50" t="s">
        <v>331</v>
      </c>
      <c r="F249" s="164">
        <v>1061</v>
      </c>
      <c r="G249" s="195"/>
      <c r="H249" s="195"/>
      <c r="I249" s="195">
        <f>IF('EV TECNICA'!I249="0",0,IF('EV TECNICA'!I249="NO CUMPLE EV. TECNICA",0,'OFERTAS ECONOMICAS'!R249))</f>
        <v>823.48</v>
      </c>
      <c r="J249" s="195">
        <f>IF('EV TECNICA'!J249="0",0,IF('EV TECNICA'!J249="NO CUMPLE EV. TECNICA",0,'OFERTAS ECONOMICAS'!V249))</f>
        <v>1217.3699999999999</v>
      </c>
      <c r="K249" s="195"/>
      <c r="L249" s="195"/>
      <c r="M249" s="195"/>
      <c r="N249" s="195"/>
      <c r="O249" s="195"/>
      <c r="P249" s="195"/>
      <c r="Q249" s="195"/>
      <c r="R249" s="195"/>
      <c r="S249" s="14">
        <f t="shared" si="3"/>
        <v>823.48</v>
      </c>
      <c r="T249" s="37" t="str">
        <f>IF(S249=0,"NO OFERTADO",IF(S249&lt;=('EV PRECIO REFERENCIA'!$F249*(1+'EV PRECIO REFERENCIA'!$F$4)),"HABILITA","NO HABILITA"))</f>
        <v>HABILITA</v>
      </c>
      <c r="U249" s="14"/>
    </row>
    <row r="250" spans="1:21" x14ac:dyDescent="0.2">
      <c r="A250" s="52">
        <v>241</v>
      </c>
      <c r="B250" s="49" t="s">
        <v>155</v>
      </c>
      <c r="C250" s="49" t="s">
        <v>154</v>
      </c>
      <c r="D250" s="132">
        <v>1</v>
      </c>
      <c r="E250" s="50" t="s">
        <v>331</v>
      </c>
      <c r="F250" s="164">
        <v>10631</v>
      </c>
      <c r="G250" s="195"/>
      <c r="H250" s="195"/>
      <c r="I250" s="195">
        <f>IF('EV TECNICA'!I250="0",0,IF('EV TECNICA'!I250="NO CUMPLE EV. TECNICA",0,'OFERTAS ECONOMICAS'!R250))</f>
        <v>9097.5499999999993</v>
      </c>
      <c r="J250" s="195">
        <f>IF('EV TECNICA'!J250="0",0,IF('EV TECNICA'!J250="NO CUMPLE EV. TECNICA",0,'OFERTAS ECONOMICAS'!V250))</f>
        <v>10203.06</v>
      </c>
      <c r="K250" s="195"/>
      <c r="L250" s="195"/>
      <c r="M250" s="195"/>
      <c r="N250" s="195"/>
      <c r="O250" s="195">
        <f>IF('EV TECNICA'!O250="0",0,IF('EV TECNICA'!O250="NO CUMPLE EV. TECNICA",0,'OFERTAS ECONOMICAS'!AP250))</f>
        <v>10026.94</v>
      </c>
      <c r="P250" s="195"/>
      <c r="Q250" s="195"/>
      <c r="R250" s="195"/>
      <c r="S250" s="14">
        <f t="shared" si="3"/>
        <v>9097.5499999999993</v>
      </c>
      <c r="T250" s="37" t="str">
        <f>IF(S250=0,"NO OFERTADO",IF(S250&lt;=('EV PRECIO REFERENCIA'!$F250*(1+'EV PRECIO REFERENCIA'!$F$4)),"HABILITA","NO HABILITA"))</f>
        <v>HABILITA</v>
      </c>
      <c r="U250" s="14"/>
    </row>
    <row r="251" spans="1:21" ht="25.5" x14ac:dyDescent="0.2">
      <c r="A251" s="48">
        <v>242</v>
      </c>
      <c r="B251" s="49" t="s">
        <v>159</v>
      </c>
      <c r="C251" s="49" t="s">
        <v>157</v>
      </c>
      <c r="D251" s="132">
        <v>1</v>
      </c>
      <c r="E251" s="50" t="s">
        <v>331</v>
      </c>
      <c r="F251" s="164">
        <v>17055</v>
      </c>
      <c r="G251" s="195"/>
      <c r="H251" s="195"/>
      <c r="I251" s="195"/>
      <c r="J251" s="195"/>
      <c r="K251" s="195"/>
      <c r="L251" s="195"/>
      <c r="M251" s="195"/>
      <c r="N251" s="195"/>
      <c r="O251" s="195">
        <f>IF('EV TECNICA'!O251="0",0,IF('EV TECNICA'!O251="NO CUMPLE EV. TECNICA",0,'OFERTAS ECONOMICAS'!AP251))</f>
        <v>16086</v>
      </c>
      <c r="P251" s="195"/>
      <c r="Q251" s="195"/>
      <c r="R251" s="195"/>
      <c r="S251" s="14">
        <f t="shared" si="3"/>
        <v>16086</v>
      </c>
      <c r="T251" s="37" t="str">
        <f>IF(S251=0,"NO OFERTADO",IF(S251&lt;=('EV PRECIO REFERENCIA'!$F251*(1+'EV PRECIO REFERENCIA'!$F$4)),"HABILITA","NO HABILITA"))</f>
        <v>HABILITA</v>
      </c>
      <c r="U251" s="14"/>
    </row>
    <row r="252" spans="1:21" ht="76.5" x14ac:dyDescent="0.2">
      <c r="A252" s="52">
        <v>243</v>
      </c>
      <c r="B252" s="49" t="s">
        <v>172</v>
      </c>
      <c r="C252" s="49" t="s">
        <v>173</v>
      </c>
      <c r="D252" s="132">
        <v>1</v>
      </c>
      <c r="E252" s="50" t="s">
        <v>331</v>
      </c>
      <c r="F252" s="164">
        <v>46988</v>
      </c>
      <c r="G252" s="195"/>
      <c r="H252" s="195"/>
      <c r="I252" s="195"/>
      <c r="J252" s="195"/>
      <c r="K252" s="195"/>
      <c r="L252" s="195"/>
      <c r="M252" s="195"/>
      <c r="N252" s="195"/>
      <c r="O252" s="195">
        <f>IF('EV TECNICA'!O252="0",0,IF('EV TECNICA'!O252="NO CUMPLE EV. TECNICA",0,'OFERTAS ECONOMICAS'!AP252))</f>
        <v>44318</v>
      </c>
      <c r="P252" s="195"/>
      <c r="Q252" s="195"/>
      <c r="R252" s="195"/>
      <c r="S252" s="14">
        <f t="shared" si="3"/>
        <v>44318</v>
      </c>
      <c r="T252" s="37" t="str">
        <f>IF(S252=0,"NO OFERTADO",IF(S252&lt;=('EV PRECIO REFERENCIA'!$F252*(1+'EV PRECIO REFERENCIA'!$F$4)),"HABILITA","NO HABILITA"))</f>
        <v>HABILITA</v>
      </c>
      <c r="U252" s="14"/>
    </row>
    <row r="253" spans="1:21" ht="76.5" x14ac:dyDescent="0.2">
      <c r="A253" s="48">
        <v>244</v>
      </c>
      <c r="B253" s="49" t="s">
        <v>174</v>
      </c>
      <c r="C253" s="49" t="s">
        <v>173</v>
      </c>
      <c r="D253" s="132">
        <v>1</v>
      </c>
      <c r="E253" s="50" t="s">
        <v>331</v>
      </c>
      <c r="F253" s="164">
        <v>46988</v>
      </c>
      <c r="G253" s="195"/>
      <c r="H253" s="195"/>
      <c r="I253" s="195"/>
      <c r="J253" s="195"/>
      <c r="K253" s="195"/>
      <c r="L253" s="195"/>
      <c r="M253" s="195"/>
      <c r="N253" s="195"/>
      <c r="O253" s="195">
        <f>IF('EV TECNICA'!O253="0",0,IF('EV TECNICA'!O253="NO CUMPLE EV. TECNICA",0,'OFERTAS ECONOMICAS'!AP253))</f>
        <v>44318</v>
      </c>
      <c r="P253" s="195"/>
      <c r="Q253" s="195"/>
      <c r="R253" s="195"/>
      <c r="S253" s="14">
        <f t="shared" si="3"/>
        <v>44318</v>
      </c>
      <c r="T253" s="37" t="str">
        <f>IF(S253=0,"NO OFERTADO",IF(S253&lt;=('EV PRECIO REFERENCIA'!$F253*(1+'EV PRECIO REFERENCIA'!$F$4)),"HABILITA","NO HABILITA"))</f>
        <v>HABILITA</v>
      </c>
      <c r="U253" s="14"/>
    </row>
    <row r="254" spans="1:21" ht="76.5" x14ac:dyDescent="0.2">
      <c r="A254" s="52">
        <v>245</v>
      </c>
      <c r="B254" s="49" t="s">
        <v>175</v>
      </c>
      <c r="C254" s="49" t="s">
        <v>173</v>
      </c>
      <c r="D254" s="132">
        <v>1</v>
      </c>
      <c r="E254" s="50" t="s">
        <v>331</v>
      </c>
      <c r="F254" s="164">
        <v>46988</v>
      </c>
      <c r="G254" s="195"/>
      <c r="H254" s="195"/>
      <c r="I254" s="195"/>
      <c r="J254" s="195"/>
      <c r="K254" s="195"/>
      <c r="L254" s="195"/>
      <c r="M254" s="195"/>
      <c r="N254" s="195"/>
      <c r="O254" s="195">
        <f>IF('EV TECNICA'!O254="0",0,IF('EV TECNICA'!O254="NO CUMPLE EV. TECNICA",0,'OFERTAS ECONOMICAS'!AP254))</f>
        <v>44318</v>
      </c>
      <c r="P254" s="195"/>
      <c r="Q254" s="195"/>
      <c r="R254" s="195"/>
      <c r="S254" s="14">
        <f t="shared" si="3"/>
        <v>44318</v>
      </c>
      <c r="T254" s="37" t="str">
        <f>IF(S254=0,"NO OFERTADO",IF(S254&lt;=('EV PRECIO REFERENCIA'!$F254*(1+'EV PRECIO REFERENCIA'!$F$4)),"HABILITA","NO HABILITA"))</f>
        <v>HABILITA</v>
      </c>
      <c r="U254" s="14"/>
    </row>
    <row r="255" spans="1:21" ht="25.5" x14ac:dyDescent="0.2">
      <c r="A255" s="48">
        <v>246</v>
      </c>
      <c r="B255" s="49" t="s">
        <v>418</v>
      </c>
      <c r="C255" s="49" t="s">
        <v>176</v>
      </c>
      <c r="D255" s="132">
        <v>1</v>
      </c>
      <c r="E255" s="50" t="s">
        <v>331</v>
      </c>
      <c r="F255" s="164">
        <v>16145</v>
      </c>
      <c r="G255" s="195"/>
      <c r="H255" s="195"/>
      <c r="I255" s="195"/>
      <c r="J255" s="195"/>
      <c r="K255" s="195"/>
      <c r="L255" s="195">
        <f>IF('EV TECNICA'!L255="0",0,IF('EV TECNICA'!L255="NO CUMPLE EV. TECNICA",0,'OFERTAS ECONOMICAS'!AD255))</f>
        <v>20000</v>
      </c>
      <c r="M255" s="195"/>
      <c r="N255" s="195"/>
      <c r="O255" s="195">
        <f>IF('EV TECNICA'!O255="0",0,IF('EV TECNICA'!O255="NO CUMPLE EV. TECNICA",0,'OFERTAS ECONOMICAS'!AP255))</f>
        <v>15227</v>
      </c>
      <c r="P255" s="195"/>
      <c r="Q255" s="195"/>
      <c r="R255" s="195"/>
      <c r="S255" s="14">
        <f t="shared" si="3"/>
        <v>15227</v>
      </c>
      <c r="T255" s="37" t="str">
        <f>IF(S255=0,"NO OFERTADO",IF(S255&lt;=('EV PRECIO REFERENCIA'!$F255*(1+'EV PRECIO REFERENCIA'!$F$4)),"HABILITA","NO HABILITA"))</f>
        <v>HABILITA</v>
      </c>
      <c r="U255" s="14"/>
    </row>
    <row r="256" spans="1:21" ht="25.5" x14ac:dyDescent="0.2">
      <c r="A256" s="52">
        <v>247</v>
      </c>
      <c r="B256" s="49" t="s">
        <v>177</v>
      </c>
      <c r="C256" s="49" t="s">
        <v>176</v>
      </c>
      <c r="D256" s="132">
        <v>1</v>
      </c>
      <c r="E256" s="50" t="s">
        <v>331</v>
      </c>
      <c r="F256" s="164">
        <v>33128</v>
      </c>
      <c r="G256" s="195"/>
      <c r="H256" s="195"/>
      <c r="I256" s="195"/>
      <c r="J256" s="195"/>
      <c r="K256" s="195"/>
      <c r="L256" s="195">
        <f>IF('EV TECNICA'!L256="0",0,IF('EV TECNICA'!L256="NO CUMPLE EV. TECNICA",0,'OFERTAS ECONOMICAS'!AD256))</f>
        <v>28000</v>
      </c>
      <c r="M256" s="195"/>
      <c r="N256" s="195"/>
      <c r="O256" s="195">
        <f>IF('EV TECNICA'!O256="0",0,IF('EV TECNICA'!O256="NO CUMPLE EV. TECNICA",0,'OFERTAS ECONOMICAS'!AP256))</f>
        <v>31244</v>
      </c>
      <c r="P256" s="195"/>
      <c r="Q256" s="195"/>
      <c r="R256" s="195"/>
      <c r="S256" s="14">
        <f t="shared" si="3"/>
        <v>28000</v>
      </c>
      <c r="T256" s="37" t="str">
        <f>IF(S256=0,"NO OFERTADO",IF(S256&lt;=('EV PRECIO REFERENCIA'!$F256*(1+'EV PRECIO REFERENCIA'!$F$4)),"HABILITA","NO HABILITA"))</f>
        <v>HABILITA</v>
      </c>
      <c r="U256" s="14"/>
    </row>
    <row r="257" spans="1:21" ht="38.25" x14ac:dyDescent="0.2">
      <c r="A257" s="48">
        <v>248</v>
      </c>
      <c r="B257" s="49" t="s">
        <v>419</v>
      </c>
      <c r="C257" s="49" t="s">
        <v>176</v>
      </c>
      <c r="D257" s="132">
        <v>1</v>
      </c>
      <c r="E257" s="50" t="s">
        <v>331</v>
      </c>
      <c r="F257" s="164">
        <v>16145</v>
      </c>
      <c r="G257" s="195"/>
      <c r="H257" s="195"/>
      <c r="I257" s="195"/>
      <c r="J257" s="195"/>
      <c r="K257" s="195"/>
      <c r="L257" s="195">
        <f>IF('EV TECNICA'!L257="0",0,IF('EV TECNICA'!L257="NO CUMPLE EV. TECNICA",0,'OFERTAS ECONOMICAS'!AD257))</f>
        <v>17000</v>
      </c>
      <c r="M257" s="195"/>
      <c r="N257" s="195"/>
      <c r="O257" s="195">
        <f>IF('EV TECNICA'!O257="0",0,IF('EV TECNICA'!O257="NO CUMPLE EV. TECNICA",0,'OFERTAS ECONOMICAS'!AP257))</f>
        <v>15227</v>
      </c>
      <c r="P257" s="195"/>
      <c r="Q257" s="195"/>
      <c r="R257" s="195"/>
      <c r="S257" s="14">
        <f t="shared" si="3"/>
        <v>15227</v>
      </c>
      <c r="T257" s="37" t="str">
        <f>IF(S257=0,"NO OFERTADO",IF(S257&lt;=('EV PRECIO REFERENCIA'!$F257*(1+'EV PRECIO REFERENCIA'!$F$4)),"HABILITA","NO HABILITA"))</f>
        <v>HABILITA</v>
      </c>
      <c r="U257" s="14"/>
    </row>
    <row r="258" spans="1:21" ht="51" x14ac:dyDescent="0.2">
      <c r="A258" s="52">
        <v>249</v>
      </c>
      <c r="B258" s="49" t="s">
        <v>178</v>
      </c>
      <c r="C258" s="49" t="s">
        <v>176</v>
      </c>
      <c r="D258" s="132">
        <v>1</v>
      </c>
      <c r="E258" s="50" t="s">
        <v>331</v>
      </c>
      <c r="F258" s="164">
        <v>16145</v>
      </c>
      <c r="G258" s="195"/>
      <c r="H258" s="195"/>
      <c r="I258" s="195"/>
      <c r="J258" s="195"/>
      <c r="K258" s="195"/>
      <c r="L258" s="195">
        <f>IF('EV TECNICA'!L258="0",0,IF('EV TECNICA'!L258="NO CUMPLE EV. TECNICA",0,'OFERTAS ECONOMICAS'!AD258))</f>
        <v>20000</v>
      </c>
      <c r="M258" s="195"/>
      <c r="N258" s="195"/>
      <c r="O258" s="195">
        <f>IF('EV TECNICA'!O258="0",0,IF('EV TECNICA'!O258="NO CUMPLE EV. TECNICA",0,'OFERTAS ECONOMICAS'!AP258))</f>
        <v>15227</v>
      </c>
      <c r="P258" s="195"/>
      <c r="Q258" s="195"/>
      <c r="R258" s="195"/>
      <c r="S258" s="14">
        <f t="shared" si="3"/>
        <v>15227</v>
      </c>
      <c r="T258" s="37" t="str">
        <f>IF(S258=0,"NO OFERTADO",IF(S258&lt;=('EV PRECIO REFERENCIA'!$F258*(1+'EV PRECIO REFERENCIA'!$F$4)),"HABILITA","NO HABILITA"))</f>
        <v>HABILITA</v>
      </c>
      <c r="U258" s="14"/>
    </row>
    <row r="259" spans="1:21" ht="25.5" x14ac:dyDescent="0.2">
      <c r="A259" s="48">
        <v>250</v>
      </c>
      <c r="B259" s="49" t="s">
        <v>180</v>
      </c>
      <c r="C259" s="49" t="s">
        <v>181</v>
      </c>
      <c r="D259" s="132">
        <v>1</v>
      </c>
      <c r="E259" s="50" t="s">
        <v>331</v>
      </c>
      <c r="F259" s="164">
        <v>12727</v>
      </c>
      <c r="G259" s="195"/>
      <c r="H259" s="195"/>
      <c r="I259" s="195">
        <f>IF('EV TECNICA'!I259="0",0,IF('EV TECNICA'!I259="NO CUMPLE EV. TECNICA",0,'OFERTAS ECONOMICAS'!R259))</f>
        <v>11200</v>
      </c>
      <c r="J259" s="195">
        <f>IF('EV TECNICA'!J259="0",0,IF('EV TECNICA'!J259="NO CUMPLE EV. TECNICA",0,'OFERTAS ECONOMICAS'!V259))</f>
        <v>12045</v>
      </c>
      <c r="K259" s="195"/>
      <c r="L259" s="195"/>
      <c r="M259" s="195"/>
      <c r="N259" s="195"/>
      <c r="O259" s="195">
        <f>IF('EV TECNICA'!O259="0",0,IF('EV TECNICA'!O259="NO CUMPLE EV. TECNICA",0,'OFERTAS ECONOMICAS'!AP259))</f>
        <v>12003</v>
      </c>
      <c r="P259" s="195"/>
      <c r="Q259" s="195"/>
      <c r="R259" s="195"/>
      <c r="S259" s="14">
        <f t="shared" si="3"/>
        <v>11200</v>
      </c>
      <c r="T259" s="37" t="str">
        <f>IF(S259=0,"NO OFERTADO",IF(S259&lt;=('EV PRECIO REFERENCIA'!$F259*(1+'EV PRECIO REFERENCIA'!$F$4)),"HABILITA","NO HABILITA"))</f>
        <v>HABILITA</v>
      </c>
      <c r="U259" s="14"/>
    </row>
    <row r="260" spans="1:21" ht="25.5" x14ac:dyDescent="0.2">
      <c r="A260" s="52">
        <v>251</v>
      </c>
      <c r="B260" s="49" t="s">
        <v>182</v>
      </c>
      <c r="C260" s="49" t="s">
        <v>181</v>
      </c>
      <c r="D260" s="132">
        <v>1</v>
      </c>
      <c r="E260" s="50" t="s">
        <v>331</v>
      </c>
      <c r="F260" s="164">
        <v>12727</v>
      </c>
      <c r="G260" s="195"/>
      <c r="H260" s="195"/>
      <c r="I260" s="195">
        <f>IF('EV TECNICA'!I260="0",0,IF('EV TECNICA'!I260="NO CUMPLE EV. TECNICA",0,'OFERTAS ECONOMICAS'!R260))</f>
        <v>11200</v>
      </c>
      <c r="J260" s="195">
        <f>IF('EV TECNICA'!J260="0",0,IF('EV TECNICA'!J260="NO CUMPLE EV. TECNICA",0,'OFERTAS ECONOMICAS'!V260))</f>
        <v>12045</v>
      </c>
      <c r="K260" s="195"/>
      <c r="L260" s="195"/>
      <c r="M260" s="195"/>
      <c r="N260" s="195"/>
      <c r="O260" s="195">
        <f>IF('EV TECNICA'!O260="0",0,IF('EV TECNICA'!O260="NO CUMPLE EV. TECNICA",0,'OFERTAS ECONOMICAS'!AP260))</f>
        <v>12003</v>
      </c>
      <c r="P260" s="195"/>
      <c r="Q260" s="195"/>
      <c r="R260" s="195"/>
      <c r="S260" s="14">
        <f t="shared" si="3"/>
        <v>11200</v>
      </c>
      <c r="T260" s="37" t="str">
        <f>IF(S260=0,"NO OFERTADO",IF(S260&lt;=('EV PRECIO REFERENCIA'!$F260*(1+'EV PRECIO REFERENCIA'!$F$4)),"HABILITA","NO HABILITA"))</f>
        <v>HABILITA</v>
      </c>
      <c r="U260" s="14"/>
    </row>
    <row r="261" spans="1:21" x14ac:dyDescent="0.2">
      <c r="A261" s="48">
        <v>252</v>
      </c>
      <c r="B261" s="49" t="s">
        <v>225</v>
      </c>
      <c r="C261" s="49" t="s">
        <v>209</v>
      </c>
      <c r="D261" s="132">
        <v>1</v>
      </c>
      <c r="E261" s="50" t="s">
        <v>331</v>
      </c>
      <c r="F261" s="164">
        <v>63753</v>
      </c>
      <c r="G261" s="195"/>
      <c r="H261" s="195"/>
      <c r="I261" s="195"/>
      <c r="J261" s="195"/>
      <c r="K261" s="195"/>
      <c r="L261" s="195"/>
      <c r="M261" s="195"/>
      <c r="N261" s="195"/>
      <c r="O261" s="195">
        <f>IF('EV TECNICA'!O261="0",0,IF('EV TECNICA'!O261="NO CUMPLE EV. TECNICA",0,'OFERTAS ECONOMICAS'!AP261))</f>
        <v>60131</v>
      </c>
      <c r="P261" s="195"/>
      <c r="Q261" s="195"/>
      <c r="R261" s="195"/>
      <c r="S261" s="14">
        <f t="shared" si="3"/>
        <v>60131</v>
      </c>
      <c r="T261" s="37" t="str">
        <f>IF(S261=0,"NO OFERTADO",IF(S261&lt;=('EV PRECIO REFERENCIA'!$F261*(1+'EV PRECIO REFERENCIA'!$F$4)),"HABILITA","NO HABILITA"))</f>
        <v>HABILITA</v>
      </c>
      <c r="U261" s="14"/>
    </row>
    <row r="262" spans="1:21" x14ac:dyDescent="0.2">
      <c r="A262" s="52">
        <v>253</v>
      </c>
      <c r="B262" s="49" t="s">
        <v>226</v>
      </c>
      <c r="C262" s="49" t="s">
        <v>209</v>
      </c>
      <c r="D262" s="132">
        <v>1</v>
      </c>
      <c r="E262" s="50" t="s">
        <v>331</v>
      </c>
      <c r="F262" s="164">
        <v>63753</v>
      </c>
      <c r="G262" s="195"/>
      <c r="H262" s="195"/>
      <c r="I262" s="195"/>
      <c r="J262" s="195"/>
      <c r="K262" s="195"/>
      <c r="L262" s="195"/>
      <c r="M262" s="195"/>
      <c r="N262" s="195"/>
      <c r="O262" s="195">
        <f>IF('EV TECNICA'!O262="0",0,IF('EV TECNICA'!O262="NO CUMPLE EV. TECNICA",0,'OFERTAS ECONOMICAS'!AP262))</f>
        <v>60131</v>
      </c>
      <c r="P262" s="195"/>
      <c r="Q262" s="195"/>
      <c r="R262" s="195"/>
      <c r="S262" s="14">
        <f t="shared" si="3"/>
        <v>60131</v>
      </c>
      <c r="T262" s="37" t="str">
        <f>IF(S262=0,"NO OFERTADO",IF(S262&lt;=('EV PRECIO REFERENCIA'!$F262*(1+'EV PRECIO REFERENCIA'!$F$4)),"HABILITA","NO HABILITA"))</f>
        <v>HABILITA</v>
      </c>
      <c r="U262" s="14"/>
    </row>
    <row r="263" spans="1:21" x14ac:dyDescent="0.2">
      <c r="A263" s="48">
        <v>254</v>
      </c>
      <c r="B263" s="49" t="s">
        <v>227</v>
      </c>
      <c r="C263" s="49" t="s">
        <v>228</v>
      </c>
      <c r="D263" s="132">
        <v>1</v>
      </c>
      <c r="E263" s="50" t="s">
        <v>331</v>
      </c>
      <c r="F263" s="164">
        <v>5012</v>
      </c>
      <c r="G263" s="195"/>
      <c r="H263" s="195"/>
      <c r="I263" s="195">
        <f>IF('EV TECNICA'!I263="0",0,IF('EV TECNICA'!I263="NO CUMPLE EV. TECNICA",0,'OFERTAS ECONOMICAS'!R263))</f>
        <v>4100</v>
      </c>
      <c r="J263" s="195">
        <f>IF('EV TECNICA'!J263="0",0,IF('EV TECNICA'!J263="NO CUMPLE EV. TECNICA",0,'OFERTAS ECONOMICAS'!V263))</f>
        <v>4869</v>
      </c>
      <c r="K263" s="195"/>
      <c r="L263" s="195"/>
      <c r="M263" s="195"/>
      <c r="N263" s="195"/>
      <c r="O263" s="195">
        <f>IF('EV TECNICA'!O263="0",0,IF('EV TECNICA'!O263="NO CUMPLE EV. TECNICA",0,'OFERTAS ECONOMICAS'!AP263))</f>
        <v>4727</v>
      </c>
      <c r="P263" s="195"/>
      <c r="Q263" s="195"/>
      <c r="R263" s="195"/>
      <c r="S263" s="14">
        <f t="shared" si="3"/>
        <v>4100</v>
      </c>
      <c r="T263" s="37" t="str">
        <f>IF(S263=0,"NO OFERTADO",IF(S263&lt;=('EV PRECIO REFERENCIA'!$F263*(1+'EV PRECIO REFERENCIA'!$F$4)),"HABILITA","NO HABILITA"))</f>
        <v>HABILITA</v>
      </c>
      <c r="U263" s="14"/>
    </row>
    <row r="264" spans="1:21" x14ac:dyDescent="0.2">
      <c r="A264" s="52">
        <v>255</v>
      </c>
      <c r="B264" s="49" t="s">
        <v>250</v>
      </c>
      <c r="C264" s="49" t="s">
        <v>249</v>
      </c>
      <c r="D264" s="132">
        <v>1</v>
      </c>
      <c r="E264" s="50" t="s">
        <v>331</v>
      </c>
      <c r="F264" s="164">
        <v>3271</v>
      </c>
      <c r="G264" s="195"/>
      <c r="H264" s="195"/>
      <c r="I264" s="195">
        <f>IF('EV TECNICA'!I264="0",0,IF('EV TECNICA'!I264="NO CUMPLE EV. TECNICA",0,'OFERTAS ECONOMICAS'!R264))</f>
        <v>2540</v>
      </c>
      <c r="J264" s="195">
        <f>IF('EV TECNICA'!J264="0",0,IF('EV TECNICA'!J264="NO CUMPLE EV. TECNICA",0,'OFERTAS ECONOMICAS'!V264))</f>
        <v>2994</v>
      </c>
      <c r="K264" s="195"/>
      <c r="L264" s="195"/>
      <c r="M264" s="195"/>
      <c r="N264" s="195"/>
      <c r="O264" s="195">
        <f>IF('EV TECNICA'!O264="0",0,IF('EV TECNICA'!O264="NO CUMPLE EV. TECNICA",0,'OFERTAS ECONOMICAS'!AP264))</f>
        <v>3085</v>
      </c>
      <c r="P264" s="195"/>
      <c r="Q264" s="195"/>
      <c r="R264" s="195"/>
      <c r="S264" s="14">
        <f t="shared" si="3"/>
        <v>2540</v>
      </c>
      <c r="T264" s="37" t="str">
        <f>IF(S264=0,"NO OFERTADO",IF(S264&lt;=('EV PRECIO REFERENCIA'!$F264*(1+'EV PRECIO REFERENCIA'!$F$4)),"HABILITA","NO HABILITA"))</f>
        <v>HABILITA</v>
      </c>
      <c r="U264" s="14"/>
    </row>
    <row r="265" spans="1:21" ht="25.5" x14ac:dyDescent="0.2">
      <c r="A265" s="48">
        <v>256</v>
      </c>
      <c r="B265" s="49" t="s">
        <v>420</v>
      </c>
      <c r="C265" s="49" t="s">
        <v>271</v>
      </c>
      <c r="D265" s="132">
        <v>1</v>
      </c>
      <c r="E265" s="50" t="s">
        <v>331</v>
      </c>
      <c r="F265" s="164">
        <v>112952</v>
      </c>
      <c r="G265" s="195"/>
      <c r="H265" s="195"/>
      <c r="I265" s="195"/>
      <c r="J265" s="195">
        <f>IF('EV TECNICA'!J265="0",0,IF('EV TECNICA'!J265="NO CUMPLE EV. TECNICA",0,'OFERTAS ECONOMICAS'!V265))</f>
        <v>152283</v>
      </c>
      <c r="K265" s="195"/>
      <c r="L265" s="195">
        <f>IF('EV TECNICA'!L265="0",0,IF('EV TECNICA'!L265="NO CUMPLE EV. TECNICA",0,'OFERTAS ECONOMICAS'!AD265))</f>
        <v>223000</v>
      </c>
      <c r="M265" s="195"/>
      <c r="N265" s="195"/>
      <c r="O265" s="195"/>
      <c r="P265" s="195"/>
      <c r="Q265" s="195"/>
      <c r="R265" s="195"/>
      <c r="S265" s="14">
        <f t="shared" si="3"/>
        <v>152283</v>
      </c>
      <c r="T265" s="37" t="str">
        <f>IF(S265=0,"NO OFERTADO",IF(S265&lt;=('EV PRECIO REFERENCIA'!$F265*(1+'EV PRECIO REFERENCIA'!$F$4)),"HABILITA","NO HABILITA"))</f>
        <v>NO HABILITA</v>
      </c>
      <c r="U265" s="14"/>
    </row>
    <row r="266" spans="1:21" ht="25.5" x14ac:dyDescent="0.2">
      <c r="A266" s="52">
        <v>257</v>
      </c>
      <c r="B266" s="49" t="s">
        <v>421</v>
      </c>
      <c r="C266" s="49" t="s">
        <v>271</v>
      </c>
      <c r="D266" s="132">
        <v>1</v>
      </c>
      <c r="E266" s="50" t="s">
        <v>331</v>
      </c>
      <c r="F266" s="164">
        <v>112952</v>
      </c>
      <c r="G266" s="195"/>
      <c r="H266" s="195"/>
      <c r="I266" s="195"/>
      <c r="J266" s="195">
        <f>IF('EV TECNICA'!J266="0",0,IF('EV TECNICA'!J266="NO CUMPLE EV. TECNICA",0,'OFERTAS ECONOMICAS'!V266))</f>
        <v>152283</v>
      </c>
      <c r="K266" s="195"/>
      <c r="L266" s="195">
        <f>IF('EV TECNICA'!L266="0",0,IF('EV TECNICA'!L266="NO CUMPLE EV. TECNICA",0,'OFERTAS ECONOMICAS'!AD266))</f>
        <v>223000</v>
      </c>
      <c r="M266" s="195"/>
      <c r="N266" s="195"/>
      <c r="O266" s="195"/>
      <c r="P266" s="195"/>
      <c r="Q266" s="195"/>
      <c r="R266" s="195"/>
      <c r="S266" s="14">
        <f t="shared" si="3"/>
        <v>152283</v>
      </c>
      <c r="T266" s="37" t="str">
        <f>IF(S266=0,"NO OFERTADO",IF(S266&lt;=('EV PRECIO REFERENCIA'!$F266*(1+'EV PRECIO REFERENCIA'!$F$4)),"HABILITA","NO HABILITA"))</f>
        <v>NO HABILITA</v>
      </c>
      <c r="U266" s="14"/>
    </row>
    <row r="267" spans="1:21" ht="25.5" x14ac:dyDescent="0.2">
      <c r="A267" s="48">
        <v>258</v>
      </c>
      <c r="B267" s="49" t="s">
        <v>422</v>
      </c>
      <c r="C267" s="49" t="s">
        <v>271</v>
      </c>
      <c r="D267" s="132">
        <v>1</v>
      </c>
      <c r="E267" s="50" t="s">
        <v>331</v>
      </c>
      <c r="F267" s="164">
        <v>112952</v>
      </c>
      <c r="G267" s="195"/>
      <c r="H267" s="195"/>
      <c r="I267" s="195"/>
      <c r="J267" s="195">
        <f>IF('EV TECNICA'!J267="0",0,IF('EV TECNICA'!J267="NO CUMPLE EV. TECNICA",0,'OFERTAS ECONOMICAS'!V267))</f>
        <v>307841</v>
      </c>
      <c r="K267" s="195"/>
      <c r="L267" s="195">
        <f>IF('EV TECNICA'!L267="0",0,IF('EV TECNICA'!L267="NO CUMPLE EV. TECNICA",0,'OFERTAS ECONOMICAS'!AD267))</f>
        <v>223000</v>
      </c>
      <c r="M267" s="195"/>
      <c r="N267" s="195"/>
      <c r="O267" s="195"/>
      <c r="P267" s="195"/>
      <c r="Q267" s="195"/>
      <c r="R267" s="195"/>
      <c r="S267" s="14">
        <f t="shared" ref="S267:S278" si="4">MIN(G267:R267)</f>
        <v>223000</v>
      </c>
      <c r="T267" s="37" t="str">
        <f>IF(S267=0,"NO OFERTADO",IF(S267&lt;=('EV PRECIO REFERENCIA'!$F267*(1+'EV PRECIO REFERENCIA'!$F$4)),"HABILITA","NO HABILITA"))</f>
        <v>NO HABILITA</v>
      </c>
      <c r="U267" s="14"/>
    </row>
    <row r="268" spans="1:21" ht="25.5" x14ac:dyDescent="0.2">
      <c r="A268" s="52">
        <v>259</v>
      </c>
      <c r="B268" s="49" t="s">
        <v>423</v>
      </c>
      <c r="C268" s="49" t="s">
        <v>271</v>
      </c>
      <c r="D268" s="132">
        <v>1</v>
      </c>
      <c r="E268" s="50" t="s">
        <v>331</v>
      </c>
      <c r="F268" s="164">
        <v>112952</v>
      </c>
      <c r="G268" s="195"/>
      <c r="H268" s="195"/>
      <c r="I268" s="195"/>
      <c r="J268" s="195"/>
      <c r="K268" s="195"/>
      <c r="L268" s="195">
        <f>IF('EV TECNICA'!L268="0",0,IF('EV TECNICA'!L268="NO CUMPLE EV. TECNICA",0,'OFERTAS ECONOMICAS'!AD268))</f>
        <v>223000</v>
      </c>
      <c r="M268" s="195"/>
      <c r="N268" s="195"/>
      <c r="O268" s="195"/>
      <c r="P268" s="195"/>
      <c r="Q268" s="195"/>
      <c r="R268" s="195"/>
      <c r="S268" s="14">
        <f t="shared" si="4"/>
        <v>223000</v>
      </c>
      <c r="T268" s="37" t="str">
        <f>IF(S268=0,"NO OFERTADO",IF(S268&lt;=('EV PRECIO REFERENCIA'!$F268*(1+'EV PRECIO REFERENCIA'!$F$4)),"HABILITA","NO HABILITA"))</f>
        <v>NO HABILITA</v>
      </c>
      <c r="U268" s="14"/>
    </row>
    <row r="269" spans="1:21" ht="25.5" x14ac:dyDescent="0.2">
      <c r="A269" s="48">
        <v>260</v>
      </c>
      <c r="B269" s="49" t="s">
        <v>424</v>
      </c>
      <c r="C269" s="49" t="s">
        <v>271</v>
      </c>
      <c r="D269" s="132">
        <v>1</v>
      </c>
      <c r="E269" s="50" t="s">
        <v>331</v>
      </c>
      <c r="F269" s="164">
        <v>112952</v>
      </c>
      <c r="G269" s="195"/>
      <c r="H269" s="195"/>
      <c r="I269" s="195"/>
      <c r="J269" s="195"/>
      <c r="K269" s="195"/>
      <c r="L269" s="195"/>
      <c r="M269" s="195"/>
      <c r="N269" s="195"/>
      <c r="O269" s="195"/>
      <c r="P269" s="195"/>
      <c r="Q269" s="195"/>
      <c r="R269" s="195"/>
      <c r="S269" s="14">
        <f t="shared" si="4"/>
        <v>0</v>
      </c>
      <c r="T269" s="37" t="str">
        <f>IF(S269=0,"NO OFERTADO",IF(S269&lt;=('EV PRECIO REFERENCIA'!$F269*(1+'EV PRECIO REFERENCIA'!$F$4)),"HABILITA","NO HABILITA"))</f>
        <v>NO OFERTADO</v>
      </c>
      <c r="U269" s="14"/>
    </row>
    <row r="270" spans="1:21" ht="25.5" x14ac:dyDescent="0.2">
      <c r="A270" s="52">
        <v>261</v>
      </c>
      <c r="B270" s="49" t="s">
        <v>425</v>
      </c>
      <c r="C270" s="49" t="s">
        <v>271</v>
      </c>
      <c r="D270" s="132">
        <v>1</v>
      </c>
      <c r="E270" s="50" t="s">
        <v>331</v>
      </c>
      <c r="F270" s="164">
        <v>112954</v>
      </c>
      <c r="G270" s="195"/>
      <c r="H270" s="195"/>
      <c r="I270" s="195"/>
      <c r="J270" s="195"/>
      <c r="K270" s="195"/>
      <c r="L270" s="195">
        <f>IF('EV TECNICA'!L270="0",0,IF('EV TECNICA'!L270="NO CUMPLE EV. TECNICA",0,'OFERTAS ECONOMICAS'!AD270))</f>
        <v>223000</v>
      </c>
      <c r="M270" s="195"/>
      <c r="N270" s="195"/>
      <c r="O270" s="195"/>
      <c r="P270" s="195"/>
      <c r="Q270" s="195"/>
      <c r="R270" s="195"/>
      <c r="S270" s="14">
        <f t="shared" si="4"/>
        <v>223000</v>
      </c>
      <c r="T270" s="37" t="str">
        <f>IF(S270=0,"NO OFERTADO",IF(S270&lt;=('EV PRECIO REFERENCIA'!$F270*(1+'EV PRECIO REFERENCIA'!$F$4)),"HABILITA","NO HABILITA"))</f>
        <v>NO HABILITA</v>
      </c>
      <c r="U270" s="14"/>
    </row>
    <row r="271" spans="1:21" x14ac:dyDescent="0.2">
      <c r="A271" s="48">
        <v>262</v>
      </c>
      <c r="B271" s="49" t="s">
        <v>278</v>
      </c>
      <c r="C271" s="49" t="s">
        <v>271</v>
      </c>
      <c r="D271" s="132">
        <v>1</v>
      </c>
      <c r="E271" s="50" t="s">
        <v>331</v>
      </c>
      <c r="F271" s="164">
        <v>614</v>
      </c>
      <c r="G271" s="195"/>
      <c r="H271" s="195"/>
      <c r="I271" s="195"/>
      <c r="J271" s="195">
        <f>IF('EV TECNICA'!J271="0",0,IF('EV TECNICA'!J271="NO CUMPLE EV. TECNICA",0,'OFERTAS ECONOMICAS'!V271))</f>
        <v>855</v>
      </c>
      <c r="K271" s="195"/>
      <c r="L271" s="195"/>
      <c r="M271" s="195"/>
      <c r="N271" s="195"/>
      <c r="O271" s="195">
        <f>IF('EV TECNICA'!O271="0",0,IF('EV TECNICA'!O271="NO CUMPLE EV. TECNICA",0,'OFERTAS ECONOMICAS'!AP271))</f>
        <v>580</v>
      </c>
      <c r="P271" s="195"/>
      <c r="Q271" s="195"/>
      <c r="R271" s="195"/>
      <c r="S271" s="14">
        <f t="shared" si="4"/>
        <v>580</v>
      </c>
      <c r="T271" s="37" t="str">
        <f>IF(S271=0,"NO OFERTADO",IF(S271&lt;=('EV PRECIO REFERENCIA'!$F271*(1+'EV PRECIO REFERENCIA'!$F$4)),"HABILITA","NO HABILITA"))</f>
        <v>HABILITA</v>
      </c>
      <c r="U271" s="14"/>
    </row>
    <row r="272" spans="1:21" ht="38.25" x14ac:dyDescent="0.2">
      <c r="A272" s="52">
        <v>263</v>
      </c>
      <c r="B272" s="49" t="s">
        <v>288</v>
      </c>
      <c r="C272" s="49" t="s">
        <v>289</v>
      </c>
      <c r="D272" s="132">
        <v>1</v>
      </c>
      <c r="E272" s="50" t="s">
        <v>331</v>
      </c>
      <c r="F272" s="164">
        <v>9080</v>
      </c>
      <c r="G272" s="195"/>
      <c r="H272" s="195"/>
      <c r="I272" s="195">
        <f>IF('EV TECNICA'!I272="0",0,IF('EV TECNICA'!I272="NO CUMPLE EV. TECNICA",0,'OFERTAS ECONOMICAS'!R272))</f>
        <v>8026.55</v>
      </c>
      <c r="J272" s="195">
        <f>IF('EV TECNICA'!J272="0",0,IF('EV TECNICA'!J272="NO CUMPLE EV. TECNICA",0,'OFERTAS ECONOMICAS'!V272))</f>
        <v>26552.47</v>
      </c>
      <c r="K272" s="195"/>
      <c r="L272" s="195">
        <f>IF('EV TECNICA'!L272="0",0,IF('EV TECNICA'!L272="NO CUMPLE EV. TECNICA",0,'OFERTAS ECONOMICAS'!AD272))</f>
        <v>18754.400000000001</v>
      </c>
      <c r="M272" s="195"/>
      <c r="N272" s="195"/>
      <c r="O272" s="195">
        <f>IF('EV TECNICA'!O272="0",0,IF('EV TECNICA'!O272="NO CUMPLE EV. TECNICA",0,'OFERTAS ECONOMICAS'!AP272))</f>
        <v>7197</v>
      </c>
      <c r="P272" s="195"/>
      <c r="Q272" s="195"/>
      <c r="R272" s="195"/>
      <c r="S272" s="14">
        <f t="shared" si="4"/>
        <v>7197</v>
      </c>
      <c r="T272" s="37" t="str">
        <f>IF(S272=0,"NO OFERTADO",IF(S272&lt;=('EV PRECIO REFERENCIA'!$F272*(1+'EV PRECIO REFERENCIA'!$F$4)),"HABILITA","NO HABILITA"))</f>
        <v>HABILITA</v>
      </c>
      <c r="U272" s="14"/>
    </row>
    <row r="273" spans="1:21" ht="25.5" x14ac:dyDescent="0.2">
      <c r="A273" s="48">
        <v>264</v>
      </c>
      <c r="B273" s="49" t="s">
        <v>293</v>
      </c>
      <c r="C273" s="49" t="s">
        <v>292</v>
      </c>
      <c r="D273" s="132">
        <v>1</v>
      </c>
      <c r="E273" s="50" t="s">
        <v>331</v>
      </c>
      <c r="F273" s="164">
        <v>1687</v>
      </c>
      <c r="G273" s="195"/>
      <c r="H273" s="195"/>
      <c r="I273" s="195"/>
      <c r="J273" s="195"/>
      <c r="K273" s="195"/>
      <c r="L273" s="195"/>
      <c r="M273" s="195"/>
      <c r="N273" s="195"/>
      <c r="O273" s="195">
        <f>IF('EV TECNICA'!O273="0",0,IF('EV TECNICA'!O273="NO CUMPLE EV. TECNICA",0,'OFERTAS ECONOMICAS'!AP273))</f>
        <v>1705</v>
      </c>
      <c r="P273" s="195"/>
      <c r="Q273" s="195"/>
      <c r="R273" s="195"/>
      <c r="S273" s="14">
        <f t="shared" si="4"/>
        <v>1705</v>
      </c>
      <c r="T273" s="37" t="str">
        <f>IF(S273=0,"NO OFERTADO",IF(S273&lt;=('EV PRECIO REFERENCIA'!$F273*(1+'EV PRECIO REFERENCIA'!$F$4)),"HABILITA","NO HABILITA"))</f>
        <v>HABILITA</v>
      </c>
      <c r="U273" s="14"/>
    </row>
    <row r="274" spans="1:21" ht="25.5" x14ac:dyDescent="0.2">
      <c r="A274" s="52">
        <v>265</v>
      </c>
      <c r="B274" s="49" t="s">
        <v>185</v>
      </c>
      <c r="C274" s="49" t="s">
        <v>183</v>
      </c>
      <c r="D274" s="132">
        <v>1</v>
      </c>
      <c r="E274" s="50" t="s">
        <v>331</v>
      </c>
      <c r="F274" s="164">
        <v>165</v>
      </c>
      <c r="G274" s="195">
        <f>IF('EV TECNICA'!G274="0",0,IF('EV TECNICA'!G274="NO CUMPLE EV. TECNICA",0,'OFERTAS ECONOMICAS'!J274))</f>
        <v>180</v>
      </c>
      <c r="H274" s="195"/>
      <c r="I274" s="195"/>
      <c r="J274" s="195"/>
      <c r="K274" s="195"/>
      <c r="L274" s="195"/>
      <c r="M274" s="195">
        <f>IF('EV TECNICA'!M274="0",0,IF('EV TECNICA'!M274="NO CUMPLE EV. TECNICA",0,'OFERTAS ECONOMICAS'!AH274))</f>
        <v>207</v>
      </c>
      <c r="N274" s="195"/>
      <c r="O274" s="195"/>
      <c r="P274" s="195"/>
      <c r="Q274" s="195"/>
      <c r="R274" s="195"/>
      <c r="S274" s="14">
        <f t="shared" si="4"/>
        <v>180</v>
      </c>
      <c r="T274" s="37" t="str">
        <f>IF(S274=0,"NO OFERTADO",IF(S274&lt;=('EV PRECIO REFERENCIA'!$F274*(1+'EV PRECIO REFERENCIA'!$F$4)),"HABILITA","NO HABILITA"))</f>
        <v>HABILITA</v>
      </c>
      <c r="U274" s="14"/>
    </row>
    <row r="275" spans="1:21" x14ac:dyDescent="0.2">
      <c r="A275" s="48">
        <v>266</v>
      </c>
      <c r="B275" s="49" t="s">
        <v>187</v>
      </c>
      <c r="C275" s="49" t="s">
        <v>183</v>
      </c>
      <c r="D275" s="132">
        <v>1</v>
      </c>
      <c r="E275" s="50" t="s">
        <v>331</v>
      </c>
      <c r="F275" s="164">
        <v>294</v>
      </c>
      <c r="G275" s="195">
        <f>IF('EV TECNICA'!G275="0",0,IF('EV TECNICA'!G275="NO CUMPLE EV. TECNICA",0,'OFERTAS ECONOMICAS'!J275))</f>
        <v>398</v>
      </c>
      <c r="H275" s="195"/>
      <c r="I275" s="195"/>
      <c r="J275" s="195">
        <f>IF('EV TECNICA'!J275="0",0,IF('EV TECNICA'!J275="NO CUMPLE EV. TECNICA",0,'OFERTAS ECONOMICAS'!V275))</f>
        <v>432</v>
      </c>
      <c r="K275" s="195"/>
      <c r="L275" s="195"/>
      <c r="M275" s="195">
        <f>IF('EV TECNICA'!M275="0",0,IF('EV TECNICA'!M275="NO CUMPLE EV. TECNICA",0,'OFERTAS ECONOMICAS'!AH275))</f>
        <v>276</v>
      </c>
      <c r="N275" s="195"/>
      <c r="O275" s="195">
        <f>IF('EV TECNICA'!O275="0",0,IF('EV TECNICA'!O275="NO CUMPLE EV. TECNICA",0,'OFERTAS ECONOMICAS'!AP275))</f>
        <v>432</v>
      </c>
      <c r="P275" s="195"/>
      <c r="Q275" s="195"/>
      <c r="R275" s="195"/>
      <c r="S275" s="14">
        <f t="shared" si="4"/>
        <v>276</v>
      </c>
      <c r="T275" s="37" t="str">
        <f>IF(S275=0,"NO OFERTADO",IF(S275&lt;=('EV PRECIO REFERENCIA'!$F275*(1+'EV PRECIO REFERENCIA'!$F$4)),"HABILITA","NO HABILITA"))</f>
        <v>HABILITA</v>
      </c>
      <c r="U275" s="14"/>
    </row>
    <row r="276" spans="1:21" x14ac:dyDescent="0.2">
      <c r="A276" s="52">
        <v>267</v>
      </c>
      <c r="B276" s="49" t="s">
        <v>189</v>
      </c>
      <c r="C276" s="49" t="s">
        <v>183</v>
      </c>
      <c r="D276" s="132">
        <v>1</v>
      </c>
      <c r="E276" s="50" t="s">
        <v>331</v>
      </c>
      <c r="F276" s="164">
        <v>671</v>
      </c>
      <c r="G276" s="195">
        <f>IF('EV TECNICA'!G276="0",0,IF('EV TECNICA'!G276="NO CUMPLE EV. TECNICA",0,'OFERTAS ECONOMICAS'!J276))</f>
        <v>900</v>
      </c>
      <c r="H276" s="195"/>
      <c r="I276" s="195"/>
      <c r="J276" s="195">
        <f>IF('EV TECNICA'!J276="0",0,IF('EV TECNICA'!J276="NO CUMPLE EV. TECNICA",0,'OFERTAS ECONOMICAS'!V276))</f>
        <v>836</v>
      </c>
      <c r="K276" s="195"/>
      <c r="L276" s="195"/>
      <c r="M276" s="195"/>
      <c r="N276" s="195"/>
      <c r="O276" s="195"/>
      <c r="P276" s="195"/>
      <c r="Q276" s="195"/>
      <c r="R276" s="195"/>
      <c r="S276" s="14">
        <f t="shared" si="4"/>
        <v>836</v>
      </c>
      <c r="T276" s="37" t="str">
        <f>IF(S276=0,"NO OFERTADO",IF(S276&lt;=('EV PRECIO REFERENCIA'!$F276*(1+'EV PRECIO REFERENCIA'!$F$4)),"HABILITA","NO HABILITA"))</f>
        <v>HABILITA</v>
      </c>
      <c r="U276" s="14"/>
    </row>
    <row r="277" spans="1:21" x14ac:dyDescent="0.2">
      <c r="A277" s="48">
        <v>268</v>
      </c>
      <c r="B277" s="49" t="s">
        <v>186</v>
      </c>
      <c r="C277" s="49" t="s">
        <v>183</v>
      </c>
      <c r="D277" s="132">
        <v>1</v>
      </c>
      <c r="E277" s="50" t="s">
        <v>331</v>
      </c>
      <c r="F277" s="164">
        <v>172</v>
      </c>
      <c r="G277" s="195">
        <f>IF('EV TECNICA'!G277="0",0,IF('EV TECNICA'!G277="NO CUMPLE EV. TECNICA",0,'OFERTAS ECONOMICAS'!J277))</f>
        <v>279</v>
      </c>
      <c r="H277" s="195"/>
      <c r="I277" s="195">
        <f>IF('EV TECNICA'!I277="0",0,IF('EV TECNICA'!I277="NO CUMPLE EV. TECNICA",0,'OFERTAS ECONOMICAS'!R277))</f>
        <v>285</v>
      </c>
      <c r="J277" s="195">
        <f>IF('EV TECNICA'!J277="0",0,IF('EV TECNICA'!J277="NO CUMPLE EV. TECNICA",0,'OFERTAS ECONOMICAS'!V277))</f>
        <v>250</v>
      </c>
      <c r="K277" s="195"/>
      <c r="L277" s="195"/>
      <c r="M277" s="195">
        <f>IF('EV TECNICA'!M277="0",0,IF('EV TECNICA'!M277="NO CUMPLE EV. TECNICA",0,'OFERTAS ECONOMICAS'!AH277))</f>
        <v>172</v>
      </c>
      <c r="N277" s="195"/>
      <c r="O277" s="195">
        <f>IF('EV TECNICA'!O277="0",0,IF('EV TECNICA'!O277="NO CUMPLE EV. TECNICA",0,'OFERTAS ECONOMICAS'!AP277))</f>
        <v>223</v>
      </c>
      <c r="P277" s="195"/>
      <c r="Q277" s="195"/>
      <c r="R277" s="195"/>
      <c r="S277" s="14">
        <f t="shared" si="4"/>
        <v>172</v>
      </c>
      <c r="T277" s="37" t="str">
        <f>IF(S277=0,"NO OFERTADO",IF(S277&lt;=('EV PRECIO REFERENCIA'!$F277*(1+'EV PRECIO REFERENCIA'!$F$4)),"HABILITA","NO HABILITA"))</f>
        <v>HABILITA</v>
      </c>
      <c r="U277" s="14"/>
    </row>
    <row r="278" spans="1:21" x14ac:dyDescent="0.2">
      <c r="A278" s="52">
        <v>269</v>
      </c>
      <c r="B278" s="49" t="s">
        <v>188</v>
      </c>
      <c r="C278" s="49" t="s">
        <v>183</v>
      </c>
      <c r="D278" s="132">
        <v>1</v>
      </c>
      <c r="E278" s="50" t="s">
        <v>331</v>
      </c>
      <c r="F278" s="164">
        <v>162</v>
      </c>
      <c r="G278" s="195">
        <f>IF('EV TECNICA'!G278="0",0,IF('EV TECNICA'!G278="NO CUMPLE EV. TECNICA",0,'OFERTAS ECONOMICAS'!J278))</f>
        <v>182</v>
      </c>
      <c r="H278" s="195"/>
      <c r="I278" s="195">
        <f>IF('EV TECNICA'!I278="0",0,IF('EV TECNICA'!I278="NO CUMPLE EV. TECNICA",0,'OFERTAS ECONOMICAS'!R278))</f>
        <v>200</v>
      </c>
      <c r="J278" s="195">
        <f>IF('EV TECNICA'!J278="0",0,IF('EV TECNICA'!J278="NO CUMPLE EV. TECNICA",0,'OFERTAS ECONOMICAS'!V278))</f>
        <v>183</v>
      </c>
      <c r="K278" s="195"/>
      <c r="L278" s="195"/>
      <c r="M278" s="195">
        <f>IF('EV TECNICA'!M278="0",0,IF('EV TECNICA'!M278="NO CUMPLE EV. TECNICA",0,'OFERTAS ECONOMICAS'!AH278))</f>
        <v>162</v>
      </c>
      <c r="N278" s="195"/>
      <c r="O278" s="195"/>
      <c r="P278" s="195"/>
      <c r="Q278" s="195"/>
      <c r="R278" s="195"/>
      <c r="S278" s="14">
        <f t="shared" si="4"/>
        <v>162</v>
      </c>
      <c r="T278" s="37" t="str">
        <f>IF(S278=0,"NO OFERTADO",IF(S278&lt;=('EV PRECIO REFERENCIA'!$F278*(1+'EV PRECIO REFERENCIA'!$F$4)),"HABILITA","NO HABILITA"))</f>
        <v>HABILITA</v>
      </c>
      <c r="U278" s="14"/>
    </row>
  </sheetData>
  <sheetProtection algorithmName="SHA-512" hashValue="NE/ln5ruR2i87NYE4JucXNAUBWbCiGNPO3sE8XQ7g/c6FkuHx/ifKbdcvXM7kivCBinZ7Gnv6uEtESGBc+m5hg==" saltValue="rAMWPFvQBF9LQKs9l4kqng==" spinCount="100000" sheet="1" objects="1" scenarios="1"/>
  <mergeCells count="11">
    <mergeCell ref="A5:R5"/>
    <mergeCell ref="A6:R6"/>
    <mergeCell ref="A7:R7"/>
    <mergeCell ref="B1:O3"/>
    <mergeCell ref="A8:A9"/>
    <mergeCell ref="B8:B9"/>
    <mergeCell ref="F8:F9"/>
    <mergeCell ref="A1:A3"/>
    <mergeCell ref="C8:C9"/>
    <mergeCell ref="D8:D9"/>
    <mergeCell ref="E8:E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N293"/>
  <sheetViews>
    <sheetView topLeftCell="A7" zoomScaleNormal="100" zoomScaleSheetLayoutView="100" workbookViewId="0">
      <pane xSplit="6" ySplit="3" topLeftCell="G10" activePane="bottomRight" state="frozen"/>
      <selection activeCell="A7" sqref="A7"/>
      <selection pane="topRight" activeCell="G7" sqref="G7"/>
      <selection pane="bottomLeft" activeCell="A10" sqref="A10"/>
      <selection pane="bottomRight" activeCell="G10" sqref="G10"/>
    </sheetView>
  </sheetViews>
  <sheetFormatPr baseColWidth="10" defaultRowHeight="15" x14ac:dyDescent="0.2"/>
  <cols>
    <col min="1" max="1" width="5.5703125" style="139" customWidth="1"/>
    <col min="2" max="2" width="42" style="7" customWidth="1"/>
    <col min="3" max="3" width="18.140625" style="11" customWidth="1"/>
    <col min="4" max="5" width="10.28515625" style="11" customWidth="1"/>
    <col min="6" max="6" width="15.42578125" style="7" customWidth="1"/>
    <col min="7" max="8" width="14.7109375" style="7" customWidth="1"/>
    <col min="9" max="9" width="10" style="7" bestFit="1" customWidth="1"/>
    <col min="10" max="18" width="15.42578125" style="7" customWidth="1"/>
    <col min="19" max="19" width="14.7109375" style="7" bestFit="1" customWidth="1"/>
    <col min="20" max="20" width="14.7109375" style="7" customWidth="1"/>
    <col min="21" max="21" width="15.42578125" style="7" customWidth="1"/>
    <col min="22" max="22" width="14.7109375" style="7" bestFit="1" customWidth="1"/>
    <col min="23" max="23" width="14.7109375" style="7" customWidth="1"/>
    <col min="24" max="24" width="15.42578125" style="7" customWidth="1"/>
    <col min="25" max="25" width="14.7109375" style="7" bestFit="1" customWidth="1"/>
    <col min="26" max="26" width="14.7109375" style="7" customWidth="1"/>
    <col min="27" max="42" width="15.42578125" style="7" customWidth="1"/>
    <col min="43" max="16384" width="11.42578125" style="7"/>
  </cols>
  <sheetData>
    <row r="1" spans="1:42" ht="20.25" customHeight="1" x14ac:dyDescent="0.2">
      <c r="A1" s="259"/>
      <c r="B1" s="45"/>
      <c r="C1" s="148" t="s">
        <v>42</v>
      </c>
      <c r="D1" s="148"/>
      <c r="E1" s="148"/>
      <c r="F1" s="148"/>
      <c r="G1" s="148"/>
      <c r="H1" s="148"/>
      <c r="I1" s="148"/>
      <c r="J1" s="148"/>
      <c r="K1" s="148"/>
      <c r="L1" s="148"/>
      <c r="M1" s="148"/>
      <c r="N1" s="148"/>
      <c r="O1" s="148"/>
      <c r="P1" s="148"/>
      <c r="Q1" s="148"/>
      <c r="R1" s="148"/>
      <c r="S1" s="148"/>
      <c r="T1" s="148"/>
      <c r="U1" s="148"/>
      <c r="V1" s="148"/>
      <c r="W1" s="148"/>
      <c r="X1" s="148"/>
      <c r="Y1" s="148"/>
      <c r="Z1" s="148"/>
      <c r="AA1" s="148"/>
      <c r="AB1" s="148"/>
      <c r="AC1" s="148"/>
      <c r="AD1" s="148"/>
      <c r="AE1" s="148"/>
      <c r="AF1" s="148"/>
      <c r="AG1" s="148"/>
      <c r="AH1" s="148"/>
      <c r="AI1" s="148"/>
      <c r="AJ1" s="148"/>
      <c r="AK1" s="148"/>
      <c r="AL1" s="148"/>
      <c r="AM1" s="148"/>
      <c r="AN1" s="5" t="s">
        <v>0</v>
      </c>
      <c r="AO1" s="6">
        <v>2</v>
      </c>
      <c r="AP1" s="173"/>
    </row>
    <row r="2" spans="1:42" ht="21.75" customHeight="1" x14ac:dyDescent="0.2">
      <c r="A2" s="260"/>
      <c r="B2" s="45"/>
      <c r="C2" s="148"/>
      <c r="D2" s="148"/>
      <c r="E2" s="148"/>
      <c r="F2" s="148"/>
      <c r="G2" s="148"/>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c r="AM2" s="148"/>
      <c r="AN2" s="8" t="s">
        <v>1</v>
      </c>
      <c r="AO2" s="191">
        <v>43326</v>
      </c>
      <c r="AP2" s="174"/>
    </row>
    <row r="3" spans="1:42" ht="27" customHeight="1" thickBot="1" x14ac:dyDescent="0.25">
      <c r="A3" s="261"/>
      <c r="B3" s="46"/>
      <c r="C3" s="150"/>
      <c r="D3" s="150"/>
      <c r="E3" s="150"/>
      <c r="F3" s="150"/>
      <c r="G3" s="150"/>
      <c r="H3" s="150"/>
      <c r="I3" s="150"/>
      <c r="J3" s="150"/>
      <c r="K3" s="150"/>
      <c r="L3" s="150"/>
      <c r="M3" s="150"/>
      <c r="N3" s="150"/>
      <c r="O3" s="150"/>
      <c r="P3" s="150"/>
      <c r="Q3" s="150"/>
      <c r="R3" s="150"/>
      <c r="S3" s="150"/>
      <c r="T3" s="150"/>
      <c r="U3" s="150"/>
      <c r="V3" s="150"/>
      <c r="W3" s="150"/>
      <c r="X3" s="150"/>
      <c r="Y3" s="150"/>
      <c r="Z3" s="150"/>
      <c r="AA3" s="150"/>
      <c r="AB3" s="150"/>
      <c r="AC3" s="150"/>
      <c r="AD3" s="150"/>
      <c r="AE3" s="150"/>
      <c r="AF3" s="150"/>
      <c r="AG3" s="150"/>
      <c r="AH3" s="150"/>
      <c r="AI3" s="150"/>
      <c r="AJ3" s="150"/>
      <c r="AK3" s="150"/>
      <c r="AL3" s="150"/>
      <c r="AM3" s="150"/>
      <c r="AN3" s="9" t="s">
        <v>2</v>
      </c>
      <c r="AO3" s="10" t="s">
        <v>8</v>
      </c>
      <c r="AP3" s="175"/>
    </row>
    <row r="4" spans="1:42" ht="15.75" thickBot="1" x14ac:dyDescent="0.25">
      <c r="B4" s="7" t="s">
        <v>34</v>
      </c>
      <c r="C4" s="34">
        <f>'EV PRECIO REFERENCIA'!F4</f>
        <v>0.3</v>
      </c>
      <c r="D4" s="34"/>
      <c r="E4" s="34"/>
    </row>
    <row r="5" spans="1:42" ht="15.75" customHeight="1" x14ac:dyDescent="0.2">
      <c r="A5" s="256" t="str">
        <f>'OFERTAS ECONOMICAS'!A5:BC5</f>
        <v>1. INVITACION IC-364-2021</v>
      </c>
      <c r="B5" s="257"/>
      <c r="C5" s="257"/>
      <c r="D5" s="257"/>
      <c r="E5" s="257"/>
      <c r="F5" s="257"/>
      <c r="G5" s="257"/>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7"/>
      <c r="AG5" s="257"/>
      <c r="AH5" s="257"/>
      <c r="AI5" s="257"/>
      <c r="AJ5" s="257"/>
      <c r="AK5" s="257"/>
      <c r="AL5" s="257"/>
      <c r="AM5" s="257"/>
      <c r="AN5" s="257"/>
      <c r="AO5" s="257"/>
      <c r="AP5" s="257"/>
    </row>
    <row r="6" spans="1:42" ht="7.5" customHeight="1" x14ac:dyDescent="0.2">
      <c r="A6" s="258"/>
      <c r="B6" s="217"/>
      <c r="C6" s="217"/>
      <c r="D6" s="217"/>
      <c r="E6" s="217"/>
      <c r="F6" s="217"/>
      <c r="G6" s="217"/>
      <c r="H6" s="217"/>
      <c r="I6" s="217"/>
      <c r="J6" s="217"/>
      <c r="K6" s="217"/>
      <c r="L6" s="217"/>
      <c r="M6" s="217"/>
      <c r="N6" s="217"/>
      <c r="O6" s="217"/>
      <c r="P6" s="217"/>
      <c r="Q6" s="217"/>
      <c r="R6" s="217"/>
      <c r="S6" s="217"/>
      <c r="T6" s="217"/>
      <c r="U6" s="217"/>
      <c r="V6" s="217"/>
      <c r="W6" s="217"/>
      <c r="X6" s="217"/>
      <c r="Y6" s="217"/>
      <c r="Z6" s="217"/>
      <c r="AA6" s="217"/>
      <c r="AB6" s="217"/>
      <c r="AC6" s="217"/>
      <c r="AD6" s="217"/>
      <c r="AE6" s="217"/>
      <c r="AF6" s="217"/>
      <c r="AG6" s="217"/>
      <c r="AH6" s="217"/>
      <c r="AI6" s="217"/>
      <c r="AJ6" s="217"/>
      <c r="AK6" s="217"/>
      <c r="AL6" s="217"/>
      <c r="AM6" s="217"/>
      <c r="AN6" s="217"/>
      <c r="AO6" s="217"/>
      <c r="AP6" s="217"/>
    </row>
    <row r="7" spans="1:42" ht="21" customHeight="1" thickBot="1" x14ac:dyDescent="0.25">
      <c r="A7" s="218" t="str">
        <f>'EV PRECIO REFERENCIA'!A7:AP7</f>
        <v>2. OBJETO:  SUMINISTRO DE INSUMOS Y DISPOSITIVOS MÉDICO QUIRÚRGICOS DE ACUERDO CON LA DESCRIPCIÓN DEL ANEXO TÉCNICO PARA LAS DIFERENTES ESPECIALIDADES, CON EL APOYO TECNOLÓGICO REQUERIDO, PARA LAS UNIDADES DE PRESTACIÓN DE SERVICIOS DE SALUD DE LA SUBRED INTEGRADA DE SERVICIOS DE SALUD SUR OCCIDENTE E.S.E INTEGRADA DE SERVICIOS DE SALUD SUR OCCIDENTE E.S.E.</v>
      </c>
      <c r="B7" s="251"/>
      <c r="C7" s="251"/>
      <c r="D7" s="251"/>
      <c r="E7" s="251"/>
      <c r="F7" s="252"/>
      <c r="G7" s="252"/>
      <c r="H7" s="252"/>
      <c r="I7" s="252"/>
      <c r="J7" s="252"/>
      <c r="K7" s="252"/>
      <c r="L7" s="252"/>
      <c r="M7" s="252"/>
      <c r="N7" s="252"/>
      <c r="O7" s="252"/>
      <c r="P7" s="252"/>
      <c r="Q7" s="252"/>
      <c r="R7" s="252"/>
      <c r="S7" s="252"/>
      <c r="T7" s="252"/>
      <c r="U7" s="252"/>
      <c r="V7" s="252"/>
      <c r="W7" s="252"/>
      <c r="X7" s="252"/>
      <c r="Y7" s="252"/>
      <c r="Z7" s="252"/>
      <c r="AA7" s="252"/>
      <c r="AB7" s="252"/>
      <c r="AC7" s="252"/>
      <c r="AD7" s="252"/>
      <c r="AE7" s="252"/>
      <c r="AF7" s="252"/>
      <c r="AG7" s="252"/>
      <c r="AH7" s="252"/>
      <c r="AI7" s="252"/>
      <c r="AJ7" s="252"/>
      <c r="AK7" s="252"/>
      <c r="AL7" s="252"/>
      <c r="AM7" s="252"/>
      <c r="AN7" s="252"/>
      <c r="AO7" s="252"/>
      <c r="AP7" s="252"/>
    </row>
    <row r="8" spans="1:42" s="12" customFormat="1" ht="38.25" customHeight="1" x14ac:dyDescent="0.2">
      <c r="A8" s="254" t="s">
        <v>22</v>
      </c>
      <c r="B8" s="225" t="s">
        <v>429</v>
      </c>
      <c r="C8" s="225" t="s">
        <v>442</v>
      </c>
      <c r="D8" s="225" t="s">
        <v>431</v>
      </c>
      <c r="E8" s="225" t="s">
        <v>432</v>
      </c>
      <c r="F8" s="253" t="s">
        <v>30</v>
      </c>
      <c r="G8" s="228" t="str">
        <f>'PRECIOS UNITARIOS'!G8</f>
        <v>ALFA TRADING S.A.S.</v>
      </c>
      <c r="H8" s="228"/>
      <c r="I8" s="228"/>
      <c r="J8" s="228" t="str">
        <f>'PRECIOS UNITARIOS'!H8</f>
        <v>AMAREY NOVA MEDICAL S.A.</v>
      </c>
      <c r="K8" s="228"/>
      <c r="L8" s="228"/>
      <c r="M8" s="228" t="str">
        <f>'PRECIOS UNITARIOS'!I8</f>
        <v>BIOPLAST S.A.S.</v>
      </c>
      <c r="N8" s="228"/>
      <c r="O8" s="228"/>
      <c r="P8" s="228" t="str">
        <f>'PRECIOS UNITARIOS'!J8</f>
        <v>COMPANY MEDIQBOY SAS</v>
      </c>
      <c r="Q8" s="228"/>
      <c r="R8" s="228"/>
      <c r="S8" s="228" t="str">
        <f>'PRECIOS UNITARIOS'!K8</f>
        <v>FRIDEN DE COLOMBIA HOSPITALARIA S.A.</v>
      </c>
      <c r="T8" s="228"/>
      <c r="U8" s="228"/>
      <c r="V8" s="228" t="str">
        <f>'PRECIOS UNITARIOS'!L8</f>
        <v>M&amp;M EQUIPOS MEDICOS S.A.S.</v>
      </c>
      <c r="W8" s="228"/>
      <c r="X8" s="228"/>
      <c r="Y8" s="228" t="str">
        <f>'PRECIOS UNITARIOS'!M8</f>
        <v>NIPRO MEDICAL CORPORATION</v>
      </c>
      <c r="Z8" s="228"/>
      <c r="AA8" s="228"/>
      <c r="AB8" s="228" t="str">
        <f>'PRECIOS UNITARIOS'!N8</f>
        <v>QUIRURGICOS LTDA</v>
      </c>
      <c r="AC8" s="228"/>
      <c r="AD8" s="228"/>
      <c r="AE8" s="228" t="str">
        <f>'PRECIOS UNITARIOS'!O8</f>
        <v>RAFAEL ANTONIO SALAMANCA</v>
      </c>
      <c r="AF8" s="228"/>
      <c r="AG8" s="228"/>
      <c r="AH8" s="228" t="str">
        <f>'PRECIOS UNITARIOS'!P8</f>
        <v>RP MEDICAS S.A.</v>
      </c>
      <c r="AI8" s="228"/>
      <c r="AJ8" s="228"/>
      <c r="AK8" s="228" t="str">
        <f>'PRECIOS UNITARIOS'!Q8</f>
        <v>SMITH &amp; NEPHEW COLOMBIA S.A.S</v>
      </c>
      <c r="AL8" s="228"/>
      <c r="AM8" s="228"/>
      <c r="AN8" s="228" t="str">
        <f>'PRECIOS UNITARIOS'!R8</f>
        <v>TWITY S.A.S.</v>
      </c>
      <c r="AO8" s="228"/>
      <c r="AP8" s="228"/>
    </row>
    <row r="9" spans="1:42" s="14" customFormat="1" ht="47.25" customHeight="1" thickBot="1" x14ac:dyDescent="0.25">
      <c r="A9" s="255"/>
      <c r="B9" s="227"/>
      <c r="C9" s="227"/>
      <c r="D9" s="227"/>
      <c r="E9" s="227"/>
      <c r="F9" s="223"/>
      <c r="G9" s="125" t="s">
        <v>25</v>
      </c>
      <c r="H9" s="125" t="s">
        <v>33</v>
      </c>
      <c r="I9" s="125" t="s">
        <v>32</v>
      </c>
      <c r="J9" s="125" t="s">
        <v>25</v>
      </c>
      <c r="K9" s="125" t="s">
        <v>33</v>
      </c>
      <c r="L9" s="125" t="s">
        <v>32</v>
      </c>
      <c r="M9" s="125" t="s">
        <v>25</v>
      </c>
      <c r="N9" s="125" t="s">
        <v>33</v>
      </c>
      <c r="O9" s="125" t="s">
        <v>32</v>
      </c>
      <c r="P9" s="125" t="s">
        <v>25</v>
      </c>
      <c r="Q9" s="125" t="s">
        <v>33</v>
      </c>
      <c r="R9" s="125" t="s">
        <v>32</v>
      </c>
      <c r="S9" s="125" t="s">
        <v>25</v>
      </c>
      <c r="T9" s="125" t="s">
        <v>33</v>
      </c>
      <c r="U9" s="125" t="s">
        <v>32</v>
      </c>
      <c r="V9" s="125" t="s">
        <v>25</v>
      </c>
      <c r="W9" s="125" t="s">
        <v>33</v>
      </c>
      <c r="X9" s="125" t="s">
        <v>32</v>
      </c>
      <c r="Y9" s="125" t="s">
        <v>25</v>
      </c>
      <c r="Z9" s="125" t="s">
        <v>33</v>
      </c>
      <c r="AA9" s="125" t="s">
        <v>32</v>
      </c>
      <c r="AB9" s="151" t="s">
        <v>25</v>
      </c>
      <c r="AC9" s="151" t="s">
        <v>33</v>
      </c>
      <c r="AD9" s="151" t="s">
        <v>32</v>
      </c>
      <c r="AE9" s="151" t="s">
        <v>25</v>
      </c>
      <c r="AF9" s="151" t="s">
        <v>33</v>
      </c>
      <c r="AG9" s="151" t="s">
        <v>32</v>
      </c>
      <c r="AH9" s="151" t="s">
        <v>25</v>
      </c>
      <c r="AI9" s="151" t="s">
        <v>33</v>
      </c>
      <c r="AJ9" s="151" t="s">
        <v>32</v>
      </c>
      <c r="AK9" s="125" t="s">
        <v>25</v>
      </c>
      <c r="AL9" s="125" t="s">
        <v>33</v>
      </c>
      <c r="AM9" s="125" t="s">
        <v>32</v>
      </c>
      <c r="AN9" s="125" t="s">
        <v>25</v>
      </c>
      <c r="AO9" s="125" t="s">
        <v>33</v>
      </c>
      <c r="AP9" s="125" t="s">
        <v>32</v>
      </c>
    </row>
    <row r="10" spans="1:42" s="14" customFormat="1" ht="38.25" x14ac:dyDescent="0.2">
      <c r="A10" s="133">
        <v>1</v>
      </c>
      <c r="B10" s="68" t="s">
        <v>56</v>
      </c>
      <c r="C10" s="68" t="s">
        <v>57</v>
      </c>
      <c r="D10" s="134">
        <v>1</v>
      </c>
      <c r="E10" s="135" t="s">
        <v>331</v>
      </c>
      <c r="F10" s="163">
        <v>6000</v>
      </c>
      <c r="G10" s="35">
        <f>'PRECIOS UNITARIOS'!G10</f>
        <v>0</v>
      </c>
      <c r="H10" s="35" t="str">
        <f>'EV PRECIO REFERENCIA'!I10</f>
        <v>NO OFERTADO</v>
      </c>
      <c r="I10" s="37">
        <f>+IF(H10="NO OFERTADO",0,IF(H10="NO CUMPLE EV TECNICA",0,IF(H10="NO HABILITA",0,IF(H10="HABILITA",('PRECIOS UNITARIOS'!$S10*500)/G10))))</f>
        <v>0</v>
      </c>
      <c r="J10" s="35">
        <f>'EV PRECIO REFERENCIA'!J10</f>
        <v>0</v>
      </c>
      <c r="K10" s="35" t="str">
        <f>'EV PRECIO REFERENCIA'!L10</f>
        <v>NO OFERTADO</v>
      </c>
      <c r="L10" s="37">
        <f>+IF(K10="NO OFERTADO",0,IF(K10="NO CUMPLE EV TECNICA",0,IF(K10="NO HABILITA",0,IF(K10="HABILITA",('PRECIOS UNITARIOS'!$S10*500)/J10))))</f>
        <v>0</v>
      </c>
      <c r="M10" s="35">
        <f>'EV PRECIO REFERENCIA'!M10</f>
        <v>0</v>
      </c>
      <c r="N10" s="35" t="str">
        <f>'EV PRECIO REFERENCIA'!O10</f>
        <v>NO OFERTADO</v>
      </c>
      <c r="O10" s="37">
        <f>+IF(N10="NO OFERTADO",0,IF(N10="NO CUMPLE EV TECNICA",0,IF(N10="NO HABILITA",0,IF(N10="HABILITA",('PRECIOS UNITARIOS'!$S10*500)/M10))))</f>
        <v>0</v>
      </c>
      <c r="P10" s="35">
        <f>'EV PRECIO REFERENCIA'!P10</f>
        <v>0</v>
      </c>
      <c r="Q10" s="35" t="str">
        <f>'EV PRECIO REFERENCIA'!R10</f>
        <v>NO OFERTADO</v>
      </c>
      <c r="R10" s="37">
        <f>+IF(Q10="NO OFERTADO",0,IF(Q10="NO CUMPLE EV TECNICA",0,IF(Q10="NO HABILITA",0,IF(Q10="HABILITA",('PRECIOS UNITARIOS'!$S10*500)/P10))))</f>
        <v>0</v>
      </c>
      <c r="S10" s="35">
        <f>'EV PRECIO REFERENCIA'!S10</f>
        <v>0</v>
      </c>
      <c r="T10" s="35" t="str">
        <f>'EV PRECIO REFERENCIA'!U10</f>
        <v>NO OFERTADO</v>
      </c>
      <c r="U10" s="37">
        <f>+IF(T10="NO OFERTADO",0,IF(T10="NO CUMPLE EV TECNICA",0,IF(T10="NO HABILITA",0,IF(T10="HABILITA",('PRECIOS UNITARIOS'!$S10*500)/S10))))</f>
        <v>0</v>
      </c>
      <c r="V10" s="35">
        <f>'EV PRECIO REFERENCIA'!V10</f>
        <v>0</v>
      </c>
      <c r="W10" s="35" t="str">
        <f>'EV PRECIO REFERENCIA'!X10</f>
        <v>NO OFERTADO</v>
      </c>
      <c r="X10" s="37">
        <f>+IF(W10="NO OFERTADO",0,IF(W10="NO CUMPLE EV TECNICA",0,IF(W10="NO HABILITA",0,IF(W10="HABILITA",('PRECIOS UNITARIOS'!$S10*500)/V10))))</f>
        <v>0</v>
      </c>
      <c r="Y10" s="35">
        <f>'EV PRECIO REFERENCIA'!Y10</f>
        <v>0</v>
      </c>
      <c r="Z10" s="35" t="str">
        <f>'EV PRECIO REFERENCIA'!AA10</f>
        <v>NO OFERTADO</v>
      </c>
      <c r="AA10" s="37">
        <f>+IF(Z10="NO OFERTADO",0,IF(Z10="NO CUMPLE EV TECNICA",0,IF(Z10="NO HABILITA",0,IF(Z10="HABILITA",('PRECIOS UNITARIOS'!$S10*500)/Y10))))</f>
        <v>0</v>
      </c>
      <c r="AB10" s="35">
        <f>'EV PRECIO REFERENCIA'!AB10</f>
        <v>0</v>
      </c>
      <c r="AC10" s="35" t="str">
        <f>'EV PRECIO REFERENCIA'!AD10</f>
        <v>NO OFERTADO</v>
      </c>
      <c r="AD10" s="37">
        <f>+IF(AC10="NO OFERTADO",0,IF(AC10="NO CUMPLE EV TECNICA",0,IF(AC10="NO HABILITA",0,IF(AC10="HABILITA",('PRECIOS UNITARIOS'!$S10*500)/AB10))))</f>
        <v>0</v>
      </c>
      <c r="AE10" s="35">
        <f>'EV PRECIO REFERENCIA'!AE10</f>
        <v>104682</v>
      </c>
      <c r="AF10" s="35" t="str">
        <f>'EV PRECIO REFERENCIA'!AG10</f>
        <v>NO HABILITA</v>
      </c>
      <c r="AG10" s="37">
        <f>+IF(AF10="NO OFERTADO",0,IF(AF10="NO CUMPLE EV TECNICA",0,IF(AF10="NO HABILITA",0,IF(AF10="HABILITA",('PRECIOS UNITARIOS'!$S10*500)/AE10))))</f>
        <v>0</v>
      </c>
      <c r="AH10" s="35">
        <f>'EV PRECIO REFERENCIA'!AH10</f>
        <v>0</v>
      </c>
      <c r="AI10" s="35" t="str">
        <f>'EV PRECIO REFERENCIA'!AJ10</f>
        <v>NO OFERTADO</v>
      </c>
      <c r="AJ10" s="37">
        <f>+IF(AI10="NO OFERTADO",0,IF(AI10="NO CUMPLE EV TECNICA",0,IF(AI10="NO HABILITA",0,IF(AI10="HABILITA",('PRECIOS UNITARIOS'!$S10*500)/AH10))))</f>
        <v>0</v>
      </c>
      <c r="AK10" s="35">
        <f>'EV PRECIO REFERENCIA'!AK10</f>
        <v>3400</v>
      </c>
      <c r="AL10" s="35" t="str">
        <f>'EV PRECIO REFERENCIA'!AM10</f>
        <v>HABILITA</v>
      </c>
      <c r="AM10" s="37">
        <f>+IF(AL10="NO OFERTADO",0,IF(AL10="NO CUMPLE EV TECNICA",0,IF(AL10="NO HABILITA",0,IF(AL10="HABILITA",('PRECIOS UNITARIOS'!$S10*500)/AK10))))</f>
        <v>500</v>
      </c>
      <c r="AN10" s="35">
        <f>'EV PRECIO REFERENCIA'!AN10</f>
        <v>0</v>
      </c>
      <c r="AO10" s="35" t="str">
        <f>'EV PRECIO REFERENCIA'!AP10</f>
        <v>NO OFERTADO</v>
      </c>
      <c r="AP10" s="37">
        <f>+IF(AO10="NO OFERTADO",0,IF(AO10="NO CUMPLE EV TECNICA",0,IF(AO10="NO HABILITA",0,IF(AO10="HABILITA",('PRECIOS UNITARIOS'!$S10*500)/AN10))))</f>
        <v>0</v>
      </c>
    </row>
    <row r="11" spans="1:42" s="14" customFormat="1" ht="51" x14ac:dyDescent="0.2">
      <c r="A11" s="132">
        <v>2</v>
      </c>
      <c r="B11" s="136" t="s">
        <v>332</v>
      </c>
      <c r="C11" s="136" t="s">
        <v>57</v>
      </c>
      <c r="D11" s="132">
        <v>1</v>
      </c>
      <c r="E11" s="50" t="s">
        <v>331</v>
      </c>
      <c r="F11" s="164">
        <v>1300</v>
      </c>
      <c r="G11" s="35">
        <f>'EV PRECIO REFERENCIA'!G11</f>
        <v>1299</v>
      </c>
      <c r="H11" s="35" t="str">
        <f>'EV PRECIO REFERENCIA'!I11</f>
        <v>NO HABILITA</v>
      </c>
      <c r="I11" s="37">
        <f>+IF(H11="NO OFERTADO",0,IF(H11="NO CUMPLE EV TECNICA",0,IF(H11="NO HABILITA",0,IF(H11="HABILITA",('PRECIOS UNITARIOS'!$S11*500)/G11))))</f>
        <v>0</v>
      </c>
      <c r="J11" s="35">
        <f>'EV PRECIO REFERENCIA'!J11</f>
        <v>0</v>
      </c>
      <c r="K11" s="35" t="str">
        <f>'EV PRECIO REFERENCIA'!L11</f>
        <v>NO OFERTADO</v>
      </c>
      <c r="L11" s="37">
        <f>+IF(K11="NO OFERTADO",0,IF(K11="NO CUMPLE EV TECNICA",0,IF(K11="NO HABILITA",0,IF(K11="HABILITA",('PRECIOS UNITARIOS'!$S11*500)/J11))))</f>
        <v>0</v>
      </c>
      <c r="M11" s="35">
        <f>'EV PRECIO REFERENCIA'!M11</f>
        <v>0</v>
      </c>
      <c r="N11" s="35" t="str">
        <f>'EV PRECIO REFERENCIA'!O11</f>
        <v>NO OFERTADO</v>
      </c>
      <c r="O11" s="37">
        <f>+IF(N11="NO OFERTADO",0,IF(N11="NO CUMPLE EV TECNICA",0,IF(N11="NO HABILITA",0,IF(N11="HABILITA",('PRECIOS UNITARIOS'!$S11*500)/M11))))</f>
        <v>0</v>
      </c>
      <c r="P11" s="35">
        <f>'EV PRECIO REFERENCIA'!P11</f>
        <v>0</v>
      </c>
      <c r="Q11" s="35" t="str">
        <f>'EV PRECIO REFERENCIA'!R11</f>
        <v>NO OFERTADO</v>
      </c>
      <c r="R11" s="37">
        <f>+IF(Q11="NO OFERTADO",0,IF(Q11="NO CUMPLE EV TECNICA",0,IF(Q11="NO HABILITA",0,IF(Q11="HABILITA",('PRECIOS UNITARIOS'!$S11*500)/P11))))</f>
        <v>0</v>
      </c>
      <c r="S11" s="35">
        <f>'EV PRECIO REFERENCIA'!S11</f>
        <v>1809</v>
      </c>
      <c r="T11" s="35" t="str">
        <f>'EV PRECIO REFERENCIA'!U11</f>
        <v>NO HABILITA</v>
      </c>
      <c r="U11" s="37">
        <f>+IF(T11="NO OFERTADO",0,IF(T11="NO CUMPLE EV TECNICA",0,IF(T11="NO HABILITA",0,IF(T11="HABILITA",('PRECIOS UNITARIOS'!$S11*500)/S11))))</f>
        <v>0</v>
      </c>
      <c r="V11" s="35">
        <f>'EV PRECIO REFERENCIA'!V11</f>
        <v>0</v>
      </c>
      <c r="W11" s="35" t="str">
        <f>'EV PRECIO REFERENCIA'!X11</f>
        <v>NO OFERTADO</v>
      </c>
      <c r="X11" s="37">
        <f>+IF(W11="NO OFERTADO",0,IF(W11="NO CUMPLE EV TECNICA",0,IF(W11="NO HABILITA",0,IF(W11="HABILITA",('PRECIOS UNITARIOS'!$S11*500)/V11))))</f>
        <v>0</v>
      </c>
      <c r="Y11" s="35">
        <f>'EV PRECIO REFERENCIA'!Y11</f>
        <v>0</v>
      </c>
      <c r="Z11" s="35" t="str">
        <f>'EV PRECIO REFERENCIA'!AA11</f>
        <v>NO OFERTADO</v>
      </c>
      <c r="AA11" s="37">
        <f>+IF(Z11="NO OFERTADO",0,IF(Z11="NO CUMPLE EV TECNICA",0,IF(Z11="NO HABILITA",0,IF(Z11="HABILITA",('PRECIOS UNITARIOS'!$S11*500)/Y11))))</f>
        <v>0</v>
      </c>
      <c r="AB11" s="35">
        <f>'EV PRECIO REFERENCIA'!AB11</f>
        <v>0</v>
      </c>
      <c r="AC11" s="35" t="str">
        <f>'EV PRECIO REFERENCIA'!AD11</f>
        <v>NO OFERTADO</v>
      </c>
      <c r="AD11" s="37">
        <f>+IF(AC11="NO OFERTADO",0,IF(AC11="NO CUMPLE EV TECNICA",0,IF(AC11="NO HABILITA",0,IF(AC11="HABILITA",('PRECIOS UNITARIOS'!$S11*500)/AB11))))</f>
        <v>0</v>
      </c>
      <c r="AE11" s="35">
        <f>'EV PRECIO REFERENCIA'!AE11</f>
        <v>1364</v>
      </c>
      <c r="AF11" s="35" t="str">
        <f>'EV PRECIO REFERENCIA'!AG11</f>
        <v>HABILITA</v>
      </c>
      <c r="AG11" s="37">
        <f>+IF(AF11="NO OFERTADO",0,IF(AF11="NO CUMPLE EV TECNICA",0,IF(AF11="NO HABILITA",0,IF(AF11="HABILITA",('PRECIOS UNITARIOS'!$S11*500)/AE11))))</f>
        <v>500</v>
      </c>
      <c r="AH11" s="35">
        <f>'EV PRECIO REFERENCIA'!AH11</f>
        <v>0</v>
      </c>
      <c r="AI11" s="35" t="str">
        <f>'EV PRECIO REFERENCIA'!AJ11</f>
        <v>NO OFERTADO</v>
      </c>
      <c r="AJ11" s="37">
        <f>+IF(AI11="NO OFERTADO",0,IF(AI11="NO CUMPLE EV TECNICA",0,IF(AI11="NO HABILITA",0,IF(AI11="HABILITA",('PRECIOS UNITARIOS'!$S11*500)/AH11))))</f>
        <v>0</v>
      </c>
      <c r="AK11" s="35">
        <f>'EV PRECIO REFERENCIA'!AK11</f>
        <v>1280</v>
      </c>
      <c r="AL11" s="35" t="str">
        <f>'EV PRECIO REFERENCIA'!AM11</f>
        <v>NO HABILITA</v>
      </c>
      <c r="AM11" s="37">
        <f>+IF(AL11="NO OFERTADO",0,IF(AL11="NO CUMPLE EV TECNICA",0,IF(AL11="NO HABILITA",0,IF(AL11="HABILITA",('PRECIOS UNITARIOS'!$S11*500)/AK11))))</f>
        <v>0</v>
      </c>
      <c r="AN11" s="35">
        <f>'EV PRECIO REFERENCIA'!AN11</f>
        <v>0</v>
      </c>
      <c r="AO11" s="35" t="str">
        <f>'EV PRECIO REFERENCIA'!AP11</f>
        <v>NO OFERTADO</v>
      </c>
      <c r="AP11" s="37">
        <f>+IF(AO11="NO OFERTADO",0,IF(AO11="NO CUMPLE EV TECNICA",0,IF(AO11="NO HABILITA",0,IF(AO11="HABILITA",('PRECIOS UNITARIOS'!$S11*500)/AN11))))</f>
        <v>0</v>
      </c>
    </row>
    <row r="12" spans="1:42" s="14" customFormat="1" ht="25.5" x14ac:dyDescent="0.2">
      <c r="A12" s="133">
        <v>3</v>
      </c>
      <c r="B12" s="136" t="s">
        <v>59</v>
      </c>
      <c r="C12" s="136" t="s">
        <v>57</v>
      </c>
      <c r="D12" s="132">
        <v>1</v>
      </c>
      <c r="E12" s="50" t="s">
        <v>331</v>
      </c>
      <c r="F12" s="164">
        <v>12000</v>
      </c>
      <c r="G12" s="35">
        <f>'EV PRECIO REFERENCIA'!G12</f>
        <v>0</v>
      </c>
      <c r="H12" s="35" t="str">
        <f>'EV PRECIO REFERENCIA'!I12</f>
        <v>NO OFERTADO</v>
      </c>
      <c r="I12" s="37">
        <f>+IF(H12="NO OFERTADO",0,IF(H12="NO CUMPLE EV TECNICA",0,IF(H12="NO HABILITA",0,IF(H12="HABILITA",('PRECIOS UNITARIOS'!$S12*500)/G12))))</f>
        <v>0</v>
      </c>
      <c r="J12" s="35">
        <f>'EV PRECIO REFERENCIA'!J12</f>
        <v>0</v>
      </c>
      <c r="K12" s="35" t="str">
        <f>'EV PRECIO REFERENCIA'!L12</f>
        <v>NO OFERTADO</v>
      </c>
      <c r="L12" s="37">
        <f>+IF(K12="NO OFERTADO",0,IF(K12="NO CUMPLE EV TECNICA",0,IF(K12="NO HABILITA",0,IF(K12="HABILITA",('PRECIOS UNITARIOS'!$S12*500)/J12))))</f>
        <v>0</v>
      </c>
      <c r="M12" s="35">
        <f>'EV PRECIO REFERENCIA'!M12</f>
        <v>0</v>
      </c>
      <c r="N12" s="35" t="str">
        <f>'EV PRECIO REFERENCIA'!O12</f>
        <v>NO OFERTADO</v>
      </c>
      <c r="O12" s="37">
        <f>+IF(N12="NO OFERTADO",0,IF(N12="NO CUMPLE EV TECNICA",0,IF(N12="NO HABILITA",0,IF(N12="HABILITA",('PRECIOS UNITARIOS'!$S12*500)/M12))))</f>
        <v>0</v>
      </c>
      <c r="P12" s="35">
        <f>'EV PRECIO REFERENCIA'!P12</f>
        <v>0</v>
      </c>
      <c r="Q12" s="35" t="str">
        <f>'EV PRECIO REFERENCIA'!R12</f>
        <v>NO OFERTADO</v>
      </c>
      <c r="R12" s="37">
        <f>+IF(Q12="NO OFERTADO",0,IF(Q12="NO CUMPLE EV TECNICA",0,IF(Q12="NO HABILITA",0,IF(Q12="HABILITA",('PRECIOS UNITARIOS'!$S12*500)/P12))))</f>
        <v>0</v>
      </c>
      <c r="S12" s="35">
        <f>'EV PRECIO REFERENCIA'!S12</f>
        <v>0</v>
      </c>
      <c r="T12" s="35" t="str">
        <f>'EV PRECIO REFERENCIA'!U12</f>
        <v>NO OFERTADO</v>
      </c>
      <c r="U12" s="37">
        <f>+IF(T12="NO OFERTADO",0,IF(T12="NO CUMPLE EV TECNICA",0,IF(T12="NO HABILITA",0,IF(T12="HABILITA",('PRECIOS UNITARIOS'!$S12*500)/S12))))</f>
        <v>0</v>
      </c>
      <c r="V12" s="35">
        <f>'EV PRECIO REFERENCIA'!V12</f>
        <v>0</v>
      </c>
      <c r="W12" s="35" t="str">
        <f>'EV PRECIO REFERENCIA'!X12</f>
        <v>NO OFERTADO</v>
      </c>
      <c r="X12" s="37">
        <f>+IF(W12="NO OFERTADO",0,IF(W12="NO CUMPLE EV TECNICA",0,IF(W12="NO HABILITA",0,IF(W12="HABILITA",('PRECIOS UNITARIOS'!$S12*500)/V12))))</f>
        <v>0</v>
      </c>
      <c r="Y12" s="35">
        <f>'EV PRECIO REFERENCIA'!Y12</f>
        <v>0</v>
      </c>
      <c r="Z12" s="35" t="str">
        <f>'EV PRECIO REFERENCIA'!AA12</f>
        <v>NO OFERTADO</v>
      </c>
      <c r="AA12" s="37">
        <f>+IF(Z12="NO OFERTADO",0,IF(Z12="NO CUMPLE EV TECNICA",0,IF(Z12="NO HABILITA",0,IF(Z12="HABILITA",('PRECIOS UNITARIOS'!$S12*500)/Y12))))</f>
        <v>0</v>
      </c>
      <c r="AB12" s="35">
        <f>'EV PRECIO REFERENCIA'!AB12</f>
        <v>0</v>
      </c>
      <c r="AC12" s="35" t="str">
        <f>'EV PRECIO REFERENCIA'!AD12</f>
        <v>NO OFERTADO</v>
      </c>
      <c r="AD12" s="37">
        <f>+IF(AC12="NO OFERTADO",0,IF(AC12="NO CUMPLE EV TECNICA",0,IF(AC12="NO HABILITA",0,IF(AC12="HABILITA",('PRECIOS UNITARIOS'!$S12*500)/AB12))))</f>
        <v>0</v>
      </c>
      <c r="AE12" s="35">
        <f>'EV PRECIO REFERENCIA'!AE12</f>
        <v>29989</v>
      </c>
      <c r="AF12" s="35" t="str">
        <f>'EV PRECIO REFERENCIA'!AG12</f>
        <v>NO HABILITA</v>
      </c>
      <c r="AG12" s="37">
        <f>+IF(AF12="NO OFERTADO",0,IF(AF12="NO CUMPLE EV TECNICA",0,IF(AF12="NO HABILITA",0,IF(AF12="HABILITA",('PRECIOS UNITARIOS'!$S12*500)/AE12))))</f>
        <v>0</v>
      </c>
      <c r="AH12" s="35">
        <f>'EV PRECIO REFERENCIA'!AH12</f>
        <v>0</v>
      </c>
      <c r="AI12" s="35" t="str">
        <f>'EV PRECIO REFERENCIA'!AJ12</f>
        <v>NO OFERTADO</v>
      </c>
      <c r="AJ12" s="37">
        <f>+IF(AI12="NO OFERTADO",0,IF(AI12="NO CUMPLE EV TECNICA",0,IF(AI12="NO HABILITA",0,IF(AI12="HABILITA",('PRECIOS UNITARIOS'!$S12*500)/AH12))))</f>
        <v>0</v>
      </c>
      <c r="AK12" s="35">
        <f>'EV PRECIO REFERENCIA'!AK12</f>
        <v>0</v>
      </c>
      <c r="AL12" s="35" t="str">
        <f>'EV PRECIO REFERENCIA'!AM12</f>
        <v>NO OFERTADO</v>
      </c>
      <c r="AM12" s="37">
        <f>+IF(AL12="NO OFERTADO",0,IF(AL12="NO CUMPLE EV TECNICA",0,IF(AL12="NO HABILITA",0,IF(AL12="HABILITA",('PRECIOS UNITARIOS'!$S12*500)/AK12))))</f>
        <v>0</v>
      </c>
      <c r="AN12" s="35">
        <f>'EV PRECIO REFERENCIA'!AN12</f>
        <v>0</v>
      </c>
      <c r="AO12" s="35" t="str">
        <f>'EV PRECIO REFERENCIA'!AP12</f>
        <v>NO OFERTADO</v>
      </c>
      <c r="AP12" s="37">
        <f>+IF(AO12="NO OFERTADO",0,IF(AO12="NO CUMPLE EV TECNICA",0,IF(AO12="NO HABILITA",0,IF(AO12="HABILITA",('PRECIOS UNITARIOS'!$S12*500)/AN12))))</f>
        <v>0</v>
      </c>
    </row>
    <row r="13" spans="1:42" s="14" customFormat="1" ht="25.5" x14ac:dyDescent="0.2">
      <c r="A13" s="132">
        <v>4</v>
      </c>
      <c r="B13" s="136" t="s">
        <v>60</v>
      </c>
      <c r="C13" s="136" t="s">
        <v>57</v>
      </c>
      <c r="D13" s="132">
        <v>1</v>
      </c>
      <c r="E13" s="50" t="s">
        <v>331</v>
      </c>
      <c r="F13" s="164">
        <v>4800</v>
      </c>
      <c r="G13" s="35">
        <f>'EV PRECIO REFERENCIA'!G13</f>
        <v>0</v>
      </c>
      <c r="H13" s="35" t="str">
        <f>'EV PRECIO REFERENCIA'!I13</f>
        <v>NO OFERTADO</v>
      </c>
      <c r="I13" s="37">
        <f>+IF(H13="NO OFERTADO",0,IF(H13="NO CUMPLE EV TECNICA",0,IF(H13="NO HABILITA",0,IF(H13="HABILITA",('PRECIOS UNITARIOS'!$S13*500)/G13))))</f>
        <v>0</v>
      </c>
      <c r="J13" s="35">
        <f>'EV PRECIO REFERENCIA'!J13</f>
        <v>0</v>
      </c>
      <c r="K13" s="35" t="str">
        <f>'EV PRECIO REFERENCIA'!L13</f>
        <v>NO OFERTADO</v>
      </c>
      <c r="L13" s="37">
        <f>+IF(K13="NO OFERTADO",0,IF(K13="NO CUMPLE EV TECNICA",0,IF(K13="NO HABILITA",0,IF(K13="HABILITA",('PRECIOS UNITARIOS'!$S13*500)/J13))))</f>
        <v>0</v>
      </c>
      <c r="M13" s="35">
        <f>'EV PRECIO REFERENCIA'!M13</f>
        <v>0</v>
      </c>
      <c r="N13" s="35" t="str">
        <f>'EV PRECIO REFERENCIA'!O13</f>
        <v>NO OFERTADO</v>
      </c>
      <c r="O13" s="37">
        <f>+IF(N13="NO OFERTADO",0,IF(N13="NO CUMPLE EV TECNICA",0,IF(N13="NO HABILITA",0,IF(N13="HABILITA",('PRECIOS UNITARIOS'!$S13*500)/M13))))</f>
        <v>0</v>
      </c>
      <c r="P13" s="35">
        <f>'EV PRECIO REFERENCIA'!P13</f>
        <v>0</v>
      </c>
      <c r="Q13" s="35" t="str">
        <f>'EV PRECIO REFERENCIA'!R13</f>
        <v>NO OFERTADO</v>
      </c>
      <c r="R13" s="37">
        <f>+IF(Q13="NO OFERTADO",0,IF(Q13="NO CUMPLE EV TECNICA",0,IF(Q13="NO HABILITA",0,IF(Q13="HABILITA",('PRECIOS UNITARIOS'!$S13*500)/P13))))</f>
        <v>0</v>
      </c>
      <c r="S13" s="35">
        <f>'EV PRECIO REFERENCIA'!S13</f>
        <v>0</v>
      </c>
      <c r="T13" s="35" t="str">
        <f>'EV PRECIO REFERENCIA'!U13</f>
        <v>NO OFERTADO</v>
      </c>
      <c r="U13" s="37">
        <f>+IF(T13="NO OFERTADO",0,IF(T13="NO CUMPLE EV TECNICA",0,IF(T13="NO HABILITA",0,IF(T13="HABILITA",('PRECIOS UNITARIOS'!$S13*500)/S13))))</f>
        <v>0</v>
      </c>
      <c r="V13" s="35">
        <f>'EV PRECIO REFERENCIA'!V13</f>
        <v>0</v>
      </c>
      <c r="W13" s="35" t="str">
        <f>'EV PRECIO REFERENCIA'!X13</f>
        <v>NO OFERTADO</v>
      </c>
      <c r="X13" s="37">
        <f>+IF(W13="NO OFERTADO",0,IF(W13="NO CUMPLE EV TECNICA",0,IF(W13="NO HABILITA",0,IF(W13="HABILITA",('PRECIOS UNITARIOS'!$S13*500)/V13))))</f>
        <v>0</v>
      </c>
      <c r="Y13" s="35">
        <f>'EV PRECIO REFERENCIA'!Y13</f>
        <v>0</v>
      </c>
      <c r="Z13" s="35" t="str">
        <f>'EV PRECIO REFERENCIA'!AA13</f>
        <v>NO OFERTADO</v>
      </c>
      <c r="AA13" s="37">
        <f>+IF(Z13="NO OFERTADO",0,IF(Z13="NO CUMPLE EV TECNICA",0,IF(Z13="NO HABILITA",0,IF(Z13="HABILITA",('PRECIOS UNITARIOS'!$S13*500)/Y13))))</f>
        <v>0</v>
      </c>
      <c r="AB13" s="35">
        <f>'EV PRECIO REFERENCIA'!AB13</f>
        <v>0</v>
      </c>
      <c r="AC13" s="35" t="str">
        <f>'EV PRECIO REFERENCIA'!AD13</f>
        <v>NO OFERTADO</v>
      </c>
      <c r="AD13" s="37">
        <f>+IF(AC13="NO OFERTADO",0,IF(AC13="NO CUMPLE EV TECNICA",0,IF(AC13="NO HABILITA",0,IF(AC13="HABILITA",('PRECIOS UNITARIOS'!$S13*500)/AB13))))</f>
        <v>0</v>
      </c>
      <c r="AE13" s="35">
        <f>'EV PRECIO REFERENCIA'!AE13</f>
        <v>6349</v>
      </c>
      <c r="AF13" s="35" t="str">
        <f>'EV PRECIO REFERENCIA'!AG13</f>
        <v>NO HABILITA</v>
      </c>
      <c r="AG13" s="37">
        <f>+IF(AF13="NO OFERTADO",0,IF(AF13="NO CUMPLE EV TECNICA",0,IF(AF13="NO HABILITA",0,IF(AF13="HABILITA",('PRECIOS UNITARIOS'!$S13*500)/AE13))))</f>
        <v>0</v>
      </c>
      <c r="AH13" s="35">
        <f>'EV PRECIO REFERENCIA'!AH13</f>
        <v>0</v>
      </c>
      <c r="AI13" s="35" t="str">
        <f>'EV PRECIO REFERENCIA'!AJ13</f>
        <v>NO OFERTADO</v>
      </c>
      <c r="AJ13" s="37">
        <f>+IF(AI13="NO OFERTADO",0,IF(AI13="NO CUMPLE EV TECNICA",0,IF(AI13="NO HABILITA",0,IF(AI13="HABILITA",('PRECIOS UNITARIOS'!$S13*500)/AH13))))</f>
        <v>0</v>
      </c>
      <c r="AK13" s="35">
        <f>'EV PRECIO REFERENCIA'!AK13</f>
        <v>8000</v>
      </c>
      <c r="AL13" s="35" t="str">
        <f>'EV PRECIO REFERENCIA'!AM13</f>
        <v>NO HABILITA</v>
      </c>
      <c r="AM13" s="37">
        <f>+IF(AL13="NO OFERTADO",0,IF(AL13="NO CUMPLE EV TECNICA",0,IF(AL13="NO HABILITA",0,IF(AL13="HABILITA",('PRECIOS UNITARIOS'!$S13*500)/AK13))))</f>
        <v>0</v>
      </c>
      <c r="AN13" s="35">
        <f>'EV PRECIO REFERENCIA'!AN13</f>
        <v>0</v>
      </c>
      <c r="AO13" s="35" t="str">
        <f>'EV PRECIO REFERENCIA'!AP13</f>
        <v>NO OFERTADO</v>
      </c>
      <c r="AP13" s="37">
        <f>+IF(AO13="NO OFERTADO",0,IF(AO13="NO CUMPLE EV TECNICA",0,IF(AO13="NO HABILITA",0,IF(AO13="HABILITA",('PRECIOS UNITARIOS'!$S13*500)/AN13))))</f>
        <v>0</v>
      </c>
    </row>
    <row r="14" spans="1:42" s="14" customFormat="1" ht="51" x14ac:dyDescent="0.2">
      <c r="A14" s="133">
        <v>5</v>
      </c>
      <c r="B14" s="136" t="s">
        <v>333</v>
      </c>
      <c r="C14" s="136" t="s">
        <v>57</v>
      </c>
      <c r="D14" s="132">
        <v>1</v>
      </c>
      <c r="E14" s="50" t="s">
        <v>331</v>
      </c>
      <c r="F14" s="164">
        <v>1477</v>
      </c>
      <c r="G14" s="35">
        <f>'EV PRECIO REFERENCIA'!G14</f>
        <v>2800</v>
      </c>
      <c r="H14" s="35" t="str">
        <f>'EV PRECIO REFERENCIA'!I14</f>
        <v>NO HABILITA</v>
      </c>
      <c r="I14" s="37">
        <f>+IF(H14="NO OFERTADO",0,IF(H14="NO CUMPLE EV TECNICA",0,IF(H14="NO HABILITA",0,IF(H14="HABILITA",('PRECIOS UNITARIOS'!$S14*500)/G14))))</f>
        <v>0</v>
      </c>
      <c r="J14" s="35">
        <f>'EV PRECIO REFERENCIA'!J14</f>
        <v>0</v>
      </c>
      <c r="K14" s="35" t="str">
        <f>'EV PRECIO REFERENCIA'!L14</f>
        <v>NO OFERTADO</v>
      </c>
      <c r="L14" s="37">
        <f>+IF(K14="NO OFERTADO",0,IF(K14="NO CUMPLE EV TECNICA",0,IF(K14="NO HABILITA",0,IF(K14="HABILITA",('PRECIOS UNITARIOS'!$S14*500)/J14))))</f>
        <v>0</v>
      </c>
      <c r="M14" s="35">
        <f>'EV PRECIO REFERENCIA'!M14</f>
        <v>0</v>
      </c>
      <c r="N14" s="35" t="str">
        <f>'EV PRECIO REFERENCIA'!O14</f>
        <v>NO OFERTADO</v>
      </c>
      <c r="O14" s="37">
        <f>+IF(N14="NO OFERTADO",0,IF(N14="NO CUMPLE EV TECNICA",0,IF(N14="NO HABILITA",0,IF(N14="HABILITA",('PRECIOS UNITARIOS'!$S14*500)/M14))))</f>
        <v>0</v>
      </c>
      <c r="P14" s="35">
        <f>'EV PRECIO REFERENCIA'!P14</f>
        <v>0</v>
      </c>
      <c r="Q14" s="35" t="str">
        <f>'EV PRECIO REFERENCIA'!R14</f>
        <v>NO OFERTADO</v>
      </c>
      <c r="R14" s="37">
        <f>+IF(Q14="NO OFERTADO",0,IF(Q14="NO CUMPLE EV TECNICA",0,IF(Q14="NO HABILITA",0,IF(Q14="HABILITA",('PRECIOS UNITARIOS'!$S14*500)/P14))))</f>
        <v>0</v>
      </c>
      <c r="S14" s="35">
        <f>'EV PRECIO REFERENCIA'!S14</f>
        <v>2553</v>
      </c>
      <c r="T14" s="35" t="str">
        <f>'EV PRECIO REFERENCIA'!U14</f>
        <v>NO HABILITA</v>
      </c>
      <c r="U14" s="37">
        <f>+IF(T14="NO OFERTADO",0,IF(T14="NO CUMPLE EV TECNICA",0,IF(T14="NO HABILITA",0,IF(T14="HABILITA",('PRECIOS UNITARIOS'!$S14*500)/S14))))</f>
        <v>0</v>
      </c>
      <c r="V14" s="35">
        <f>'EV PRECIO REFERENCIA'!V14</f>
        <v>0</v>
      </c>
      <c r="W14" s="35" t="str">
        <f>'EV PRECIO REFERENCIA'!X14</f>
        <v>NO OFERTADO</v>
      </c>
      <c r="X14" s="37">
        <f>+IF(W14="NO OFERTADO",0,IF(W14="NO CUMPLE EV TECNICA",0,IF(W14="NO HABILITA",0,IF(W14="HABILITA",('PRECIOS UNITARIOS'!$S14*500)/V14))))</f>
        <v>0</v>
      </c>
      <c r="Y14" s="35">
        <f>'EV PRECIO REFERENCIA'!Y14</f>
        <v>0</v>
      </c>
      <c r="Z14" s="35" t="str">
        <f>'EV PRECIO REFERENCIA'!AA14</f>
        <v>NO OFERTADO</v>
      </c>
      <c r="AA14" s="37">
        <f>+IF(Z14="NO OFERTADO",0,IF(Z14="NO CUMPLE EV TECNICA",0,IF(Z14="NO HABILITA",0,IF(Z14="HABILITA",('PRECIOS UNITARIOS'!$S14*500)/Y14))))</f>
        <v>0</v>
      </c>
      <c r="AB14" s="35">
        <f>'EV PRECIO REFERENCIA'!AB14</f>
        <v>0</v>
      </c>
      <c r="AC14" s="35" t="str">
        <f>'EV PRECIO REFERENCIA'!AD14</f>
        <v>NO OFERTADO</v>
      </c>
      <c r="AD14" s="37">
        <f>+IF(AC14="NO OFERTADO",0,IF(AC14="NO CUMPLE EV TECNICA",0,IF(AC14="NO HABILITA",0,IF(AC14="HABILITA",('PRECIOS UNITARIOS'!$S14*500)/AB14))))</f>
        <v>0</v>
      </c>
      <c r="AE14" s="35">
        <f>'EV PRECIO REFERENCIA'!AE14</f>
        <v>1477</v>
      </c>
      <c r="AF14" s="35" t="str">
        <f>'EV PRECIO REFERENCIA'!AG14</f>
        <v>HABILITA</v>
      </c>
      <c r="AG14" s="37">
        <f>+IF(AF14="NO OFERTADO",0,IF(AF14="NO CUMPLE EV TECNICA",0,IF(AF14="NO HABILITA",0,IF(AF14="HABILITA",('PRECIOS UNITARIOS'!$S14*500)/AE14))))</f>
        <v>500</v>
      </c>
      <c r="AH14" s="35">
        <f>'EV PRECIO REFERENCIA'!AH14</f>
        <v>0</v>
      </c>
      <c r="AI14" s="35" t="str">
        <f>'EV PRECIO REFERENCIA'!AJ14</f>
        <v>NO OFERTADO</v>
      </c>
      <c r="AJ14" s="37">
        <f>+IF(AI14="NO OFERTADO",0,IF(AI14="NO CUMPLE EV TECNICA",0,IF(AI14="NO HABILITA",0,IF(AI14="HABILITA",('PRECIOS UNITARIOS'!$S14*500)/AH14))))</f>
        <v>0</v>
      </c>
      <c r="AK14" s="35">
        <f>'EV PRECIO REFERENCIA'!AK14</f>
        <v>1480</v>
      </c>
      <c r="AL14" s="35" t="str">
        <f>'EV PRECIO REFERENCIA'!AM14</f>
        <v>NO HABILITA</v>
      </c>
      <c r="AM14" s="37">
        <f>+IF(AL14="NO OFERTADO",0,IF(AL14="NO CUMPLE EV TECNICA",0,IF(AL14="NO HABILITA",0,IF(AL14="HABILITA",('PRECIOS UNITARIOS'!$S14*500)/AK14))))</f>
        <v>0</v>
      </c>
      <c r="AN14" s="35">
        <f>'EV PRECIO REFERENCIA'!AN14</f>
        <v>0</v>
      </c>
      <c r="AO14" s="35" t="str">
        <f>'EV PRECIO REFERENCIA'!AP14</f>
        <v>NO OFERTADO</v>
      </c>
      <c r="AP14" s="37">
        <f>+IF(AO14="NO OFERTADO",0,IF(AO14="NO CUMPLE EV TECNICA",0,IF(AO14="NO HABILITA",0,IF(AO14="HABILITA",('PRECIOS UNITARIOS'!$S14*500)/AN14))))</f>
        <v>0</v>
      </c>
    </row>
    <row r="15" spans="1:42" s="14" customFormat="1" ht="38.25" x14ac:dyDescent="0.2">
      <c r="A15" s="132">
        <v>6</v>
      </c>
      <c r="B15" s="136" t="s">
        <v>61</v>
      </c>
      <c r="C15" s="136" t="s">
        <v>57</v>
      </c>
      <c r="D15" s="132">
        <v>1</v>
      </c>
      <c r="E15" s="50" t="s">
        <v>331</v>
      </c>
      <c r="F15" s="164">
        <v>7500</v>
      </c>
      <c r="G15" s="35">
        <f>'EV PRECIO REFERENCIA'!G15</f>
        <v>0</v>
      </c>
      <c r="H15" s="35" t="str">
        <f>'EV PRECIO REFERENCIA'!I15</f>
        <v>NO OFERTADO</v>
      </c>
      <c r="I15" s="37">
        <f>+IF(H15="NO OFERTADO",0,IF(H15="NO CUMPLE EV TECNICA",0,IF(H15="NO HABILITA",0,IF(H15="HABILITA",('PRECIOS UNITARIOS'!$S15*500)/G15))))</f>
        <v>0</v>
      </c>
      <c r="J15" s="35">
        <f>'EV PRECIO REFERENCIA'!J15</f>
        <v>0</v>
      </c>
      <c r="K15" s="35" t="str">
        <f>'EV PRECIO REFERENCIA'!L15</f>
        <v>NO OFERTADO</v>
      </c>
      <c r="L15" s="37">
        <f>+IF(K15="NO OFERTADO",0,IF(K15="NO CUMPLE EV TECNICA",0,IF(K15="NO HABILITA",0,IF(K15="HABILITA",('PRECIOS UNITARIOS'!$S15*500)/J15))))</f>
        <v>0</v>
      </c>
      <c r="M15" s="35">
        <f>'EV PRECIO REFERENCIA'!M15</f>
        <v>0</v>
      </c>
      <c r="N15" s="35" t="str">
        <f>'EV PRECIO REFERENCIA'!O15</f>
        <v>NO OFERTADO</v>
      </c>
      <c r="O15" s="37">
        <f>+IF(N15="NO OFERTADO",0,IF(N15="NO CUMPLE EV TECNICA",0,IF(N15="NO HABILITA",0,IF(N15="HABILITA",('PRECIOS UNITARIOS'!$S15*500)/M15))))</f>
        <v>0</v>
      </c>
      <c r="P15" s="35">
        <f>'EV PRECIO REFERENCIA'!P15</f>
        <v>0</v>
      </c>
      <c r="Q15" s="35" t="str">
        <f>'EV PRECIO REFERENCIA'!R15</f>
        <v>NO OFERTADO</v>
      </c>
      <c r="R15" s="37">
        <f>+IF(Q15="NO OFERTADO",0,IF(Q15="NO CUMPLE EV TECNICA",0,IF(Q15="NO HABILITA",0,IF(Q15="HABILITA",('PRECIOS UNITARIOS'!$S15*500)/P15))))</f>
        <v>0</v>
      </c>
      <c r="S15" s="35">
        <f>'EV PRECIO REFERENCIA'!S15</f>
        <v>0</v>
      </c>
      <c r="T15" s="35" t="str">
        <f>'EV PRECIO REFERENCIA'!U15</f>
        <v>NO OFERTADO</v>
      </c>
      <c r="U15" s="37">
        <f>+IF(T15="NO OFERTADO",0,IF(T15="NO CUMPLE EV TECNICA",0,IF(T15="NO HABILITA",0,IF(T15="HABILITA",('PRECIOS UNITARIOS'!$S15*500)/S15))))</f>
        <v>0</v>
      </c>
      <c r="V15" s="35">
        <f>'EV PRECIO REFERENCIA'!V15</f>
        <v>0</v>
      </c>
      <c r="W15" s="35" t="str">
        <f>'EV PRECIO REFERENCIA'!X15</f>
        <v>NO OFERTADO</v>
      </c>
      <c r="X15" s="37">
        <f>+IF(W15="NO OFERTADO",0,IF(W15="NO CUMPLE EV TECNICA",0,IF(W15="NO HABILITA",0,IF(W15="HABILITA",('PRECIOS UNITARIOS'!$S15*500)/V15))))</f>
        <v>0</v>
      </c>
      <c r="Y15" s="35">
        <f>'EV PRECIO REFERENCIA'!Y15</f>
        <v>0</v>
      </c>
      <c r="Z15" s="35" t="str">
        <f>'EV PRECIO REFERENCIA'!AA15</f>
        <v>NO OFERTADO</v>
      </c>
      <c r="AA15" s="37">
        <f>+IF(Z15="NO OFERTADO",0,IF(Z15="NO CUMPLE EV TECNICA",0,IF(Z15="NO HABILITA",0,IF(Z15="HABILITA",('PRECIOS UNITARIOS'!$S15*500)/Y15))))</f>
        <v>0</v>
      </c>
      <c r="AB15" s="35">
        <f>'EV PRECIO REFERENCIA'!AB15</f>
        <v>0</v>
      </c>
      <c r="AC15" s="35" t="str">
        <f>'EV PRECIO REFERENCIA'!AD15</f>
        <v>NO OFERTADO</v>
      </c>
      <c r="AD15" s="37">
        <f>+IF(AC15="NO OFERTADO",0,IF(AC15="NO CUMPLE EV TECNICA",0,IF(AC15="NO HABILITA",0,IF(AC15="HABILITA",('PRECIOS UNITARIOS'!$S15*500)/AB15))))</f>
        <v>0</v>
      </c>
      <c r="AE15" s="35">
        <f>'EV PRECIO REFERENCIA'!AE15</f>
        <v>11295</v>
      </c>
      <c r="AF15" s="35" t="str">
        <f>'EV PRECIO REFERENCIA'!AG15</f>
        <v>NO HABILITA</v>
      </c>
      <c r="AG15" s="37">
        <f>+IF(AF15="NO OFERTADO",0,IF(AF15="NO CUMPLE EV TECNICA",0,IF(AF15="NO HABILITA",0,IF(AF15="HABILITA",('PRECIOS UNITARIOS'!$S15*500)/AE15))))</f>
        <v>0</v>
      </c>
      <c r="AH15" s="35">
        <f>'EV PRECIO REFERENCIA'!AH15</f>
        <v>0</v>
      </c>
      <c r="AI15" s="35" t="str">
        <f>'EV PRECIO REFERENCIA'!AJ15</f>
        <v>NO OFERTADO</v>
      </c>
      <c r="AJ15" s="37">
        <f>+IF(AI15="NO OFERTADO",0,IF(AI15="NO CUMPLE EV TECNICA",0,IF(AI15="NO HABILITA",0,IF(AI15="HABILITA",('PRECIOS UNITARIOS'!$S15*500)/AH15))))</f>
        <v>0</v>
      </c>
      <c r="AK15" s="35">
        <f>'EV PRECIO REFERENCIA'!AK15</f>
        <v>11700</v>
      </c>
      <c r="AL15" s="35" t="str">
        <f>'EV PRECIO REFERENCIA'!AM15</f>
        <v>NO HABILITA</v>
      </c>
      <c r="AM15" s="37">
        <f>+IF(AL15="NO OFERTADO",0,IF(AL15="NO CUMPLE EV TECNICA",0,IF(AL15="NO HABILITA",0,IF(AL15="HABILITA",('PRECIOS UNITARIOS'!$S15*500)/AK15))))</f>
        <v>0</v>
      </c>
      <c r="AN15" s="35">
        <f>'EV PRECIO REFERENCIA'!AN15</f>
        <v>0</v>
      </c>
      <c r="AO15" s="35" t="str">
        <f>'EV PRECIO REFERENCIA'!AP15</f>
        <v>NO OFERTADO</v>
      </c>
      <c r="AP15" s="37">
        <f>+IF(AO15="NO OFERTADO",0,IF(AO15="NO CUMPLE EV TECNICA",0,IF(AO15="NO HABILITA",0,IF(AO15="HABILITA",('PRECIOS UNITARIOS'!$S15*500)/AN15))))</f>
        <v>0</v>
      </c>
    </row>
    <row r="16" spans="1:42" s="14" customFormat="1" ht="38.25" x14ac:dyDescent="0.2">
      <c r="A16" s="133">
        <v>7</v>
      </c>
      <c r="B16" s="136" t="s">
        <v>62</v>
      </c>
      <c r="C16" s="136" t="s">
        <v>57</v>
      </c>
      <c r="D16" s="132">
        <v>1</v>
      </c>
      <c r="E16" s="50" t="s">
        <v>331</v>
      </c>
      <c r="F16" s="164">
        <v>858.875</v>
      </c>
      <c r="G16" s="35">
        <f>'EV PRECIO REFERENCIA'!G16</f>
        <v>0</v>
      </c>
      <c r="H16" s="35" t="str">
        <f>'EV PRECIO REFERENCIA'!I16</f>
        <v>NO OFERTADO</v>
      </c>
      <c r="I16" s="37">
        <f>+IF(H16="NO OFERTADO",0,IF(H16="NO CUMPLE EV TECNICA",0,IF(H16="NO HABILITA",0,IF(H16="HABILITA",('PRECIOS UNITARIOS'!$S16*500)/G16))))</f>
        <v>0</v>
      </c>
      <c r="J16" s="35">
        <f>'EV PRECIO REFERENCIA'!J16</f>
        <v>0</v>
      </c>
      <c r="K16" s="35" t="str">
        <f>'EV PRECIO REFERENCIA'!L16</f>
        <v>NO OFERTADO</v>
      </c>
      <c r="L16" s="37">
        <f>+IF(K16="NO OFERTADO",0,IF(K16="NO CUMPLE EV TECNICA",0,IF(K16="NO HABILITA",0,IF(K16="HABILITA",('PRECIOS UNITARIOS'!$S16*500)/J16))))</f>
        <v>0</v>
      </c>
      <c r="M16" s="35">
        <f>'EV PRECIO REFERENCIA'!M16</f>
        <v>0</v>
      </c>
      <c r="N16" s="35" t="str">
        <f>'EV PRECIO REFERENCIA'!O16</f>
        <v>NO OFERTADO</v>
      </c>
      <c r="O16" s="37">
        <f>+IF(N16="NO OFERTADO",0,IF(N16="NO CUMPLE EV TECNICA",0,IF(N16="NO HABILITA",0,IF(N16="HABILITA",('PRECIOS UNITARIOS'!$S16*500)/M16))))</f>
        <v>0</v>
      </c>
      <c r="P16" s="35">
        <f>'EV PRECIO REFERENCIA'!P16</f>
        <v>0</v>
      </c>
      <c r="Q16" s="35" t="str">
        <f>'EV PRECIO REFERENCIA'!R16</f>
        <v>NO OFERTADO</v>
      </c>
      <c r="R16" s="37">
        <f>+IF(Q16="NO OFERTADO",0,IF(Q16="NO CUMPLE EV TECNICA",0,IF(Q16="NO HABILITA",0,IF(Q16="HABILITA",('PRECIOS UNITARIOS'!$S16*500)/P16))))</f>
        <v>0</v>
      </c>
      <c r="S16" s="35">
        <f>'EV PRECIO REFERENCIA'!S16</f>
        <v>26009</v>
      </c>
      <c r="T16" s="35" t="str">
        <f>'EV PRECIO REFERENCIA'!U16</f>
        <v>NO HABILITA</v>
      </c>
      <c r="U16" s="37">
        <f>+IF(T16="NO OFERTADO",0,IF(T16="NO CUMPLE EV TECNICA",0,IF(T16="NO HABILITA",0,IF(T16="HABILITA",('PRECIOS UNITARIOS'!$S16*500)/S16))))</f>
        <v>0</v>
      </c>
      <c r="V16" s="35">
        <f>'EV PRECIO REFERENCIA'!V16</f>
        <v>0</v>
      </c>
      <c r="W16" s="35" t="str">
        <f>'EV PRECIO REFERENCIA'!X16</f>
        <v>NO OFERTADO</v>
      </c>
      <c r="X16" s="37">
        <f>+IF(W16="NO OFERTADO",0,IF(W16="NO CUMPLE EV TECNICA",0,IF(W16="NO HABILITA",0,IF(W16="HABILITA",('PRECIOS UNITARIOS'!$S16*500)/V16))))</f>
        <v>0</v>
      </c>
      <c r="Y16" s="35">
        <f>'EV PRECIO REFERENCIA'!Y16</f>
        <v>0</v>
      </c>
      <c r="Z16" s="35" t="str">
        <f>'EV PRECIO REFERENCIA'!AA16</f>
        <v>NO OFERTADO</v>
      </c>
      <c r="AA16" s="37">
        <f>+IF(Z16="NO OFERTADO",0,IF(Z16="NO CUMPLE EV TECNICA",0,IF(Z16="NO HABILITA",0,IF(Z16="HABILITA",('PRECIOS UNITARIOS'!$S16*500)/Y16))))</f>
        <v>0</v>
      </c>
      <c r="AB16" s="35">
        <f>'EV PRECIO REFERENCIA'!AB16</f>
        <v>0</v>
      </c>
      <c r="AC16" s="35" t="str">
        <f>'EV PRECIO REFERENCIA'!AD16</f>
        <v>NO OFERTADO</v>
      </c>
      <c r="AD16" s="37">
        <f>+IF(AC16="NO OFERTADO",0,IF(AC16="NO CUMPLE EV TECNICA",0,IF(AC16="NO HABILITA",0,IF(AC16="HABILITA",('PRECIOS UNITARIOS'!$S16*500)/AB16))))</f>
        <v>0</v>
      </c>
      <c r="AE16" s="35">
        <f>'EV PRECIO REFERENCIA'!AE16</f>
        <v>1932</v>
      </c>
      <c r="AF16" s="35" t="str">
        <f>'EV PRECIO REFERENCIA'!AG16</f>
        <v>NO HABILITA</v>
      </c>
      <c r="AG16" s="37">
        <f>+IF(AF16="NO OFERTADO",0,IF(AF16="NO CUMPLE EV TECNICA",0,IF(AF16="NO HABILITA",0,IF(AF16="HABILITA",('PRECIOS UNITARIOS'!$S16*500)/AE16))))</f>
        <v>0</v>
      </c>
      <c r="AH16" s="35">
        <f>'EV PRECIO REFERENCIA'!AH16</f>
        <v>0</v>
      </c>
      <c r="AI16" s="35" t="str">
        <f>'EV PRECIO REFERENCIA'!AJ16</f>
        <v>NO OFERTADO</v>
      </c>
      <c r="AJ16" s="37">
        <f>+IF(AI16="NO OFERTADO",0,IF(AI16="NO CUMPLE EV TECNICA",0,IF(AI16="NO HABILITA",0,IF(AI16="HABILITA",('PRECIOS UNITARIOS'!$S16*500)/AH16))))</f>
        <v>0</v>
      </c>
      <c r="AK16" s="35">
        <f>'EV PRECIO REFERENCIA'!AK16</f>
        <v>2400</v>
      </c>
      <c r="AL16" s="35" t="str">
        <f>'EV PRECIO REFERENCIA'!AM16</f>
        <v>NO HABILITA</v>
      </c>
      <c r="AM16" s="37">
        <f>+IF(AL16="NO OFERTADO",0,IF(AL16="NO CUMPLE EV TECNICA",0,IF(AL16="NO HABILITA",0,IF(AL16="HABILITA",('PRECIOS UNITARIOS'!$S16*500)/AK16))))</f>
        <v>0</v>
      </c>
      <c r="AN16" s="35">
        <f>'EV PRECIO REFERENCIA'!AN16</f>
        <v>0</v>
      </c>
      <c r="AO16" s="35" t="str">
        <f>'EV PRECIO REFERENCIA'!AP16</f>
        <v>NO OFERTADO</v>
      </c>
      <c r="AP16" s="37">
        <f>+IF(AO16="NO OFERTADO",0,IF(AO16="NO CUMPLE EV TECNICA",0,IF(AO16="NO HABILITA",0,IF(AO16="HABILITA",('PRECIOS UNITARIOS'!$S16*500)/AN16))))</f>
        <v>0</v>
      </c>
    </row>
    <row r="17" spans="1:42" s="14" customFormat="1" ht="38.25" x14ac:dyDescent="0.2">
      <c r="A17" s="132">
        <v>8</v>
      </c>
      <c r="B17" s="136" t="s">
        <v>133</v>
      </c>
      <c r="C17" s="136" t="s">
        <v>134</v>
      </c>
      <c r="D17" s="132">
        <v>1</v>
      </c>
      <c r="E17" s="50" t="s">
        <v>331</v>
      </c>
      <c r="F17" s="164">
        <v>41650</v>
      </c>
      <c r="G17" s="35">
        <f>'EV PRECIO REFERENCIA'!G17</f>
        <v>0</v>
      </c>
      <c r="H17" s="35" t="str">
        <f>'EV PRECIO REFERENCIA'!I17</f>
        <v>NO OFERTADO</v>
      </c>
      <c r="I17" s="37">
        <f>+IF(H17="NO OFERTADO",0,IF(H17="NO CUMPLE EV TECNICA",0,IF(H17="NO HABILITA",0,IF(H17="HABILITA",('PRECIOS UNITARIOS'!$S17*500)/G17))))</f>
        <v>0</v>
      </c>
      <c r="J17" s="35">
        <f>'EV PRECIO REFERENCIA'!J17</f>
        <v>53508</v>
      </c>
      <c r="K17" s="35" t="str">
        <f>'EV PRECIO REFERENCIA'!L17</f>
        <v>NO HABILITA</v>
      </c>
      <c r="L17" s="37">
        <f>+IF(K17="NO OFERTADO",0,IF(K17="NO CUMPLE EV TECNICA",0,IF(K17="NO HABILITA",0,IF(K17="HABILITA",('PRECIOS UNITARIOS'!$S17*500)/J17))))</f>
        <v>0</v>
      </c>
      <c r="M17" s="35">
        <f>'EV PRECIO REFERENCIA'!M17</f>
        <v>0</v>
      </c>
      <c r="N17" s="35" t="str">
        <f>'EV PRECIO REFERENCIA'!O17</f>
        <v>NO OFERTADO</v>
      </c>
      <c r="O17" s="37">
        <f>+IF(N17="NO OFERTADO",0,IF(N17="NO CUMPLE EV TECNICA",0,IF(N17="NO HABILITA",0,IF(N17="HABILITA",('PRECIOS UNITARIOS'!$S17*500)/M17))))</f>
        <v>0</v>
      </c>
      <c r="P17" s="35">
        <f>'EV PRECIO REFERENCIA'!P17</f>
        <v>0</v>
      </c>
      <c r="Q17" s="35" t="str">
        <f>'EV PRECIO REFERENCIA'!R17</f>
        <v>NO OFERTADO</v>
      </c>
      <c r="R17" s="37">
        <f>+IF(Q17="NO OFERTADO",0,IF(Q17="NO CUMPLE EV TECNICA",0,IF(Q17="NO HABILITA",0,IF(Q17="HABILITA",('PRECIOS UNITARIOS'!$S17*500)/P17))))</f>
        <v>0</v>
      </c>
      <c r="S17" s="35">
        <f>'EV PRECIO REFERENCIA'!S17</f>
        <v>0</v>
      </c>
      <c r="T17" s="35" t="str">
        <f>'EV PRECIO REFERENCIA'!U17</f>
        <v>NO OFERTADO</v>
      </c>
      <c r="U17" s="37">
        <f>+IF(T17="NO OFERTADO",0,IF(T17="NO CUMPLE EV TECNICA",0,IF(T17="NO HABILITA",0,IF(T17="HABILITA",('PRECIOS UNITARIOS'!$S17*500)/S17))))</f>
        <v>0</v>
      </c>
      <c r="V17" s="35">
        <f>'EV PRECIO REFERENCIA'!V17</f>
        <v>0</v>
      </c>
      <c r="W17" s="35" t="str">
        <f>'EV PRECIO REFERENCIA'!X17</f>
        <v>NO OFERTADO</v>
      </c>
      <c r="X17" s="37">
        <f>+IF(W17="NO OFERTADO",0,IF(W17="NO CUMPLE EV TECNICA",0,IF(W17="NO HABILITA",0,IF(W17="HABILITA",('PRECIOS UNITARIOS'!$S17*500)/V17))))</f>
        <v>0</v>
      </c>
      <c r="Y17" s="35">
        <f>'EV PRECIO REFERENCIA'!Y17</f>
        <v>0</v>
      </c>
      <c r="Z17" s="35" t="str">
        <f>'EV PRECIO REFERENCIA'!AA17</f>
        <v>NO OFERTADO</v>
      </c>
      <c r="AA17" s="37">
        <f>+IF(Z17="NO OFERTADO",0,IF(Z17="NO CUMPLE EV TECNICA",0,IF(Z17="NO HABILITA",0,IF(Z17="HABILITA",('PRECIOS UNITARIOS'!$S17*500)/Y17))))</f>
        <v>0</v>
      </c>
      <c r="AB17" s="35">
        <f>'EV PRECIO REFERENCIA'!AB17</f>
        <v>0</v>
      </c>
      <c r="AC17" s="35" t="str">
        <f>'EV PRECIO REFERENCIA'!AD17</f>
        <v>NO OFERTADO</v>
      </c>
      <c r="AD17" s="37">
        <f>+IF(AC17="NO OFERTADO",0,IF(AC17="NO CUMPLE EV TECNICA",0,IF(AC17="NO HABILITA",0,IF(AC17="HABILITA",('PRECIOS UNITARIOS'!$S17*500)/AB17))))</f>
        <v>0</v>
      </c>
      <c r="AE17" s="35">
        <f>'EV PRECIO REFERENCIA'!AE17</f>
        <v>0</v>
      </c>
      <c r="AF17" s="35" t="str">
        <f>'EV PRECIO REFERENCIA'!AG17</f>
        <v>NO OFERTADO</v>
      </c>
      <c r="AG17" s="37">
        <f>+IF(AF17="NO OFERTADO",0,IF(AF17="NO CUMPLE EV TECNICA",0,IF(AF17="NO HABILITA",0,IF(AF17="HABILITA",('PRECIOS UNITARIOS'!$S17*500)/AE17))))</f>
        <v>0</v>
      </c>
      <c r="AH17" s="35">
        <f>'EV PRECIO REFERENCIA'!AH17</f>
        <v>0</v>
      </c>
      <c r="AI17" s="35" t="str">
        <f>'EV PRECIO REFERENCIA'!AJ17</f>
        <v>NO OFERTADO</v>
      </c>
      <c r="AJ17" s="37">
        <f>+IF(AI17="NO OFERTADO",0,IF(AI17="NO CUMPLE EV TECNICA",0,IF(AI17="NO HABILITA",0,IF(AI17="HABILITA",('PRECIOS UNITARIOS'!$S17*500)/AH17))))</f>
        <v>0</v>
      </c>
      <c r="AK17" s="35">
        <f>'EV PRECIO REFERENCIA'!AK17</f>
        <v>0</v>
      </c>
      <c r="AL17" s="35" t="str">
        <f>'EV PRECIO REFERENCIA'!AM17</f>
        <v>NO OFERTADO</v>
      </c>
      <c r="AM17" s="37">
        <f>+IF(AL17="NO OFERTADO",0,IF(AL17="NO CUMPLE EV TECNICA",0,IF(AL17="NO HABILITA",0,IF(AL17="HABILITA",('PRECIOS UNITARIOS'!$S17*500)/AK17))))</f>
        <v>0</v>
      </c>
      <c r="AN17" s="35">
        <f>'EV PRECIO REFERENCIA'!AN17</f>
        <v>0</v>
      </c>
      <c r="AO17" s="35" t="str">
        <f>'EV PRECIO REFERENCIA'!AP17</f>
        <v>NO OFERTADO</v>
      </c>
      <c r="AP17" s="37">
        <f>+IF(AO17="NO OFERTADO",0,IF(AO17="NO CUMPLE EV TECNICA",0,IF(AO17="NO HABILITA",0,IF(AO17="HABILITA",('PRECIOS UNITARIOS'!$S17*500)/AN17))))</f>
        <v>0</v>
      </c>
    </row>
    <row r="18" spans="1:42" s="14" customFormat="1" ht="76.5" x14ac:dyDescent="0.2">
      <c r="A18" s="133">
        <v>9</v>
      </c>
      <c r="B18" s="136" t="s">
        <v>135</v>
      </c>
      <c r="C18" s="136" t="s">
        <v>136</v>
      </c>
      <c r="D18" s="132">
        <v>1</v>
      </c>
      <c r="E18" s="50" t="s">
        <v>331</v>
      </c>
      <c r="F18" s="164">
        <v>41650</v>
      </c>
      <c r="G18" s="35">
        <f>'EV PRECIO REFERENCIA'!G18</f>
        <v>0</v>
      </c>
      <c r="H18" s="35" t="str">
        <f>'EV PRECIO REFERENCIA'!I18</f>
        <v>NO OFERTADO</v>
      </c>
      <c r="I18" s="37">
        <f>+IF(H18="NO OFERTADO",0,IF(H18="NO CUMPLE EV TECNICA",0,IF(H18="NO HABILITA",0,IF(H18="HABILITA",('PRECIOS UNITARIOS'!$S18*500)/G18))))</f>
        <v>0</v>
      </c>
      <c r="J18" s="35">
        <f>'EV PRECIO REFERENCIA'!J18</f>
        <v>0</v>
      </c>
      <c r="K18" s="35" t="str">
        <f>'EV PRECIO REFERENCIA'!L18</f>
        <v>NO OFERTADO</v>
      </c>
      <c r="L18" s="37">
        <f>+IF(K18="NO OFERTADO",0,IF(K18="NO CUMPLE EV TECNICA",0,IF(K18="NO HABILITA",0,IF(K18="HABILITA",('PRECIOS UNITARIOS'!$S18*500)/J18))))</f>
        <v>0</v>
      </c>
      <c r="M18" s="35">
        <f>'EV PRECIO REFERENCIA'!M18</f>
        <v>0</v>
      </c>
      <c r="N18" s="35" t="str">
        <f>'EV PRECIO REFERENCIA'!O18</f>
        <v>NO OFERTADO</v>
      </c>
      <c r="O18" s="37">
        <f>+IF(N18="NO OFERTADO",0,IF(N18="NO CUMPLE EV TECNICA",0,IF(N18="NO HABILITA",0,IF(N18="HABILITA",('PRECIOS UNITARIOS'!$S18*500)/M18))))</f>
        <v>0</v>
      </c>
      <c r="P18" s="35">
        <f>'EV PRECIO REFERENCIA'!P18</f>
        <v>70568</v>
      </c>
      <c r="Q18" s="35" t="str">
        <f>'EV PRECIO REFERENCIA'!R18</f>
        <v>NO HABILITA</v>
      </c>
      <c r="R18" s="37">
        <f>+IF(Q18="NO OFERTADO",0,IF(Q18="NO CUMPLE EV TECNICA",0,IF(Q18="NO HABILITA",0,IF(Q18="HABILITA",('PRECIOS UNITARIOS'!$S18*500)/P18))))</f>
        <v>0</v>
      </c>
      <c r="S18" s="35">
        <f>'EV PRECIO REFERENCIA'!S18</f>
        <v>0</v>
      </c>
      <c r="T18" s="35" t="str">
        <f>'EV PRECIO REFERENCIA'!U18</f>
        <v>NO OFERTADO</v>
      </c>
      <c r="U18" s="37">
        <f>+IF(T18="NO OFERTADO",0,IF(T18="NO CUMPLE EV TECNICA",0,IF(T18="NO HABILITA",0,IF(T18="HABILITA",('PRECIOS UNITARIOS'!$S18*500)/S18))))</f>
        <v>0</v>
      </c>
      <c r="V18" s="35">
        <f>'EV PRECIO REFERENCIA'!V18</f>
        <v>0</v>
      </c>
      <c r="W18" s="35" t="str">
        <f>'EV PRECIO REFERENCIA'!X18</f>
        <v>NO OFERTADO</v>
      </c>
      <c r="X18" s="37">
        <f>+IF(W18="NO OFERTADO",0,IF(W18="NO CUMPLE EV TECNICA",0,IF(W18="NO HABILITA",0,IF(W18="HABILITA",('PRECIOS UNITARIOS'!$S18*500)/V18))))</f>
        <v>0</v>
      </c>
      <c r="Y18" s="35">
        <f>'EV PRECIO REFERENCIA'!Y18</f>
        <v>0</v>
      </c>
      <c r="Z18" s="35" t="str">
        <f>'EV PRECIO REFERENCIA'!AA18</f>
        <v>NO OFERTADO</v>
      </c>
      <c r="AA18" s="37">
        <f>+IF(Z18="NO OFERTADO",0,IF(Z18="NO CUMPLE EV TECNICA",0,IF(Z18="NO HABILITA",0,IF(Z18="HABILITA",('PRECIOS UNITARIOS'!$S18*500)/Y18))))</f>
        <v>0</v>
      </c>
      <c r="AB18" s="35">
        <f>'EV PRECIO REFERENCIA'!AB18</f>
        <v>0</v>
      </c>
      <c r="AC18" s="35" t="str">
        <f>'EV PRECIO REFERENCIA'!AD18</f>
        <v>NO OFERTADO</v>
      </c>
      <c r="AD18" s="37">
        <f>+IF(AC18="NO OFERTADO",0,IF(AC18="NO CUMPLE EV TECNICA",0,IF(AC18="NO HABILITA",0,IF(AC18="HABILITA",('PRECIOS UNITARIOS'!$S18*500)/AB18))))</f>
        <v>0</v>
      </c>
      <c r="AE18" s="35">
        <f>'EV PRECIO REFERENCIA'!AE18</f>
        <v>0</v>
      </c>
      <c r="AF18" s="35" t="str">
        <f>'EV PRECIO REFERENCIA'!AG18</f>
        <v>NO OFERTADO</v>
      </c>
      <c r="AG18" s="37">
        <f>+IF(AF18="NO OFERTADO",0,IF(AF18="NO CUMPLE EV TECNICA",0,IF(AF18="NO HABILITA",0,IF(AF18="HABILITA",('PRECIOS UNITARIOS'!$S18*500)/AE18))))</f>
        <v>0</v>
      </c>
      <c r="AH18" s="35">
        <f>'EV PRECIO REFERENCIA'!AH18</f>
        <v>0</v>
      </c>
      <c r="AI18" s="35" t="str">
        <f>'EV PRECIO REFERENCIA'!AJ18</f>
        <v>NO OFERTADO</v>
      </c>
      <c r="AJ18" s="37">
        <f>+IF(AI18="NO OFERTADO",0,IF(AI18="NO CUMPLE EV TECNICA",0,IF(AI18="NO HABILITA",0,IF(AI18="HABILITA",('PRECIOS UNITARIOS'!$S18*500)/AH18))))</f>
        <v>0</v>
      </c>
      <c r="AK18" s="35">
        <f>'EV PRECIO REFERENCIA'!AK18</f>
        <v>0</v>
      </c>
      <c r="AL18" s="35" t="str">
        <f>'EV PRECIO REFERENCIA'!AM18</f>
        <v>NO OFERTADO</v>
      </c>
      <c r="AM18" s="37">
        <f>+IF(AL18="NO OFERTADO",0,IF(AL18="NO CUMPLE EV TECNICA",0,IF(AL18="NO HABILITA",0,IF(AL18="HABILITA",('PRECIOS UNITARIOS'!$S18*500)/AK18))))</f>
        <v>0</v>
      </c>
      <c r="AN18" s="35">
        <f>'EV PRECIO REFERENCIA'!AN18</f>
        <v>0</v>
      </c>
      <c r="AO18" s="35" t="str">
        <f>'EV PRECIO REFERENCIA'!AP18</f>
        <v>NO OFERTADO</v>
      </c>
      <c r="AP18" s="37">
        <f>+IF(AO18="NO OFERTADO",0,IF(AO18="NO CUMPLE EV TECNICA",0,IF(AO18="NO HABILITA",0,IF(AO18="HABILITA",('PRECIOS UNITARIOS'!$S18*500)/AN18))))</f>
        <v>0</v>
      </c>
    </row>
    <row r="19" spans="1:42" s="14" customFormat="1" ht="25.5" x14ac:dyDescent="0.2">
      <c r="A19" s="132">
        <v>10</v>
      </c>
      <c r="B19" s="136" t="s">
        <v>149</v>
      </c>
      <c r="C19" s="136" t="s">
        <v>148</v>
      </c>
      <c r="D19" s="132">
        <v>1</v>
      </c>
      <c r="E19" s="50" t="s">
        <v>331</v>
      </c>
      <c r="F19" s="164">
        <v>12460</v>
      </c>
      <c r="G19" s="35">
        <f>'EV PRECIO REFERENCIA'!G19</f>
        <v>21000</v>
      </c>
      <c r="H19" s="35" t="str">
        <f>'EV PRECIO REFERENCIA'!I19</f>
        <v>NO HABILITA</v>
      </c>
      <c r="I19" s="37">
        <f>+IF(H19="NO OFERTADO",0,IF(H19="NO CUMPLE EV TECNICA",0,IF(H19="NO HABILITA",0,IF(H19="HABILITA",('PRECIOS UNITARIOS'!$S19*500)/G19))))</f>
        <v>0</v>
      </c>
      <c r="J19" s="35">
        <f>'EV PRECIO REFERENCIA'!J19</f>
        <v>23500</v>
      </c>
      <c r="K19" s="35" t="str">
        <f>'EV PRECIO REFERENCIA'!L19</f>
        <v>NO HABILITA</v>
      </c>
      <c r="L19" s="37">
        <f>+IF(K19="NO OFERTADO",0,IF(K19="NO CUMPLE EV TECNICA",0,IF(K19="NO HABILITA",0,IF(K19="HABILITA",('PRECIOS UNITARIOS'!$S19*500)/J19))))</f>
        <v>0</v>
      </c>
      <c r="M19" s="35">
        <f>'EV PRECIO REFERENCIA'!M19</f>
        <v>27835</v>
      </c>
      <c r="N19" s="35" t="str">
        <f>'EV PRECIO REFERENCIA'!O19</f>
        <v>NO HABILITA</v>
      </c>
      <c r="O19" s="37">
        <f>+IF(N19="NO OFERTADO",0,IF(N19="NO CUMPLE EV TECNICA",0,IF(N19="NO HABILITA",0,IF(N19="HABILITA",('PRECIOS UNITARIOS'!$S19*500)/M19))))</f>
        <v>0</v>
      </c>
      <c r="P19" s="35">
        <f>'EV PRECIO REFERENCIA'!P19</f>
        <v>25714</v>
      </c>
      <c r="Q19" s="35" t="str">
        <f>'EV PRECIO REFERENCIA'!R19</f>
        <v>NO HABILITA</v>
      </c>
      <c r="R19" s="37">
        <f>+IF(Q19="NO OFERTADO",0,IF(Q19="NO CUMPLE EV TECNICA",0,IF(Q19="NO HABILITA",0,IF(Q19="HABILITA",('PRECIOS UNITARIOS'!$S19*500)/P19))))</f>
        <v>0</v>
      </c>
      <c r="S19" s="35">
        <f>'EV PRECIO REFERENCIA'!S19</f>
        <v>34472</v>
      </c>
      <c r="T19" s="35" t="str">
        <f>'EV PRECIO REFERENCIA'!U19</f>
        <v>NO HABILITA</v>
      </c>
      <c r="U19" s="37">
        <f>+IF(T19="NO OFERTADO",0,IF(T19="NO CUMPLE EV TECNICA",0,IF(T19="NO HABILITA",0,IF(T19="HABILITA",('PRECIOS UNITARIOS'!$S19*500)/S19))))</f>
        <v>0</v>
      </c>
      <c r="V19" s="35">
        <f>'EV PRECIO REFERENCIA'!V19</f>
        <v>0</v>
      </c>
      <c r="W19" s="35" t="str">
        <f>'EV PRECIO REFERENCIA'!X19</f>
        <v>NO OFERTADO</v>
      </c>
      <c r="X19" s="37">
        <f>+IF(W19="NO OFERTADO",0,IF(W19="NO CUMPLE EV TECNICA",0,IF(W19="NO HABILITA",0,IF(W19="HABILITA",('PRECIOS UNITARIOS'!$S19*500)/V19))))</f>
        <v>0</v>
      </c>
      <c r="Y19" s="35">
        <f>'EV PRECIO REFERENCIA'!Y19</f>
        <v>0</v>
      </c>
      <c r="Z19" s="35" t="str">
        <f>'EV PRECIO REFERENCIA'!AA19</f>
        <v>NO OFERTADO</v>
      </c>
      <c r="AA19" s="37">
        <f>+IF(Z19="NO OFERTADO",0,IF(Z19="NO CUMPLE EV TECNICA",0,IF(Z19="NO HABILITA",0,IF(Z19="HABILITA",('PRECIOS UNITARIOS'!$S19*500)/Y19))))</f>
        <v>0</v>
      </c>
      <c r="AB19" s="35">
        <f>'EV PRECIO REFERENCIA'!AB19</f>
        <v>0</v>
      </c>
      <c r="AC19" s="35" t="str">
        <f>'EV PRECIO REFERENCIA'!AD19</f>
        <v>NO OFERTADO</v>
      </c>
      <c r="AD19" s="37">
        <f>+IF(AC19="NO OFERTADO",0,IF(AC19="NO CUMPLE EV TECNICA",0,IF(AC19="NO HABILITA",0,IF(AC19="HABILITA",('PRECIOS UNITARIOS'!$S19*500)/AB19))))</f>
        <v>0</v>
      </c>
      <c r="AE19" s="35">
        <f>'EV PRECIO REFERENCIA'!AE19</f>
        <v>17045</v>
      </c>
      <c r="AF19" s="35" t="str">
        <f>'EV PRECIO REFERENCIA'!AG19</f>
        <v>NO HABILITA</v>
      </c>
      <c r="AG19" s="37">
        <f>+IF(AF19="NO OFERTADO",0,IF(AF19="NO CUMPLE EV TECNICA",0,IF(AF19="NO HABILITA",0,IF(AF19="HABILITA",('PRECIOS UNITARIOS'!$S19*500)/AE19))))</f>
        <v>0</v>
      </c>
      <c r="AH19" s="35">
        <f>'EV PRECIO REFERENCIA'!AH19</f>
        <v>0</v>
      </c>
      <c r="AI19" s="35" t="str">
        <f>'EV PRECIO REFERENCIA'!AJ19</f>
        <v>NO OFERTADO</v>
      </c>
      <c r="AJ19" s="37">
        <f>+IF(AI19="NO OFERTADO",0,IF(AI19="NO CUMPLE EV TECNICA",0,IF(AI19="NO HABILITA",0,IF(AI19="HABILITA",('PRECIOS UNITARIOS'!$S19*500)/AH19))))</f>
        <v>0</v>
      </c>
      <c r="AK19" s="35">
        <f>'EV PRECIO REFERENCIA'!AK19</f>
        <v>18000</v>
      </c>
      <c r="AL19" s="35" t="str">
        <f>'EV PRECIO REFERENCIA'!AM19</f>
        <v>NO HABILITA</v>
      </c>
      <c r="AM19" s="37">
        <f>+IF(AL19="NO OFERTADO",0,IF(AL19="NO CUMPLE EV TECNICA",0,IF(AL19="NO HABILITA",0,IF(AL19="HABILITA",('PRECIOS UNITARIOS'!$S19*500)/AK19))))</f>
        <v>0</v>
      </c>
      <c r="AN19" s="35">
        <f>'EV PRECIO REFERENCIA'!AN19</f>
        <v>0</v>
      </c>
      <c r="AO19" s="35" t="str">
        <f>'EV PRECIO REFERENCIA'!AP19</f>
        <v>NO OFERTADO</v>
      </c>
      <c r="AP19" s="37">
        <f>+IF(AO19="NO OFERTADO",0,IF(AO19="NO CUMPLE EV TECNICA",0,IF(AO19="NO HABILITA",0,IF(AO19="HABILITA",('PRECIOS UNITARIOS'!$S19*500)/AN19))))</f>
        <v>0</v>
      </c>
    </row>
    <row r="20" spans="1:42" s="14" customFormat="1" ht="38.25" x14ac:dyDescent="0.2">
      <c r="A20" s="133">
        <v>11</v>
      </c>
      <c r="B20" s="136" t="s">
        <v>245</v>
      </c>
      <c r="C20" s="136" t="s">
        <v>246</v>
      </c>
      <c r="D20" s="132">
        <v>1</v>
      </c>
      <c r="E20" s="50" t="s">
        <v>331</v>
      </c>
      <c r="F20" s="164">
        <v>26000</v>
      </c>
      <c r="G20" s="35">
        <f>'EV PRECIO REFERENCIA'!G20</f>
        <v>0</v>
      </c>
      <c r="H20" s="35" t="str">
        <f>'EV PRECIO REFERENCIA'!I20</f>
        <v>NO OFERTADO</v>
      </c>
      <c r="I20" s="37">
        <f>+IF(H20="NO OFERTADO",0,IF(H20="NO CUMPLE EV TECNICA",0,IF(H20="NO HABILITA",0,IF(H20="HABILITA",('PRECIOS UNITARIOS'!$S20*500)/G20))))</f>
        <v>0</v>
      </c>
      <c r="J20" s="35">
        <f>'EV PRECIO REFERENCIA'!J20</f>
        <v>0</v>
      </c>
      <c r="K20" s="35" t="str">
        <f>'EV PRECIO REFERENCIA'!L20</f>
        <v>NO OFERTADO</v>
      </c>
      <c r="L20" s="37">
        <f>+IF(K20="NO OFERTADO",0,IF(K20="NO CUMPLE EV TECNICA",0,IF(K20="NO HABILITA",0,IF(K20="HABILITA",('PRECIOS UNITARIOS'!$S20*500)/J20))))</f>
        <v>0</v>
      </c>
      <c r="M20" s="35">
        <f>'EV PRECIO REFERENCIA'!M20</f>
        <v>0</v>
      </c>
      <c r="N20" s="35" t="str">
        <f>'EV PRECIO REFERENCIA'!O20</f>
        <v>NO OFERTADO</v>
      </c>
      <c r="O20" s="37">
        <f>+IF(N20="NO OFERTADO",0,IF(N20="NO CUMPLE EV TECNICA",0,IF(N20="NO HABILITA",0,IF(N20="HABILITA",('PRECIOS UNITARIOS'!$S20*500)/M20))))</f>
        <v>0</v>
      </c>
      <c r="P20" s="35">
        <f>'EV PRECIO REFERENCIA'!P20</f>
        <v>0</v>
      </c>
      <c r="Q20" s="35" t="str">
        <f>'EV PRECIO REFERENCIA'!R20</f>
        <v>NO OFERTADO</v>
      </c>
      <c r="R20" s="37">
        <f>+IF(Q20="NO OFERTADO",0,IF(Q20="NO CUMPLE EV TECNICA",0,IF(Q20="NO HABILITA",0,IF(Q20="HABILITA",('PRECIOS UNITARIOS'!$S20*500)/P20))))</f>
        <v>0</v>
      </c>
      <c r="S20" s="35">
        <f>'EV PRECIO REFERENCIA'!S20</f>
        <v>0</v>
      </c>
      <c r="T20" s="35" t="str">
        <f>'EV PRECIO REFERENCIA'!U20</f>
        <v>NO OFERTADO</v>
      </c>
      <c r="U20" s="37">
        <f>+IF(T20="NO OFERTADO",0,IF(T20="NO CUMPLE EV TECNICA",0,IF(T20="NO HABILITA",0,IF(T20="HABILITA",('PRECIOS UNITARIOS'!$S20*500)/S20))))</f>
        <v>0</v>
      </c>
      <c r="V20" s="35">
        <f>'EV PRECIO REFERENCIA'!V20</f>
        <v>0</v>
      </c>
      <c r="W20" s="35" t="str">
        <f>'EV PRECIO REFERENCIA'!X20</f>
        <v>NO OFERTADO</v>
      </c>
      <c r="X20" s="37">
        <f>+IF(W20="NO OFERTADO",0,IF(W20="NO CUMPLE EV TECNICA",0,IF(W20="NO HABILITA",0,IF(W20="HABILITA",('PRECIOS UNITARIOS'!$S20*500)/V20))))</f>
        <v>0</v>
      </c>
      <c r="Y20" s="35">
        <f>'EV PRECIO REFERENCIA'!Y20</f>
        <v>0</v>
      </c>
      <c r="Z20" s="35" t="str">
        <f>'EV PRECIO REFERENCIA'!AA20</f>
        <v>NO OFERTADO</v>
      </c>
      <c r="AA20" s="37">
        <f>+IF(Z20="NO OFERTADO",0,IF(Z20="NO CUMPLE EV TECNICA",0,IF(Z20="NO HABILITA",0,IF(Z20="HABILITA",('PRECIOS UNITARIOS'!$S20*500)/Y20))))</f>
        <v>0</v>
      </c>
      <c r="AB20" s="35">
        <f>'EV PRECIO REFERENCIA'!AB20</f>
        <v>0</v>
      </c>
      <c r="AC20" s="35" t="str">
        <f>'EV PRECIO REFERENCIA'!AD20</f>
        <v>NO OFERTADO</v>
      </c>
      <c r="AD20" s="37">
        <f>+IF(AC20="NO OFERTADO",0,IF(AC20="NO CUMPLE EV TECNICA",0,IF(AC20="NO HABILITA",0,IF(AC20="HABILITA",('PRECIOS UNITARIOS'!$S20*500)/AB20))))</f>
        <v>0</v>
      </c>
      <c r="AE20" s="35">
        <f>'EV PRECIO REFERENCIA'!AE20</f>
        <v>47773</v>
      </c>
      <c r="AF20" s="35" t="str">
        <f>'EV PRECIO REFERENCIA'!AG20</f>
        <v>NO HABILITA</v>
      </c>
      <c r="AG20" s="37">
        <f>+IF(AF20="NO OFERTADO",0,IF(AF20="NO CUMPLE EV TECNICA",0,IF(AF20="NO HABILITA",0,IF(AF20="HABILITA",('PRECIOS UNITARIOS'!$S20*500)/AE20))))</f>
        <v>0</v>
      </c>
      <c r="AH20" s="35">
        <f>'EV PRECIO REFERENCIA'!AH20</f>
        <v>0</v>
      </c>
      <c r="AI20" s="35" t="str">
        <f>'EV PRECIO REFERENCIA'!AJ20</f>
        <v>NO OFERTADO</v>
      </c>
      <c r="AJ20" s="37">
        <f>+IF(AI20="NO OFERTADO",0,IF(AI20="NO CUMPLE EV TECNICA",0,IF(AI20="NO HABILITA",0,IF(AI20="HABILITA",('PRECIOS UNITARIOS'!$S20*500)/AH20))))</f>
        <v>0</v>
      </c>
      <c r="AK20" s="35">
        <f>'EV PRECIO REFERENCIA'!AK20</f>
        <v>0</v>
      </c>
      <c r="AL20" s="35" t="str">
        <f>'EV PRECIO REFERENCIA'!AM20</f>
        <v>NO OFERTADO</v>
      </c>
      <c r="AM20" s="37">
        <f>+IF(AL20="NO OFERTADO",0,IF(AL20="NO CUMPLE EV TECNICA",0,IF(AL20="NO HABILITA",0,IF(AL20="HABILITA",('PRECIOS UNITARIOS'!$S20*500)/AK20))))</f>
        <v>0</v>
      </c>
      <c r="AN20" s="35">
        <f>'EV PRECIO REFERENCIA'!AN20</f>
        <v>0</v>
      </c>
      <c r="AO20" s="35" t="str">
        <f>'EV PRECIO REFERENCIA'!AP20</f>
        <v>NO OFERTADO</v>
      </c>
      <c r="AP20" s="37">
        <f>+IF(AO20="NO OFERTADO",0,IF(AO20="NO CUMPLE EV TECNICA",0,IF(AO20="NO HABILITA",0,IF(AO20="HABILITA",('PRECIOS UNITARIOS'!$S20*500)/AN20))))</f>
        <v>0</v>
      </c>
    </row>
    <row r="21" spans="1:42" s="14" customFormat="1" ht="38.25" x14ac:dyDescent="0.2">
      <c r="A21" s="132">
        <v>12</v>
      </c>
      <c r="B21" s="136" t="s">
        <v>247</v>
      </c>
      <c r="C21" s="136" t="s">
        <v>248</v>
      </c>
      <c r="D21" s="132">
        <v>1</v>
      </c>
      <c r="E21" s="50" t="s">
        <v>331</v>
      </c>
      <c r="F21" s="164">
        <v>18034</v>
      </c>
      <c r="G21" s="35">
        <f>'EV PRECIO REFERENCIA'!G21</f>
        <v>0</v>
      </c>
      <c r="H21" s="35" t="str">
        <f>'EV PRECIO REFERENCIA'!I21</f>
        <v>NO OFERTADO</v>
      </c>
      <c r="I21" s="37">
        <f>+IF(H21="NO OFERTADO",0,IF(H21="NO CUMPLE EV TECNICA",0,IF(H21="NO HABILITA",0,IF(H21="HABILITA",('PRECIOS UNITARIOS'!$S21*500)/G21))))</f>
        <v>0</v>
      </c>
      <c r="J21" s="35">
        <f>'EV PRECIO REFERENCIA'!J21</f>
        <v>0</v>
      </c>
      <c r="K21" s="35" t="str">
        <f>'EV PRECIO REFERENCIA'!L21</f>
        <v>NO OFERTADO</v>
      </c>
      <c r="L21" s="37">
        <f>+IF(K21="NO OFERTADO",0,IF(K21="NO CUMPLE EV TECNICA",0,IF(K21="NO HABILITA",0,IF(K21="HABILITA",('PRECIOS UNITARIOS'!$S21*500)/J21))))</f>
        <v>0</v>
      </c>
      <c r="M21" s="35">
        <f>'EV PRECIO REFERENCIA'!M21</f>
        <v>0</v>
      </c>
      <c r="N21" s="35" t="str">
        <f>'EV PRECIO REFERENCIA'!O21</f>
        <v>NO OFERTADO</v>
      </c>
      <c r="O21" s="37">
        <f>+IF(N21="NO OFERTADO",0,IF(N21="NO CUMPLE EV TECNICA",0,IF(N21="NO HABILITA",0,IF(N21="HABILITA",('PRECIOS UNITARIOS'!$S21*500)/M21))))</f>
        <v>0</v>
      </c>
      <c r="P21" s="35">
        <f>'EV PRECIO REFERENCIA'!P21</f>
        <v>0</v>
      </c>
      <c r="Q21" s="35" t="str">
        <f>'EV PRECIO REFERENCIA'!R21</f>
        <v>NO OFERTADO</v>
      </c>
      <c r="R21" s="37">
        <f>+IF(Q21="NO OFERTADO",0,IF(Q21="NO CUMPLE EV TECNICA",0,IF(Q21="NO HABILITA",0,IF(Q21="HABILITA",('PRECIOS UNITARIOS'!$S21*500)/P21))))</f>
        <v>0</v>
      </c>
      <c r="S21" s="35">
        <f>'EV PRECIO REFERENCIA'!S21</f>
        <v>0</v>
      </c>
      <c r="T21" s="35" t="str">
        <f>'EV PRECIO REFERENCIA'!U21</f>
        <v>NO OFERTADO</v>
      </c>
      <c r="U21" s="37">
        <f>+IF(T21="NO OFERTADO",0,IF(T21="NO CUMPLE EV TECNICA",0,IF(T21="NO HABILITA",0,IF(T21="HABILITA",('PRECIOS UNITARIOS'!$S21*500)/S21))))</f>
        <v>0</v>
      </c>
      <c r="V21" s="35">
        <f>'EV PRECIO REFERENCIA'!V21</f>
        <v>0</v>
      </c>
      <c r="W21" s="35" t="str">
        <f>'EV PRECIO REFERENCIA'!X21</f>
        <v>NO OFERTADO</v>
      </c>
      <c r="X21" s="37">
        <f>+IF(W21="NO OFERTADO",0,IF(W21="NO CUMPLE EV TECNICA",0,IF(W21="NO HABILITA",0,IF(W21="HABILITA",('PRECIOS UNITARIOS'!$S21*500)/V21))))</f>
        <v>0</v>
      </c>
      <c r="Y21" s="35">
        <f>'EV PRECIO REFERENCIA'!Y21</f>
        <v>0</v>
      </c>
      <c r="Z21" s="35" t="str">
        <f>'EV PRECIO REFERENCIA'!AA21</f>
        <v>NO OFERTADO</v>
      </c>
      <c r="AA21" s="37">
        <f>+IF(Z21="NO OFERTADO",0,IF(Z21="NO CUMPLE EV TECNICA",0,IF(Z21="NO HABILITA",0,IF(Z21="HABILITA",('PRECIOS UNITARIOS'!$S21*500)/Y21))))</f>
        <v>0</v>
      </c>
      <c r="AB21" s="35">
        <f>'EV PRECIO REFERENCIA'!AB21</f>
        <v>0</v>
      </c>
      <c r="AC21" s="35" t="str">
        <f>'EV PRECIO REFERENCIA'!AD21</f>
        <v>NO OFERTADO</v>
      </c>
      <c r="AD21" s="37">
        <f>+IF(AC21="NO OFERTADO",0,IF(AC21="NO CUMPLE EV TECNICA",0,IF(AC21="NO HABILITA",0,IF(AC21="HABILITA",('PRECIOS UNITARIOS'!$S21*500)/AB21))))</f>
        <v>0</v>
      </c>
      <c r="AE21" s="35">
        <f>'EV PRECIO REFERENCIA'!AE21</f>
        <v>54420</v>
      </c>
      <c r="AF21" s="35" t="str">
        <f>'EV PRECIO REFERENCIA'!AG21</f>
        <v>NO HABILITA</v>
      </c>
      <c r="AG21" s="37">
        <f>+IF(AF21="NO OFERTADO",0,IF(AF21="NO CUMPLE EV TECNICA",0,IF(AF21="NO HABILITA",0,IF(AF21="HABILITA",('PRECIOS UNITARIOS'!$S21*500)/AE21))))</f>
        <v>0</v>
      </c>
      <c r="AH21" s="35">
        <f>'EV PRECIO REFERENCIA'!AH21</f>
        <v>0</v>
      </c>
      <c r="AI21" s="35" t="str">
        <f>'EV PRECIO REFERENCIA'!AJ21</f>
        <v>NO OFERTADO</v>
      </c>
      <c r="AJ21" s="37">
        <f>+IF(AI21="NO OFERTADO",0,IF(AI21="NO CUMPLE EV TECNICA",0,IF(AI21="NO HABILITA",0,IF(AI21="HABILITA",('PRECIOS UNITARIOS'!$S21*500)/AH21))))</f>
        <v>0</v>
      </c>
      <c r="AK21" s="35">
        <f>'EV PRECIO REFERENCIA'!AK21</f>
        <v>0</v>
      </c>
      <c r="AL21" s="35" t="str">
        <f>'EV PRECIO REFERENCIA'!AM21</f>
        <v>NO OFERTADO</v>
      </c>
      <c r="AM21" s="37">
        <f>+IF(AL21="NO OFERTADO",0,IF(AL21="NO CUMPLE EV TECNICA",0,IF(AL21="NO HABILITA",0,IF(AL21="HABILITA",('PRECIOS UNITARIOS'!$S21*500)/AK21))))</f>
        <v>0</v>
      </c>
      <c r="AN21" s="35">
        <f>'EV PRECIO REFERENCIA'!AN21</f>
        <v>0</v>
      </c>
      <c r="AO21" s="35" t="str">
        <f>'EV PRECIO REFERENCIA'!AP21</f>
        <v>NO OFERTADO</v>
      </c>
      <c r="AP21" s="37">
        <f>+IF(AO21="NO OFERTADO",0,IF(AO21="NO CUMPLE EV TECNICA",0,IF(AO21="NO HABILITA",0,IF(AO21="HABILITA",('PRECIOS UNITARIOS'!$S21*500)/AN21))))</f>
        <v>0</v>
      </c>
    </row>
    <row r="22" spans="1:42" s="14" customFormat="1" ht="76.5" x14ac:dyDescent="0.2">
      <c r="A22" s="133">
        <v>13</v>
      </c>
      <c r="B22" s="136" t="s">
        <v>334</v>
      </c>
      <c r="C22" s="136" t="s">
        <v>258</v>
      </c>
      <c r="D22" s="132">
        <v>1</v>
      </c>
      <c r="E22" s="50" t="s">
        <v>331</v>
      </c>
      <c r="F22" s="164">
        <v>20000</v>
      </c>
      <c r="G22" s="35">
        <f>'EV PRECIO REFERENCIA'!G22</f>
        <v>0</v>
      </c>
      <c r="H22" s="35" t="str">
        <f>'EV PRECIO REFERENCIA'!I22</f>
        <v>NO OFERTADO</v>
      </c>
      <c r="I22" s="37">
        <f>+IF(H22="NO OFERTADO",0,IF(H22="NO CUMPLE EV TECNICA",0,IF(H22="NO HABILITA",0,IF(H22="HABILITA",('PRECIOS UNITARIOS'!$S22*500)/G22))))</f>
        <v>0</v>
      </c>
      <c r="J22" s="35">
        <f>'EV PRECIO REFERENCIA'!J22</f>
        <v>0</v>
      </c>
      <c r="K22" s="35" t="str">
        <f>'EV PRECIO REFERENCIA'!L22</f>
        <v>NO OFERTADO</v>
      </c>
      <c r="L22" s="37">
        <f>+IF(K22="NO OFERTADO",0,IF(K22="NO CUMPLE EV TECNICA",0,IF(K22="NO HABILITA",0,IF(K22="HABILITA",('PRECIOS UNITARIOS'!$S22*500)/J22))))</f>
        <v>0</v>
      </c>
      <c r="M22" s="35">
        <f>'EV PRECIO REFERENCIA'!M22</f>
        <v>0</v>
      </c>
      <c r="N22" s="35" t="str">
        <f>'EV PRECIO REFERENCIA'!O22</f>
        <v>NO OFERTADO</v>
      </c>
      <c r="O22" s="37">
        <f>+IF(N22="NO OFERTADO",0,IF(N22="NO CUMPLE EV TECNICA",0,IF(N22="NO HABILITA",0,IF(N22="HABILITA",('PRECIOS UNITARIOS'!$S22*500)/M22))))</f>
        <v>0</v>
      </c>
      <c r="P22" s="35">
        <f>'EV PRECIO REFERENCIA'!P22</f>
        <v>0</v>
      </c>
      <c r="Q22" s="35" t="str">
        <f>'EV PRECIO REFERENCIA'!R22</f>
        <v>NO OFERTADO</v>
      </c>
      <c r="R22" s="37">
        <f>+IF(Q22="NO OFERTADO",0,IF(Q22="NO CUMPLE EV TECNICA",0,IF(Q22="NO HABILITA",0,IF(Q22="HABILITA",('PRECIOS UNITARIOS'!$S22*500)/P22))))</f>
        <v>0</v>
      </c>
      <c r="S22" s="35">
        <f>'EV PRECIO REFERENCIA'!S22</f>
        <v>52164</v>
      </c>
      <c r="T22" s="35" t="str">
        <f>'EV PRECIO REFERENCIA'!U22</f>
        <v>NO HABILITA</v>
      </c>
      <c r="U22" s="37">
        <f>+IF(T22="NO OFERTADO",0,IF(T22="NO CUMPLE EV TECNICA",0,IF(T22="NO HABILITA",0,IF(T22="HABILITA",('PRECIOS UNITARIOS'!$S22*500)/S22))))</f>
        <v>0</v>
      </c>
      <c r="V22" s="35">
        <f>'EV PRECIO REFERENCIA'!V22</f>
        <v>0</v>
      </c>
      <c r="W22" s="35" t="str">
        <f>'EV PRECIO REFERENCIA'!X22</f>
        <v>NO OFERTADO</v>
      </c>
      <c r="X22" s="37">
        <f>+IF(W22="NO OFERTADO",0,IF(W22="NO CUMPLE EV TECNICA",0,IF(W22="NO HABILITA",0,IF(W22="HABILITA",('PRECIOS UNITARIOS'!$S22*500)/V22))))</f>
        <v>0</v>
      </c>
      <c r="Y22" s="35">
        <f>'EV PRECIO REFERENCIA'!Y22</f>
        <v>0</v>
      </c>
      <c r="Z22" s="35" t="str">
        <f>'EV PRECIO REFERENCIA'!AA22</f>
        <v>NO OFERTADO</v>
      </c>
      <c r="AA22" s="37">
        <f>+IF(Z22="NO OFERTADO",0,IF(Z22="NO CUMPLE EV TECNICA",0,IF(Z22="NO HABILITA",0,IF(Z22="HABILITA",('PRECIOS UNITARIOS'!$S22*500)/Y22))))</f>
        <v>0</v>
      </c>
      <c r="AB22" s="35">
        <f>'EV PRECIO REFERENCIA'!AB22</f>
        <v>0</v>
      </c>
      <c r="AC22" s="35" t="str">
        <f>'EV PRECIO REFERENCIA'!AD22</f>
        <v>NO OFERTADO</v>
      </c>
      <c r="AD22" s="37">
        <f>+IF(AC22="NO OFERTADO",0,IF(AC22="NO CUMPLE EV TECNICA",0,IF(AC22="NO HABILITA",0,IF(AC22="HABILITA",('PRECIOS UNITARIOS'!$S22*500)/AB22))))</f>
        <v>0</v>
      </c>
      <c r="AE22" s="35">
        <f>'EV PRECIO REFERENCIA'!AE22</f>
        <v>48194</v>
      </c>
      <c r="AF22" s="35" t="str">
        <f>'EV PRECIO REFERENCIA'!AG22</f>
        <v>NO HABILITA</v>
      </c>
      <c r="AG22" s="37">
        <f>+IF(AF22="NO OFERTADO",0,IF(AF22="NO CUMPLE EV TECNICA",0,IF(AF22="NO HABILITA",0,IF(AF22="HABILITA",('PRECIOS UNITARIOS'!$S22*500)/AE22))))</f>
        <v>0</v>
      </c>
      <c r="AH22" s="35">
        <f>'EV PRECIO REFERENCIA'!AH22</f>
        <v>0</v>
      </c>
      <c r="AI22" s="35" t="str">
        <f>'EV PRECIO REFERENCIA'!AJ22</f>
        <v>NO OFERTADO</v>
      </c>
      <c r="AJ22" s="37">
        <f>+IF(AI22="NO OFERTADO",0,IF(AI22="NO CUMPLE EV TECNICA",0,IF(AI22="NO HABILITA",0,IF(AI22="HABILITA",('PRECIOS UNITARIOS'!$S22*500)/AH22))))</f>
        <v>0</v>
      </c>
      <c r="AK22" s="35">
        <f>'EV PRECIO REFERENCIA'!AK22</f>
        <v>0</v>
      </c>
      <c r="AL22" s="35" t="str">
        <f>'EV PRECIO REFERENCIA'!AM22</f>
        <v>NO OFERTADO</v>
      </c>
      <c r="AM22" s="37">
        <f>+IF(AL22="NO OFERTADO",0,IF(AL22="NO CUMPLE EV TECNICA",0,IF(AL22="NO HABILITA",0,IF(AL22="HABILITA",('PRECIOS UNITARIOS'!$S22*500)/AK22))))</f>
        <v>0</v>
      </c>
      <c r="AN22" s="35">
        <f>'EV PRECIO REFERENCIA'!AN22</f>
        <v>0</v>
      </c>
      <c r="AO22" s="35" t="str">
        <f>'EV PRECIO REFERENCIA'!AP22</f>
        <v>NO OFERTADO</v>
      </c>
      <c r="AP22" s="37">
        <f>+IF(AO22="NO OFERTADO",0,IF(AO22="NO CUMPLE EV TECNICA",0,IF(AO22="NO HABILITA",0,IF(AO22="HABILITA",('PRECIOS UNITARIOS'!$S22*500)/AN22))))</f>
        <v>0</v>
      </c>
    </row>
    <row r="23" spans="1:42" s="14" customFormat="1" ht="25.5" x14ac:dyDescent="0.2">
      <c r="A23" s="132">
        <v>14</v>
      </c>
      <c r="B23" s="136" t="s">
        <v>335</v>
      </c>
      <c r="C23" s="136" t="s">
        <v>336</v>
      </c>
      <c r="D23" s="132">
        <v>1</v>
      </c>
      <c r="E23" s="50" t="s">
        <v>331</v>
      </c>
      <c r="F23" s="164">
        <v>1100</v>
      </c>
      <c r="G23" s="35">
        <f>'EV PRECIO REFERENCIA'!G23</f>
        <v>1080</v>
      </c>
      <c r="H23" s="35" t="str">
        <f>'EV PRECIO REFERENCIA'!I23</f>
        <v>HABILITA</v>
      </c>
      <c r="I23" s="37">
        <f>+IF(H23="NO OFERTADO",0,IF(H23="NO CUMPLE EV TECNICA",0,IF(H23="NO HABILITA",0,IF(H23="HABILITA",('PRECIOS UNITARIOS'!$S23*500)/G23))))</f>
        <v>500</v>
      </c>
      <c r="J23" s="35">
        <f>'EV PRECIO REFERENCIA'!J23</f>
        <v>0</v>
      </c>
      <c r="K23" s="35" t="str">
        <f>'EV PRECIO REFERENCIA'!L23</f>
        <v>NO OFERTADO</v>
      </c>
      <c r="L23" s="37">
        <f>+IF(K23="NO OFERTADO",0,IF(K23="NO CUMPLE EV TECNICA",0,IF(K23="NO HABILITA",0,IF(K23="HABILITA",('PRECIOS UNITARIOS'!$S23*500)/J23))))</f>
        <v>0</v>
      </c>
      <c r="M23" s="35">
        <f>'EV PRECIO REFERENCIA'!M23</f>
        <v>1595</v>
      </c>
      <c r="N23" s="35" t="str">
        <f>'EV PRECIO REFERENCIA'!O23</f>
        <v>NO HABILITA</v>
      </c>
      <c r="O23" s="37">
        <f>+IF(N23="NO OFERTADO",0,IF(N23="NO CUMPLE EV TECNICA",0,IF(N23="NO HABILITA",0,IF(N23="HABILITA",('PRECIOS UNITARIOS'!$S23*500)/M23))))</f>
        <v>0</v>
      </c>
      <c r="P23" s="35">
        <f>'EV PRECIO REFERENCIA'!P23</f>
        <v>1364</v>
      </c>
      <c r="Q23" s="35" t="str">
        <f>'EV PRECIO REFERENCIA'!R23</f>
        <v>HABILITA</v>
      </c>
      <c r="R23" s="37">
        <f>+IF(Q23="NO OFERTADO",0,IF(Q23="NO CUMPLE EV TECNICA",0,IF(Q23="NO HABILITA",0,IF(Q23="HABILITA",('PRECIOS UNITARIOS'!$S23*500)/P23))))</f>
        <v>395.89442815249265</v>
      </c>
      <c r="S23" s="35">
        <f>'EV PRECIO REFERENCIA'!S23</f>
        <v>0</v>
      </c>
      <c r="T23" s="35" t="str">
        <f>'EV PRECIO REFERENCIA'!U23</f>
        <v>NO OFERTADO</v>
      </c>
      <c r="U23" s="37">
        <f>+IF(T23="NO OFERTADO",0,IF(T23="NO CUMPLE EV TECNICA",0,IF(T23="NO HABILITA",0,IF(T23="HABILITA",('PRECIOS UNITARIOS'!$S23*500)/S23))))</f>
        <v>0</v>
      </c>
      <c r="V23" s="35">
        <f>'EV PRECIO REFERENCIA'!V23</f>
        <v>0</v>
      </c>
      <c r="W23" s="35" t="str">
        <f>'EV PRECIO REFERENCIA'!X23</f>
        <v>NO OFERTADO</v>
      </c>
      <c r="X23" s="37">
        <f>+IF(W23="NO OFERTADO",0,IF(W23="NO CUMPLE EV TECNICA",0,IF(W23="NO HABILITA",0,IF(W23="HABILITA",('PRECIOS UNITARIOS'!$S23*500)/V23))))</f>
        <v>0</v>
      </c>
      <c r="Y23" s="35">
        <f>'EV PRECIO REFERENCIA'!Y23</f>
        <v>0</v>
      </c>
      <c r="Z23" s="35" t="str">
        <f>'EV PRECIO REFERENCIA'!AA23</f>
        <v>NO OFERTADO</v>
      </c>
      <c r="AA23" s="37">
        <f>+IF(Z23="NO OFERTADO",0,IF(Z23="NO CUMPLE EV TECNICA",0,IF(Z23="NO HABILITA",0,IF(Z23="HABILITA",('PRECIOS UNITARIOS'!$S23*500)/Y23))))</f>
        <v>0</v>
      </c>
      <c r="AB23" s="35">
        <f>'EV PRECIO REFERENCIA'!AB23</f>
        <v>0</v>
      </c>
      <c r="AC23" s="35" t="str">
        <f>'EV PRECIO REFERENCIA'!AD23</f>
        <v>NO OFERTADO</v>
      </c>
      <c r="AD23" s="37">
        <f>+IF(AC23="NO OFERTADO",0,IF(AC23="NO CUMPLE EV TECNICA",0,IF(AC23="NO HABILITA",0,IF(AC23="HABILITA",('PRECIOS UNITARIOS'!$S23*500)/AB23))))</f>
        <v>0</v>
      </c>
      <c r="AE23" s="35">
        <f>'EV PRECIO REFERENCIA'!AE23</f>
        <v>1250</v>
      </c>
      <c r="AF23" s="35" t="str">
        <f>'EV PRECIO REFERENCIA'!AG23</f>
        <v>HABILITA</v>
      </c>
      <c r="AG23" s="37">
        <f>+IF(AF23="NO OFERTADO",0,IF(AF23="NO CUMPLE EV TECNICA",0,IF(AF23="NO HABILITA",0,IF(AF23="HABILITA",('PRECIOS UNITARIOS'!$S23*500)/AE23))))</f>
        <v>432</v>
      </c>
      <c r="AH23" s="35">
        <f>'EV PRECIO REFERENCIA'!AH23</f>
        <v>0</v>
      </c>
      <c r="AI23" s="35" t="str">
        <f>'EV PRECIO REFERENCIA'!AJ23</f>
        <v>NO OFERTADO</v>
      </c>
      <c r="AJ23" s="37">
        <f>+IF(AI23="NO OFERTADO",0,IF(AI23="NO CUMPLE EV TECNICA",0,IF(AI23="NO HABILITA",0,IF(AI23="HABILITA",('PRECIOS UNITARIOS'!$S23*500)/AH23))))</f>
        <v>0</v>
      </c>
      <c r="AK23" s="35">
        <f>'EV PRECIO REFERENCIA'!AK23</f>
        <v>0</v>
      </c>
      <c r="AL23" s="35" t="str">
        <f>'EV PRECIO REFERENCIA'!AM23</f>
        <v>NO OFERTADO</v>
      </c>
      <c r="AM23" s="37">
        <f>+IF(AL23="NO OFERTADO",0,IF(AL23="NO CUMPLE EV TECNICA",0,IF(AL23="NO HABILITA",0,IF(AL23="HABILITA",('PRECIOS UNITARIOS'!$S23*500)/AK23))))</f>
        <v>0</v>
      </c>
      <c r="AN23" s="35">
        <f>'EV PRECIO REFERENCIA'!AN23</f>
        <v>0</v>
      </c>
      <c r="AO23" s="35" t="str">
        <f>'EV PRECIO REFERENCIA'!AP23</f>
        <v>NO OFERTADO</v>
      </c>
      <c r="AP23" s="37">
        <f>+IF(AO23="NO OFERTADO",0,IF(AO23="NO CUMPLE EV TECNICA",0,IF(AO23="NO HABILITA",0,IF(AO23="HABILITA",('PRECIOS UNITARIOS'!$S23*500)/AN23))))</f>
        <v>0</v>
      </c>
    </row>
    <row r="24" spans="1:42" s="14" customFormat="1" ht="25.5" x14ac:dyDescent="0.2">
      <c r="A24" s="133">
        <v>15</v>
      </c>
      <c r="B24" s="136" t="s">
        <v>144</v>
      </c>
      <c r="C24" s="136" t="s">
        <v>337</v>
      </c>
      <c r="D24" s="132">
        <v>1</v>
      </c>
      <c r="E24" s="50" t="s">
        <v>331</v>
      </c>
      <c r="F24" s="164">
        <v>1373</v>
      </c>
      <c r="G24" s="35">
        <f>'EV PRECIO REFERENCIA'!G24</f>
        <v>1497</v>
      </c>
      <c r="H24" s="35" t="str">
        <f>'EV PRECIO REFERENCIA'!I24</f>
        <v>HABILITA</v>
      </c>
      <c r="I24" s="37">
        <f>+IF(H24="NO OFERTADO",0,IF(H24="NO CUMPLE EV TECNICA",0,IF(H24="NO HABILITA",0,IF(H24="HABILITA",('PRECIOS UNITARIOS'!$S24*500)/G24))))</f>
        <v>458.58383433533731</v>
      </c>
      <c r="J24" s="35">
        <f>'EV PRECIO REFERENCIA'!J24</f>
        <v>0</v>
      </c>
      <c r="K24" s="35" t="str">
        <f>'EV PRECIO REFERENCIA'!L24</f>
        <v>NO OFERTADO</v>
      </c>
      <c r="L24" s="37">
        <f>+IF(K24="NO OFERTADO",0,IF(K24="NO CUMPLE EV TECNICA",0,IF(K24="NO HABILITA",0,IF(K24="HABILITA",('PRECIOS UNITARIOS'!$S24*500)/J24))))</f>
        <v>0</v>
      </c>
      <c r="M24" s="35">
        <f>'EV PRECIO REFERENCIA'!M24</f>
        <v>2085</v>
      </c>
      <c r="N24" s="35" t="str">
        <f>'EV PRECIO REFERENCIA'!O24</f>
        <v>NO HABILITA</v>
      </c>
      <c r="O24" s="37">
        <f>+IF(N24="NO OFERTADO",0,IF(N24="NO CUMPLE EV TECNICA",0,IF(N24="NO HABILITA",0,IF(N24="HABILITA",('PRECIOS UNITARIOS'!$S24*500)/M24))))</f>
        <v>0</v>
      </c>
      <c r="P24" s="35">
        <f>'EV PRECIO REFERENCIA'!P24</f>
        <v>1921</v>
      </c>
      <c r="Q24" s="35" t="str">
        <f>'EV PRECIO REFERENCIA'!R24</f>
        <v>NO HABILITA</v>
      </c>
      <c r="R24" s="37">
        <f>+IF(Q24="NO OFERTADO",0,IF(Q24="NO CUMPLE EV TECNICA",0,IF(Q24="NO HABILITA",0,IF(Q24="HABILITA",('PRECIOS UNITARIOS'!$S24*500)/P24))))</f>
        <v>0</v>
      </c>
      <c r="S24" s="35">
        <f>'EV PRECIO REFERENCIA'!S24</f>
        <v>2144</v>
      </c>
      <c r="T24" s="35" t="str">
        <f>'EV PRECIO REFERENCIA'!U24</f>
        <v>NO HABILITA</v>
      </c>
      <c r="U24" s="37">
        <f>+IF(T24="NO OFERTADO",0,IF(T24="NO CUMPLE EV TECNICA",0,IF(T24="NO HABILITA",0,IF(T24="HABILITA",('PRECIOS UNITARIOS'!$S24*500)/S24))))</f>
        <v>0</v>
      </c>
      <c r="V24" s="35">
        <f>'EV PRECIO REFERENCIA'!V24</f>
        <v>0</v>
      </c>
      <c r="W24" s="35" t="str">
        <f>'EV PRECIO REFERENCIA'!X24</f>
        <v>NO OFERTADO</v>
      </c>
      <c r="X24" s="37">
        <f>+IF(W24="NO OFERTADO",0,IF(W24="NO CUMPLE EV TECNICA",0,IF(W24="NO HABILITA",0,IF(W24="HABILITA",('PRECIOS UNITARIOS'!$S24*500)/V24))))</f>
        <v>0</v>
      </c>
      <c r="Y24" s="35">
        <f>'EV PRECIO REFERENCIA'!Y24</f>
        <v>0</v>
      </c>
      <c r="Z24" s="35" t="str">
        <f>'EV PRECIO REFERENCIA'!AA24</f>
        <v>NO OFERTADO</v>
      </c>
      <c r="AA24" s="37">
        <f>+IF(Z24="NO OFERTADO",0,IF(Z24="NO CUMPLE EV TECNICA",0,IF(Z24="NO HABILITA",0,IF(Z24="HABILITA",('PRECIOS UNITARIOS'!$S24*500)/Y24))))</f>
        <v>0</v>
      </c>
      <c r="AB24" s="35">
        <f>'EV PRECIO REFERENCIA'!AB24</f>
        <v>0</v>
      </c>
      <c r="AC24" s="35" t="str">
        <f>'EV PRECIO REFERENCIA'!AD24</f>
        <v>NO OFERTADO</v>
      </c>
      <c r="AD24" s="37">
        <f>+IF(AC24="NO OFERTADO",0,IF(AC24="NO CUMPLE EV TECNICA",0,IF(AC24="NO HABILITA",0,IF(AC24="HABILITA",('PRECIOS UNITARIOS'!$S24*500)/AB24))))</f>
        <v>0</v>
      </c>
      <c r="AE24" s="35">
        <f>'EV PRECIO REFERENCIA'!AE24</f>
        <v>1373</v>
      </c>
      <c r="AF24" s="35" t="str">
        <f>'EV PRECIO REFERENCIA'!AG24</f>
        <v>HABILITA</v>
      </c>
      <c r="AG24" s="37">
        <f>+IF(AF24="NO OFERTADO",0,IF(AF24="NO CUMPLE EV TECNICA",0,IF(AF24="NO HABILITA",0,IF(AF24="HABILITA",('PRECIOS UNITARIOS'!$S24*500)/AE24))))</f>
        <v>500</v>
      </c>
      <c r="AH24" s="35">
        <f>'EV PRECIO REFERENCIA'!AH24</f>
        <v>0</v>
      </c>
      <c r="AI24" s="35" t="str">
        <f>'EV PRECIO REFERENCIA'!AJ24</f>
        <v>NO OFERTADO</v>
      </c>
      <c r="AJ24" s="37">
        <f>+IF(AI24="NO OFERTADO",0,IF(AI24="NO CUMPLE EV TECNICA",0,IF(AI24="NO HABILITA",0,IF(AI24="HABILITA",('PRECIOS UNITARIOS'!$S24*500)/AH24))))</f>
        <v>0</v>
      </c>
      <c r="AK24" s="35">
        <f>'EV PRECIO REFERENCIA'!AK24</f>
        <v>0</v>
      </c>
      <c r="AL24" s="35" t="str">
        <f>'EV PRECIO REFERENCIA'!AM24</f>
        <v>NO OFERTADO</v>
      </c>
      <c r="AM24" s="37">
        <f>+IF(AL24="NO OFERTADO",0,IF(AL24="NO CUMPLE EV TECNICA",0,IF(AL24="NO HABILITA",0,IF(AL24="HABILITA",('PRECIOS UNITARIOS'!$S24*500)/AK24))))</f>
        <v>0</v>
      </c>
      <c r="AN24" s="35">
        <f>'EV PRECIO REFERENCIA'!AN24</f>
        <v>0</v>
      </c>
      <c r="AO24" s="35" t="str">
        <f>'EV PRECIO REFERENCIA'!AP24</f>
        <v>NO OFERTADO</v>
      </c>
      <c r="AP24" s="37">
        <f>+IF(AO24="NO OFERTADO",0,IF(AO24="NO CUMPLE EV TECNICA",0,IF(AO24="NO HABILITA",0,IF(AO24="HABILITA",('PRECIOS UNITARIOS'!$S24*500)/AN24))))</f>
        <v>0</v>
      </c>
    </row>
    <row r="25" spans="1:42" s="14" customFormat="1" ht="25.5" x14ac:dyDescent="0.2">
      <c r="A25" s="132">
        <v>16</v>
      </c>
      <c r="B25" s="136" t="s">
        <v>338</v>
      </c>
      <c r="C25" s="136" t="s">
        <v>337</v>
      </c>
      <c r="D25" s="132">
        <v>1</v>
      </c>
      <c r="E25" s="50" t="s">
        <v>331</v>
      </c>
      <c r="F25" s="164">
        <v>2747</v>
      </c>
      <c r="G25" s="35">
        <f>'EV PRECIO REFERENCIA'!G25</f>
        <v>2994</v>
      </c>
      <c r="H25" s="35" t="str">
        <f>'EV PRECIO REFERENCIA'!I25</f>
        <v>HABILITA</v>
      </c>
      <c r="I25" s="37">
        <f>+IF(H25="NO OFERTADO",0,IF(H25="NO CUMPLE EV TECNICA",0,IF(H25="NO HABILITA",0,IF(H25="HABILITA",('PRECIOS UNITARIOS'!$S25*500)/G25))))</f>
        <v>458.41683366733469</v>
      </c>
      <c r="J25" s="35">
        <f>'EV PRECIO REFERENCIA'!J25</f>
        <v>0</v>
      </c>
      <c r="K25" s="35" t="str">
        <f>'EV PRECIO REFERENCIA'!L25</f>
        <v>NO OFERTADO</v>
      </c>
      <c r="L25" s="37">
        <f>+IF(K25="NO OFERTADO",0,IF(K25="NO CUMPLE EV TECNICA",0,IF(K25="NO HABILITA",0,IF(K25="HABILITA",('PRECIOS UNITARIOS'!$S25*500)/J25))))</f>
        <v>0</v>
      </c>
      <c r="M25" s="35">
        <f>'EV PRECIO REFERENCIA'!M25</f>
        <v>4170</v>
      </c>
      <c r="N25" s="35" t="str">
        <f>'EV PRECIO REFERENCIA'!O25</f>
        <v>NO HABILITA</v>
      </c>
      <c r="O25" s="37">
        <f>+IF(N25="NO OFERTADO",0,IF(N25="NO CUMPLE EV TECNICA",0,IF(N25="NO HABILITA",0,IF(N25="HABILITA",('PRECIOS UNITARIOS'!$S25*500)/M25))))</f>
        <v>0</v>
      </c>
      <c r="P25" s="35">
        <f>'EV PRECIO REFERENCIA'!P25</f>
        <v>3842</v>
      </c>
      <c r="Q25" s="35" t="str">
        <f>'EV PRECIO REFERENCIA'!R25</f>
        <v>NO HABILITA</v>
      </c>
      <c r="R25" s="37">
        <f>+IF(Q25="NO OFERTADO",0,IF(Q25="NO CUMPLE EV TECNICA",0,IF(Q25="NO HABILITA",0,IF(Q25="HABILITA",('PRECIOS UNITARIOS'!$S25*500)/P25))))</f>
        <v>0</v>
      </c>
      <c r="S25" s="35">
        <f>'EV PRECIO REFERENCIA'!S25</f>
        <v>4288</v>
      </c>
      <c r="T25" s="35" t="str">
        <f>'EV PRECIO REFERENCIA'!U25</f>
        <v>NO HABILITA</v>
      </c>
      <c r="U25" s="37">
        <f>+IF(T25="NO OFERTADO",0,IF(T25="NO CUMPLE EV TECNICA",0,IF(T25="NO HABILITA",0,IF(T25="HABILITA",('PRECIOS UNITARIOS'!$S25*500)/S25))))</f>
        <v>0</v>
      </c>
      <c r="V25" s="35">
        <f>'EV PRECIO REFERENCIA'!V25</f>
        <v>0</v>
      </c>
      <c r="W25" s="35" t="str">
        <f>'EV PRECIO REFERENCIA'!X25</f>
        <v>NO OFERTADO</v>
      </c>
      <c r="X25" s="37">
        <f>+IF(W25="NO OFERTADO",0,IF(W25="NO CUMPLE EV TECNICA",0,IF(W25="NO HABILITA",0,IF(W25="HABILITA",('PRECIOS UNITARIOS'!$S25*500)/V25))))</f>
        <v>0</v>
      </c>
      <c r="Y25" s="35">
        <f>'EV PRECIO REFERENCIA'!Y25</f>
        <v>0</v>
      </c>
      <c r="Z25" s="35" t="str">
        <f>'EV PRECIO REFERENCIA'!AA25</f>
        <v>NO OFERTADO</v>
      </c>
      <c r="AA25" s="37">
        <f>+IF(Z25="NO OFERTADO",0,IF(Z25="NO CUMPLE EV TECNICA",0,IF(Z25="NO HABILITA",0,IF(Z25="HABILITA",('PRECIOS UNITARIOS'!$S25*500)/Y25))))</f>
        <v>0</v>
      </c>
      <c r="AB25" s="35">
        <f>'EV PRECIO REFERENCIA'!AB25</f>
        <v>0</v>
      </c>
      <c r="AC25" s="35" t="str">
        <f>'EV PRECIO REFERENCIA'!AD25</f>
        <v>NO OFERTADO</v>
      </c>
      <c r="AD25" s="37">
        <f>+IF(AC25="NO OFERTADO",0,IF(AC25="NO CUMPLE EV TECNICA",0,IF(AC25="NO HABILITA",0,IF(AC25="HABILITA",('PRECIOS UNITARIOS'!$S25*500)/AB25))))</f>
        <v>0</v>
      </c>
      <c r="AE25" s="35">
        <f>'EV PRECIO REFERENCIA'!AE25</f>
        <v>2745</v>
      </c>
      <c r="AF25" s="35" t="str">
        <f>'EV PRECIO REFERENCIA'!AG25</f>
        <v>HABILITA</v>
      </c>
      <c r="AG25" s="37">
        <f>+IF(AF25="NO OFERTADO",0,IF(AF25="NO CUMPLE EV TECNICA",0,IF(AF25="NO HABILITA",0,IF(AF25="HABILITA",('PRECIOS UNITARIOS'!$S25*500)/AE25))))</f>
        <v>500</v>
      </c>
      <c r="AH25" s="35">
        <f>'EV PRECIO REFERENCIA'!AH25</f>
        <v>0</v>
      </c>
      <c r="AI25" s="35" t="str">
        <f>'EV PRECIO REFERENCIA'!AJ25</f>
        <v>NO OFERTADO</v>
      </c>
      <c r="AJ25" s="37">
        <f>+IF(AI25="NO OFERTADO",0,IF(AI25="NO CUMPLE EV TECNICA",0,IF(AI25="NO HABILITA",0,IF(AI25="HABILITA",('PRECIOS UNITARIOS'!$S25*500)/AH25))))</f>
        <v>0</v>
      </c>
      <c r="AK25" s="35">
        <f>'EV PRECIO REFERENCIA'!AK25</f>
        <v>0</v>
      </c>
      <c r="AL25" s="35" t="str">
        <f>'EV PRECIO REFERENCIA'!AM25</f>
        <v>NO OFERTADO</v>
      </c>
      <c r="AM25" s="37">
        <f>+IF(AL25="NO OFERTADO",0,IF(AL25="NO CUMPLE EV TECNICA",0,IF(AL25="NO HABILITA",0,IF(AL25="HABILITA",('PRECIOS UNITARIOS'!$S25*500)/AK25))))</f>
        <v>0</v>
      </c>
      <c r="AN25" s="35">
        <f>'EV PRECIO REFERENCIA'!AN25</f>
        <v>0</v>
      </c>
      <c r="AO25" s="35" t="str">
        <f>'EV PRECIO REFERENCIA'!AP25</f>
        <v>NO OFERTADO</v>
      </c>
      <c r="AP25" s="37">
        <f>+IF(AO25="NO OFERTADO",0,IF(AO25="NO CUMPLE EV TECNICA",0,IF(AO25="NO HABILITA",0,IF(AO25="HABILITA",('PRECIOS UNITARIOS'!$S25*500)/AN25))))</f>
        <v>0</v>
      </c>
    </row>
    <row r="26" spans="1:42" s="14" customFormat="1" ht="38.25" x14ac:dyDescent="0.2">
      <c r="A26" s="133">
        <v>17</v>
      </c>
      <c r="B26" s="136" t="s">
        <v>339</v>
      </c>
      <c r="C26" s="136" t="s">
        <v>340</v>
      </c>
      <c r="D26" s="132">
        <v>1</v>
      </c>
      <c r="E26" s="50" t="s">
        <v>331</v>
      </c>
      <c r="F26" s="164">
        <v>300</v>
      </c>
      <c r="G26" s="35">
        <f>'EV PRECIO REFERENCIA'!G26</f>
        <v>295</v>
      </c>
      <c r="H26" s="35" t="str">
        <f>'EV PRECIO REFERENCIA'!I26</f>
        <v>HABILITA</v>
      </c>
      <c r="I26" s="37">
        <f>+IF(H26="NO OFERTADO",0,IF(H26="NO CUMPLE EV TECNICA",0,IF(H26="NO HABILITA",0,IF(H26="HABILITA",('PRECIOS UNITARIOS'!$S26*500)/G26))))</f>
        <v>500</v>
      </c>
      <c r="J26" s="35">
        <f>'EV PRECIO REFERENCIA'!J26</f>
        <v>0</v>
      </c>
      <c r="K26" s="35" t="str">
        <f>'EV PRECIO REFERENCIA'!L26</f>
        <v>NO OFERTADO</v>
      </c>
      <c r="L26" s="37">
        <f>+IF(K26="NO OFERTADO",0,IF(K26="NO CUMPLE EV TECNICA",0,IF(K26="NO HABILITA",0,IF(K26="HABILITA",('PRECIOS UNITARIOS'!$S26*500)/J26))))</f>
        <v>0</v>
      </c>
      <c r="M26" s="35">
        <f>'EV PRECIO REFERENCIA'!M26</f>
        <v>0</v>
      </c>
      <c r="N26" s="35" t="str">
        <f>'EV PRECIO REFERENCIA'!O26</f>
        <v>NO OFERTADO</v>
      </c>
      <c r="O26" s="37">
        <f>+IF(N26="NO OFERTADO",0,IF(N26="NO CUMPLE EV TECNICA",0,IF(N26="NO HABILITA",0,IF(N26="HABILITA",('PRECIOS UNITARIOS'!$S26*500)/M26))))</f>
        <v>0</v>
      </c>
      <c r="P26" s="35">
        <f>'EV PRECIO REFERENCIA'!P26</f>
        <v>344</v>
      </c>
      <c r="Q26" s="35" t="str">
        <f>'EV PRECIO REFERENCIA'!R26</f>
        <v>HABILITA</v>
      </c>
      <c r="R26" s="37">
        <f>+IF(Q26="NO OFERTADO",0,IF(Q26="NO CUMPLE EV TECNICA",0,IF(Q26="NO HABILITA",0,IF(Q26="HABILITA",('PRECIOS UNITARIOS'!$S26*500)/P26))))</f>
        <v>428.77906976744185</v>
      </c>
      <c r="S26" s="35">
        <f>'EV PRECIO REFERENCIA'!S26</f>
        <v>0</v>
      </c>
      <c r="T26" s="35" t="str">
        <f>'EV PRECIO REFERENCIA'!U26</f>
        <v>NO OFERTADO</v>
      </c>
      <c r="U26" s="37">
        <f>+IF(T26="NO OFERTADO",0,IF(T26="NO CUMPLE EV TECNICA",0,IF(T26="NO HABILITA",0,IF(T26="HABILITA",('PRECIOS UNITARIOS'!$S26*500)/S26))))</f>
        <v>0</v>
      </c>
      <c r="V26" s="35">
        <f>'EV PRECIO REFERENCIA'!V26</f>
        <v>0</v>
      </c>
      <c r="W26" s="35" t="str">
        <f>'EV PRECIO REFERENCIA'!X26</f>
        <v>NO OFERTADO</v>
      </c>
      <c r="X26" s="37">
        <f>+IF(W26="NO OFERTADO",0,IF(W26="NO CUMPLE EV TECNICA",0,IF(W26="NO HABILITA",0,IF(W26="HABILITA",('PRECIOS UNITARIOS'!$S26*500)/V26))))</f>
        <v>0</v>
      </c>
      <c r="Y26" s="35">
        <f>'EV PRECIO REFERENCIA'!Y26</f>
        <v>0</v>
      </c>
      <c r="Z26" s="35" t="str">
        <f>'EV PRECIO REFERENCIA'!AA26</f>
        <v>NO OFERTADO</v>
      </c>
      <c r="AA26" s="37">
        <f>+IF(Z26="NO OFERTADO",0,IF(Z26="NO CUMPLE EV TECNICA",0,IF(Z26="NO HABILITA",0,IF(Z26="HABILITA",('PRECIOS UNITARIOS'!$S26*500)/Y26))))</f>
        <v>0</v>
      </c>
      <c r="AB26" s="35">
        <f>'EV PRECIO REFERENCIA'!AB26</f>
        <v>0</v>
      </c>
      <c r="AC26" s="35" t="str">
        <f>'EV PRECIO REFERENCIA'!AD26</f>
        <v>NO OFERTADO</v>
      </c>
      <c r="AD26" s="37">
        <f>+IF(AC26="NO OFERTADO",0,IF(AC26="NO CUMPLE EV TECNICA",0,IF(AC26="NO HABILITA",0,IF(AC26="HABILITA",('PRECIOS UNITARIOS'!$S26*500)/AB26))))</f>
        <v>0</v>
      </c>
      <c r="AE26" s="35">
        <f>'EV PRECIO REFERENCIA'!AE26</f>
        <v>0</v>
      </c>
      <c r="AF26" s="35" t="str">
        <f>'EV PRECIO REFERENCIA'!AG26</f>
        <v>NO OFERTADO</v>
      </c>
      <c r="AG26" s="37">
        <f>+IF(AF26="NO OFERTADO",0,IF(AF26="NO CUMPLE EV TECNICA",0,IF(AF26="NO HABILITA",0,IF(AF26="HABILITA",('PRECIOS UNITARIOS'!$S26*500)/AE26))))</f>
        <v>0</v>
      </c>
      <c r="AH26" s="35">
        <f>'EV PRECIO REFERENCIA'!AH26</f>
        <v>0</v>
      </c>
      <c r="AI26" s="35" t="str">
        <f>'EV PRECIO REFERENCIA'!AJ26</f>
        <v>NO OFERTADO</v>
      </c>
      <c r="AJ26" s="37">
        <f>+IF(AI26="NO OFERTADO",0,IF(AI26="NO CUMPLE EV TECNICA",0,IF(AI26="NO HABILITA",0,IF(AI26="HABILITA",('PRECIOS UNITARIOS'!$S26*500)/AH26))))</f>
        <v>0</v>
      </c>
      <c r="AK26" s="35">
        <f>'EV PRECIO REFERENCIA'!AK26</f>
        <v>0</v>
      </c>
      <c r="AL26" s="35" t="str">
        <f>'EV PRECIO REFERENCIA'!AM26</f>
        <v>NO OFERTADO</v>
      </c>
      <c r="AM26" s="37">
        <f>+IF(AL26="NO OFERTADO",0,IF(AL26="NO CUMPLE EV TECNICA",0,IF(AL26="NO HABILITA",0,IF(AL26="HABILITA",('PRECIOS UNITARIOS'!$S26*500)/AK26))))</f>
        <v>0</v>
      </c>
      <c r="AN26" s="35">
        <f>'EV PRECIO REFERENCIA'!AN26</f>
        <v>0</v>
      </c>
      <c r="AO26" s="35" t="str">
        <f>'EV PRECIO REFERENCIA'!AP26</f>
        <v>NO OFERTADO</v>
      </c>
      <c r="AP26" s="37">
        <f>+IF(AO26="NO OFERTADO",0,IF(AO26="NO CUMPLE EV TECNICA",0,IF(AO26="NO HABILITA",0,IF(AO26="HABILITA",('PRECIOS UNITARIOS'!$S26*500)/AN26))))</f>
        <v>0</v>
      </c>
    </row>
    <row r="27" spans="1:42" s="14" customFormat="1" ht="25.5" x14ac:dyDescent="0.2">
      <c r="A27" s="132">
        <v>18</v>
      </c>
      <c r="B27" s="136" t="s">
        <v>184</v>
      </c>
      <c r="C27" s="136" t="s">
        <v>183</v>
      </c>
      <c r="D27" s="132">
        <v>1</v>
      </c>
      <c r="E27" s="50" t="s">
        <v>331</v>
      </c>
      <c r="F27" s="164">
        <v>189.21</v>
      </c>
      <c r="G27" s="35">
        <f>'EV PRECIO REFERENCIA'!G27</f>
        <v>169</v>
      </c>
      <c r="H27" s="35" t="str">
        <f>'EV PRECIO REFERENCIA'!I27</f>
        <v>HABILITA</v>
      </c>
      <c r="I27" s="37">
        <f>+IF(H27="NO OFERTADO",0,IF(H27="NO CUMPLE EV TECNICA",0,IF(H27="NO HABILITA",0,IF(H27="HABILITA",('PRECIOS UNITARIOS'!$S27*500)/G27))))</f>
        <v>497.04142011834318</v>
      </c>
      <c r="J27" s="35">
        <f>'EV PRECIO REFERENCIA'!J27</f>
        <v>0</v>
      </c>
      <c r="K27" s="35" t="str">
        <f>'EV PRECIO REFERENCIA'!L27</f>
        <v>NO OFERTADO</v>
      </c>
      <c r="L27" s="37">
        <f>+IF(K27="NO OFERTADO",0,IF(K27="NO CUMPLE EV TECNICA",0,IF(K27="NO HABILITA",0,IF(K27="HABILITA",('PRECIOS UNITARIOS'!$S27*500)/J27))))</f>
        <v>0</v>
      </c>
      <c r="M27" s="35">
        <f>'EV PRECIO REFERENCIA'!M27</f>
        <v>198</v>
      </c>
      <c r="N27" s="35" t="str">
        <f>'EV PRECIO REFERENCIA'!O27</f>
        <v>HABILITA</v>
      </c>
      <c r="O27" s="37">
        <f>+IF(N27="NO OFERTADO",0,IF(N27="NO CUMPLE EV TECNICA",0,IF(N27="NO HABILITA",0,IF(N27="HABILITA",('PRECIOS UNITARIOS'!$S27*500)/M27))))</f>
        <v>424.24242424242425</v>
      </c>
      <c r="P27" s="35">
        <f>'EV PRECIO REFERENCIA'!P27</f>
        <v>189</v>
      </c>
      <c r="Q27" s="35" t="str">
        <f>'EV PRECIO REFERENCIA'!R27</f>
        <v>HABILITA</v>
      </c>
      <c r="R27" s="37">
        <f>+IF(Q27="NO OFERTADO",0,IF(Q27="NO CUMPLE EV TECNICA",0,IF(Q27="NO HABILITA",0,IF(Q27="HABILITA",('PRECIOS UNITARIOS'!$S27*500)/P27))))</f>
        <v>444.44444444444446</v>
      </c>
      <c r="S27" s="35">
        <f>'EV PRECIO REFERENCIA'!S27</f>
        <v>0</v>
      </c>
      <c r="T27" s="35" t="str">
        <f>'EV PRECIO REFERENCIA'!U27</f>
        <v>NO OFERTADO</v>
      </c>
      <c r="U27" s="37">
        <f>+IF(T27="NO OFERTADO",0,IF(T27="NO CUMPLE EV TECNICA",0,IF(T27="NO HABILITA",0,IF(T27="HABILITA",('PRECIOS UNITARIOS'!$S27*500)/S27))))</f>
        <v>0</v>
      </c>
      <c r="V27" s="35">
        <f>'EV PRECIO REFERENCIA'!V27</f>
        <v>0</v>
      </c>
      <c r="W27" s="35" t="str">
        <f>'EV PRECIO REFERENCIA'!X27</f>
        <v>NO OFERTADO</v>
      </c>
      <c r="X27" s="37">
        <f>+IF(W27="NO OFERTADO",0,IF(W27="NO CUMPLE EV TECNICA",0,IF(W27="NO HABILITA",0,IF(W27="HABILITA",('PRECIOS UNITARIOS'!$S27*500)/V27))))</f>
        <v>0</v>
      </c>
      <c r="Y27" s="35">
        <f>'EV PRECIO REFERENCIA'!Y27</f>
        <v>168</v>
      </c>
      <c r="Z27" s="35" t="str">
        <f>'EV PRECIO REFERENCIA'!AA27</f>
        <v>HABILITA</v>
      </c>
      <c r="AA27" s="37">
        <f>+IF(Z27="NO OFERTADO",0,IF(Z27="NO CUMPLE EV TECNICA",0,IF(Z27="NO HABILITA",0,IF(Z27="HABILITA",('PRECIOS UNITARIOS'!$S27*500)/Y27))))</f>
        <v>500</v>
      </c>
      <c r="AB27" s="35">
        <f>'EV PRECIO REFERENCIA'!AB27</f>
        <v>0</v>
      </c>
      <c r="AC27" s="35" t="str">
        <f>'EV PRECIO REFERENCIA'!AD27</f>
        <v>NO OFERTADO</v>
      </c>
      <c r="AD27" s="37">
        <f>+IF(AC27="NO OFERTADO",0,IF(AC27="NO CUMPLE EV TECNICA",0,IF(AC27="NO HABILITA",0,IF(AC27="HABILITA",('PRECIOS UNITARIOS'!$S27*500)/AB27))))</f>
        <v>0</v>
      </c>
      <c r="AE27" s="35">
        <f>'EV PRECIO REFERENCIA'!AE27</f>
        <v>0</v>
      </c>
      <c r="AF27" s="35" t="str">
        <f>'EV PRECIO REFERENCIA'!AG27</f>
        <v>NO OFERTADO</v>
      </c>
      <c r="AG27" s="37">
        <f>+IF(AF27="NO OFERTADO",0,IF(AF27="NO CUMPLE EV TECNICA",0,IF(AF27="NO HABILITA",0,IF(AF27="HABILITA",('PRECIOS UNITARIOS'!$S27*500)/AE27))))</f>
        <v>0</v>
      </c>
      <c r="AH27" s="35">
        <f>'EV PRECIO REFERENCIA'!AH27</f>
        <v>0</v>
      </c>
      <c r="AI27" s="35" t="str">
        <f>'EV PRECIO REFERENCIA'!AJ27</f>
        <v>NO OFERTADO</v>
      </c>
      <c r="AJ27" s="37">
        <f>+IF(AI27="NO OFERTADO",0,IF(AI27="NO CUMPLE EV TECNICA",0,IF(AI27="NO HABILITA",0,IF(AI27="HABILITA",('PRECIOS UNITARIOS'!$S27*500)/AH27))))</f>
        <v>0</v>
      </c>
      <c r="AK27" s="35">
        <f>'EV PRECIO REFERENCIA'!AK27</f>
        <v>0</v>
      </c>
      <c r="AL27" s="35" t="str">
        <f>'EV PRECIO REFERENCIA'!AM27</f>
        <v>NO OFERTADO</v>
      </c>
      <c r="AM27" s="37">
        <f>+IF(AL27="NO OFERTADO",0,IF(AL27="NO CUMPLE EV TECNICA",0,IF(AL27="NO HABILITA",0,IF(AL27="HABILITA",('PRECIOS UNITARIOS'!$S27*500)/AK27))))</f>
        <v>0</v>
      </c>
      <c r="AN27" s="35">
        <f>'EV PRECIO REFERENCIA'!AN27</f>
        <v>0</v>
      </c>
      <c r="AO27" s="35" t="str">
        <f>'EV PRECIO REFERENCIA'!AP27</f>
        <v>NO OFERTADO</v>
      </c>
      <c r="AP27" s="37">
        <f>+IF(AO27="NO OFERTADO",0,IF(AO27="NO CUMPLE EV TECNICA",0,IF(AO27="NO HABILITA",0,IF(AO27="HABILITA",('PRECIOS UNITARIOS'!$S27*500)/AN27))))</f>
        <v>0</v>
      </c>
    </row>
    <row r="28" spans="1:42" s="14" customFormat="1" ht="25.5" x14ac:dyDescent="0.2">
      <c r="A28" s="133">
        <v>19</v>
      </c>
      <c r="B28" s="136" t="s">
        <v>341</v>
      </c>
      <c r="C28" s="136" t="s">
        <v>342</v>
      </c>
      <c r="D28" s="132">
        <v>1</v>
      </c>
      <c r="E28" s="50" t="s">
        <v>331</v>
      </c>
      <c r="F28" s="164">
        <v>52</v>
      </c>
      <c r="G28" s="35">
        <f>'EV PRECIO REFERENCIA'!G28</f>
        <v>63</v>
      </c>
      <c r="H28" s="35" t="str">
        <f>'EV PRECIO REFERENCIA'!I28</f>
        <v>HABILITA</v>
      </c>
      <c r="I28" s="37">
        <f>+IF(H28="NO OFERTADO",0,IF(H28="NO CUMPLE EV TECNICA",0,IF(H28="NO HABILITA",0,IF(H28="HABILITA",('PRECIOS UNITARIOS'!$S28*500)/G28))))</f>
        <v>500</v>
      </c>
      <c r="J28" s="35">
        <f>'EV PRECIO REFERENCIA'!J28</f>
        <v>0</v>
      </c>
      <c r="K28" s="35" t="str">
        <f>'EV PRECIO REFERENCIA'!L28</f>
        <v>NO OFERTADO</v>
      </c>
      <c r="L28" s="37">
        <f>+IF(K28="NO OFERTADO",0,IF(K28="NO CUMPLE EV TECNICA",0,IF(K28="NO HABILITA",0,IF(K28="HABILITA",('PRECIOS UNITARIOS'!$S28*500)/J28))))</f>
        <v>0</v>
      </c>
      <c r="M28" s="35">
        <f>'EV PRECIO REFERENCIA'!M28</f>
        <v>0</v>
      </c>
      <c r="N28" s="35" t="str">
        <f>'EV PRECIO REFERENCIA'!O28</f>
        <v>NO OFERTADO</v>
      </c>
      <c r="O28" s="37">
        <f>+IF(N28="NO OFERTADO",0,IF(N28="NO CUMPLE EV TECNICA",0,IF(N28="NO HABILITA",0,IF(N28="HABILITA",('PRECIOS UNITARIOS'!$S28*500)/M28))))</f>
        <v>0</v>
      </c>
      <c r="P28" s="35">
        <f>'EV PRECIO REFERENCIA'!P28</f>
        <v>74</v>
      </c>
      <c r="Q28" s="35" t="str">
        <f>'EV PRECIO REFERENCIA'!R28</f>
        <v>NO HABILITA</v>
      </c>
      <c r="R28" s="37">
        <f>+IF(Q28="NO OFERTADO",0,IF(Q28="NO CUMPLE EV TECNICA",0,IF(Q28="NO HABILITA",0,IF(Q28="HABILITA",('PRECIOS UNITARIOS'!$S28*500)/P28))))</f>
        <v>0</v>
      </c>
      <c r="S28" s="35">
        <f>'EV PRECIO REFERENCIA'!S28</f>
        <v>0</v>
      </c>
      <c r="T28" s="35" t="str">
        <f>'EV PRECIO REFERENCIA'!U28</f>
        <v>NO OFERTADO</v>
      </c>
      <c r="U28" s="37">
        <f>+IF(T28="NO OFERTADO",0,IF(T28="NO CUMPLE EV TECNICA",0,IF(T28="NO HABILITA",0,IF(T28="HABILITA",('PRECIOS UNITARIOS'!$S28*500)/S28))))</f>
        <v>0</v>
      </c>
      <c r="V28" s="35">
        <f>'EV PRECIO REFERENCIA'!V28</f>
        <v>0</v>
      </c>
      <c r="W28" s="35" t="str">
        <f>'EV PRECIO REFERENCIA'!X28</f>
        <v>NO OFERTADO</v>
      </c>
      <c r="X28" s="37">
        <f>+IF(W28="NO OFERTADO",0,IF(W28="NO CUMPLE EV TECNICA",0,IF(W28="NO HABILITA",0,IF(W28="HABILITA",('PRECIOS UNITARIOS'!$S28*500)/V28))))</f>
        <v>0</v>
      </c>
      <c r="Y28" s="35">
        <f>'EV PRECIO REFERENCIA'!Y28</f>
        <v>0</v>
      </c>
      <c r="Z28" s="35" t="str">
        <f>'EV PRECIO REFERENCIA'!AA28</f>
        <v>NO OFERTADO</v>
      </c>
      <c r="AA28" s="37">
        <f>+IF(Z28="NO OFERTADO",0,IF(Z28="NO CUMPLE EV TECNICA",0,IF(Z28="NO HABILITA",0,IF(Z28="HABILITA",('PRECIOS UNITARIOS'!$S28*500)/Y28))))</f>
        <v>0</v>
      </c>
      <c r="AB28" s="35">
        <f>'EV PRECIO REFERENCIA'!AB28</f>
        <v>0</v>
      </c>
      <c r="AC28" s="35" t="str">
        <f>'EV PRECIO REFERENCIA'!AD28</f>
        <v>NO OFERTADO</v>
      </c>
      <c r="AD28" s="37">
        <f>+IF(AC28="NO OFERTADO",0,IF(AC28="NO CUMPLE EV TECNICA",0,IF(AC28="NO HABILITA",0,IF(AC28="HABILITA",('PRECIOS UNITARIOS'!$S28*500)/AB28))))</f>
        <v>0</v>
      </c>
      <c r="AE28" s="35">
        <f>'EV PRECIO REFERENCIA'!AE28</f>
        <v>55</v>
      </c>
      <c r="AF28" s="35" t="str">
        <f>'EV PRECIO REFERENCIA'!AG28</f>
        <v>NO HABILITA</v>
      </c>
      <c r="AG28" s="37">
        <f>+IF(AF28="NO OFERTADO",0,IF(AF28="NO CUMPLE EV TECNICA",0,IF(AF28="NO HABILITA",0,IF(AF28="HABILITA",('PRECIOS UNITARIOS'!$S28*500)/AE28))))</f>
        <v>0</v>
      </c>
      <c r="AH28" s="35">
        <f>'EV PRECIO REFERENCIA'!AH28</f>
        <v>0</v>
      </c>
      <c r="AI28" s="35" t="str">
        <f>'EV PRECIO REFERENCIA'!AJ28</f>
        <v>NO OFERTADO</v>
      </c>
      <c r="AJ28" s="37">
        <f>+IF(AI28="NO OFERTADO",0,IF(AI28="NO CUMPLE EV TECNICA",0,IF(AI28="NO HABILITA",0,IF(AI28="HABILITA",('PRECIOS UNITARIOS'!$S28*500)/AH28))))</f>
        <v>0</v>
      </c>
      <c r="AK28" s="35">
        <f>'EV PRECIO REFERENCIA'!AK28</f>
        <v>0</v>
      </c>
      <c r="AL28" s="35" t="str">
        <f>'EV PRECIO REFERENCIA'!AM28</f>
        <v>NO OFERTADO</v>
      </c>
      <c r="AM28" s="37">
        <f>+IF(AL28="NO OFERTADO",0,IF(AL28="NO CUMPLE EV TECNICA",0,IF(AL28="NO HABILITA",0,IF(AL28="HABILITA",('PRECIOS UNITARIOS'!$S28*500)/AK28))))</f>
        <v>0</v>
      </c>
      <c r="AN28" s="35">
        <f>'EV PRECIO REFERENCIA'!AN28</f>
        <v>0</v>
      </c>
      <c r="AO28" s="35" t="str">
        <f>'EV PRECIO REFERENCIA'!AP28</f>
        <v>NO OFERTADO</v>
      </c>
      <c r="AP28" s="37">
        <f>+IF(AO28="NO OFERTADO",0,IF(AO28="NO CUMPLE EV TECNICA",0,IF(AO28="NO HABILITA",0,IF(AO28="HABILITA",('PRECIOS UNITARIOS'!$S28*500)/AN28))))</f>
        <v>0</v>
      </c>
    </row>
    <row r="29" spans="1:42" s="14" customFormat="1" ht="63.75" x14ac:dyDescent="0.2">
      <c r="A29" s="132">
        <v>20</v>
      </c>
      <c r="B29" s="136" t="s">
        <v>343</v>
      </c>
      <c r="C29" s="136" t="s">
        <v>344</v>
      </c>
      <c r="D29" s="132">
        <v>1</v>
      </c>
      <c r="E29" s="50" t="s">
        <v>331</v>
      </c>
      <c r="F29" s="164">
        <v>950</v>
      </c>
      <c r="G29" s="35">
        <f>'EV PRECIO REFERENCIA'!G29</f>
        <v>915</v>
      </c>
      <c r="H29" s="35" t="str">
        <f>'EV PRECIO REFERENCIA'!I29</f>
        <v>HABILITA</v>
      </c>
      <c r="I29" s="37">
        <f>+IF(H29="NO OFERTADO",0,IF(H29="NO CUMPLE EV TECNICA",0,IF(H29="NO HABILITA",0,IF(H29="HABILITA",('PRECIOS UNITARIOS'!$S29*500)/G29))))</f>
        <v>500</v>
      </c>
      <c r="J29" s="35">
        <f>'EV PRECIO REFERENCIA'!J29</f>
        <v>0</v>
      </c>
      <c r="K29" s="35" t="str">
        <f>'EV PRECIO REFERENCIA'!L29</f>
        <v>NO OFERTADO</v>
      </c>
      <c r="L29" s="37">
        <f>+IF(K29="NO OFERTADO",0,IF(K29="NO CUMPLE EV TECNICA",0,IF(K29="NO HABILITA",0,IF(K29="HABILITA",('PRECIOS UNITARIOS'!$S29*500)/J29))))</f>
        <v>0</v>
      </c>
      <c r="M29" s="35">
        <f>'EV PRECIO REFERENCIA'!M29</f>
        <v>1120</v>
      </c>
      <c r="N29" s="35" t="str">
        <f>'EV PRECIO REFERENCIA'!O29</f>
        <v>HABILITA</v>
      </c>
      <c r="O29" s="37">
        <f>+IF(N29="NO OFERTADO",0,IF(N29="NO CUMPLE EV TECNICA",0,IF(N29="NO HABILITA",0,IF(N29="HABILITA",('PRECIOS UNITARIOS'!$S29*500)/M29))))</f>
        <v>408.48214285714283</v>
      </c>
      <c r="P29" s="35">
        <f>'EV PRECIO REFERENCIA'!P29</f>
        <v>0</v>
      </c>
      <c r="Q29" s="35" t="str">
        <f>'EV PRECIO REFERENCIA'!R29</f>
        <v>NO OFERTADO</v>
      </c>
      <c r="R29" s="37">
        <f>+IF(Q29="NO OFERTADO",0,IF(Q29="NO CUMPLE EV TECNICA",0,IF(Q29="NO HABILITA",0,IF(Q29="HABILITA",('PRECIOS UNITARIOS'!$S29*500)/P29))))</f>
        <v>0</v>
      </c>
      <c r="S29" s="35">
        <f>'EV PRECIO REFERENCIA'!S29</f>
        <v>0</v>
      </c>
      <c r="T29" s="35" t="str">
        <f>'EV PRECIO REFERENCIA'!U29</f>
        <v>NO OFERTADO</v>
      </c>
      <c r="U29" s="37">
        <f>+IF(T29="NO OFERTADO",0,IF(T29="NO CUMPLE EV TECNICA",0,IF(T29="NO HABILITA",0,IF(T29="HABILITA",('PRECIOS UNITARIOS'!$S29*500)/S29))))</f>
        <v>0</v>
      </c>
      <c r="V29" s="35">
        <f>'EV PRECIO REFERENCIA'!V29</f>
        <v>0</v>
      </c>
      <c r="W29" s="35" t="str">
        <f>'EV PRECIO REFERENCIA'!X29</f>
        <v>NO OFERTADO</v>
      </c>
      <c r="X29" s="37">
        <f>+IF(W29="NO OFERTADO",0,IF(W29="NO CUMPLE EV TECNICA",0,IF(W29="NO HABILITA",0,IF(W29="HABILITA",('PRECIOS UNITARIOS'!$S29*500)/V29))))</f>
        <v>0</v>
      </c>
      <c r="Y29" s="35">
        <f>'EV PRECIO REFERENCIA'!Y29</f>
        <v>0</v>
      </c>
      <c r="Z29" s="35" t="str">
        <f>'EV PRECIO REFERENCIA'!AA29</f>
        <v>NO OFERTADO</v>
      </c>
      <c r="AA29" s="37">
        <f>+IF(Z29="NO OFERTADO",0,IF(Z29="NO CUMPLE EV TECNICA",0,IF(Z29="NO HABILITA",0,IF(Z29="HABILITA",('PRECIOS UNITARIOS'!$S29*500)/Y29))))</f>
        <v>0</v>
      </c>
      <c r="AB29" s="35">
        <f>'EV PRECIO REFERENCIA'!AB29</f>
        <v>0</v>
      </c>
      <c r="AC29" s="35" t="str">
        <f>'EV PRECIO REFERENCIA'!AD29</f>
        <v>NO OFERTADO</v>
      </c>
      <c r="AD29" s="37">
        <f>+IF(AC29="NO OFERTADO",0,IF(AC29="NO CUMPLE EV TECNICA",0,IF(AC29="NO HABILITA",0,IF(AC29="HABILITA",('PRECIOS UNITARIOS'!$S29*500)/AB29))))</f>
        <v>0</v>
      </c>
      <c r="AE29" s="35">
        <f>'EV PRECIO REFERENCIA'!AE29</f>
        <v>0</v>
      </c>
      <c r="AF29" s="35" t="str">
        <f>'EV PRECIO REFERENCIA'!AG29</f>
        <v>NO OFERTADO</v>
      </c>
      <c r="AG29" s="37">
        <f>+IF(AF29="NO OFERTADO",0,IF(AF29="NO CUMPLE EV TECNICA",0,IF(AF29="NO HABILITA",0,IF(AF29="HABILITA",('PRECIOS UNITARIOS'!$S29*500)/AE29))))</f>
        <v>0</v>
      </c>
      <c r="AH29" s="35">
        <f>'EV PRECIO REFERENCIA'!AH29</f>
        <v>0</v>
      </c>
      <c r="AI29" s="35" t="str">
        <f>'EV PRECIO REFERENCIA'!AJ29</f>
        <v>NO OFERTADO</v>
      </c>
      <c r="AJ29" s="37">
        <f>+IF(AI29="NO OFERTADO",0,IF(AI29="NO CUMPLE EV TECNICA",0,IF(AI29="NO HABILITA",0,IF(AI29="HABILITA",('PRECIOS UNITARIOS'!$S29*500)/AH29))))</f>
        <v>0</v>
      </c>
      <c r="AK29" s="35">
        <f>'EV PRECIO REFERENCIA'!AK29</f>
        <v>0</v>
      </c>
      <c r="AL29" s="35" t="str">
        <f>'EV PRECIO REFERENCIA'!AM29</f>
        <v>NO OFERTADO</v>
      </c>
      <c r="AM29" s="37">
        <f>+IF(AL29="NO OFERTADO",0,IF(AL29="NO CUMPLE EV TECNICA",0,IF(AL29="NO HABILITA",0,IF(AL29="HABILITA",('PRECIOS UNITARIOS'!$S29*500)/AK29))))</f>
        <v>0</v>
      </c>
      <c r="AN29" s="35">
        <f>'EV PRECIO REFERENCIA'!AN29</f>
        <v>0</v>
      </c>
      <c r="AO29" s="35" t="str">
        <f>'EV PRECIO REFERENCIA'!AP29</f>
        <v>NO OFERTADO</v>
      </c>
      <c r="AP29" s="37">
        <f>+IF(AO29="NO OFERTADO",0,IF(AO29="NO CUMPLE EV TECNICA",0,IF(AO29="NO HABILITA",0,IF(AO29="HABILITA",('PRECIOS UNITARIOS'!$S29*500)/AN29))))</f>
        <v>0</v>
      </c>
    </row>
    <row r="30" spans="1:42" s="14" customFormat="1" ht="25.5" x14ac:dyDescent="0.2">
      <c r="A30" s="133">
        <v>21</v>
      </c>
      <c r="B30" s="136" t="s">
        <v>190</v>
      </c>
      <c r="C30" s="136" t="s">
        <v>183</v>
      </c>
      <c r="D30" s="132">
        <v>1</v>
      </c>
      <c r="E30" s="50" t="s">
        <v>331</v>
      </c>
      <c r="F30" s="164">
        <v>830</v>
      </c>
      <c r="G30" s="35">
        <f>'EV PRECIO REFERENCIA'!G30</f>
        <v>890</v>
      </c>
      <c r="H30" s="35" t="str">
        <f>'EV PRECIO REFERENCIA'!I30</f>
        <v>HABILITA</v>
      </c>
      <c r="I30" s="37">
        <f>+IF(H30="NO OFERTADO",0,IF(H30="NO CUMPLE EV TECNICA",0,IF(H30="NO HABILITA",0,IF(H30="HABILITA",('PRECIOS UNITARIOS'!$S30*500)/G30))))</f>
        <v>474.15730337078651</v>
      </c>
      <c r="J30" s="35">
        <f>'EV PRECIO REFERENCIA'!J30</f>
        <v>0</v>
      </c>
      <c r="K30" s="35" t="str">
        <f>'EV PRECIO REFERENCIA'!L30</f>
        <v>NO OFERTADO</v>
      </c>
      <c r="L30" s="37">
        <f>+IF(K30="NO OFERTADO",0,IF(K30="NO CUMPLE EV TECNICA",0,IF(K30="NO HABILITA",0,IF(K30="HABILITA",('PRECIOS UNITARIOS'!$S30*500)/J30))))</f>
        <v>0</v>
      </c>
      <c r="M30" s="35">
        <f>'EV PRECIO REFERENCIA'!M30</f>
        <v>844</v>
      </c>
      <c r="N30" s="35" t="str">
        <f>'EV PRECIO REFERENCIA'!O30</f>
        <v>HABILITA</v>
      </c>
      <c r="O30" s="37">
        <f>+IF(N30="NO OFERTADO",0,IF(N30="NO CUMPLE EV TECNICA",0,IF(N30="NO HABILITA",0,IF(N30="HABILITA",('PRECIOS UNITARIOS'!$S30*500)/M30))))</f>
        <v>500</v>
      </c>
      <c r="P30" s="35">
        <f>'EV PRECIO REFERENCIA'!P30</f>
        <v>1014</v>
      </c>
      <c r="Q30" s="35" t="str">
        <f>'EV PRECIO REFERENCIA'!R30</f>
        <v>HABILITA</v>
      </c>
      <c r="R30" s="37">
        <f>+IF(Q30="NO OFERTADO",0,IF(Q30="NO CUMPLE EV TECNICA",0,IF(Q30="NO HABILITA",0,IF(Q30="HABILITA",('PRECIOS UNITARIOS'!$S30*500)/P30))))</f>
        <v>416.17357001972385</v>
      </c>
      <c r="S30" s="35">
        <f>'EV PRECIO REFERENCIA'!S30</f>
        <v>0</v>
      </c>
      <c r="T30" s="35" t="str">
        <f>'EV PRECIO REFERENCIA'!U30</f>
        <v>NO OFERTADO</v>
      </c>
      <c r="U30" s="37">
        <f>+IF(T30="NO OFERTADO",0,IF(T30="NO CUMPLE EV TECNICA",0,IF(T30="NO HABILITA",0,IF(T30="HABILITA",('PRECIOS UNITARIOS'!$S30*500)/S30))))</f>
        <v>0</v>
      </c>
      <c r="V30" s="35">
        <f>'EV PRECIO REFERENCIA'!V30</f>
        <v>0</v>
      </c>
      <c r="W30" s="35" t="str">
        <f>'EV PRECIO REFERENCIA'!X30</f>
        <v>NO OFERTADO</v>
      </c>
      <c r="X30" s="37">
        <f>+IF(W30="NO OFERTADO",0,IF(W30="NO CUMPLE EV TECNICA",0,IF(W30="NO HABILITA",0,IF(W30="HABILITA",('PRECIOS UNITARIOS'!$S30*500)/V30))))</f>
        <v>0</v>
      </c>
      <c r="Y30" s="35">
        <f>'EV PRECIO REFERENCIA'!Y30</f>
        <v>0</v>
      </c>
      <c r="Z30" s="35" t="str">
        <f>'EV PRECIO REFERENCIA'!AA30</f>
        <v>NO OFERTADO</v>
      </c>
      <c r="AA30" s="37">
        <f>+IF(Z30="NO OFERTADO",0,IF(Z30="NO CUMPLE EV TECNICA",0,IF(Z30="NO HABILITA",0,IF(Z30="HABILITA",('PRECIOS UNITARIOS'!$S30*500)/Y30))))</f>
        <v>0</v>
      </c>
      <c r="AB30" s="35">
        <f>'EV PRECIO REFERENCIA'!AB30</f>
        <v>0</v>
      </c>
      <c r="AC30" s="35" t="str">
        <f>'EV PRECIO REFERENCIA'!AD30</f>
        <v>NO OFERTADO</v>
      </c>
      <c r="AD30" s="37">
        <f>+IF(AC30="NO OFERTADO",0,IF(AC30="NO CUMPLE EV TECNICA",0,IF(AC30="NO HABILITA",0,IF(AC30="HABILITA",('PRECIOS UNITARIOS'!$S30*500)/AB30))))</f>
        <v>0</v>
      </c>
      <c r="AE30" s="35">
        <f>'EV PRECIO REFERENCIA'!AE30</f>
        <v>0</v>
      </c>
      <c r="AF30" s="35" t="str">
        <f>'EV PRECIO REFERENCIA'!AG30</f>
        <v>NO OFERTADO</v>
      </c>
      <c r="AG30" s="37">
        <f>+IF(AF30="NO OFERTADO",0,IF(AF30="NO CUMPLE EV TECNICA",0,IF(AF30="NO HABILITA",0,IF(AF30="HABILITA",('PRECIOS UNITARIOS'!$S30*500)/AE30))))</f>
        <v>0</v>
      </c>
      <c r="AH30" s="35">
        <f>'EV PRECIO REFERENCIA'!AH30</f>
        <v>0</v>
      </c>
      <c r="AI30" s="35" t="str">
        <f>'EV PRECIO REFERENCIA'!AJ30</f>
        <v>NO OFERTADO</v>
      </c>
      <c r="AJ30" s="37">
        <f>+IF(AI30="NO OFERTADO",0,IF(AI30="NO CUMPLE EV TECNICA",0,IF(AI30="NO HABILITA",0,IF(AI30="HABILITA",('PRECIOS UNITARIOS'!$S30*500)/AH30))))</f>
        <v>0</v>
      </c>
      <c r="AK30" s="35">
        <f>'EV PRECIO REFERENCIA'!AK30</f>
        <v>0</v>
      </c>
      <c r="AL30" s="35" t="str">
        <f>'EV PRECIO REFERENCIA'!AM30</f>
        <v>NO OFERTADO</v>
      </c>
      <c r="AM30" s="37">
        <f>+IF(AL30="NO OFERTADO",0,IF(AL30="NO CUMPLE EV TECNICA",0,IF(AL30="NO HABILITA",0,IF(AL30="HABILITA",('PRECIOS UNITARIOS'!$S30*500)/AK30))))</f>
        <v>0</v>
      </c>
      <c r="AN30" s="35">
        <f>'EV PRECIO REFERENCIA'!AN30</f>
        <v>0</v>
      </c>
      <c r="AO30" s="35" t="str">
        <f>'EV PRECIO REFERENCIA'!AP30</f>
        <v>NO OFERTADO</v>
      </c>
      <c r="AP30" s="37">
        <f>+IF(AO30="NO OFERTADO",0,IF(AO30="NO CUMPLE EV TECNICA",0,IF(AO30="NO HABILITA",0,IF(AO30="HABILITA",('PRECIOS UNITARIOS'!$S30*500)/AN30))))</f>
        <v>0</v>
      </c>
    </row>
    <row r="31" spans="1:42" s="14" customFormat="1" ht="38.25" x14ac:dyDescent="0.2">
      <c r="A31" s="132">
        <v>22</v>
      </c>
      <c r="B31" s="136" t="s">
        <v>345</v>
      </c>
      <c r="C31" s="136" t="s">
        <v>346</v>
      </c>
      <c r="D31" s="132">
        <v>1</v>
      </c>
      <c r="E31" s="50" t="s">
        <v>331</v>
      </c>
      <c r="F31" s="164">
        <v>44000</v>
      </c>
      <c r="G31" s="35">
        <f>'EV PRECIO REFERENCIA'!G31</f>
        <v>40000</v>
      </c>
      <c r="H31" s="35" t="str">
        <f>'EV PRECIO REFERENCIA'!I31</f>
        <v>HABILITA</v>
      </c>
      <c r="I31" s="37">
        <f>+IF(H31="NO OFERTADO",0,IF(H31="NO CUMPLE EV TECNICA",0,IF(H31="NO HABILITA",0,IF(H31="HABILITA",('PRECIOS UNITARIOS'!$S31*500)/G31))))</f>
        <v>500</v>
      </c>
      <c r="J31" s="35">
        <f>'EV PRECIO REFERENCIA'!J31</f>
        <v>0</v>
      </c>
      <c r="K31" s="35" t="str">
        <f>'EV PRECIO REFERENCIA'!L31</f>
        <v>NO OFERTADO</v>
      </c>
      <c r="L31" s="37">
        <f>+IF(K31="NO OFERTADO",0,IF(K31="NO CUMPLE EV TECNICA",0,IF(K31="NO HABILITA",0,IF(K31="HABILITA",('PRECIOS UNITARIOS'!$S31*500)/J31))))</f>
        <v>0</v>
      </c>
      <c r="M31" s="35">
        <f>'EV PRECIO REFERENCIA'!M31</f>
        <v>57100</v>
      </c>
      <c r="N31" s="35" t="str">
        <f>'EV PRECIO REFERENCIA'!O31</f>
        <v>HABILITA</v>
      </c>
      <c r="O31" s="37">
        <f>+IF(N31="NO OFERTADO",0,IF(N31="NO CUMPLE EV TECNICA",0,IF(N31="NO HABILITA",0,IF(N31="HABILITA",('PRECIOS UNITARIOS'!$S31*500)/M31))))</f>
        <v>350.2626970227671</v>
      </c>
      <c r="P31" s="35">
        <f>'EV PRECIO REFERENCIA'!P31</f>
        <v>45455</v>
      </c>
      <c r="Q31" s="35" t="str">
        <f>'EV PRECIO REFERENCIA'!R31</f>
        <v>NO HABILITA</v>
      </c>
      <c r="R31" s="37">
        <f>+IF(Q31="NO OFERTADO",0,IF(Q31="NO CUMPLE EV TECNICA",0,IF(Q31="NO HABILITA",0,IF(Q31="HABILITA",('PRECIOS UNITARIOS'!$S31*500)/P31))))</f>
        <v>0</v>
      </c>
      <c r="S31" s="35">
        <f>'EV PRECIO REFERENCIA'!S31</f>
        <v>0</v>
      </c>
      <c r="T31" s="35" t="str">
        <f>'EV PRECIO REFERENCIA'!U31</f>
        <v>NO OFERTADO</v>
      </c>
      <c r="U31" s="37">
        <f>+IF(T31="NO OFERTADO",0,IF(T31="NO CUMPLE EV TECNICA",0,IF(T31="NO HABILITA",0,IF(T31="HABILITA",('PRECIOS UNITARIOS'!$S31*500)/S31))))</f>
        <v>0</v>
      </c>
      <c r="V31" s="35">
        <f>'EV PRECIO REFERENCIA'!V31</f>
        <v>0</v>
      </c>
      <c r="W31" s="35" t="str">
        <f>'EV PRECIO REFERENCIA'!X31</f>
        <v>NO OFERTADO</v>
      </c>
      <c r="X31" s="37">
        <f>+IF(W31="NO OFERTADO",0,IF(W31="NO CUMPLE EV TECNICA",0,IF(W31="NO HABILITA",0,IF(W31="HABILITA",('PRECIOS UNITARIOS'!$S31*500)/V31))))</f>
        <v>0</v>
      </c>
      <c r="Y31" s="35">
        <f>'EV PRECIO REFERENCIA'!Y31</f>
        <v>0</v>
      </c>
      <c r="Z31" s="35" t="str">
        <f>'EV PRECIO REFERENCIA'!AA31</f>
        <v>NO OFERTADO</v>
      </c>
      <c r="AA31" s="37">
        <f>+IF(Z31="NO OFERTADO",0,IF(Z31="NO CUMPLE EV TECNICA",0,IF(Z31="NO HABILITA",0,IF(Z31="HABILITA",('PRECIOS UNITARIOS'!$S31*500)/Y31))))</f>
        <v>0</v>
      </c>
      <c r="AB31" s="35">
        <f>'EV PRECIO REFERENCIA'!AB31</f>
        <v>0</v>
      </c>
      <c r="AC31" s="35" t="str">
        <f>'EV PRECIO REFERENCIA'!AD31</f>
        <v>NO OFERTADO</v>
      </c>
      <c r="AD31" s="37">
        <f>+IF(AC31="NO OFERTADO",0,IF(AC31="NO CUMPLE EV TECNICA",0,IF(AC31="NO HABILITA",0,IF(AC31="HABILITA",('PRECIOS UNITARIOS'!$S31*500)/AB31))))</f>
        <v>0</v>
      </c>
      <c r="AE31" s="35">
        <f>'EV PRECIO REFERENCIA'!AE31</f>
        <v>45455</v>
      </c>
      <c r="AF31" s="35" t="str">
        <f>'EV PRECIO REFERENCIA'!AG31</f>
        <v>NO HABILITA</v>
      </c>
      <c r="AG31" s="37">
        <f>+IF(AF31="NO OFERTADO",0,IF(AF31="NO CUMPLE EV TECNICA",0,IF(AF31="NO HABILITA",0,IF(AF31="HABILITA",('PRECIOS UNITARIOS'!$S31*500)/AE31))))</f>
        <v>0</v>
      </c>
      <c r="AH31" s="35">
        <f>'EV PRECIO REFERENCIA'!AH31</f>
        <v>0</v>
      </c>
      <c r="AI31" s="35" t="str">
        <f>'EV PRECIO REFERENCIA'!AJ31</f>
        <v>NO OFERTADO</v>
      </c>
      <c r="AJ31" s="37">
        <f>+IF(AI31="NO OFERTADO",0,IF(AI31="NO CUMPLE EV TECNICA",0,IF(AI31="NO HABILITA",0,IF(AI31="HABILITA",('PRECIOS UNITARIOS'!$S31*500)/AH31))))</f>
        <v>0</v>
      </c>
      <c r="AK31" s="35">
        <f>'EV PRECIO REFERENCIA'!AK31</f>
        <v>0</v>
      </c>
      <c r="AL31" s="35" t="str">
        <f>'EV PRECIO REFERENCIA'!AM31</f>
        <v>NO OFERTADO</v>
      </c>
      <c r="AM31" s="37">
        <f>+IF(AL31="NO OFERTADO",0,IF(AL31="NO CUMPLE EV TECNICA",0,IF(AL31="NO HABILITA",0,IF(AL31="HABILITA",('PRECIOS UNITARIOS'!$S31*500)/AK31))))</f>
        <v>0</v>
      </c>
      <c r="AN31" s="35">
        <f>'EV PRECIO REFERENCIA'!AN31</f>
        <v>0</v>
      </c>
      <c r="AO31" s="35" t="str">
        <f>'EV PRECIO REFERENCIA'!AP31</f>
        <v>NO OFERTADO</v>
      </c>
      <c r="AP31" s="37">
        <f>+IF(AO31="NO OFERTADO",0,IF(AO31="NO CUMPLE EV TECNICA",0,IF(AO31="NO HABILITA",0,IF(AO31="HABILITA",('PRECIOS UNITARIOS'!$S31*500)/AN31))))</f>
        <v>0</v>
      </c>
    </row>
    <row r="32" spans="1:42" s="14" customFormat="1" ht="25.5" x14ac:dyDescent="0.2">
      <c r="A32" s="133">
        <v>23</v>
      </c>
      <c r="B32" s="136" t="s">
        <v>45</v>
      </c>
      <c r="C32" s="136" t="s">
        <v>44</v>
      </c>
      <c r="D32" s="132">
        <v>1</v>
      </c>
      <c r="E32" s="50" t="s">
        <v>331</v>
      </c>
      <c r="F32" s="164">
        <v>10824</v>
      </c>
      <c r="G32" s="35">
        <f>'EV PRECIO REFERENCIA'!G32</f>
        <v>0</v>
      </c>
      <c r="H32" s="35" t="str">
        <f>'EV PRECIO REFERENCIA'!I32</f>
        <v>NO OFERTADO</v>
      </c>
      <c r="I32" s="37">
        <f>+IF(H32="NO OFERTADO",0,IF(H32="NO CUMPLE EV TECNICA",0,IF(H32="NO HABILITA",0,IF(H32="HABILITA",('PRECIOS UNITARIOS'!$S32*500)/G32))))</f>
        <v>0</v>
      </c>
      <c r="J32" s="35">
        <f>'EV PRECIO REFERENCIA'!J32</f>
        <v>0</v>
      </c>
      <c r="K32" s="35" t="str">
        <f>'EV PRECIO REFERENCIA'!L32</f>
        <v>NO OFERTADO</v>
      </c>
      <c r="L32" s="37">
        <f>+IF(K32="NO OFERTADO",0,IF(K32="NO CUMPLE EV TECNICA",0,IF(K32="NO HABILITA",0,IF(K32="HABILITA",('PRECIOS UNITARIOS'!$S32*500)/J32))))</f>
        <v>0</v>
      </c>
      <c r="M32" s="35">
        <f>'EV PRECIO REFERENCIA'!M32</f>
        <v>0</v>
      </c>
      <c r="N32" s="35" t="str">
        <f>'EV PRECIO REFERENCIA'!O32</f>
        <v>NO OFERTADO</v>
      </c>
      <c r="O32" s="37">
        <f>+IF(N32="NO OFERTADO",0,IF(N32="NO CUMPLE EV TECNICA",0,IF(N32="NO HABILITA",0,IF(N32="HABILITA",('PRECIOS UNITARIOS'!$S32*500)/M32))))</f>
        <v>0</v>
      </c>
      <c r="P32" s="35">
        <f>'EV PRECIO REFERENCIA'!P32</f>
        <v>43977</v>
      </c>
      <c r="Q32" s="35" t="str">
        <f>'EV PRECIO REFERENCIA'!R32</f>
        <v>NO HABILITA</v>
      </c>
      <c r="R32" s="37">
        <f>+IF(Q32="NO OFERTADO",0,IF(Q32="NO CUMPLE EV TECNICA",0,IF(Q32="NO HABILITA",0,IF(Q32="HABILITA",('PRECIOS UNITARIOS'!$S32*500)/P32))))</f>
        <v>0</v>
      </c>
      <c r="S32" s="35">
        <f>'EV PRECIO REFERENCIA'!S32</f>
        <v>0</v>
      </c>
      <c r="T32" s="35" t="str">
        <f>'EV PRECIO REFERENCIA'!U32</f>
        <v>NO OFERTADO</v>
      </c>
      <c r="U32" s="37">
        <f>+IF(T32="NO OFERTADO",0,IF(T32="NO CUMPLE EV TECNICA",0,IF(T32="NO HABILITA",0,IF(T32="HABILITA",('PRECIOS UNITARIOS'!$S32*500)/S32))))</f>
        <v>0</v>
      </c>
      <c r="V32" s="35">
        <f>'EV PRECIO REFERENCIA'!V32</f>
        <v>0</v>
      </c>
      <c r="W32" s="35" t="str">
        <f>'EV PRECIO REFERENCIA'!X32</f>
        <v>NO OFERTADO</v>
      </c>
      <c r="X32" s="37">
        <f>+IF(W32="NO OFERTADO",0,IF(W32="NO CUMPLE EV TECNICA",0,IF(W32="NO HABILITA",0,IF(W32="HABILITA",('PRECIOS UNITARIOS'!$S32*500)/V32))))</f>
        <v>0</v>
      </c>
      <c r="Y32" s="35">
        <f>'EV PRECIO REFERENCIA'!Y32</f>
        <v>0</v>
      </c>
      <c r="Z32" s="35" t="str">
        <f>'EV PRECIO REFERENCIA'!AA32</f>
        <v>NO OFERTADO</v>
      </c>
      <c r="AA32" s="37">
        <f>+IF(Z32="NO OFERTADO",0,IF(Z32="NO CUMPLE EV TECNICA",0,IF(Z32="NO HABILITA",0,IF(Z32="HABILITA",('PRECIOS UNITARIOS'!$S32*500)/Y32))))</f>
        <v>0</v>
      </c>
      <c r="AB32" s="35">
        <f>'EV PRECIO REFERENCIA'!AB32</f>
        <v>0</v>
      </c>
      <c r="AC32" s="35" t="str">
        <f>'EV PRECIO REFERENCIA'!AD32</f>
        <v>NO OFERTADO</v>
      </c>
      <c r="AD32" s="37">
        <f>+IF(AC32="NO OFERTADO",0,IF(AC32="NO CUMPLE EV TECNICA",0,IF(AC32="NO HABILITA",0,IF(AC32="HABILITA",('PRECIOS UNITARIOS'!$S32*500)/AB32))))</f>
        <v>0</v>
      </c>
      <c r="AE32" s="35">
        <f>'EV PRECIO REFERENCIA'!AE32</f>
        <v>0</v>
      </c>
      <c r="AF32" s="35" t="str">
        <f>'EV PRECIO REFERENCIA'!AG32</f>
        <v>NO OFERTADO</v>
      </c>
      <c r="AG32" s="37">
        <f>+IF(AF32="NO OFERTADO",0,IF(AF32="NO CUMPLE EV TECNICA",0,IF(AF32="NO HABILITA",0,IF(AF32="HABILITA",('PRECIOS UNITARIOS'!$S32*500)/AE32))))</f>
        <v>0</v>
      </c>
      <c r="AH32" s="35">
        <f>'EV PRECIO REFERENCIA'!AH32</f>
        <v>0</v>
      </c>
      <c r="AI32" s="35" t="str">
        <f>'EV PRECIO REFERENCIA'!AJ32</f>
        <v>NO OFERTADO</v>
      </c>
      <c r="AJ32" s="37">
        <f>+IF(AI32="NO OFERTADO",0,IF(AI32="NO CUMPLE EV TECNICA",0,IF(AI32="NO HABILITA",0,IF(AI32="HABILITA",('PRECIOS UNITARIOS'!$S32*500)/AH32))))</f>
        <v>0</v>
      </c>
      <c r="AK32" s="35">
        <f>'EV PRECIO REFERENCIA'!AK32</f>
        <v>0</v>
      </c>
      <c r="AL32" s="35" t="str">
        <f>'EV PRECIO REFERENCIA'!AM32</f>
        <v>NO OFERTADO</v>
      </c>
      <c r="AM32" s="37">
        <f>+IF(AL32="NO OFERTADO",0,IF(AL32="NO CUMPLE EV TECNICA",0,IF(AL32="NO HABILITA",0,IF(AL32="HABILITA",('PRECIOS UNITARIOS'!$S32*500)/AK32))))</f>
        <v>0</v>
      </c>
      <c r="AN32" s="35">
        <f>'EV PRECIO REFERENCIA'!AN32</f>
        <v>0</v>
      </c>
      <c r="AO32" s="35" t="str">
        <f>'EV PRECIO REFERENCIA'!AP32</f>
        <v>NO OFERTADO</v>
      </c>
      <c r="AP32" s="37">
        <f>+IF(AO32="NO OFERTADO",0,IF(AO32="NO CUMPLE EV TECNICA",0,IF(AO32="NO HABILITA",0,IF(AO32="HABILITA",('PRECIOS UNITARIOS'!$S32*500)/AN32))))</f>
        <v>0</v>
      </c>
    </row>
    <row r="33" spans="1:42" s="14" customFormat="1" ht="25.5" x14ac:dyDescent="0.2">
      <c r="A33" s="132">
        <v>24</v>
      </c>
      <c r="B33" s="136" t="s">
        <v>46</v>
      </c>
      <c r="C33" s="136" t="s">
        <v>44</v>
      </c>
      <c r="D33" s="132">
        <v>1</v>
      </c>
      <c r="E33" s="50" t="s">
        <v>331</v>
      </c>
      <c r="F33" s="164">
        <v>41075</v>
      </c>
      <c r="G33" s="35">
        <f>'EV PRECIO REFERENCIA'!G33</f>
        <v>0</v>
      </c>
      <c r="H33" s="35" t="str">
        <f>'EV PRECIO REFERENCIA'!I33</f>
        <v>NO OFERTADO</v>
      </c>
      <c r="I33" s="37">
        <f>+IF(H33="NO OFERTADO",0,IF(H33="NO CUMPLE EV TECNICA",0,IF(H33="NO HABILITA",0,IF(H33="HABILITA",('PRECIOS UNITARIOS'!$S33*500)/G33))))</f>
        <v>0</v>
      </c>
      <c r="J33" s="35">
        <f>'EV PRECIO REFERENCIA'!J33</f>
        <v>0</v>
      </c>
      <c r="K33" s="35" t="str">
        <f>'EV PRECIO REFERENCIA'!L33</f>
        <v>NO OFERTADO</v>
      </c>
      <c r="L33" s="37">
        <f>+IF(K33="NO OFERTADO",0,IF(K33="NO CUMPLE EV TECNICA",0,IF(K33="NO HABILITA",0,IF(K33="HABILITA",('PRECIOS UNITARIOS'!$S33*500)/J33))))</f>
        <v>0</v>
      </c>
      <c r="M33" s="35">
        <f>'EV PRECIO REFERENCIA'!M33</f>
        <v>0</v>
      </c>
      <c r="N33" s="35" t="str">
        <f>'EV PRECIO REFERENCIA'!O33</f>
        <v>NO OFERTADO</v>
      </c>
      <c r="O33" s="37">
        <f>+IF(N33="NO OFERTADO",0,IF(N33="NO CUMPLE EV TECNICA",0,IF(N33="NO HABILITA",0,IF(N33="HABILITA",('PRECIOS UNITARIOS'!$S33*500)/M33))))</f>
        <v>0</v>
      </c>
      <c r="P33" s="35">
        <f>'EV PRECIO REFERENCIA'!P33</f>
        <v>52332.63</v>
      </c>
      <c r="Q33" s="35" t="str">
        <f>'EV PRECIO REFERENCIA'!R33</f>
        <v>NO HABILITA</v>
      </c>
      <c r="R33" s="37">
        <f>+IF(Q33="NO OFERTADO",0,IF(Q33="NO CUMPLE EV TECNICA",0,IF(Q33="NO HABILITA",0,IF(Q33="HABILITA",('PRECIOS UNITARIOS'!$S33*500)/P33))))</f>
        <v>0</v>
      </c>
      <c r="S33" s="35">
        <f>'EV PRECIO REFERENCIA'!S33</f>
        <v>0</v>
      </c>
      <c r="T33" s="35" t="str">
        <f>'EV PRECIO REFERENCIA'!U33</f>
        <v>NO OFERTADO</v>
      </c>
      <c r="U33" s="37">
        <f>+IF(T33="NO OFERTADO",0,IF(T33="NO CUMPLE EV TECNICA",0,IF(T33="NO HABILITA",0,IF(T33="HABILITA",('PRECIOS UNITARIOS'!$S33*500)/S33))))</f>
        <v>0</v>
      </c>
      <c r="V33" s="35">
        <f>'EV PRECIO REFERENCIA'!V33</f>
        <v>0</v>
      </c>
      <c r="W33" s="35" t="str">
        <f>'EV PRECIO REFERENCIA'!X33</f>
        <v>NO OFERTADO</v>
      </c>
      <c r="X33" s="37">
        <f>+IF(W33="NO OFERTADO",0,IF(W33="NO CUMPLE EV TECNICA",0,IF(W33="NO HABILITA",0,IF(W33="HABILITA",('PRECIOS UNITARIOS'!$S33*500)/V33))))</f>
        <v>0</v>
      </c>
      <c r="Y33" s="35">
        <f>'EV PRECIO REFERENCIA'!Y33</f>
        <v>0</v>
      </c>
      <c r="Z33" s="35" t="str">
        <f>'EV PRECIO REFERENCIA'!AA33</f>
        <v>NO OFERTADO</v>
      </c>
      <c r="AA33" s="37">
        <f>+IF(Z33="NO OFERTADO",0,IF(Z33="NO CUMPLE EV TECNICA",0,IF(Z33="NO HABILITA",0,IF(Z33="HABILITA",('PRECIOS UNITARIOS'!$S33*500)/Y33))))</f>
        <v>0</v>
      </c>
      <c r="AB33" s="35">
        <f>'EV PRECIO REFERENCIA'!AB33</f>
        <v>0</v>
      </c>
      <c r="AC33" s="35" t="str">
        <f>'EV PRECIO REFERENCIA'!AD33</f>
        <v>NO OFERTADO</v>
      </c>
      <c r="AD33" s="37">
        <f>+IF(AC33="NO OFERTADO",0,IF(AC33="NO CUMPLE EV TECNICA",0,IF(AC33="NO HABILITA",0,IF(AC33="HABILITA",('PRECIOS UNITARIOS'!$S33*500)/AB33))))</f>
        <v>0</v>
      </c>
      <c r="AE33" s="35">
        <f>'EV PRECIO REFERENCIA'!AE33</f>
        <v>0</v>
      </c>
      <c r="AF33" s="35" t="str">
        <f>'EV PRECIO REFERENCIA'!AG33</f>
        <v>NO OFERTADO</v>
      </c>
      <c r="AG33" s="37">
        <f>+IF(AF33="NO OFERTADO",0,IF(AF33="NO CUMPLE EV TECNICA",0,IF(AF33="NO HABILITA",0,IF(AF33="HABILITA",('PRECIOS UNITARIOS'!$S33*500)/AE33))))</f>
        <v>0</v>
      </c>
      <c r="AH33" s="35">
        <f>'EV PRECIO REFERENCIA'!AH33</f>
        <v>0</v>
      </c>
      <c r="AI33" s="35" t="str">
        <f>'EV PRECIO REFERENCIA'!AJ33</f>
        <v>NO OFERTADO</v>
      </c>
      <c r="AJ33" s="37">
        <f>+IF(AI33="NO OFERTADO",0,IF(AI33="NO CUMPLE EV TECNICA",0,IF(AI33="NO HABILITA",0,IF(AI33="HABILITA",('PRECIOS UNITARIOS'!$S33*500)/AH33))))</f>
        <v>0</v>
      </c>
      <c r="AK33" s="35">
        <f>'EV PRECIO REFERENCIA'!AK33</f>
        <v>0</v>
      </c>
      <c r="AL33" s="35" t="str">
        <f>'EV PRECIO REFERENCIA'!AM33</f>
        <v>NO OFERTADO</v>
      </c>
      <c r="AM33" s="37">
        <f>+IF(AL33="NO OFERTADO",0,IF(AL33="NO CUMPLE EV TECNICA",0,IF(AL33="NO HABILITA",0,IF(AL33="HABILITA",('PRECIOS UNITARIOS'!$S33*500)/AK33))))</f>
        <v>0</v>
      </c>
      <c r="AN33" s="35">
        <f>'EV PRECIO REFERENCIA'!AN33</f>
        <v>0</v>
      </c>
      <c r="AO33" s="35" t="str">
        <f>'EV PRECIO REFERENCIA'!AP33</f>
        <v>NO OFERTADO</v>
      </c>
      <c r="AP33" s="37">
        <f>+IF(AO33="NO OFERTADO",0,IF(AO33="NO CUMPLE EV TECNICA",0,IF(AO33="NO HABILITA",0,IF(AO33="HABILITA",('PRECIOS UNITARIOS'!$S33*500)/AN33))))</f>
        <v>0</v>
      </c>
    </row>
    <row r="34" spans="1:42" s="14" customFormat="1" ht="25.5" x14ac:dyDescent="0.2">
      <c r="A34" s="133">
        <v>25</v>
      </c>
      <c r="B34" s="136" t="s">
        <v>347</v>
      </c>
      <c r="C34" s="136" t="s">
        <v>44</v>
      </c>
      <c r="D34" s="132">
        <v>1</v>
      </c>
      <c r="E34" s="50" t="s">
        <v>331</v>
      </c>
      <c r="F34" s="164">
        <v>38123.19</v>
      </c>
      <c r="G34" s="35">
        <f>'EV PRECIO REFERENCIA'!G34</f>
        <v>0</v>
      </c>
      <c r="H34" s="35" t="str">
        <f>'EV PRECIO REFERENCIA'!I34</f>
        <v>NO OFERTADO</v>
      </c>
      <c r="I34" s="37">
        <f>+IF(H34="NO OFERTADO",0,IF(H34="NO CUMPLE EV TECNICA",0,IF(H34="NO HABILITA",0,IF(H34="HABILITA",('PRECIOS UNITARIOS'!$S34*500)/G34))))</f>
        <v>0</v>
      </c>
      <c r="J34" s="35">
        <f>'EV PRECIO REFERENCIA'!J34</f>
        <v>0</v>
      </c>
      <c r="K34" s="35" t="str">
        <f>'EV PRECIO REFERENCIA'!L34</f>
        <v>NO OFERTADO</v>
      </c>
      <c r="L34" s="37">
        <f>+IF(K34="NO OFERTADO",0,IF(K34="NO CUMPLE EV TECNICA",0,IF(K34="NO HABILITA",0,IF(K34="HABILITA",('PRECIOS UNITARIOS'!$S34*500)/J34))))</f>
        <v>0</v>
      </c>
      <c r="M34" s="35">
        <f>'EV PRECIO REFERENCIA'!M34</f>
        <v>0</v>
      </c>
      <c r="N34" s="35" t="str">
        <f>'EV PRECIO REFERENCIA'!O34</f>
        <v>NO OFERTADO</v>
      </c>
      <c r="O34" s="37">
        <f>+IF(N34="NO OFERTADO",0,IF(N34="NO CUMPLE EV TECNICA",0,IF(N34="NO HABILITA",0,IF(N34="HABILITA",('PRECIOS UNITARIOS'!$S34*500)/M34))))</f>
        <v>0</v>
      </c>
      <c r="P34" s="35">
        <f>'EV PRECIO REFERENCIA'!P34</f>
        <v>43977</v>
      </c>
      <c r="Q34" s="35" t="str">
        <f>'EV PRECIO REFERENCIA'!R34</f>
        <v>NO HABILITA</v>
      </c>
      <c r="R34" s="37">
        <f>+IF(Q34="NO OFERTADO",0,IF(Q34="NO CUMPLE EV TECNICA",0,IF(Q34="NO HABILITA",0,IF(Q34="HABILITA",('PRECIOS UNITARIOS'!$S34*500)/P34))))</f>
        <v>0</v>
      </c>
      <c r="S34" s="35">
        <f>'EV PRECIO REFERENCIA'!S34</f>
        <v>0</v>
      </c>
      <c r="T34" s="35" t="str">
        <f>'EV PRECIO REFERENCIA'!U34</f>
        <v>NO OFERTADO</v>
      </c>
      <c r="U34" s="37">
        <f>+IF(T34="NO OFERTADO",0,IF(T34="NO CUMPLE EV TECNICA",0,IF(T34="NO HABILITA",0,IF(T34="HABILITA",('PRECIOS UNITARIOS'!$S34*500)/S34))))</f>
        <v>0</v>
      </c>
      <c r="V34" s="35">
        <f>'EV PRECIO REFERENCIA'!V34</f>
        <v>0</v>
      </c>
      <c r="W34" s="35" t="str">
        <f>'EV PRECIO REFERENCIA'!X34</f>
        <v>NO OFERTADO</v>
      </c>
      <c r="X34" s="37">
        <f>+IF(W34="NO OFERTADO",0,IF(W34="NO CUMPLE EV TECNICA",0,IF(W34="NO HABILITA",0,IF(W34="HABILITA",('PRECIOS UNITARIOS'!$S34*500)/V34))))</f>
        <v>0</v>
      </c>
      <c r="Y34" s="35">
        <f>'EV PRECIO REFERENCIA'!Y34</f>
        <v>0</v>
      </c>
      <c r="Z34" s="35" t="str">
        <f>'EV PRECIO REFERENCIA'!AA34</f>
        <v>NO OFERTADO</v>
      </c>
      <c r="AA34" s="37">
        <f>+IF(Z34="NO OFERTADO",0,IF(Z34="NO CUMPLE EV TECNICA",0,IF(Z34="NO HABILITA",0,IF(Z34="HABILITA",('PRECIOS UNITARIOS'!$S34*500)/Y34))))</f>
        <v>0</v>
      </c>
      <c r="AB34" s="35">
        <f>'EV PRECIO REFERENCIA'!AB34</f>
        <v>0</v>
      </c>
      <c r="AC34" s="35" t="str">
        <f>'EV PRECIO REFERENCIA'!AD34</f>
        <v>NO OFERTADO</v>
      </c>
      <c r="AD34" s="37">
        <f>+IF(AC34="NO OFERTADO",0,IF(AC34="NO CUMPLE EV TECNICA",0,IF(AC34="NO HABILITA",0,IF(AC34="HABILITA",('PRECIOS UNITARIOS'!$S34*500)/AB34))))</f>
        <v>0</v>
      </c>
      <c r="AE34" s="35">
        <f>'EV PRECIO REFERENCIA'!AE34</f>
        <v>0</v>
      </c>
      <c r="AF34" s="35" t="str">
        <f>'EV PRECIO REFERENCIA'!AG34</f>
        <v>NO OFERTADO</v>
      </c>
      <c r="AG34" s="37">
        <f>+IF(AF34="NO OFERTADO",0,IF(AF34="NO CUMPLE EV TECNICA",0,IF(AF34="NO HABILITA",0,IF(AF34="HABILITA",('PRECIOS UNITARIOS'!$S34*500)/AE34))))</f>
        <v>0</v>
      </c>
      <c r="AH34" s="35">
        <f>'EV PRECIO REFERENCIA'!AH34</f>
        <v>0</v>
      </c>
      <c r="AI34" s="35" t="str">
        <f>'EV PRECIO REFERENCIA'!AJ34</f>
        <v>NO OFERTADO</v>
      </c>
      <c r="AJ34" s="37">
        <f>+IF(AI34="NO OFERTADO",0,IF(AI34="NO CUMPLE EV TECNICA",0,IF(AI34="NO HABILITA",0,IF(AI34="HABILITA",('PRECIOS UNITARIOS'!$S34*500)/AH34))))</f>
        <v>0</v>
      </c>
      <c r="AK34" s="35">
        <f>'EV PRECIO REFERENCIA'!AK34</f>
        <v>0</v>
      </c>
      <c r="AL34" s="35" t="str">
        <f>'EV PRECIO REFERENCIA'!AM34</f>
        <v>NO OFERTADO</v>
      </c>
      <c r="AM34" s="37">
        <f>+IF(AL34="NO OFERTADO",0,IF(AL34="NO CUMPLE EV TECNICA",0,IF(AL34="NO HABILITA",0,IF(AL34="HABILITA",('PRECIOS UNITARIOS'!$S34*500)/AK34))))</f>
        <v>0</v>
      </c>
      <c r="AN34" s="35">
        <f>'EV PRECIO REFERENCIA'!AN34</f>
        <v>0</v>
      </c>
      <c r="AO34" s="35" t="str">
        <f>'EV PRECIO REFERENCIA'!AP34</f>
        <v>NO OFERTADO</v>
      </c>
      <c r="AP34" s="37">
        <f>+IF(AO34="NO OFERTADO",0,IF(AO34="NO CUMPLE EV TECNICA",0,IF(AO34="NO HABILITA",0,IF(AO34="HABILITA",('PRECIOS UNITARIOS'!$S34*500)/AN34))))</f>
        <v>0</v>
      </c>
    </row>
    <row r="35" spans="1:42" s="14" customFormat="1" ht="25.5" x14ac:dyDescent="0.2">
      <c r="A35" s="132">
        <v>26</v>
      </c>
      <c r="B35" s="49" t="s">
        <v>47</v>
      </c>
      <c r="C35" s="49" t="s">
        <v>44</v>
      </c>
      <c r="D35" s="132">
        <v>1</v>
      </c>
      <c r="E35" s="50" t="s">
        <v>331</v>
      </c>
      <c r="F35" s="164">
        <v>43977.19</v>
      </c>
      <c r="G35" s="35">
        <f>'EV PRECIO REFERENCIA'!G35</f>
        <v>0</v>
      </c>
      <c r="H35" s="35" t="str">
        <f>'EV PRECIO REFERENCIA'!I35</f>
        <v>NO OFERTADO</v>
      </c>
      <c r="I35" s="37">
        <f>+IF(H35="NO OFERTADO",0,IF(H35="NO CUMPLE EV TECNICA",0,IF(H35="NO HABILITA",0,IF(H35="HABILITA",('PRECIOS UNITARIOS'!$S35*500)/G35))))</f>
        <v>0</v>
      </c>
      <c r="J35" s="35">
        <f>'EV PRECIO REFERENCIA'!J35</f>
        <v>0</v>
      </c>
      <c r="K35" s="35" t="str">
        <f>'EV PRECIO REFERENCIA'!L35</f>
        <v>NO OFERTADO</v>
      </c>
      <c r="L35" s="37">
        <f>+IF(K35="NO OFERTADO",0,IF(K35="NO CUMPLE EV TECNICA",0,IF(K35="NO HABILITA",0,IF(K35="HABILITA",('PRECIOS UNITARIOS'!$S35*500)/J35))))</f>
        <v>0</v>
      </c>
      <c r="M35" s="35">
        <f>'EV PRECIO REFERENCIA'!M35</f>
        <v>0</v>
      </c>
      <c r="N35" s="35" t="str">
        <f>'EV PRECIO REFERENCIA'!O35</f>
        <v>NO OFERTADO</v>
      </c>
      <c r="O35" s="37">
        <f>+IF(N35="NO OFERTADO",0,IF(N35="NO CUMPLE EV TECNICA",0,IF(N35="NO HABILITA",0,IF(N35="HABILITA",('PRECIOS UNITARIOS'!$S35*500)/M35))))</f>
        <v>0</v>
      </c>
      <c r="P35" s="35">
        <f>'EV PRECIO REFERENCIA'!P35</f>
        <v>52332.63</v>
      </c>
      <c r="Q35" s="35" t="str">
        <f>'EV PRECIO REFERENCIA'!R35</f>
        <v>NO HABILITA</v>
      </c>
      <c r="R35" s="37">
        <f>+IF(Q35="NO OFERTADO",0,IF(Q35="NO CUMPLE EV TECNICA",0,IF(Q35="NO HABILITA",0,IF(Q35="HABILITA",('PRECIOS UNITARIOS'!$S35*500)/P35))))</f>
        <v>0</v>
      </c>
      <c r="S35" s="35">
        <f>'EV PRECIO REFERENCIA'!S35</f>
        <v>0</v>
      </c>
      <c r="T35" s="35" t="str">
        <f>'EV PRECIO REFERENCIA'!U35</f>
        <v>NO OFERTADO</v>
      </c>
      <c r="U35" s="37">
        <f>+IF(T35="NO OFERTADO",0,IF(T35="NO CUMPLE EV TECNICA",0,IF(T35="NO HABILITA",0,IF(T35="HABILITA",('PRECIOS UNITARIOS'!$S35*500)/S35))))</f>
        <v>0</v>
      </c>
      <c r="V35" s="35">
        <f>'EV PRECIO REFERENCIA'!V35</f>
        <v>0</v>
      </c>
      <c r="W35" s="35" t="str">
        <f>'EV PRECIO REFERENCIA'!X35</f>
        <v>NO OFERTADO</v>
      </c>
      <c r="X35" s="37">
        <f>+IF(W35="NO OFERTADO",0,IF(W35="NO CUMPLE EV TECNICA",0,IF(W35="NO HABILITA",0,IF(W35="HABILITA",('PRECIOS UNITARIOS'!$S35*500)/V35))))</f>
        <v>0</v>
      </c>
      <c r="Y35" s="35">
        <f>'EV PRECIO REFERENCIA'!Y35</f>
        <v>0</v>
      </c>
      <c r="Z35" s="35" t="str">
        <f>'EV PRECIO REFERENCIA'!AA35</f>
        <v>NO OFERTADO</v>
      </c>
      <c r="AA35" s="37">
        <f>+IF(Z35="NO OFERTADO",0,IF(Z35="NO CUMPLE EV TECNICA",0,IF(Z35="NO HABILITA",0,IF(Z35="HABILITA",('PRECIOS UNITARIOS'!$S35*500)/Y35))))</f>
        <v>0</v>
      </c>
      <c r="AB35" s="35">
        <f>'EV PRECIO REFERENCIA'!AB35</f>
        <v>0</v>
      </c>
      <c r="AC35" s="35" t="str">
        <f>'EV PRECIO REFERENCIA'!AD35</f>
        <v>NO OFERTADO</v>
      </c>
      <c r="AD35" s="37">
        <f>+IF(AC35="NO OFERTADO",0,IF(AC35="NO CUMPLE EV TECNICA",0,IF(AC35="NO HABILITA",0,IF(AC35="HABILITA",('PRECIOS UNITARIOS'!$S35*500)/AB35))))</f>
        <v>0</v>
      </c>
      <c r="AE35" s="35">
        <f>'EV PRECIO REFERENCIA'!AE35</f>
        <v>0</v>
      </c>
      <c r="AF35" s="35" t="str">
        <f>'EV PRECIO REFERENCIA'!AG35</f>
        <v>NO OFERTADO</v>
      </c>
      <c r="AG35" s="37">
        <f>+IF(AF35="NO OFERTADO",0,IF(AF35="NO CUMPLE EV TECNICA",0,IF(AF35="NO HABILITA",0,IF(AF35="HABILITA",('PRECIOS UNITARIOS'!$S35*500)/AE35))))</f>
        <v>0</v>
      </c>
      <c r="AH35" s="35">
        <f>'EV PRECIO REFERENCIA'!AH35</f>
        <v>0</v>
      </c>
      <c r="AI35" s="35" t="str">
        <f>'EV PRECIO REFERENCIA'!AJ35</f>
        <v>NO OFERTADO</v>
      </c>
      <c r="AJ35" s="37">
        <f>+IF(AI35="NO OFERTADO",0,IF(AI35="NO CUMPLE EV TECNICA",0,IF(AI35="NO HABILITA",0,IF(AI35="HABILITA",('PRECIOS UNITARIOS'!$S35*500)/AH35))))</f>
        <v>0</v>
      </c>
      <c r="AK35" s="35">
        <f>'EV PRECIO REFERENCIA'!AK35</f>
        <v>0</v>
      </c>
      <c r="AL35" s="35" t="str">
        <f>'EV PRECIO REFERENCIA'!AM35</f>
        <v>NO OFERTADO</v>
      </c>
      <c r="AM35" s="37">
        <f>+IF(AL35="NO OFERTADO",0,IF(AL35="NO CUMPLE EV TECNICA",0,IF(AL35="NO HABILITA",0,IF(AL35="HABILITA",('PRECIOS UNITARIOS'!$S35*500)/AK35))))</f>
        <v>0</v>
      </c>
      <c r="AN35" s="35">
        <f>'EV PRECIO REFERENCIA'!AN35</f>
        <v>0</v>
      </c>
      <c r="AO35" s="35" t="str">
        <f>'EV PRECIO REFERENCIA'!AP35</f>
        <v>NO OFERTADO</v>
      </c>
      <c r="AP35" s="37">
        <f>+IF(AO35="NO OFERTADO",0,IF(AO35="NO CUMPLE EV TECNICA",0,IF(AO35="NO HABILITA",0,IF(AO35="HABILITA",('PRECIOS UNITARIOS'!$S35*500)/AN35))))</f>
        <v>0</v>
      </c>
    </row>
    <row r="36" spans="1:42" s="14" customFormat="1" ht="25.5" x14ac:dyDescent="0.2">
      <c r="A36" s="133">
        <v>27</v>
      </c>
      <c r="B36" s="49" t="s">
        <v>48</v>
      </c>
      <c r="C36" s="49" t="s">
        <v>44</v>
      </c>
      <c r="D36" s="132">
        <v>1</v>
      </c>
      <c r="E36" s="50" t="s">
        <v>331</v>
      </c>
      <c r="F36" s="164">
        <v>43182.19</v>
      </c>
      <c r="G36" s="35">
        <f>'EV PRECIO REFERENCIA'!G36</f>
        <v>0</v>
      </c>
      <c r="H36" s="35" t="str">
        <f>'EV PRECIO REFERENCIA'!I36</f>
        <v>NO OFERTADO</v>
      </c>
      <c r="I36" s="37">
        <f>+IF(H36="NO OFERTADO",0,IF(H36="NO CUMPLE EV TECNICA",0,IF(H36="NO HABILITA",0,IF(H36="HABILITA",('PRECIOS UNITARIOS'!$S36*500)/G36))))</f>
        <v>0</v>
      </c>
      <c r="J36" s="35">
        <f>'EV PRECIO REFERENCIA'!J36</f>
        <v>0</v>
      </c>
      <c r="K36" s="35" t="str">
        <f>'EV PRECIO REFERENCIA'!L36</f>
        <v>NO OFERTADO</v>
      </c>
      <c r="L36" s="37">
        <f>+IF(K36="NO OFERTADO",0,IF(K36="NO CUMPLE EV TECNICA",0,IF(K36="NO HABILITA",0,IF(K36="HABILITA",('PRECIOS UNITARIOS'!$S36*500)/J36))))</f>
        <v>0</v>
      </c>
      <c r="M36" s="35">
        <f>'EV PRECIO REFERENCIA'!M36</f>
        <v>0</v>
      </c>
      <c r="N36" s="35" t="str">
        <f>'EV PRECIO REFERENCIA'!O36</f>
        <v>NO OFERTADO</v>
      </c>
      <c r="O36" s="37">
        <f>+IF(N36="NO OFERTADO",0,IF(N36="NO CUMPLE EV TECNICA",0,IF(N36="NO HABILITA",0,IF(N36="HABILITA",('PRECIOS UNITARIOS'!$S36*500)/M36))))</f>
        <v>0</v>
      </c>
      <c r="P36" s="35">
        <f>'EV PRECIO REFERENCIA'!P36</f>
        <v>38810.660000000003</v>
      </c>
      <c r="Q36" s="35" t="str">
        <f>'EV PRECIO REFERENCIA'!R36</f>
        <v>NO HABILITA</v>
      </c>
      <c r="R36" s="37">
        <f>+IF(Q36="NO OFERTADO",0,IF(Q36="NO CUMPLE EV TECNICA",0,IF(Q36="NO HABILITA",0,IF(Q36="HABILITA",('PRECIOS UNITARIOS'!$S36*500)/P36))))</f>
        <v>0</v>
      </c>
      <c r="S36" s="35">
        <f>'EV PRECIO REFERENCIA'!S36</f>
        <v>0</v>
      </c>
      <c r="T36" s="35" t="str">
        <f>'EV PRECIO REFERENCIA'!U36</f>
        <v>NO OFERTADO</v>
      </c>
      <c r="U36" s="37">
        <f>+IF(T36="NO OFERTADO",0,IF(T36="NO CUMPLE EV TECNICA",0,IF(T36="NO HABILITA",0,IF(T36="HABILITA",('PRECIOS UNITARIOS'!$S36*500)/S36))))</f>
        <v>0</v>
      </c>
      <c r="V36" s="35">
        <f>'EV PRECIO REFERENCIA'!V36</f>
        <v>0</v>
      </c>
      <c r="W36" s="35" t="str">
        <f>'EV PRECIO REFERENCIA'!X36</f>
        <v>NO OFERTADO</v>
      </c>
      <c r="X36" s="37">
        <f>+IF(W36="NO OFERTADO",0,IF(W36="NO CUMPLE EV TECNICA",0,IF(W36="NO HABILITA",0,IF(W36="HABILITA",('PRECIOS UNITARIOS'!$S36*500)/V36))))</f>
        <v>0</v>
      </c>
      <c r="Y36" s="35">
        <f>'EV PRECIO REFERENCIA'!Y36</f>
        <v>0</v>
      </c>
      <c r="Z36" s="35" t="str">
        <f>'EV PRECIO REFERENCIA'!AA36</f>
        <v>NO OFERTADO</v>
      </c>
      <c r="AA36" s="37">
        <f>+IF(Z36="NO OFERTADO",0,IF(Z36="NO CUMPLE EV TECNICA",0,IF(Z36="NO HABILITA",0,IF(Z36="HABILITA",('PRECIOS UNITARIOS'!$S36*500)/Y36))))</f>
        <v>0</v>
      </c>
      <c r="AB36" s="35">
        <f>'EV PRECIO REFERENCIA'!AB36</f>
        <v>0</v>
      </c>
      <c r="AC36" s="35" t="str">
        <f>'EV PRECIO REFERENCIA'!AD36</f>
        <v>NO OFERTADO</v>
      </c>
      <c r="AD36" s="37">
        <f>+IF(AC36="NO OFERTADO",0,IF(AC36="NO CUMPLE EV TECNICA",0,IF(AC36="NO HABILITA",0,IF(AC36="HABILITA",('PRECIOS UNITARIOS'!$S36*500)/AB36))))</f>
        <v>0</v>
      </c>
      <c r="AE36" s="35">
        <f>'EV PRECIO REFERENCIA'!AE36</f>
        <v>0</v>
      </c>
      <c r="AF36" s="35" t="str">
        <f>'EV PRECIO REFERENCIA'!AG36</f>
        <v>NO OFERTADO</v>
      </c>
      <c r="AG36" s="37">
        <f>+IF(AF36="NO OFERTADO",0,IF(AF36="NO CUMPLE EV TECNICA",0,IF(AF36="NO HABILITA",0,IF(AF36="HABILITA",('PRECIOS UNITARIOS'!$S36*500)/AE36))))</f>
        <v>0</v>
      </c>
      <c r="AH36" s="35">
        <f>'EV PRECIO REFERENCIA'!AH36</f>
        <v>0</v>
      </c>
      <c r="AI36" s="35" t="str">
        <f>'EV PRECIO REFERENCIA'!AJ36</f>
        <v>NO OFERTADO</v>
      </c>
      <c r="AJ36" s="37">
        <f>+IF(AI36="NO OFERTADO",0,IF(AI36="NO CUMPLE EV TECNICA",0,IF(AI36="NO HABILITA",0,IF(AI36="HABILITA",('PRECIOS UNITARIOS'!$S36*500)/AH36))))</f>
        <v>0</v>
      </c>
      <c r="AK36" s="35">
        <f>'EV PRECIO REFERENCIA'!AK36</f>
        <v>0</v>
      </c>
      <c r="AL36" s="35" t="str">
        <f>'EV PRECIO REFERENCIA'!AM36</f>
        <v>NO OFERTADO</v>
      </c>
      <c r="AM36" s="37">
        <f>+IF(AL36="NO OFERTADO",0,IF(AL36="NO CUMPLE EV TECNICA",0,IF(AL36="NO HABILITA",0,IF(AL36="HABILITA",('PRECIOS UNITARIOS'!$S36*500)/AK36))))</f>
        <v>0</v>
      </c>
      <c r="AN36" s="35">
        <f>'EV PRECIO REFERENCIA'!AN36</f>
        <v>0</v>
      </c>
      <c r="AO36" s="35" t="str">
        <f>'EV PRECIO REFERENCIA'!AP36</f>
        <v>NO OFERTADO</v>
      </c>
      <c r="AP36" s="37">
        <f>+IF(AO36="NO OFERTADO",0,IF(AO36="NO CUMPLE EV TECNICA",0,IF(AO36="NO HABILITA",0,IF(AO36="HABILITA",('PRECIOS UNITARIOS'!$S36*500)/AN36))))</f>
        <v>0</v>
      </c>
    </row>
    <row r="37" spans="1:42" s="14" customFormat="1" ht="25.5" x14ac:dyDescent="0.2">
      <c r="A37" s="132">
        <v>28</v>
      </c>
      <c r="B37" s="49" t="s">
        <v>49</v>
      </c>
      <c r="C37" s="49" t="s">
        <v>44</v>
      </c>
      <c r="D37" s="132">
        <v>1</v>
      </c>
      <c r="E37" s="50" t="s">
        <v>331</v>
      </c>
      <c r="F37" s="164">
        <v>35875.19</v>
      </c>
      <c r="G37" s="35">
        <f>'EV PRECIO REFERENCIA'!G37</f>
        <v>0</v>
      </c>
      <c r="H37" s="35" t="str">
        <f>'EV PRECIO REFERENCIA'!I37</f>
        <v>NO OFERTADO</v>
      </c>
      <c r="I37" s="37">
        <f>+IF(H37="NO OFERTADO",0,IF(H37="NO CUMPLE EV TECNICA",0,IF(H37="NO HABILITA",0,IF(H37="HABILITA",('PRECIOS UNITARIOS'!$S37*500)/G37))))</f>
        <v>0</v>
      </c>
      <c r="J37" s="35">
        <f>'EV PRECIO REFERENCIA'!J37</f>
        <v>0</v>
      </c>
      <c r="K37" s="35" t="str">
        <f>'EV PRECIO REFERENCIA'!L37</f>
        <v>NO OFERTADO</v>
      </c>
      <c r="L37" s="37">
        <f>+IF(K37="NO OFERTADO",0,IF(K37="NO CUMPLE EV TECNICA",0,IF(K37="NO HABILITA",0,IF(K37="HABILITA",('PRECIOS UNITARIOS'!$S37*500)/J37))))</f>
        <v>0</v>
      </c>
      <c r="M37" s="35">
        <f>'EV PRECIO REFERENCIA'!M37</f>
        <v>0</v>
      </c>
      <c r="N37" s="35" t="str">
        <f>'EV PRECIO REFERENCIA'!O37</f>
        <v>NO OFERTADO</v>
      </c>
      <c r="O37" s="37">
        <f>+IF(N37="NO OFERTADO",0,IF(N37="NO CUMPLE EV TECNICA",0,IF(N37="NO HABILITA",0,IF(N37="HABILITA",('PRECIOS UNITARIOS'!$S37*500)/M37))))</f>
        <v>0</v>
      </c>
      <c r="P37" s="35">
        <f>'EV PRECIO REFERENCIA'!P37</f>
        <v>42691.25</v>
      </c>
      <c r="Q37" s="35" t="str">
        <f>'EV PRECIO REFERENCIA'!R37</f>
        <v>NO HABILITA</v>
      </c>
      <c r="R37" s="37">
        <f>+IF(Q37="NO OFERTADO",0,IF(Q37="NO CUMPLE EV TECNICA",0,IF(Q37="NO HABILITA",0,IF(Q37="HABILITA",('PRECIOS UNITARIOS'!$S37*500)/P37))))</f>
        <v>0</v>
      </c>
      <c r="S37" s="35">
        <f>'EV PRECIO REFERENCIA'!S37</f>
        <v>0</v>
      </c>
      <c r="T37" s="35" t="str">
        <f>'EV PRECIO REFERENCIA'!U37</f>
        <v>NO OFERTADO</v>
      </c>
      <c r="U37" s="37">
        <f>+IF(T37="NO OFERTADO",0,IF(T37="NO CUMPLE EV TECNICA",0,IF(T37="NO HABILITA",0,IF(T37="HABILITA",('PRECIOS UNITARIOS'!$S37*500)/S37))))</f>
        <v>0</v>
      </c>
      <c r="V37" s="35">
        <f>'EV PRECIO REFERENCIA'!V37</f>
        <v>0</v>
      </c>
      <c r="W37" s="35" t="str">
        <f>'EV PRECIO REFERENCIA'!X37</f>
        <v>NO OFERTADO</v>
      </c>
      <c r="X37" s="37">
        <f>+IF(W37="NO OFERTADO",0,IF(W37="NO CUMPLE EV TECNICA",0,IF(W37="NO HABILITA",0,IF(W37="HABILITA",('PRECIOS UNITARIOS'!$S37*500)/V37))))</f>
        <v>0</v>
      </c>
      <c r="Y37" s="35">
        <f>'EV PRECIO REFERENCIA'!Y37</f>
        <v>0</v>
      </c>
      <c r="Z37" s="35" t="str">
        <f>'EV PRECIO REFERENCIA'!AA37</f>
        <v>NO OFERTADO</v>
      </c>
      <c r="AA37" s="37">
        <f>+IF(Z37="NO OFERTADO",0,IF(Z37="NO CUMPLE EV TECNICA",0,IF(Z37="NO HABILITA",0,IF(Z37="HABILITA",('PRECIOS UNITARIOS'!$S37*500)/Y37))))</f>
        <v>0</v>
      </c>
      <c r="AB37" s="35">
        <f>'EV PRECIO REFERENCIA'!AB37</f>
        <v>0</v>
      </c>
      <c r="AC37" s="35" t="str">
        <f>'EV PRECIO REFERENCIA'!AD37</f>
        <v>NO OFERTADO</v>
      </c>
      <c r="AD37" s="37">
        <f>+IF(AC37="NO OFERTADO",0,IF(AC37="NO CUMPLE EV TECNICA",0,IF(AC37="NO HABILITA",0,IF(AC37="HABILITA",('PRECIOS UNITARIOS'!$S37*500)/AB37))))</f>
        <v>0</v>
      </c>
      <c r="AE37" s="35">
        <f>'EV PRECIO REFERENCIA'!AE37</f>
        <v>0</v>
      </c>
      <c r="AF37" s="35" t="str">
        <f>'EV PRECIO REFERENCIA'!AG37</f>
        <v>NO OFERTADO</v>
      </c>
      <c r="AG37" s="37">
        <f>+IF(AF37="NO OFERTADO",0,IF(AF37="NO CUMPLE EV TECNICA",0,IF(AF37="NO HABILITA",0,IF(AF37="HABILITA",('PRECIOS UNITARIOS'!$S37*500)/AE37))))</f>
        <v>0</v>
      </c>
      <c r="AH37" s="35">
        <f>'EV PRECIO REFERENCIA'!AH37</f>
        <v>0</v>
      </c>
      <c r="AI37" s="35" t="str">
        <f>'EV PRECIO REFERENCIA'!AJ37</f>
        <v>NO OFERTADO</v>
      </c>
      <c r="AJ37" s="37">
        <f>+IF(AI37="NO OFERTADO",0,IF(AI37="NO CUMPLE EV TECNICA",0,IF(AI37="NO HABILITA",0,IF(AI37="HABILITA",('PRECIOS UNITARIOS'!$S37*500)/AH37))))</f>
        <v>0</v>
      </c>
      <c r="AK37" s="35">
        <f>'EV PRECIO REFERENCIA'!AK37</f>
        <v>0</v>
      </c>
      <c r="AL37" s="35" t="str">
        <f>'EV PRECIO REFERENCIA'!AM37</f>
        <v>NO OFERTADO</v>
      </c>
      <c r="AM37" s="37">
        <f>+IF(AL37="NO OFERTADO",0,IF(AL37="NO CUMPLE EV TECNICA",0,IF(AL37="NO HABILITA",0,IF(AL37="HABILITA",('PRECIOS UNITARIOS'!$S37*500)/AK37))))</f>
        <v>0</v>
      </c>
      <c r="AN37" s="35">
        <f>'EV PRECIO REFERENCIA'!AN37</f>
        <v>0</v>
      </c>
      <c r="AO37" s="35" t="str">
        <f>'EV PRECIO REFERENCIA'!AP37</f>
        <v>NO OFERTADO</v>
      </c>
      <c r="AP37" s="37">
        <f>+IF(AO37="NO OFERTADO",0,IF(AO37="NO CUMPLE EV TECNICA",0,IF(AO37="NO HABILITA",0,IF(AO37="HABILITA",('PRECIOS UNITARIOS'!$S37*500)/AN37))))</f>
        <v>0</v>
      </c>
    </row>
    <row r="38" spans="1:42" s="14" customFormat="1" ht="25.5" x14ac:dyDescent="0.2">
      <c r="A38" s="133">
        <v>29</v>
      </c>
      <c r="B38" s="49" t="s">
        <v>50</v>
      </c>
      <c r="C38" s="49" t="s">
        <v>44</v>
      </c>
      <c r="D38" s="132">
        <v>1</v>
      </c>
      <c r="E38" s="50" t="s">
        <v>331</v>
      </c>
      <c r="F38" s="164">
        <v>42008.19</v>
      </c>
      <c r="G38" s="35">
        <f>'EV PRECIO REFERENCIA'!G38</f>
        <v>0</v>
      </c>
      <c r="H38" s="35" t="str">
        <f>'EV PRECIO REFERENCIA'!I38</f>
        <v>NO OFERTADO</v>
      </c>
      <c r="I38" s="37">
        <f>+IF(H38="NO OFERTADO",0,IF(H38="NO CUMPLE EV TECNICA",0,IF(H38="NO HABILITA",0,IF(H38="HABILITA",('PRECIOS UNITARIOS'!$S38*500)/G38))))</f>
        <v>0</v>
      </c>
      <c r="J38" s="35">
        <f>'EV PRECIO REFERENCIA'!J38</f>
        <v>0</v>
      </c>
      <c r="K38" s="35" t="str">
        <f>'EV PRECIO REFERENCIA'!L38</f>
        <v>NO OFERTADO</v>
      </c>
      <c r="L38" s="37">
        <f>+IF(K38="NO OFERTADO",0,IF(K38="NO CUMPLE EV TECNICA",0,IF(K38="NO HABILITA",0,IF(K38="HABILITA",('PRECIOS UNITARIOS'!$S38*500)/J38))))</f>
        <v>0</v>
      </c>
      <c r="M38" s="35">
        <f>'EV PRECIO REFERENCIA'!M38</f>
        <v>0</v>
      </c>
      <c r="N38" s="35" t="str">
        <f>'EV PRECIO REFERENCIA'!O38</f>
        <v>NO OFERTADO</v>
      </c>
      <c r="O38" s="37">
        <f>+IF(N38="NO OFERTADO",0,IF(N38="NO CUMPLE EV TECNICA",0,IF(N38="NO HABILITA",0,IF(N38="HABILITA",('PRECIOS UNITARIOS'!$S38*500)/M38))))</f>
        <v>0</v>
      </c>
      <c r="P38" s="35">
        <f>'EV PRECIO REFERENCIA'!P38</f>
        <v>52332.63</v>
      </c>
      <c r="Q38" s="35" t="str">
        <f>'EV PRECIO REFERENCIA'!R38</f>
        <v>NO HABILITA</v>
      </c>
      <c r="R38" s="37">
        <f>+IF(Q38="NO OFERTADO",0,IF(Q38="NO CUMPLE EV TECNICA",0,IF(Q38="NO HABILITA",0,IF(Q38="HABILITA",('PRECIOS UNITARIOS'!$S38*500)/P38))))</f>
        <v>0</v>
      </c>
      <c r="S38" s="35">
        <f>'EV PRECIO REFERENCIA'!S38</f>
        <v>0</v>
      </c>
      <c r="T38" s="35" t="str">
        <f>'EV PRECIO REFERENCIA'!U38</f>
        <v>NO OFERTADO</v>
      </c>
      <c r="U38" s="37">
        <f>+IF(T38="NO OFERTADO",0,IF(T38="NO CUMPLE EV TECNICA",0,IF(T38="NO HABILITA",0,IF(T38="HABILITA",('PRECIOS UNITARIOS'!$S38*500)/S38))))</f>
        <v>0</v>
      </c>
      <c r="V38" s="35">
        <f>'EV PRECIO REFERENCIA'!V38</f>
        <v>0</v>
      </c>
      <c r="W38" s="35" t="str">
        <f>'EV PRECIO REFERENCIA'!X38</f>
        <v>NO OFERTADO</v>
      </c>
      <c r="X38" s="37">
        <f>+IF(W38="NO OFERTADO",0,IF(W38="NO CUMPLE EV TECNICA",0,IF(W38="NO HABILITA",0,IF(W38="HABILITA",('PRECIOS UNITARIOS'!$S38*500)/V38))))</f>
        <v>0</v>
      </c>
      <c r="Y38" s="35">
        <f>'EV PRECIO REFERENCIA'!Y38</f>
        <v>0</v>
      </c>
      <c r="Z38" s="35" t="str">
        <f>'EV PRECIO REFERENCIA'!AA38</f>
        <v>NO OFERTADO</v>
      </c>
      <c r="AA38" s="37">
        <f>+IF(Z38="NO OFERTADO",0,IF(Z38="NO CUMPLE EV TECNICA",0,IF(Z38="NO HABILITA",0,IF(Z38="HABILITA",('PRECIOS UNITARIOS'!$S38*500)/Y38))))</f>
        <v>0</v>
      </c>
      <c r="AB38" s="35">
        <f>'EV PRECIO REFERENCIA'!AB38</f>
        <v>0</v>
      </c>
      <c r="AC38" s="35" t="str">
        <f>'EV PRECIO REFERENCIA'!AD38</f>
        <v>NO OFERTADO</v>
      </c>
      <c r="AD38" s="37">
        <f>+IF(AC38="NO OFERTADO",0,IF(AC38="NO CUMPLE EV TECNICA",0,IF(AC38="NO HABILITA",0,IF(AC38="HABILITA",('PRECIOS UNITARIOS'!$S38*500)/AB38))))</f>
        <v>0</v>
      </c>
      <c r="AE38" s="35">
        <f>'EV PRECIO REFERENCIA'!AE38</f>
        <v>0</v>
      </c>
      <c r="AF38" s="35" t="str">
        <f>'EV PRECIO REFERENCIA'!AG38</f>
        <v>NO OFERTADO</v>
      </c>
      <c r="AG38" s="37">
        <f>+IF(AF38="NO OFERTADO",0,IF(AF38="NO CUMPLE EV TECNICA",0,IF(AF38="NO HABILITA",0,IF(AF38="HABILITA",('PRECIOS UNITARIOS'!$S38*500)/AE38))))</f>
        <v>0</v>
      </c>
      <c r="AH38" s="35">
        <f>'EV PRECIO REFERENCIA'!AH38</f>
        <v>0</v>
      </c>
      <c r="AI38" s="35" t="str">
        <f>'EV PRECIO REFERENCIA'!AJ38</f>
        <v>NO OFERTADO</v>
      </c>
      <c r="AJ38" s="37">
        <f>+IF(AI38="NO OFERTADO",0,IF(AI38="NO CUMPLE EV TECNICA",0,IF(AI38="NO HABILITA",0,IF(AI38="HABILITA",('PRECIOS UNITARIOS'!$S38*500)/AH38))))</f>
        <v>0</v>
      </c>
      <c r="AK38" s="35">
        <f>'EV PRECIO REFERENCIA'!AK38</f>
        <v>0</v>
      </c>
      <c r="AL38" s="35" t="str">
        <f>'EV PRECIO REFERENCIA'!AM38</f>
        <v>NO OFERTADO</v>
      </c>
      <c r="AM38" s="37">
        <f>+IF(AL38="NO OFERTADO",0,IF(AL38="NO CUMPLE EV TECNICA",0,IF(AL38="NO HABILITA",0,IF(AL38="HABILITA",('PRECIOS UNITARIOS'!$S38*500)/AK38))))</f>
        <v>0</v>
      </c>
      <c r="AN38" s="35">
        <f>'EV PRECIO REFERENCIA'!AN38</f>
        <v>0</v>
      </c>
      <c r="AO38" s="35" t="str">
        <f>'EV PRECIO REFERENCIA'!AP38</f>
        <v>NO OFERTADO</v>
      </c>
      <c r="AP38" s="37">
        <f>+IF(AO38="NO OFERTADO",0,IF(AO38="NO CUMPLE EV TECNICA",0,IF(AO38="NO HABILITA",0,IF(AO38="HABILITA",('PRECIOS UNITARIOS'!$S38*500)/AN38))))</f>
        <v>0</v>
      </c>
    </row>
    <row r="39" spans="1:42" s="14" customFormat="1" ht="25.5" x14ac:dyDescent="0.2">
      <c r="A39" s="132">
        <v>30</v>
      </c>
      <c r="B39" s="49" t="s">
        <v>51</v>
      </c>
      <c r="C39" s="49" t="s">
        <v>44</v>
      </c>
      <c r="D39" s="132">
        <v>1</v>
      </c>
      <c r="E39" s="50" t="s">
        <v>331</v>
      </c>
      <c r="F39" s="164">
        <v>4000</v>
      </c>
      <c r="G39" s="35">
        <f>'EV PRECIO REFERENCIA'!G39</f>
        <v>0</v>
      </c>
      <c r="H39" s="35" t="str">
        <f>'EV PRECIO REFERENCIA'!I39</f>
        <v>NO OFERTADO</v>
      </c>
      <c r="I39" s="37">
        <f>+IF(H39="NO OFERTADO",0,IF(H39="NO CUMPLE EV TECNICA",0,IF(H39="NO HABILITA",0,IF(H39="HABILITA",('PRECIOS UNITARIOS'!$S39*500)/G39))))</f>
        <v>0</v>
      </c>
      <c r="J39" s="35">
        <f>'EV PRECIO REFERENCIA'!J39</f>
        <v>0</v>
      </c>
      <c r="K39" s="35" t="str">
        <f>'EV PRECIO REFERENCIA'!L39</f>
        <v>NO OFERTADO</v>
      </c>
      <c r="L39" s="37">
        <f>+IF(K39="NO OFERTADO",0,IF(K39="NO CUMPLE EV TECNICA",0,IF(K39="NO HABILITA",0,IF(K39="HABILITA",('PRECIOS UNITARIOS'!$S39*500)/J39))))</f>
        <v>0</v>
      </c>
      <c r="M39" s="35">
        <f>'EV PRECIO REFERENCIA'!M39</f>
        <v>4175</v>
      </c>
      <c r="N39" s="35" t="str">
        <f>'EV PRECIO REFERENCIA'!O39</f>
        <v>NO HABILITA</v>
      </c>
      <c r="O39" s="37">
        <f>+IF(N39="NO OFERTADO",0,IF(N39="NO CUMPLE EV TECNICA",0,IF(N39="NO HABILITA",0,IF(N39="HABILITA",('PRECIOS UNITARIOS'!$S39*500)/M39))))</f>
        <v>0</v>
      </c>
      <c r="P39" s="35">
        <f>'EV PRECIO REFERENCIA'!P39</f>
        <v>10886</v>
      </c>
      <c r="Q39" s="35" t="str">
        <f>'EV PRECIO REFERENCIA'!R39</f>
        <v>NO HABILITA</v>
      </c>
      <c r="R39" s="37">
        <f>+IF(Q39="NO OFERTADO",0,IF(Q39="NO CUMPLE EV TECNICA",0,IF(Q39="NO HABILITA",0,IF(Q39="HABILITA",('PRECIOS UNITARIOS'!$S39*500)/P39))))</f>
        <v>0</v>
      </c>
      <c r="S39" s="35">
        <f>'EV PRECIO REFERENCIA'!S39</f>
        <v>0</v>
      </c>
      <c r="T39" s="35" t="str">
        <f>'EV PRECIO REFERENCIA'!U39</f>
        <v>NO OFERTADO</v>
      </c>
      <c r="U39" s="37">
        <f>+IF(T39="NO OFERTADO",0,IF(T39="NO CUMPLE EV TECNICA",0,IF(T39="NO HABILITA",0,IF(T39="HABILITA",('PRECIOS UNITARIOS'!$S39*500)/S39))))</f>
        <v>0</v>
      </c>
      <c r="V39" s="35">
        <f>'EV PRECIO REFERENCIA'!V39</f>
        <v>0</v>
      </c>
      <c r="W39" s="35" t="str">
        <f>'EV PRECIO REFERENCIA'!X39</f>
        <v>NO OFERTADO</v>
      </c>
      <c r="X39" s="37">
        <f>+IF(W39="NO OFERTADO",0,IF(W39="NO CUMPLE EV TECNICA",0,IF(W39="NO HABILITA",0,IF(W39="HABILITA",('PRECIOS UNITARIOS'!$S39*500)/V39))))</f>
        <v>0</v>
      </c>
      <c r="Y39" s="35">
        <f>'EV PRECIO REFERENCIA'!Y39</f>
        <v>0</v>
      </c>
      <c r="Z39" s="35" t="str">
        <f>'EV PRECIO REFERENCIA'!AA39</f>
        <v>NO OFERTADO</v>
      </c>
      <c r="AA39" s="37">
        <f>+IF(Z39="NO OFERTADO",0,IF(Z39="NO CUMPLE EV TECNICA",0,IF(Z39="NO HABILITA",0,IF(Z39="HABILITA",('PRECIOS UNITARIOS'!$S39*500)/Y39))))</f>
        <v>0</v>
      </c>
      <c r="AB39" s="35">
        <f>'EV PRECIO REFERENCIA'!AB39</f>
        <v>4610</v>
      </c>
      <c r="AC39" s="35" t="str">
        <f>'EV PRECIO REFERENCIA'!AD39</f>
        <v>NO HABILITA</v>
      </c>
      <c r="AD39" s="37">
        <f>+IF(AC39="NO OFERTADO",0,IF(AC39="NO CUMPLE EV TECNICA",0,IF(AC39="NO HABILITA",0,IF(AC39="HABILITA",('PRECIOS UNITARIOS'!$S39*500)/AB39))))</f>
        <v>0</v>
      </c>
      <c r="AE39" s="35">
        <f>'EV PRECIO REFERENCIA'!AE39</f>
        <v>10989</v>
      </c>
      <c r="AF39" s="35" t="str">
        <f>'EV PRECIO REFERENCIA'!AG39</f>
        <v>NO HABILITA</v>
      </c>
      <c r="AG39" s="37">
        <f>+IF(AF39="NO OFERTADO",0,IF(AF39="NO CUMPLE EV TECNICA",0,IF(AF39="NO HABILITA",0,IF(AF39="HABILITA",('PRECIOS UNITARIOS'!$S39*500)/AE39))))</f>
        <v>0</v>
      </c>
      <c r="AH39" s="35">
        <f>'EV PRECIO REFERENCIA'!AH39</f>
        <v>0</v>
      </c>
      <c r="AI39" s="35" t="str">
        <f>'EV PRECIO REFERENCIA'!AJ39</f>
        <v>NO OFERTADO</v>
      </c>
      <c r="AJ39" s="37">
        <f>+IF(AI39="NO OFERTADO",0,IF(AI39="NO CUMPLE EV TECNICA",0,IF(AI39="NO HABILITA",0,IF(AI39="HABILITA",('PRECIOS UNITARIOS'!$S39*500)/AH39))))</f>
        <v>0</v>
      </c>
      <c r="AK39" s="35">
        <f>'EV PRECIO REFERENCIA'!AK39</f>
        <v>0</v>
      </c>
      <c r="AL39" s="35" t="str">
        <f>'EV PRECIO REFERENCIA'!AM39</f>
        <v>NO OFERTADO</v>
      </c>
      <c r="AM39" s="37">
        <f>+IF(AL39="NO OFERTADO",0,IF(AL39="NO CUMPLE EV TECNICA",0,IF(AL39="NO HABILITA",0,IF(AL39="HABILITA",('PRECIOS UNITARIOS'!$S39*500)/AK39))))</f>
        <v>0</v>
      </c>
      <c r="AN39" s="35">
        <f>'EV PRECIO REFERENCIA'!AN39</f>
        <v>0</v>
      </c>
      <c r="AO39" s="35" t="str">
        <f>'EV PRECIO REFERENCIA'!AP39</f>
        <v>NO OFERTADO</v>
      </c>
      <c r="AP39" s="37">
        <f>+IF(AO39="NO OFERTADO",0,IF(AO39="NO CUMPLE EV TECNICA",0,IF(AO39="NO HABILITA",0,IF(AO39="HABILITA",('PRECIOS UNITARIOS'!$S39*500)/AN39))))</f>
        <v>0</v>
      </c>
    </row>
    <row r="40" spans="1:42" s="14" customFormat="1" ht="25.5" x14ac:dyDescent="0.2">
      <c r="A40" s="133">
        <v>31</v>
      </c>
      <c r="B40" s="49" t="s">
        <v>52</v>
      </c>
      <c r="C40" s="49" t="s">
        <v>44</v>
      </c>
      <c r="D40" s="132">
        <v>1</v>
      </c>
      <c r="E40" s="50" t="s">
        <v>331</v>
      </c>
      <c r="F40" s="164">
        <v>4000</v>
      </c>
      <c r="G40" s="35">
        <f>'EV PRECIO REFERENCIA'!G40</f>
        <v>0</v>
      </c>
      <c r="H40" s="35" t="str">
        <f>'EV PRECIO REFERENCIA'!I40</f>
        <v>NO OFERTADO</v>
      </c>
      <c r="I40" s="37">
        <f>+IF(H40="NO OFERTADO",0,IF(H40="NO CUMPLE EV TECNICA",0,IF(H40="NO HABILITA",0,IF(H40="HABILITA",('PRECIOS UNITARIOS'!$S40*500)/G40))))</f>
        <v>0</v>
      </c>
      <c r="J40" s="35">
        <f>'EV PRECIO REFERENCIA'!J40</f>
        <v>0</v>
      </c>
      <c r="K40" s="35" t="str">
        <f>'EV PRECIO REFERENCIA'!L40</f>
        <v>NO OFERTADO</v>
      </c>
      <c r="L40" s="37">
        <f>+IF(K40="NO OFERTADO",0,IF(K40="NO CUMPLE EV TECNICA",0,IF(K40="NO HABILITA",0,IF(K40="HABILITA",('PRECIOS UNITARIOS'!$S40*500)/J40))))</f>
        <v>0</v>
      </c>
      <c r="M40" s="35">
        <f>'EV PRECIO REFERENCIA'!M40</f>
        <v>4175</v>
      </c>
      <c r="N40" s="35" t="str">
        <f>'EV PRECIO REFERENCIA'!O40</f>
        <v>NO HABILITA</v>
      </c>
      <c r="O40" s="37">
        <f>+IF(N40="NO OFERTADO",0,IF(N40="NO CUMPLE EV TECNICA",0,IF(N40="NO HABILITA",0,IF(N40="HABILITA",('PRECIOS UNITARIOS'!$S40*500)/M40))))</f>
        <v>0</v>
      </c>
      <c r="P40" s="35">
        <f>'EV PRECIO REFERENCIA'!P40</f>
        <v>10886</v>
      </c>
      <c r="Q40" s="35" t="str">
        <f>'EV PRECIO REFERENCIA'!R40</f>
        <v>NO HABILITA</v>
      </c>
      <c r="R40" s="37">
        <f>+IF(Q40="NO OFERTADO",0,IF(Q40="NO CUMPLE EV TECNICA",0,IF(Q40="NO HABILITA",0,IF(Q40="HABILITA",('PRECIOS UNITARIOS'!$S40*500)/P40))))</f>
        <v>0</v>
      </c>
      <c r="S40" s="35">
        <f>'EV PRECIO REFERENCIA'!S40</f>
        <v>0</v>
      </c>
      <c r="T40" s="35" t="str">
        <f>'EV PRECIO REFERENCIA'!U40</f>
        <v>NO OFERTADO</v>
      </c>
      <c r="U40" s="37">
        <f>+IF(T40="NO OFERTADO",0,IF(T40="NO CUMPLE EV TECNICA",0,IF(T40="NO HABILITA",0,IF(T40="HABILITA",('PRECIOS UNITARIOS'!$S40*500)/S40))))</f>
        <v>0</v>
      </c>
      <c r="V40" s="35">
        <f>'EV PRECIO REFERENCIA'!V40</f>
        <v>0</v>
      </c>
      <c r="W40" s="35" t="str">
        <f>'EV PRECIO REFERENCIA'!X40</f>
        <v>NO OFERTADO</v>
      </c>
      <c r="X40" s="37">
        <f>+IF(W40="NO OFERTADO",0,IF(W40="NO CUMPLE EV TECNICA",0,IF(W40="NO HABILITA",0,IF(W40="HABILITA",('PRECIOS UNITARIOS'!$S40*500)/V40))))</f>
        <v>0</v>
      </c>
      <c r="Y40" s="35">
        <f>'EV PRECIO REFERENCIA'!Y40</f>
        <v>0</v>
      </c>
      <c r="Z40" s="35" t="str">
        <f>'EV PRECIO REFERENCIA'!AA40</f>
        <v>NO OFERTADO</v>
      </c>
      <c r="AA40" s="37">
        <f>+IF(Z40="NO OFERTADO",0,IF(Z40="NO CUMPLE EV TECNICA",0,IF(Z40="NO HABILITA",0,IF(Z40="HABILITA",('PRECIOS UNITARIOS'!$S40*500)/Y40))))</f>
        <v>0</v>
      </c>
      <c r="AB40" s="35">
        <f>'EV PRECIO REFERENCIA'!AB40</f>
        <v>4610</v>
      </c>
      <c r="AC40" s="35" t="str">
        <f>'EV PRECIO REFERENCIA'!AD40</f>
        <v>NO HABILITA</v>
      </c>
      <c r="AD40" s="37">
        <f>+IF(AC40="NO OFERTADO",0,IF(AC40="NO CUMPLE EV TECNICA",0,IF(AC40="NO HABILITA",0,IF(AC40="HABILITA",('PRECIOS UNITARIOS'!$S40*500)/AB40))))</f>
        <v>0</v>
      </c>
      <c r="AE40" s="35">
        <f>'EV PRECIO REFERENCIA'!AE40</f>
        <v>10989</v>
      </c>
      <c r="AF40" s="35" t="str">
        <f>'EV PRECIO REFERENCIA'!AG40</f>
        <v>NO HABILITA</v>
      </c>
      <c r="AG40" s="37">
        <f>+IF(AF40="NO OFERTADO",0,IF(AF40="NO CUMPLE EV TECNICA",0,IF(AF40="NO HABILITA",0,IF(AF40="HABILITA",('PRECIOS UNITARIOS'!$S40*500)/AE40))))</f>
        <v>0</v>
      </c>
      <c r="AH40" s="35">
        <f>'EV PRECIO REFERENCIA'!AH40</f>
        <v>0</v>
      </c>
      <c r="AI40" s="35" t="str">
        <f>'EV PRECIO REFERENCIA'!AJ40</f>
        <v>NO OFERTADO</v>
      </c>
      <c r="AJ40" s="37">
        <f>+IF(AI40="NO OFERTADO",0,IF(AI40="NO CUMPLE EV TECNICA",0,IF(AI40="NO HABILITA",0,IF(AI40="HABILITA",('PRECIOS UNITARIOS'!$S40*500)/AH40))))</f>
        <v>0</v>
      </c>
      <c r="AK40" s="35">
        <f>'EV PRECIO REFERENCIA'!AK40</f>
        <v>0</v>
      </c>
      <c r="AL40" s="35" t="str">
        <f>'EV PRECIO REFERENCIA'!AM40</f>
        <v>NO OFERTADO</v>
      </c>
      <c r="AM40" s="37">
        <f>+IF(AL40="NO OFERTADO",0,IF(AL40="NO CUMPLE EV TECNICA",0,IF(AL40="NO HABILITA",0,IF(AL40="HABILITA",('PRECIOS UNITARIOS'!$S40*500)/AK40))))</f>
        <v>0</v>
      </c>
      <c r="AN40" s="35">
        <f>'EV PRECIO REFERENCIA'!AN40</f>
        <v>0</v>
      </c>
      <c r="AO40" s="35" t="str">
        <f>'EV PRECIO REFERENCIA'!AP40</f>
        <v>NO OFERTADO</v>
      </c>
      <c r="AP40" s="37">
        <f>+IF(AO40="NO OFERTADO",0,IF(AO40="NO CUMPLE EV TECNICA",0,IF(AO40="NO HABILITA",0,IF(AO40="HABILITA",('PRECIOS UNITARIOS'!$S40*500)/AN40))))</f>
        <v>0</v>
      </c>
    </row>
    <row r="41" spans="1:42" s="14" customFormat="1" ht="25.5" x14ac:dyDescent="0.2">
      <c r="A41" s="132">
        <v>32</v>
      </c>
      <c r="B41" s="49" t="s">
        <v>53</v>
      </c>
      <c r="C41" s="49" t="s">
        <v>44</v>
      </c>
      <c r="D41" s="132">
        <v>1</v>
      </c>
      <c r="E41" s="50" t="s">
        <v>331</v>
      </c>
      <c r="F41" s="164">
        <v>4023</v>
      </c>
      <c r="G41" s="35">
        <f>'EV PRECIO REFERENCIA'!G41</f>
        <v>0</v>
      </c>
      <c r="H41" s="35" t="str">
        <f>'EV PRECIO REFERENCIA'!I41</f>
        <v>NO OFERTADO</v>
      </c>
      <c r="I41" s="37">
        <f>+IF(H41="NO OFERTADO",0,IF(H41="NO CUMPLE EV TECNICA",0,IF(H41="NO HABILITA",0,IF(H41="HABILITA",('PRECIOS UNITARIOS'!$S41*500)/G41))))</f>
        <v>0</v>
      </c>
      <c r="J41" s="35">
        <f>'EV PRECIO REFERENCIA'!J41</f>
        <v>0</v>
      </c>
      <c r="K41" s="35" t="str">
        <f>'EV PRECIO REFERENCIA'!L41</f>
        <v>NO OFERTADO</v>
      </c>
      <c r="L41" s="37">
        <f>+IF(K41="NO OFERTADO",0,IF(K41="NO CUMPLE EV TECNICA",0,IF(K41="NO HABILITA",0,IF(K41="HABILITA",('PRECIOS UNITARIOS'!$S41*500)/J41))))</f>
        <v>0</v>
      </c>
      <c r="M41" s="35">
        <f>'EV PRECIO REFERENCIA'!M41</f>
        <v>4175</v>
      </c>
      <c r="N41" s="35" t="str">
        <f>'EV PRECIO REFERENCIA'!O41</f>
        <v>NO HABILITA</v>
      </c>
      <c r="O41" s="37">
        <f>+IF(N41="NO OFERTADO",0,IF(N41="NO CUMPLE EV TECNICA",0,IF(N41="NO HABILITA",0,IF(N41="HABILITA",('PRECIOS UNITARIOS'!$S41*500)/M41))))</f>
        <v>0</v>
      </c>
      <c r="P41" s="35">
        <f>'EV PRECIO REFERENCIA'!P41</f>
        <v>9227</v>
      </c>
      <c r="Q41" s="35" t="str">
        <f>'EV PRECIO REFERENCIA'!R41</f>
        <v>NO HABILITA</v>
      </c>
      <c r="R41" s="37">
        <f>+IF(Q41="NO OFERTADO",0,IF(Q41="NO CUMPLE EV TECNICA",0,IF(Q41="NO HABILITA",0,IF(Q41="HABILITA",('PRECIOS UNITARIOS'!$S41*500)/P41))))</f>
        <v>0</v>
      </c>
      <c r="S41" s="35">
        <f>'EV PRECIO REFERENCIA'!S41</f>
        <v>0</v>
      </c>
      <c r="T41" s="35" t="str">
        <f>'EV PRECIO REFERENCIA'!U41</f>
        <v>NO OFERTADO</v>
      </c>
      <c r="U41" s="37">
        <f>+IF(T41="NO OFERTADO",0,IF(T41="NO CUMPLE EV TECNICA",0,IF(T41="NO HABILITA",0,IF(T41="HABILITA",('PRECIOS UNITARIOS'!$S41*500)/S41))))</f>
        <v>0</v>
      </c>
      <c r="V41" s="35">
        <f>'EV PRECIO REFERENCIA'!V41</f>
        <v>0</v>
      </c>
      <c r="W41" s="35" t="str">
        <f>'EV PRECIO REFERENCIA'!X41</f>
        <v>NO OFERTADO</v>
      </c>
      <c r="X41" s="37">
        <f>+IF(W41="NO OFERTADO",0,IF(W41="NO CUMPLE EV TECNICA",0,IF(W41="NO HABILITA",0,IF(W41="HABILITA",('PRECIOS UNITARIOS'!$S41*500)/V41))))</f>
        <v>0</v>
      </c>
      <c r="Y41" s="35">
        <f>'EV PRECIO REFERENCIA'!Y41</f>
        <v>0</v>
      </c>
      <c r="Z41" s="35" t="str">
        <f>'EV PRECIO REFERENCIA'!AA41</f>
        <v>NO OFERTADO</v>
      </c>
      <c r="AA41" s="37">
        <f>+IF(Z41="NO OFERTADO",0,IF(Z41="NO CUMPLE EV TECNICA",0,IF(Z41="NO HABILITA",0,IF(Z41="HABILITA",('PRECIOS UNITARIOS'!$S41*500)/Y41))))</f>
        <v>0</v>
      </c>
      <c r="AB41" s="35">
        <f>'EV PRECIO REFERENCIA'!AB41</f>
        <v>4610</v>
      </c>
      <c r="AC41" s="35" t="str">
        <f>'EV PRECIO REFERENCIA'!AD41</f>
        <v>NO HABILITA</v>
      </c>
      <c r="AD41" s="37">
        <f>+IF(AC41="NO OFERTADO",0,IF(AC41="NO CUMPLE EV TECNICA",0,IF(AC41="NO HABILITA",0,IF(AC41="HABILITA",('PRECIOS UNITARIOS'!$S41*500)/AB41))))</f>
        <v>0</v>
      </c>
      <c r="AE41" s="35">
        <f>'EV PRECIO REFERENCIA'!AE41</f>
        <v>9227</v>
      </c>
      <c r="AF41" s="35" t="str">
        <f>'EV PRECIO REFERENCIA'!AG41</f>
        <v>NO HABILITA</v>
      </c>
      <c r="AG41" s="37">
        <f>+IF(AF41="NO OFERTADO",0,IF(AF41="NO CUMPLE EV TECNICA",0,IF(AF41="NO HABILITA",0,IF(AF41="HABILITA",('PRECIOS UNITARIOS'!$S41*500)/AE41))))</f>
        <v>0</v>
      </c>
      <c r="AH41" s="35">
        <f>'EV PRECIO REFERENCIA'!AH41</f>
        <v>0</v>
      </c>
      <c r="AI41" s="35" t="str">
        <f>'EV PRECIO REFERENCIA'!AJ41</f>
        <v>NO OFERTADO</v>
      </c>
      <c r="AJ41" s="37">
        <f>+IF(AI41="NO OFERTADO",0,IF(AI41="NO CUMPLE EV TECNICA",0,IF(AI41="NO HABILITA",0,IF(AI41="HABILITA",('PRECIOS UNITARIOS'!$S41*500)/AH41))))</f>
        <v>0</v>
      </c>
      <c r="AK41" s="35">
        <f>'EV PRECIO REFERENCIA'!AK41</f>
        <v>0</v>
      </c>
      <c r="AL41" s="35" t="str">
        <f>'EV PRECIO REFERENCIA'!AM41</f>
        <v>NO OFERTADO</v>
      </c>
      <c r="AM41" s="37">
        <f>+IF(AL41="NO OFERTADO",0,IF(AL41="NO CUMPLE EV TECNICA",0,IF(AL41="NO HABILITA",0,IF(AL41="HABILITA",('PRECIOS UNITARIOS'!$S41*500)/AK41))))</f>
        <v>0</v>
      </c>
      <c r="AN41" s="35">
        <f>'EV PRECIO REFERENCIA'!AN41</f>
        <v>0</v>
      </c>
      <c r="AO41" s="35" t="str">
        <f>'EV PRECIO REFERENCIA'!AP41</f>
        <v>NO OFERTADO</v>
      </c>
      <c r="AP41" s="37">
        <f>+IF(AO41="NO OFERTADO",0,IF(AO41="NO CUMPLE EV TECNICA",0,IF(AO41="NO HABILITA",0,IF(AO41="HABILITA",('PRECIOS UNITARIOS'!$S41*500)/AN41))))</f>
        <v>0</v>
      </c>
    </row>
    <row r="42" spans="1:42" s="14" customFormat="1" ht="25.5" x14ac:dyDescent="0.2">
      <c r="A42" s="133">
        <v>33</v>
      </c>
      <c r="B42" s="49" t="s">
        <v>64</v>
      </c>
      <c r="C42" s="49" t="s">
        <v>63</v>
      </c>
      <c r="D42" s="132">
        <v>1</v>
      </c>
      <c r="E42" s="50" t="s">
        <v>331</v>
      </c>
      <c r="F42" s="164">
        <v>101534</v>
      </c>
      <c r="G42" s="35">
        <f>'EV PRECIO REFERENCIA'!G42</f>
        <v>0</v>
      </c>
      <c r="H42" s="35" t="str">
        <f>'EV PRECIO REFERENCIA'!I42</f>
        <v>NO OFERTADO</v>
      </c>
      <c r="I42" s="37">
        <f>+IF(H42="NO OFERTADO",0,IF(H42="NO CUMPLE EV TECNICA",0,IF(H42="NO HABILITA",0,IF(H42="HABILITA",('PRECIOS UNITARIOS'!$S42*500)/G42))))</f>
        <v>0</v>
      </c>
      <c r="J42" s="35">
        <f>'EV PRECIO REFERENCIA'!J42</f>
        <v>0</v>
      </c>
      <c r="K42" s="35" t="str">
        <f>'EV PRECIO REFERENCIA'!L42</f>
        <v>NO OFERTADO</v>
      </c>
      <c r="L42" s="37">
        <f>+IF(K42="NO OFERTADO",0,IF(K42="NO CUMPLE EV TECNICA",0,IF(K42="NO HABILITA",0,IF(K42="HABILITA",('PRECIOS UNITARIOS'!$S42*500)/J42))))</f>
        <v>0</v>
      </c>
      <c r="M42" s="35">
        <f>'EV PRECIO REFERENCIA'!M42</f>
        <v>0</v>
      </c>
      <c r="N42" s="35" t="str">
        <f>'EV PRECIO REFERENCIA'!O42</f>
        <v>NO OFERTADO</v>
      </c>
      <c r="O42" s="37">
        <f>+IF(N42="NO OFERTADO",0,IF(N42="NO CUMPLE EV TECNICA",0,IF(N42="NO HABILITA",0,IF(N42="HABILITA",('PRECIOS UNITARIOS'!$S42*500)/M42))))</f>
        <v>0</v>
      </c>
      <c r="P42" s="35">
        <f>'EV PRECIO REFERENCIA'!P42</f>
        <v>125761.58</v>
      </c>
      <c r="Q42" s="35" t="str">
        <f>'EV PRECIO REFERENCIA'!R42</f>
        <v>NO HABILITA</v>
      </c>
      <c r="R42" s="37">
        <f>+IF(Q42="NO OFERTADO",0,IF(Q42="NO CUMPLE EV TECNICA",0,IF(Q42="NO HABILITA",0,IF(Q42="HABILITA",('PRECIOS UNITARIOS'!$S42*500)/P42))))</f>
        <v>0</v>
      </c>
      <c r="S42" s="35">
        <f>'EV PRECIO REFERENCIA'!S42</f>
        <v>0</v>
      </c>
      <c r="T42" s="35" t="str">
        <f>'EV PRECIO REFERENCIA'!U42</f>
        <v>NO OFERTADO</v>
      </c>
      <c r="U42" s="37">
        <f>+IF(T42="NO OFERTADO",0,IF(T42="NO CUMPLE EV TECNICA",0,IF(T42="NO HABILITA",0,IF(T42="HABILITA",('PRECIOS UNITARIOS'!$S42*500)/S42))))</f>
        <v>0</v>
      </c>
      <c r="V42" s="35">
        <f>'EV PRECIO REFERENCIA'!V42</f>
        <v>0</v>
      </c>
      <c r="W42" s="35" t="str">
        <f>'EV PRECIO REFERENCIA'!X42</f>
        <v>NO OFERTADO</v>
      </c>
      <c r="X42" s="37">
        <f>+IF(W42="NO OFERTADO",0,IF(W42="NO CUMPLE EV TECNICA",0,IF(W42="NO HABILITA",0,IF(W42="HABILITA",('PRECIOS UNITARIOS'!$S42*500)/V42))))</f>
        <v>0</v>
      </c>
      <c r="Y42" s="35">
        <f>'EV PRECIO REFERENCIA'!Y42</f>
        <v>0</v>
      </c>
      <c r="Z42" s="35" t="str">
        <f>'EV PRECIO REFERENCIA'!AA42</f>
        <v>NO OFERTADO</v>
      </c>
      <c r="AA42" s="37">
        <f>+IF(Z42="NO OFERTADO",0,IF(Z42="NO CUMPLE EV TECNICA",0,IF(Z42="NO HABILITA",0,IF(Z42="HABILITA",('PRECIOS UNITARIOS'!$S42*500)/Y42))))</f>
        <v>0</v>
      </c>
      <c r="AB42" s="35">
        <f>'EV PRECIO REFERENCIA'!AB42</f>
        <v>0</v>
      </c>
      <c r="AC42" s="35" t="str">
        <f>'EV PRECIO REFERENCIA'!AD42</f>
        <v>NO OFERTADO</v>
      </c>
      <c r="AD42" s="37">
        <f>+IF(AC42="NO OFERTADO",0,IF(AC42="NO CUMPLE EV TECNICA",0,IF(AC42="NO HABILITA",0,IF(AC42="HABILITA",('PRECIOS UNITARIOS'!$S42*500)/AB42))))</f>
        <v>0</v>
      </c>
      <c r="AE42" s="35">
        <f>'EV PRECIO REFERENCIA'!AE42</f>
        <v>0</v>
      </c>
      <c r="AF42" s="35" t="str">
        <f>'EV PRECIO REFERENCIA'!AG42</f>
        <v>NO OFERTADO</v>
      </c>
      <c r="AG42" s="37">
        <f>+IF(AF42="NO OFERTADO",0,IF(AF42="NO CUMPLE EV TECNICA",0,IF(AF42="NO HABILITA",0,IF(AF42="HABILITA",('PRECIOS UNITARIOS'!$S42*500)/AE42))))</f>
        <v>0</v>
      </c>
      <c r="AH42" s="35">
        <f>'EV PRECIO REFERENCIA'!AH42</f>
        <v>0</v>
      </c>
      <c r="AI42" s="35" t="str">
        <f>'EV PRECIO REFERENCIA'!AJ42</f>
        <v>NO OFERTADO</v>
      </c>
      <c r="AJ42" s="37">
        <f>+IF(AI42="NO OFERTADO",0,IF(AI42="NO CUMPLE EV TECNICA",0,IF(AI42="NO HABILITA",0,IF(AI42="HABILITA",('PRECIOS UNITARIOS'!$S42*500)/AH42))))</f>
        <v>0</v>
      </c>
      <c r="AK42" s="35">
        <f>'EV PRECIO REFERENCIA'!AK42</f>
        <v>0</v>
      </c>
      <c r="AL42" s="35" t="str">
        <f>'EV PRECIO REFERENCIA'!AM42</f>
        <v>NO OFERTADO</v>
      </c>
      <c r="AM42" s="37">
        <f>+IF(AL42="NO OFERTADO",0,IF(AL42="NO CUMPLE EV TECNICA",0,IF(AL42="NO HABILITA",0,IF(AL42="HABILITA",('PRECIOS UNITARIOS'!$S42*500)/AK42))))</f>
        <v>0</v>
      </c>
      <c r="AN42" s="35">
        <f>'EV PRECIO REFERENCIA'!AN42</f>
        <v>0</v>
      </c>
      <c r="AO42" s="35" t="str">
        <f>'EV PRECIO REFERENCIA'!AP42</f>
        <v>NO OFERTADO</v>
      </c>
      <c r="AP42" s="37">
        <f>+IF(AO42="NO OFERTADO",0,IF(AO42="NO CUMPLE EV TECNICA",0,IF(AO42="NO HABILITA",0,IF(AO42="HABILITA",('PRECIOS UNITARIOS'!$S42*500)/AN42))))</f>
        <v>0</v>
      </c>
    </row>
    <row r="43" spans="1:42" s="14" customFormat="1" ht="25.5" x14ac:dyDescent="0.2">
      <c r="A43" s="132">
        <v>34</v>
      </c>
      <c r="B43" s="49" t="s">
        <v>78</v>
      </c>
      <c r="C43" s="49" t="s">
        <v>79</v>
      </c>
      <c r="D43" s="132">
        <v>1</v>
      </c>
      <c r="E43" s="50" t="s">
        <v>331</v>
      </c>
      <c r="F43" s="164">
        <v>64387</v>
      </c>
      <c r="G43" s="35">
        <f>'EV PRECIO REFERENCIA'!G43</f>
        <v>0</v>
      </c>
      <c r="H43" s="35" t="str">
        <f>'EV PRECIO REFERENCIA'!I43</f>
        <v>NO OFERTADO</v>
      </c>
      <c r="I43" s="37">
        <f>+IF(H43="NO OFERTADO",0,IF(H43="NO CUMPLE EV TECNICA",0,IF(H43="NO HABILITA",0,IF(H43="HABILITA",('PRECIOS UNITARIOS'!$S43*500)/G43))))</f>
        <v>0</v>
      </c>
      <c r="J43" s="35">
        <f>'EV PRECIO REFERENCIA'!J43</f>
        <v>0</v>
      </c>
      <c r="K43" s="35" t="str">
        <f>'EV PRECIO REFERENCIA'!L43</f>
        <v>NO OFERTADO</v>
      </c>
      <c r="L43" s="37">
        <f>+IF(K43="NO OFERTADO",0,IF(K43="NO CUMPLE EV TECNICA",0,IF(K43="NO HABILITA",0,IF(K43="HABILITA",('PRECIOS UNITARIOS'!$S43*500)/J43))))</f>
        <v>0</v>
      </c>
      <c r="M43" s="35">
        <f>'EV PRECIO REFERENCIA'!M43</f>
        <v>0</v>
      </c>
      <c r="N43" s="35" t="str">
        <f>'EV PRECIO REFERENCIA'!O43</f>
        <v>NO OFERTADO</v>
      </c>
      <c r="O43" s="37">
        <f>+IF(N43="NO OFERTADO",0,IF(N43="NO CUMPLE EV TECNICA",0,IF(N43="NO HABILITA",0,IF(N43="HABILITA",('PRECIOS UNITARIOS'!$S43*500)/M43))))</f>
        <v>0</v>
      </c>
      <c r="P43" s="35">
        <f>'EV PRECIO REFERENCIA'!P43</f>
        <v>0</v>
      </c>
      <c r="Q43" s="35" t="str">
        <f>'EV PRECIO REFERENCIA'!R43</f>
        <v>NO OFERTADO</v>
      </c>
      <c r="R43" s="37">
        <f>+IF(Q43="NO OFERTADO",0,IF(Q43="NO CUMPLE EV TECNICA",0,IF(Q43="NO HABILITA",0,IF(Q43="HABILITA",('PRECIOS UNITARIOS'!$S43*500)/P43))))</f>
        <v>0</v>
      </c>
      <c r="S43" s="35">
        <f>'EV PRECIO REFERENCIA'!S43</f>
        <v>0</v>
      </c>
      <c r="T43" s="35" t="str">
        <f>'EV PRECIO REFERENCIA'!U43</f>
        <v>NO OFERTADO</v>
      </c>
      <c r="U43" s="37">
        <f>+IF(T43="NO OFERTADO",0,IF(T43="NO CUMPLE EV TECNICA",0,IF(T43="NO HABILITA",0,IF(T43="HABILITA",('PRECIOS UNITARIOS'!$S43*500)/S43))))</f>
        <v>0</v>
      </c>
      <c r="V43" s="35">
        <f>'EV PRECIO REFERENCIA'!V43</f>
        <v>29393</v>
      </c>
      <c r="W43" s="35" t="str">
        <f>'EV PRECIO REFERENCIA'!X43</f>
        <v>HABILITA</v>
      </c>
      <c r="X43" s="37">
        <f>+IF(W43="NO OFERTADO",0,IF(W43="NO CUMPLE EV TECNICA",0,IF(W43="NO HABILITA",0,IF(W43="HABILITA",('PRECIOS UNITARIOS'!$S43*500)/V43))))</f>
        <v>500</v>
      </c>
      <c r="Y43" s="35">
        <f>'EV PRECIO REFERENCIA'!Y43</f>
        <v>0</v>
      </c>
      <c r="Z43" s="35" t="str">
        <f>'EV PRECIO REFERENCIA'!AA43</f>
        <v>NO OFERTADO</v>
      </c>
      <c r="AA43" s="37">
        <f>+IF(Z43="NO OFERTADO",0,IF(Z43="NO CUMPLE EV TECNICA",0,IF(Z43="NO HABILITA",0,IF(Z43="HABILITA",('PRECIOS UNITARIOS'!$S43*500)/Y43))))</f>
        <v>0</v>
      </c>
      <c r="AB43" s="35">
        <f>'EV PRECIO REFERENCIA'!AB43</f>
        <v>0</v>
      </c>
      <c r="AC43" s="35" t="str">
        <f>'EV PRECIO REFERENCIA'!AD43</f>
        <v>NO OFERTADO</v>
      </c>
      <c r="AD43" s="37">
        <f>+IF(AC43="NO OFERTADO",0,IF(AC43="NO CUMPLE EV TECNICA",0,IF(AC43="NO HABILITA",0,IF(AC43="HABILITA",('PRECIOS UNITARIOS'!$S43*500)/AB43))))</f>
        <v>0</v>
      </c>
      <c r="AE43" s="35">
        <f>'EV PRECIO REFERENCIA'!AE43</f>
        <v>0</v>
      </c>
      <c r="AF43" s="35" t="str">
        <f>'EV PRECIO REFERENCIA'!AG43</f>
        <v>NO OFERTADO</v>
      </c>
      <c r="AG43" s="37">
        <f>+IF(AF43="NO OFERTADO",0,IF(AF43="NO CUMPLE EV TECNICA",0,IF(AF43="NO HABILITA",0,IF(AF43="HABILITA",('PRECIOS UNITARIOS'!$S43*500)/AE43))))</f>
        <v>0</v>
      </c>
      <c r="AH43" s="35">
        <f>'EV PRECIO REFERENCIA'!AH43</f>
        <v>0</v>
      </c>
      <c r="AI43" s="35" t="str">
        <f>'EV PRECIO REFERENCIA'!AJ43</f>
        <v>NO OFERTADO</v>
      </c>
      <c r="AJ43" s="37">
        <f>+IF(AI43="NO OFERTADO",0,IF(AI43="NO CUMPLE EV TECNICA",0,IF(AI43="NO HABILITA",0,IF(AI43="HABILITA",('PRECIOS UNITARIOS'!$S43*500)/AH43))))</f>
        <v>0</v>
      </c>
      <c r="AK43" s="35">
        <f>'EV PRECIO REFERENCIA'!AK43</f>
        <v>0</v>
      </c>
      <c r="AL43" s="35" t="str">
        <f>'EV PRECIO REFERENCIA'!AM43</f>
        <v>NO OFERTADO</v>
      </c>
      <c r="AM43" s="37">
        <f>+IF(AL43="NO OFERTADO",0,IF(AL43="NO CUMPLE EV TECNICA",0,IF(AL43="NO HABILITA",0,IF(AL43="HABILITA",('PRECIOS UNITARIOS'!$S43*500)/AK43))))</f>
        <v>0</v>
      </c>
      <c r="AN43" s="35">
        <f>'EV PRECIO REFERENCIA'!AN43</f>
        <v>0</v>
      </c>
      <c r="AO43" s="35" t="str">
        <f>'EV PRECIO REFERENCIA'!AP43</f>
        <v>NO OFERTADO</v>
      </c>
      <c r="AP43" s="37">
        <f>+IF(AO43="NO OFERTADO",0,IF(AO43="NO CUMPLE EV TECNICA",0,IF(AO43="NO HABILITA",0,IF(AO43="HABILITA",('PRECIOS UNITARIOS'!$S43*500)/AN43))))</f>
        <v>0</v>
      </c>
    </row>
    <row r="44" spans="1:42" s="14" customFormat="1" ht="25.5" x14ac:dyDescent="0.2">
      <c r="A44" s="133">
        <v>35</v>
      </c>
      <c r="B44" s="49" t="s">
        <v>80</v>
      </c>
      <c r="C44" s="49" t="s">
        <v>79</v>
      </c>
      <c r="D44" s="132">
        <v>1</v>
      </c>
      <c r="E44" s="50" t="s">
        <v>331</v>
      </c>
      <c r="F44" s="164"/>
      <c r="G44" s="35">
        <f>'EV PRECIO REFERENCIA'!G44</f>
        <v>0</v>
      </c>
      <c r="H44" s="35" t="str">
        <f>'EV PRECIO REFERENCIA'!I44</f>
        <v>NO OFERTADO</v>
      </c>
      <c r="I44" s="37">
        <f>+IF(H44="NO OFERTADO",0,IF(H44="NO CUMPLE EV TECNICA",0,IF(H44="NO HABILITA",0,IF(H44="HABILITA",('PRECIOS UNITARIOS'!$S44*500)/G44))))</f>
        <v>0</v>
      </c>
      <c r="J44" s="35">
        <f>'EV PRECIO REFERENCIA'!J44</f>
        <v>0</v>
      </c>
      <c r="K44" s="35" t="str">
        <f>'EV PRECIO REFERENCIA'!L44</f>
        <v>NO OFERTADO</v>
      </c>
      <c r="L44" s="37">
        <f>+IF(K44="NO OFERTADO",0,IF(K44="NO CUMPLE EV TECNICA",0,IF(K44="NO HABILITA",0,IF(K44="HABILITA",('PRECIOS UNITARIOS'!$S44*500)/J44))))</f>
        <v>0</v>
      </c>
      <c r="M44" s="35">
        <f>'EV PRECIO REFERENCIA'!M44</f>
        <v>0</v>
      </c>
      <c r="N44" s="35" t="str">
        <f>'EV PRECIO REFERENCIA'!O44</f>
        <v>NO OFERTADO</v>
      </c>
      <c r="O44" s="37">
        <f>+IF(N44="NO OFERTADO",0,IF(N44="NO CUMPLE EV TECNICA",0,IF(N44="NO HABILITA",0,IF(N44="HABILITA",('PRECIOS UNITARIOS'!$S44*500)/M44))))</f>
        <v>0</v>
      </c>
      <c r="P44" s="35">
        <f>'EV PRECIO REFERENCIA'!P44</f>
        <v>0</v>
      </c>
      <c r="Q44" s="35" t="str">
        <f>'EV PRECIO REFERENCIA'!R44</f>
        <v>NO OFERTADO</v>
      </c>
      <c r="R44" s="37">
        <f>+IF(Q44="NO OFERTADO",0,IF(Q44="NO CUMPLE EV TECNICA",0,IF(Q44="NO HABILITA",0,IF(Q44="HABILITA",('PRECIOS UNITARIOS'!$S44*500)/P44))))</f>
        <v>0</v>
      </c>
      <c r="S44" s="35">
        <f>'EV PRECIO REFERENCIA'!S44</f>
        <v>0</v>
      </c>
      <c r="T44" s="35" t="str">
        <f>'EV PRECIO REFERENCIA'!U44</f>
        <v>NO OFERTADO</v>
      </c>
      <c r="U44" s="37">
        <f>+IF(T44="NO OFERTADO",0,IF(T44="NO CUMPLE EV TECNICA",0,IF(T44="NO HABILITA",0,IF(T44="HABILITA",('PRECIOS UNITARIOS'!$S44*500)/S44))))</f>
        <v>0</v>
      </c>
      <c r="V44" s="35">
        <f>'EV PRECIO REFERENCIA'!V44</f>
        <v>44030</v>
      </c>
      <c r="W44" s="35" t="str">
        <f>'EV PRECIO REFERENCIA'!X44</f>
        <v>NO HABILITA</v>
      </c>
      <c r="X44" s="37">
        <f>+IF(W44="NO OFERTADO",0,IF(W44="NO CUMPLE EV TECNICA",0,IF(W44="NO HABILITA",0,IF(W44="HABILITA",('PRECIOS UNITARIOS'!$S44*500)/V44))))</f>
        <v>0</v>
      </c>
      <c r="Y44" s="35">
        <f>'EV PRECIO REFERENCIA'!Y44</f>
        <v>0</v>
      </c>
      <c r="Z44" s="35" t="str">
        <f>'EV PRECIO REFERENCIA'!AA44</f>
        <v>NO OFERTADO</v>
      </c>
      <c r="AA44" s="37">
        <f>+IF(Z44="NO OFERTADO",0,IF(Z44="NO CUMPLE EV TECNICA",0,IF(Z44="NO HABILITA",0,IF(Z44="HABILITA",('PRECIOS UNITARIOS'!$S44*500)/Y44))))</f>
        <v>0</v>
      </c>
      <c r="AB44" s="35">
        <f>'EV PRECIO REFERENCIA'!AB44</f>
        <v>0</v>
      </c>
      <c r="AC44" s="35" t="str">
        <f>'EV PRECIO REFERENCIA'!AD44</f>
        <v>NO OFERTADO</v>
      </c>
      <c r="AD44" s="37">
        <f>+IF(AC44="NO OFERTADO",0,IF(AC44="NO CUMPLE EV TECNICA",0,IF(AC44="NO HABILITA",0,IF(AC44="HABILITA",('PRECIOS UNITARIOS'!$S44*500)/AB44))))</f>
        <v>0</v>
      </c>
      <c r="AE44" s="35">
        <f>'EV PRECIO REFERENCIA'!AE44</f>
        <v>0</v>
      </c>
      <c r="AF44" s="35" t="str">
        <f>'EV PRECIO REFERENCIA'!AG44</f>
        <v>NO OFERTADO</v>
      </c>
      <c r="AG44" s="37">
        <f>+IF(AF44="NO OFERTADO",0,IF(AF44="NO CUMPLE EV TECNICA",0,IF(AF44="NO HABILITA",0,IF(AF44="HABILITA",('PRECIOS UNITARIOS'!$S44*500)/AE44))))</f>
        <v>0</v>
      </c>
      <c r="AH44" s="35">
        <f>'EV PRECIO REFERENCIA'!AH44</f>
        <v>0</v>
      </c>
      <c r="AI44" s="35" t="str">
        <f>'EV PRECIO REFERENCIA'!AJ44</f>
        <v>NO OFERTADO</v>
      </c>
      <c r="AJ44" s="37">
        <f>+IF(AI44="NO OFERTADO",0,IF(AI44="NO CUMPLE EV TECNICA",0,IF(AI44="NO HABILITA",0,IF(AI44="HABILITA",('PRECIOS UNITARIOS'!$S44*500)/AH44))))</f>
        <v>0</v>
      </c>
      <c r="AK44" s="35">
        <f>'EV PRECIO REFERENCIA'!AK44</f>
        <v>0</v>
      </c>
      <c r="AL44" s="35" t="str">
        <f>'EV PRECIO REFERENCIA'!AM44</f>
        <v>NO OFERTADO</v>
      </c>
      <c r="AM44" s="37">
        <f>+IF(AL44="NO OFERTADO",0,IF(AL44="NO CUMPLE EV TECNICA",0,IF(AL44="NO HABILITA",0,IF(AL44="HABILITA",('PRECIOS UNITARIOS'!$S44*500)/AK44))))</f>
        <v>0</v>
      </c>
      <c r="AN44" s="35">
        <f>'EV PRECIO REFERENCIA'!AN44</f>
        <v>0</v>
      </c>
      <c r="AO44" s="35" t="str">
        <f>'EV PRECIO REFERENCIA'!AP44</f>
        <v>NO OFERTADO</v>
      </c>
      <c r="AP44" s="37">
        <f>+IF(AO44="NO OFERTADO",0,IF(AO44="NO CUMPLE EV TECNICA",0,IF(AO44="NO HABILITA",0,IF(AO44="HABILITA",('PRECIOS UNITARIOS'!$S44*500)/AN44))))</f>
        <v>0</v>
      </c>
    </row>
    <row r="45" spans="1:42" s="14" customFormat="1" ht="25.5" x14ac:dyDescent="0.2">
      <c r="A45" s="132">
        <v>36</v>
      </c>
      <c r="B45" s="49" t="s">
        <v>81</v>
      </c>
      <c r="C45" s="49" t="s">
        <v>79</v>
      </c>
      <c r="D45" s="132">
        <v>1</v>
      </c>
      <c r="E45" s="50" t="s">
        <v>331</v>
      </c>
      <c r="F45" s="164">
        <v>15827</v>
      </c>
      <c r="G45" s="35">
        <f>'EV PRECIO REFERENCIA'!G45</f>
        <v>0</v>
      </c>
      <c r="H45" s="35" t="str">
        <f>'EV PRECIO REFERENCIA'!I45</f>
        <v>NO OFERTADO</v>
      </c>
      <c r="I45" s="37">
        <f>+IF(H45="NO OFERTADO",0,IF(H45="NO CUMPLE EV TECNICA",0,IF(H45="NO HABILITA",0,IF(H45="HABILITA",('PRECIOS UNITARIOS'!$S45*500)/G45))))</f>
        <v>0</v>
      </c>
      <c r="J45" s="35">
        <f>'EV PRECIO REFERENCIA'!J45</f>
        <v>0</v>
      </c>
      <c r="K45" s="35" t="str">
        <f>'EV PRECIO REFERENCIA'!L45</f>
        <v>NO OFERTADO</v>
      </c>
      <c r="L45" s="37">
        <f>+IF(K45="NO OFERTADO",0,IF(K45="NO CUMPLE EV TECNICA",0,IF(K45="NO HABILITA",0,IF(K45="HABILITA",('PRECIOS UNITARIOS'!$S45*500)/J45))))</f>
        <v>0</v>
      </c>
      <c r="M45" s="35">
        <f>'EV PRECIO REFERENCIA'!M45</f>
        <v>0</v>
      </c>
      <c r="N45" s="35" t="str">
        <f>'EV PRECIO REFERENCIA'!O45</f>
        <v>NO OFERTADO</v>
      </c>
      <c r="O45" s="37">
        <f>+IF(N45="NO OFERTADO",0,IF(N45="NO CUMPLE EV TECNICA",0,IF(N45="NO HABILITA",0,IF(N45="HABILITA",('PRECIOS UNITARIOS'!$S45*500)/M45))))</f>
        <v>0</v>
      </c>
      <c r="P45" s="35">
        <f>'EV PRECIO REFERENCIA'!P45</f>
        <v>0</v>
      </c>
      <c r="Q45" s="35" t="str">
        <f>'EV PRECIO REFERENCIA'!R45</f>
        <v>NO OFERTADO</v>
      </c>
      <c r="R45" s="37">
        <f>+IF(Q45="NO OFERTADO",0,IF(Q45="NO CUMPLE EV TECNICA",0,IF(Q45="NO HABILITA",0,IF(Q45="HABILITA",('PRECIOS UNITARIOS'!$S45*500)/P45))))</f>
        <v>0</v>
      </c>
      <c r="S45" s="35">
        <f>'EV PRECIO REFERENCIA'!S45</f>
        <v>0</v>
      </c>
      <c r="T45" s="35" t="str">
        <f>'EV PRECIO REFERENCIA'!U45</f>
        <v>NO OFERTADO</v>
      </c>
      <c r="U45" s="37">
        <f>+IF(T45="NO OFERTADO",0,IF(T45="NO CUMPLE EV TECNICA",0,IF(T45="NO HABILITA",0,IF(T45="HABILITA",('PRECIOS UNITARIOS'!$S45*500)/S45))))</f>
        <v>0</v>
      </c>
      <c r="V45" s="35">
        <f>'EV PRECIO REFERENCIA'!V45</f>
        <v>33320</v>
      </c>
      <c r="W45" s="35" t="str">
        <f>'EV PRECIO REFERENCIA'!X45</f>
        <v>NO HABILITA</v>
      </c>
      <c r="X45" s="37">
        <f>+IF(W45="NO OFERTADO",0,IF(W45="NO CUMPLE EV TECNICA",0,IF(W45="NO HABILITA",0,IF(W45="HABILITA",('PRECIOS UNITARIOS'!$S45*500)/V45))))</f>
        <v>0</v>
      </c>
      <c r="Y45" s="35">
        <f>'EV PRECIO REFERENCIA'!Y45</f>
        <v>0</v>
      </c>
      <c r="Z45" s="35" t="str">
        <f>'EV PRECIO REFERENCIA'!AA45</f>
        <v>NO OFERTADO</v>
      </c>
      <c r="AA45" s="37">
        <f>+IF(Z45="NO OFERTADO",0,IF(Z45="NO CUMPLE EV TECNICA",0,IF(Z45="NO HABILITA",0,IF(Z45="HABILITA",('PRECIOS UNITARIOS'!$S45*500)/Y45))))</f>
        <v>0</v>
      </c>
      <c r="AB45" s="35">
        <f>'EV PRECIO REFERENCIA'!AB45</f>
        <v>0</v>
      </c>
      <c r="AC45" s="35" t="str">
        <f>'EV PRECIO REFERENCIA'!AD45</f>
        <v>NO OFERTADO</v>
      </c>
      <c r="AD45" s="37">
        <f>+IF(AC45="NO OFERTADO",0,IF(AC45="NO CUMPLE EV TECNICA",0,IF(AC45="NO HABILITA",0,IF(AC45="HABILITA",('PRECIOS UNITARIOS'!$S45*500)/AB45))))</f>
        <v>0</v>
      </c>
      <c r="AE45" s="35">
        <f>'EV PRECIO REFERENCIA'!AE45</f>
        <v>0</v>
      </c>
      <c r="AF45" s="35" t="str">
        <f>'EV PRECIO REFERENCIA'!AG45</f>
        <v>NO OFERTADO</v>
      </c>
      <c r="AG45" s="37">
        <f>+IF(AF45="NO OFERTADO",0,IF(AF45="NO CUMPLE EV TECNICA",0,IF(AF45="NO HABILITA",0,IF(AF45="HABILITA",('PRECIOS UNITARIOS'!$S45*500)/AE45))))</f>
        <v>0</v>
      </c>
      <c r="AH45" s="35">
        <f>'EV PRECIO REFERENCIA'!AH45</f>
        <v>0</v>
      </c>
      <c r="AI45" s="35" t="str">
        <f>'EV PRECIO REFERENCIA'!AJ45</f>
        <v>NO OFERTADO</v>
      </c>
      <c r="AJ45" s="37">
        <f>+IF(AI45="NO OFERTADO",0,IF(AI45="NO CUMPLE EV TECNICA",0,IF(AI45="NO HABILITA",0,IF(AI45="HABILITA",('PRECIOS UNITARIOS'!$S45*500)/AH45))))</f>
        <v>0</v>
      </c>
      <c r="AK45" s="35">
        <f>'EV PRECIO REFERENCIA'!AK45</f>
        <v>0</v>
      </c>
      <c r="AL45" s="35" t="str">
        <f>'EV PRECIO REFERENCIA'!AM45</f>
        <v>NO OFERTADO</v>
      </c>
      <c r="AM45" s="37">
        <f>+IF(AL45="NO OFERTADO",0,IF(AL45="NO CUMPLE EV TECNICA",0,IF(AL45="NO HABILITA",0,IF(AL45="HABILITA",('PRECIOS UNITARIOS'!$S45*500)/AK45))))</f>
        <v>0</v>
      </c>
      <c r="AN45" s="35">
        <f>'EV PRECIO REFERENCIA'!AN45</f>
        <v>0</v>
      </c>
      <c r="AO45" s="35" t="str">
        <f>'EV PRECIO REFERENCIA'!AP45</f>
        <v>NO OFERTADO</v>
      </c>
      <c r="AP45" s="37">
        <f>+IF(AO45="NO OFERTADO",0,IF(AO45="NO CUMPLE EV TECNICA",0,IF(AO45="NO HABILITA",0,IF(AO45="HABILITA",('PRECIOS UNITARIOS'!$S45*500)/AN45))))</f>
        <v>0</v>
      </c>
    </row>
    <row r="46" spans="1:42" s="14" customFormat="1" ht="38.25" x14ac:dyDescent="0.2">
      <c r="A46" s="133">
        <v>37</v>
      </c>
      <c r="B46" s="49" t="s">
        <v>96</v>
      </c>
      <c r="C46" s="49" t="s">
        <v>89</v>
      </c>
      <c r="D46" s="132">
        <v>1</v>
      </c>
      <c r="E46" s="50" t="s">
        <v>331</v>
      </c>
      <c r="F46" s="164">
        <v>421872</v>
      </c>
      <c r="G46" s="35">
        <f>'EV PRECIO REFERENCIA'!G46</f>
        <v>0</v>
      </c>
      <c r="H46" s="35" t="str">
        <f>'EV PRECIO REFERENCIA'!I46</f>
        <v>NO OFERTADO</v>
      </c>
      <c r="I46" s="37">
        <f>+IF(H46="NO OFERTADO",0,IF(H46="NO CUMPLE EV TECNICA",0,IF(H46="NO HABILITA",0,IF(H46="HABILITA",('PRECIOS UNITARIOS'!$S46*500)/G46))))</f>
        <v>0</v>
      </c>
      <c r="J46" s="35">
        <f>'EV PRECIO REFERENCIA'!J46</f>
        <v>0</v>
      </c>
      <c r="K46" s="35" t="str">
        <f>'EV PRECIO REFERENCIA'!L46</f>
        <v>NO OFERTADO</v>
      </c>
      <c r="L46" s="37">
        <f>+IF(K46="NO OFERTADO",0,IF(K46="NO CUMPLE EV TECNICA",0,IF(K46="NO HABILITA",0,IF(K46="HABILITA",('PRECIOS UNITARIOS'!$S46*500)/J46))))</f>
        <v>0</v>
      </c>
      <c r="M46" s="35">
        <f>'EV PRECIO REFERENCIA'!M46</f>
        <v>0</v>
      </c>
      <c r="N46" s="35" t="str">
        <f>'EV PRECIO REFERENCIA'!O46</f>
        <v>NO OFERTADO</v>
      </c>
      <c r="O46" s="37">
        <f>+IF(N46="NO OFERTADO",0,IF(N46="NO CUMPLE EV TECNICA",0,IF(N46="NO HABILITA",0,IF(N46="HABILITA",('PRECIOS UNITARIOS'!$S46*500)/M46))))</f>
        <v>0</v>
      </c>
      <c r="P46" s="35">
        <f>'EV PRECIO REFERENCIA'!P46</f>
        <v>117045</v>
      </c>
      <c r="Q46" s="35" t="str">
        <f>'EV PRECIO REFERENCIA'!R46</f>
        <v>NO HABILITA</v>
      </c>
      <c r="R46" s="37">
        <f>+IF(Q46="NO OFERTADO",0,IF(Q46="NO CUMPLE EV TECNICA",0,IF(Q46="NO HABILITA",0,IF(Q46="HABILITA",('PRECIOS UNITARIOS'!$S46*500)/P46))))</f>
        <v>0</v>
      </c>
      <c r="S46" s="35">
        <f>'EV PRECIO REFERENCIA'!S46</f>
        <v>0</v>
      </c>
      <c r="T46" s="35" t="str">
        <f>'EV PRECIO REFERENCIA'!U46</f>
        <v>NO OFERTADO</v>
      </c>
      <c r="U46" s="37">
        <f>+IF(T46="NO OFERTADO",0,IF(T46="NO CUMPLE EV TECNICA",0,IF(T46="NO HABILITA",0,IF(T46="HABILITA",('PRECIOS UNITARIOS'!$S46*500)/S46))))</f>
        <v>0</v>
      </c>
      <c r="V46" s="35">
        <f>'EV PRECIO REFERENCIA'!V46</f>
        <v>0</v>
      </c>
      <c r="W46" s="35" t="str">
        <f>'EV PRECIO REFERENCIA'!X46</f>
        <v>NO OFERTADO</v>
      </c>
      <c r="X46" s="37">
        <f>+IF(W46="NO OFERTADO",0,IF(W46="NO CUMPLE EV TECNICA",0,IF(W46="NO HABILITA",0,IF(W46="HABILITA",('PRECIOS UNITARIOS'!$S46*500)/V46))))</f>
        <v>0</v>
      </c>
      <c r="Y46" s="35">
        <f>'EV PRECIO REFERENCIA'!Y46</f>
        <v>0</v>
      </c>
      <c r="Z46" s="35" t="str">
        <f>'EV PRECIO REFERENCIA'!AA46</f>
        <v>NO OFERTADO</v>
      </c>
      <c r="AA46" s="37">
        <f>+IF(Z46="NO OFERTADO",0,IF(Z46="NO CUMPLE EV TECNICA",0,IF(Z46="NO HABILITA",0,IF(Z46="HABILITA",('PRECIOS UNITARIOS'!$S46*500)/Y46))))</f>
        <v>0</v>
      </c>
      <c r="AB46" s="35">
        <f>'EV PRECIO REFERENCIA'!AB46</f>
        <v>0</v>
      </c>
      <c r="AC46" s="35" t="str">
        <f>'EV PRECIO REFERENCIA'!AD46</f>
        <v>NO OFERTADO</v>
      </c>
      <c r="AD46" s="37">
        <f>+IF(AC46="NO OFERTADO",0,IF(AC46="NO CUMPLE EV TECNICA",0,IF(AC46="NO HABILITA",0,IF(AC46="HABILITA",('PRECIOS UNITARIOS'!$S46*500)/AB46))))</f>
        <v>0</v>
      </c>
      <c r="AE46" s="35">
        <f>'EV PRECIO REFERENCIA'!AE46</f>
        <v>0</v>
      </c>
      <c r="AF46" s="35" t="str">
        <f>'EV PRECIO REFERENCIA'!AG46</f>
        <v>NO OFERTADO</v>
      </c>
      <c r="AG46" s="37">
        <f>+IF(AF46="NO OFERTADO",0,IF(AF46="NO CUMPLE EV TECNICA",0,IF(AF46="NO HABILITA",0,IF(AF46="HABILITA",('PRECIOS UNITARIOS'!$S46*500)/AE46))))</f>
        <v>0</v>
      </c>
      <c r="AH46" s="35">
        <f>'EV PRECIO REFERENCIA'!AH46</f>
        <v>0</v>
      </c>
      <c r="AI46" s="35" t="str">
        <f>'EV PRECIO REFERENCIA'!AJ46</f>
        <v>NO OFERTADO</v>
      </c>
      <c r="AJ46" s="37">
        <f>+IF(AI46="NO OFERTADO",0,IF(AI46="NO CUMPLE EV TECNICA",0,IF(AI46="NO HABILITA",0,IF(AI46="HABILITA",('PRECIOS UNITARIOS'!$S46*500)/AH46))))</f>
        <v>0</v>
      </c>
      <c r="AK46" s="35">
        <f>'EV PRECIO REFERENCIA'!AK46</f>
        <v>0</v>
      </c>
      <c r="AL46" s="35" t="str">
        <f>'EV PRECIO REFERENCIA'!AM46</f>
        <v>NO OFERTADO</v>
      </c>
      <c r="AM46" s="37">
        <f>+IF(AL46="NO OFERTADO",0,IF(AL46="NO CUMPLE EV TECNICA",0,IF(AL46="NO HABILITA",0,IF(AL46="HABILITA",('PRECIOS UNITARIOS'!$S46*500)/AK46))))</f>
        <v>0</v>
      </c>
      <c r="AN46" s="35">
        <f>'EV PRECIO REFERENCIA'!AN46</f>
        <v>0</v>
      </c>
      <c r="AO46" s="35" t="str">
        <f>'EV PRECIO REFERENCIA'!AP46</f>
        <v>NO OFERTADO</v>
      </c>
      <c r="AP46" s="37">
        <f>+IF(AO46="NO OFERTADO",0,IF(AO46="NO CUMPLE EV TECNICA",0,IF(AO46="NO HABILITA",0,IF(AO46="HABILITA",('PRECIOS UNITARIOS'!$S46*500)/AN46))))</f>
        <v>0</v>
      </c>
    </row>
    <row r="47" spans="1:42" s="14" customFormat="1" ht="25.5" x14ac:dyDescent="0.2">
      <c r="A47" s="140">
        <v>38</v>
      </c>
      <c r="B47" s="49" t="s">
        <v>98</v>
      </c>
      <c r="C47" s="49" t="s">
        <v>89</v>
      </c>
      <c r="D47" s="132">
        <v>1</v>
      </c>
      <c r="E47" s="50" t="s">
        <v>331</v>
      </c>
      <c r="F47" s="164">
        <v>390978</v>
      </c>
      <c r="G47" s="35">
        <f>'EV PRECIO REFERENCIA'!G47</f>
        <v>0</v>
      </c>
      <c r="H47" s="35" t="str">
        <f>'EV PRECIO REFERENCIA'!I47</f>
        <v>NO OFERTADO</v>
      </c>
      <c r="I47" s="37">
        <f>+IF(H47="NO OFERTADO",0,IF(H47="NO CUMPLE EV TECNICA",0,IF(H47="NO HABILITA",0,IF(H47="HABILITA",('PRECIOS UNITARIOS'!$S47*500)/G47))))</f>
        <v>0</v>
      </c>
      <c r="J47" s="35">
        <f>'EV PRECIO REFERENCIA'!J47</f>
        <v>0</v>
      </c>
      <c r="K47" s="35" t="str">
        <f>'EV PRECIO REFERENCIA'!L47</f>
        <v>NO OFERTADO</v>
      </c>
      <c r="L47" s="37">
        <f>+IF(K47="NO OFERTADO",0,IF(K47="NO CUMPLE EV TECNICA",0,IF(K47="NO HABILITA",0,IF(K47="HABILITA",('PRECIOS UNITARIOS'!$S47*500)/J47))))</f>
        <v>0</v>
      </c>
      <c r="M47" s="35">
        <f>'EV PRECIO REFERENCIA'!M47</f>
        <v>0</v>
      </c>
      <c r="N47" s="35" t="str">
        <f>'EV PRECIO REFERENCIA'!O47</f>
        <v>NO OFERTADO</v>
      </c>
      <c r="O47" s="37">
        <f>+IF(N47="NO OFERTADO",0,IF(N47="NO CUMPLE EV TECNICA",0,IF(N47="NO HABILITA",0,IF(N47="HABILITA",('PRECIOS UNITARIOS'!$S47*500)/M47))))</f>
        <v>0</v>
      </c>
      <c r="P47" s="35">
        <f>'EV PRECIO REFERENCIA'!P47</f>
        <v>109785</v>
      </c>
      <c r="Q47" s="35" t="str">
        <f>'EV PRECIO REFERENCIA'!R47</f>
        <v>NO HABILITA</v>
      </c>
      <c r="R47" s="37">
        <f>+IF(Q47="NO OFERTADO",0,IF(Q47="NO CUMPLE EV TECNICA",0,IF(Q47="NO HABILITA",0,IF(Q47="HABILITA",('PRECIOS UNITARIOS'!$S47*500)/P47))))</f>
        <v>0</v>
      </c>
      <c r="S47" s="35">
        <f>'EV PRECIO REFERENCIA'!S47</f>
        <v>0</v>
      </c>
      <c r="T47" s="35" t="str">
        <f>'EV PRECIO REFERENCIA'!U47</f>
        <v>NO OFERTADO</v>
      </c>
      <c r="U47" s="37">
        <f>+IF(T47="NO OFERTADO",0,IF(T47="NO CUMPLE EV TECNICA",0,IF(T47="NO HABILITA",0,IF(T47="HABILITA",('PRECIOS UNITARIOS'!$S47*500)/S47))))</f>
        <v>0</v>
      </c>
      <c r="V47" s="35">
        <f>'EV PRECIO REFERENCIA'!V47</f>
        <v>0</v>
      </c>
      <c r="W47" s="35" t="str">
        <f>'EV PRECIO REFERENCIA'!X47</f>
        <v>NO OFERTADO</v>
      </c>
      <c r="X47" s="37">
        <f>+IF(W47="NO OFERTADO",0,IF(W47="NO CUMPLE EV TECNICA",0,IF(W47="NO HABILITA",0,IF(W47="HABILITA",('PRECIOS UNITARIOS'!$S47*500)/V47))))</f>
        <v>0</v>
      </c>
      <c r="Y47" s="35">
        <f>'EV PRECIO REFERENCIA'!Y47</f>
        <v>0</v>
      </c>
      <c r="Z47" s="35" t="str">
        <f>'EV PRECIO REFERENCIA'!AA47</f>
        <v>NO OFERTADO</v>
      </c>
      <c r="AA47" s="37">
        <f>+IF(Z47="NO OFERTADO",0,IF(Z47="NO CUMPLE EV TECNICA",0,IF(Z47="NO HABILITA",0,IF(Z47="HABILITA",('PRECIOS UNITARIOS'!$S47*500)/Y47))))</f>
        <v>0</v>
      </c>
      <c r="AB47" s="35">
        <f>'EV PRECIO REFERENCIA'!AB47</f>
        <v>0</v>
      </c>
      <c r="AC47" s="35" t="str">
        <f>'EV PRECIO REFERENCIA'!AD47</f>
        <v>NO OFERTADO</v>
      </c>
      <c r="AD47" s="37">
        <f>+IF(AC47="NO OFERTADO",0,IF(AC47="NO CUMPLE EV TECNICA",0,IF(AC47="NO HABILITA",0,IF(AC47="HABILITA",('PRECIOS UNITARIOS'!$S47*500)/AB47))))</f>
        <v>0</v>
      </c>
      <c r="AE47" s="35">
        <f>'EV PRECIO REFERENCIA'!AE47</f>
        <v>0</v>
      </c>
      <c r="AF47" s="35" t="str">
        <f>'EV PRECIO REFERENCIA'!AG47</f>
        <v>NO OFERTADO</v>
      </c>
      <c r="AG47" s="37">
        <f>+IF(AF47="NO OFERTADO",0,IF(AF47="NO CUMPLE EV TECNICA",0,IF(AF47="NO HABILITA",0,IF(AF47="HABILITA",('PRECIOS UNITARIOS'!$S47*500)/AE47))))</f>
        <v>0</v>
      </c>
      <c r="AH47" s="35">
        <f>'EV PRECIO REFERENCIA'!AH47</f>
        <v>0</v>
      </c>
      <c r="AI47" s="35" t="str">
        <f>'EV PRECIO REFERENCIA'!AJ47</f>
        <v>NO OFERTADO</v>
      </c>
      <c r="AJ47" s="37">
        <f>+IF(AI47="NO OFERTADO",0,IF(AI47="NO CUMPLE EV TECNICA",0,IF(AI47="NO HABILITA",0,IF(AI47="HABILITA",('PRECIOS UNITARIOS'!$S47*500)/AH47))))</f>
        <v>0</v>
      </c>
      <c r="AK47" s="35">
        <f>'EV PRECIO REFERENCIA'!AK47</f>
        <v>0</v>
      </c>
      <c r="AL47" s="35" t="str">
        <f>'EV PRECIO REFERENCIA'!AM47</f>
        <v>NO OFERTADO</v>
      </c>
      <c r="AM47" s="37">
        <f>+IF(AL47="NO OFERTADO",0,IF(AL47="NO CUMPLE EV TECNICA",0,IF(AL47="NO HABILITA",0,IF(AL47="HABILITA",('PRECIOS UNITARIOS'!$S47*500)/AK47))))</f>
        <v>0</v>
      </c>
      <c r="AN47" s="35">
        <f>'EV PRECIO REFERENCIA'!AN47</f>
        <v>0</v>
      </c>
      <c r="AO47" s="35" t="str">
        <f>'EV PRECIO REFERENCIA'!AP47</f>
        <v>NO OFERTADO</v>
      </c>
      <c r="AP47" s="37">
        <f>+IF(AO47="NO OFERTADO",0,IF(AO47="NO CUMPLE EV TECNICA",0,IF(AO47="NO HABILITA",0,IF(AO47="HABILITA",('PRECIOS UNITARIOS'!$S47*500)/AN47))))</f>
        <v>0</v>
      </c>
    </row>
    <row r="48" spans="1:42" s="14" customFormat="1" ht="25.5" x14ac:dyDescent="0.2">
      <c r="A48" s="141">
        <v>39</v>
      </c>
      <c r="B48" s="49" t="s">
        <v>115</v>
      </c>
      <c r="C48" s="49" t="s">
        <v>107</v>
      </c>
      <c r="D48" s="132">
        <v>1</v>
      </c>
      <c r="E48" s="50" t="s">
        <v>331</v>
      </c>
      <c r="F48" s="164">
        <v>60930</v>
      </c>
      <c r="G48" s="35">
        <f>'EV PRECIO REFERENCIA'!G48</f>
        <v>0</v>
      </c>
      <c r="H48" s="35" t="str">
        <f>'EV PRECIO REFERENCIA'!I48</f>
        <v>NO OFERTADO</v>
      </c>
      <c r="I48" s="37">
        <f>+IF(H48="NO OFERTADO",0,IF(H48="NO CUMPLE EV TECNICA",0,IF(H48="NO HABILITA",0,IF(H48="HABILITA",('PRECIOS UNITARIOS'!$S48*500)/G48))))</f>
        <v>0</v>
      </c>
      <c r="J48" s="35">
        <f>'EV PRECIO REFERENCIA'!J48</f>
        <v>0</v>
      </c>
      <c r="K48" s="35" t="str">
        <f>'EV PRECIO REFERENCIA'!L48</f>
        <v>NO OFERTADO</v>
      </c>
      <c r="L48" s="37">
        <f>+IF(K48="NO OFERTADO",0,IF(K48="NO CUMPLE EV TECNICA",0,IF(K48="NO HABILITA",0,IF(K48="HABILITA",('PRECIOS UNITARIOS'!$S48*500)/J48))))</f>
        <v>0</v>
      </c>
      <c r="M48" s="35">
        <f>'EV PRECIO REFERENCIA'!M48</f>
        <v>0</v>
      </c>
      <c r="N48" s="35" t="str">
        <f>'EV PRECIO REFERENCIA'!O48</f>
        <v>NO OFERTADO</v>
      </c>
      <c r="O48" s="37">
        <f>+IF(N48="NO OFERTADO",0,IF(N48="NO CUMPLE EV TECNICA",0,IF(N48="NO HABILITA",0,IF(N48="HABILITA",('PRECIOS UNITARIOS'!$S48*500)/M48))))</f>
        <v>0</v>
      </c>
      <c r="P48" s="35">
        <f>'EV PRECIO REFERENCIA'!P48</f>
        <v>0</v>
      </c>
      <c r="Q48" s="35" t="str">
        <f>'EV PRECIO REFERENCIA'!R48</f>
        <v>NO OFERTADO</v>
      </c>
      <c r="R48" s="37">
        <f>+IF(Q48="NO OFERTADO",0,IF(Q48="NO CUMPLE EV TECNICA",0,IF(Q48="NO HABILITA",0,IF(Q48="HABILITA",('PRECIOS UNITARIOS'!$S48*500)/P48))))</f>
        <v>0</v>
      </c>
      <c r="S48" s="35">
        <f>'EV PRECIO REFERENCIA'!S48</f>
        <v>0</v>
      </c>
      <c r="T48" s="35" t="str">
        <f>'EV PRECIO REFERENCIA'!U48</f>
        <v>NO OFERTADO</v>
      </c>
      <c r="U48" s="37">
        <f>+IF(T48="NO OFERTADO",0,IF(T48="NO CUMPLE EV TECNICA",0,IF(T48="NO HABILITA",0,IF(T48="HABILITA",('PRECIOS UNITARIOS'!$S48*500)/S48))))</f>
        <v>0</v>
      </c>
      <c r="V48" s="35">
        <f>'EV PRECIO REFERENCIA'!V48</f>
        <v>0</v>
      </c>
      <c r="W48" s="35" t="str">
        <f>'EV PRECIO REFERENCIA'!X48</f>
        <v>NO OFERTADO</v>
      </c>
      <c r="X48" s="37">
        <f>+IF(W48="NO OFERTADO",0,IF(W48="NO CUMPLE EV TECNICA",0,IF(W48="NO HABILITA",0,IF(W48="HABILITA",('PRECIOS UNITARIOS'!$S48*500)/V48))))</f>
        <v>0</v>
      </c>
      <c r="Y48" s="35">
        <f>'EV PRECIO REFERENCIA'!Y48</f>
        <v>0</v>
      </c>
      <c r="Z48" s="35" t="str">
        <f>'EV PRECIO REFERENCIA'!AA48</f>
        <v>NO OFERTADO</v>
      </c>
      <c r="AA48" s="37">
        <f>+IF(Z48="NO OFERTADO",0,IF(Z48="NO CUMPLE EV TECNICA",0,IF(Z48="NO HABILITA",0,IF(Z48="HABILITA",('PRECIOS UNITARIOS'!$S48*500)/Y48))))</f>
        <v>0</v>
      </c>
      <c r="AB48" s="35">
        <f>'EV PRECIO REFERENCIA'!AB48</f>
        <v>0</v>
      </c>
      <c r="AC48" s="35" t="str">
        <f>'EV PRECIO REFERENCIA'!AD48</f>
        <v>NO OFERTADO</v>
      </c>
      <c r="AD48" s="37">
        <f>+IF(AC48="NO OFERTADO",0,IF(AC48="NO CUMPLE EV TECNICA",0,IF(AC48="NO HABILITA",0,IF(AC48="HABILITA",('PRECIOS UNITARIOS'!$S48*500)/AB48))))</f>
        <v>0</v>
      </c>
      <c r="AE48" s="35">
        <f>'EV PRECIO REFERENCIA'!AE48</f>
        <v>0</v>
      </c>
      <c r="AF48" s="35" t="str">
        <f>'EV PRECIO REFERENCIA'!AG48</f>
        <v>NO OFERTADO</v>
      </c>
      <c r="AG48" s="37">
        <f>+IF(AF48="NO OFERTADO",0,IF(AF48="NO CUMPLE EV TECNICA",0,IF(AF48="NO HABILITA",0,IF(AF48="HABILITA",('PRECIOS UNITARIOS'!$S48*500)/AE48))))</f>
        <v>0</v>
      </c>
      <c r="AH48" s="35">
        <f>'EV PRECIO REFERENCIA'!AH48</f>
        <v>0</v>
      </c>
      <c r="AI48" s="35" t="str">
        <f>'EV PRECIO REFERENCIA'!AJ48</f>
        <v>NO OFERTADO</v>
      </c>
      <c r="AJ48" s="37">
        <f>+IF(AI48="NO OFERTADO",0,IF(AI48="NO CUMPLE EV TECNICA",0,IF(AI48="NO HABILITA",0,IF(AI48="HABILITA",('PRECIOS UNITARIOS'!$S48*500)/AH48))))</f>
        <v>0</v>
      </c>
      <c r="AK48" s="35">
        <f>'EV PRECIO REFERENCIA'!AK48</f>
        <v>0</v>
      </c>
      <c r="AL48" s="35" t="str">
        <f>'EV PRECIO REFERENCIA'!AM48</f>
        <v>NO OFERTADO</v>
      </c>
      <c r="AM48" s="37">
        <f>+IF(AL48="NO OFERTADO",0,IF(AL48="NO CUMPLE EV TECNICA",0,IF(AL48="NO HABILITA",0,IF(AL48="HABILITA",('PRECIOS UNITARIOS'!$S48*500)/AK48))))</f>
        <v>0</v>
      </c>
      <c r="AN48" s="35">
        <f>'EV PRECIO REFERENCIA'!AN48</f>
        <v>0</v>
      </c>
      <c r="AO48" s="35" t="str">
        <f>'EV PRECIO REFERENCIA'!AP48</f>
        <v>NO OFERTADO</v>
      </c>
      <c r="AP48" s="37">
        <f>+IF(AO48="NO OFERTADO",0,IF(AO48="NO CUMPLE EV TECNICA",0,IF(AO48="NO HABILITA",0,IF(AO48="HABILITA",('PRECIOS UNITARIOS'!$S48*500)/AN48))))</f>
        <v>0</v>
      </c>
    </row>
    <row r="49" spans="1:42" s="14" customFormat="1" ht="25.5" x14ac:dyDescent="0.2">
      <c r="A49" s="140">
        <v>40</v>
      </c>
      <c r="B49" s="49" t="s">
        <v>116</v>
      </c>
      <c r="C49" s="49" t="s">
        <v>117</v>
      </c>
      <c r="D49" s="132">
        <v>1</v>
      </c>
      <c r="E49" s="50" t="s">
        <v>331</v>
      </c>
      <c r="F49" s="164">
        <v>8645</v>
      </c>
      <c r="G49" s="35">
        <f>'EV PRECIO REFERENCIA'!G49</f>
        <v>0</v>
      </c>
      <c r="H49" s="35" t="str">
        <f>'EV PRECIO REFERENCIA'!I49</f>
        <v>NO OFERTADO</v>
      </c>
      <c r="I49" s="37">
        <f>+IF(H49="NO OFERTADO",0,IF(H49="NO CUMPLE EV TECNICA",0,IF(H49="NO HABILITA",0,IF(H49="HABILITA",('PRECIOS UNITARIOS'!$S49*500)/G49))))</f>
        <v>0</v>
      </c>
      <c r="J49" s="35">
        <f>'EV PRECIO REFERENCIA'!J49</f>
        <v>0</v>
      </c>
      <c r="K49" s="35" t="str">
        <f>'EV PRECIO REFERENCIA'!L49</f>
        <v>NO OFERTADO</v>
      </c>
      <c r="L49" s="37">
        <f>+IF(K49="NO OFERTADO",0,IF(K49="NO CUMPLE EV TECNICA",0,IF(K49="NO HABILITA",0,IF(K49="HABILITA",('PRECIOS UNITARIOS'!$S49*500)/J49))))</f>
        <v>0</v>
      </c>
      <c r="M49" s="35">
        <f>'EV PRECIO REFERENCIA'!M49</f>
        <v>0</v>
      </c>
      <c r="N49" s="35" t="str">
        <f>'EV PRECIO REFERENCIA'!O49</f>
        <v>NO OFERTADO</v>
      </c>
      <c r="O49" s="37">
        <f>+IF(N49="NO OFERTADO",0,IF(N49="NO CUMPLE EV TECNICA",0,IF(N49="NO HABILITA",0,IF(N49="HABILITA",('PRECIOS UNITARIOS'!$S49*500)/M49))))</f>
        <v>0</v>
      </c>
      <c r="P49" s="35">
        <f>'EV PRECIO REFERENCIA'!P49</f>
        <v>0</v>
      </c>
      <c r="Q49" s="35" t="str">
        <f>'EV PRECIO REFERENCIA'!R49</f>
        <v>NO OFERTADO</v>
      </c>
      <c r="R49" s="37">
        <f>+IF(Q49="NO OFERTADO",0,IF(Q49="NO CUMPLE EV TECNICA",0,IF(Q49="NO HABILITA",0,IF(Q49="HABILITA",('PRECIOS UNITARIOS'!$S49*500)/P49))))</f>
        <v>0</v>
      </c>
      <c r="S49" s="35">
        <f>'EV PRECIO REFERENCIA'!S49</f>
        <v>0</v>
      </c>
      <c r="T49" s="35" t="str">
        <f>'EV PRECIO REFERENCIA'!U49</f>
        <v>NO OFERTADO</v>
      </c>
      <c r="U49" s="37">
        <f>+IF(T49="NO OFERTADO",0,IF(T49="NO CUMPLE EV TECNICA",0,IF(T49="NO HABILITA",0,IF(T49="HABILITA",('PRECIOS UNITARIOS'!$S49*500)/S49))))</f>
        <v>0</v>
      </c>
      <c r="V49" s="35">
        <f>'EV PRECIO REFERENCIA'!V49</f>
        <v>29359.68</v>
      </c>
      <c r="W49" s="35" t="str">
        <f>'EV PRECIO REFERENCIA'!X49</f>
        <v>NO HABILITA</v>
      </c>
      <c r="X49" s="37">
        <f>+IF(W49="NO OFERTADO",0,IF(W49="NO CUMPLE EV TECNICA",0,IF(W49="NO HABILITA",0,IF(W49="HABILITA",('PRECIOS UNITARIOS'!$S49*500)/V49))))</f>
        <v>0</v>
      </c>
      <c r="Y49" s="35">
        <f>'EV PRECIO REFERENCIA'!Y49</f>
        <v>0</v>
      </c>
      <c r="Z49" s="35" t="str">
        <f>'EV PRECIO REFERENCIA'!AA49</f>
        <v>NO OFERTADO</v>
      </c>
      <c r="AA49" s="37">
        <f>+IF(Z49="NO OFERTADO",0,IF(Z49="NO CUMPLE EV TECNICA",0,IF(Z49="NO HABILITA",0,IF(Z49="HABILITA",('PRECIOS UNITARIOS'!$S49*500)/Y49))))</f>
        <v>0</v>
      </c>
      <c r="AB49" s="35">
        <f>'EV PRECIO REFERENCIA'!AB49</f>
        <v>0</v>
      </c>
      <c r="AC49" s="35" t="str">
        <f>'EV PRECIO REFERENCIA'!AD49</f>
        <v>NO OFERTADO</v>
      </c>
      <c r="AD49" s="37">
        <f>+IF(AC49="NO OFERTADO",0,IF(AC49="NO CUMPLE EV TECNICA",0,IF(AC49="NO HABILITA",0,IF(AC49="HABILITA",('PRECIOS UNITARIOS'!$S49*500)/AB49))))</f>
        <v>0</v>
      </c>
      <c r="AE49" s="35">
        <f>'EV PRECIO REFERENCIA'!AE49</f>
        <v>0</v>
      </c>
      <c r="AF49" s="35" t="str">
        <f>'EV PRECIO REFERENCIA'!AG49</f>
        <v>NO OFERTADO</v>
      </c>
      <c r="AG49" s="37">
        <f>+IF(AF49="NO OFERTADO",0,IF(AF49="NO CUMPLE EV TECNICA",0,IF(AF49="NO HABILITA",0,IF(AF49="HABILITA",('PRECIOS UNITARIOS'!$S49*500)/AE49))))</f>
        <v>0</v>
      </c>
      <c r="AH49" s="35">
        <f>'EV PRECIO REFERENCIA'!AH49</f>
        <v>0</v>
      </c>
      <c r="AI49" s="35" t="str">
        <f>'EV PRECIO REFERENCIA'!AJ49</f>
        <v>NO OFERTADO</v>
      </c>
      <c r="AJ49" s="37">
        <f>+IF(AI49="NO OFERTADO",0,IF(AI49="NO CUMPLE EV TECNICA",0,IF(AI49="NO HABILITA",0,IF(AI49="HABILITA",('PRECIOS UNITARIOS'!$S49*500)/AH49))))</f>
        <v>0</v>
      </c>
      <c r="AK49" s="35">
        <f>'EV PRECIO REFERENCIA'!AK49</f>
        <v>0</v>
      </c>
      <c r="AL49" s="35" t="str">
        <f>'EV PRECIO REFERENCIA'!AM49</f>
        <v>NO OFERTADO</v>
      </c>
      <c r="AM49" s="37">
        <f>+IF(AL49="NO OFERTADO",0,IF(AL49="NO CUMPLE EV TECNICA",0,IF(AL49="NO HABILITA",0,IF(AL49="HABILITA",('PRECIOS UNITARIOS'!$S49*500)/AK49))))</f>
        <v>0</v>
      </c>
      <c r="AN49" s="35">
        <f>'EV PRECIO REFERENCIA'!AN49</f>
        <v>0</v>
      </c>
      <c r="AO49" s="35" t="str">
        <f>'EV PRECIO REFERENCIA'!AP49</f>
        <v>NO OFERTADO</v>
      </c>
      <c r="AP49" s="37">
        <f>+IF(AO49="NO OFERTADO",0,IF(AO49="NO CUMPLE EV TECNICA",0,IF(AO49="NO HABILITA",0,IF(AO49="HABILITA",('PRECIOS UNITARIOS'!$S49*500)/AN49))))</f>
        <v>0</v>
      </c>
    </row>
    <row r="50" spans="1:42" s="14" customFormat="1" ht="25.5" x14ac:dyDescent="0.2">
      <c r="A50" s="141">
        <v>41</v>
      </c>
      <c r="B50" s="49" t="s">
        <v>118</v>
      </c>
      <c r="C50" s="49" t="s">
        <v>117</v>
      </c>
      <c r="D50" s="132">
        <v>1</v>
      </c>
      <c r="E50" s="50" t="s">
        <v>331</v>
      </c>
      <c r="F50" s="164">
        <v>8645</v>
      </c>
      <c r="G50" s="35">
        <f>'EV PRECIO REFERENCIA'!G50</f>
        <v>0</v>
      </c>
      <c r="H50" s="35" t="str">
        <f>'EV PRECIO REFERENCIA'!I50</f>
        <v>NO OFERTADO</v>
      </c>
      <c r="I50" s="37">
        <f>+IF(H50="NO OFERTADO",0,IF(H50="NO CUMPLE EV TECNICA",0,IF(H50="NO HABILITA",0,IF(H50="HABILITA",('PRECIOS UNITARIOS'!$S50*500)/G50))))</f>
        <v>0</v>
      </c>
      <c r="J50" s="35">
        <f>'EV PRECIO REFERENCIA'!J50</f>
        <v>0</v>
      </c>
      <c r="K50" s="35" t="str">
        <f>'EV PRECIO REFERENCIA'!L50</f>
        <v>NO OFERTADO</v>
      </c>
      <c r="L50" s="37">
        <f>+IF(K50="NO OFERTADO",0,IF(K50="NO CUMPLE EV TECNICA",0,IF(K50="NO HABILITA",0,IF(K50="HABILITA",('PRECIOS UNITARIOS'!$S50*500)/J50))))</f>
        <v>0</v>
      </c>
      <c r="M50" s="35">
        <f>'EV PRECIO REFERENCIA'!M50</f>
        <v>0</v>
      </c>
      <c r="N50" s="35" t="str">
        <f>'EV PRECIO REFERENCIA'!O50</f>
        <v>NO OFERTADO</v>
      </c>
      <c r="O50" s="37">
        <f>+IF(N50="NO OFERTADO",0,IF(N50="NO CUMPLE EV TECNICA",0,IF(N50="NO HABILITA",0,IF(N50="HABILITA",('PRECIOS UNITARIOS'!$S50*500)/M50))))</f>
        <v>0</v>
      </c>
      <c r="P50" s="35">
        <f>'EV PRECIO REFERENCIA'!P50</f>
        <v>0</v>
      </c>
      <c r="Q50" s="35" t="str">
        <f>'EV PRECIO REFERENCIA'!R50</f>
        <v>NO OFERTADO</v>
      </c>
      <c r="R50" s="37">
        <f>+IF(Q50="NO OFERTADO",0,IF(Q50="NO CUMPLE EV TECNICA",0,IF(Q50="NO HABILITA",0,IF(Q50="HABILITA",('PRECIOS UNITARIOS'!$S50*500)/P50))))</f>
        <v>0</v>
      </c>
      <c r="S50" s="35">
        <f>'EV PRECIO REFERENCIA'!S50</f>
        <v>0</v>
      </c>
      <c r="T50" s="35" t="str">
        <f>'EV PRECIO REFERENCIA'!U50</f>
        <v>NO OFERTADO</v>
      </c>
      <c r="U50" s="37">
        <f>+IF(T50="NO OFERTADO",0,IF(T50="NO CUMPLE EV TECNICA",0,IF(T50="NO HABILITA",0,IF(T50="HABILITA",('PRECIOS UNITARIOS'!$S50*500)/S50))))</f>
        <v>0</v>
      </c>
      <c r="V50" s="35">
        <f>'EV PRECIO REFERENCIA'!V50</f>
        <v>34986</v>
      </c>
      <c r="W50" s="35" t="str">
        <f>'EV PRECIO REFERENCIA'!X50</f>
        <v>NO HABILITA</v>
      </c>
      <c r="X50" s="37">
        <f>+IF(W50="NO OFERTADO",0,IF(W50="NO CUMPLE EV TECNICA",0,IF(W50="NO HABILITA",0,IF(W50="HABILITA",('PRECIOS UNITARIOS'!$S50*500)/V50))))</f>
        <v>0</v>
      </c>
      <c r="Y50" s="35">
        <f>'EV PRECIO REFERENCIA'!Y50</f>
        <v>0</v>
      </c>
      <c r="Z50" s="35" t="str">
        <f>'EV PRECIO REFERENCIA'!AA50</f>
        <v>NO OFERTADO</v>
      </c>
      <c r="AA50" s="37">
        <f>+IF(Z50="NO OFERTADO",0,IF(Z50="NO CUMPLE EV TECNICA",0,IF(Z50="NO HABILITA",0,IF(Z50="HABILITA",('PRECIOS UNITARIOS'!$S50*500)/Y50))))</f>
        <v>0</v>
      </c>
      <c r="AB50" s="35">
        <f>'EV PRECIO REFERENCIA'!AB50</f>
        <v>0</v>
      </c>
      <c r="AC50" s="35" t="str">
        <f>'EV PRECIO REFERENCIA'!AD50</f>
        <v>NO OFERTADO</v>
      </c>
      <c r="AD50" s="37">
        <f>+IF(AC50="NO OFERTADO",0,IF(AC50="NO CUMPLE EV TECNICA",0,IF(AC50="NO HABILITA",0,IF(AC50="HABILITA",('PRECIOS UNITARIOS'!$S50*500)/AB50))))</f>
        <v>0</v>
      </c>
      <c r="AE50" s="35">
        <f>'EV PRECIO REFERENCIA'!AE50</f>
        <v>0</v>
      </c>
      <c r="AF50" s="35" t="str">
        <f>'EV PRECIO REFERENCIA'!AG50</f>
        <v>NO OFERTADO</v>
      </c>
      <c r="AG50" s="37">
        <f>+IF(AF50="NO OFERTADO",0,IF(AF50="NO CUMPLE EV TECNICA",0,IF(AF50="NO HABILITA",0,IF(AF50="HABILITA",('PRECIOS UNITARIOS'!$S50*500)/AE50))))</f>
        <v>0</v>
      </c>
      <c r="AH50" s="35">
        <f>'EV PRECIO REFERENCIA'!AH50</f>
        <v>0</v>
      </c>
      <c r="AI50" s="35" t="str">
        <f>'EV PRECIO REFERENCIA'!AJ50</f>
        <v>NO OFERTADO</v>
      </c>
      <c r="AJ50" s="37">
        <f>+IF(AI50="NO OFERTADO",0,IF(AI50="NO CUMPLE EV TECNICA",0,IF(AI50="NO HABILITA",0,IF(AI50="HABILITA",('PRECIOS UNITARIOS'!$S50*500)/AH50))))</f>
        <v>0</v>
      </c>
      <c r="AK50" s="35">
        <f>'EV PRECIO REFERENCIA'!AK50</f>
        <v>0</v>
      </c>
      <c r="AL50" s="35" t="str">
        <f>'EV PRECIO REFERENCIA'!AM50</f>
        <v>NO OFERTADO</v>
      </c>
      <c r="AM50" s="37">
        <f>+IF(AL50="NO OFERTADO",0,IF(AL50="NO CUMPLE EV TECNICA",0,IF(AL50="NO HABILITA",0,IF(AL50="HABILITA",('PRECIOS UNITARIOS'!$S50*500)/AK50))))</f>
        <v>0</v>
      </c>
      <c r="AN50" s="35">
        <f>'EV PRECIO REFERENCIA'!AN50</f>
        <v>0</v>
      </c>
      <c r="AO50" s="35" t="str">
        <f>'EV PRECIO REFERENCIA'!AP50</f>
        <v>NO OFERTADO</v>
      </c>
      <c r="AP50" s="37">
        <f>+IF(AO50="NO OFERTADO",0,IF(AO50="NO CUMPLE EV TECNICA",0,IF(AO50="NO HABILITA",0,IF(AO50="HABILITA",('PRECIOS UNITARIOS'!$S50*500)/AN50))))</f>
        <v>0</v>
      </c>
    </row>
    <row r="51" spans="1:42" s="14" customFormat="1" ht="51" x14ac:dyDescent="0.2">
      <c r="A51" s="140">
        <v>42</v>
      </c>
      <c r="B51" s="49" t="s">
        <v>348</v>
      </c>
      <c r="C51" s="49" t="s">
        <v>126</v>
      </c>
      <c r="D51" s="132">
        <v>1</v>
      </c>
      <c r="E51" s="50" t="s">
        <v>331</v>
      </c>
      <c r="F51" s="164">
        <v>62500</v>
      </c>
      <c r="G51" s="35">
        <f>'EV PRECIO REFERENCIA'!G51</f>
        <v>0</v>
      </c>
      <c r="H51" s="35" t="str">
        <f>'EV PRECIO REFERENCIA'!I51</f>
        <v>NO OFERTADO</v>
      </c>
      <c r="I51" s="37">
        <f>+IF(H51="NO OFERTADO",0,IF(H51="NO CUMPLE EV TECNICA",0,IF(H51="NO HABILITA",0,IF(H51="HABILITA",('PRECIOS UNITARIOS'!$S51*500)/G51))))</f>
        <v>0</v>
      </c>
      <c r="J51" s="35">
        <f>'EV PRECIO REFERENCIA'!J51</f>
        <v>0</v>
      </c>
      <c r="K51" s="35" t="str">
        <f>'EV PRECIO REFERENCIA'!L51</f>
        <v>NO OFERTADO</v>
      </c>
      <c r="L51" s="37">
        <f>+IF(K51="NO OFERTADO",0,IF(K51="NO CUMPLE EV TECNICA",0,IF(K51="NO HABILITA",0,IF(K51="HABILITA",('PRECIOS UNITARIOS'!$S51*500)/J51))))</f>
        <v>0</v>
      </c>
      <c r="M51" s="35">
        <f>'EV PRECIO REFERENCIA'!M51</f>
        <v>0</v>
      </c>
      <c r="N51" s="35" t="str">
        <f>'EV PRECIO REFERENCIA'!O51</f>
        <v>NO OFERTADO</v>
      </c>
      <c r="O51" s="37">
        <f>+IF(N51="NO OFERTADO",0,IF(N51="NO CUMPLE EV TECNICA",0,IF(N51="NO HABILITA",0,IF(N51="HABILITA",('PRECIOS UNITARIOS'!$S51*500)/M51))))</f>
        <v>0</v>
      </c>
      <c r="P51" s="35">
        <f>'EV PRECIO REFERENCIA'!P51</f>
        <v>42375</v>
      </c>
      <c r="Q51" s="35" t="str">
        <f>'EV PRECIO REFERENCIA'!R51</f>
        <v>HABILITA</v>
      </c>
      <c r="R51" s="37">
        <f>+IF(Q51="NO OFERTADO",0,IF(Q51="NO CUMPLE EV TECNICA",0,IF(Q51="NO HABILITA",0,IF(Q51="HABILITA",('PRECIOS UNITARIOS'!$S51*500)/P51))))</f>
        <v>500</v>
      </c>
      <c r="S51" s="35">
        <f>'EV PRECIO REFERENCIA'!S51</f>
        <v>0</v>
      </c>
      <c r="T51" s="35" t="str">
        <f>'EV PRECIO REFERENCIA'!U51</f>
        <v>NO OFERTADO</v>
      </c>
      <c r="U51" s="37">
        <f>+IF(T51="NO OFERTADO",0,IF(T51="NO CUMPLE EV TECNICA",0,IF(T51="NO HABILITA",0,IF(T51="HABILITA",('PRECIOS UNITARIOS'!$S51*500)/S51))))</f>
        <v>0</v>
      </c>
      <c r="V51" s="35">
        <f>'EV PRECIO REFERENCIA'!V51</f>
        <v>0</v>
      </c>
      <c r="W51" s="35" t="str">
        <f>'EV PRECIO REFERENCIA'!X51</f>
        <v>NO OFERTADO</v>
      </c>
      <c r="X51" s="37">
        <f>+IF(W51="NO OFERTADO",0,IF(W51="NO CUMPLE EV TECNICA",0,IF(W51="NO HABILITA",0,IF(W51="HABILITA",('PRECIOS UNITARIOS'!$S51*500)/V51))))</f>
        <v>0</v>
      </c>
      <c r="Y51" s="35">
        <f>'EV PRECIO REFERENCIA'!Y51</f>
        <v>0</v>
      </c>
      <c r="Z51" s="35" t="str">
        <f>'EV PRECIO REFERENCIA'!AA51</f>
        <v>NO OFERTADO</v>
      </c>
      <c r="AA51" s="37">
        <f>+IF(Z51="NO OFERTADO",0,IF(Z51="NO CUMPLE EV TECNICA",0,IF(Z51="NO HABILITA",0,IF(Z51="HABILITA",('PRECIOS UNITARIOS'!$S51*500)/Y51))))</f>
        <v>0</v>
      </c>
      <c r="AB51" s="35">
        <f>'EV PRECIO REFERENCIA'!AB51</f>
        <v>0</v>
      </c>
      <c r="AC51" s="35" t="str">
        <f>'EV PRECIO REFERENCIA'!AD51</f>
        <v>NO OFERTADO</v>
      </c>
      <c r="AD51" s="37">
        <f>+IF(AC51="NO OFERTADO",0,IF(AC51="NO CUMPLE EV TECNICA",0,IF(AC51="NO HABILITA",0,IF(AC51="HABILITA",('PRECIOS UNITARIOS'!$S51*500)/AB51))))</f>
        <v>0</v>
      </c>
      <c r="AE51" s="35">
        <f>'EV PRECIO REFERENCIA'!AE51</f>
        <v>108936</v>
      </c>
      <c r="AF51" s="35" t="str">
        <f>'EV PRECIO REFERENCIA'!AG51</f>
        <v>NO HABILITA</v>
      </c>
      <c r="AG51" s="37">
        <f>+IF(AF51="NO OFERTADO",0,IF(AF51="NO CUMPLE EV TECNICA",0,IF(AF51="NO HABILITA",0,IF(AF51="HABILITA",('PRECIOS UNITARIOS'!$S51*500)/AE51))))</f>
        <v>0</v>
      </c>
      <c r="AH51" s="35">
        <f>'EV PRECIO REFERENCIA'!AH51</f>
        <v>0</v>
      </c>
      <c r="AI51" s="35" t="str">
        <f>'EV PRECIO REFERENCIA'!AJ51</f>
        <v>NO OFERTADO</v>
      </c>
      <c r="AJ51" s="37">
        <f>+IF(AI51="NO OFERTADO",0,IF(AI51="NO CUMPLE EV TECNICA",0,IF(AI51="NO HABILITA",0,IF(AI51="HABILITA",('PRECIOS UNITARIOS'!$S51*500)/AH51))))</f>
        <v>0</v>
      </c>
      <c r="AK51" s="35">
        <f>'EV PRECIO REFERENCIA'!AK51</f>
        <v>0</v>
      </c>
      <c r="AL51" s="35" t="str">
        <f>'EV PRECIO REFERENCIA'!AM51</f>
        <v>NO OFERTADO</v>
      </c>
      <c r="AM51" s="37">
        <f>+IF(AL51="NO OFERTADO",0,IF(AL51="NO CUMPLE EV TECNICA",0,IF(AL51="NO HABILITA",0,IF(AL51="HABILITA",('PRECIOS UNITARIOS'!$S51*500)/AK51))))</f>
        <v>0</v>
      </c>
      <c r="AN51" s="35">
        <f>'EV PRECIO REFERENCIA'!AN51</f>
        <v>0</v>
      </c>
      <c r="AO51" s="35" t="str">
        <f>'EV PRECIO REFERENCIA'!AP51</f>
        <v>NO OFERTADO</v>
      </c>
      <c r="AP51" s="37">
        <f>+IF(AO51="NO OFERTADO",0,IF(AO51="NO CUMPLE EV TECNICA",0,IF(AO51="NO HABILITA",0,IF(AO51="HABILITA",('PRECIOS UNITARIOS'!$S51*500)/AN51))))</f>
        <v>0</v>
      </c>
    </row>
    <row r="52" spans="1:42" s="14" customFormat="1" ht="51" x14ac:dyDescent="0.2">
      <c r="A52" s="133">
        <v>43</v>
      </c>
      <c r="B52" s="49" t="s">
        <v>349</v>
      </c>
      <c r="C52" s="49" t="s">
        <v>126</v>
      </c>
      <c r="D52" s="132">
        <v>1</v>
      </c>
      <c r="E52" s="50" t="s">
        <v>331</v>
      </c>
      <c r="F52" s="164">
        <v>62500</v>
      </c>
      <c r="G52" s="35">
        <f>'EV PRECIO REFERENCIA'!G52</f>
        <v>0</v>
      </c>
      <c r="H52" s="35" t="str">
        <f>'EV PRECIO REFERENCIA'!I52</f>
        <v>NO OFERTADO</v>
      </c>
      <c r="I52" s="37">
        <f>+IF(H52="NO OFERTADO",0,IF(H52="NO CUMPLE EV TECNICA",0,IF(H52="NO HABILITA",0,IF(H52="HABILITA",('PRECIOS UNITARIOS'!$S52*500)/G52))))</f>
        <v>0</v>
      </c>
      <c r="J52" s="35">
        <f>'EV PRECIO REFERENCIA'!J52</f>
        <v>0</v>
      </c>
      <c r="K52" s="35" t="str">
        <f>'EV PRECIO REFERENCIA'!L52</f>
        <v>NO OFERTADO</v>
      </c>
      <c r="L52" s="37">
        <f>+IF(K52="NO OFERTADO",0,IF(K52="NO CUMPLE EV TECNICA",0,IF(K52="NO HABILITA",0,IF(K52="HABILITA",('PRECIOS UNITARIOS'!$S52*500)/J52))))</f>
        <v>0</v>
      </c>
      <c r="M52" s="35">
        <f>'EV PRECIO REFERENCIA'!M52</f>
        <v>0</v>
      </c>
      <c r="N52" s="35" t="str">
        <f>'EV PRECIO REFERENCIA'!O52</f>
        <v>NO OFERTADO</v>
      </c>
      <c r="O52" s="37">
        <f>+IF(N52="NO OFERTADO",0,IF(N52="NO CUMPLE EV TECNICA",0,IF(N52="NO HABILITA",0,IF(N52="HABILITA",('PRECIOS UNITARIOS'!$S52*500)/M52))))</f>
        <v>0</v>
      </c>
      <c r="P52" s="35">
        <f>'EV PRECIO REFERENCIA'!P52</f>
        <v>48330</v>
      </c>
      <c r="Q52" s="35" t="str">
        <f>'EV PRECIO REFERENCIA'!R52</f>
        <v>HABILITA</v>
      </c>
      <c r="R52" s="37">
        <f>+IF(Q52="NO OFERTADO",0,IF(Q52="NO CUMPLE EV TECNICA",0,IF(Q52="NO HABILITA",0,IF(Q52="HABILITA",('PRECIOS UNITARIOS'!$S52*500)/P52))))</f>
        <v>500</v>
      </c>
      <c r="S52" s="35">
        <f>'EV PRECIO REFERENCIA'!S52</f>
        <v>0</v>
      </c>
      <c r="T52" s="35" t="str">
        <f>'EV PRECIO REFERENCIA'!U52</f>
        <v>NO OFERTADO</v>
      </c>
      <c r="U52" s="37">
        <f>+IF(T52="NO OFERTADO",0,IF(T52="NO CUMPLE EV TECNICA",0,IF(T52="NO HABILITA",0,IF(T52="HABILITA",('PRECIOS UNITARIOS'!$S52*500)/S52))))</f>
        <v>0</v>
      </c>
      <c r="V52" s="35">
        <f>'EV PRECIO REFERENCIA'!V52</f>
        <v>0</v>
      </c>
      <c r="W52" s="35" t="str">
        <f>'EV PRECIO REFERENCIA'!X52</f>
        <v>NO OFERTADO</v>
      </c>
      <c r="X52" s="37">
        <f>+IF(W52="NO OFERTADO",0,IF(W52="NO CUMPLE EV TECNICA",0,IF(W52="NO HABILITA",0,IF(W52="HABILITA",('PRECIOS UNITARIOS'!$S52*500)/V52))))</f>
        <v>0</v>
      </c>
      <c r="Y52" s="35">
        <f>'EV PRECIO REFERENCIA'!Y52</f>
        <v>0</v>
      </c>
      <c r="Z52" s="35" t="str">
        <f>'EV PRECIO REFERENCIA'!AA52</f>
        <v>NO OFERTADO</v>
      </c>
      <c r="AA52" s="37">
        <f>+IF(Z52="NO OFERTADO",0,IF(Z52="NO CUMPLE EV TECNICA",0,IF(Z52="NO HABILITA",0,IF(Z52="HABILITA",('PRECIOS UNITARIOS'!$S52*500)/Y52))))</f>
        <v>0</v>
      </c>
      <c r="AB52" s="35">
        <f>'EV PRECIO REFERENCIA'!AB52</f>
        <v>0</v>
      </c>
      <c r="AC52" s="35" t="str">
        <f>'EV PRECIO REFERENCIA'!AD52</f>
        <v>NO OFERTADO</v>
      </c>
      <c r="AD52" s="37">
        <f>+IF(AC52="NO OFERTADO",0,IF(AC52="NO CUMPLE EV TECNICA",0,IF(AC52="NO HABILITA",0,IF(AC52="HABILITA",('PRECIOS UNITARIOS'!$S52*500)/AB52))))</f>
        <v>0</v>
      </c>
      <c r="AE52" s="35">
        <f>'EV PRECIO REFERENCIA'!AE52</f>
        <v>114833</v>
      </c>
      <c r="AF52" s="35" t="str">
        <f>'EV PRECIO REFERENCIA'!AG52</f>
        <v>NO HABILITA</v>
      </c>
      <c r="AG52" s="37">
        <f>+IF(AF52="NO OFERTADO",0,IF(AF52="NO CUMPLE EV TECNICA",0,IF(AF52="NO HABILITA",0,IF(AF52="HABILITA",('PRECIOS UNITARIOS'!$S52*500)/AE52))))</f>
        <v>0</v>
      </c>
      <c r="AH52" s="35">
        <f>'EV PRECIO REFERENCIA'!AH52</f>
        <v>0</v>
      </c>
      <c r="AI52" s="35" t="str">
        <f>'EV PRECIO REFERENCIA'!AJ52</f>
        <v>NO OFERTADO</v>
      </c>
      <c r="AJ52" s="37">
        <f>+IF(AI52="NO OFERTADO",0,IF(AI52="NO CUMPLE EV TECNICA",0,IF(AI52="NO HABILITA",0,IF(AI52="HABILITA",('PRECIOS UNITARIOS'!$S52*500)/AH52))))</f>
        <v>0</v>
      </c>
      <c r="AK52" s="35">
        <f>'EV PRECIO REFERENCIA'!AK52</f>
        <v>0</v>
      </c>
      <c r="AL52" s="35" t="str">
        <f>'EV PRECIO REFERENCIA'!AM52</f>
        <v>NO OFERTADO</v>
      </c>
      <c r="AM52" s="37">
        <f>+IF(AL52="NO OFERTADO",0,IF(AL52="NO CUMPLE EV TECNICA",0,IF(AL52="NO HABILITA",0,IF(AL52="HABILITA",('PRECIOS UNITARIOS'!$S52*500)/AK52))))</f>
        <v>0</v>
      </c>
      <c r="AN52" s="35">
        <f>'EV PRECIO REFERENCIA'!AN52</f>
        <v>0</v>
      </c>
      <c r="AO52" s="35" t="str">
        <f>'EV PRECIO REFERENCIA'!AP52</f>
        <v>NO OFERTADO</v>
      </c>
      <c r="AP52" s="37">
        <f>+IF(AO52="NO OFERTADO",0,IF(AO52="NO CUMPLE EV TECNICA",0,IF(AO52="NO HABILITA",0,IF(AO52="HABILITA",('PRECIOS UNITARIOS'!$S52*500)/AN52))))</f>
        <v>0</v>
      </c>
    </row>
    <row r="53" spans="1:42" s="14" customFormat="1" ht="51" x14ac:dyDescent="0.2">
      <c r="A53" s="132">
        <v>44</v>
      </c>
      <c r="B53" s="49" t="s">
        <v>127</v>
      </c>
      <c r="C53" s="49" t="s">
        <v>126</v>
      </c>
      <c r="D53" s="132">
        <v>1</v>
      </c>
      <c r="E53" s="50" t="s">
        <v>331</v>
      </c>
      <c r="F53" s="164">
        <v>62500</v>
      </c>
      <c r="G53" s="35">
        <f>'EV PRECIO REFERENCIA'!G53</f>
        <v>0</v>
      </c>
      <c r="H53" s="35" t="str">
        <f>'EV PRECIO REFERENCIA'!I53</f>
        <v>NO OFERTADO</v>
      </c>
      <c r="I53" s="37">
        <f>+IF(H53="NO OFERTADO",0,IF(H53="NO CUMPLE EV TECNICA",0,IF(H53="NO HABILITA",0,IF(H53="HABILITA",('PRECIOS UNITARIOS'!$S53*500)/G53))))</f>
        <v>0</v>
      </c>
      <c r="J53" s="35">
        <f>'EV PRECIO REFERENCIA'!J53</f>
        <v>0</v>
      </c>
      <c r="K53" s="35" t="str">
        <f>'EV PRECIO REFERENCIA'!L53</f>
        <v>NO OFERTADO</v>
      </c>
      <c r="L53" s="37">
        <f>+IF(K53="NO OFERTADO",0,IF(K53="NO CUMPLE EV TECNICA",0,IF(K53="NO HABILITA",0,IF(K53="HABILITA",('PRECIOS UNITARIOS'!$S53*500)/J53))))</f>
        <v>0</v>
      </c>
      <c r="M53" s="35">
        <f>'EV PRECIO REFERENCIA'!M53</f>
        <v>0</v>
      </c>
      <c r="N53" s="35" t="str">
        <f>'EV PRECIO REFERENCIA'!O53</f>
        <v>NO OFERTADO</v>
      </c>
      <c r="O53" s="37">
        <f>+IF(N53="NO OFERTADO",0,IF(N53="NO CUMPLE EV TECNICA",0,IF(N53="NO HABILITA",0,IF(N53="HABILITA",('PRECIOS UNITARIOS'!$S53*500)/M53))))</f>
        <v>0</v>
      </c>
      <c r="P53" s="35">
        <f>'EV PRECIO REFERENCIA'!P53</f>
        <v>42375</v>
      </c>
      <c r="Q53" s="35" t="str">
        <f>'EV PRECIO REFERENCIA'!R53</f>
        <v>HABILITA</v>
      </c>
      <c r="R53" s="37">
        <f>+IF(Q53="NO OFERTADO",0,IF(Q53="NO CUMPLE EV TECNICA",0,IF(Q53="NO HABILITA",0,IF(Q53="HABILITA",('PRECIOS UNITARIOS'!$S53*500)/P53))))</f>
        <v>500</v>
      </c>
      <c r="S53" s="35">
        <f>'EV PRECIO REFERENCIA'!S53</f>
        <v>0</v>
      </c>
      <c r="T53" s="35" t="str">
        <f>'EV PRECIO REFERENCIA'!U53</f>
        <v>NO OFERTADO</v>
      </c>
      <c r="U53" s="37">
        <f>+IF(T53="NO OFERTADO",0,IF(T53="NO CUMPLE EV TECNICA",0,IF(T53="NO HABILITA",0,IF(T53="HABILITA",('PRECIOS UNITARIOS'!$S53*500)/S53))))</f>
        <v>0</v>
      </c>
      <c r="V53" s="35">
        <f>'EV PRECIO REFERENCIA'!V53</f>
        <v>0</v>
      </c>
      <c r="W53" s="35" t="str">
        <f>'EV PRECIO REFERENCIA'!X53</f>
        <v>NO OFERTADO</v>
      </c>
      <c r="X53" s="37">
        <f>+IF(W53="NO OFERTADO",0,IF(W53="NO CUMPLE EV TECNICA",0,IF(W53="NO HABILITA",0,IF(W53="HABILITA",('PRECIOS UNITARIOS'!$S53*500)/V53))))</f>
        <v>0</v>
      </c>
      <c r="Y53" s="35">
        <f>'EV PRECIO REFERENCIA'!Y53</f>
        <v>0</v>
      </c>
      <c r="Z53" s="35" t="str">
        <f>'EV PRECIO REFERENCIA'!AA53</f>
        <v>NO OFERTADO</v>
      </c>
      <c r="AA53" s="37">
        <f>+IF(Z53="NO OFERTADO",0,IF(Z53="NO CUMPLE EV TECNICA",0,IF(Z53="NO HABILITA",0,IF(Z53="HABILITA",('PRECIOS UNITARIOS'!$S53*500)/Y53))))</f>
        <v>0</v>
      </c>
      <c r="AB53" s="35">
        <f>'EV PRECIO REFERENCIA'!AB53</f>
        <v>0</v>
      </c>
      <c r="AC53" s="35" t="str">
        <f>'EV PRECIO REFERENCIA'!AD53</f>
        <v>NO OFERTADO</v>
      </c>
      <c r="AD53" s="37">
        <f>+IF(AC53="NO OFERTADO",0,IF(AC53="NO CUMPLE EV TECNICA",0,IF(AC53="NO HABILITA",0,IF(AC53="HABILITA",('PRECIOS UNITARIOS'!$S53*500)/AB53))))</f>
        <v>0</v>
      </c>
      <c r="AE53" s="35">
        <f>'EV PRECIO REFERENCIA'!AE53</f>
        <v>108936</v>
      </c>
      <c r="AF53" s="35" t="str">
        <f>'EV PRECIO REFERENCIA'!AG53</f>
        <v>NO HABILITA</v>
      </c>
      <c r="AG53" s="37">
        <f>+IF(AF53="NO OFERTADO",0,IF(AF53="NO CUMPLE EV TECNICA",0,IF(AF53="NO HABILITA",0,IF(AF53="HABILITA",('PRECIOS UNITARIOS'!$S53*500)/AE53))))</f>
        <v>0</v>
      </c>
      <c r="AH53" s="35">
        <f>'EV PRECIO REFERENCIA'!AH53</f>
        <v>0</v>
      </c>
      <c r="AI53" s="35" t="str">
        <f>'EV PRECIO REFERENCIA'!AJ53</f>
        <v>NO OFERTADO</v>
      </c>
      <c r="AJ53" s="37">
        <f>+IF(AI53="NO OFERTADO",0,IF(AI53="NO CUMPLE EV TECNICA",0,IF(AI53="NO HABILITA",0,IF(AI53="HABILITA",('PRECIOS UNITARIOS'!$S53*500)/AH53))))</f>
        <v>0</v>
      </c>
      <c r="AK53" s="35">
        <f>'EV PRECIO REFERENCIA'!AK53</f>
        <v>0</v>
      </c>
      <c r="AL53" s="35" t="str">
        <f>'EV PRECIO REFERENCIA'!AM53</f>
        <v>NO OFERTADO</v>
      </c>
      <c r="AM53" s="37">
        <f>+IF(AL53="NO OFERTADO",0,IF(AL53="NO CUMPLE EV TECNICA",0,IF(AL53="NO HABILITA",0,IF(AL53="HABILITA",('PRECIOS UNITARIOS'!$S53*500)/AK53))))</f>
        <v>0</v>
      </c>
      <c r="AN53" s="35">
        <f>'EV PRECIO REFERENCIA'!AN53</f>
        <v>0</v>
      </c>
      <c r="AO53" s="35" t="str">
        <f>'EV PRECIO REFERENCIA'!AP53</f>
        <v>NO OFERTADO</v>
      </c>
      <c r="AP53" s="37">
        <f>+IF(AO53="NO OFERTADO",0,IF(AO53="NO CUMPLE EV TECNICA",0,IF(AO53="NO HABILITA",0,IF(AO53="HABILITA",('PRECIOS UNITARIOS'!$S53*500)/AN53))))</f>
        <v>0</v>
      </c>
    </row>
    <row r="54" spans="1:42" s="14" customFormat="1" ht="25.5" x14ac:dyDescent="0.2">
      <c r="A54" s="133">
        <v>45</v>
      </c>
      <c r="B54" s="49" t="s">
        <v>140</v>
      </c>
      <c r="C54" s="49" t="s">
        <v>141</v>
      </c>
      <c r="D54" s="132">
        <v>1</v>
      </c>
      <c r="E54" s="50" t="s">
        <v>331</v>
      </c>
      <c r="F54" s="164">
        <v>89083</v>
      </c>
      <c r="G54" s="35">
        <f>'EV PRECIO REFERENCIA'!G54</f>
        <v>0</v>
      </c>
      <c r="H54" s="35" t="str">
        <f>'EV PRECIO REFERENCIA'!I54</f>
        <v>NO OFERTADO</v>
      </c>
      <c r="I54" s="37">
        <f>+IF(H54="NO OFERTADO",0,IF(H54="NO CUMPLE EV TECNICA",0,IF(H54="NO HABILITA",0,IF(H54="HABILITA",('PRECIOS UNITARIOS'!$S54*500)/G54))))</f>
        <v>0</v>
      </c>
      <c r="J54" s="35">
        <f>'EV PRECIO REFERENCIA'!J54</f>
        <v>0</v>
      </c>
      <c r="K54" s="35" t="str">
        <f>'EV PRECIO REFERENCIA'!L54</f>
        <v>NO OFERTADO</v>
      </c>
      <c r="L54" s="37">
        <f>+IF(K54="NO OFERTADO",0,IF(K54="NO CUMPLE EV TECNICA",0,IF(K54="NO HABILITA",0,IF(K54="HABILITA",('PRECIOS UNITARIOS'!$S54*500)/J54))))</f>
        <v>0</v>
      </c>
      <c r="M54" s="35">
        <f>'EV PRECIO REFERENCIA'!M54</f>
        <v>0</v>
      </c>
      <c r="N54" s="35" t="str">
        <f>'EV PRECIO REFERENCIA'!O54</f>
        <v>NO OFERTADO</v>
      </c>
      <c r="O54" s="37">
        <f>+IF(N54="NO OFERTADO",0,IF(N54="NO CUMPLE EV TECNICA",0,IF(N54="NO HABILITA",0,IF(N54="HABILITA",('PRECIOS UNITARIOS'!$S54*500)/M54))))</f>
        <v>0</v>
      </c>
      <c r="P54" s="35">
        <f>'EV PRECIO REFERENCIA'!P54</f>
        <v>0</v>
      </c>
      <c r="Q54" s="35" t="str">
        <f>'EV PRECIO REFERENCIA'!R54</f>
        <v>NO OFERTADO</v>
      </c>
      <c r="R54" s="37">
        <f>+IF(Q54="NO OFERTADO",0,IF(Q54="NO CUMPLE EV TECNICA",0,IF(Q54="NO HABILITA",0,IF(Q54="HABILITA",('PRECIOS UNITARIOS'!$S54*500)/P54))))</f>
        <v>0</v>
      </c>
      <c r="S54" s="35">
        <f>'EV PRECIO REFERENCIA'!S54</f>
        <v>84563</v>
      </c>
      <c r="T54" s="35" t="str">
        <f>'EV PRECIO REFERENCIA'!U54</f>
        <v>NO HABILITA</v>
      </c>
      <c r="U54" s="37">
        <f>+IF(T54="NO OFERTADO",0,IF(T54="NO CUMPLE EV TECNICA",0,IF(T54="NO HABILITA",0,IF(T54="HABILITA",('PRECIOS UNITARIOS'!$S54*500)/S54))))</f>
        <v>0</v>
      </c>
      <c r="V54" s="35">
        <f>'EV PRECIO REFERENCIA'!V54</f>
        <v>0</v>
      </c>
      <c r="W54" s="35" t="str">
        <f>'EV PRECIO REFERENCIA'!X54</f>
        <v>NO OFERTADO</v>
      </c>
      <c r="X54" s="37">
        <f>+IF(W54="NO OFERTADO",0,IF(W54="NO CUMPLE EV TECNICA",0,IF(W54="NO HABILITA",0,IF(W54="HABILITA",('PRECIOS UNITARIOS'!$S54*500)/V54))))</f>
        <v>0</v>
      </c>
      <c r="Y54" s="35">
        <f>'EV PRECIO REFERENCIA'!Y54</f>
        <v>0</v>
      </c>
      <c r="Z54" s="35" t="str">
        <f>'EV PRECIO REFERENCIA'!AA54</f>
        <v>NO OFERTADO</v>
      </c>
      <c r="AA54" s="37">
        <f>+IF(Z54="NO OFERTADO",0,IF(Z54="NO CUMPLE EV TECNICA",0,IF(Z54="NO HABILITA",0,IF(Z54="HABILITA",('PRECIOS UNITARIOS'!$S54*500)/Y54))))</f>
        <v>0</v>
      </c>
      <c r="AB54" s="35">
        <f>'EV PRECIO REFERENCIA'!AB54</f>
        <v>0</v>
      </c>
      <c r="AC54" s="35" t="str">
        <f>'EV PRECIO REFERENCIA'!AD54</f>
        <v>NO OFERTADO</v>
      </c>
      <c r="AD54" s="37">
        <f>+IF(AC54="NO OFERTADO",0,IF(AC54="NO CUMPLE EV TECNICA",0,IF(AC54="NO HABILITA",0,IF(AC54="HABILITA",('PRECIOS UNITARIOS'!$S54*500)/AB54))))</f>
        <v>0</v>
      </c>
      <c r="AE54" s="35">
        <f>'EV PRECIO REFERENCIA'!AE54</f>
        <v>0</v>
      </c>
      <c r="AF54" s="35" t="str">
        <f>'EV PRECIO REFERENCIA'!AG54</f>
        <v>NO OFERTADO</v>
      </c>
      <c r="AG54" s="37">
        <f>+IF(AF54="NO OFERTADO",0,IF(AF54="NO CUMPLE EV TECNICA",0,IF(AF54="NO HABILITA",0,IF(AF54="HABILITA",('PRECIOS UNITARIOS'!$S54*500)/AE54))))</f>
        <v>0</v>
      </c>
      <c r="AH54" s="35">
        <f>'EV PRECIO REFERENCIA'!AH54</f>
        <v>0</v>
      </c>
      <c r="AI54" s="35" t="str">
        <f>'EV PRECIO REFERENCIA'!AJ54</f>
        <v>NO OFERTADO</v>
      </c>
      <c r="AJ54" s="37">
        <f>+IF(AI54="NO OFERTADO",0,IF(AI54="NO CUMPLE EV TECNICA",0,IF(AI54="NO HABILITA",0,IF(AI54="HABILITA",('PRECIOS UNITARIOS'!$S54*500)/AH54))))</f>
        <v>0</v>
      </c>
      <c r="AK54" s="35">
        <f>'EV PRECIO REFERENCIA'!AK54</f>
        <v>0</v>
      </c>
      <c r="AL54" s="35" t="str">
        <f>'EV PRECIO REFERENCIA'!AM54</f>
        <v>NO OFERTADO</v>
      </c>
      <c r="AM54" s="37">
        <f>+IF(AL54="NO OFERTADO",0,IF(AL54="NO CUMPLE EV TECNICA",0,IF(AL54="NO HABILITA",0,IF(AL54="HABILITA",('PRECIOS UNITARIOS'!$S54*500)/AK54))))</f>
        <v>0</v>
      </c>
      <c r="AN54" s="35">
        <f>'EV PRECIO REFERENCIA'!AN54</f>
        <v>0</v>
      </c>
      <c r="AO54" s="35" t="str">
        <f>'EV PRECIO REFERENCIA'!AP54</f>
        <v>NO OFERTADO</v>
      </c>
      <c r="AP54" s="37">
        <f>+IF(AO54="NO OFERTADO",0,IF(AO54="NO CUMPLE EV TECNICA",0,IF(AO54="NO HABILITA",0,IF(AO54="HABILITA",('PRECIOS UNITARIOS'!$S54*500)/AN54))))</f>
        <v>0</v>
      </c>
    </row>
    <row r="55" spans="1:42" s="14" customFormat="1" ht="51" x14ac:dyDescent="0.2">
      <c r="A55" s="132">
        <v>46</v>
      </c>
      <c r="B55" s="49" t="s">
        <v>350</v>
      </c>
      <c r="C55" s="49" t="s">
        <v>143</v>
      </c>
      <c r="D55" s="132">
        <v>1</v>
      </c>
      <c r="E55" s="50" t="s">
        <v>331</v>
      </c>
      <c r="F55" s="164">
        <v>451603</v>
      </c>
      <c r="G55" s="35">
        <f>'EV PRECIO REFERENCIA'!G55</f>
        <v>0</v>
      </c>
      <c r="H55" s="35" t="str">
        <f>'EV PRECIO REFERENCIA'!I55</f>
        <v>NO OFERTADO</v>
      </c>
      <c r="I55" s="37">
        <f>+IF(H55="NO OFERTADO",0,IF(H55="NO CUMPLE EV TECNICA",0,IF(H55="NO HABILITA",0,IF(H55="HABILITA",('PRECIOS UNITARIOS'!$S55*500)/G55))))</f>
        <v>0</v>
      </c>
      <c r="J55" s="35">
        <f>'EV PRECIO REFERENCIA'!J55</f>
        <v>0</v>
      </c>
      <c r="K55" s="35" t="str">
        <f>'EV PRECIO REFERENCIA'!L55</f>
        <v>NO OFERTADO</v>
      </c>
      <c r="L55" s="37">
        <f>+IF(K55="NO OFERTADO",0,IF(K55="NO CUMPLE EV TECNICA",0,IF(K55="NO HABILITA",0,IF(K55="HABILITA",('PRECIOS UNITARIOS'!$S55*500)/J55))))</f>
        <v>0</v>
      </c>
      <c r="M55" s="35">
        <f>'EV PRECIO REFERENCIA'!M55</f>
        <v>0</v>
      </c>
      <c r="N55" s="35" t="str">
        <f>'EV PRECIO REFERENCIA'!O55</f>
        <v>NO OFERTADO</v>
      </c>
      <c r="O55" s="37">
        <f>+IF(N55="NO OFERTADO",0,IF(N55="NO CUMPLE EV TECNICA",0,IF(N55="NO HABILITA",0,IF(N55="HABILITA",('PRECIOS UNITARIOS'!$S55*500)/M55))))</f>
        <v>0</v>
      </c>
      <c r="P55" s="35">
        <f>'EV PRECIO REFERENCIA'!P55</f>
        <v>0</v>
      </c>
      <c r="Q55" s="35" t="str">
        <f>'EV PRECIO REFERENCIA'!R55</f>
        <v>NO OFERTADO</v>
      </c>
      <c r="R55" s="37">
        <f>+IF(Q55="NO OFERTADO",0,IF(Q55="NO CUMPLE EV TECNICA",0,IF(Q55="NO HABILITA",0,IF(Q55="HABILITA",('PRECIOS UNITARIOS'!$S55*500)/P55))))</f>
        <v>0</v>
      </c>
      <c r="S55" s="35">
        <f>'EV PRECIO REFERENCIA'!S55</f>
        <v>0</v>
      </c>
      <c r="T55" s="35" t="str">
        <f>'EV PRECIO REFERENCIA'!U55</f>
        <v>NO OFERTADO</v>
      </c>
      <c r="U55" s="37">
        <f>+IF(T55="NO OFERTADO",0,IF(T55="NO CUMPLE EV TECNICA",0,IF(T55="NO HABILITA",0,IF(T55="HABILITA",('PRECIOS UNITARIOS'!$S55*500)/S55))))</f>
        <v>0</v>
      </c>
      <c r="V55" s="35">
        <f>'EV PRECIO REFERENCIA'!V55</f>
        <v>0</v>
      </c>
      <c r="W55" s="35" t="str">
        <f>'EV PRECIO REFERENCIA'!X55</f>
        <v>NO OFERTADO</v>
      </c>
      <c r="X55" s="37">
        <f>+IF(W55="NO OFERTADO",0,IF(W55="NO CUMPLE EV TECNICA",0,IF(W55="NO HABILITA",0,IF(W55="HABILITA",('PRECIOS UNITARIOS'!$S55*500)/V55))))</f>
        <v>0</v>
      </c>
      <c r="Y55" s="35">
        <f>'EV PRECIO REFERENCIA'!Y55</f>
        <v>0</v>
      </c>
      <c r="Z55" s="35" t="str">
        <f>'EV PRECIO REFERENCIA'!AA55</f>
        <v>NO OFERTADO</v>
      </c>
      <c r="AA55" s="37">
        <f>+IF(Z55="NO OFERTADO",0,IF(Z55="NO CUMPLE EV TECNICA",0,IF(Z55="NO HABILITA",0,IF(Z55="HABILITA",('PRECIOS UNITARIOS'!$S55*500)/Y55))))</f>
        <v>0</v>
      </c>
      <c r="AB55" s="35">
        <f>'EV PRECIO REFERENCIA'!AB55</f>
        <v>0</v>
      </c>
      <c r="AC55" s="35" t="str">
        <f>'EV PRECIO REFERENCIA'!AD55</f>
        <v>NO OFERTADO</v>
      </c>
      <c r="AD55" s="37">
        <f>+IF(AC55="NO OFERTADO",0,IF(AC55="NO CUMPLE EV TECNICA",0,IF(AC55="NO HABILITA",0,IF(AC55="HABILITA",('PRECIOS UNITARIOS'!$S55*500)/AB55))))</f>
        <v>0</v>
      </c>
      <c r="AE55" s="35">
        <f>'EV PRECIO REFERENCIA'!AE55</f>
        <v>0</v>
      </c>
      <c r="AF55" s="35" t="str">
        <f>'EV PRECIO REFERENCIA'!AG55</f>
        <v>NO OFERTADO</v>
      </c>
      <c r="AG55" s="37">
        <f>+IF(AF55="NO OFERTADO",0,IF(AF55="NO CUMPLE EV TECNICA",0,IF(AF55="NO HABILITA",0,IF(AF55="HABILITA",('PRECIOS UNITARIOS'!$S55*500)/AE55))))</f>
        <v>0</v>
      </c>
      <c r="AH55" s="35">
        <f>'EV PRECIO REFERENCIA'!AH55</f>
        <v>0</v>
      </c>
      <c r="AI55" s="35" t="str">
        <f>'EV PRECIO REFERENCIA'!AJ55</f>
        <v>NO OFERTADO</v>
      </c>
      <c r="AJ55" s="37">
        <f>+IF(AI55="NO OFERTADO",0,IF(AI55="NO CUMPLE EV TECNICA",0,IF(AI55="NO HABILITA",0,IF(AI55="HABILITA",('PRECIOS UNITARIOS'!$S55*500)/AH55))))</f>
        <v>0</v>
      </c>
      <c r="AK55" s="35">
        <f>'EV PRECIO REFERENCIA'!AK55</f>
        <v>0</v>
      </c>
      <c r="AL55" s="35" t="str">
        <f>'EV PRECIO REFERENCIA'!AM55</f>
        <v>NO OFERTADO</v>
      </c>
      <c r="AM55" s="37">
        <f>+IF(AL55="NO OFERTADO",0,IF(AL55="NO CUMPLE EV TECNICA",0,IF(AL55="NO HABILITA",0,IF(AL55="HABILITA",('PRECIOS UNITARIOS'!$S55*500)/AK55))))</f>
        <v>0</v>
      </c>
      <c r="AN55" s="35">
        <f>'EV PRECIO REFERENCIA'!AN55</f>
        <v>0</v>
      </c>
      <c r="AO55" s="35" t="str">
        <f>'EV PRECIO REFERENCIA'!AP55</f>
        <v>NO OFERTADO</v>
      </c>
      <c r="AP55" s="37">
        <f>+IF(AO55="NO OFERTADO",0,IF(AO55="NO CUMPLE EV TECNICA",0,IF(AO55="NO HABILITA",0,IF(AO55="HABILITA",('PRECIOS UNITARIOS'!$S55*500)/AN55))))</f>
        <v>0</v>
      </c>
    </row>
    <row r="56" spans="1:42" s="14" customFormat="1" ht="38.25" x14ac:dyDescent="0.2">
      <c r="A56" s="133">
        <v>47</v>
      </c>
      <c r="B56" s="49" t="s">
        <v>351</v>
      </c>
      <c r="C56" s="49" t="s">
        <v>143</v>
      </c>
      <c r="D56" s="132">
        <v>1</v>
      </c>
      <c r="E56" s="50" t="s">
        <v>331</v>
      </c>
      <c r="F56" s="164">
        <v>470368</v>
      </c>
      <c r="G56" s="35">
        <f>'EV PRECIO REFERENCIA'!G56</f>
        <v>0</v>
      </c>
      <c r="H56" s="35" t="str">
        <f>'EV PRECIO REFERENCIA'!I56</f>
        <v>NO OFERTADO</v>
      </c>
      <c r="I56" s="37">
        <f>+IF(H56="NO OFERTADO",0,IF(H56="NO CUMPLE EV TECNICA",0,IF(H56="NO HABILITA",0,IF(H56="HABILITA",('PRECIOS UNITARIOS'!$S56*500)/G56))))</f>
        <v>0</v>
      </c>
      <c r="J56" s="35">
        <f>'EV PRECIO REFERENCIA'!J56</f>
        <v>0</v>
      </c>
      <c r="K56" s="35" t="str">
        <f>'EV PRECIO REFERENCIA'!L56</f>
        <v>NO OFERTADO</v>
      </c>
      <c r="L56" s="37">
        <f>+IF(K56="NO OFERTADO",0,IF(K56="NO CUMPLE EV TECNICA",0,IF(K56="NO HABILITA",0,IF(K56="HABILITA",('PRECIOS UNITARIOS'!$S56*500)/J56))))</f>
        <v>0</v>
      </c>
      <c r="M56" s="35">
        <f>'EV PRECIO REFERENCIA'!M56</f>
        <v>0</v>
      </c>
      <c r="N56" s="35" t="str">
        <f>'EV PRECIO REFERENCIA'!O56</f>
        <v>NO OFERTADO</v>
      </c>
      <c r="O56" s="37">
        <f>+IF(N56="NO OFERTADO",0,IF(N56="NO CUMPLE EV TECNICA",0,IF(N56="NO HABILITA",0,IF(N56="HABILITA",('PRECIOS UNITARIOS'!$S56*500)/M56))))</f>
        <v>0</v>
      </c>
      <c r="P56" s="35">
        <f>'EV PRECIO REFERENCIA'!P56</f>
        <v>0</v>
      </c>
      <c r="Q56" s="35" t="str">
        <f>'EV PRECIO REFERENCIA'!R56</f>
        <v>NO OFERTADO</v>
      </c>
      <c r="R56" s="37">
        <f>+IF(Q56="NO OFERTADO",0,IF(Q56="NO CUMPLE EV TECNICA",0,IF(Q56="NO HABILITA",0,IF(Q56="HABILITA",('PRECIOS UNITARIOS'!$S56*500)/P56))))</f>
        <v>0</v>
      </c>
      <c r="S56" s="35">
        <f>'EV PRECIO REFERENCIA'!S56</f>
        <v>0</v>
      </c>
      <c r="T56" s="35" t="str">
        <f>'EV PRECIO REFERENCIA'!U56</f>
        <v>NO OFERTADO</v>
      </c>
      <c r="U56" s="37">
        <f>+IF(T56="NO OFERTADO",0,IF(T56="NO CUMPLE EV TECNICA",0,IF(T56="NO HABILITA",0,IF(T56="HABILITA",('PRECIOS UNITARIOS'!$S56*500)/S56))))</f>
        <v>0</v>
      </c>
      <c r="V56" s="35">
        <f>'EV PRECIO REFERENCIA'!V56</f>
        <v>0</v>
      </c>
      <c r="W56" s="35" t="str">
        <f>'EV PRECIO REFERENCIA'!X56</f>
        <v>NO OFERTADO</v>
      </c>
      <c r="X56" s="37">
        <f>+IF(W56="NO OFERTADO",0,IF(W56="NO CUMPLE EV TECNICA",0,IF(W56="NO HABILITA",0,IF(W56="HABILITA",('PRECIOS UNITARIOS'!$S56*500)/V56))))</f>
        <v>0</v>
      </c>
      <c r="Y56" s="35">
        <f>'EV PRECIO REFERENCIA'!Y56</f>
        <v>0</v>
      </c>
      <c r="Z56" s="35" t="str">
        <f>'EV PRECIO REFERENCIA'!AA56</f>
        <v>NO OFERTADO</v>
      </c>
      <c r="AA56" s="37">
        <f>+IF(Z56="NO OFERTADO",0,IF(Z56="NO CUMPLE EV TECNICA",0,IF(Z56="NO HABILITA",0,IF(Z56="HABILITA",('PRECIOS UNITARIOS'!$S56*500)/Y56))))</f>
        <v>0</v>
      </c>
      <c r="AB56" s="35">
        <f>'EV PRECIO REFERENCIA'!AB56</f>
        <v>0</v>
      </c>
      <c r="AC56" s="35" t="str">
        <f>'EV PRECIO REFERENCIA'!AD56</f>
        <v>NO OFERTADO</v>
      </c>
      <c r="AD56" s="37">
        <f>+IF(AC56="NO OFERTADO",0,IF(AC56="NO CUMPLE EV TECNICA",0,IF(AC56="NO HABILITA",0,IF(AC56="HABILITA",('PRECIOS UNITARIOS'!$S56*500)/AB56))))</f>
        <v>0</v>
      </c>
      <c r="AE56" s="35">
        <f>'EV PRECIO REFERENCIA'!AE56</f>
        <v>0</v>
      </c>
      <c r="AF56" s="35" t="str">
        <f>'EV PRECIO REFERENCIA'!AG56</f>
        <v>NO OFERTADO</v>
      </c>
      <c r="AG56" s="37">
        <f>+IF(AF56="NO OFERTADO",0,IF(AF56="NO CUMPLE EV TECNICA",0,IF(AF56="NO HABILITA",0,IF(AF56="HABILITA",('PRECIOS UNITARIOS'!$S56*500)/AE56))))</f>
        <v>0</v>
      </c>
      <c r="AH56" s="35">
        <f>'EV PRECIO REFERENCIA'!AH56</f>
        <v>0</v>
      </c>
      <c r="AI56" s="35" t="str">
        <f>'EV PRECIO REFERENCIA'!AJ56</f>
        <v>NO OFERTADO</v>
      </c>
      <c r="AJ56" s="37">
        <f>+IF(AI56="NO OFERTADO",0,IF(AI56="NO CUMPLE EV TECNICA",0,IF(AI56="NO HABILITA",0,IF(AI56="HABILITA",('PRECIOS UNITARIOS'!$S56*500)/AH56))))</f>
        <v>0</v>
      </c>
      <c r="AK56" s="35">
        <f>'EV PRECIO REFERENCIA'!AK56</f>
        <v>0</v>
      </c>
      <c r="AL56" s="35" t="str">
        <f>'EV PRECIO REFERENCIA'!AM56</f>
        <v>NO OFERTADO</v>
      </c>
      <c r="AM56" s="37">
        <f>+IF(AL56="NO OFERTADO",0,IF(AL56="NO CUMPLE EV TECNICA",0,IF(AL56="NO HABILITA",0,IF(AL56="HABILITA",('PRECIOS UNITARIOS'!$S56*500)/AK56))))</f>
        <v>0</v>
      </c>
      <c r="AN56" s="35">
        <f>'EV PRECIO REFERENCIA'!AN56</f>
        <v>0</v>
      </c>
      <c r="AO56" s="35" t="str">
        <f>'EV PRECIO REFERENCIA'!AP56</f>
        <v>NO OFERTADO</v>
      </c>
      <c r="AP56" s="37">
        <f>+IF(AO56="NO OFERTADO",0,IF(AO56="NO CUMPLE EV TECNICA",0,IF(AO56="NO HABILITA",0,IF(AO56="HABILITA",('PRECIOS UNITARIOS'!$S56*500)/AN56))))</f>
        <v>0</v>
      </c>
    </row>
    <row r="57" spans="1:42" s="14" customFormat="1" ht="38.25" x14ac:dyDescent="0.2">
      <c r="A57" s="132">
        <v>48</v>
      </c>
      <c r="B57" s="49" t="s">
        <v>352</v>
      </c>
      <c r="C57" s="49" t="s">
        <v>179</v>
      </c>
      <c r="D57" s="132">
        <v>1</v>
      </c>
      <c r="E57" s="50" t="s">
        <v>331</v>
      </c>
      <c r="F57" s="164">
        <v>3648</v>
      </c>
      <c r="G57" s="35">
        <f>'EV PRECIO REFERENCIA'!G57</f>
        <v>0</v>
      </c>
      <c r="H57" s="35" t="str">
        <f>'EV PRECIO REFERENCIA'!I57</f>
        <v>NO OFERTADO</v>
      </c>
      <c r="I57" s="37">
        <f>+IF(H57="NO OFERTADO",0,IF(H57="NO CUMPLE EV TECNICA",0,IF(H57="NO HABILITA",0,IF(H57="HABILITA",('PRECIOS UNITARIOS'!$S57*500)/G57))))</f>
        <v>0</v>
      </c>
      <c r="J57" s="35">
        <f>'EV PRECIO REFERENCIA'!J57</f>
        <v>0</v>
      </c>
      <c r="K57" s="35" t="str">
        <f>'EV PRECIO REFERENCIA'!L57</f>
        <v>NO OFERTADO</v>
      </c>
      <c r="L57" s="37">
        <f>+IF(K57="NO OFERTADO",0,IF(K57="NO CUMPLE EV TECNICA",0,IF(K57="NO HABILITA",0,IF(K57="HABILITA",('PRECIOS UNITARIOS'!$S57*500)/J57))))</f>
        <v>0</v>
      </c>
      <c r="M57" s="35">
        <f>'EV PRECIO REFERENCIA'!M57</f>
        <v>0</v>
      </c>
      <c r="N57" s="35" t="str">
        <f>'EV PRECIO REFERENCIA'!O57</f>
        <v>NO OFERTADO</v>
      </c>
      <c r="O57" s="37">
        <f>+IF(N57="NO OFERTADO",0,IF(N57="NO CUMPLE EV TECNICA",0,IF(N57="NO HABILITA",0,IF(N57="HABILITA",('PRECIOS UNITARIOS'!$S57*500)/M57))))</f>
        <v>0</v>
      </c>
      <c r="P57" s="35">
        <f>'EV PRECIO REFERENCIA'!P57</f>
        <v>0</v>
      </c>
      <c r="Q57" s="35" t="str">
        <f>'EV PRECIO REFERENCIA'!R57</f>
        <v>NO OFERTADO</v>
      </c>
      <c r="R57" s="37">
        <f>+IF(Q57="NO OFERTADO",0,IF(Q57="NO CUMPLE EV TECNICA",0,IF(Q57="NO HABILITA",0,IF(Q57="HABILITA",('PRECIOS UNITARIOS'!$S57*500)/P57))))</f>
        <v>0</v>
      </c>
      <c r="S57" s="35">
        <f>'EV PRECIO REFERENCIA'!S57</f>
        <v>0</v>
      </c>
      <c r="T57" s="35" t="str">
        <f>'EV PRECIO REFERENCIA'!U57</f>
        <v>NO OFERTADO</v>
      </c>
      <c r="U57" s="37">
        <f>+IF(T57="NO OFERTADO",0,IF(T57="NO CUMPLE EV TECNICA",0,IF(T57="NO HABILITA",0,IF(T57="HABILITA",('PRECIOS UNITARIOS'!$S57*500)/S57))))</f>
        <v>0</v>
      </c>
      <c r="V57" s="35">
        <f>'EV PRECIO REFERENCIA'!V57</f>
        <v>0</v>
      </c>
      <c r="W57" s="35" t="str">
        <f>'EV PRECIO REFERENCIA'!X57</f>
        <v>NO OFERTADO</v>
      </c>
      <c r="X57" s="37">
        <f>+IF(W57="NO OFERTADO",0,IF(W57="NO CUMPLE EV TECNICA",0,IF(W57="NO HABILITA",0,IF(W57="HABILITA",('PRECIOS UNITARIOS'!$S57*500)/V57))))</f>
        <v>0</v>
      </c>
      <c r="Y57" s="35">
        <f>'EV PRECIO REFERENCIA'!Y57</f>
        <v>0</v>
      </c>
      <c r="Z57" s="35" t="str">
        <f>'EV PRECIO REFERENCIA'!AA57</f>
        <v>NO OFERTADO</v>
      </c>
      <c r="AA57" s="37">
        <f>+IF(Z57="NO OFERTADO",0,IF(Z57="NO CUMPLE EV TECNICA",0,IF(Z57="NO HABILITA",0,IF(Z57="HABILITA",('PRECIOS UNITARIOS'!$S57*500)/Y57))))</f>
        <v>0</v>
      </c>
      <c r="AB57" s="35">
        <f>'EV PRECIO REFERENCIA'!AB57</f>
        <v>0</v>
      </c>
      <c r="AC57" s="35" t="str">
        <f>'EV PRECIO REFERENCIA'!AD57</f>
        <v>NO OFERTADO</v>
      </c>
      <c r="AD57" s="37">
        <f>+IF(AC57="NO OFERTADO",0,IF(AC57="NO CUMPLE EV TECNICA",0,IF(AC57="NO HABILITA",0,IF(AC57="HABILITA",('PRECIOS UNITARIOS'!$S57*500)/AB57))))</f>
        <v>0</v>
      </c>
      <c r="AE57" s="35">
        <f>'EV PRECIO REFERENCIA'!AE57</f>
        <v>0</v>
      </c>
      <c r="AF57" s="35" t="str">
        <f>'EV PRECIO REFERENCIA'!AG57</f>
        <v>NO OFERTADO</v>
      </c>
      <c r="AG57" s="37">
        <f>+IF(AF57="NO OFERTADO",0,IF(AF57="NO CUMPLE EV TECNICA",0,IF(AF57="NO HABILITA",0,IF(AF57="HABILITA",('PRECIOS UNITARIOS'!$S57*500)/AE57))))</f>
        <v>0</v>
      </c>
      <c r="AH57" s="35">
        <f>'EV PRECIO REFERENCIA'!AH57</f>
        <v>0</v>
      </c>
      <c r="AI57" s="35" t="str">
        <f>'EV PRECIO REFERENCIA'!AJ57</f>
        <v>NO OFERTADO</v>
      </c>
      <c r="AJ57" s="37">
        <f>+IF(AI57="NO OFERTADO",0,IF(AI57="NO CUMPLE EV TECNICA",0,IF(AI57="NO HABILITA",0,IF(AI57="HABILITA",('PRECIOS UNITARIOS'!$S57*500)/AH57))))</f>
        <v>0</v>
      </c>
      <c r="AK57" s="35">
        <f>'EV PRECIO REFERENCIA'!AK57</f>
        <v>0</v>
      </c>
      <c r="AL57" s="35" t="str">
        <f>'EV PRECIO REFERENCIA'!AM57</f>
        <v>NO OFERTADO</v>
      </c>
      <c r="AM57" s="37">
        <f>+IF(AL57="NO OFERTADO",0,IF(AL57="NO CUMPLE EV TECNICA",0,IF(AL57="NO HABILITA",0,IF(AL57="HABILITA",('PRECIOS UNITARIOS'!$S57*500)/AK57))))</f>
        <v>0</v>
      </c>
      <c r="AN57" s="35">
        <f>'EV PRECIO REFERENCIA'!AN57</f>
        <v>0</v>
      </c>
      <c r="AO57" s="35" t="str">
        <f>'EV PRECIO REFERENCIA'!AP57</f>
        <v>NO OFERTADO</v>
      </c>
      <c r="AP57" s="37">
        <f>+IF(AO57="NO OFERTADO",0,IF(AO57="NO CUMPLE EV TECNICA",0,IF(AO57="NO HABILITA",0,IF(AO57="HABILITA",('PRECIOS UNITARIOS'!$S57*500)/AN57))))</f>
        <v>0</v>
      </c>
    </row>
    <row r="58" spans="1:42" s="14" customFormat="1" ht="25.5" x14ac:dyDescent="0.2">
      <c r="A58" s="133">
        <v>49</v>
      </c>
      <c r="B58" s="49" t="s">
        <v>353</v>
      </c>
      <c r="C58" s="49" t="s">
        <v>183</v>
      </c>
      <c r="D58" s="132">
        <v>1</v>
      </c>
      <c r="E58" s="50" t="s">
        <v>331</v>
      </c>
      <c r="F58" s="164">
        <v>4252</v>
      </c>
      <c r="G58" s="35">
        <f>'EV PRECIO REFERENCIA'!G58</f>
        <v>0</v>
      </c>
      <c r="H58" s="35" t="str">
        <f>'EV PRECIO REFERENCIA'!I58</f>
        <v>NO OFERTADO</v>
      </c>
      <c r="I58" s="37">
        <f>+IF(H58="NO OFERTADO",0,IF(H58="NO CUMPLE EV TECNICA",0,IF(H58="NO HABILITA",0,IF(H58="HABILITA",('PRECIOS UNITARIOS'!$S58*500)/G58))))</f>
        <v>0</v>
      </c>
      <c r="J58" s="35">
        <f>'EV PRECIO REFERENCIA'!J58</f>
        <v>0</v>
      </c>
      <c r="K58" s="35" t="str">
        <f>'EV PRECIO REFERENCIA'!L58</f>
        <v>NO OFERTADO</v>
      </c>
      <c r="L58" s="37">
        <f>+IF(K58="NO OFERTADO",0,IF(K58="NO CUMPLE EV TECNICA",0,IF(K58="NO HABILITA",0,IF(K58="HABILITA",('PRECIOS UNITARIOS'!$S58*500)/J58))))</f>
        <v>0</v>
      </c>
      <c r="M58" s="35">
        <f>'EV PRECIO REFERENCIA'!M58</f>
        <v>0</v>
      </c>
      <c r="N58" s="35" t="str">
        <f>'EV PRECIO REFERENCIA'!O58</f>
        <v>NO OFERTADO</v>
      </c>
      <c r="O58" s="37">
        <f>+IF(N58="NO OFERTADO",0,IF(N58="NO CUMPLE EV TECNICA",0,IF(N58="NO HABILITA",0,IF(N58="HABILITA",('PRECIOS UNITARIOS'!$S58*500)/M58))))</f>
        <v>0</v>
      </c>
      <c r="P58" s="35">
        <f>'EV PRECIO REFERENCIA'!P58</f>
        <v>4252</v>
      </c>
      <c r="Q58" s="35" t="str">
        <f>'EV PRECIO REFERENCIA'!R58</f>
        <v>HABILITA</v>
      </c>
      <c r="R58" s="37">
        <f>+IF(Q58="NO OFERTADO",0,IF(Q58="NO CUMPLE EV TECNICA",0,IF(Q58="NO HABILITA",0,IF(Q58="HABILITA",('PRECIOS UNITARIOS'!$S58*500)/P58))))</f>
        <v>500</v>
      </c>
      <c r="S58" s="35">
        <f>'EV PRECIO REFERENCIA'!S58</f>
        <v>0</v>
      </c>
      <c r="T58" s="35" t="str">
        <f>'EV PRECIO REFERENCIA'!U58</f>
        <v>NO OFERTADO</v>
      </c>
      <c r="U58" s="37">
        <f>+IF(T58="NO OFERTADO",0,IF(T58="NO CUMPLE EV TECNICA",0,IF(T58="NO HABILITA",0,IF(T58="HABILITA",('PRECIOS UNITARIOS'!$S58*500)/S58))))</f>
        <v>0</v>
      </c>
      <c r="V58" s="35">
        <f>'EV PRECIO REFERENCIA'!V58</f>
        <v>0</v>
      </c>
      <c r="W58" s="35" t="str">
        <f>'EV PRECIO REFERENCIA'!X58</f>
        <v>NO OFERTADO</v>
      </c>
      <c r="X58" s="37">
        <f>+IF(W58="NO OFERTADO",0,IF(W58="NO CUMPLE EV TECNICA",0,IF(W58="NO HABILITA",0,IF(W58="HABILITA",('PRECIOS UNITARIOS'!$S58*500)/V58))))</f>
        <v>0</v>
      </c>
      <c r="Y58" s="35">
        <f>'EV PRECIO REFERENCIA'!Y58</f>
        <v>0</v>
      </c>
      <c r="Z58" s="35" t="str">
        <f>'EV PRECIO REFERENCIA'!AA58</f>
        <v>NO OFERTADO</v>
      </c>
      <c r="AA58" s="37">
        <f>+IF(Z58="NO OFERTADO",0,IF(Z58="NO CUMPLE EV TECNICA",0,IF(Z58="NO HABILITA",0,IF(Z58="HABILITA",('PRECIOS UNITARIOS'!$S58*500)/Y58))))</f>
        <v>0</v>
      </c>
      <c r="AB58" s="35">
        <f>'EV PRECIO REFERENCIA'!AB58</f>
        <v>0</v>
      </c>
      <c r="AC58" s="35" t="str">
        <f>'EV PRECIO REFERENCIA'!AD58</f>
        <v>NO OFERTADO</v>
      </c>
      <c r="AD58" s="37">
        <f>+IF(AC58="NO OFERTADO",0,IF(AC58="NO CUMPLE EV TECNICA",0,IF(AC58="NO HABILITA",0,IF(AC58="HABILITA",('PRECIOS UNITARIOS'!$S58*500)/AB58))))</f>
        <v>0</v>
      </c>
      <c r="AE58" s="35">
        <f>'EV PRECIO REFERENCIA'!AE58</f>
        <v>0</v>
      </c>
      <c r="AF58" s="35" t="str">
        <f>'EV PRECIO REFERENCIA'!AG58</f>
        <v>NO OFERTADO</v>
      </c>
      <c r="AG58" s="37">
        <f>+IF(AF58="NO OFERTADO",0,IF(AF58="NO CUMPLE EV TECNICA",0,IF(AF58="NO HABILITA",0,IF(AF58="HABILITA",('PRECIOS UNITARIOS'!$S58*500)/AE58))))</f>
        <v>0</v>
      </c>
      <c r="AH58" s="35">
        <f>'EV PRECIO REFERENCIA'!AH58</f>
        <v>0</v>
      </c>
      <c r="AI58" s="35" t="str">
        <f>'EV PRECIO REFERENCIA'!AJ58</f>
        <v>NO OFERTADO</v>
      </c>
      <c r="AJ58" s="37">
        <f>+IF(AI58="NO OFERTADO",0,IF(AI58="NO CUMPLE EV TECNICA",0,IF(AI58="NO HABILITA",0,IF(AI58="HABILITA",('PRECIOS UNITARIOS'!$S58*500)/AH58))))</f>
        <v>0</v>
      </c>
      <c r="AK58" s="35">
        <f>'EV PRECIO REFERENCIA'!AK58</f>
        <v>0</v>
      </c>
      <c r="AL58" s="35" t="str">
        <f>'EV PRECIO REFERENCIA'!AM58</f>
        <v>NO OFERTADO</v>
      </c>
      <c r="AM58" s="37">
        <f>+IF(AL58="NO OFERTADO",0,IF(AL58="NO CUMPLE EV TECNICA",0,IF(AL58="NO HABILITA",0,IF(AL58="HABILITA",('PRECIOS UNITARIOS'!$S58*500)/AK58))))</f>
        <v>0</v>
      </c>
      <c r="AN58" s="35">
        <f>'EV PRECIO REFERENCIA'!AN58</f>
        <v>0</v>
      </c>
      <c r="AO58" s="35" t="str">
        <f>'EV PRECIO REFERENCIA'!AP58</f>
        <v>NO OFERTADO</v>
      </c>
      <c r="AP58" s="37">
        <f>+IF(AO58="NO OFERTADO",0,IF(AO58="NO CUMPLE EV TECNICA",0,IF(AO58="NO HABILITA",0,IF(AO58="HABILITA",('PRECIOS UNITARIOS'!$S58*500)/AN58))))</f>
        <v>0</v>
      </c>
    </row>
    <row r="59" spans="1:42" s="14" customFormat="1" ht="76.5" x14ac:dyDescent="0.2">
      <c r="A59" s="132">
        <v>50</v>
      </c>
      <c r="B59" s="49" t="s">
        <v>191</v>
      </c>
      <c r="C59" s="49" t="s">
        <v>192</v>
      </c>
      <c r="D59" s="132">
        <v>1</v>
      </c>
      <c r="E59" s="50" t="s">
        <v>331</v>
      </c>
      <c r="F59" s="164">
        <v>37400</v>
      </c>
      <c r="G59" s="35">
        <f>'EV PRECIO REFERENCIA'!G59</f>
        <v>0</v>
      </c>
      <c r="H59" s="35" t="str">
        <f>'EV PRECIO REFERENCIA'!I59</f>
        <v>NO OFERTADO</v>
      </c>
      <c r="I59" s="37">
        <f>+IF(H59="NO OFERTADO",0,IF(H59="NO CUMPLE EV TECNICA",0,IF(H59="NO HABILITA",0,IF(H59="HABILITA",('PRECIOS UNITARIOS'!$S59*500)/G59))))</f>
        <v>0</v>
      </c>
      <c r="J59" s="35">
        <f>'EV PRECIO REFERENCIA'!J59</f>
        <v>0</v>
      </c>
      <c r="K59" s="35" t="str">
        <f>'EV PRECIO REFERENCIA'!L59</f>
        <v>NO OFERTADO</v>
      </c>
      <c r="L59" s="37">
        <f>+IF(K59="NO OFERTADO",0,IF(K59="NO CUMPLE EV TECNICA",0,IF(K59="NO HABILITA",0,IF(K59="HABILITA",('PRECIOS UNITARIOS'!$S59*500)/J59))))</f>
        <v>0</v>
      </c>
      <c r="M59" s="35">
        <f>'EV PRECIO REFERENCIA'!M59</f>
        <v>0</v>
      </c>
      <c r="N59" s="35" t="str">
        <f>'EV PRECIO REFERENCIA'!O59</f>
        <v>NO OFERTADO</v>
      </c>
      <c r="O59" s="37">
        <f>+IF(N59="NO OFERTADO",0,IF(N59="NO CUMPLE EV TECNICA",0,IF(N59="NO HABILITA",0,IF(N59="HABILITA",('PRECIOS UNITARIOS'!$S59*500)/M59))))</f>
        <v>0</v>
      </c>
      <c r="P59" s="35">
        <f>'EV PRECIO REFERENCIA'!P59</f>
        <v>0</v>
      </c>
      <c r="Q59" s="35" t="str">
        <f>'EV PRECIO REFERENCIA'!R59</f>
        <v>NO OFERTADO</v>
      </c>
      <c r="R59" s="37">
        <f>+IF(Q59="NO OFERTADO",0,IF(Q59="NO CUMPLE EV TECNICA",0,IF(Q59="NO HABILITA",0,IF(Q59="HABILITA",('PRECIOS UNITARIOS'!$S59*500)/P59))))</f>
        <v>0</v>
      </c>
      <c r="S59" s="35">
        <f>'EV PRECIO REFERENCIA'!S59</f>
        <v>0</v>
      </c>
      <c r="T59" s="35" t="str">
        <f>'EV PRECIO REFERENCIA'!U59</f>
        <v>NO OFERTADO</v>
      </c>
      <c r="U59" s="37">
        <f>+IF(T59="NO OFERTADO",0,IF(T59="NO CUMPLE EV TECNICA",0,IF(T59="NO HABILITA",0,IF(T59="HABILITA",('PRECIOS UNITARIOS'!$S59*500)/S59))))</f>
        <v>0</v>
      </c>
      <c r="V59" s="35">
        <f>'EV PRECIO REFERENCIA'!V59</f>
        <v>0</v>
      </c>
      <c r="W59" s="35" t="str">
        <f>'EV PRECIO REFERENCIA'!X59</f>
        <v>NO OFERTADO</v>
      </c>
      <c r="X59" s="37">
        <f>+IF(W59="NO OFERTADO",0,IF(W59="NO CUMPLE EV TECNICA",0,IF(W59="NO HABILITA",0,IF(W59="HABILITA",('PRECIOS UNITARIOS'!$S59*500)/V59))))</f>
        <v>0</v>
      </c>
      <c r="Y59" s="35">
        <f>'EV PRECIO REFERENCIA'!Y59</f>
        <v>0</v>
      </c>
      <c r="Z59" s="35" t="str">
        <f>'EV PRECIO REFERENCIA'!AA59</f>
        <v>NO OFERTADO</v>
      </c>
      <c r="AA59" s="37">
        <f>+IF(Z59="NO OFERTADO",0,IF(Z59="NO CUMPLE EV TECNICA",0,IF(Z59="NO HABILITA",0,IF(Z59="HABILITA",('PRECIOS UNITARIOS'!$S59*500)/Y59))))</f>
        <v>0</v>
      </c>
      <c r="AB59" s="35">
        <f>'EV PRECIO REFERENCIA'!AB59</f>
        <v>0</v>
      </c>
      <c r="AC59" s="35" t="str">
        <f>'EV PRECIO REFERENCIA'!AD59</f>
        <v>NO OFERTADO</v>
      </c>
      <c r="AD59" s="37">
        <f>+IF(AC59="NO OFERTADO",0,IF(AC59="NO CUMPLE EV TECNICA",0,IF(AC59="NO HABILITA",0,IF(AC59="HABILITA",('PRECIOS UNITARIOS'!$S59*500)/AB59))))</f>
        <v>0</v>
      </c>
      <c r="AE59" s="35">
        <f>'EV PRECIO REFERENCIA'!AE59</f>
        <v>0</v>
      </c>
      <c r="AF59" s="35" t="str">
        <f>'EV PRECIO REFERENCIA'!AG59</f>
        <v>NO OFERTADO</v>
      </c>
      <c r="AG59" s="37">
        <f>+IF(AF59="NO OFERTADO",0,IF(AF59="NO CUMPLE EV TECNICA",0,IF(AF59="NO HABILITA",0,IF(AF59="HABILITA",('PRECIOS UNITARIOS'!$S59*500)/AE59))))</f>
        <v>0</v>
      </c>
      <c r="AH59" s="35">
        <f>'EV PRECIO REFERENCIA'!AH59</f>
        <v>0</v>
      </c>
      <c r="AI59" s="35" t="str">
        <f>'EV PRECIO REFERENCIA'!AJ59</f>
        <v>NO OFERTADO</v>
      </c>
      <c r="AJ59" s="37">
        <f>+IF(AI59="NO OFERTADO",0,IF(AI59="NO CUMPLE EV TECNICA",0,IF(AI59="NO HABILITA",0,IF(AI59="HABILITA",('PRECIOS UNITARIOS'!$S59*500)/AH59))))</f>
        <v>0</v>
      </c>
      <c r="AK59" s="35">
        <f>'EV PRECIO REFERENCIA'!AK59</f>
        <v>0</v>
      </c>
      <c r="AL59" s="35" t="str">
        <f>'EV PRECIO REFERENCIA'!AM59</f>
        <v>NO OFERTADO</v>
      </c>
      <c r="AM59" s="37">
        <f>+IF(AL59="NO OFERTADO",0,IF(AL59="NO CUMPLE EV TECNICA",0,IF(AL59="NO HABILITA",0,IF(AL59="HABILITA",('PRECIOS UNITARIOS'!$S59*500)/AK59))))</f>
        <v>0</v>
      </c>
      <c r="AN59" s="35">
        <f>'EV PRECIO REFERENCIA'!AN59</f>
        <v>0</v>
      </c>
      <c r="AO59" s="35" t="str">
        <f>'EV PRECIO REFERENCIA'!AP59</f>
        <v>NO OFERTADO</v>
      </c>
      <c r="AP59" s="37">
        <f>+IF(AO59="NO OFERTADO",0,IF(AO59="NO CUMPLE EV TECNICA",0,IF(AO59="NO HABILITA",0,IF(AO59="HABILITA",('PRECIOS UNITARIOS'!$S59*500)/AN59))))</f>
        <v>0</v>
      </c>
    </row>
    <row r="60" spans="1:42" s="14" customFormat="1" ht="89.25" x14ac:dyDescent="0.2">
      <c r="A60" s="133">
        <v>51</v>
      </c>
      <c r="B60" s="49" t="s">
        <v>354</v>
      </c>
      <c r="C60" s="49" t="s">
        <v>194</v>
      </c>
      <c r="D60" s="132">
        <v>1</v>
      </c>
      <c r="E60" s="50" t="s">
        <v>331</v>
      </c>
      <c r="F60" s="164">
        <v>1398527</v>
      </c>
      <c r="G60" s="35">
        <f>'EV PRECIO REFERENCIA'!G60</f>
        <v>0</v>
      </c>
      <c r="H60" s="35" t="str">
        <f>'EV PRECIO REFERENCIA'!I60</f>
        <v>NO OFERTADO</v>
      </c>
      <c r="I60" s="37">
        <f>+IF(H60="NO OFERTADO",0,IF(H60="NO CUMPLE EV TECNICA",0,IF(H60="NO HABILITA",0,IF(H60="HABILITA",('PRECIOS UNITARIOS'!$S60*500)/G60))))</f>
        <v>0</v>
      </c>
      <c r="J60" s="35">
        <f>'EV PRECIO REFERENCIA'!J60</f>
        <v>0</v>
      </c>
      <c r="K60" s="35" t="str">
        <f>'EV PRECIO REFERENCIA'!L60</f>
        <v>NO OFERTADO</v>
      </c>
      <c r="L60" s="37">
        <f>+IF(K60="NO OFERTADO",0,IF(K60="NO CUMPLE EV TECNICA",0,IF(K60="NO HABILITA",0,IF(K60="HABILITA",('PRECIOS UNITARIOS'!$S60*500)/J60))))</f>
        <v>0</v>
      </c>
      <c r="M60" s="35">
        <f>'EV PRECIO REFERENCIA'!M60</f>
        <v>0</v>
      </c>
      <c r="N60" s="35" t="str">
        <f>'EV PRECIO REFERENCIA'!O60</f>
        <v>NO OFERTADO</v>
      </c>
      <c r="O60" s="37">
        <f>+IF(N60="NO OFERTADO",0,IF(N60="NO CUMPLE EV TECNICA",0,IF(N60="NO HABILITA",0,IF(N60="HABILITA",('PRECIOS UNITARIOS'!$S60*500)/M60))))</f>
        <v>0</v>
      </c>
      <c r="P60" s="35">
        <f>'EV PRECIO REFERENCIA'!P60</f>
        <v>988636</v>
      </c>
      <c r="Q60" s="35" t="str">
        <f>'EV PRECIO REFERENCIA'!R60</f>
        <v>HABILITA</v>
      </c>
      <c r="R60" s="37">
        <f>+IF(Q60="NO OFERTADO",0,IF(Q60="NO CUMPLE EV TECNICA",0,IF(Q60="NO HABILITA",0,IF(Q60="HABILITA",('PRECIOS UNITARIOS'!$S60*500)/P60))))</f>
        <v>500</v>
      </c>
      <c r="S60" s="35">
        <f>'EV PRECIO REFERENCIA'!S60</f>
        <v>0</v>
      </c>
      <c r="T60" s="35" t="str">
        <f>'EV PRECIO REFERENCIA'!U60</f>
        <v>NO OFERTADO</v>
      </c>
      <c r="U60" s="37">
        <f>+IF(T60="NO OFERTADO",0,IF(T60="NO CUMPLE EV TECNICA",0,IF(T60="NO HABILITA",0,IF(T60="HABILITA",('PRECIOS UNITARIOS'!$S60*500)/S60))))</f>
        <v>0</v>
      </c>
      <c r="V60" s="35">
        <f>'EV PRECIO REFERENCIA'!V60</f>
        <v>0</v>
      </c>
      <c r="W60" s="35" t="str">
        <f>'EV PRECIO REFERENCIA'!X60</f>
        <v>NO OFERTADO</v>
      </c>
      <c r="X60" s="37">
        <f>+IF(W60="NO OFERTADO",0,IF(W60="NO CUMPLE EV TECNICA",0,IF(W60="NO HABILITA",0,IF(W60="HABILITA",('PRECIOS UNITARIOS'!$S60*500)/V60))))</f>
        <v>0</v>
      </c>
      <c r="Y60" s="35">
        <f>'EV PRECIO REFERENCIA'!Y60</f>
        <v>0</v>
      </c>
      <c r="Z60" s="35" t="str">
        <f>'EV PRECIO REFERENCIA'!AA60</f>
        <v>NO OFERTADO</v>
      </c>
      <c r="AA60" s="37">
        <f>+IF(Z60="NO OFERTADO",0,IF(Z60="NO CUMPLE EV TECNICA",0,IF(Z60="NO HABILITA",0,IF(Z60="HABILITA",('PRECIOS UNITARIOS'!$S60*500)/Y60))))</f>
        <v>0</v>
      </c>
      <c r="AB60" s="35">
        <f>'EV PRECIO REFERENCIA'!AB60</f>
        <v>0</v>
      </c>
      <c r="AC60" s="35" t="str">
        <f>'EV PRECIO REFERENCIA'!AD60</f>
        <v>NO OFERTADO</v>
      </c>
      <c r="AD60" s="37">
        <f>+IF(AC60="NO OFERTADO",0,IF(AC60="NO CUMPLE EV TECNICA",0,IF(AC60="NO HABILITA",0,IF(AC60="HABILITA",('PRECIOS UNITARIOS'!$S60*500)/AB60))))</f>
        <v>0</v>
      </c>
      <c r="AE60" s="35">
        <f>'EV PRECIO REFERENCIA'!AE60</f>
        <v>0</v>
      </c>
      <c r="AF60" s="35" t="str">
        <f>'EV PRECIO REFERENCIA'!AG60</f>
        <v>NO OFERTADO</v>
      </c>
      <c r="AG60" s="37">
        <f>+IF(AF60="NO OFERTADO",0,IF(AF60="NO CUMPLE EV TECNICA",0,IF(AF60="NO HABILITA",0,IF(AF60="HABILITA",('PRECIOS UNITARIOS'!$S60*500)/AE60))))</f>
        <v>0</v>
      </c>
      <c r="AH60" s="35">
        <f>'EV PRECIO REFERENCIA'!AH60</f>
        <v>0</v>
      </c>
      <c r="AI60" s="35" t="str">
        <f>'EV PRECIO REFERENCIA'!AJ60</f>
        <v>NO OFERTADO</v>
      </c>
      <c r="AJ60" s="37">
        <f>+IF(AI60="NO OFERTADO",0,IF(AI60="NO CUMPLE EV TECNICA",0,IF(AI60="NO HABILITA",0,IF(AI60="HABILITA",('PRECIOS UNITARIOS'!$S60*500)/AH60))))</f>
        <v>0</v>
      </c>
      <c r="AK60" s="35">
        <f>'EV PRECIO REFERENCIA'!AK60</f>
        <v>0</v>
      </c>
      <c r="AL60" s="35" t="str">
        <f>'EV PRECIO REFERENCIA'!AM60</f>
        <v>NO OFERTADO</v>
      </c>
      <c r="AM60" s="37">
        <f>+IF(AL60="NO OFERTADO",0,IF(AL60="NO CUMPLE EV TECNICA",0,IF(AL60="NO HABILITA",0,IF(AL60="HABILITA",('PRECIOS UNITARIOS'!$S60*500)/AK60))))</f>
        <v>0</v>
      </c>
      <c r="AN60" s="35">
        <f>'EV PRECIO REFERENCIA'!AN60</f>
        <v>0</v>
      </c>
      <c r="AO60" s="35" t="str">
        <f>'EV PRECIO REFERENCIA'!AP60</f>
        <v>NO OFERTADO</v>
      </c>
      <c r="AP60" s="37">
        <f>+IF(AO60="NO OFERTADO",0,IF(AO60="NO CUMPLE EV TECNICA",0,IF(AO60="NO HABILITA",0,IF(AO60="HABILITA",('PRECIOS UNITARIOS'!$S60*500)/AN60))))</f>
        <v>0</v>
      </c>
    </row>
    <row r="61" spans="1:42" s="14" customFormat="1" ht="89.25" x14ac:dyDescent="0.2">
      <c r="A61" s="132">
        <v>52</v>
      </c>
      <c r="B61" s="49" t="s">
        <v>355</v>
      </c>
      <c r="C61" s="49" t="s">
        <v>194</v>
      </c>
      <c r="D61" s="132">
        <v>1</v>
      </c>
      <c r="E61" s="50" t="s">
        <v>331</v>
      </c>
      <c r="F61" s="164">
        <v>1398527</v>
      </c>
      <c r="G61" s="35">
        <f>'EV PRECIO REFERENCIA'!G61</f>
        <v>0</v>
      </c>
      <c r="H61" s="35" t="str">
        <f>'EV PRECIO REFERENCIA'!I61</f>
        <v>NO OFERTADO</v>
      </c>
      <c r="I61" s="37">
        <f>+IF(H61="NO OFERTADO",0,IF(H61="NO CUMPLE EV TECNICA",0,IF(H61="NO HABILITA",0,IF(H61="HABILITA",('PRECIOS UNITARIOS'!$S61*500)/G61))))</f>
        <v>0</v>
      </c>
      <c r="J61" s="35">
        <f>'EV PRECIO REFERENCIA'!J61</f>
        <v>0</v>
      </c>
      <c r="K61" s="35" t="str">
        <f>'EV PRECIO REFERENCIA'!L61</f>
        <v>NO OFERTADO</v>
      </c>
      <c r="L61" s="37">
        <f>+IF(K61="NO OFERTADO",0,IF(K61="NO CUMPLE EV TECNICA",0,IF(K61="NO HABILITA",0,IF(K61="HABILITA",('PRECIOS UNITARIOS'!$S61*500)/J61))))</f>
        <v>0</v>
      </c>
      <c r="M61" s="35">
        <f>'EV PRECIO REFERENCIA'!M61</f>
        <v>0</v>
      </c>
      <c r="N61" s="35" t="str">
        <f>'EV PRECIO REFERENCIA'!O61</f>
        <v>NO OFERTADO</v>
      </c>
      <c r="O61" s="37">
        <f>+IF(N61="NO OFERTADO",0,IF(N61="NO CUMPLE EV TECNICA",0,IF(N61="NO HABILITA",0,IF(N61="HABILITA",('PRECIOS UNITARIOS'!$S61*500)/M61))))</f>
        <v>0</v>
      </c>
      <c r="P61" s="35">
        <f>'EV PRECIO REFERENCIA'!P61</f>
        <v>1772727</v>
      </c>
      <c r="Q61" s="35" t="str">
        <f>'EV PRECIO REFERENCIA'!R61</f>
        <v>NO HABILITA</v>
      </c>
      <c r="R61" s="37">
        <f>+IF(Q61="NO OFERTADO",0,IF(Q61="NO CUMPLE EV TECNICA",0,IF(Q61="NO HABILITA",0,IF(Q61="HABILITA",('PRECIOS UNITARIOS'!$S61*500)/P61))))</f>
        <v>0</v>
      </c>
      <c r="S61" s="35">
        <f>'EV PRECIO REFERENCIA'!S61</f>
        <v>0</v>
      </c>
      <c r="T61" s="35" t="str">
        <f>'EV PRECIO REFERENCIA'!U61</f>
        <v>NO OFERTADO</v>
      </c>
      <c r="U61" s="37">
        <f>+IF(T61="NO OFERTADO",0,IF(T61="NO CUMPLE EV TECNICA",0,IF(T61="NO HABILITA",0,IF(T61="HABILITA",('PRECIOS UNITARIOS'!$S61*500)/S61))))</f>
        <v>0</v>
      </c>
      <c r="V61" s="35">
        <f>'EV PRECIO REFERENCIA'!V61</f>
        <v>0</v>
      </c>
      <c r="W61" s="35" t="str">
        <f>'EV PRECIO REFERENCIA'!X61</f>
        <v>NO OFERTADO</v>
      </c>
      <c r="X61" s="37">
        <f>+IF(W61="NO OFERTADO",0,IF(W61="NO CUMPLE EV TECNICA",0,IF(W61="NO HABILITA",0,IF(W61="HABILITA",('PRECIOS UNITARIOS'!$S61*500)/V61))))</f>
        <v>0</v>
      </c>
      <c r="Y61" s="35">
        <f>'EV PRECIO REFERENCIA'!Y61</f>
        <v>0</v>
      </c>
      <c r="Z61" s="35" t="str">
        <f>'EV PRECIO REFERENCIA'!AA61</f>
        <v>NO OFERTADO</v>
      </c>
      <c r="AA61" s="37">
        <f>+IF(Z61="NO OFERTADO",0,IF(Z61="NO CUMPLE EV TECNICA",0,IF(Z61="NO HABILITA",0,IF(Z61="HABILITA",('PRECIOS UNITARIOS'!$S61*500)/Y61))))</f>
        <v>0</v>
      </c>
      <c r="AB61" s="35">
        <f>'EV PRECIO REFERENCIA'!AB61</f>
        <v>0</v>
      </c>
      <c r="AC61" s="35" t="str">
        <f>'EV PRECIO REFERENCIA'!AD61</f>
        <v>NO OFERTADO</v>
      </c>
      <c r="AD61" s="37">
        <f>+IF(AC61="NO OFERTADO",0,IF(AC61="NO CUMPLE EV TECNICA",0,IF(AC61="NO HABILITA",0,IF(AC61="HABILITA",('PRECIOS UNITARIOS'!$S61*500)/AB61))))</f>
        <v>0</v>
      </c>
      <c r="AE61" s="35">
        <f>'EV PRECIO REFERENCIA'!AE61</f>
        <v>0</v>
      </c>
      <c r="AF61" s="35" t="str">
        <f>'EV PRECIO REFERENCIA'!AG61</f>
        <v>NO OFERTADO</v>
      </c>
      <c r="AG61" s="37">
        <f>+IF(AF61="NO OFERTADO",0,IF(AF61="NO CUMPLE EV TECNICA",0,IF(AF61="NO HABILITA",0,IF(AF61="HABILITA",('PRECIOS UNITARIOS'!$S61*500)/AE61))))</f>
        <v>0</v>
      </c>
      <c r="AH61" s="35">
        <f>'EV PRECIO REFERENCIA'!AH61</f>
        <v>0</v>
      </c>
      <c r="AI61" s="35" t="str">
        <f>'EV PRECIO REFERENCIA'!AJ61</f>
        <v>NO OFERTADO</v>
      </c>
      <c r="AJ61" s="37">
        <f>+IF(AI61="NO OFERTADO",0,IF(AI61="NO CUMPLE EV TECNICA",0,IF(AI61="NO HABILITA",0,IF(AI61="HABILITA",('PRECIOS UNITARIOS'!$S61*500)/AH61))))</f>
        <v>0</v>
      </c>
      <c r="AK61" s="35">
        <f>'EV PRECIO REFERENCIA'!AK61</f>
        <v>0</v>
      </c>
      <c r="AL61" s="35" t="str">
        <f>'EV PRECIO REFERENCIA'!AM61</f>
        <v>NO OFERTADO</v>
      </c>
      <c r="AM61" s="37">
        <f>+IF(AL61="NO OFERTADO",0,IF(AL61="NO CUMPLE EV TECNICA",0,IF(AL61="NO HABILITA",0,IF(AL61="HABILITA",('PRECIOS UNITARIOS'!$S61*500)/AK61))))</f>
        <v>0</v>
      </c>
      <c r="AN61" s="35">
        <f>'EV PRECIO REFERENCIA'!AN61</f>
        <v>0</v>
      </c>
      <c r="AO61" s="35" t="str">
        <f>'EV PRECIO REFERENCIA'!AP61</f>
        <v>NO OFERTADO</v>
      </c>
      <c r="AP61" s="37">
        <f>+IF(AO61="NO OFERTADO",0,IF(AO61="NO CUMPLE EV TECNICA",0,IF(AO61="NO HABILITA",0,IF(AO61="HABILITA",('PRECIOS UNITARIOS'!$S61*500)/AN61))))</f>
        <v>0</v>
      </c>
    </row>
    <row r="62" spans="1:42" s="14" customFormat="1" ht="25.5" x14ac:dyDescent="0.2">
      <c r="A62" s="133">
        <v>53</v>
      </c>
      <c r="B62" s="49" t="s">
        <v>356</v>
      </c>
      <c r="C62" s="49" t="s">
        <v>238</v>
      </c>
      <c r="D62" s="132">
        <v>1</v>
      </c>
      <c r="E62" s="50" t="s">
        <v>331</v>
      </c>
      <c r="F62" s="164">
        <v>546912</v>
      </c>
      <c r="G62" s="35">
        <f>'EV PRECIO REFERENCIA'!G62</f>
        <v>0</v>
      </c>
      <c r="H62" s="35" t="str">
        <f>'EV PRECIO REFERENCIA'!I62</f>
        <v>NO OFERTADO</v>
      </c>
      <c r="I62" s="37">
        <f>+IF(H62="NO OFERTADO",0,IF(H62="NO CUMPLE EV TECNICA",0,IF(H62="NO HABILITA",0,IF(H62="HABILITA",('PRECIOS UNITARIOS'!$S62*500)/G62))))</f>
        <v>0</v>
      </c>
      <c r="J62" s="35">
        <f>'EV PRECIO REFERENCIA'!J62</f>
        <v>0</v>
      </c>
      <c r="K62" s="35" t="str">
        <f>'EV PRECIO REFERENCIA'!L62</f>
        <v>NO OFERTADO</v>
      </c>
      <c r="L62" s="37">
        <f>+IF(K62="NO OFERTADO",0,IF(K62="NO CUMPLE EV TECNICA",0,IF(K62="NO HABILITA",0,IF(K62="HABILITA",('PRECIOS UNITARIOS'!$S62*500)/J62))))</f>
        <v>0</v>
      </c>
      <c r="M62" s="35">
        <f>'EV PRECIO REFERENCIA'!M62</f>
        <v>0</v>
      </c>
      <c r="N62" s="35" t="str">
        <f>'EV PRECIO REFERENCIA'!O62</f>
        <v>NO OFERTADO</v>
      </c>
      <c r="O62" s="37">
        <f>+IF(N62="NO OFERTADO",0,IF(N62="NO CUMPLE EV TECNICA",0,IF(N62="NO HABILITA",0,IF(N62="HABILITA",('PRECIOS UNITARIOS'!$S62*500)/M62))))</f>
        <v>0</v>
      </c>
      <c r="P62" s="35">
        <f>'EV PRECIO REFERENCIA'!P62</f>
        <v>0</v>
      </c>
      <c r="Q62" s="35" t="str">
        <f>'EV PRECIO REFERENCIA'!R62</f>
        <v>NO OFERTADO</v>
      </c>
      <c r="R62" s="37">
        <f>+IF(Q62="NO OFERTADO",0,IF(Q62="NO CUMPLE EV TECNICA",0,IF(Q62="NO HABILITA",0,IF(Q62="HABILITA",('PRECIOS UNITARIOS'!$S62*500)/P62))))</f>
        <v>0</v>
      </c>
      <c r="S62" s="35">
        <f>'EV PRECIO REFERENCIA'!S62</f>
        <v>0</v>
      </c>
      <c r="T62" s="35" t="str">
        <f>'EV PRECIO REFERENCIA'!U62</f>
        <v>NO OFERTADO</v>
      </c>
      <c r="U62" s="37">
        <f>+IF(T62="NO OFERTADO",0,IF(T62="NO CUMPLE EV TECNICA",0,IF(T62="NO HABILITA",0,IF(T62="HABILITA",('PRECIOS UNITARIOS'!$S62*500)/S62))))</f>
        <v>0</v>
      </c>
      <c r="V62" s="35">
        <f>'EV PRECIO REFERENCIA'!V62</f>
        <v>689010</v>
      </c>
      <c r="W62" s="35" t="str">
        <f>'EV PRECIO REFERENCIA'!X62</f>
        <v>HABILITA</v>
      </c>
      <c r="X62" s="37">
        <f>+IF(W62="NO OFERTADO",0,IF(W62="NO CUMPLE EV TECNICA",0,IF(W62="NO HABILITA",0,IF(W62="HABILITA",('PRECIOS UNITARIOS'!$S62*500)/V62))))</f>
        <v>500</v>
      </c>
      <c r="Y62" s="35">
        <f>'EV PRECIO REFERENCIA'!Y62</f>
        <v>0</v>
      </c>
      <c r="Z62" s="35" t="str">
        <f>'EV PRECIO REFERENCIA'!AA62</f>
        <v>NO OFERTADO</v>
      </c>
      <c r="AA62" s="37">
        <f>+IF(Z62="NO OFERTADO",0,IF(Z62="NO CUMPLE EV TECNICA",0,IF(Z62="NO HABILITA",0,IF(Z62="HABILITA",('PRECIOS UNITARIOS'!$S62*500)/Y62))))</f>
        <v>0</v>
      </c>
      <c r="AB62" s="35">
        <f>'EV PRECIO REFERENCIA'!AB62</f>
        <v>0</v>
      </c>
      <c r="AC62" s="35" t="str">
        <f>'EV PRECIO REFERENCIA'!AD62</f>
        <v>NO OFERTADO</v>
      </c>
      <c r="AD62" s="37">
        <f>+IF(AC62="NO OFERTADO",0,IF(AC62="NO CUMPLE EV TECNICA",0,IF(AC62="NO HABILITA",0,IF(AC62="HABILITA",('PRECIOS UNITARIOS'!$S62*500)/AB62))))</f>
        <v>0</v>
      </c>
      <c r="AE62" s="35">
        <f>'EV PRECIO REFERENCIA'!AE62</f>
        <v>0</v>
      </c>
      <c r="AF62" s="35" t="str">
        <f>'EV PRECIO REFERENCIA'!AG62</f>
        <v>NO OFERTADO</v>
      </c>
      <c r="AG62" s="37">
        <f>+IF(AF62="NO OFERTADO",0,IF(AF62="NO CUMPLE EV TECNICA",0,IF(AF62="NO HABILITA",0,IF(AF62="HABILITA",('PRECIOS UNITARIOS'!$S62*500)/AE62))))</f>
        <v>0</v>
      </c>
      <c r="AH62" s="35">
        <f>'EV PRECIO REFERENCIA'!AH62</f>
        <v>0</v>
      </c>
      <c r="AI62" s="35" t="str">
        <f>'EV PRECIO REFERENCIA'!AJ62</f>
        <v>NO OFERTADO</v>
      </c>
      <c r="AJ62" s="37">
        <f>+IF(AI62="NO OFERTADO",0,IF(AI62="NO CUMPLE EV TECNICA",0,IF(AI62="NO HABILITA",0,IF(AI62="HABILITA",('PRECIOS UNITARIOS'!$S62*500)/AH62))))</f>
        <v>0</v>
      </c>
      <c r="AK62" s="35">
        <f>'EV PRECIO REFERENCIA'!AK62</f>
        <v>0</v>
      </c>
      <c r="AL62" s="35" t="str">
        <f>'EV PRECIO REFERENCIA'!AM62</f>
        <v>NO OFERTADO</v>
      </c>
      <c r="AM62" s="37">
        <f>+IF(AL62="NO OFERTADO",0,IF(AL62="NO CUMPLE EV TECNICA",0,IF(AL62="NO HABILITA",0,IF(AL62="HABILITA",('PRECIOS UNITARIOS'!$S62*500)/AK62))))</f>
        <v>0</v>
      </c>
      <c r="AN62" s="35">
        <f>'EV PRECIO REFERENCIA'!AN62</f>
        <v>0</v>
      </c>
      <c r="AO62" s="35" t="str">
        <f>'EV PRECIO REFERENCIA'!AP62</f>
        <v>NO OFERTADO</v>
      </c>
      <c r="AP62" s="37">
        <f>+IF(AO62="NO OFERTADO",0,IF(AO62="NO CUMPLE EV TECNICA",0,IF(AO62="NO HABILITA",0,IF(AO62="HABILITA",('PRECIOS UNITARIOS'!$S62*500)/AN62))))</f>
        <v>0</v>
      </c>
    </row>
    <row r="63" spans="1:42" s="14" customFormat="1" ht="25.5" x14ac:dyDescent="0.2">
      <c r="A63" s="132">
        <v>54</v>
      </c>
      <c r="B63" s="49" t="s">
        <v>241</v>
      </c>
      <c r="C63" s="49" t="s">
        <v>240</v>
      </c>
      <c r="D63" s="132">
        <v>1</v>
      </c>
      <c r="E63" s="50" t="s">
        <v>331</v>
      </c>
      <c r="F63" s="164">
        <v>2606903</v>
      </c>
      <c r="G63" s="35">
        <f>'EV PRECIO REFERENCIA'!G63</f>
        <v>0</v>
      </c>
      <c r="H63" s="35" t="str">
        <f>'EV PRECIO REFERENCIA'!I63</f>
        <v>NO OFERTADO</v>
      </c>
      <c r="I63" s="37">
        <f>+IF(H63="NO OFERTADO",0,IF(H63="NO CUMPLE EV TECNICA",0,IF(H63="NO HABILITA",0,IF(H63="HABILITA",('PRECIOS UNITARIOS'!$S63*500)/G63))))</f>
        <v>0</v>
      </c>
      <c r="J63" s="35">
        <f>'EV PRECIO REFERENCIA'!J63</f>
        <v>0</v>
      </c>
      <c r="K63" s="35" t="str">
        <f>'EV PRECIO REFERENCIA'!L63</f>
        <v>NO OFERTADO</v>
      </c>
      <c r="L63" s="37">
        <f>+IF(K63="NO OFERTADO",0,IF(K63="NO CUMPLE EV TECNICA",0,IF(K63="NO HABILITA",0,IF(K63="HABILITA",('PRECIOS UNITARIOS'!$S63*500)/J63))))</f>
        <v>0</v>
      </c>
      <c r="M63" s="35">
        <f>'EV PRECIO REFERENCIA'!M63</f>
        <v>0</v>
      </c>
      <c r="N63" s="35" t="str">
        <f>'EV PRECIO REFERENCIA'!O63</f>
        <v>NO OFERTADO</v>
      </c>
      <c r="O63" s="37">
        <f>+IF(N63="NO OFERTADO",0,IF(N63="NO CUMPLE EV TECNICA",0,IF(N63="NO HABILITA",0,IF(N63="HABILITA",('PRECIOS UNITARIOS'!$S63*500)/M63))))</f>
        <v>0</v>
      </c>
      <c r="P63" s="35">
        <f>'EV PRECIO REFERENCIA'!P63</f>
        <v>0</v>
      </c>
      <c r="Q63" s="35" t="str">
        <f>'EV PRECIO REFERENCIA'!R63</f>
        <v>NO OFERTADO</v>
      </c>
      <c r="R63" s="37">
        <f>+IF(Q63="NO OFERTADO",0,IF(Q63="NO CUMPLE EV TECNICA",0,IF(Q63="NO HABILITA",0,IF(Q63="HABILITA",('PRECIOS UNITARIOS'!$S63*500)/P63))))</f>
        <v>0</v>
      </c>
      <c r="S63" s="35">
        <f>'EV PRECIO REFERENCIA'!S63</f>
        <v>0</v>
      </c>
      <c r="T63" s="35" t="str">
        <f>'EV PRECIO REFERENCIA'!U63</f>
        <v>NO OFERTADO</v>
      </c>
      <c r="U63" s="37">
        <f>+IF(T63="NO OFERTADO",0,IF(T63="NO CUMPLE EV TECNICA",0,IF(T63="NO HABILITA",0,IF(T63="HABILITA",('PRECIOS UNITARIOS'!$S63*500)/S63))))</f>
        <v>0</v>
      </c>
      <c r="V63" s="35">
        <f>'EV PRECIO REFERENCIA'!V63</f>
        <v>1666000</v>
      </c>
      <c r="W63" s="35" t="str">
        <f>'EV PRECIO REFERENCIA'!X63</f>
        <v>HABILITA</v>
      </c>
      <c r="X63" s="37">
        <f>+IF(W63="NO OFERTADO",0,IF(W63="NO CUMPLE EV TECNICA",0,IF(W63="NO HABILITA",0,IF(W63="HABILITA",('PRECIOS UNITARIOS'!$S63*500)/V63))))</f>
        <v>500</v>
      </c>
      <c r="Y63" s="35">
        <f>'EV PRECIO REFERENCIA'!Y63</f>
        <v>0</v>
      </c>
      <c r="Z63" s="35" t="str">
        <f>'EV PRECIO REFERENCIA'!AA63</f>
        <v>NO OFERTADO</v>
      </c>
      <c r="AA63" s="37">
        <f>+IF(Z63="NO OFERTADO",0,IF(Z63="NO CUMPLE EV TECNICA",0,IF(Z63="NO HABILITA",0,IF(Z63="HABILITA",('PRECIOS UNITARIOS'!$S63*500)/Y63))))</f>
        <v>0</v>
      </c>
      <c r="AB63" s="35">
        <f>'EV PRECIO REFERENCIA'!AB63</f>
        <v>0</v>
      </c>
      <c r="AC63" s="35" t="str">
        <f>'EV PRECIO REFERENCIA'!AD63</f>
        <v>NO OFERTADO</v>
      </c>
      <c r="AD63" s="37">
        <f>+IF(AC63="NO OFERTADO",0,IF(AC63="NO CUMPLE EV TECNICA",0,IF(AC63="NO HABILITA",0,IF(AC63="HABILITA",('PRECIOS UNITARIOS'!$S63*500)/AB63))))</f>
        <v>0</v>
      </c>
      <c r="AE63" s="35">
        <f>'EV PRECIO REFERENCIA'!AE63</f>
        <v>0</v>
      </c>
      <c r="AF63" s="35" t="str">
        <f>'EV PRECIO REFERENCIA'!AG63</f>
        <v>NO OFERTADO</v>
      </c>
      <c r="AG63" s="37">
        <f>+IF(AF63="NO OFERTADO",0,IF(AF63="NO CUMPLE EV TECNICA",0,IF(AF63="NO HABILITA",0,IF(AF63="HABILITA",('PRECIOS UNITARIOS'!$S63*500)/AE63))))</f>
        <v>0</v>
      </c>
      <c r="AH63" s="35">
        <f>'EV PRECIO REFERENCIA'!AH63</f>
        <v>0</v>
      </c>
      <c r="AI63" s="35" t="str">
        <f>'EV PRECIO REFERENCIA'!AJ63</f>
        <v>NO OFERTADO</v>
      </c>
      <c r="AJ63" s="37">
        <f>+IF(AI63="NO OFERTADO",0,IF(AI63="NO CUMPLE EV TECNICA",0,IF(AI63="NO HABILITA",0,IF(AI63="HABILITA",('PRECIOS UNITARIOS'!$S63*500)/AH63))))</f>
        <v>0</v>
      </c>
      <c r="AK63" s="35">
        <f>'EV PRECIO REFERENCIA'!AK63</f>
        <v>0</v>
      </c>
      <c r="AL63" s="35" t="str">
        <f>'EV PRECIO REFERENCIA'!AM63</f>
        <v>NO OFERTADO</v>
      </c>
      <c r="AM63" s="37">
        <f>+IF(AL63="NO OFERTADO",0,IF(AL63="NO CUMPLE EV TECNICA",0,IF(AL63="NO HABILITA",0,IF(AL63="HABILITA",('PRECIOS UNITARIOS'!$S63*500)/AK63))))</f>
        <v>0</v>
      </c>
      <c r="AN63" s="35">
        <f>'EV PRECIO REFERENCIA'!AN63</f>
        <v>0</v>
      </c>
      <c r="AO63" s="35" t="str">
        <f>'EV PRECIO REFERENCIA'!AP63</f>
        <v>NO OFERTADO</v>
      </c>
      <c r="AP63" s="37">
        <f>+IF(AO63="NO OFERTADO",0,IF(AO63="NO CUMPLE EV TECNICA",0,IF(AO63="NO HABILITA",0,IF(AO63="HABILITA",('PRECIOS UNITARIOS'!$S63*500)/AN63))))</f>
        <v>0</v>
      </c>
    </row>
    <row r="64" spans="1:42" s="14" customFormat="1" ht="127.5" x14ac:dyDescent="0.2">
      <c r="A64" s="133">
        <v>55</v>
      </c>
      <c r="B64" s="49" t="s">
        <v>264</v>
      </c>
      <c r="C64" s="49" t="s">
        <v>265</v>
      </c>
      <c r="D64" s="132">
        <v>1</v>
      </c>
      <c r="E64" s="50" t="s">
        <v>331</v>
      </c>
      <c r="F64" s="164">
        <v>33702</v>
      </c>
      <c r="G64" s="35">
        <f>'EV PRECIO REFERENCIA'!G64</f>
        <v>0</v>
      </c>
      <c r="H64" s="35" t="str">
        <f>'EV PRECIO REFERENCIA'!I64</f>
        <v>NO OFERTADO</v>
      </c>
      <c r="I64" s="37">
        <f>+IF(H64="NO OFERTADO",0,IF(H64="NO CUMPLE EV TECNICA",0,IF(H64="NO HABILITA",0,IF(H64="HABILITA",('PRECIOS UNITARIOS'!$S64*500)/G64))))</f>
        <v>0</v>
      </c>
      <c r="J64" s="35">
        <f>'EV PRECIO REFERENCIA'!J64</f>
        <v>0</v>
      </c>
      <c r="K64" s="35" t="str">
        <f>'EV PRECIO REFERENCIA'!L64</f>
        <v>NO OFERTADO</v>
      </c>
      <c r="L64" s="37">
        <f>+IF(K64="NO OFERTADO",0,IF(K64="NO CUMPLE EV TECNICA",0,IF(K64="NO HABILITA",0,IF(K64="HABILITA",('PRECIOS UNITARIOS'!$S64*500)/J64))))</f>
        <v>0</v>
      </c>
      <c r="M64" s="35">
        <f>'EV PRECIO REFERENCIA'!M64</f>
        <v>0</v>
      </c>
      <c r="N64" s="35" t="str">
        <f>'EV PRECIO REFERENCIA'!O64</f>
        <v>NO OFERTADO</v>
      </c>
      <c r="O64" s="37">
        <f>+IF(N64="NO OFERTADO",0,IF(N64="NO CUMPLE EV TECNICA",0,IF(N64="NO HABILITA",0,IF(N64="HABILITA",('PRECIOS UNITARIOS'!$S64*500)/M64))))</f>
        <v>0</v>
      </c>
      <c r="P64" s="35">
        <f>'EV PRECIO REFERENCIA'!P64</f>
        <v>45889</v>
      </c>
      <c r="Q64" s="35" t="str">
        <f>'EV PRECIO REFERENCIA'!R64</f>
        <v>NO HABILITA</v>
      </c>
      <c r="R64" s="37">
        <f>+IF(Q64="NO OFERTADO",0,IF(Q64="NO CUMPLE EV TECNICA",0,IF(Q64="NO HABILITA",0,IF(Q64="HABILITA",('PRECIOS UNITARIOS'!$S64*500)/P64))))</f>
        <v>0</v>
      </c>
      <c r="S64" s="35">
        <f>'EV PRECIO REFERENCIA'!S64</f>
        <v>0</v>
      </c>
      <c r="T64" s="35" t="str">
        <f>'EV PRECIO REFERENCIA'!U64</f>
        <v>NO OFERTADO</v>
      </c>
      <c r="U64" s="37">
        <f>+IF(T64="NO OFERTADO",0,IF(T64="NO CUMPLE EV TECNICA",0,IF(T64="NO HABILITA",0,IF(T64="HABILITA",('PRECIOS UNITARIOS'!$S64*500)/S64))))</f>
        <v>0</v>
      </c>
      <c r="V64" s="35">
        <f>'EV PRECIO REFERENCIA'!V64</f>
        <v>0</v>
      </c>
      <c r="W64" s="35" t="str">
        <f>'EV PRECIO REFERENCIA'!X64</f>
        <v>NO OFERTADO</v>
      </c>
      <c r="X64" s="37">
        <f>+IF(W64="NO OFERTADO",0,IF(W64="NO CUMPLE EV TECNICA",0,IF(W64="NO HABILITA",0,IF(W64="HABILITA",('PRECIOS UNITARIOS'!$S64*500)/V64))))</f>
        <v>0</v>
      </c>
      <c r="Y64" s="35">
        <f>'EV PRECIO REFERENCIA'!Y64</f>
        <v>0</v>
      </c>
      <c r="Z64" s="35" t="str">
        <f>'EV PRECIO REFERENCIA'!AA64</f>
        <v>NO OFERTADO</v>
      </c>
      <c r="AA64" s="37">
        <f>+IF(Z64="NO OFERTADO",0,IF(Z64="NO CUMPLE EV TECNICA",0,IF(Z64="NO HABILITA",0,IF(Z64="HABILITA",('PRECIOS UNITARIOS'!$S64*500)/Y64))))</f>
        <v>0</v>
      </c>
      <c r="AB64" s="35">
        <f>'EV PRECIO REFERENCIA'!AB64</f>
        <v>0</v>
      </c>
      <c r="AC64" s="35" t="str">
        <f>'EV PRECIO REFERENCIA'!AD64</f>
        <v>NO OFERTADO</v>
      </c>
      <c r="AD64" s="37">
        <f>+IF(AC64="NO OFERTADO",0,IF(AC64="NO CUMPLE EV TECNICA",0,IF(AC64="NO HABILITA",0,IF(AC64="HABILITA",('PRECIOS UNITARIOS'!$S64*500)/AB64))))</f>
        <v>0</v>
      </c>
      <c r="AE64" s="35">
        <f>'EV PRECIO REFERENCIA'!AE64</f>
        <v>0</v>
      </c>
      <c r="AF64" s="35" t="str">
        <f>'EV PRECIO REFERENCIA'!AG64</f>
        <v>NO OFERTADO</v>
      </c>
      <c r="AG64" s="37">
        <f>+IF(AF64="NO OFERTADO",0,IF(AF64="NO CUMPLE EV TECNICA",0,IF(AF64="NO HABILITA",0,IF(AF64="HABILITA",('PRECIOS UNITARIOS'!$S64*500)/AE64))))</f>
        <v>0</v>
      </c>
      <c r="AH64" s="35">
        <f>'EV PRECIO REFERENCIA'!AH64</f>
        <v>0</v>
      </c>
      <c r="AI64" s="35" t="str">
        <f>'EV PRECIO REFERENCIA'!AJ64</f>
        <v>NO OFERTADO</v>
      </c>
      <c r="AJ64" s="37">
        <f>+IF(AI64="NO OFERTADO",0,IF(AI64="NO CUMPLE EV TECNICA",0,IF(AI64="NO HABILITA",0,IF(AI64="HABILITA",('PRECIOS UNITARIOS'!$S64*500)/AH64))))</f>
        <v>0</v>
      </c>
      <c r="AK64" s="35">
        <f>'EV PRECIO REFERENCIA'!AK64</f>
        <v>0</v>
      </c>
      <c r="AL64" s="35" t="str">
        <f>'EV PRECIO REFERENCIA'!AM64</f>
        <v>NO OFERTADO</v>
      </c>
      <c r="AM64" s="37">
        <f>+IF(AL64="NO OFERTADO",0,IF(AL64="NO CUMPLE EV TECNICA",0,IF(AL64="NO HABILITA",0,IF(AL64="HABILITA",('PRECIOS UNITARIOS'!$S64*500)/AK64))))</f>
        <v>0</v>
      </c>
      <c r="AN64" s="35">
        <f>'EV PRECIO REFERENCIA'!AN64</f>
        <v>0</v>
      </c>
      <c r="AO64" s="35" t="str">
        <f>'EV PRECIO REFERENCIA'!AP64</f>
        <v>NO OFERTADO</v>
      </c>
      <c r="AP64" s="37">
        <f>+IF(AO64="NO OFERTADO",0,IF(AO64="NO CUMPLE EV TECNICA",0,IF(AO64="NO HABILITA",0,IF(AO64="HABILITA",('PRECIOS UNITARIOS'!$S64*500)/AN64))))</f>
        <v>0</v>
      </c>
    </row>
    <row r="65" spans="1:42" s="14" customFormat="1" ht="25.5" x14ac:dyDescent="0.2">
      <c r="A65" s="132">
        <v>56</v>
      </c>
      <c r="B65" s="49" t="s">
        <v>266</v>
      </c>
      <c r="C65" s="49" t="s">
        <v>267</v>
      </c>
      <c r="D65" s="132">
        <v>1</v>
      </c>
      <c r="E65" s="50" t="s">
        <v>331</v>
      </c>
      <c r="F65" s="164">
        <v>36900</v>
      </c>
      <c r="G65" s="35">
        <f>'EV PRECIO REFERENCIA'!G65</f>
        <v>0</v>
      </c>
      <c r="H65" s="35" t="str">
        <f>'EV PRECIO REFERENCIA'!I65</f>
        <v>NO OFERTADO</v>
      </c>
      <c r="I65" s="37">
        <f>+IF(H65="NO OFERTADO",0,IF(H65="NO CUMPLE EV TECNICA",0,IF(H65="NO HABILITA",0,IF(H65="HABILITA",('PRECIOS UNITARIOS'!$S65*500)/G65))))</f>
        <v>0</v>
      </c>
      <c r="J65" s="35">
        <f>'EV PRECIO REFERENCIA'!J65</f>
        <v>0</v>
      </c>
      <c r="K65" s="35" t="str">
        <f>'EV PRECIO REFERENCIA'!L65</f>
        <v>NO OFERTADO</v>
      </c>
      <c r="L65" s="37">
        <f>+IF(K65="NO OFERTADO",0,IF(K65="NO CUMPLE EV TECNICA",0,IF(K65="NO HABILITA",0,IF(K65="HABILITA",('PRECIOS UNITARIOS'!$S65*500)/J65))))</f>
        <v>0</v>
      </c>
      <c r="M65" s="35">
        <f>'EV PRECIO REFERENCIA'!M65</f>
        <v>0</v>
      </c>
      <c r="N65" s="35" t="str">
        <f>'EV PRECIO REFERENCIA'!O65</f>
        <v>NO OFERTADO</v>
      </c>
      <c r="O65" s="37">
        <f>+IF(N65="NO OFERTADO",0,IF(N65="NO CUMPLE EV TECNICA",0,IF(N65="NO HABILITA",0,IF(N65="HABILITA",('PRECIOS UNITARIOS'!$S65*500)/M65))))</f>
        <v>0</v>
      </c>
      <c r="P65" s="35">
        <f>'EV PRECIO REFERENCIA'!P65</f>
        <v>50011</v>
      </c>
      <c r="Q65" s="35" t="str">
        <f>'EV PRECIO REFERENCIA'!R65</f>
        <v>NO HABILITA</v>
      </c>
      <c r="R65" s="37">
        <f>+IF(Q65="NO OFERTADO",0,IF(Q65="NO CUMPLE EV TECNICA",0,IF(Q65="NO HABILITA",0,IF(Q65="HABILITA",('PRECIOS UNITARIOS'!$S65*500)/P65))))</f>
        <v>0</v>
      </c>
      <c r="S65" s="35">
        <f>'EV PRECIO REFERENCIA'!S65</f>
        <v>0</v>
      </c>
      <c r="T65" s="35" t="str">
        <f>'EV PRECIO REFERENCIA'!U65</f>
        <v>NO OFERTADO</v>
      </c>
      <c r="U65" s="37">
        <f>+IF(T65="NO OFERTADO",0,IF(T65="NO CUMPLE EV TECNICA",0,IF(T65="NO HABILITA",0,IF(T65="HABILITA",('PRECIOS UNITARIOS'!$S65*500)/S65))))</f>
        <v>0</v>
      </c>
      <c r="V65" s="35">
        <f>'EV PRECIO REFERENCIA'!V65</f>
        <v>0</v>
      </c>
      <c r="W65" s="35" t="str">
        <f>'EV PRECIO REFERENCIA'!X65</f>
        <v>NO OFERTADO</v>
      </c>
      <c r="X65" s="37">
        <f>+IF(W65="NO OFERTADO",0,IF(W65="NO CUMPLE EV TECNICA",0,IF(W65="NO HABILITA",0,IF(W65="HABILITA",('PRECIOS UNITARIOS'!$S65*500)/V65))))</f>
        <v>0</v>
      </c>
      <c r="Y65" s="35">
        <f>'EV PRECIO REFERENCIA'!Y65</f>
        <v>0</v>
      </c>
      <c r="Z65" s="35" t="str">
        <f>'EV PRECIO REFERENCIA'!AA65</f>
        <v>NO OFERTADO</v>
      </c>
      <c r="AA65" s="37">
        <f>+IF(Z65="NO OFERTADO",0,IF(Z65="NO CUMPLE EV TECNICA",0,IF(Z65="NO HABILITA",0,IF(Z65="HABILITA",('PRECIOS UNITARIOS'!$S65*500)/Y65))))</f>
        <v>0</v>
      </c>
      <c r="AB65" s="35">
        <f>'EV PRECIO REFERENCIA'!AB65</f>
        <v>0</v>
      </c>
      <c r="AC65" s="35" t="str">
        <f>'EV PRECIO REFERENCIA'!AD65</f>
        <v>NO OFERTADO</v>
      </c>
      <c r="AD65" s="37">
        <f>+IF(AC65="NO OFERTADO",0,IF(AC65="NO CUMPLE EV TECNICA",0,IF(AC65="NO HABILITA",0,IF(AC65="HABILITA",('PRECIOS UNITARIOS'!$S65*500)/AB65))))</f>
        <v>0</v>
      </c>
      <c r="AE65" s="35">
        <f>'EV PRECIO REFERENCIA'!AE65</f>
        <v>0</v>
      </c>
      <c r="AF65" s="35" t="str">
        <f>'EV PRECIO REFERENCIA'!AG65</f>
        <v>NO OFERTADO</v>
      </c>
      <c r="AG65" s="37">
        <f>+IF(AF65="NO OFERTADO",0,IF(AF65="NO CUMPLE EV TECNICA",0,IF(AF65="NO HABILITA",0,IF(AF65="HABILITA",('PRECIOS UNITARIOS'!$S65*500)/AE65))))</f>
        <v>0</v>
      </c>
      <c r="AH65" s="35">
        <f>'EV PRECIO REFERENCIA'!AH65</f>
        <v>0</v>
      </c>
      <c r="AI65" s="35" t="str">
        <f>'EV PRECIO REFERENCIA'!AJ65</f>
        <v>NO OFERTADO</v>
      </c>
      <c r="AJ65" s="37">
        <f>+IF(AI65="NO OFERTADO",0,IF(AI65="NO CUMPLE EV TECNICA",0,IF(AI65="NO HABILITA",0,IF(AI65="HABILITA",('PRECIOS UNITARIOS'!$S65*500)/AH65))))</f>
        <v>0</v>
      </c>
      <c r="AK65" s="35">
        <f>'EV PRECIO REFERENCIA'!AK65</f>
        <v>0</v>
      </c>
      <c r="AL65" s="35" t="str">
        <f>'EV PRECIO REFERENCIA'!AM65</f>
        <v>NO OFERTADO</v>
      </c>
      <c r="AM65" s="37">
        <f>+IF(AL65="NO OFERTADO",0,IF(AL65="NO CUMPLE EV TECNICA",0,IF(AL65="NO HABILITA",0,IF(AL65="HABILITA",('PRECIOS UNITARIOS'!$S65*500)/AK65))))</f>
        <v>0</v>
      </c>
      <c r="AN65" s="35">
        <f>'EV PRECIO REFERENCIA'!AN65</f>
        <v>0</v>
      </c>
      <c r="AO65" s="35" t="str">
        <f>'EV PRECIO REFERENCIA'!AP65</f>
        <v>NO OFERTADO</v>
      </c>
      <c r="AP65" s="37">
        <f>+IF(AO65="NO OFERTADO",0,IF(AO65="NO CUMPLE EV TECNICA",0,IF(AO65="NO HABILITA",0,IF(AO65="HABILITA",('PRECIOS UNITARIOS'!$S65*500)/AN65))))</f>
        <v>0</v>
      </c>
    </row>
    <row r="66" spans="1:42" s="14" customFormat="1" ht="51" x14ac:dyDescent="0.2">
      <c r="A66" s="133">
        <v>57</v>
      </c>
      <c r="B66" s="49" t="s">
        <v>269</v>
      </c>
      <c r="C66" s="49" t="s">
        <v>268</v>
      </c>
      <c r="D66" s="132">
        <v>1</v>
      </c>
      <c r="E66" s="50" t="s">
        <v>331</v>
      </c>
      <c r="F66" s="164">
        <v>33210</v>
      </c>
      <c r="G66" s="35">
        <f>'EV PRECIO REFERENCIA'!G66</f>
        <v>0</v>
      </c>
      <c r="H66" s="35" t="str">
        <f>'EV PRECIO REFERENCIA'!I66</f>
        <v>NO OFERTADO</v>
      </c>
      <c r="I66" s="37">
        <f>+IF(H66="NO OFERTADO",0,IF(H66="NO CUMPLE EV TECNICA",0,IF(H66="NO HABILITA",0,IF(H66="HABILITA",('PRECIOS UNITARIOS'!$S66*500)/G66))))</f>
        <v>0</v>
      </c>
      <c r="J66" s="35">
        <f>'EV PRECIO REFERENCIA'!J66</f>
        <v>0</v>
      </c>
      <c r="K66" s="35" t="str">
        <f>'EV PRECIO REFERENCIA'!L66</f>
        <v>NO OFERTADO</v>
      </c>
      <c r="L66" s="37">
        <f>+IF(K66="NO OFERTADO",0,IF(K66="NO CUMPLE EV TECNICA",0,IF(K66="NO HABILITA",0,IF(K66="HABILITA",('PRECIOS UNITARIOS'!$S66*500)/J66))))</f>
        <v>0</v>
      </c>
      <c r="M66" s="35">
        <f>'EV PRECIO REFERENCIA'!M66</f>
        <v>0</v>
      </c>
      <c r="N66" s="35" t="str">
        <f>'EV PRECIO REFERENCIA'!O66</f>
        <v>NO OFERTADO</v>
      </c>
      <c r="O66" s="37">
        <f>+IF(N66="NO OFERTADO",0,IF(N66="NO CUMPLE EV TECNICA",0,IF(N66="NO HABILITA",0,IF(N66="HABILITA",('PRECIOS UNITARIOS'!$S66*500)/M66))))</f>
        <v>0</v>
      </c>
      <c r="P66" s="35">
        <f>'EV PRECIO REFERENCIA'!P66</f>
        <v>148864</v>
      </c>
      <c r="Q66" s="35" t="str">
        <f>'EV PRECIO REFERENCIA'!R66</f>
        <v>NO HABILITA</v>
      </c>
      <c r="R66" s="37">
        <f>+IF(Q66="NO OFERTADO",0,IF(Q66="NO CUMPLE EV TECNICA",0,IF(Q66="NO HABILITA",0,IF(Q66="HABILITA",('PRECIOS UNITARIOS'!$S66*500)/P66))))</f>
        <v>0</v>
      </c>
      <c r="S66" s="35">
        <f>'EV PRECIO REFERENCIA'!S66</f>
        <v>0</v>
      </c>
      <c r="T66" s="35" t="str">
        <f>'EV PRECIO REFERENCIA'!U66</f>
        <v>NO OFERTADO</v>
      </c>
      <c r="U66" s="37">
        <f>+IF(T66="NO OFERTADO",0,IF(T66="NO CUMPLE EV TECNICA",0,IF(T66="NO HABILITA",0,IF(T66="HABILITA",('PRECIOS UNITARIOS'!$S66*500)/S66))))</f>
        <v>0</v>
      </c>
      <c r="V66" s="35">
        <f>'EV PRECIO REFERENCIA'!V66</f>
        <v>0</v>
      </c>
      <c r="W66" s="35" t="str">
        <f>'EV PRECIO REFERENCIA'!X66</f>
        <v>NO OFERTADO</v>
      </c>
      <c r="X66" s="37">
        <f>+IF(W66="NO OFERTADO",0,IF(W66="NO CUMPLE EV TECNICA",0,IF(W66="NO HABILITA",0,IF(W66="HABILITA",('PRECIOS UNITARIOS'!$S66*500)/V66))))</f>
        <v>0</v>
      </c>
      <c r="Y66" s="35">
        <f>'EV PRECIO REFERENCIA'!Y66</f>
        <v>0</v>
      </c>
      <c r="Z66" s="35" t="str">
        <f>'EV PRECIO REFERENCIA'!AA66</f>
        <v>NO OFERTADO</v>
      </c>
      <c r="AA66" s="37">
        <f>+IF(Z66="NO OFERTADO",0,IF(Z66="NO CUMPLE EV TECNICA",0,IF(Z66="NO HABILITA",0,IF(Z66="HABILITA",('PRECIOS UNITARIOS'!$S66*500)/Y66))))</f>
        <v>0</v>
      </c>
      <c r="AB66" s="35">
        <f>'EV PRECIO REFERENCIA'!AB66</f>
        <v>0</v>
      </c>
      <c r="AC66" s="35" t="str">
        <f>'EV PRECIO REFERENCIA'!AD66</f>
        <v>NO OFERTADO</v>
      </c>
      <c r="AD66" s="37">
        <f>+IF(AC66="NO OFERTADO",0,IF(AC66="NO CUMPLE EV TECNICA",0,IF(AC66="NO HABILITA",0,IF(AC66="HABILITA",('PRECIOS UNITARIOS'!$S66*500)/AB66))))</f>
        <v>0</v>
      </c>
      <c r="AE66" s="35">
        <f>'EV PRECIO REFERENCIA'!AE66</f>
        <v>0</v>
      </c>
      <c r="AF66" s="35" t="str">
        <f>'EV PRECIO REFERENCIA'!AG66</f>
        <v>NO OFERTADO</v>
      </c>
      <c r="AG66" s="37">
        <f>+IF(AF66="NO OFERTADO",0,IF(AF66="NO CUMPLE EV TECNICA",0,IF(AF66="NO HABILITA",0,IF(AF66="HABILITA",('PRECIOS UNITARIOS'!$S66*500)/AE66))))</f>
        <v>0</v>
      </c>
      <c r="AH66" s="35">
        <f>'EV PRECIO REFERENCIA'!AH66</f>
        <v>0</v>
      </c>
      <c r="AI66" s="35" t="str">
        <f>'EV PRECIO REFERENCIA'!AJ66</f>
        <v>NO OFERTADO</v>
      </c>
      <c r="AJ66" s="37">
        <f>+IF(AI66="NO OFERTADO",0,IF(AI66="NO CUMPLE EV TECNICA",0,IF(AI66="NO HABILITA",0,IF(AI66="HABILITA",('PRECIOS UNITARIOS'!$S66*500)/AH66))))</f>
        <v>0</v>
      </c>
      <c r="AK66" s="35">
        <f>'EV PRECIO REFERENCIA'!AK66</f>
        <v>0</v>
      </c>
      <c r="AL66" s="35" t="str">
        <f>'EV PRECIO REFERENCIA'!AM66</f>
        <v>NO OFERTADO</v>
      </c>
      <c r="AM66" s="37">
        <f>+IF(AL66="NO OFERTADO",0,IF(AL66="NO CUMPLE EV TECNICA",0,IF(AL66="NO HABILITA",0,IF(AL66="HABILITA",('PRECIOS UNITARIOS'!$S66*500)/AK66))))</f>
        <v>0</v>
      </c>
      <c r="AN66" s="35">
        <f>'EV PRECIO REFERENCIA'!AN66</f>
        <v>0</v>
      </c>
      <c r="AO66" s="35" t="str">
        <f>'EV PRECIO REFERENCIA'!AP66</f>
        <v>NO OFERTADO</v>
      </c>
      <c r="AP66" s="37">
        <f>+IF(AO66="NO OFERTADO",0,IF(AO66="NO CUMPLE EV TECNICA",0,IF(AO66="NO HABILITA",0,IF(AO66="HABILITA",('PRECIOS UNITARIOS'!$S66*500)/AN66))))</f>
        <v>0</v>
      </c>
    </row>
    <row r="67" spans="1:42" s="14" customFormat="1" ht="25.5" x14ac:dyDescent="0.2">
      <c r="A67" s="132">
        <v>58</v>
      </c>
      <c r="B67" s="49" t="s">
        <v>272</v>
      </c>
      <c r="C67" s="49" t="s">
        <v>271</v>
      </c>
      <c r="D67" s="132">
        <v>1</v>
      </c>
      <c r="E67" s="50" t="s">
        <v>331</v>
      </c>
      <c r="F67" s="164">
        <v>53167.5</v>
      </c>
      <c r="G67" s="35">
        <f>'EV PRECIO REFERENCIA'!G67</f>
        <v>0</v>
      </c>
      <c r="H67" s="35" t="str">
        <f>'EV PRECIO REFERENCIA'!I67</f>
        <v>NO OFERTADO</v>
      </c>
      <c r="I67" s="37">
        <f>+IF(H67="NO OFERTADO",0,IF(H67="NO CUMPLE EV TECNICA",0,IF(H67="NO HABILITA",0,IF(H67="HABILITA",('PRECIOS UNITARIOS'!$S67*500)/G67))))</f>
        <v>0</v>
      </c>
      <c r="J67" s="35">
        <f>'EV PRECIO REFERENCIA'!J67</f>
        <v>0</v>
      </c>
      <c r="K67" s="35" t="str">
        <f>'EV PRECIO REFERENCIA'!L67</f>
        <v>NO OFERTADO</v>
      </c>
      <c r="L67" s="37">
        <f>+IF(K67="NO OFERTADO",0,IF(K67="NO CUMPLE EV TECNICA",0,IF(K67="NO HABILITA",0,IF(K67="HABILITA",('PRECIOS UNITARIOS'!$S67*500)/J67))))</f>
        <v>0</v>
      </c>
      <c r="M67" s="35">
        <f>'EV PRECIO REFERENCIA'!M67</f>
        <v>0</v>
      </c>
      <c r="N67" s="35" t="str">
        <f>'EV PRECIO REFERENCIA'!O67</f>
        <v>NO OFERTADO</v>
      </c>
      <c r="O67" s="37">
        <f>+IF(N67="NO OFERTADO",0,IF(N67="NO CUMPLE EV TECNICA",0,IF(N67="NO HABILITA",0,IF(N67="HABILITA",('PRECIOS UNITARIOS'!$S67*500)/M67))))</f>
        <v>0</v>
      </c>
      <c r="P67" s="35">
        <f>'EV PRECIO REFERENCIA'!P67</f>
        <v>62338</v>
      </c>
      <c r="Q67" s="35" t="str">
        <f>'EV PRECIO REFERENCIA'!R67</f>
        <v>NO HABILITA</v>
      </c>
      <c r="R67" s="37">
        <f>+IF(Q67="NO OFERTADO",0,IF(Q67="NO CUMPLE EV TECNICA",0,IF(Q67="NO HABILITA",0,IF(Q67="HABILITA",('PRECIOS UNITARIOS'!$S67*500)/P67))))</f>
        <v>0</v>
      </c>
      <c r="S67" s="35">
        <f>'EV PRECIO REFERENCIA'!S67</f>
        <v>0</v>
      </c>
      <c r="T67" s="35" t="str">
        <f>'EV PRECIO REFERENCIA'!U67</f>
        <v>NO OFERTADO</v>
      </c>
      <c r="U67" s="37">
        <f>+IF(T67="NO OFERTADO",0,IF(T67="NO CUMPLE EV TECNICA",0,IF(T67="NO HABILITA",0,IF(T67="HABILITA",('PRECIOS UNITARIOS'!$S67*500)/S67))))</f>
        <v>0</v>
      </c>
      <c r="V67" s="35">
        <f>'EV PRECIO REFERENCIA'!V67</f>
        <v>0</v>
      </c>
      <c r="W67" s="35" t="str">
        <f>'EV PRECIO REFERENCIA'!X67</f>
        <v>NO OFERTADO</v>
      </c>
      <c r="X67" s="37">
        <f>+IF(W67="NO OFERTADO",0,IF(W67="NO CUMPLE EV TECNICA",0,IF(W67="NO HABILITA",0,IF(W67="HABILITA",('PRECIOS UNITARIOS'!$S67*500)/V67))))</f>
        <v>0</v>
      </c>
      <c r="Y67" s="35">
        <f>'EV PRECIO REFERENCIA'!Y67</f>
        <v>0</v>
      </c>
      <c r="Z67" s="35" t="str">
        <f>'EV PRECIO REFERENCIA'!AA67</f>
        <v>NO OFERTADO</v>
      </c>
      <c r="AA67" s="37">
        <f>+IF(Z67="NO OFERTADO",0,IF(Z67="NO CUMPLE EV TECNICA",0,IF(Z67="NO HABILITA",0,IF(Z67="HABILITA",('PRECIOS UNITARIOS'!$S67*500)/Y67))))</f>
        <v>0</v>
      </c>
      <c r="AB67" s="35">
        <f>'EV PRECIO REFERENCIA'!AB67</f>
        <v>0</v>
      </c>
      <c r="AC67" s="35" t="str">
        <f>'EV PRECIO REFERENCIA'!AD67</f>
        <v>NO OFERTADO</v>
      </c>
      <c r="AD67" s="37">
        <f>+IF(AC67="NO OFERTADO",0,IF(AC67="NO CUMPLE EV TECNICA",0,IF(AC67="NO HABILITA",0,IF(AC67="HABILITA",('PRECIOS UNITARIOS'!$S67*500)/AB67))))</f>
        <v>0</v>
      </c>
      <c r="AE67" s="35">
        <f>'EV PRECIO REFERENCIA'!AE67</f>
        <v>0</v>
      </c>
      <c r="AF67" s="35" t="str">
        <f>'EV PRECIO REFERENCIA'!AG67</f>
        <v>NO OFERTADO</v>
      </c>
      <c r="AG67" s="37">
        <f>+IF(AF67="NO OFERTADO",0,IF(AF67="NO CUMPLE EV TECNICA",0,IF(AF67="NO HABILITA",0,IF(AF67="HABILITA",('PRECIOS UNITARIOS'!$S67*500)/AE67))))</f>
        <v>0</v>
      </c>
      <c r="AH67" s="35">
        <f>'EV PRECIO REFERENCIA'!AH67</f>
        <v>0</v>
      </c>
      <c r="AI67" s="35" t="str">
        <f>'EV PRECIO REFERENCIA'!AJ67</f>
        <v>NO OFERTADO</v>
      </c>
      <c r="AJ67" s="37">
        <f>+IF(AI67="NO OFERTADO",0,IF(AI67="NO CUMPLE EV TECNICA",0,IF(AI67="NO HABILITA",0,IF(AI67="HABILITA",('PRECIOS UNITARIOS'!$S67*500)/AH67))))</f>
        <v>0</v>
      </c>
      <c r="AK67" s="35">
        <f>'EV PRECIO REFERENCIA'!AK67</f>
        <v>0</v>
      </c>
      <c r="AL67" s="35" t="str">
        <f>'EV PRECIO REFERENCIA'!AM67</f>
        <v>NO OFERTADO</v>
      </c>
      <c r="AM67" s="37">
        <f>+IF(AL67="NO OFERTADO",0,IF(AL67="NO CUMPLE EV TECNICA",0,IF(AL67="NO HABILITA",0,IF(AL67="HABILITA",('PRECIOS UNITARIOS'!$S67*500)/AK67))))</f>
        <v>0</v>
      </c>
      <c r="AN67" s="35">
        <f>'EV PRECIO REFERENCIA'!AN67</f>
        <v>0</v>
      </c>
      <c r="AO67" s="35" t="str">
        <f>'EV PRECIO REFERENCIA'!AP67</f>
        <v>NO OFERTADO</v>
      </c>
      <c r="AP67" s="37">
        <f>+IF(AO67="NO OFERTADO",0,IF(AO67="NO CUMPLE EV TECNICA",0,IF(AO67="NO HABILITA",0,IF(AO67="HABILITA",('PRECIOS UNITARIOS'!$S67*500)/AN67))))</f>
        <v>0</v>
      </c>
    </row>
    <row r="68" spans="1:42" s="14" customFormat="1" ht="25.5" x14ac:dyDescent="0.2">
      <c r="A68" s="133">
        <v>59</v>
      </c>
      <c r="B68" s="49" t="s">
        <v>273</v>
      </c>
      <c r="C68" s="49" t="s">
        <v>271</v>
      </c>
      <c r="D68" s="132">
        <v>1</v>
      </c>
      <c r="E68" s="50" t="s">
        <v>331</v>
      </c>
      <c r="F68" s="164">
        <v>54000</v>
      </c>
      <c r="G68" s="35">
        <f>'EV PRECIO REFERENCIA'!G68</f>
        <v>0</v>
      </c>
      <c r="H68" s="35" t="str">
        <f>'EV PRECIO REFERENCIA'!I68</f>
        <v>NO OFERTADO</v>
      </c>
      <c r="I68" s="37">
        <f>+IF(H68="NO OFERTADO",0,IF(H68="NO CUMPLE EV TECNICA",0,IF(H68="NO HABILITA",0,IF(H68="HABILITA",('PRECIOS UNITARIOS'!$S68*500)/G68))))</f>
        <v>0</v>
      </c>
      <c r="J68" s="35">
        <f>'EV PRECIO REFERENCIA'!J68</f>
        <v>0</v>
      </c>
      <c r="K68" s="35" t="str">
        <f>'EV PRECIO REFERENCIA'!L68</f>
        <v>NO OFERTADO</v>
      </c>
      <c r="L68" s="37">
        <f>+IF(K68="NO OFERTADO",0,IF(K68="NO CUMPLE EV TECNICA",0,IF(K68="NO HABILITA",0,IF(K68="HABILITA",('PRECIOS UNITARIOS'!$S68*500)/J68))))</f>
        <v>0</v>
      </c>
      <c r="M68" s="35">
        <f>'EV PRECIO REFERENCIA'!M68</f>
        <v>0</v>
      </c>
      <c r="N68" s="35" t="str">
        <f>'EV PRECIO REFERENCIA'!O68</f>
        <v>NO OFERTADO</v>
      </c>
      <c r="O68" s="37">
        <f>+IF(N68="NO OFERTADO",0,IF(N68="NO CUMPLE EV TECNICA",0,IF(N68="NO HABILITA",0,IF(N68="HABILITA",('PRECIOS UNITARIOS'!$S68*500)/M68))))</f>
        <v>0</v>
      </c>
      <c r="P68" s="35">
        <f>'EV PRECIO REFERENCIA'!P68</f>
        <v>0</v>
      </c>
      <c r="Q68" s="35" t="str">
        <f>'EV PRECIO REFERENCIA'!R68</f>
        <v>NO OFERTADO</v>
      </c>
      <c r="R68" s="37">
        <f>+IF(Q68="NO OFERTADO",0,IF(Q68="NO CUMPLE EV TECNICA",0,IF(Q68="NO HABILITA",0,IF(Q68="HABILITA",('PRECIOS UNITARIOS'!$S68*500)/P68))))</f>
        <v>0</v>
      </c>
      <c r="S68" s="35">
        <f>'EV PRECIO REFERENCIA'!S68</f>
        <v>0</v>
      </c>
      <c r="T68" s="35" t="str">
        <f>'EV PRECIO REFERENCIA'!U68</f>
        <v>NO OFERTADO</v>
      </c>
      <c r="U68" s="37">
        <f>+IF(T68="NO OFERTADO",0,IF(T68="NO CUMPLE EV TECNICA",0,IF(T68="NO HABILITA",0,IF(T68="HABILITA",('PRECIOS UNITARIOS'!$S68*500)/S68))))</f>
        <v>0</v>
      </c>
      <c r="V68" s="35">
        <f>'EV PRECIO REFERENCIA'!V68</f>
        <v>0</v>
      </c>
      <c r="W68" s="35" t="str">
        <f>'EV PRECIO REFERENCIA'!X68</f>
        <v>NO OFERTADO</v>
      </c>
      <c r="X68" s="37">
        <f>+IF(W68="NO OFERTADO",0,IF(W68="NO CUMPLE EV TECNICA",0,IF(W68="NO HABILITA",0,IF(W68="HABILITA",('PRECIOS UNITARIOS'!$S68*500)/V68))))</f>
        <v>0</v>
      </c>
      <c r="Y68" s="35">
        <f>'EV PRECIO REFERENCIA'!Y68</f>
        <v>0</v>
      </c>
      <c r="Z68" s="35" t="str">
        <f>'EV PRECIO REFERENCIA'!AA68</f>
        <v>NO OFERTADO</v>
      </c>
      <c r="AA68" s="37">
        <f>+IF(Z68="NO OFERTADO",0,IF(Z68="NO CUMPLE EV TECNICA",0,IF(Z68="NO HABILITA",0,IF(Z68="HABILITA",('PRECIOS UNITARIOS'!$S68*500)/Y68))))</f>
        <v>0</v>
      </c>
      <c r="AB68" s="35">
        <f>'EV PRECIO REFERENCIA'!AB68</f>
        <v>0</v>
      </c>
      <c r="AC68" s="35" t="str">
        <f>'EV PRECIO REFERENCIA'!AD68</f>
        <v>NO OFERTADO</v>
      </c>
      <c r="AD68" s="37">
        <f>+IF(AC68="NO OFERTADO",0,IF(AC68="NO CUMPLE EV TECNICA",0,IF(AC68="NO HABILITA",0,IF(AC68="HABILITA",('PRECIOS UNITARIOS'!$S68*500)/AB68))))</f>
        <v>0</v>
      </c>
      <c r="AE68" s="35">
        <f>'EV PRECIO REFERENCIA'!AE68</f>
        <v>0</v>
      </c>
      <c r="AF68" s="35" t="str">
        <f>'EV PRECIO REFERENCIA'!AG68</f>
        <v>NO OFERTADO</v>
      </c>
      <c r="AG68" s="37">
        <f>+IF(AF68="NO OFERTADO",0,IF(AF68="NO CUMPLE EV TECNICA",0,IF(AF68="NO HABILITA",0,IF(AF68="HABILITA",('PRECIOS UNITARIOS'!$S68*500)/AE68))))</f>
        <v>0</v>
      </c>
      <c r="AH68" s="35">
        <f>'EV PRECIO REFERENCIA'!AH68</f>
        <v>0</v>
      </c>
      <c r="AI68" s="35" t="str">
        <f>'EV PRECIO REFERENCIA'!AJ68</f>
        <v>NO OFERTADO</v>
      </c>
      <c r="AJ68" s="37">
        <f>+IF(AI68="NO OFERTADO",0,IF(AI68="NO CUMPLE EV TECNICA",0,IF(AI68="NO HABILITA",0,IF(AI68="HABILITA",('PRECIOS UNITARIOS'!$S68*500)/AH68))))</f>
        <v>0</v>
      </c>
      <c r="AK68" s="35">
        <f>'EV PRECIO REFERENCIA'!AK68</f>
        <v>0</v>
      </c>
      <c r="AL68" s="35" t="str">
        <f>'EV PRECIO REFERENCIA'!AM68</f>
        <v>NO OFERTADO</v>
      </c>
      <c r="AM68" s="37">
        <f>+IF(AL68="NO OFERTADO",0,IF(AL68="NO CUMPLE EV TECNICA",0,IF(AL68="NO HABILITA",0,IF(AL68="HABILITA",('PRECIOS UNITARIOS'!$S68*500)/AK68))))</f>
        <v>0</v>
      </c>
      <c r="AN68" s="35">
        <f>'EV PRECIO REFERENCIA'!AN68</f>
        <v>0</v>
      </c>
      <c r="AO68" s="35" t="str">
        <f>'EV PRECIO REFERENCIA'!AP68</f>
        <v>NO OFERTADO</v>
      </c>
      <c r="AP68" s="37">
        <f>+IF(AO68="NO OFERTADO",0,IF(AO68="NO CUMPLE EV TECNICA",0,IF(AO68="NO HABILITA",0,IF(AO68="HABILITA",('PRECIOS UNITARIOS'!$S68*500)/AN68))))</f>
        <v>0</v>
      </c>
    </row>
    <row r="69" spans="1:42" s="14" customFormat="1" ht="25.5" x14ac:dyDescent="0.2">
      <c r="A69" s="132">
        <v>60</v>
      </c>
      <c r="B69" s="49" t="s">
        <v>274</v>
      </c>
      <c r="C69" s="49" t="s">
        <v>271</v>
      </c>
      <c r="D69" s="132">
        <v>1</v>
      </c>
      <c r="E69" s="50" t="s">
        <v>331</v>
      </c>
      <c r="F69" s="164">
        <v>54068.75</v>
      </c>
      <c r="G69" s="35">
        <f>'EV PRECIO REFERENCIA'!G69</f>
        <v>0</v>
      </c>
      <c r="H69" s="35" t="str">
        <f>'EV PRECIO REFERENCIA'!I69</f>
        <v>NO OFERTADO</v>
      </c>
      <c r="I69" s="37">
        <f>+IF(H69="NO OFERTADO",0,IF(H69="NO CUMPLE EV TECNICA",0,IF(H69="NO HABILITA",0,IF(H69="HABILITA",('PRECIOS UNITARIOS'!$S69*500)/G69))))</f>
        <v>0</v>
      </c>
      <c r="J69" s="35">
        <f>'EV PRECIO REFERENCIA'!J69</f>
        <v>0</v>
      </c>
      <c r="K69" s="35" t="str">
        <f>'EV PRECIO REFERENCIA'!L69</f>
        <v>NO OFERTADO</v>
      </c>
      <c r="L69" s="37">
        <f>+IF(K69="NO OFERTADO",0,IF(K69="NO CUMPLE EV TECNICA",0,IF(K69="NO HABILITA",0,IF(K69="HABILITA",('PRECIOS UNITARIOS'!$S69*500)/J69))))</f>
        <v>0</v>
      </c>
      <c r="M69" s="35">
        <f>'EV PRECIO REFERENCIA'!M69</f>
        <v>0</v>
      </c>
      <c r="N69" s="35" t="str">
        <f>'EV PRECIO REFERENCIA'!O69</f>
        <v>NO OFERTADO</v>
      </c>
      <c r="O69" s="37">
        <f>+IF(N69="NO OFERTADO",0,IF(N69="NO CUMPLE EV TECNICA",0,IF(N69="NO HABILITA",0,IF(N69="HABILITA",('PRECIOS UNITARIOS'!$S69*500)/M69))))</f>
        <v>0</v>
      </c>
      <c r="P69" s="35">
        <f>'EV PRECIO REFERENCIA'!P69</f>
        <v>68182</v>
      </c>
      <c r="Q69" s="35" t="str">
        <f>'EV PRECIO REFERENCIA'!R69</f>
        <v>NO HABILITA</v>
      </c>
      <c r="R69" s="37">
        <f>+IF(Q69="NO OFERTADO",0,IF(Q69="NO CUMPLE EV TECNICA",0,IF(Q69="NO HABILITA",0,IF(Q69="HABILITA",('PRECIOS UNITARIOS'!$S69*500)/P69))))</f>
        <v>0</v>
      </c>
      <c r="S69" s="35">
        <f>'EV PRECIO REFERENCIA'!S69</f>
        <v>0</v>
      </c>
      <c r="T69" s="35" t="str">
        <f>'EV PRECIO REFERENCIA'!U69</f>
        <v>NO OFERTADO</v>
      </c>
      <c r="U69" s="37">
        <f>+IF(T69="NO OFERTADO",0,IF(T69="NO CUMPLE EV TECNICA",0,IF(T69="NO HABILITA",0,IF(T69="HABILITA",('PRECIOS UNITARIOS'!$S69*500)/S69))))</f>
        <v>0</v>
      </c>
      <c r="V69" s="35">
        <f>'EV PRECIO REFERENCIA'!V69</f>
        <v>0</v>
      </c>
      <c r="W69" s="35" t="str">
        <f>'EV PRECIO REFERENCIA'!X69</f>
        <v>NO OFERTADO</v>
      </c>
      <c r="X69" s="37">
        <f>+IF(W69="NO OFERTADO",0,IF(W69="NO CUMPLE EV TECNICA",0,IF(W69="NO HABILITA",0,IF(W69="HABILITA",('PRECIOS UNITARIOS'!$S69*500)/V69))))</f>
        <v>0</v>
      </c>
      <c r="Y69" s="35">
        <f>'EV PRECIO REFERENCIA'!Y69</f>
        <v>0</v>
      </c>
      <c r="Z69" s="35" t="str">
        <f>'EV PRECIO REFERENCIA'!AA69</f>
        <v>NO OFERTADO</v>
      </c>
      <c r="AA69" s="37">
        <f>+IF(Z69="NO OFERTADO",0,IF(Z69="NO CUMPLE EV TECNICA",0,IF(Z69="NO HABILITA",0,IF(Z69="HABILITA",('PRECIOS UNITARIOS'!$S69*500)/Y69))))</f>
        <v>0</v>
      </c>
      <c r="AB69" s="35">
        <f>'EV PRECIO REFERENCIA'!AB69</f>
        <v>0</v>
      </c>
      <c r="AC69" s="35" t="str">
        <f>'EV PRECIO REFERENCIA'!AD69</f>
        <v>NO OFERTADO</v>
      </c>
      <c r="AD69" s="37">
        <f>+IF(AC69="NO OFERTADO",0,IF(AC69="NO CUMPLE EV TECNICA",0,IF(AC69="NO HABILITA",0,IF(AC69="HABILITA",('PRECIOS UNITARIOS'!$S69*500)/AB69))))</f>
        <v>0</v>
      </c>
      <c r="AE69" s="35">
        <f>'EV PRECIO REFERENCIA'!AE69</f>
        <v>0</v>
      </c>
      <c r="AF69" s="35" t="str">
        <f>'EV PRECIO REFERENCIA'!AG69</f>
        <v>NO OFERTADO</v>
      </c>
      <c r="AG69" s="37">
        <f>+IF(AF69="NO OFERTADO",0,IF(AF69="NO CUMPLE EV TECNICA",0,IF(AF69="NO HABILITA",0,IF(AF69="HABILITA",('PRECIOS UNITARIOS'!$S69*500)/AE69))))</f>
        <v>0</v>
      </c>
      <c r="AH69" s="35">
        <f>'EV PRECIO REFERENCIA'!AH69</f>
        <v>0</v>
      </c>
      <c r="AI69" s="35" t="str">
        <f>'EV PRECIO REFERENCIA'!AJ69</f>
        <v>NO OFERTADO</v>
      </c>
      <c r="AJ69" s="37">
        <f>+IF(AI69="NO OFERTADO",0,IF(AI69="NO CUMPLE EV TECNICA",0,IF(AI69="NO HABILITA",0,IF(AI69="HABILITA",('PRECIOS UNITARIOS'!$S69*500)/AH69))))</f>
        <v>0</v>
      </c>
      <c r="AK69" s="35">
        <f>'EV PRECIO REFERENCIA'!AK69</f>
        <v>0</v>
      </c>
      <c r="AL69" s="35" t="str">
        <f>'EV PRECIO REFERENCIA'!AM69</f>
        <v>NO OFERTADO</v>
      </c>
      <c r="AM69" s="37">
        <f>+IF(AL69="NO OFERTADO",0,IF(AL69="NO CUMPLE EV TECNICA",0,IF(AL69="NO HABILITA",0,IF(AL69="HABILITA",('PRECIOS UNITARIOS'!$S69*500)/AK69))))</f>
        <v>0</v>
      </c>
      <c r="AN69" s="35">
        <f>'EV PRECIO REFERENCIA'!AN69</f>
        <v>0</v>
      </c>
      <c r="AO69" s="35" t="str">
        <f>'EV PRECIO REFERENCIA'!AP69</f>
        <v>NO OFERTADO</v>
      </c>
      <c r="AP69" s="37">
        <f>+IF(AO69="NO OFERTADO",0,IF(AO69="NO CUMPLE EV TECNICA",0,IF(AO69="NO HABILITA",0,IF(AO69="HABILITA",('PRECIOS UNITARIOS'!$S69*500)/AN69))))</f>
        <v>0</v>
      </c>
    </row>
    <row r="70" spans="1:42" s="14" customFormat="1" ht="38.25" x14ac:dyDescent="0.2">
      <c r="A70" s="133">
        <v>61</v>
      </c>
      <c r="B70" s="49" t="s">
        <v>298</v>
      </c>
      <c r="C70" s="49" t="s">
        <v>299</v>
      </c>
      <c r="D70" s="132">
        <v>1</v>
      </c>
      <c r="E70" s="50" t="s">
        <v>331</v>
      </c>
      <c r="F70" s="164">
        <v>996934</v>
      </c>
      <c r="G70" s="35">
        <f>'EV PRECIO REFERENCIA'!G70</f>
        <v>0</v>
      </c>
      <c r="H70" s="35" t="str">
        <f>'EV PRECIO REFERENCIA'!I70</f>
        <v>NO OFERTADO</v>
      </c>
      <c r="I70" s="37">
        <f>+IF(H70="NO OFERTADO",0,IF(H70="NO CUMPLE EV TECNICA",0,IF(H70="NO HABILITA",0,IF(H70="HABILITA",('PRECIOS UNITARIOS'!$S70*500)/G70))))</f>
        <v>0</v>
      </c>
      <c r="J70" s="35">
        <f>'EV PRECIO REFERENCIA'!J70</f>
        <v>0</v>
      </c>
      <c r="K70" s="35" t="str">
        <f>'EV PRECIO REFERENCIA'!L70</f>
        <v>NO OFERTADO</v>
      </c>
      <c r="L70" s="37">
        <f>+IF(K70="NO OFERTADO",0,IF(K70="NO CUMPLE EV TECNICA",0,IF(K70="NO HABILITA",0,IF(K70="HABILITA",('PRECIOS UNITARIOS'!$S70*500)/J70))))</f>
        <v>0</v>
      </c>
      <c r="M70" s="35">
        <f>'EV PRECIO REFERENCIA'!M70</f>
        <v>0</v>
      </c>
      <c r="N70" s="35" t="str">
        <f>'EV PRECIO REFERENCIA'!O70</f>
        <v>NO OFERTADO</v>
      </c>
      <c r="O70" s="37">
        <f>+IF(N70="NO OFERTADO",0,IF(N70="NO CUMPLE EV TECNICA",0,IF(N70="NO HABILITA",0,IF(N70="HABILITA",('PRECIOS UNITARIOS'!$S70*500)/M70))))</f>
        <v>0</v>
      </c>
      <c r="P70" s="35">
        <f>'EV PRECIO REFERENCIA'!P70</f>
        <v>0</v>
      </c>
      <c r="Q70" s="35" t="str">
        <f>'EV PRECIO REFERENCIA'!R70</f>
        <v>NO OFERTADO</v>
      </c>
      <c r="R70" s="37">
        <f>+IF(Q70="NO OFERTADO",0,IF(Q70="NO CUMPLE EV TECNICA",0,IF(Q70="NO HABILITA",0,IF(Q70="HABILITA",('PRECIOS UNITARIOS'!$S70*500)/P70))))</f>
        <v>0</v>
      </c>
      <c r="S70" s="35">
        <f>'EV PRECIO REFERENCIA'!S70</f>
        <v>0</v>
      </c>
      <c r="T70" s="35" t="str">
        <f>'EV PRECIO REFERENCIA'!U70</f>
        <v>NO OFERTADO</v>
      </c>
      <c r="U70" s="37">
        <f>+IF(T70="NO OFERTADO",0,IF(T70="NO CUMPLE EV TECNICA",0,IF(T70="NO HABILITA",0,IF(T70="HABILITA",('PRECIOS UNITARIOS'!$S70*500)/S70))))</f>
        <v>0</v>
      </c>
      <c r="V70" s="35">
        <f>'EV PRECIO REFERENCIA'!V70</f>
        <v>0</v>
      </c>
      <c r="W70" s="35" t="str">
        <f>'EV PRECIO REFERENCIA'!X70</f>
        <v>NO OFERTADO</v>
      </c>
      <c r="X70" s="37">
        <f>+IF(W70="NO OFERTADO",0,IF(W70="NO CUMPLE EV TECNICA",0,IF(W70="NO HABILITA",0,IF(W70="HABILITA",('PRECIOS UNITARIOS'!$S70*500)/V70))))</f>
        <v>0</v>
      </c>
      <c r="Y70" s="35">
        <f>'EV PRECIO REFERENCIA'!Y70</f>
        <v>0</v>
      </c>
      <c r="Z70" s="35" t="str">
        <f>'EV PRECIO REFERENCIA'!AA70</f>
        <v>NO OFERTADO</v>
      </c>
      <c r="AA70" s="37">
        <f>+IF(Z70="NO OFERTADO",0,IF(Z70="NO CUMPLE EV TECNICA",0,IF(Z70="NO HABILITA",0,IF(Z70="HABILITA",('PRECIOS UNITARIOS'!$S70*500)/Y70))))</f>
        <v>0</v>
      </c>
      <c r="AB70" s="35">
        <f>'EV PRECIO REFERENCIA'!AB70</f>
        <v>0</v>
      </c>
      <c r="AC70" s="35" t="str">
        <f>'EV PRECIO REFERENCIA'!AD70</f>
        <v>NO OFERTADO</v>
      </c>
      <c r="AD70" s="37">
        <f>+IF(AC70="NO OFERTADO",0,IF(AC70="NO CUMPLE EV TECNICA",0,IF(AC70="NO HABILITA",0,IF(AC70="HABILITA",('PRECIOS UNITARIOS'!$S70*500)/AB70))))</f>
        <v>0</v>
      </c>
      <c r="AE70" s="35">
        <f>'EV PRECIO REFERENCIA'!AE70</f>
        <v>0</v>
      </c>
      <c r="AF70" s="35" t="str">
        <f>'EV PRECIO REFERENCIA'!AG70</f>
        <v>NO OFERTADO</v>
      </c>
      <c r="AG70" s="37">
        <f>+IF(AF70="NO OFERTADO",0,IF(AF70="NO CUMPLE EV TECNICA",0,IF(AF70="NO HABILITA",0,IF(AF70="HABILITA",('PRECIOS UNITARIOS'!$S70*500)/AE70))))</f>
        <v>0</v>
      </c>
      <c r="AH70" s="35">
        <f>'EV PRECIO REFERENCIA'!AH70</f>
        <v>0</v>
      </c>
      <c r="AI70" s="35" t="str">
        <f>'EV PRECIO REFERENCIA'!AJ70</f>
        <v>NO OFERTADO</v>
      </c>
      <c r="AJ70" s="37">
        <f>+IF(AI70="NO OFERTADO",0,IF(AI70="NO CUMPLE EV TECNICA",0,IF(AI70="NO HABILITA",0,IF(AI70="HABILITA",('PRECIOS UNITARIOS'!$S70*500)/AH70))))</f>
        <v>0</v>
      </c>
      <c r="AK70" s="35">
        <f>'EV PRECIO REFERENCIA'!AK70</f>
        <v>0</v>
      </c>
      <c r="AL70" s="35" t="str">
        <f>'EV PRECIO REFERENCIA'!AM70</f>
        <v>NO OFERTADO</v>
      </c>
      <c r="AM70" s="37">
        <f>+IF(AL70="NO OFERTADO",0,IF(AL70="NO CUMPLE EV TECNICA",0,IF(AL70="NO HABILITA",0,IF(AL70="HABILITA",('PRECIOS UNITARIOS'!$S70*500)/AK70))))</f>
        <v>0</v>
      </c>
      <c r="AN70" s="35">
        <f>'EV PRECIO REFERENCIA'!AN70</f>
        <v>0</v>
      </c>
      <c r="AO70" s="35" t="str">
        <f>'EV PRECIO REFERENCIA'!AP70</f>
        <v>NO OFERTADO</v>
      </c>
      <c r="AP70" s="37">
        <f>+IF(AO70="NO OFERTADO",0,IF(AO70="NO CUMPLE EV TECNICA",0,IF(AO70="NO HABILITA",0,IF(AO70="HABILITA",('PRECIOS UNITARIOS'!$S70*500)/AN70))))</f>
        <v>0</v>
      </c>
    </row>
    <row r="71" spans="1:42" s="14" customFormat="1" ht="51" x14ac:dyDescent="0.2">
      <c r="A71" s="132">
        <v>62</v>
      </c>
      <c r="B71" s="49" t="s">
        <v>357</v>
      </c>
      <c r="C71" s="49" t="s">
        <v>77</v>
      </c>
      <c r="D71" s="132">
        <v>1</v>
      </c>
      <c r="E71" s="50" t="s">
        <v>331</v>
      </c>
      <c r="F71" s="164">
        <v>4046</v>
      </c>
      <c r="G71" s="35">
        <f>'EV PRECIO REFERENCIA'!G71</f>
        <v>0</v>
      </c>
      <c r="H71" s="35" t="str">
        <f>'EV PRECIO REFERENCIA'!I71</f>
        <v>NO OFERTADO</v>
      </c>
      <c r="I71" s="37">
        <f>+IF(H71="NO OFERTADO",0,IF(H71="NO CUMPLE EV TECNICA",0,IF(H71="NO HABILITA",0,IF(H71="HABILITA",('PRECIOS UNITARIOS'!$S71*500)/G71))))</f>
        <v>0</v>
      </c>
      <c r="J71" s="35">
        <f>'EV PRECIO REFERENCIA'!J71</f>
        <v>0</v>
      </c>
      <c r="K71" s="35" t="str">
        <f>'EV PRECIO REFERENCIA'!L71</f>
        <v>NO OFERTADO</v>
      </c>
      <c r="L71" s="37">
        <f>+IF(K71="NO OFERTADO",0,IF(K71="NO CUMPLE EV TECNICA",0,IF(K71="NO HABILITA",0,IF(K71="HABILITA",('PRECIOS UNITARIOS'!$S71*500)/J71))))</f>
        <v>0</v>
      </c>
      <c r="M71" s="35">
        <f>'EV PRECIO REFERENCIA'!M71</f>
        <v>3245</v>
      </c>
      <c r="N71" s="35" t="str">
        <f>'EV PRECIO REFERENCIA'!O71</f>
        <v>NO HABILITA</v>
      </c>
      <c r="O71" s="37">
        <f>+IF(N71="NO OFERTADO",0,IF(N71="NO CUMPLE EV TECNICA",0,IF(N71="NO HABILITA",0,IF(N71="HABILITA",('PRECIOS UNITARIOS'!$S71*500)/M71))))</f>
        <v>0</v>
      </c>
      <c r="P71" s="35">
        <f>'EV PRECIO REFERENCIA'!P71</f>
        <v>4545</v>
      </c>
      <c r="Q71" s="35" t="str">
        <f>'EV PRECIO REFERENCIA'!R71</f>
        <v>HABILITA</v>
      </c>
      <c r="R71" s="37">
        <f>+IF(Q71="NO OFERTADO",0,IF(Q71="NO CUMPLE EV TECNICA",0,IF(Q71="NO HABILITA",0,IF(Q71="HABILITA",('PRECIOS UNITARIOS'!$S71*500)/P71))))</f>
        <v>500</v>
      </c>
      <c r="S71" s="35">
        <f>'EV PRECIO REFERENCIA'!S71</f>
        <v>0</v>
      </c>
      <c r="T71" s="35" t="str">
        <f>'EV PRECIO REFERENCIA'!U71</f>
        <v>NO OFERTADO</v>
      </c>
      <c r="U71" s="37">
        <f>+IF(T71="NO OFERTADO",0,IF(T71="NO CUMPLE EV TECNICA",0,IF(T71="NO HABILITA",0,IF(T71="HABILITA",('PRECIOS UNITARIOS'!$S71*500)/S71))))</f>
        <v>0</v>
      </c>
      <c r="V71" s="35">
        <f>'EV PRECIO REFERENCIA'!V71</f>
        <v>0</v>
      </c>
      <c r="W71" s="35" t="str">
        <f>'EV PRECIO REFERENCIA'!X71</f>
        <v>NO OFERTADO</v>
      </c>
      <c r="X71" s="37">
        <f>+IF(W71="NO OFERTADO",0,IF(W71="NO CUMPLE EV TECNICA",0,IF(W71="NO HABILITA",0,IF(W71="HABILITA",('PRECIOS UNITARIOS'!$S71*500)/V71))))</f>
        <v>0</v>
      </c>
      <c r="Y71" s="35">
        <f>'EV PRECIO REFERENCIA'!Y71</f>
        <v>0</v>
      </c>
      <c r="Z71" s="35" t="str">
        <f>'EV PRECIO REFERENCIA'!AA71</f>
        <v>NO OFERTADO</v>
      </c>
      <c r="AA71" s="37">
        <f>+IF(Z71="NO OFERTADO",0,IF(Z71="NO CUMPLE EV TECNICA",0,IF(Z71="NO HABILITA",0,IF(Z71="HABILITA",('PRECIOS UNITARIOS'!$S71*500)/Y71))))</f>
        <v>0</v>
      </c>
      <c r="AB71" s="35">
        <f>'EV PRECIO REFERENCIA'!AB71</f>
        <v>4620</v>
      </c>
      <c r="AC71" s="35" t="str">
        <f>'EV PRECIO REFERENCIA'!AD71</f>
        <v>NO HABILITA</v>
      </c>
      <c r="AD71" s="37">
        <f>+IF(AC71="NO OFERTADO",0,IF(AC71="NO CUMPLE EV TECNICA",0,IF(AC71="NO HABILITA",0,IF(AC71="HABILITA",('PRECIOS UNITARIOS'!$S71*500)/AB71))))</f>
        <v>0</v>
      </c>
      <c r="AE71" s="35">
        <f>'EV PRECIO REFERENCIA'!AE71</f>
        <v>3347</v>
      </c>
      <c r="AF71" s="35" t="str">
        <f>'EV PRECIO REFERENCIA'!AG71</f>
        <v>NO HABILITA</v>
      </c>
      <c r="AG71" s="37">
        <f>+IF(AF71="NO OFERTADO",0,IF(AF71="NO CUMPLE EV TECNICA",0,IF(AF71="NO HABILITA",0,IF(AF71="HABILITA",('PRECIOS UNITARIOS'!$S71*500)/AE71))))</f>
        <v>0</v>
      </c>
      <c r="AH71" s="35">
        <f>'EV PRECIO REFERENCIA'!AH71</f>
        <v>0</v>
      </c>
      <c r="AI71" s="35" t="str">
        <f>'EV PRECIO REFERENCIA'!AJ71</f>
        <v>NO OFERTADO</v>
      </c>
      <c r="AJ71" s="37">
        <f>+IF(AI71="NO OFERTADO",0,IF(AI71="NO CUMPLE EV TECNICA",0,IF(AI71="NO HABILITA",0,IF(AI71="HABILITA",('PRECIOS UNITARIOS'!$S71*500)/AH71))))</f>
        <v>0</v>
      </c>
      <c r="AK71" s="35">
        <f>'EV PRECIO REFERENCIA'!AK71</f>
        <v>0</v>
      </c>
      <c r="AL71" s="35" t="str">
        <f>'EV PRECIO REFERENCIA'!AM71</f>
        <v>NO OFERTADO</v>
      </c>
      <c r="AM71" s="37">
        <f>+IF(AL71="NO OFERTADO",0,IF(AL71="NO CUMPLE EV TECNICA",0,IF(AL71="NO HABILITA",0,IF(AL71="HABILITA",('PRECIOS UNITARIOS'!$S71*500)/AK71))))</f>
        <v>0</v>
      </c>
      <c r="AN71" s="35">
        <f>'EV PRECIO REFERENCIA'!AN71</f>
        <v>0</v>
      </c>
      <c r="AO71" s="35" t="str">
        <f>'EV PRECIO REFERENCIA'!AP71</f>
        <v>NO OFERTADO</v>
      </c>
      <c r="AP71" s="37">
        <f>+IF(AO71="NO OFERTADO",0,IF(AO71="NO CUMPLE EV TECNICA",0,IF(AO71="NO HABILITA",0,IF(AO71="HABILITA",('PRECIOS UNITARIOS'!$S71*500)/AN71))))</f>
        <v>0</v>
      </c>
    </row>
    <row r="72" spans="1:42" s="14" customFormat="1" ht="25.5" x14ac:dyDescent="0.2">
      <c r="A72" s="133">
        <v>63</v>
      </c>
      <c r="B72" s="49" t="s">
        <v>90</v>
      </c>
      <c r="C72" s="49" t="s">
        <v>89</v>
      </c>
      <c r="D72" s="132">
        <v>1</v>
      </c>
      <c r="E72" s="50" t="s">
        <v>331</v>
      </c>
      <c r="F72" s="164">
        <v>759</v>
      </c>
      <c r="G72" s="35">
        <f>'EV PRECIO REFERENCIA'!G72</f>
        <v>0</v>
      </c>
      <c r="H72" s="35" t="str">
        <f>'EV PRECIO REFERENCIA'!I72</f>
        <v>NO OFERTADO</v>
      </c>
      <c r="I72" s="37">
        <f>+IF(H72="NO OFERTADO",0,IF(H72="NO CUMPLE EV TECNICA",0,IF(H72="NO HABILITA",0,IF(H72="HABILITA",('PRECIOS UNITARIOS'!$S72*500)/G72))))</f>
        <v>0</v>
      </c>
      <c r="J72" s="35">
        <f>'EV PRECIO REFERENCIA'!J72</f>
        <v>0</v>
      </c>
      <c r="K72" s="35" t="str">
        <f>'EV PRECIO REFERENCIA'!L72</f>
        <v>NO OFERTADO</v>
      </c>
      <c r="L72" s="37">
        <f>+IF(K72="NO OFERTADO",0,IF(K72="NO CUMPLE EV TECNICA",0,IF(K72="NO HABILITA",0,IF(K72="HABILITA",('PRECIOS UNITARIOS'!$S72*500)/J72))))</f>
        <v>0</v>
      </c>
      <c r="M72" s="35">
        <f>'EV PRECIO REFERENCIA'!M72</f>
        <v>714</v>
      </c>
      <c r="N72" s="35" t="str">
        <f>'EV PRECIO REFERENCIA'!O72</f>
        <v>HABILITA</v>
      </c>
      <c r="O72" s="37">
        <f>+IF(N72="NO OFERTADO",0,IF(N72="NO CUMPLE EV TECNICA",0,IF(N72="NO HABILITA",0,IF(N72="HABILITA",('PRECIOS UNITARIOS'!$S72*500)/M72))))</f>
        <v>500</v>
      </c>
      <c r="P72" s="35">
        <f>'EV PRECIO REFERENCIA'!P72</f>
        <v>793</v>
      </c>
      <c r="Q72" s="35" t="str">
        <f>'EV PRECIO REFERENCIA'!R72</f>
        <v>HABILITA</v>
      </c>
      <c r="R72" s="37">
        <f>+IF(Q72="NO OFERTADO",0,IF(Q72="NO CUMPLE EV TECNICA",0,IF(Q72="NO HABILITA",0,IF(Q72="HABILITA",('PRECIOS UNITARIOS'!$S72*500)/P72))))</f>
        <v>450.1891551071879</v>
      </c>
      <c r="S72" s="35">
        <f>'EV PRECIO REFERENCIA'!S72</f>
        <v>841</v>
      </c>
      <c r="T72" s="35" t="str">
        <f>'EV PRECIO REFERENCIA'!U72</f>
        <v>HABILITA</v>
      </c>
      <c r="U72" s="37">
        <f>+IF(T72="NO OFERTADO",0,IF(T72="NO CUMPLE EV TECNICA",0,IF(T72="NO HABILITA",0,IF(T72="HABILITA",('PRECIOS UNITARIOS'!$S72*500)/S72))))</f>
        <v>424.49464922711059</v>
      </c>
      <c r="V72" s="35">
        <f>'EV PRECIO REFERENCIA'!V72</f>
        <v>0</v>
      </c>
      <c r="W72" s="35" t="str">
        <f>'EV PRECIO REFERENCIA'!X72</f>
        <v>NO OFERTADO</v>
      </c>
      <c r="X72" s="37">
        <f>+IF(W72="NO OFERTADO",0,IF(W72="NO CUMPLE EV TECNICA",0,IF(W72="NO HABILITA",0,IF(W72="HABILITA",('PRECIOS UNITARIOS'!$S72*500)/V72))))</f>
        <v>0</v>
      </c>
      <c r="Y72" s="35">
        <f>'EV PRECIO REFERENCIA'!Y72</f>
        <v>0</v>
      </c>
      <c r="Z72" s="35" t="str">
        <f>'EV PRECIO REFERENCIA'!AA72</f>
        <v>NO OFERTADO</v>
      </c>
      <c r="AA72" s="37">
        <f>+IF(Z72="NO OFERTADO",0,IF(Z72="NO CUMPLE EV TECNICA",0,IF(Z72="NO HABILITA",0,IF(Z72="HABILITA",('PRECIOS UNITARIOS'!$S72*500)/Y72))))</f>
        <v>0</v>
      </c>
      <c r="AB72" s="35">
        <f>'EV PRECIO REFERENCIA'!AB72</f>
        <v>850</v>
      </c>
      <c r="AC72" s="35" t="str">
        <f>'EV PRECIO REFERENCIA'!AD72</f>
        <v>HABILITA</v>
      </c>
      <c r="AD72" s="37">
        <f>+IF(AC72="NO OFERTADO",0,IF(AC72="NO CUMPLE EV TECNICA",0,IF(AC72="NO HABILITA",0,IF(AC72="HABILITA",('PRECIOS UNITARIOS'!$S72*500)/AB72))))</f>
        <v>420</v>
      </c>
      <c r="AE72" s="35">
        <f>'EV PRECIO REFERENCIA'!AE72</f>
        <v>759</v>
      </c>
      <c r="AF72" s="35" t="str">
        <f>'EV PRECIO REFERENCIA'!AG72</f>
        <v>HABILITA</v>
      </c>
      <c r="AG72" s="37">
        <f>+IF(AF72="NO OFERTADO",0,IF(AF72="NO CUMPLE EV TECNICA",0,IF(AF72="NO HABILITA",0,IF(AF72="HABILITA",('PRECIOS UNITARIOS'!$S72*500)/AE72))))</f>
        <v>470.35573122529644</v>
      </c>
      <c r="AH72" s="35">
        <f>'EV PRECIO REFERENCIA'!AH72</f>
        <v>0</v>
      </c>
      <c r="AI72" s="35" t="str">
        <f>'EV PRECIO REFERENCIA'!AJ72</f>
        <v>NO OFERTADO</v>
      </c>
      <c r="AJ72" s="37">
        <f>+IF(AI72="NO OFERTADO",0,IF(AI72="NO CUMPLE EV TECNICA",0,IF(AI72="NO HABILITA",0,IF(AI72="HABILITA",('PRECIOS UNITARIOS'!$S72*500)/AH72))))</f>
        <v>0</v>
      </c>
      <c r="AK72" s="35">
        <f>'EV PRECIO REFERENCIA'!AK72</f>
        <v>0</v>
      </c>
      <c r="AL72" s="35" t="str">
        <f>'EV PRECIO REFERENCIA'!AM72</f>
        <v>NO OFERTADO</v>
      </c>
      <c r="AM72" s="37">
        <f>+IF(AL72="NO OFERTADO",0,IF(AL72="NO CUMPLE EV TECNICA",0,IF(AL72="NO HABILITA",0,IF(AL72="HABILITA",('PRECIOS UNITARIOS'!$S72*500)/AK72))))</f>
        <v>0</v>
      </c>
      <c r="AN72" s="35">
        <f>'EV PRECIO REFERENCIA'!AN72</f>
        <v>0</v>
      </c>
      <c r="AO72" s="35" t="str">
        <f>'EV PRECIO REFERENCIA'!AP72</f>
        <v>NO OFERTADO</v>
      </c>
      <c r="AP72" s="37">
        <f>+IF(AO72="NO OFERTADO",0,IF(AO72="NO CUMPLE EV TECNICA",0,IF(AO72="NO HABILITA",0,IF(AO72="HABILITA",('PRECIOS UNITARIOS'!$S72*500)/AN72))))</f>
        <v>0</v>
      </c>
    </row>
    <row r="73" spans="1:42" s="14" customFormat="1" ht="25.5" x14ac:dyDescent="0.2">
      <c r="A73" s="132">
        <v>64</v>
      </c>
      <c r="B73" s="49" t="s">
        <v>91</v>
      </c>
      <c r="C73" s="49" t="s">
        <v>89</v>
      </c>
      <c r="D73" s="132">
        <v>1</v>
      </c>
      <c r="E73" s="50" t="s">
        <v>331</v>
      </c>
      <c r="F73" s="164">
        <v>759</v>
      </c>
      <c r="G73" s="35">
        <f>'EV PRECIO REFERENCIA'!G73</f>
        <v>0</v>
      </c>
      <c r="H73" s="35" t="str">
        <f>'EV PRECIO REFERENCIA'!I73</f>
        <v>NO OFERTADO</v>
      </c>
      <c r="I73" s="37">
        <f>+IF(H73="NO OFERTADO",0,IF(H73="NO CUMPLE EV TECNICA",0,IF(H73="NO HABILITA",0,IF(H73="HABILITA",('PRECIOS UNITARIOS'!$S73*500)/G73))))</f>
        <v>0</v>
      </c>
      <c r="J73" s="35">
        <f>'EV PRECIO REFERENCIA'!J73</f>
        <v>0</v>
      </c>
      <c r="K73" s="35" t="str">
        <f>'EV PRECIO REFERENCIA'!L73</f>
        <v>NO OFERTADO</v>
      </c>
      <c r="L73" s="37">
        <f>+IF(K73="NO OFERTADO",0,IF(K73="NO CUMPLE EV TECNICA",0,IF(K73="NO HABILITA",0,IF(K73="HABILITA",('PRECIOS UNITARIOS'!$S73*500)/J73))))</f>
        <v>0</v>
      </c>
      <c r="M73" s="35">
        <f>'EV PRECIO REFERENCIA'!M73</f>
        <v>714</v>
      </c>
      <c r="N73" s="35" t="str">
        <f>'EV PRECIO REFERENCIA'!O73</f>
        <v>HABILITA</v>
      </c>
      <c r="O73" s="37">
        <f>+IF(N73="NO OFERTADO",0,IF(N73="NO CUMPLE EV TECNICA",0,IF(N73="NO HABILITA",0,IF(N73="HABILITA",('PRECIOS UNITARIOS'!$S73*500)/M73))))</f>
        <v>500</v>
      </c>
      <c r="P73" s="35">
        <f>'EV PRECIO REFERENCIA'!P73</f>
        <v>793</v>
      </c>
      <c r="Q73" s="35" t="str">
        <f>'EV PRECIO REFERENCIA'!R73</f>
        <v>HABILITA</v>
      </c>
      <c r="R73" s="37">
        <f>+IF(Q73="NO OFERTADO",0,IF(Q73="NO CUMPLE EV TECNICA",0,IF(Q73="NO HABILITA",0,IF(Q73="HABILITA",('PRECIOS UNITARIOS'!$S73*500)/P73))))</f>
        <v>450.1891551071879</v>
      </c>
      <c r="S73" s="35">
        <f>'EV PRECIO REFERENCIA'!S73</f>
        <v>1496</v>
      </c>
      <c r="T73" s="35" t="str">
        <f>'EV PRECIO REFERENCIA'!U73</f>
        <v>NO HABILITA</v>
      </c>
      <c r="U73" s="37">
        <f>+IF(T73="NO OFERTADO",0,IF(T73="NO CUMPLE EV TECNICA",0,IF(T73="NO HABILITA",0,IF(T73="HABILITA",('PRECIOS UNITARIOS'!$S73*500)/S73))))</f>
        <v>0</v>
      </c>
      <c r="V73" s="35">
        <f>'EV PRECIO REFERENCIA'!V73</f>
        <v>0</v>
      </c>
      <c r="W73" s="35" t="str">
        <f>'EV PRECIO REFERENCIA'!X73</f>
        <v>NO OFERTADO</v>
      </c>
      <c r="X73" s="37">
        <f>+IF(W73="NO OFERTADO",0,IF(W73="NO CUMPLE EV TECNICA",0,IF(W73="NO HABILITA",0,IF(W73="HABILITA",('PRECIOS UNITARIOS'!$S73*500)/V73))))</f>
        <v>0</v>
      </c>
      <c r="Y73" s="35">
        <f>'EV PRECIO REFERENCIA'!Y73</f>
        <v>0</v>
      </c>
      <c r="Z73" s="35" t="str">
        <f>'EV PRECIO REFERENCIA'!AA73</f>
        <v>NO OFERTADO</v>
      </c>
      <c r="AA73" s="37">
        <f>+IF(Z73="NO OFERTADO",0,IF(Z73="NO CUMPLE EV TECNICA",0,IF(Z73="NO HABILITA",0,IF(Z73="HABILITA",('PRECIOS UNITARIOS'!$S73*500)/Y73))))</f>
        <v>0</v>
      </c>
      <c r="AB73" s="35">
        <f>'EV PRECIO REFERENCIA'!AB73</f>
        <v>850</v>
      </c>
      <c r="AC73" s="35" t="str">
        <f>'EV PRECIO REFERENCIA'!AD73</f>
        <v>HABILITA</v>
      </c>
      <c r="AD73" s="37">
        <f>+IF(AC73="NO OFERTADO",0,IF(AC73="NO CUMPLE EV TECNICA",0,IF(AC73="NO HABILITA",0,IF(AC73="HABILITA",('PRECIOS UNITARIOS'!$S73*500)/AB73))))</f>
        <v>420</v>
      </c>
      <c r="AE73" s="35">
        <f>'EV PRECIO REFERENCIA'!AE73</f>
        <v>759</v>
      </c>
      <c r="AF73" s="35" t="str">
        <f>'EV PRECIO REFERENCIA'!AG73</f>
        <v>HABILITA</v>
      </c>
      <c r="AG73" s="37">
        <f>+IF(AF73="NO OFERTADO",0,IF(AF73="NO CUMPLE EV TECNICA",0,IF(AF73="NO HABILITA",0,IF(AF73="HABILITA",('PRECIOS UNITARIOS'!$S73*500)/AE73))))</f>
        <v>470.35573122529644</v>
      </c>
      <c r="AH73" s="35">
        <f>'EV PRECIO REFERENCIA'!AH73</f>
        <v>0</v>
      </c>
      <c r="AI73" s="35" t="str">
        <f>'EV PRECIO REFERENCIA'!AJ73</f>
        <v>NO OFERTADO</v>
      </c>
      <c r="AJ73" s="37">
        <f>+IF(AI73="NO OFERTADO",0,IF(AI73="NO CUMPLE EV TECNICA",0,IF(AI73="NO HABILITA",0,IF(AI73="HABILITA",('PRECIOS UNITARIOS'!$S73*500)/AH73))))</f>
        <v>0</v>
      </c>
      <c r="AK73" s="35">
        <f>'EV PRECIO REFERENCIA'!AK73</f>
        <v>0</v>
      </c>
      <c r="AL73" s="35" t="str">
        <f>'EV PRECIO REFERENCIA'!AM73</f>
        <v>NO OFERTADO</v>
      </c>
      <c r="AM73" s="37">
        <f>+IF(AL73="NO OFERTADO",0,IF(AL73="NO CUMPLE EV TECNICA",0,IF(AL73="NO HABILITA",0,IF(AL73="HABILITA",('PRECIOS UNITARIOS'!$S73*500)/AK73))))</f>
        <v>0</v>
      </c>
      <c r="AN73" s="35">
        <f>'EV PRECIO REFERENCIA'!AN73</f>
        <v>0</v>
      </c>
      <c r="AO73" s="35" t="str">
        <f>'EV PRECIO REFERENCIA'!AP73</f>
        <v>NO OFERTADO</v>
      </c>
      <c r="AP73" s="37">
        <f>+IF(AO73="NO OFERTADO",0,IF(AO73="NO CUMPLE EV TECNICA",0,IF(AO73="NO HABILITA",0,IF(AO73="HABILITA",('PRECIOS UNITARIOS'!$S73*500)/AN73))))</f>
        <v>0</v>
      </c>
    </row>
    <row r="74" spans="1:42" s="14" customFormat="1" ht="25.5" x14ac:dyDescent="0.2">
      <c r="A74" s="133">
        <v>65</v>
      </c>
      <c r="B74" s="49" t="s">
        <v>92</v>
      </c>
      <c r="C74" s="49" t="s">
        <v>89</v>
      </c>
      <c r="D74" s="132">
        <v>1</v>
      </c>
      <c r="E74" s="50" t="s">
        <v>331</v>
      </c>
      <c r="F74" s="164">
        <v>759</v>
      </c>
      <c r="G74" s="35">
        <f>'EV PRECIO REFERENCIA'!G74</f>
        <v>0</v>
      </c>
      <c r="H74" s="35" t="str">
        <f>'EV PRECIO REFERENCIA'!I74</f>
        <v>NO OFERTADO</v>
      </c>
      <c r="I74" s="37">
        <f>+IF(H74="NO OFERTADO",0,IF(H74="NO CUMPLE EV TECNICA",0,IF(H74="NO HABILITA",0,IF(H74="HABILITA",('PRECIOS UNITARIOS'!$S74*500)/G74))))</f>
        <v>0</v>
      </c>
      <c r="J74" s="35">
        <f>'EV PRECIO REFERENCIA'!J74</f>
        <v>0</v>
      </c>
      <c r="K74" s="35" t="str">
        <f>'EV PRECIO REFERENCIA'!L74</f>
        <v>NO OFERTADO</v>
      </c>
      <c r="L74" s="37">
        <f>+IF(K74="NO OFERTADO",0,IF(K74="NO CUMPLE EV TECNICA",0,IF(K74="NO HABILITA",0,IF(K74="HABILITA",('PRECIOS UNITARIOS'!$S74*500)/J74))))</f>
        <v>0</v>
      </c>
      <c r="M74" s="35">
        <f>'EV PRECIO REFERENCIA'!M74</f>
        <v>714</v>
      </c>
      <c r="N74" s="35" t="str">
        <f>'EV PRECIO REFERENCIA'!O74</f>
        <v>HABILITA</v>
      </c>
      <c r="O74" s="37">
        <f>+IF(N74="NO OFERTADO",0,IF(N74="NO CUMPLE EV TECNICA",0,IF(N74="NO HABILITA",0,IF(N74="HABILITA",('PRECIOS UNITARIOS'!$S74*500)/M74))))</f>
        <v>500</v>
      </c>
      <c r="P74" s="35">
        <f>'EV PRECIO REFERENCIA'!P74</f>
        <v>793</v>
      </c>
      <c r="Q74" s="35" t="str">
        <f>'EV PRECIO REFERENCIA'!R74</f>
        <v>HABILITA</v>
      </c>
      <c r="R74" s="37">
        <f>+IF(Q74="NO OFERTADO",0,IF(Q74="NO CUMPLE EV TECNICA",0,IF(Q74="NO HABILITA",0,IF(Q74="HABILITA",('PRECIOS UNITARIOS'!$S74*500)/P74))))</f>
        <v>450.1891551071879</v>
      </c>
      <c r="S74" s="35">
        <f>'EV PRECIO REFERENCIA'!S74</f>
        <v>1151</v>
      </c>
      <c r="T74" s="35" t="str">
        <f>'EV PRECIO REFERENCIA'!U74</f>
        <v>NO HABILITA</v>
      </c>
      <c r="U74" s="37">
        <f>+IF(T74="NO OFERTADO",0,IF(T74="NO CUMPLE EV TECNICA",0,IF(T74="NO HABILITA",0,IF(T74="HABILITA",('PRECIOS UNITARIOS'!$S74*500)/S74))))</f>
        <v>0</v>
      </c>
      <c r="V74" s="35">
        <f>'EV PRECIO REFERENCIA'!V74</f>
        <v>0</v>
      </c>
      <c r="W74" s="35" t="str">
        <f>'EV PRECIO REFERENCIA'!X74</f>
        <v>NO OFERTADO</v>
      </c>
      <c r="X74" s="37">
        <f>+IF(W74="NO OFERTADO",0,IF(W74="NO CUMPLE EV TECNICA",0,IF(W74="NO HABILITA",0,IF(W74="HABILITA",('PRECIOS UNITARIOS'!$S74*500)/V74))))</f>
        <v>0</v>
      </c>
      <c r="Y74" s="35">
        <f>'EV PRECIO REFERENCIA'!Y74</f>
        <v>0</v>
      </c>
      <c r="Z74" s="35" t="str">
        <f>'EV PRECIO REFERENCIA'!AA74</f>
        <v>NO OFERTADO</v>
      </c>
      <c r="AA74" s="37">
        <f>+IF(Z74="NO OFERTADO",0,IF(Z74="NO CUMPLE EV TECNICA",0,IF(Z74="NO HABILITA",0,IF(Z74="HABILITA",('PRECIOS UNITARIOS'!$S74*500)/Y74))))</f>
        <v>0</v>
      </c>
      <c r="AB74" s="35">
        <f>'EV PRECIO REFERENCIA'!AB74</f>
        <v>850</v>
      </c>
      <c r="AC74" s="35" t="str">
        <f>'EV PRECIO REFERENCIA'!AD74</f>
        <v>HABILITA</v>
      </c>
      <c r="AD74" s="37">
        <f>+IF(AC74="NO OFERTADO",0,IF(AC74="NO CUMPLE EV TECNICA",0,IF(AC74="NO HABILITA",0,IF(AC74="HABILITA",('PRECIOS UNITARIOS'!$S74*500)/AB74))))</f>
        <v>420</v>
      </c>
      <c r="AE74" s="35">
        <f>'EV PRECIO REFERENCIA'!AE74</f>
        <v>759</v>
      </c>
      <c r="AF74" s="35" t="str">
        <f>'EV PRECIO REFERENCIA'!AG74</f>
        <v>HABILITA</v>
      </c>
      <c r="AG74" s="37">
        <f>+IF(AF74="NO OFERTADO",0,IF(AF74="NO CUMPLE EV TECNICA",0,IF(AF74="NO HABILITA",0,IF(AF74="HABILITA",('PRECIOS UNITARIOS'!$S74*500)/AE74))))</f>
        <v>470.35573122529644</v>
      </c>
      <c r="AH74" s="35">
        <f>'EV PRECIO REFERENCIA'!AH74</f>
        <v>0</v>
      </c>
      <c r="AI74" s="35" t="str">
        <f>'EV PRECIO REFERENCIA'!AJ74</f>
        <v>NO OFERTADO</v>
      </c>
      <c r="AJ74" s="37">
        <f>+IF(AI74="NO OFERTADO",0,IF(AI74="NO CUMPLE EV TECNICA",0,IF(AI74="NO HABILITA",0,IF(AI74="HABILITA",('PRECIOS UNITARIOS'!$S74*500)/AH74))))</f>
        <v>0</v>
      </c>
      <c r="AK74" s="35">
        <f>'EV PRECIO REFERENCIA'!AK74</f>
        <v>0</v>
      </c>
      <c r="AL74" s="35" t="str">
        <f>'EV PRECIO REFERENCIA'!AM74</f>
        <v>NO OFERTADO</v>
      </c>
      <c r="AM74" s="37">
        <f>+IF(AL74="NO OFERTADO",0,IF(AL74="NO CUMPLE EV TECNICA",0,IF(AL74="NO HABILITA",0,IF(AL74="HABILITA",('PRECIOS UNITARIOS'!$S74*500)/AK74))))</f>
        <v>0</v>
      </c>
      <c r="AN74" s="35">
        <f>'EV PRECIO REFERENCIA'!AN74</f>
        <v>0</v>
      </c>
      <c r="AO74" s="35" t="str">
        <f>'EV PRECIO REFERENCIA'!AP74</f>
        <v>NO OFERTADO</v>
      </c>
      <c r="AP74" s="37">
        <f>+IF(AO74="NO OFERTADO",0,IF(AO74="NO CUMPLE EV TECNICA",0,IF(AO74="NO HABILITA",0,IF(AO74="HABILITA",('PRECIOS UNITARIOS'!$S74*500)/AN74))))</f>
        <v>0</v>
      </c>
    </row>
    <row r="75" spans="1:42" s="14" customFormat="1" ht="25.5" x14ac:dyDescent="0.2">
      <c r="A75" s="132">
        <v>66</v>
      </c>
      <c r="B75" s="49" t="s">
        <v>93</v>
      </c>
      <c r="C75" s="49" t="s">
        <v>89</v>
      </c>
      <c r="D75" s="132">
        <v>1</v>
      </c>
      <c r="E75" s="50" t="s">
        <v>331</v>
      </c>
      <c r="F75" s="164">
        <v>759</v>
      </c>
      <c r="G75" s="35">
        <f>'EV PRECIO REFERENCIA'!G75</f>
        <v>0</v>
      </c>
      <c r="H75" s="35" t="str">
        <f>'EV PRECIO REFERENCIA'!I75</f>
        <v>NO OFERTADO</v>
      </c>
      <c r="I75" s="37">
        <f>+IF(H75="NO OFERTADO",0,IF(H75="NO CUMPLE EV TECNICA",0,IF(H75="NO HABILITA",0,IF(H75="HABILITA",('PRECIOS UNITARIOS'!$S75*500)/G75))))</f>
        <v>0</v>
      </c>
      <c r="J75" s="35">
        <f>'EV PRECIO REFERENCIA'!J75</f>
        <v>0</v>
      </c>
      <c r="K75" s="35" t="str">
        <f>'EV PRECIO REFERENCIA'!L75</f>
        <v>NO OFERTADO</v>
      </c>
      <c r="L75" s="37">
        <f>+IF(K75="NO OFERTADO",0,IF(K75="NO CUMPLE EV TECNICA",0,IF(K75="NO HABILITA",0,IF(K75="HABILITA",('PRECIOS UNITARIOS'!$S75*500)/J75))))</f>
        <v>0</v>
      </c>
      <c r="M75" s="35">
        <f>'EV PRECIO REFERENCIA'!M75</f>
        <v>714</v>
      </c>
      <c r="N75" s="35" t="str">
        <f>'EV PRECIO REFERENCIA'!O75</f>
        <v>HABILITA</v>
      </c>
      <c r="O75" s="37">
        <f>+IF(N75="NO OFERTADO",0,IF(N75="NO CUMPLE EV TECNICA",0,IF(N75="NO HABILITA",0,IF(N75="HABILITA",('PRECIOS UNITARIOS'!$S75*500)/M75))))</f>
        <v>500</v>
      </c>
      <c r="P75" s="35">
        <f>'EV PRECIO REFERENCIA'!P75</f>
        <v>793</v>
      </c>
      <c r="Q75" s="35" t="str">
        <f>'EV PRECIO REFERENCIA'!R75</f>
        <v>HABILITA</v>
      </c>
      <c r="R75" s="37">
        <f>+IF(Q75="NO OFERTADO",0,IF(Q75="NO CUMPLE EV TECNICA",0,IF(Q75="NO HABILITA",0,IF(Q75="HABILITA",('PRECIOS UNITARIOS'!$S75*500)/P75))))</f>
        <v>450.1891551071879</v>
      </c>
      <c r="S75" s="35">
        <f>'EV PRECIO REFERENCIA'!S75</f>
        <v>2049</v>
      </c>
      <c r="T75" s="35" t="str">
        <f>'EV PRECIO REFERENCIA'!U75</f>
        <v>NO HABILITA</v>
      </c>
      <c r="U75" s="37">
        <f>+IF(T75="NO OFERTADO",0,IF(T75="NO CUMPLE EV TECNICA",0,IF(T75="NO HABILITA",0,IF(T75="HABILITA",('PRECIOS UNITARIOS'!$S75*500)/S75))))</f>
        <v>0</v>
      </c>
      <c r="V75" s="35">
        <f>'EV PRECIO REFERENCIA'!V75</f>
        <v>0</v>
      </c>
      <c r="W75" s="35" t="str">
        <f>'EV PRECIO REFERENCIA'!X75</f>
        <v>NO OFERTADO</v>
      </c>
      <c r="X75" s="37">
        <f>+IF(W75="NO OFERTADO",0,IF(W75="NO CUMPLE EV TECNICA",0,IF(W75="NO HABILITA",0,IF(W75="HABILITA",('PRECIOS UNITARIOS'!$S75*500)/V75))))</f>
        <v>0</v>
      </c>
      <c r="Y75" s="35">
        <f>'EV PRECIO REFERENCIA'!Y75</f>
        <v>0</v>
      </c>
      <c r="Z75" s="35" t="str">
        <f>'EV PRECIO REFERENCIA'!AA75</f>
        <v>NO OFERTADO</v>
      </c>
      <c r="AA75" s="37">
        <f>+IF(Z75="NO OFERTADO",0,IF(Z75="NO CUMPLE EV TECNICA",0,IF(Z75="NO HABILITA",0,IF(Z75="HABILITA",('PRECIOS UNITARIOS'!$S75*500)/Y75))))</f>
        <v>0</v>
      </c>
      <c r="AB75" s="35">
        <f>'EV PRECIO REFERENCIA'!AB75</f>
        <v>850</v>
      </c>
      <c r="AC75" s="35" t="str">
        <f>'EV PRECIO REFERENCIA'!AD75</f>
        <v>HABILITA</v>
      </c>
      <c r="AD75" s="37">
        <f>+IF(AC75="NO OFERTADO",0,IF(AC75="NO CUMPLE EV TECNICA",0,IF(AC75="NO HABILITA",0,IF(AC75="HABILITA",('PRECIOS UNITARIOS'!$S75*500)/AB75))))</f>
        <v>420</v>
      </c>
      <c r="AE75" s="35">
        <f>'EV PRECIO REFERENCIA'!AE75</f>
        <v>759</v>
      </c>
      <c r="AF75" s="35" t="str">
        <f>'EV PRECIO REFERENCIA'!AG75</f>
        <v>HABILITA</v>
      </c>
      <c r="AG75" s="37">
        <f>+IF(AF75="NO OFERTADO",0,IF(AF75="NO CUMPLE EV TECNICA",0,IF(AF75="NO HABILITA",0,IF(AF75="HABILITA",('PRECIOS UNITARIOS'!$S75*500)/AE75))))</f>
        <v>470.35573122529644</v>
      </c>
      <c r="AH75" s="35">
        <f>'EV PRECIO REFERENCIA'!AH75</f>
        <v>0</v>
      </c>
      <c r="AI75" s="35" t="str">
        <f>'EV PRECIO REFERENCIA'!AJ75</f>
        <v>NO OFERTADO</v>
      </c>
      <c r="AJ75" s="37">
        <f>+IF(AI75="NO OFERTADO",0,IF(AI75="NO CUMPLE EV TECNICA",0,IF(AI75="NO HABILITA",0,IF(AI75="HABILITA",('PRECIOS UNITARIOS'!$S75*500)/AH75))))</f>
        <v>0</v>
      </c>
      <c r="AK75" s="35">
        <f>'EV PRECIO REFERENCIA'!AK75</f>
        <v>0</v>
      </c>
      <c r="AL75" s="35" t="str">
        <f>'EV PRECIO REFERENCIA'!AM75</f>
        <v>NO OFERTADO</v>
      </c>
      <c r="AM75" s="37">
        <f>+IF(AL75="NO OFERTADO",0,IF(AL75="NO CUMPLE EV TECNICA",0,IF(AL75="NO HABILITA",0,IF(AL75="HABILITA",('PRECIOS UNITARIOS'!$S75*500)/AK75))))</f>
        <v>0</v>
      </c>
      <c r="AN75" s="35">
        <f>'EV PRECIO REFERENCIA'!AN75</f>
        <v>0</v>
      </c>
      <c r="AO75" s="35" t="str">
        <f>'EV PRECIO REFERENCIA'!AP75</f>
        <v>NO OFERTADO</v>
      </c>
      <c r="AP75" s="37">
        <f>+IF(AO75="NO OFERTADO",0,IF(AO75="NO CUMPLE EV TECNICA",0,IF(AO75="NO HABILITA",0,IF(AO75="HABILITA",('PRECIOS UNITARIOS'!$S75*500)/AN75))))</f>
        <v>0</v>
      </c>
    </row>
    <row r="76" spans="1:42" s="14" customFormat="1" ht="25.5" x14ac:dyDescent="0.2">
      <c r="A76" s="133">
        <v>67</v>
      </c>
      <c r="B76" s="49" t="s">
        <v>94</v>
      </c>
      <c r="C76" s="49" t="s">
        <v>89</v>
      </c>
      <c r="D76" s="132">
        <v>1</v>
      </c>
      <c r="E76" s="50" t="s">
        <v>331</v>
      </c>
      <c r="F76" s="164">
        <v>759</v>
      </c>
      <c r="G76" s="35">
        <f>'EV PRECIO REFERENCIA'!G76</f>
        <v>0</v>
      </c>
      <c r="H76" s="35" t="str">
        <f>'EV PRECIO REFERENCIA'!I76</f>
        <v>NO OFERTADO</v>
      </c>
      <c r="I76" s="37">
        <f>+IF(H76="NO OFERTADO",0,IF(H76="NO CUMPLE EV TECNICA",0,IF(H76="NO HABILITA",0,IF(H76="HABILITA",('PRECIOS UNITARIOS'!$S76*500)/G76))))</f>
        <v>0</v>
      </c>
      <c r="J76" s="35">
        <f>'EV PRECIO REFERENCIA'!J76</f>
        <v>0</v>
      </c>
      <c r="K76" s="35" t="str">
        <f>'EV PRECIO REFERENCIA'!L76</f>
        <v>NO OFERTADO</v>
      </c>
      <c r="L76" s="37">
        <f>+IF(K76="NO OFERTADO",0,IF(K76="NO CUMPLE EV TECNICA",0,IF(K76="NO HABILITA",0,IF(K76="HABILITA",('PRECIOS UNITARIOS'!$S76*500)/J76))))</f>
        <v>0</v>
      </c>
      <c r="M76" s="35">
        <f>'EV PRECIO REFERENCIA'!M76</f>
        <v>714</v>
      </c>
      <c r="N76" s="35" t="str">
        <f>'EV PRECIO REFERENCIA'!O76</f>
        <v>HABILITA</v>
      </c>
      <c r="O76" s="37">
        <f>+IF(N76="NO OFERTADO",0,IF(N76="NO CUMPLE EV TECNICA",0,IF(N76="NO HABILITA",0,IF(N76="HABILITA",('PRECIOS UNITARIOS'!$S76*500)/M76))))</f>
        <v>500</v>
      </c>
      <c r="P76" s="35">
        <f>'EV PRECIO REFERENCIA'!P76</f>
        <v>793</v>
      </c>
      <c r="Q76" s="35" t="str">
        <f>'EV PRECIO REFERENCIA'!R76</f>
        <v>HABILITA</v>
      </c>
      <c r="R76" s="37">
        <f>+IF(Q76="NO OFERTADO",0,IF(Q76="NO CUMPLE EV TECNICA",0,IF(Q76="NO HABILITA",0,IF(Q76="HABILITA",('PRECIOS UNITARIOS'!$S76*500)/P76))))</f>
        <v>450.1891551071879</v>
      </c>
      <c r="S76" s="35">
        <f>'EV PRECIO REFERENCIA'!S76</f>
        <v>2049</v>
      </c>
      <c r="T76" s="35" t="str">
        <f>'EV PRECIO REFERENCIA'!U76</f>
        <v>NO HABILITA</v>
      </c>
      <c r="U76" s="37">
        <f>+IF(T76="NO OFERTADO",0,IF(T76="NO CUMPLE EV TECNICA",0,IF(T76="NO HABILITA",0,IF(T76="HABILITA",('PRECIOS UNITARIOS'!$S76*500)/S76))))</f>
        <v>0</v>
      </c>
      <c r="V76" s="35">
        <f>'EV PRECIO REFERENCIA'!V76</f>
        <v>0</v>
      </c>
      <c r="W76" s="35" t="str">
        <f>'EV PRECIO REFERENCIA'!X76</f>
        <v>NO OFERTADO</v>
      </c>
      <c r="X76" s="37">
        <f>+IF(W76="NO OFERTADO",0,IF(W76="NO CUMPLE EV TECNICA",0,IF(W76="NO HABILITA",0,IF(W76="HABILITA",('PRECIOS UNITARIOS'!$S76*500)/V76))))</f>
        <v>0</v>
      </c>
      <c r="Y76" s="35">
        <f>'EV PRECIO REFERENCIA'!Y76</f>
        <v>0</v>
      </c>
      <c r="Z76" s="35" t="str">
        <f>'EV PRECIO REFERENCIA'!AA76</f>
        <v>NO OFERTADO</v>
      </c>
      <c r="AA76" s="37">
        <f>+IF(Z76="NO OFERTADO",0,IF(Z76="NO CUMPLE EV TECNICA",0,IF(Z76="NO HABILITA",0,IF(Z76="HABILITA",('PRECIOS UNITARIOS'!$S76*500)/Y76))))</f>
        <v>0</v>
      </c>
      <c r="AB76" s="35">
        <f>'EV PRECIO REFERENCIA'!AB76</f>
        <v>850</v>
      </c>
      <c r="AC76" s="35" t="str">
        <f>'EV PRECIO REFERENCIA'!AD76</f>
        <v>HABILITA</v>
      </c>
      <c r="AD76" s="37">
        <f>+IF(AC76="NO OFERTADO",0,IF(AC76="NO CUMPLE EV TECNICA",0,IF(AC76="NO HABILITA",0,IF(AC76="HABILITA",('PRECIOS UNITARIOS'!$S76*500)/AB76))))</f>
        <v>420</v>
      </c>
      <c r="AE76" s="35">
        <f>'EV PRECIO REFERENCIA'!AE76</f>
        <v>759</v>
      </c>
      <c r="AF76" s="35" t="str">
        <f>'EV PRECIO REFERENCIA'!AG76</f>
        <v>HABILITA</v>
      </c>
      <c r="AG76" s="37">
        <f>+IF(AF76="NO OFERTADO",0,IF(AF76="NO CUMPLE EV TECNICA",0,IF(AF76="NO HABILITA",0,IF(AF76="HABILITA",('PRECIOS UNITARIOS'!$S76*500)/AE76))))</f>
        <v>470.35573122529644</v>
      </c>
      <c r="AH76" s="35">
        <f>'EV PRECIO REFERENCIA'!AH76</f>
        <v>0</v>
      </c>
      <c r="AI76" s="35" t="str">
        <f>'EV PRECIO REFERENCIA'!AJ76</f>
        <v>NO OFERTADO</v>
      </c>
      <c r="AJ76" s="37">
        <f>+IF(AI76="NO OFERTADO",0,IF(AI76="NO CUMPLE EV TECNICA",0,IF(AI76="NO HABILITA",0,IF(AI76="HABILITA",('PRECIOS UNITARIOS'!$S76*500)/AH76))))</f>
        <v>0</v>
      </c>
      <c r="AK76" s="35">
        <f>'EV PRECIO REFERENCIA'!AK76</f>
        <v>0</v>
      </c>
      <c r="AL76" s="35" t="str">
        <f>'EV PRECIO REFERENCIA'!AM76</f>
        <v>NO OFERTADO</v>
      </c>
      <c r="AM76" s="37">
        <f>+IF(AL76="NO OFERTADO",0,IF(AL76="NO CUMPLE EV TECNICA",0,IF(AL76="NO HABILITA",0,IF(AL76="HABILITA",('PRECIOS UNITARIOS'!$S76*500)/AK76))))</f>
        <v>0</v>
      </c>
      <c r="AN76" s="35">
        <f>'EV PRECIO REFERENCIA'!AN76</f>
        <v>0</v>
      </c>
      <c r="AO76" s="35" t="str">
        <f>'EV PRECIO REFERENCIA'!AP76</f>
        <v>NO OFERTADO</v>
      </c>
      <c r="AP76" s="37">
        <f>+IF(AO76="NO OFERTADO",0,IF(AO76="NO CUMPLE EV TECNICA",0,IF(AO76="NO HABILITA",0,IF(AO76="HABILITA",('PRECIOS UNITARIOS'!$S76*500)/AN76))))</f>
        <v>0</v>
      </c>
    </row>
    <row r="77" spans="1:42" s="14" customFormat="1" ht="25.5" x14ac:dyDescent="0.2">
      <c r="A77" s="132">
        <v>68</v>
      </c>
      <c r="B77" s="49" t="s">
        <v>95</v>
      </c>
      <c r="C77" s="49" t="s">
        <v>89</v>
      </c>
      <c r="D77" s="132">
        <v>1</v>
      </c>
      <c r="E77" s="50" t="s">
        <v>331</v>
      </c>
      <c r="F77" s="164">
        <v>759</v>
      </c>
      <c r="G77" s="35">
        <f>'EV PRECIO REFERENCIA'!G77</f>
        <v>0</v>
      </c>
      <c r="H77" s="35" t="str">
        <f>'EV PRECIO REFERENCIA'!I77</f>
        <v>NO OFERTADO</v>
      </c>
      <c r="I77" s="37">
        <f>+IF(H77="NO OFERTADO",0,IF(H77="NO CUMPLE EV TECNICA",0,IF(H77="NO HABILITA",0,IF(H77="HABILITA",('PRECIOS UNITARIOS'!$S77*500)/G77))))</f>
        <v>0</v>
      </c>
      <c r="J77" s="35">
        <f>'EV PRECIO REFERENCIA'!J77</f>
        <v>0</v>
      </c>
      <c r="K77" s="35" t="str">
        <f>'EV PRECIO REFERENCIA'!L77</f>
        <v>NO OFERTADO</v>
      </c>
      <c r="L77" s="37">
        <f>+IF(K77="NO OFERTADO",0,IF(K77="NO CUMPLE EV TECNICA",0,IF(K77="NO HABILITA",0,IF(K77="HABILITA",('PRECIOS UNITARIOS'!$S77*500)/J77))))</f>
        <v>0</v>
      </c>
      <c r="M77" s="35">
        <f>'EV PRECIO REFERENCIA'!M77</f>
        <v>714</v>
      </c>
      <c r="N77" s="35" t="str">
        <f>'EV PRECIO REFERENCIA'!O77</f>
        <v>HABILITA</v>
      </c>
      <c r="O77" s="37">
        <f>+IF(N77="NO OFERTADO",0,IF(N77="NO CUMPLE EV TECNICA",0,IF(N77="NO HABILITA",0,IF(N77="HABILITA",('PRECIOS UNITARIOS'!$S77*500)/M77))))</f>
        <v>500</v>
      </c>
      <c r="P77" s="35">
        <f>'EV PRECIO REFERENCIA'!P77</f>
        <v>793</v>
      </c>
      <c r="Q77" s="35" t="str">
        <f>'EV PRECIO REFERENCIA'!R77</f>
        <v>HABILITA</v>
      </c>
      <c r="R77" s="37">
        <f>+IF(Q77="NO OFERTADO",0,IF(Q77="NO CUMPLE EV TECNICA",0,IF(Q77="NO HABILITA",0,IF(Q77="HABILITA",('PRECIOS UNITARIOS'!$S77*500)/P77))))</f>
        <v>450.1891551071879</v>
      </c>
      <c r="S77" s="35">
        <f>'EV PRECIO REFERENCIA'!S77</f>
        <v>1574</v>
      </c>
      <c r="T77" s="35" t="str">
        <f>'EV PRECIO REFERENCIA'!U77</f>
        <v>NO HABILITA</v>
      </c>
      <c r="U77" s="37">
        <f>+IF(T77="NO OFERTADO",0,IF(T77="NO CUMPLE EV TECNICA",0,IF(T77="NO HABILITA",0,IF(T77="HABILITA",('PRECIOS UNITARIOS'!$S77*500)/S77))))</f>
        <v>0</v>
      </c>
      <c r="V77" s="35">
        <f>'EV PRECIO REFERENCIA'!V77</f>
        <v>0</v>
      </c>
      <c r="W77" s="35" t="str">
        <f>'EV PRECIO REFERENCIA'!X77</f>
        <v>NO OFERTADO</v>
      </c>
      <c r="X77" s="37">
        <f>+IF(W77="NO OFERTADO",0,IF(W77="NO CUMPLE EV TECNICA",0,IF(W77="NO HABILITA",0,IF(W77="HABILITA",('PRECIOS UNITARIOS'!$S77*500)/V77))))</f>
        <v>0</v>
      </c>
      <c r="Y77" s="35">
        <f>'EV PRECIO REFERENCIA'!Y77</f>
        <v>0</v>
      </c>
      <c r="Z77" s="35" t="str">
        <f>'EV PRECIO REFERENCIA'!AA77</f>
        <v>NO OFERTADO</v>
      </c>
      <c r="AA77" s="37">
        <f>+IF(Z77="NO OFERTADO",0,IF(Z77="NO CUMPLE EV TECNICA",0,IF(Z77="NO HABILITA",0,IF(Z77="HABILITA",('PRECIOS UNITARIOS'!$S77*500)/Y77))))</f>
        <v>0</v>
      </c>
      <c r="AB77" s="35">
        <f>'EV PRECIO REFERENCIA'!AB77</f>
        <v>850</v>
      </c>
      <c r="AC77" s="35" t="str">
        <f>'EV PRECIO REFERENCIA'!AD77</f>
        <v>HABILITA</v>
      </c>
      <c r="AD77" s="37">
        <f>+IF(AC77="NO OFERTADO",0,IF(AC77="NO CUMPLE EV TECNICA",0,IF(AC77="NO HABILITA",0,IF(AC77="HABILITA",('PRECIOS UNITARIOS'!$S77*500)/AB77))))</f>
        <v>420</v>
      </c>
      <c r="AE77" s="35">
        <f>'EV PRECIO REFERENCIA'!AE77</f>
        <v>759</v>
      </c>
      <c r="AF77" s="35" t="str">
        <f>'EV PRECIO REFERENCIA'!AG77</f>
        <v>HABILITA</v>
      </c>
      <c r="AG77" s="37">
        <f>+IF(AF77="NO OFERTADO",0,IF(AF77="NO CUMPLE EV TECNICA",0,IF(AF77="NO HABILITA",0,IF(AF77="HABILITA",('PRECIOS UNITARIOS'!$S77*500)/AE77))))</f>
        <v>470.35573122529644</v>
      </c>
      <c r="AH77" s="35">
        <f>'EV PRECIO REFERENCIA'!AH77</f>
        <v>0</v>
      </c>
      <c r="AI77" s="35" t="str">
        <f>'EV PRECIO REFERENCIA'!AJ77</f>
        <v>NO OFERTADO</v>
      </c>
      <c r="AJ77" s="37">
        <f>+IF(AI77="NO OFERTADO",0,IF(AI77="NO CUMPLE EV TECNICA",0,IF(AI77="NO HABILITA",0,IF(AI77="HABILITA",('PRECIOS UNITARIOS'!$S77*500)/AH77))))</f>
        <v>0</v>
      </c>
      <c r="AK77" s="35">
        <f>'EV PRECIO REFERENCIA'!AK77</f>
        <v>0</v>
      </c>
      <c r="AL77" s="35" t="str">
        <f>'EV PRECIO REFERENCIA'!AM77</f>
        <v>NO OFERTADO</v>
      </c>
      <c r="AM77" s="37">
        <f>+IF(AL77="NO OFERTADO",0,IF(AL77="NO CUMPLE EV TECNICA",0,IF(AL77="NO HABILITA",0,IF(AL77="HABILITA",('PRECIOS UNITARIOS'!$S77*500)/AK77))))</f>
        <v>0</v>
      </c>
      <c r="AN77" s="35">
        <f>'EV PRECIO REFERENCIA'!AN77</f>
        <v>0</v>
      </c>
      <c r="AO77" s="35" t="str">
        <f>'EV PRECIO REFERENCIA'!AP77</f>
        <v>NO OFERTADO</v>
      </c>
      <c r="AP77" s="37">
        <f>+IF(AO77="NO OFERTADO",0,IF(AO77="NO CUMPLE EV TECNICA",0,IF(AO77="NO HABILITA",0,IF(AO77="HABILITA",('PRECIOS UNITARIOS'!$S77*500)/AN77))))</f>
        <v>0</v>
      </c>
    </row>
    <row r="78" spans="1:42" s="14" customFormat="1" ht="25.5" x14ac:dyDescent="0.2">
      <c r="A78" s="133">
        <v>69</v>
      </c>
      <c r="B78" s="49" t="s">
        <v>97</v>
      </c>
      <c r="C78" s="49" t="s">
        <v>89</v>
      </c>
      <c r="D78" s="132">
        <v>1</v>
      </c>
      <c r="E78" s="50" t="s">
        <v>331</v>
      </c>
      <c r="F78" s="164">
        <v>15466</v>
      </c>
      <c r="G78" s="35">
        <f>'EV PRECIO REFERENCIA'!G78</f>
        <v>0</v>
      </c>
      <c r="H78" s="35" t="str">
        <f>'EV PRECIO REFERENCIA'!I78</f>
        <v>NO OFERTADO</v>
      </c>
      <c r="I78" s="37">
        <f>+IF(H78="NO OFERTADO",0,IF(H78="NO CUMPLE EV TECNICA",0,IF(H78="NO HABILITA",0,IF(H78="HABILITA",('PRECIOS UNITARIOS'!$S78*500)/G78))))</f>
        <v>0</v>
      </c>
      <c r="J78" s="35">
        <f>'EV PRECIO REFERENCIA'!J78</f>
        <v>0</v>
      </c>
      <c r="K78" s="35" t="str">
        <f>'EV PRECIO REFERENCIA'!L78</f>
        <v>NO OFERTADO</v>
      </c>
      <c r="L78" s="37">
        <f>+IF(K78="NO OFERTADO",0,IF(K78="NO CUMPLE EV TECNICA",0,IF(K78="NO HABILITA",0,IF(K78="HABILITA",('PRECIOS UNITARIOS'!$S78*500)/J78))))</f>
        <v>0</v>
      </c>
      <c r="M78" s="35">
        <f>'EV PRECIO REFERENCIA'!M78</f>
        <v>14945</v>
      </c>
      <c r="N78" s="35" t="str">
        <f>'EV PRECIO REFERENCIA'!O78</f>
        <v>HABILITA</v>
      </c>
      <c r="O78" s="37">
        <f>+IF(N78="NO OFERTADO",0,IF(N78="NO CUMPLE EV TECNICA",0,IF(N78="NO HABILITA",0,IF(N78="HABILITA",('PRECIOS UNITARIOS'!$S78*500)/M78))))</f>
        <v>460.02007360321176</v>
      </c>
      <c r="P78" s="35">
        <f>'EV PRECIO REFERENCIA'!P78</f>
        <v>16443</v>
      </c>
      <c r="Q78" s="35" t="str">
        <f>'EV PRECIO REFERENCIA'!R78</f>
        <v>HABILITA</v>
      </c>
      <c r="R78" s="37">
        <f>+IF(Q78="NO OFERTADO",0,IF(Q78="NO CUMPLE EV TECNICA",0,IF(Q78="NO HABILITA",0,IF(Q78="HABILITA",('PRECIOS UNITARIOS'!$S78*500)/P78))))</f>
        <v>418.11105029495832</v>
      </c>
      <c r="S78" s="35">
        <f>'EV PRECIO REFERENCIA'!S78</f>
        <v>0</v>
      </c>
      <c r="T78" s="35" t="str">
        <f>'EV PRECIO REFERENCIA'!U78</f>
        <v>NO OFERTADO</v>
      </c>
      <c r="U78" s="37">
        <f>+IF(T78="NO OFERTADO",0,IF(T78="NO CUMPLE EV TECNICA",0,IF(T78="NO HABILITA",0,IF(T78="HABILITA",('PRECIOS UNITARIOS'!$S78*500)/S78))))</f>
        <v>0</v>
      </c>
      <c r="V78" s="35">
        <f>'EV PRECIO REFERENCIA'!V78</f>
        <v>0</v>
      </c>
      <c r="W78" s="35" t="str">
        <f>'EV PRECIO REFERENCIA'!X78</f>
        <v>NO OFERTADO</v>
      </c>
      <c r="X78" s="37">
        <f>+IF(W78="NO OFERTADO",0,IF(W78="NO CUMPLE EV TECNICA",0,IF(W78="NO HABILITA",0,IF(W78="HABILITA",('PRECIOS UNITARIOS'!$S78*500)/V78))))</f>
        <v>0</v>
      </c>
      <c r="Y78" s="35">
        <f>'EV PRECIO REFERENCIA'!Y78</f>
        <v>0</v>
      </c>
      <c r="Z78" s="35" t="str">
        <f>'EV PRECIO REFERENCIA'!AA78</f>
        <v>NO OFERTADO</v>
      </c>
      <c r="AA78" s="37">
        <f>+IF(Z78="NO OFERTADO",0,IF(Z78="NO CUMPLE EV TECNICA",0,IF(Z78="NO HABILITA",0,IF(Z78="HABILITA",('PRECIOS UNITARIOS'!$S78*500)/Y78))))</f>
        <v>0</v>
      </c>
      <c r="AB78" s="35">
        <f>'EV PRECIO REFERENCIA'!AB78</f>
        <v>13750</v>
      </c>
      <c r="AC78" s="35" t="str">
        <f>'EV PRECIO REFERENCIA'!AD78</f>
        <v>HABILITA</v>
      </c>
      <c r="AD78" s="37">
        <f>+IF(AC78="NO OFERTADO",0,IF(AC78="NO CUMPLE EV TECNICA",0,IF(AC78="NO HABILITA",0,IF(AC78="HABILITA",('PRECIOS UNITARIOS'!$S78*500)/AB78))))</f>
        <v>500</v>
      </c>
      <c r="AE78" s="35">
        <f>'EV PRECIO REFERENCIA'!AE78</f>
        <v>0</v>
      </c>
      <c r="AF78" s="35" t="str">
        <f>'EV PRECIO REFERENCIA'!AG78</f>
        <v>NO OFERTADO</v>
      </c>
      <c r="AG78" s="37">
        <f>+IF(AF78="NO OFERTADO",0,IF(AF78="NO CUMPLE EV TECNICA",0,IF(AF78="NO HABILITA",0,IF(AF78="HABILITA",('PRECIOS UNITARIOS'!$S78*500)/AE78))))</f>
        <v>0</v>
      </c>
      <c r="AH78" s="35">
        <f>'EV PRECIO REFERENCIA'!AH78</f>
        <v>0</v>
      </c>
      <c r="AI78" s="35" t="str">
        <f>'EV PRECIO REFERENCIA'!AJ78</f>
        <v>NO OFERTADO</v>
      </c>
      <c r="AJ78" s="37">
        <f>+IF(AI78="NO OFERTADO",0,IF(AI78="NO CUMPLE EV TECNICA",0,IF(AI78="NO HABILITA",0,IF(AI78="HABILITA",('PRECIOS UNITARIOS'!$S78*500)/AH78))))</f>
        <v>0</v>
      </c>
      <c r="AK78" s="35">
        <f>'EV PRECIO REFERENCIA'!AK78</f>
        <v>0</v>
      </c>
      <c r="AL78" s="35" t="str">
        <f>'EV PRECIO REFERENCIA'!AM78</f>
        <v>NO OFERTADO</v>
      </c>
      <c r="AM78" s="37">
        <f>+IF(AL78="NO OFERTADO",0,IF(AL78="NO CUMPLE EV TECNICA",0,IF(AL78="NO HABILITA",0,IF(AL78="HABILITA",('PRECIOS UNITARIOS'!$S78*500)/AK78))))</f>
        <v>0</v>
      </c>
      <c r="AN78" s="35">
        <f>'EV PRECIO REFERENCIA'!AN78</f>
        <v>0</v>
      </c>
      <c r="AO78" s="35" t="str">
        <f>'EV PRECIO REFERENCIA'!AP78</f>
        <v>NO OFERTADO</v>
      </c>
      <c r="AP78" s="37">
        <f>+IF(AO78="NO OFERTADO",0,IF(AO78="NO CUMPLE EV TECNICA",0,IF(AO78="NO HABILITA",0,IF(AO78="HABILITA",('PRECIOS UNITARIOS'!$S78*500)/AN78))))</f>
        <v>0</v>
      </c>
    </row>
    <row r="79" spans="1:42" s="14" customFormat="1" ht="25.5" x14ac:dyDescent="0.2">
      <c r="A79" s="132">
        <v>70</v>
      </c>
      <c r="B79" s="49" t="s">
        <v>358</v>
      </c>
      <c r="C79" s="49" t="s">
        <v>89</v>
      </c>
      <c r="D79" s="132">
        <v>1</v>
      </c>
      <c r="E79" s="50" t="s">
        <v>331</v>
      </c>
      <c r="F79" s="164">
        <v>10875</v>
      </c>
      <c r="G79" s="35">
        <f>'EV PRECIO REFERENCIA'!G79</f>
        <v>0</v>
      </c>
      <c r="H79" s="35" t="str">
        <f>'EV PRECIO REFERENCIA'!I79</f>
        <v>NO OFERTADO</v>
      </c>
      <c r="I79" s="37">
        <f>+IF(H79="NO OFERTADO",0,IF(H79="NO CUMPLE EV TECNICA",0,IF(H79="NO HABILITA",0,IF(H79="HABILITA",('PRECIOS UNITARIOS'!$S79*500)/G79))))</f>
        <v>0</v>
      </c>
      <c r="J79" s="35">
        <f>'EV PRECIO REFERENCIA'!J79</f>
        <v>0</v>
      </c>
      <c r="K79" s="35" t="str">
        <f>'EV PRECIO REFERENCIA'!L79</f>
        <v>NO OFERTADO</v>
      </c>
      <c r="L79" s="37">
        <f>+IF(K79="NO OFERTADO",0,IF(K79="NO CUMPLE EV TECNICA",0,IF(K79="NO HABILITA",0,IF(K79="HABILITA",('PRECIOS UNITARIOS'!$S79*500)/J79))))</f>
        <v>0</v>
      </c>
      <c r="M79" s="35">
        <f>'EV PRECIO REFERENCIA'!M79</f>
        <v>13860</v>
      </c>
      <c r="N79" s="35" t="str">
        <f>'EV PRECIO REFERENCIA'!O79</f>
        <v>NO HABILITA</v>
      </c>
      <c r="O79" s="37">
        <f>+IF(N79="NO OFERTADO",0,IF(N79="NO CUMPLE EV TECNICA",0,IF(N79="NO HABILITA",0,IF(N79="HABILITA",('PRECIOS UNITARIOS'!$S79*500)/M79))))</f>
        <v>0</v>
      </c>
      <c r="P79" s="35">
        <f>'EV PRECIO REFERENCIA'!P79</f>
        <v>18107.04</v>
      </c>
      <c r="Q79" s="35" t="str">
        <f>'EV PRECIO REFERENCIA'!R79</f>
        <v>NO HABILITA</v>
      </c>
      <c r="R79" s="37">
        <f>+IF(Q79="NO OFERTADO",0,IF(Q79="NO CUMPLE EV TECNICA",0,IF(Q79="NO HABILITA",0,IF(Q79="HABILITA",('PRECIOS UNITARIOS'!$S79*500)/P79))))</f>
        <v>0</v>
      </c>
      <c r="S79" s="35">
        <f>'EV PRECIO REFERENCIA'!S79</f>
        <v>0</v>
      </c>
      <c r="T79" s="35" t="str">
        <f>'EV PRECIO REFERENCIA'!U79</f>
        <v>NO OFERTADO</v>
      </c>
      <c r="U79" s="37">
        <f>+IF(T79="NO OFERTADO",0,IF(T79="NO CUMPLE EV TECNICA",0,IF(T79="NO HABILITA",0,IF(T79="HABILITA",('PRECIOS UNITARIOS'!$S79*500)/S79))))</f>
        <v>0</v>
      </c>
      <c r="V79" s="35">
        <f>'EV PRECIO REFERENCIA'!V79</f>
        <v>0</v>
      </c>
      <c r="W79" s="35" t="str">
        <f>'EV PRECIO REFERENCIA'!X79</f>
        <v>NO OFERTADO</v>
      </c>
      <c r="X79" s="37">
        <f>+IF(W79="NO OFERTADO",0,IF(W79="NO CUMPLE EV TECNICA",0,IF(W79="NO HABILITA",0,IF(W79="HABILITA",('PRECIOS UNITARIOS'!$S79*500)/V79))))</f>
        <v>0</v>
      </c>
      <c r="Y79" s="35">
        <f>'EV PRECIO REFERENCIA'!Y79</f>
        <v>0</v>
      </c>
      <c r="Z79" s="35" t="str">
        <f>'EV PRECIO REFERENCIA'!AA79</f>
        <v>NO OFERTADO</v>
      </c>
      <c r="AA79" s="37">
        <f>+IF(Z79="NO OFERTADO",0,IF(Z79="NO CUMPLE EV TECNICA",0,IF(Z79="NO HABILITA",0,IF(Z79="HABILITA",('PRECIOS UNITARIOS'!$S79*500)/Y79))))</f>
        <v>0</v>
      </c>
      <c r="AB79" s="35">
        <f>'EV PRECIO REFERENCIA'!AB79</f>
        <v>9020</v>
      </c>
      <c r="AC79" s="35" t="str">
        <f>'EV PRECIO REFERENCIA'!AD79</f>
        <v>HABILITA</v>
      </c>
      <c r="AD79" s="37">
        <f>+IF(AC79="NO OFERTADO",0,IF(AC79="NO CUMPLE EV TECNICA",0,IF(AC79="NO HABILITA",0,IF(AC79="HABILITA",('PRECIOS UNITARIOS'!$S79*500)/AB79))))</f>
        <v>500</v>
      </c>
      <c r="AE79" s="35">
        <f>'EV PRECIO REFERENCIA'!AE79</f>
        <v>0</v>
      </c>
      <c r="AF79" s="35" t="str">
        <f>'EV PRECIO REFERENCIA'!AG79</f>
        <v>NO OFERTADO</v>
      </c>
      <c r="AG79" s="37">
        <f>+IF(AF79="NO OFERTADO",0,IF(AF79="NO CUMPLE EV TECNICA",0,IF(AF79="NO HABILITA",0,IF(AF79="HABILITA",('PRECIOS UNITARIOS'!$S79*500)/AE79))))</f>
        <v>0</v>
      </c>
      <c r="AH79" s="35">
        <f>'EV PRECIO REFERENCIA'!AH79</f>
        <v>0</v>
      </c>
      <c r="AI79" s="35" t="str">
        <f>'EV PRECIO REFERENCIA'!AJ79</f>
        <v>NO OFERTADO</v>
      </c>
      <c r="AJ79" s="37">
        <f>+IF(AI79="NO OFERTADO",0,IF(AI79="NO CUMPLE EV TECNICA",0,IF(AI79="NO HABILITA",0,IF(AI79="HABILITA",('PRECIOS UNITARIOS'!$S79*500)/AH79))))</f>
        <v>0</v>
      </c>
      <c r="AK79" s="35">
        <f>'EV PRECIO REFERENCIA'!AK79</f>
        <v>0</v>
      </c>
      <c r="AL79" s="35" t="str">
        <f>'EV PRECIO REFERENCIA'!AM79</f>
        <v>NO OFERTADO</v>
      </c>
      <c r="AM79" s="37">
        <f>+IF(AL79="NO OFERTADO",0,IF(AL79="NO CUMPLE EV TECNICA",0,IF(AL79="NO HABILITA",0,IF(AL79="HABILITA",('PRECIOS UNITARIOS'!$S79*500)/AK79))))</f>
        <v>0</v>
      </c>
      <c r="AN79" s="35">
        <f>'EV PRECIO REFERENCIA'!AN79</f>
        <v>0</v>
      </c>
      <c r="AO79" s="35" t="str">
        <f>'EV PRECIO REFERENCIA'!AP79</f>
        <v>NO OFERTADO</v>
      </c>
      <c r="AP79" s="37">
        <f>+IF(AO79="NO OFERTADO",0,IF(AO79="NO CUMPLE EV TECNICA",0,IF(AO79="NO HABILITA",0,IF(AO79="HABILITA",('PRECIOS UNITARIOS'!$S79*500)/AN79))))</f>
        <v>0</v>
      </c>
    </row>
    <row r="80" spans="1:42" s="14" customFormat="1" ht="25.5" x14ac:dyDescent="0.2">
      <c r="A80" s="133">
        <v>71</v>
      </c>
      <c r="B80" s="49" t="s">
        <v>99</v>
      </c>
      <c r="C80" s="49" t="s">
        <v>89</v>
      </c>
      <c r="D80" s="132">
        <v>1</v>
      </c>
      <c r="E80" s="50" t="s">
        <v>331</v>
      </c>
      <c r="F80" s="164">
        <v>15466</v>
      </c>
      <c r="G80" s="35">
        <f>'EV PRECIO REFERENCIA'!G80</f>
        <v>0</v>
      </c>
      <c r="H80" s="35" t="str">
        <f>'EV PRECIO REFERENCIA'!I80</f>
        <v>NO OFERTADO</v>
      </c>
      <c r="I80" s="37">
        <f>+IF(H80="NO OFERTADO",0,IF(H80="NO CUMPLE EV TECNICA",0,IF(H80="NO HABILITA",0,IF(H80="HABILITA",('PRECIOS UNITARIOS'!$S80*500)/G80))))</f>
        <v>0</v>
      </c>
      <c r="J80" s="35">
        <f>'EV PRECIO REFERENCIA'!J80</f>
        <v>0</v>
      </c>
      <c r="K80" s="35" t="str">
        <f>'EV PRECIO REFERENCIA'!L80</f>
        <v>NO OFERTADO</v>
      </c>
      <c r="L80" s="37">
        <f>+IF(K80="NO OFERTADO",0,IF(K80="NO CUMPLE EV TECNICA",0,IF(K80="NO HABILITA",0,IF(K80="HABILITA",('PRECIOS UNITARIOS'!$S80*500)/J80))))</f>
        <v>0</v>
      </c>
      <c r="M80" s="35">
        <f>'EV PRECIO REFERENCIA'!M80</f>
        <v>14945</v>
      </c>
      <c r="N80" s="35" t="str">
        <f>'EV PRECIO REFERENCIA'!O80</f>
        <v>HABILITA</v>
      </c>
      <c r="O80" s="37">
        <f>+IF(N80="NO OFERTADO",0,IF(N80="NO CUMPLE EV TECNICA",0,IF(N80="NO HABILITA",0,IF(N80="HABILITA",('PRECIOS UNITARIOS'!$S80*500)/M80))))</f>
        <v>460.02007360321176</v>
      </c>
      <c r="P80" s="35">
        <f>'EV PRECIO REFERENCIA'!P80</f>
        <v>19567.169999999998</v>
      </c>
      <c r="Q80" s="35" t="str">
        <f>'EV PRECIO REFERENCIA'!R80</f>
        <v>HABILITA</v>
      </c>
      <c r="R80" s="37">
        <f>+IF(Q80="NO OFERTADO",0,IF(Q80="NO CUMPLE EV TECNICA",0,IF(Q80="NO HABILITA",0,IF(Q80="HABILITA",('PRECIOS UNITARIOS'!$S80*500)/P80))))</f>
        <v>351.35382377727592</v>
      </c>
      <c r="S80" s="35">
        <f>'EV PRECIO REFERENCIA'!S80</f>
        <v>0</v>
      </c>
      <c r="T80" s="35" t="str">
        <f>'EV PRECIO REFERENCIA'!U80</f>
        <v>NO OFERTADO</v>
      </c>
      <c r="U80" s="37">
        <f>+IF(T80="NO OFERTADO",0,IF(T80="NO CUMPLE EV TECNICA",0,IF(T80="NO HABILITA",0,IF(T80="HABILITA",('PRECIOS UNITARIOS'!$S80*500)/S80))))</f>
        <v>0</v>
      </c>
      <c r="V80" s="35">
        <f>'EV PRECIO REFERENCIA'!V80</f>
        <v>0</v>
      </c>
      <c r="W80" s="35" t="str">
        <f>'EV PRECIO REFERENCIA'!X80</f>
        <v>NO OFERTADO</v>
      </c>
      <c r="X80" s="37">
        <f>+IF(W80="NO OFERTADO",0,IF(W80="NO CUMPLE EV TECNICA",0,IF(W80="NO HABILITA",0,IF(W80="HABILITA",('PRECIOS UNITARIOS'!$S80*500)/V80))))</f>
        <v>0</v>
      </c>
      <c r="Y80" s="35">
        <f>'EV PRECIO REFERENCIA'!Y80</f>
        <v>0</v>
      </c>
      <c r="Z80" s="35" t="str">
        <f>'EV PRECIO REFERENCIA'!AA80</f>
        <v>NO OFERTADO</v>
      </c>
      <c r="AA80" s="37">
        <f>+IF(Z80="NO OFERTADO",0,IF(Z80="NO CUMPLE EV TECNICA",0,IF(Z80="NO HABILITA",0,IF(Z80="HABILITA",('PRECIOS UNITARIOS'!$S80*500)/Y80))))</f>
        <v>0</v>
      </c>
      <c r="AB80" s="35">
        <f>'EV PRECIO REFERENCIA'!AB80</f>
        <v>13750</v>
      </c>
      <c r="AC80" s="35" t="str">
        <f>'EV PRECIO REFERENCIA'!AD80</f>
        <v>HABILITA</v>
      </c>
      <c r="AD80" s="37">
        <f>+IF(AC80="NO OFERTADO",0,IF(AC80="NO CUMPLE EV TECNICA",0,IF(AC80="NO HABILITA",0,IF(AC80="HABILITA",('PRECIOS UNITARIOS'!$S80*500)/AB80))))</f>
        <v>500</v>
      </c>
      <c r="AE80" s="35">
        <f>'EV PRECIO REFERENCIA'!AE80</f>
        <v>0</v>
      </c>
      <c r="AF80" s="35" t="str">
        <f>'EV PRECIO REFERENCIA'!AG80</f>
        <v>NO OFERTADO</v>
      </c>
      <c r="AG80" s="37">
        <f>+IF(AF80="NO OFERTADO",0,IF(AF80="NO CUMPLE EV TECNICA",0,IF(AF80="NO HABILITA",0,IF(AF80="HABILITA",('PRECIOS UNITARIOS'!$S80*500)/AE80))))</f>
        <v>0</v>
      </c>
      <c r="AH80" s="35">
        <f>'EV PRECIO REFERENCIA'!AH80</f>
        <v>0</v>
      </c>
      <c r="AI80" s="35" t="str">
        <f>'EV PRECIO REFERENCIA'!AJ80</f>
        <v>NO OFERTADO</v>
      </c>
      <c r="AJ80" s="37">
        <f>+IF(AI80="NO OFERTADO",0,IF(AI80="NO CUMPLE EV TECNICA",0,IF(AI80="NO HABILITA",0,IF(AI80="HABILITA",('PRECIOS UNITARIOS'!$S80*500)/AH80))))</f>
        <v>0</v>
      </c>
      <c r="AK80" s="35">
        <f>'EV PRECIO REFERENCIA'!AK80</f>
        <v>0</v>
      </c>
      <c r="AL80" s="35" t="str">
        <f>'EV PRECIO REFERENCIA'!AM80</f>
        <v>NO OFERTADO</v>
      </c>
      <c r="AM80" s="37">
        <f>+IF(AL80="NO OFERTADO",0,IF(AL80="NO CUMPLE EV TECNICA",0,IF(AL80="NO HABILITA",0,IF(AL80="HABILITA",('PRECIOS UNITARIOS'!$S80*500)/AK80))))</f>
        <v>0</v>
      </c>
      <c r="AN80" s="35">
        <f>'EV PRECIO REFERENCIA'!AN80</f>
        <v>0</v>
      </c>
      <c r="AO80" s="35" t="str">
        <f>'EV PRECIO REFERENCIA'!AP80</f>
        <v>NO OFERTADO</v>
      </c>
      <c r="AP80" s="37">
        <f>+IF(AO80="NO OFERTADO",0,IF(AO80="NO CUMPLE EV TECNICA",0,IF(AO80="NO HABILITA",0,IF(AO80="HABILITA",('PRECIOS UNITARIOS'!$S80*500)/AN80))))</f>
        <v>0</v>
      </c>
    </row>
    <row r="81" spans="1:42" s="14" customFormat="1" ht="25.5" x14ac:dyDescent="0.2">
      <c r="A81" s="132">
        <v>72</v>
      </c>
      <c r="B81" s="49" t="s">
        <v>100</v>
      </c>
      <c r="C81" s="49" t="s">
        <v>89</v>
      </c>
      <c r="D81" s="132">
        <v>1</v>
      </c>
      <c r="E81" s="50" t="s">
        <v>331</v>
      </c>
      <c r="F81" s="164">
        <v>15466</v>
      </c>
      <c r="G81" s="35">
        <f>'EV PRECIO REFERENCIA'!G81</f>
        <v>0</v>
      </c>
      <c r="H81" s="35" t="str">
        <f>'EV PRECIO REFERENCIA'!I81</f>
        <v>NO OFERTADO</v>
      </c>
      <c r="I81" s="37">
        <f>+IF(H81="NO OFERTADO",0,IF(H81="NO CUMPLE EV TECNICA",0,IF(H81="NO HABILITA",0,IF(H81="HABILITA",('PRECIOS UNITARIOS'!$S81*500)/G81))))</f>
        <v>0</v>
      </c>
      <c r="J81" s="35">
        <f>'EV PRECIO REFERENCIA'!J81</f>
        <v>0</v>
      </c>
      <c r="K81" s="35" t="str">
        <f>'EV PRECIO REFERENCIA'!L81</f>
        <v>NO OFERTADO</v>
      </c>
      <c r="L81" s="37">
        <f>+IF(K81="NO OFERTADO",0,IF(K81="NO CUMPLE EV TECNICA",0,IF(K81="NO HABILITA",0,IF(K81="HABILITA",('PRECIOS UNITARIOS'!$S81*500)/J81))))</f>
        <v>0</v>
      </c>
      <c r="M81" s="35">
        <f>'EV PRECIO REFERENCIA'!M81</f>
        <v>14945</v>
      </c>
      <c r="N81" s="35" t="str">
        <f>'EV PRECIO REFERENCIA'!O81</f>
        <v>HABILITA</v>
      </c>
      <c r="O81" s="37">
        <f>+IF(N81="NO OFERTADO",0,IF(N81="NO CUMPLE EV TECNICA",0,IF(N81="NO HABILITA",0,IF(N81="HABILITA",('PRECIOS UNITARIOS'!$S81*500)/M81))))</f>
        <v>460.02007360321176</v>
      </c>
      <c r="P81" s="35">
        <f>'EV PRECIO REFERENCIA'!P81</f>
        <v>16443</v>
      </c>
      <c r="Q81" s="35" t="str">
        <f>'EV PRECIO REFERENCIA'!R81</f>
        <v>HABILITA</v>
      </c>
      <c r="R81" s="37">
        <f>+IF(Q81="NO OFERTADO",0,IF(Q81="NO CUMPLE EV TECNICA",0,IF(Q81="NO HABILITA",0,IF(Q81="HABILITA",('PRECIOS UNITARIOS'!$S81*500)/P81))))</f>
        <v>418.11105029495832</v>
      </c>
      <c r="S81" s="35">
        <f>'EV PRECIO REFERENCIA'!S81</f>
        <v>0</v>
      </c>
      <c r="T81" s="35" t="str">
        <f>'EV PRECIO REFERENCIA'!U81</f>
        <v>NO OFERTADO</v>
      </c>
      <c r="U81" s="37">
        <f>+IF(T81="NO OFERTADO",0,IF(T81="NO CUMPLE EV TECNICA",0,IF(T81="NO HABILITA",0,IF(T81="HABILITA",('PRECIOS UNITARIOS'!$S81*500)/S81))))</f>
        <v>0</v>
      </c>
      <c r="V81" s="35">
        <f>'EV PRECIO REFERENCIA'!V81</f>
        <v>0</v>
      </c>
      <c r="W81" s="35" t="str">
        <f>'EV PRECIO REFERENCIA'!X81</f>
        <v>NO OFERTADO</v>
      </c>
      <c r="X81" s="37">
        <f>+IF(W81="NO OFERTADO",0,IF(W81="NO CUMPLE EV TECNICA",0,IF(W81="NO HABILITA",0,IF(W81="HABILITA",('PRECIOS UNITARIOS'!$S81*500)/V81))))</f>
        <v>0</v>
      </c>
      <c r="Y81" s="35">
        <f>'EV PRECIO REFERENCIA'!Y81</f>
        <v>0</v>
      </c>
      <c r="Z81" s="35" t="str">
        <f>'EV PRECIO REFERENCIA'!AA81</f>
        <v>NO OFERTADO</v>
      </c>
      <c r="AA81" s="37">
        <f>+IF(Z81="NO OFERTADO",0,IF(Z81="NO CUMPLE EV TECNICA",0,IF(Z81="NO HABILITA",0,IF(Z81="HABILITA",('PRECIOS UNITARIOS'!$S81*500)/Y81))))</f>
        <v>0</v>
      </c>
      <c r="AB81" s="35">
        <f>'EV PRECIO REFERENCIA'!AB81</f>
        <v>13750</v>
      </c>
      <c r="AC81" s="35" t="str">
        <f>'EV PRECIO REFERENCIA'!AD81</f>
        <v>HABILITA</v>
      </c>
      <c r="AD81" s="37">
        <f>+IF(AC81="NO OFERTADO",0,IF(AC81="NO CUMPLE EV TECNICA",0,IF(AC81="NO HABILITA",0,IF(AC81="HABILITA",('PRECIOS UNITARIOS'!$S81*500)/AB81))))</f>
        <v>500</v>
      </c>
      <c r="AE81" s="35">
        <f>'EV PRECIO REFERENCIA'!AE81</f>
        <v>16443</v>
      </c>
      <c r="AF81" s="35" t="str">
        <f>'EV PRECIO REFERENCIA'!AG81</f>
        <v>HABILITA</v>
      </c>
      <c r="AG81" s="37">
        <f>+IF(AF81="NO OFERTADO",0,IF(AF81="NO CUMPLE EV TECNICA",0,IF(AF81="NO HABILITA",0,IF(AF81="HABILITA",('PRECIOS UNITARIOS'!$S81*500)/AE81))))</f>
        <v>418.11105029495832</v>
      </c>
      <c r="AH81" s="35">
        <f>'EV PRECIO REFERENCIA'!AH81</f>
        <v>0</v>
      </c>
      <c r="AI81" s="35" t="str">
        <f>'EV PRECIO REFERENCIA'!AJ81</f>
        <v>NO OFERTADO</v>
      </c>
      <c r="AJ81" s="37">
        <f>+IF(AI81="NO OFERTADO",0,IF(AI81="NO CUMPLE EV TECNICA",0,IF(AI81="NO HABILITA",0,IF(AI81="HABILITA",('PRECIOS UNITARIOS'!$S81*500)/AH81))))</f>
        <v>0</v>
      </c>
      <c r="AK81" s="35">
        <f>'EV PRECIO REFERENCIA'!AK81</f>
        <v>0</v>
      </c>
      <c r="AL81" s="35" t="str">
        <f>'EV PRECIO REFERENCIA'!AM81</f>
        <v>NO OFERTADO</v>
      </c>
      <c r="AM81" s="37">
        <f>+IF(AL81="NO OFERTADO",0,IF(AL81="NO CUMPLE EV TECNICA",0,IF(AL81="NO HABILITA",0,IF(AL81="HABILITA",('PRECIOS UNITARIOS'!$S81*500)/AK81))))</f>
        <v>0</v>
      </c>
      <c r="AN81" s="35">
        <f>'EV PRECIO REFERENCIA'!AN81</f>
        <v>0</v>
      </c>
      <c r="AO81" s="35" t="str">
        <f>'EV PRECIO REFERENCIA'!AP81</f>
        <v>NO OFERTADO</v>
      </c>
      <c r="AP81" s="37">
        <f>+IF(AO81="NO OFERTADO",0,IF(AO81="NO CUMPLE EV TECNICA",0,IF(AO81="NO HABILITA",0,IF(AO81="HABILITA",('PRECIOS UNITARIOS'!$S81*500)/AN81))))</f>
        <v>0</v>
      </c>
    </row>
    <row r="82" spans="1:42" s="14" customFormat="1" ht="25.5" x14ac:dyDescent="0.2">
      <c r="A82" s="133">
        <v>73</v>
      </c>
      <c r="B82" s="49" t="s">
        <v>101</v>
      </c>
      <c r="C82" s="49" t="s">
        <v>89</v>
      </c>
      <c r="D82" s="132">
        <v>1</v>
      </c>
      <c r="E82" s="50" t="s">
        <v>331</v>
      </c>
      <c r="F82" s="164">
        <v>15466</v>
      </c>
      <c r="G82" s="35">
        <f>'EV PRECIO REFERENCIA'!G82</f>
        <v>0</v>
      </c>
      <c r="H82" s="35" t="str">
        <f>'EV PRECIO REFERENCIA'!I82</f>
        <v>NO OFERTADO</v>
      </c>
      <c r="I82" s="37">
        <f>+IF(H82="NO OFERTADO",0,IF(H82="NO CUMPLE EV TECNICA",0,IF(H82="NO HABILITA",0,IF(H82="HABILITA",('PRECIOS UNITARIOS'!$S82*500)/G82))))</f>
        <v>0</v>
      </c>
      <c r="J82" s="35">
        <f>'EV PRECIO REFERENCIA'!J82</f>
        <v>0</v>
      </c>
      <c r="K82" s="35" t="str">
        <f>'EV PRECIO REFERENCIA'!L82</f>
        <v>NO OFERTADO</v>
      </c>
      <c r="L82" s="37">
        <f>+IF(K82="NO OFERTADO",0,IF(K82="NO CUMPLE EV TECNICA",0,IF(K82="NO HABILITA",0,IF(K82="HABILITA",('PRECIOS UNITARIOS'!$S82*500)/J82))))</f>
        <v>0</v>
      </c>
      <c r="M82" s="35">
        <f>'EV PRECIO REFERENCIA'!M82</f>
        <v>14945</v>
      </c>
      <c r="N82" s="35" t="str">
        <f>'EV PRECIO REFERENCIA'!O82</f>
        <v>HABILITA</v>
      </c>
      <c r="O82" s="37">
        <f>+IF(N82="NO OFERTADO",0,IF(N82="NO CUMPLE EV TECNICA",0,IF(N82="NO HABILITA",0,IF(N82="HABILITA",('PRECIOS UNITARIOS'!$S82*500)/M82))))</f>
        <v>460.02007360321176</v>
      </c>
      <c r="P82" s="35">
        <f>'EV PRECIO REFERENCIA'!P82</f>
        <v>16443</v>
      </c>
      <c r="Q82" s="35" t="str">
        <f>'EV PRECIO REFERENCIA'!R82</f>
        <v>HABILITA</v>
      </c>
      <c r="R82" s="37">
        <f>+IF(Q82="NO OFERTADO",0,IF(Q82="NO CUMPLE EV TECNICA",0,IF(Q82="NO HABILITA",0,IF(Q82="HABILITA",('PRECIOS UNITARIOS'!$S82*500)/P82))))</f>
        <v>418.11105029495832</v>
      </c>
      <c r="S82" s="35">
        <f>'EV PRECIO REFERENCIA'!S82</f>
        <v>0</v>
      </c>
      <c r="T82" s="35" t="str">
        <f>'EV PRECIO REFERENCIA'!U82</f>
        <v>NO OFERTADO</v>
      </c>
      <c r="U82" s="37">
        <f>+IF(T82="NO OFERTADO",0,IF(T82="NO CUMPLE EV TECNICA",0,IF(T82="NO HABILITA",0,IF(T82="HABILITA",('PRECIOS UNITARIOS'!$S82*500)/S82))))</f>
        <v>0</v>
      </c>
      <c r="V82" s="35">
        <f>'EV PRECIO REFERENCIA'!V82</f>
        <v>0</v>
      </c>
      <c r="W82" s="35" t="str">
        <f>'EV PRECIO REFERENCIA'!X82</f>
        <v>NO OFERTADO</v>
      </c>
      <c r="X82" s="37">
        <f>+IF(W82="NO OFERTADO",0,IF(W82="NO CUMPLE EV TECNICA",0,IF(W82="NO HABILITA",0,IF(W82="HABILITA",('PRECIOS UNITARIOS'!$S82*500)/V82))))</f>
        <v>0</v>
      </c>
      <c r="Y82" s="35">
        <f>'EV PRECIO REFERENCIA'!Y82</f>
        <v>0</v>
      </c>
      <c r="Z82" s="35" t="str">
        <f>'EV PRECIO REFERENCIA'!AA82</f>
        <v>NO OFERTADO</v>
      </c>
      <c r="AA82" s="37">
        <f>+IF(Z82="NO OFERTADO",0,IF(Z82="NO CUMPLE EV TECNICA",0,IF(Z82="NO HABILITA",0,IF(Z82="HABILITA",('PRECIOS UNITARIOS'!$S82*500)/Y82))))</f>
        <v>0</v>
      </c>
      <c r="AB82" s="35">
        <f>'EV PRECIO REFERENCIA'!AB82</f>
        <v>13750</v>
      </c>
      <c r="AC82" s="35" t="str">
        <f>'EV PRECIO REFERENCIA'!AD82</f>
        <v>HABILITA</v>
      </c>
      <c r="AD82" s="37">
        <f>+IF(AC82="NO OFERTADO",0,IF(AC82="NO CUMPLE EV TECNICA",0,IF(AC82="NO HABILITA",0,IF(AC82="HABILITA",('PRECIOS UNITARIOS'!$S82*500)/AB82))))</f>
        <v>500</v>
      </c>
      <c r="AE82" s="35">
        <f>'EV PRECIO REFERENCIA'!AE82</f>
        <v>16443</v>
      </c>
      <c r="AF82" s="35" t="str">
        <f>'EV PRECIO REFERENCIA'!AG82</f>
        <v>HABILITA</v>
      </c>
      <c r="AG82" s="37">
        <f>+IF(AF82="NO OFERTADO",0,IF(AF82="NO CUMPLE EV TECNICA",0,IF(AF82="NO HABILITA",0,IF(AF82="HABILITA",('PRECIOS UNITARIOS'!$S82*500)/AE82))))</f>
        <v>418.11105029495832</v>
      </c>
      <c r="AH82" s="35">
        <f>'EV PRECIO REFERENCIA'!AH82</f>
        <v>0</v>
      </c>
      <c r="AI82" s="35" t="str">
        <f>'EV PRECIO REFERENCIA'!AJ82</f>
        <v>NO OFERTADO</v>
      </c>
      <c r="AJ82" s="37">
        <f>+IF(AI82="NO OFERTADO",0,IF(AI82="NO CUMPLE EV TECNICA",0,IF(AI82="NO HABILITA",0,IF(AI82="HABILITA",('PRECIOS UNITARIOS'!$S82*500)/AH82))))</f>
        <v>0</v>
      </c>
      <c r="AK82" s="35">
        <f>'EV PRECIO REFERENCIA'!AK82</f>
        <v>0</v>
      </c>
      <c r="AL82" s="35" t="str">
        <f>'EV PRECIO REFERENCIA'!AM82</f>
        <v>NO OFERTADO</v>
      </c>
      <c r="AM82" s="37">
        <f>+IF(AL82="NO OFERTADO",0,IF(AL82="NO CUMPLE EV TECNICA",0,IF(AL82="NO HABILITA",0,IF(AL82="HABILITA",('PRECIOS UNITARIOS'!$S82*500)/AK82))))</f>
        <v>0</v>
      </c>
      <c r="AN82" s="35">
        <f>'EV PRECIO REFERENCIA'!AN82</f>
        <v>0</v>
      </c>
      <c r="AO82" s="35" t="str">
        <f>'EV PRECIO REFERENCIA'!AP82</f>
        <v>NO OFERTADO</v>
      </c>
      <c r="AP82" s="37">
        <f>+IF(AO82="NO OFERTADO",0,IF(AO82="NO CUMPLE EV TECNICA",0,IF(AO82="NO HABILITA",0,IF(AO82="HABILITA",('PRECIOS UNITARIOS'!$S82*500)/AN82))))</f>
        <v>0</v>
      </c>
    </row>
    <row r="83" spans="1:42" s="14" customFormat="1" ht="25.5" x14ac:dyDescent="0.2">
      <c r="A83" s="132">
        <v>74</v>
      </c>
      <c r="B83" s="49" t="s">
        <v>102</v>
      </c>
      <c r="C83" s="49" t="s">
        <v>89</v>
      </c>
      <c r="D83" s="132">
        <v>1</v>
      </c>
      <c r="E83" s="50" t="s">
        <v>331</v>
      </c>
      <c r="F83" s="164">
        <v>15466</v>
      </c>
      <c r="G83" s="35">
        <f>'EV PRECIO REFERENCIA'!G83</f>
        <v>0</v>
      </c>
      <c r="H83" s="35" t="str">
        <f>'EV PRECIO REFERENCIA'!I83</f>
        <v>NO OFERTADO</v>
      </c>
      <c r="I83" s="37">
        <f>+IF(H83="NO OFERTADO",0,IF(H83="NO CUMPLE EV TECNICA",0,IF(H83="NO HABILITA",0,IF(H83="HABILITA",('PRECIOS UNITARIOS'!$S83*500)/G83))))</f>
        <v>0</v>
      </c>
      <c r="J83" s="35">
        <f>'EV PRECIO REFERENCIA'!J83</f>
        <v>0</v>
      </c>
      <c r="K83" s="35" t="str">
        <f>'EV PRECIO REFERENCIA'!L83</f>
        <v>NO OFERTADO</v>
      </c>
      <c r="L83" s="37">
        <f>+IF(K83="NO OFERTADO",0,IF(K83="NO CUMPLE EV TECNICA",0,IF(K83="NO HABILITA",0,IF(K83="HABILITA",('PRECIOS UNITARIOS'!$S83*500)/J83))))</f>
        <v>0</v>
      </c>
      <c r="M83" s="35">
        <f>'EV PRECIO REFERENCIA'!M83</f>
        <v>14945</v>
      </c>
      <c r="N83" s="35" t="str">
        <f>'EV PRECIO REFERENCIA'!O83</f>
        <v>HABILITA</v>
      </c>
      <c r="O83" s="37">
        <f>+IF(N83="NO OFERTADO",0,IF(N83="NO CUMPLE EV TECNICA",0,IF(N83="NO HABILITA",0,IF(N83="HABILITA",('PRECIOS UNITARIOS'!$S83*500)/M83))))</f>
        <v>460.02007360321176</v>
      </c>
      <c r="P83" s="35">
        <f>'EV PRECIO REFERENCIA'!P83</f>
        <v>16443</v>
      </c>
      <c r="Q83" s="35" t="str">
        <f>'EV PRECIO REFERENCIA'!R83</f>
        <v>HABILITA</v>
      </c>
      <c r="R83" s="37">
        <f>+IF(Q83="NO OFERTADO",0,IF(Q83="NO CUMPLE EV TECNICA",0,IF(Q83="NO HABILITA",0,IF(Q83="HABILITA",('PRECIOS UNITARIOS'!$S83*500)/P83))))</f>
        <v>418.11105029495832</v>
      </c>
      <c r="S83" s="35">
        <f>'EV PRECIO REFERENCIA'!S83</f>
        <v>0</v>
      </c>
      <c r="T83" s="35" t="str">
        <f>'EV PRECIO REFERENCIA'!U83</f>
        <v>NO OFERTADO</v>
      </c>
      <c r="U83" s="37">
        <f>+IF(T83="NO OFERTADO",0,IF(T83="NO CUMPLE EV TECNICA",0,IF(T83="NO HABILITA",0,IF(T83="HABILITA",('PRECIOS UNITARIOS'!$S83*500)/S83))))</f>
        <v>0</v>
      </c>
      <c r="V83" s="35">
        <f>'EV PRECIO REFERENCIA'!V83</f>
        <v>0</v>
      </c>
      <c r="W83" s="35" t="str">
        <f>'EV PRECIO REFERENCIA'!X83</f>
        <v>NO OFERTADO</v>
      </c>
      <c r="X83" s="37">
        <f>+IF(W83="NO OFERTADO",0,IF(W83="NO CUMPLE EV TECNICA",0,IF(W83="NO HABILITA",0,IF(W83="HABILITA",('PRECIOS UNITARIOS'!$S83*500)/V83))))</f>
        <v>0</v>
      </c>
      <c r="Y83" s="35">
        <f>'EV PRECIO REFERENCIA'!Y83</f>
        <v>0</v>
      </c>
      <c r="Z83" s="35" t="str">
        <f>'EV PRECIO REFERENCIA'!AA83</f>
        <v>NO OFERTADO</v>
      </c>
      <c r="AA83" s="37">
        <f>+IF(Z83="NO OFERTADO",0,IF(Z83="NO CUMPLE EV TECNICA",0,IF(Z83="NO HABILITA",0,IF(Z83="HABILITA",('PRECIOS UNITARIOS'!$S83*500)/Y83))))</f>
        <v>0</v>
      </c>
      <c r="AB83" s="35">
        <f>'EV PRECIO REFERENCIA'!AB83</f>
        <v>13750</v>
      </c>
      <c r="AC83" s="35" t="str">
        <f>'EV PRECIO REFERENCIA'!AD83</f>
        <v>HABILITA</v>
      </c>
      <c r="AD83" s="37">
        <f>+IF(AC83="NO OFERTADO",0,IF(AC83="NO CUMPLE EV TECNICA",0,IF(AC83="NO HABILITA",0,IF(AC83="HABILITA",('PRECIOS UNITARIOS'!$S83*500)/AB83))))</f>
        <v>500</v>
      </c>
      <c r="AE83" s="35">
        <f>'EV PRECIO REFERENCIA'!AE83</f>
        <v>16443</v>
      </c>
      <c r="AF83" s="35" t="str">
        <f>'EV PRECIO REFERENCIA'!AG83</f>
        <v>HABILITA</v>
      </c>
      <c r="AG83" s="37">
        <f>+IF(AF83="NO OFERTADO",0,IF(AF83="NO CUMPLE EV TECNICA",0,IF(AF83="NO HABILITA",0,IF(AF83="HABILITA",('PRECIOS UNITARIOS'!$S83*500)/AE83))))</f>
        <v>418.11105029495832</v>
      </c>
      <c r="AH83" s="35">
        <f>'EV PRECIO REFERENCIA'!AH83</f>
        <v>0</v>
      </c>
      <c r="AI83" s="35" t="str">
        <f>'EV PRECIO REFERENCIA'!AJ83</f>
        <v>NO OFERTADO</v>
      </c>
      <c r="AJ83" s="37">
        <f>+IF(AI83="NO OFERTADO",0,IF(AI83="NO CUMPLE EV TECNICA",0,IF(AI83="NO HABILITA",0,IF(AI83="HABILITA",('PRECIOS UNITARIOS'!$S83*500)/AH83))))</f>
        <v>0</v>
      </c>
      <c r="AK83" s="35">
        <f>'EV PRECIO REFERENCIA'!AK83</f>
        <v>0</v>
      </c>
      <c r="AL83" s="35" t="str">
        <f>'EV PRECIO REFERENCIA'!AM83</f>
        <v>NO OFERTADO</v>
      </c>
      <c r="AM83" s="37">
        <f>+IF(AL83="NO OFERTADO",0,IF(AL83="NO CUMPLE EV TECNICA",0,IF(AL83="NO HABILITA",0,IF(AL83="HABILITA",('PRECIOS UNITARIOS'!$S83*500)/AK83))))</f>
        <v>0</v>
      </c>
      <c r="AN83" s="35">
        <f>'EV PRECIO REFERENCIA'!AN83</f>
        <v>0</v>
      </c>
      <c r="AO83" s="35" t="str">
        <f>'EV PRECIO REFERENCIA'!AP83</f>
        <v>NO OFERTADO</v>
      </c>
      <c r="AP83" s="37">
        <f>+IF(AO83="NO OFERTADO",0,IF(AO83="NO CUMPLE EV TECNICA",0,IF(AO83="NO HABILITA",0,IF(AO83="HABILITA",('PRECIOS UNITARIOS'!$S83*500)/AN83))))</f>
        <v>0</v>
      </c>
    </row>
    <row r="84" spans="1:42" s="14" customFormat="1" ht="38.25" x14ac:dyDescent="0.2">
      <c r="A84" s="133">
        <v>75</v>
      </c>
      <c r="B84" s="49" t="s">
        <v>359</v>
      </c>
      <c r="C84" s="49" t="s">
        <v>143</v>
      </c>
      <c r="D84" s="132">
        <v>1</v>
      </c>
      <c r="E84" s="50" t="s">
        <v>331</v>
      </c>
      <c r="F84" s="164">
        <v>243.75</v>
      </c>
      <c r="G84" s="35">
        <f>'EV PRECIO REFERENCIA'!G84</f>
        <v>0</v>
      </c>
      <c r="H84" s="35" t="str">
        <f>'EV PRECIO REFERENCIA'!I84</f>
        <v>NO OFERTADO</v>
      </c>
      <c r="I84" s="37">
        <f>+IF(H84="NO OFERTADO",0,IF(H84="NO CUMPLE EV TECNICA",0,IF(H84="NO HABILITA",0,IF(H84="HABILITA",('PRECIOS UNITARIOS'!$S84*500)/G84))))</f>
        <v>0</v>
      </c>
      <c r="J84" s="35">
        <f>'EV PRECIO REFERENCIA'!J84</f>
        <v>0</v>
      </c>
      <c r="K84" s="35" t="str">
        <f>'EV PRECIO REFERENCIA'!L84</f>
        <v>NO OFERTADO</v>
      </c>
      <c r="L84" s="37">
        <f>+IF(K84="NO OFERTADO",0,IF(K84="NO CUMPLE EV TECNICA",0,IF(K84="NO HABILITA",0,IF(K84="HABILITA",('PRECIOS UNITARIOS'!$S84*500)/J84))))</f>
        <v>0</v>
      </c>
      <c r="M84" s="35">
        <f>'EV PRECIO REFERENCIA'!M84</f>
        <v>224</v>
      </c>
      <c r="N84" s="35" t="str">
        <f>'EV PRECIO REFERENCIA'!O84</f>
        <v>HABILITA</v>
      </c>
      <c r="O84" s="37">
        <f>+IF(N84="NO OFERTADO",0,IF(N84="NO CUMPLE EV TECNICA",0,IF(N84="NO HABILITA",0,IF(N84="HABILITA",('PRECIOS UNITARIOS'!$S84*500)/M84))))</f>
        <v>500</v>
      </c>
      <c r="P84" s="35">
        <f>'EV PRECIO REFERENCIA'!P84</f>
        <v>245</v>
      </c>
      <c r="Q84" s="35" t="str">
        <f>'EV PRECIO REFERENCIA'!R84</f>
        <v>HABILITA</v>
      </c>
      <c r="R84" s="37">
        <f>+IF(Q84="NO OFERTADO",0,IF(Q84="NO CUMPLE EV TECNICA",0,IF(Q84="NO HABILITA",0,IF(Q84="HABILITA",('PRECIOS UNITARIOS'!$S84*500)/P84))))</f>
        <v>457.14285714285717</v>
      </c>
      <c r="S84" s="35">
        <f>'EV PRECIO REFERENCIA'!S84</f>
        <v>0</v>
      </c>
      <c r="T84" s="35" t="str">
        <f>'EV PRECIO REFERENCIA'!U84</f>
        <v>NO OFERTADO</v>
      </c>
      <c r="U84" s="37">
        <f>+IF(T84="NO OFERTADO",0,IF(T84="NO CUMPLE EV TECNICA",0,IF(T84="NO HABILITA",0,IF(T84="HABILITA",('PRECIOS UNITARIOS'!$S84*500)/S84))))</f>
        <v>0</v>
      </c>
      <c r="V84" s="35">
        <f>'EV PRECIO REFERENCIA'!V84</f>
        <v>0</v>
      </c>
      <c r="W84" s="35" t="str">
        <f>'EV PRECIO REFERENCIA'!X84</f>
        <v>NO OFERTADO</v>
      </c>
      <c r="X84" s="37">
        <f>+IF(W84="NO OFERTADO",0,IF(W84="NO CUMPLE EV TECNICA",0,IF(W84="NO HABILITA",0,IF(W84="HABILITA",('PRECIOS UNITARIOS'!$S84*500)/V84))))</f>
        <v>0</v>
      </c>
      <c r="Y84" s="35">
        <f>'EV PRECIO REFERENCIA'!Y84</f>
        <v>0</v>
      </c>
      <c r="Z84" s="35" t="str">
        <f>'EV PRECIO REFERENCIA'!AA84</f>
        <v>NO OFERTADO</v>
      </c>
      <c r="AA84" s="37">
        <f>+IF(Z84="NO OFERTADO",0,IF(Z84="NO CUMPLE EV TECNICA",0,IF(Z84="NO HABILITA",0,IF(Z84="HABILITA",('PRECIOS UNITARIOS'!$S84*500)/Y84))))</f>
        <v>0</v>
      </c>
      <c r="AB84" s="35">
        <f>'EV PRECIO REFERENCIA'!AB84</f>
        <v>238</v>
      </c>
      <c r="AC84" s="35" t="str">
        <f>'EV PRECIO REFERENCIA'!AD84</f>
        <v>HABILITA</v>
      </c>
      <c r="AD84" s="37">
        <f>+IF(AC84="NO OFERTADO",0,IF(AC84="NO CUMPLE EV TECNICA",0,IF(AC84="NO HABILITA",0,IF(AC84="HABILITA",('PRECIOS UNITARIOS'!$S84*500)/AB84))))</f>
        <v>470.58823529411762</v>
      </c>
      <c r="AE84" s="35">
        <f>'EV PRECIO REFERENCIA'!AE84</f>
        <v>0</v>
      </c>
      <c r="AF84" s="35" t="str">
        <f>'EV PRECIO REFERENCIA'!AG84</f>
        <v>NO OFERTADO</v>
      </c>
      <c r="AG84" s="37">
        <f>+IF(AF84="NO OFERTADO",0,IF(AF84="NO CUMPLE EV TECNICA",0,IF(AF84="NO HABILITA",0,IF(AF84="HABILITA",('PRECIOS UNITARIOS'!$S84*500)/AE84))))</f>
        <v>0</v>
      </c>
      <c r="AH84" s="35">
        <f>'EV PRECIO REFERENCIA'!AH84</f>
        <v>0</v>
      </c>
      <c r="AI84" s="35" t="str">
        <f>'EV PRECIO REFERENCIA'!AJ84</f>
        <v>NO OFERTADO</v>
      </c>
      <c r="AJ84" s="37">
        <f>+IF(AI84="NO OFERTADO",0,IF(AI84="NO CUMPLE EV TECNICA",0,IF(AI84="NO HABILITA",0,IF(AI84="HABILITA",('PRECIOS UNITARIOS'!$S84*500)/AH84))))</f>
        <v>0</v>
      </c>
      <c r="AK84" s="35">
        <f>'EV PRECIO REFERENCIA'!AK84</f>
        <v>0</v>
      </c>
      <c r="AL84" s="35" t="str">
        <f>'EV PRECIO REFERENCIA'!AM84</f>
        <v>NO OFERTADO</v>
      </c>
      <c r="AM84" s="37">
        <f>+IF(AL84="NO OFERTADO",0,IF(AL84="NO CUMPLE EV TECNICA",0,IF(AL84="NO HABILITA",0,IF(AL84="HABILITA",('PRECIOS UNITARIOS'!$S84*500)/AK84))))</f>
        <v>0</v>
      </c>
      <c r="AN84" s="35">
        <f>'EV PRECIO REFERENCIA'!AN84</f>
        <v>0</v>
      </c>
      <c r="AO84" s="35" t="str">
        <f>'EV PRECIO REFERENCIA'!AP84</f>
        <v>NO OFERTADO</v>
      </c>
      <c r="AP84" s="37">
        <f>+IF(AO84="NO OFERTADO",0,IF(AO84="NO CUMPLE EV TECNICA",0,IF(AO84="NO HABILITA",0,IF(AO84="HABILITA",('PRECIOS UNITARIOS'!$S84*500)/AN84))))</f>
        <v>0</v>
      </c>
    </row>
    <row r="85" spans="1:42" s="14" customFormat="1" ht="25.5" x14ac:dyDescent="0.2">
      <c r="A85" s="132">
        <v>76</v>
      </c>
      <c r="B85" s="49" t="s">
        <v>156</v>
      </c>
      <c r="C85" s="49" t="s">
        <v>157</v>
      </c>
      <c r="D85" s="132">
        <v>1</v>
      </c>
      <c r="E85" s="50" t="s">
        <v>331</v>
      </c>
      <c r="F85" s="164">
        <v>2795</v>
      </c>
      <c r="G85" s="35">
        <f>'EV PRECIO REFERENCIA'!G85</f>
        <v>0</v>
      </c>
      <c r="H85" s="35" t="str">
        <f>'EV PRECIO REFERENCIA'!I85</f>
        <v>NO OFERTADO</v>
      </c>
      <c r="I85" s="37">
        <f>+IF(H85="NO OFERTADO",0,IF(H85="NO CUMPLE EV TECNICA",0,IF(H85="NO HABILITA",0,IF(H85="HABILITA",('PRECIOS UNITARIOS'!$S85*500)/G85))))</f>
        <v>0</v>
      </c>
      <c r="J85" s="35">
        <f>'EV PRECIO REFERENCIA'!J85</f>
        <v>0</v>
      </c>
      <c r="K85" s="35" t="str">
        <f>'EV PRECIO REFERENCIA'!L85</f>
        <v>NO OFERTADO</v>
      </c>
      <c r="L85" s="37">
        <f>+IF(K85="NO OFERTADO",0,IF(K85="NO CUMPLE EV TECNICA",0,IF(K85="NO HABILITA",0,IF(K85="HABILITA",('PRECIOS UNITARIOS'!$S85*500)/J85))))</f>
        <v>0</v>
      </c>
      <c r="M85" s="35">
        <f>'EV PRECIO REFERENCIA'!M85</f>
        <v>3300</v>
      </c>
      <c r="N85" s="35" t="str">
        <f>'EV PRECIO REFERENCIA'!O85</f>
        <v>HABILITA</v>
      </c>
      <c r="O85" s="37">
        <f>+IF(N85="NO OFERTADO",0,IF(N85="NO CUMPLE EV TECNICA",0,IF(N85="NO HABILITA",0,IF(N85="HABILITA",('PRECIOS UNITARIOS'!$S85*500)/M85))))</f>
        <v>451.5151515151515</v>
      </c>
      <c r="P85" s="35">
        <f>'EV PRECIO REFERENCIA'!P85</f>
        <v>3523</v>
      </c>
      <c r="Q85" s="35" t="str">
        <f>'EV PRECIO REFERENCIA'!R85</f>
        <v>HABILITA</v>
      </c>
      <c r="R85" s="37">
        <f>+IF(Q85="NO OFERTADO",0,IF(Q85="NO CUMPLE EV TECNICA",0,IF(Q85="NO HABILITA",0,IF(Q85="HABILITA",('PRECIOS UNITARIOS'!$S85*500)/P85))))</f>
        <v>422.93499858075506</v>
      </c>
      <c r="S85" s="35">
        <f>'EV PRECIO REFERENCIA'!S85</f>
        <v>0</v>
      </c>
      <c r="T85" s="35" t="str">
        <f>'EV PRECIO REFERENCIA'!U85</f>
        <v>NO OFERTADO</v>
      </c>
      <c r="U85" s="37">
        <f>+IF(T85="NO OFERTADO",0,IF(T85="NO CUMPLE EV TECNICA",0,IF(T85="NO HABILITA",0,IF(T85="HABILITA",('PRECIOS UNITARIOS'!$S85*500)/S85))))</f>
        <v>0</v>
      </c>
      <c r="V85" s="35">
        <f>'EV PRECIO REFERENCIA'!V85</f>
        <v>0</v>
      </c>
      <c r="W85" s="35" t="str">
        <f>'EV PRECIO REFERENCIA'!X85</f>
        <v>NO OFERTADO</v>
      </c>
      <c r="X85" s="37">
        <f>+IF(W85="NO OFERTADO",0,IF(W85="NO CUMPLE EV TECNICA",0,IF(W85="NO HABILITA",0,IF(W85="HABILITA",('PRECIOS UNITARIOS'!$S85*500)/V85))))</f>
        <v>0</v>
      </c>
      <c r="Y85" s="35">
        <f>'EV PRECIO REFERENCIA'!Y85</f>
        <v>0</v>
      </c>
      <c r="Z85" s="35" t="str">
        <f>'EV PRECIO REFERENCIA'!AA85</f>
        <v>NO OFERTADO</v>
      </c>
      <c r="AA85" s="37">
        <f>+IF(Z85="NO OFERTADO",0,IF(Z85="NO CUMPLE EV TECNICA",0,IF(Z85="NO HABILITA",0,IF(Z85="HABILITA",('PRECIOS UNITARIOS'!$S85*500)/Y85))))</f>
        <v>0</v>
      </c>
      <c r="AB85" s="35">
        <f>'EV PRECIO REFERENCIA'!AB85</f>
        <v>2980</v>
      </c>
      <c r="AC85" s="35" t="str">
        <f>'EV PRECIO REFERENCIA'!AD85</f>
        <v>HABILITA</v>
      </c>
      <c r="AD85" s="37">
        <f>+IF(AC85="NO OFERTADO",0,IF(AC85="NO CUMPLE EV TECNICA",0,IF(AC85="NO HABILITA",0,IF(AC85="HABILITA",('PRECIOS UNITARIOS'!$S85*500)/AB85))))</f>
        <v>500</v>
      </c>
      <c r="AE85" s="35">
        <f>'EV PRECIO REFERENCIA'!AE85</f>
        <v>4378</v>
      </c>
      <c r="AF85" s="35" t="str">
        <f>'EV PRECIO REFERENCIA'!AG85</f>
        <v>NO HABILITA</v>
      </c>
      <c r="AG85" s="37">
        <f>+IF(AF85="NO OFERTADO",0,IF(AF85="NO CUMPLE EV TECNICA",0,IF(AF85="NO HABILITA",0,IF(AF85="HABILITA",('PRECIOS UNITARIOS'!$S85*500)/AE85))))</f>
        <v>0</v>
      </c>
      <c r="AH85" s="35">
        <f>'EV PRECIO REFERENCIA'!AH85</f>
        <v>0</v>
      </c>
      <c r="AI85" s="35" t="str">
        <f>'EV PRECIO REFERENCIA'!AJ85</f>
        <v>NO OFERTADO</v>
      </c>
      <c r="AJ85" s="37">
        <f>+IF(AI85="NO OFERTADO",0,IF(AI85="NO CUMPLE EV TECNICA",0,IF(AI85="NO HABILITA",0,IF(AI85="HABILITA",('PRECIOS UNITARIOS'!$S85*500)/AH85))))</f>
        <v>0</v>
      </c>
      <c r="AK85" s="35">
        <f>'EV PRECIO REFERENCIA'!AK85</f>
        <v>0</v>
      </c>
      <c r="AL85" s="35" t="str">
        <f>'EV PRECIO REFERENCIA'!AM85</f>
        <v>NO OFERTADO</v>
      </c>
      <c r="AM85" s="37">
        <f>+IF(AL85="NO OFERTADO",0,IF(AL85="NO CUMPLE EV TECNICA",0,IF(AL85="NO HABILITA",0,IF(AL85="HABILITA",('PRECIOS UNITARIOS'!$S85*500)/AK85))))</f>
        <v>0</v>
      </c>
      <c r="AN85" s="35">
        <f>'EV PRECIO REFERENCIA'!AN85</f>
        <v>0</v>
      </c>
      <c r="AO85" s="35" t="str">
        <f>'EV PRECIO REFERENCIA'!AP85</f>
        <v>NO OFERTADO</v>
      </c>
      <c r="AP85" s="37">
        <f>+IF(AO85="NO OFERTADO",0,IF(AO85="NO CUMPLE EV TECNICA",0,IF(AO85="NO HABILITA",0,IF(AO85="HABILITA",('PRECIOS UNITARIOS'!$S85*500)/AN85))))</f>
        <v>0</v>
      </c>
    </row>
    <row r="86" spans="1:42" s="14" customFormat="1" ht="38.25" x14ac:dyDescent="0.2">
      <c r="A86" s="133">
        <v>77</v>
      </c>
      <c r="B86" s="49" t="s">
        <v>161</v>
      </c>
      <c r="C86" s="49" t="s">
        <v>157</v>
      </c>
      <c r="D86" s="132">
        <v>1</v>
      </c>
      <c r="E86" s="50" t="s">
        <v>331</v>
      </c>
      <c r="F86" s="164">
        <v>6069</v>
      </c>
      <c r="G86" s="35">
        <f>'EV PRECIO REFERENCIA'!G86</f>
        <v>0</v>
      </c>
      <c r="H86" s="35" t="str">
        <f>'EV PRECIO REFERENCIA'!I86</f>
        <v>NO OFERTADO</v>
      </c>
      <c r="I86" s="37">
        <f>+IF(H86="NO OFERTADO",0,IF(H86="NO CUMPLE EV TECNICA",0,IF(H86="NO HABILITA",0,IF(H86="HABILITA",('PRECIOS UNITARIOS'!$S86*500)/G86))))</f>
        <v>0</v>
      </c>
      <c r="J86" s="35">
        <f>'EV PRECIO REFERENCIA'!J86</f>
        <v>0</v>
      </c>
      <c r="K86" s="35" t="str">
        <f>'EV PRECIO REFERENCIA'!L86</f>
        <v>NO OFERTADO</v>
      </c>
      <c r="L86" s="37">
        <f>+IF(K86="NO OFERTADO",0,IF(K86="NO CUMPLE EV TECNICA",0,IF(K86="NO HABILITA",0,IF(K86="HABILITA",('PRECIOS UNITARIOS'!$S86*500)/J86))))</f>
        <v>0</v>
      </c>
      <c r="M86" s="35">
        <f>'EV PRECIO REFERENCIA'!M86</f>
        <v>4300</v>
      </c>
      <c r="N86" s="35" t="str">
        <f>'EV PRECIO REFERENCIA'!O86</f>
        <v>HABILITA</v>
      </c>
      <c r="O86" s="37">
        <f>+IF(N86="NO OFERTADO",0,IF(N86="NO CUMPLE EV TECNICA",0,IF(N86="NO HABILITA",0,IF(N86="HABILITA",('PRECIOS UNITARIOS'!$S86*500)/M86))))</f>
        <v>500</v>
      </c>
      <c r="P86" s="35">
        <f>'EV PRECIO REFERENCIA'!P86</f>
        <v>19944</v>
      </c>
      <c r="Q86" s="35" t="str">
        <f>'EV PRECIO REFERENCIA'!R86</f>
        <v>NO HABILITA</v>
      </c>
      <c r="R86" s="37">
        <f>+IF(Q86="NO OFERTADO",0,IF(Q86="NO CUMPLE EV TECNICA",0,IF(Q86="NO HABILITA",0,IF(Q86="HABILITA",('PRECIOS UNITARIOS'!$S86*500)/P86))))</f>
        <v>0</v>
      </c>
      <c r="S86" s="35">
        <f>'EV PRECIO REFERENCIA'!S86</f>
        <v>0</v>
      </c>
      <c r="T86" s="35" t="str">
        <f>'EV PRECIO REFERENCIA'!U86</f>
        <v>NO OFERTADO</v>
      </c>
      <c r="U86" s="37">
        <f>+IF(T86="NO OFERTADO",0,IF(T86="NO CUMPLE EV TECNICA",0,IF(T86="NO HABILITA",0,IF(T86="HABILITA",('PRECIOS UNITARIOS'!$S86*500)/S86))))</f>
        <v>0</v>
      </c>
      <c r="V86" s="35">
        <f>'EV PRECIO REFERENCIA'!V86</f>
        <v>0</v>
      </c>
      <c r="W86" s="35" t="str">
        <f>'EV PRECIO REFERENCIA'!X86</f>
        <v>NO OFERTADO</v>
      </c>
      <c r="X86" s="37">
        <f>+IF(W86="NO OFERTADO",0,IF(W86="NO CUMPLE EV TECNICA",0,IF(W86="NO HABILITA",0,IF(W86="HABILITA",('PRECIOS UNITARIOS'!$S86*500)/V86))))</f>
        <v>0</v>
      </c>
      <c r="Y86" s="35">
        <f>'EV PRECIO REFERENCIA'!Y86</f>
        <v>0</v>
      </c>
      <c r="Z86" s="35" t="str">
        <f>'EV PRECIO REFERENCIA'!AA86</f>
        <v>NO OFERTADO</v>
      </c>
      <c r="AA86" s="37">
        <f>+IF(Z86="NO OFERTADO",0,IF(Z86="NO CUMPLE EV TECNICA",0,IF(Z86="NO HABILITA",0,IF(Z86="HABILITA",('PRECIOS UNITARIOS'!$S86*500)/Y86))))</f>
        <v>0</v>
      </c>
      <c r="AB86" s="35">
        <f>'EV PRECIO REFERENCIA'!AB86</f>
        <v>0</v>
      </c>
      <c r="AC86" s="35" t="str">
        <f>'EV PRECIO REFERENCIA'!AD86</f>
        <v>NO OFERTADO</v>
      </c>
      <c r="AD86" s="37">
        <f>+IF(AC86="NO OFERTADO",0,IF(AC86="NO CUMPLE EV TECNICA",0,IF(AC86="NO HABILITA",0,IF(AC86="HABILITA",('PRECIOS UNITARIOS'!$S86*500)/AB86))))</f>
        <v>0</v>
      </c>
      <c r="AE86" s="35">
        <f>'EV PRECIO REFERENCIA'!AE86</f>
        <v>16086</v>
      </c>
      <c r="AF86" s="35" t="str">
        <f>'EV PRECIO REFERENCIA'!AG86</f>
        <v>NO HABILITA</v>
      </c>
      <c r="AG86" s="37">
        <f>+IF(AF86="NO OFERTADO",0,IF(AF86="NO CUMPLE EV TECNICA",0,IF(AF86="NO HABILITA",0,IF(AF86="HABILITA",('PRECIOS UNITARIOS'!$S86*500)/AE86))))</f>
        <v>0</v>
      </c>
      <c r="AH86" s="35">
        <f>'EV PRECIO REFERENCIA'!AH86</f>
        <v>0</v>
      </c>
      <c r="AI86" s="35" t="str">
        <f>'EV PRECIO REFERENCIA'!AJ86</f>
        <v>NO OFERTADO</v>
      </c>
      <c r="AJ86" s="37">
        <f>+IF(AI86="NO OFERTADO",0,IF(AI86="NO CUMPLE EV TECNICA",0,IF(AI86="NO HABILITA",0,IF(AI86="HABILITA",('PRECIOS UNITARIOS'!$S86*500)/AH86))))</f>
        <v>0</v>
      </c>
      <c r="AK86" s="35">
        <f>'EV PRECIO REFERENCIA'!AK86</f>
        <v>0</v>
      </c>
      <c r="AL86" s="35" t="str">
        <f>'EV PRECIO REFERENCIA'!AM86</f>
        <v>NO OFERTADO</v>
      </c>
      <c r="AM86" s="37">
        <f>+IF(AL86="NO OFERTADO",0,IF(AL86="NO CUMPLE EV TECNICA",0,IF(AL86="NO HABILITA",0,IF(AL86="HABILITA",('PRECIOS UNITARIOS'!$S86*500)/AK86))))</f>
        <v>0</v>
      </c>
      <c r="AN86" s="35">
        <f>'EV PRECIO REFERENCIA'!AN86</f>
        <v>0</v>
      </c>
      <c r="AO86" s="35" t="str">
        <f>'EV PRECIO REFERENCIA'!AP86</f>
        <v>NO OFERTADO</v>
      </c>
      <c r="AP86" s="37">
        <f>+IF(AO86="NO OFERTADO",0,IF(AO86="NO CUMPLE EV TECNICA",0,IF(AO86="NO HABILITA",0,IF(AO86="HABILITA",('PRECIOS UNITARIOS'!$S86*500)/AN86))))</f>
        <v>0</v>
      </c>
    </row>
    <row r="87" spans="1:42" s="14" customFormat="1" ht="25.5" x14ac:dyDescent="0.2">
      <c r="A87" s="132">
        <v>78</v>
      </c>
      <c r="B87" s="49" t="s">
        <v>360</v>
      </c>
      <c r="C87" s="49" t="s">
        <v>157</v>
      </c>
      <c r="D87" s="132">
        <v>1</v>
      </c>
      <c r="E87" s="50" t="s">
        <v>331</v>
      </c>
      <c r="F87" s="164">
        <v>4050</v>
      </c>
      <c r="G87" s="35">
        <f>'EV PRECIO REFERENCIA'!G87</f>
        <v>0</v>
      </c>
      <c r="H87" s="35" t="str">
        <f>'EV PRECIO REFERENCIA'!I87</f>
        <v>NO OFERTADO</v>
      </c>
      <c r="I87" s="37">
        <f>+IF(H87="NO OFERTADO",0,IF(H87="NO CUMPLE EV TECNICA",0,IF(H87="NO HABILITA",0,IF(H87="HABILITA",('PRECIOS UNITARIOS'!$S87*500)/G87))))</f>
        <v>0</v>
      </c>
      <c r="J87" s="35">
        <f>'EV PRECIO REFERENCIA'!J87</f>
        <v>0</v>
      </c>
      <c r="K87" s="35" t="str">
        <f>'EV PRECIO REFERENCIA'!L87</f>
        <v>NO OFERTADO</v>
      </c>
      <c r="L87" s="37">
        <f>+IF(K87="NO OFERTADO",0,IF(K87="NO CUMPLE EV TECNICA",0,IF(K87="NO HABILITA",0,IF(K87="HABILITA",('PRECIOS UNITARIOS'!$S87*500)/J87))))</f>
        <v>0</v>
      </c>
      <c r="M87" s="35">
        <f>'EV PRECIO REFERENCIA'!M87</f>
        <v>0</v>
      </c>
      <c r="N87" s="35" t="str">
        <f>'EV PRECIO REFERENCIA'!O87</f>
        <v>NO OFERTADO</v>
      </c>
      <c r="O87" s="37">
        <f>+IF(N87="NO OFERTADO",0,IF(N87="NO CUMPLE EV TECNICA",0,IF(N87="NO HABILITA",0,IF(N87="HABILITA",('PRECIOS UNITARIOS'!$S87*500)/M87))))</f>
        <v>0</v>
      </c>
      <c r="P87" s="35">
        <f>'EV PRECIO REFERENCIA'!P87</f>
        <v>0</v>
      </c>
      <c r="Q87" s="35" t="str">
        <f>'EV PRECIO REFERENCIA'!R87</f>
        <v>NO OFERTADO</v>
      </c>
      <c r="R87" s="37">
        <f>+IF(Q87="NO OFERTADO",0,IF(Q87="NO CUMPLE EV TECNICA",0,IF(Q87="NO HABILITA",0,IF(Q87="HABILITA",('PRECIOS UNITARIOS'!$S87*500)/P87))))</f>
        <v>0</v>
      </c>
      <c r="S87" s="35">
        <f>'EV PRECIO REFERENCIA'!S87</f>
        <v>0</v>
      </c>
      <c r="T87" s="35" t="str">
        <f>'EV PRECIO REFERENCIA'!U87</f>
        <v>NO OFERTADO</v>
      </c>
      <c r="U87" s="37">
        <f>+IF(T87="NO OFERTADO",0,IF(T87="NO CUMPLE EV TECNICA",0,IF(T87="NO HABILITA",0,IF(T87="HABILITA",('PRECIOS UNITARIOS'!$S87*500)/S87))))</f>
        <v>0</v>
      </c>
      <c r="V87" s="35">
        <f>'EV PRECIO REFERENCIA'!V87</f>
        <v>0</v>
      </c>
      <c r="W87" s="35" t="str">
        <f>'EV PRECIO REFERENCIA'!X87</f>
        <v>NO OFERTADO</v>
      </c>
      <c r="X87" s="37">
        <f>+IF(W87="NO OFERTADO",0,IF(W87="NO CUMPLE EV TECNICA",0,IF(W87="NO HABILITA",0,IF(W87="HABILITA",('PRECIOS UNITARIOS'!$S87*500)/V87))))</f>
        <v>0</v>
      </c>
      <c r="Y87" s="35">
        <f>'EV PRECIO REFERENCIA'!Y87</f>
        <v>0</v>
      </c>
      <c r="Z87" s="35" t="str">
        <f>'EV PRECIO REFERENCIA'!AA87</f>
        <v>NO OFERTADO</v>
      </c>
      <c r="AA87" s="37">
        <f>+IF(Z87="NO OFERTADO",0,IF(Z87="NO CUMPLE EV TECNICA",0,IF(Z87="NO HABILITA",0,IF(Z87="HABILITA",('PRECIOS UNITARIOS'!$S87*500)/Y87))))</f>
        <v>0</v>
      </c>
      <c r="AB87" s="35">
        <f>'EV PRECIO REFERENCIA'!AB87</f>
        <v>7710</v>
      </c>
      <c r="AC87" s="35" t="str">
        <f>'EV PRECIO REFERENCIA'!AD87</f>
        <v>NO HABILITA</v>
      </c>
      <c r="AD87" s="37">
        <f>+IF(AC87="NO OFERTADO",0,IF(AC87="NO CUMPLE EV TECNICA",0,IF(AC87="NO HABILITA",0,IF(AC87="HABILITA",('PRECIOS UNITARIOS'!$S87*500)/AB87))))</f>
        <v>0</v>
      </c>
      <c r="AE87" s="35">
        <f>'EV PRECIO REFERENCIA'!AE87</f>
        <v>6727</v>
      </c>
      <c r="AF87" s="35" t="str">
        <f>'EV PRECIO REFERENCIA'!AG87</f>
        <v>NO HABILITA</v>
      </c>
      <c r="AG87" s="37">
        <f>+IF(AF87="NO OFERTADO",0,IF(AF87="NO CUMPLE EV TECNICA",0,IF(AF87="NO HABILITA",0,IF(AF87="HABILITA",('PRECIOS UNITARIOS'!$S87*500)/AE87))))</f>
        <v>0</v>
      </c>
      <c r="AH87" s="35">
        <f>'EV PRECIO REFERENCIA'!AH87</f>
        <v>0</v>
      </c>
      <c r="AI87" s="35" t="str">
        <f>'EV PRECIO REFERENCIA'!AJ87</f>
        <v>NO OFERTADO</v>
      </c>
      <c r="AJ87" s="37">
        <f>+IF(AI87="NO OFERTADO",0,IF(AI87="NO CUMPLE EV TECNICA",0,IF(AI87="NO HABILITA",0,IF(AI87="HABILITA",('PRECIOS UNITARIOS'!$S87*500)/AH87))))</f>
        <v>0</v>
      </c>
      <c r="AK87" s="35">
        <f>'EV PRECIO REFERENCIA'!AK87</f>
        <v>0</v>
      </c>
      <c r="AL87" s="35" t="str">
        <f>'EV PRECIO REFERENCIA'!AM87</f>
        <v>NO OFERTADO</v>
      </c>
      <c r="AM87" s="37">
        <f>+IF(AL87="NO OFERTADO",0,IF(AL87="NO CUMPLE EV TECNICA",0,IF(AL87="NO HABILITA",0,IF(AL87="HABILITA",('PRECIOS UNITARIOS'!$S87*500)/AK87))))</f>
        <v>0</v>
      </c>
      <c r="AN87" s="35">
        <f>'EV PRECIO REFERENCIA'!AN87</f>
        <v>0</v>
      </c>
      <c r="AO87" s="35" t="str">
        <f>'EV PRECIO REFERENCIA'!AP87</f>
        <v>NO OFERTADO</v>
      </c>
      <c r="AP87" s="37">
        <f>+IF(AO87="NO OFERTADO",0,IF(AO87="NO CUMPLE EV TECNICA",0,IF(AO87="NO HABILITA",0,IF(AO87="HABILITA",('PRECIOS UNITARIOS'!$S87*500)/AN87))))</f>
        <v>0</v>
      </c>
    </row>
    <row r="88" spans="1:42" s="14" customFormat="1" ht="25.5" x14ac:dyDescent="0.2">
      <c r="A88" s="133">
        <v>79</v>
      </c>
      <c r="B88" s="49" t="s">
        <v>163</v>
      </c>
      <c r="C88" s="49" t="s">
        <v>157</v>
      </c>
      <c r="D88" s="132">
        <v>1</v>
      </c>
      <c r="E88" s="50" t="s">
        <v>331</v>
      </c>
      <c r="F88" s="164">
        <v>2650</v>
      </c>
      <c r="G88" s="35">
        <f>'EV PRECIO REFERENCIA'!G88</f>
        <v>0</v>
      </c>
      <c r="H88" s="35" t="str">
        <f>'EV PRECIO REFERENCIA'!I88</f>
        <v>NO OFERTADO</v>
      </c>
      <c r="I88" s="37">
        <f>+IF(H88="NO OFERTADO",0,IF(H88="NO CUMPLE EV TECNICA",0,IF(H88="NO HABILITA",0,IF(H88="HABILITA",('PRECIOS UNITARIOS'!$S88*500)/G88))))</f>
        <v>0</v>
      </c>
      <c r="J88" s="35">
        <f>'EV PRECIO REFERENCIA'!J88</f>
        <v>0</v>
      </c>
      <c r="K88" s="35" t="str">
        <f>'EV PRECIO REFERENCIA'!L88</f>
        <v>NO OFERTADO</v>
      </c>
      <c r="L88" s="37">
        <f>+IF(K88="NO OFERTADO",0,IF(K88="NO CUMPLE EV TECNICA",0,IF(K88="NO HABILITA",0,IF(K88="HABILITA",('PRECIOS UNITARIOS'!$S88*500)/J88))))</f>
        <v>0</v>
      </c>
      <c r="M88" s="35">
        <f>'EV PRECIO REFERENCIA'!M88</f>
        <v>4300</v>
      </c>
      <c r="N88" s="35" t="str">
        <f>'EV PRECIO REFERENCIA'!O88</f>
        <v>NO HABILITA</v>
      </c>
      <c r="O88" s="37">
        <f>+IF(N88="NO OFERTADO",0,IF(N88="NO CUMPLE EV TECNICA",0,IF(N88="NO HABILITA",0,IF(N88="HABILITA",('PRECIOS UNITARIOS'!$S88*500)/M88))))</f>
        <v>0</v>
      </c>
      <c r="P88" s="35">
        <f>'EV PRECIO REFERENCIA'!P88</f>
        <v>4432</v>
      </c>
      <c r="Q88" s="35" t="str">
        <f>'EV PRECIO REFERENCIA'!R88</f>
        <v>NO HABILITA</v>
      </c>
      <c r="R88" s="37">
        <f>+IF(Q88="NO OFERTADO",0,IF(Q88="NO CUMPLE EV TECNICA",0,IF(Q88="NO HABILITA",0,IF(Q88="HABILITA",('PRECIOS UNITARIOS'!$S88*500)/P88))))</f>
        <v>0</v>
      </c>
      <c r="S88" s="35">
        <f>'EV PRECIO REFERENCIA'!S88</f>
        <v>0</v>
      </c>
      <c r="T88" s="35" t="str">
        <f>'EV PRECIO REFERENCIA'!U88</f>
        <v>NO OFERTADO</v>
      </c>
      <c r="U88" s="37">
        <f>+IF(T88="NO OFERTADO",0,IF(T88="NO CUMPLE EV TECNICA",0,IF(T88="NO HABILITA",0,IF(T88="HABILITA",('PRECIOS UNITARIOS'!$S88*500)/S88))))</f>
        <v>0</v>
      </c>
      <c r="V88" s="35">
        <f>'EV PRECIO REFERENCIA'!V88</f>
        <v>0</v>
      </c>
      <c r="W88" s="35" t="str">
        <f>'EV PRECIO REFERENCIA'!X88</f>
        <v>NO OFERTADO</v>
      </c>
      <c r="X88" s="37">
        <f>+IF(W88="NO OFERTADO",0,IF(W88="NO CUMPLE EV TECNICA",0,IF(W88="NO HABILITA",0,IF(W88="HABILITA",('PRECIOS UNITARIOS'!$S88*500)/V88))))</f>
        <v>0</v>
      </c>
      <c r="Y88" s="35">
        <f>'EV PRECIO REFERENCIA'!Y88</f>
        <v>0</v>
      </c>
      <c r="Z88" s="35" t="str">
        <f>'EV PRECIO REFERENCIA'!AA88</f>
        <v>NO OFERTADO</v>
      </c>
      <c r="AA88" s="37">
        <f>+IF(Z88="NO OFERTADO",0,IF(Z88="NO CUMPLE EV TECNICA",0,IF(Z88="NO HABILITA",0,IF(Z88="HABILITA",('PRECIOS UNITARIOS'!$S88*500)/Y88))))</f>
        <v>0</v>
      </c>
      <c r="AB88" s="35">
        <f>'EV PRECIO REFERENCIA'!AB88</f>
        <v>4870</v>
      </c>
      <c r="AC88" s="35" t="str">
        <f>'EV PRECIO REFERENCIA'!AD88</f>
        <v>NO HABILITA</v>
      </c>
      <c r="AD88" s="37">
        <f>+IF(AC88="NO OFERTADO",0,IF(AC88="NO CUMPLE EV TECNICA",0,IF(AC88="NO HABILITA",0,IF(AC88="HABILITA",('PRECIOS UNITARIOS'!$S88*500)/AB88))))</f>
        <v>0</v>
      </c>
      <c r="AE88" s="35">
        <f>'EV PRECIO REFERENCIA'!AE88</f>
        <v>16086</v>
      </c>
      <c r="AF88" s="35" t="str">
        <f>'EV PRECIO REFERENCIA'!AG88</f>
        <v>NO HABILITA</v>
      </c>
      <c r="AG88" s="37">
        <f>+IF(AF88="NO OFERTADO",0,IF(AF88="NO CUMPLE EV TECNICA",0,IF(AF88="NO HABILITA",0,IF(AF88="HABILITA",('PRECIOS UNITARIOS'!$S88*500)/AE88))))</f>
        <v>0</v>
      </c>
      <c r="AH88" s="35">
        <f>'EV PRECIO REFERENCIA'!AH88</f>
        <v>0</v>
      </c>
      <c r="AI88" s="35" t="str">
        <f>'EV PRECIO REFERENCIA'!AJ88</f>
        <v>NO OFERTADO</v>
      </c>
      <c r="AJ88" s="37">
        <f>+IF(AI88="NO OFERTADO",0,IF(AI88="NO CUMPLE EV TECNICA",0,IF(AI88="NO HABILITA",0,IF(AI88="HABILITA",('PRECIOS UNITARIOS'!$S88*500)/AH88))))</f>
        <v>0</v>
      </c>
      <c r="AK88" s="35">
        <f>'EV PRECIO REFERENCIA'!AK88</f>
        <v>0</v>
      </c>
      <c r="AL88" s="35" t="str">
        <f>'EV PRECIO REFERENCIA'!AM88</f>
        <v>NO OFERTADO</v>
      </c>
      <c r="AM88" s="37">
        <f>+IF(AL88="NO OFERTADO",0,IF(AL88="NO CUMPLE EV TECNICA",0,IF(AL88="NO HABILITA",0,IF(AL88="HABILITA",('PRECIOS UNITARIOS'!$S88*500)/AK88))))</f>
        <v>0</v>
      </c>
      <c r="AN88" s="35">
        <f>'EV PRECIO REFERENCIA'!AN88</f>
        <v>0</v>
      </c>
      <c r="AO88" s="35" t="str">
        <f>'EV PRECIO REFERENCIA'!AP88</f>
        <v>NO OFERTADO</v>
      </c>
      <c r="AP88" s="37">
        <f>+IF(AO88="NO OFERTADO",0,IF(AO88="NO CUMPLE EV TECNICA",0,IF(AO88="NO HABILITA",0,IF(AO88="HABILITA",('PRECIOS UNITARIOS'!$S88*500)/AN88))))</f>
        <v>0</v>
      </c>
    </row>
    <row r="89" spans="1:42" s="14" customFormat="1" ht="25.5" x14ac:dyDescent="0.2">
      <c r="A89" s="132">
        <v>80</v>
      </c>
      <c r="B89" s="49" t="s">
        <v>168</v>
      </c>
      <c r="C89" s="49" t="s">
        <v>169</v>
      </c>
      <c r="D89" s="132">
        <v>1</v>
      </c>
      <c r="E89" s="50" t="s">
        <v>331</v>
      </c>
      <c r="F89" s="164">
        <v>3901.25</v>
      </c>
      <c r="G89" s="35">
        <f>'EV PRECIO REFERENCIA'!G89</f>
        <v>0</v>
      </c>
      <c r="H89" s="35" t="str">
        <f>'EV PRECIO REFERENCIA'!I89</f>
        <v>NO OFERTADO</v>
      </c>
      <c r="I89" s="37">
        <f>+IF(H89="NO OFERTADO",0,IF(H89="NO CUMPLE EV TECNICA",0,IF(H89="NO HABILITA",0,IF(H89="HABILITA",('PRECIOS UNITARIOS'!$S89*500)/G89))))</f>
        <v>0</v>
      </c>
      <c r="J89" s="35">
        <f>'EV PRECIO REFERENCIA'!J89</f>
        <v>0</v>
      </c>
      <c r="K89" s="35" t="str">
        <f>'EV PRECIO REFERENCIA'!L89</f>
        <v>NO OFERTADO</v>
      </c>
      <c r="L89" s="37">
        <f>+IF(K89="NO OFERTADO",0,IF(K89="NO CUMPLE EV TECNICA",0,IF(K89="NO HABILITA",0,IF(K89="HABILITA",('PRECIOS UNITARIOS'!$S89*500)/J89))))</f>
        <v>0</v>
      </c>
      <c r="M89" s="35">
        <f>'EV PRECIO REFERENCIA'!M89</f>
        <v>3710</v>
      </c>
      <c r="N89" s="35" t="str">
        <f>'EV PRECIO REFERENCIA'!O89</f>
        <v>HABILITA</v>
      </c>
      <c r="O89" s="37">
        <f>+IF(N89="NO OFERTADO",0,IF(N89="NO CUMPLE EV TECNICA",0,IF(N89="NO HABILITA",0,IF(N89="HABILITA",('PRECIOS UNITARIOS'!$S89*500)/M89))))</f>
        <v>500</v>
      </c>
      <c r="P89" s="35">
        <f>'EV PRECIO REFERENCIA'!P89</f>
        <v>4284</v>
      </c>
      <c r="Q89" s="35" t="str">
        <f>'EV PRECIO REFERENCIA'!R89</f>
        <v>HABILITA</v>
      </c>
      <c r="R89" s="37">
        <f>+IF(Q89="NO OFERTADO",0,IF(Q89="NO CUMPLE EV TECNICA",0,IF(Q89="NO HABILITA",0,IF(Q89="HABILITA",('PRECIOS UNITARIOS'!$S89*500)/P89))))</f>
        <v>433.00653594771239</v>
      </c>
      <c r="S89" s="35">
        <f>'EV PRECIO REFERENCIA'!S89</f>
        <v>0</v>
      </c>
      <c r="T89" s="35" t="str">
        <f>'EV PRECIO REFERENCIA'!U89</f>
        <v>NO OFERTADO</v>
      </c>
      <c r="U89" s="37">
        <f>+IF(T89="NO OFERTADO",0,IF(T89="NO CUMPLE EV TECNICA",0,IF(T89="NO HABILITA",0,IF(T89="HABILITA",('PRECIOS UNITARIOS'!$S89*500)/S89))))</f>
        <v>0</v>
      </c>
      <c r="V89" s="35">
        <f>'EV PRECIO REFERENCIA'!V89</f>
        <v>0</v>
      </c>
      <c r="W89" s="35" t="str">
        <f>'EV PRECIO REFERENCIA'!X89</f>
        <v>NO OFERTADO</v>
      </c>
      <c r="X89" s="37">
        <f>+IF(W89="NO OFERTADO",0,IF(W89="NO CUMPLE EV TECNICA",0,IF(W89="NO HABILITA",0,IF(W89="HABILITA",('PRECIOS UNITARIOS'!$S89*500)/V89))))</f>
        <v>0</v>
      </c>
      <c r="Y89" s="35">
        <f>'EV PRECIO REFERENCIA'!Y89</f>
        <v>0</v>
      </c>
      <c r="Z89" s="35" t="str">
        <f>'EV PRECIO REFERENCIA'!AA89</f>
        <v>NO OFERTADO</v>
      </c>
      <c r="AA89" s="37">
        <f>+IF(Z89="NO OFERTADO",0,IF(Z89="NO CUMPLE EV TECNICA",0,IF(Z89="NO HABILITA",0,IF(Z89="HABILITA",('PRECIOS UNITARIOS'!$S89*500)/Y89))))</f>
        <v>0</v>
      </c>
      <c r="AB89" s="35">
        <f>'EV PRECIO REFERENCIA'!AB89</f>
        <v>4160</v>
      </c>
      <c r="AC89" s="35" t="str">
        <f>'EV PRECIO REFERENCIA'!AD89</f>
        <v>HABILITA</v>
      </c>
      <c r="AD89" s="37">
        <f>+IF(AC89="NO OFERTADO",0,IF(AC89="NO CUMPLE EV TECNICA",0,IF(AC89="NO HABILITA",0,IF(AC89="HABILITA",('PRECIOS UNITARIOS'!$S89*500)/AB89))))</f>
        <v>445.91346153846155</v>
      </c>
      <c r="AE89" s="35">
        <f>'EV PRECIO REFERENCIA'!AE89</f>
        <v>4284</v>
      </c>
      <c r="AF89" s="35" t="str">
        <f>'EV PRECIO REFERENCIA'!AG89</f>
        <v>HABILITA</v>
      </c>
      <c r="AG89" s="37">
        <f>+IF(AF89="NO OFERTADO",0,IF(AF89="NO CUMPLE EV TECNICA",0,IF(AF89="NO HABILITA",0,IF(AF89="HABILITA",('PRECIOS UNITARIOS'!$S89*500)/AE89))))</f>
        <v>433.00653594771239</v>
      </c>
      <c r="AH89" s="35">
        <f>'EV PRECIO REFERENCIA'!AH89</f>
        <v>0</v>
      </c>
      <c r="AI89" s="35" t="str">
        <f>'EV PRECIO REFERENCIA'!AJ89</f>
        <v>NO OFERTADO</v>
      </c>
      <c r="AJ89" s="37">
        <f>+IF(AI89="NO OFERTADO",0,IF(AI89="NO CUMPLE EV TECNICA",0,IF(AI89="NO HABILITA",0,IF(AI89="HABILITA",('PRECIOS UNITARIOS'!$S89*500)/AH89))))</f>
        <v>0</v>
      </c>
      <c r="AK89" s="35">
        <f>'EV PRECIO REFERENCIA'!AK89</f>
        <v>0</v>
      </c>
      <c r="AL89" s="35" t="str">
        <f>'EV PRECIO REFERENCIA'!AM89</f>
        <v>NO OFERTADO</v>
      </c>
      <c r="AM89" s="37">
        <f>+IF(AL89="NO OFERTADO",0,IF(AL89="NO CUMPLE EV TECNICA",0,IF(AL89="NO HABILITA",0,IF(AL89="HABILITA",('PRECIOS UNITARIOS'!$S89*500)/AK89))))</f>
        <v>0</v>
      </c>
      <c r="AN89" s="35">
        <f>'EV PRECIO REFERENCIA'!AN89</f>
        <v>0</v>
      </c>
      <c r="AO89" s="35" t="str">
        <f>'EV PRECIO REFERENCIA'!AP89</f>
        <v>NO OFERTADO</v>
      </c>
      <c r="AP89" s="37">
        <f>+IF(AO89="NO OFERTADO",0,IF(AO89="NO CUMPLE EV TECNICA",0,IF(AO89="NO HABILITA",0,IF(AO89="HABILITA",('PRECIOS UNITARIOS'!$S89*500)/AN89))))</f>
        <v>0</v>
      </c>
    </row>
    <row r="90" spans="1:42" s="14" customFormat="1" ht="25.5" x14ac:dyDescent="0.2">
      <c r="A90" s="133">
        <v>81</v>
      </c>
      <c r="B90" s="49" t="s">
        <v>170</v>
      </c>
      <c r="C90" s="49" t="s">
        <v>169</v>
      </c>
      <c r="D90" s="132">
        <v>1</v>
      </c>
      <c r="E90" s="50" t="s">
        <v>331</v>
      </c>
      <c r="F90" s="164">
        <v>3540</v>
      </c>
      <c r="G90" s="35">
        <f>'EV PRECIO REFERENCIA'!G90</f>
        <v>0</v>
      </c>
      <c r="H90" s="35" t="str">
        <f>'EV PRECIO REFERENCIA'!I90</f>
        <v>NO OFERTADO</v>
      </c>
      <c r="I90" s="37">
        <f>+IF(H90="NO OFERTADO",0,IF(H90="NO CUMPLE EV TECNICA",0,IF(H90="NO HABILITA",0,IF(H90="HABILITA",('PRECIOS UNITARIOS'!$S90*500)/G90))))</f>
        <v>0</v>
      </c>
      <c r="J90" s="35">
        <f>'EV PRECIO REFERENCIA'!J90</f>
        <v>0</v>
      </c>
      <c r="K90" s="35" t="str">
        <f>'EV PRECIO REFERENCIA'!L90</f>
        <v>NO OFERTADO</v>
      </c>
      <c r="L90" s="37">
        <f>+IF(K90="NO OFERTADO",0,IF(K90="NO CUMPLE EV TECNICA",0,IF(K90="NO HABILITA",0,IF(K90="HABILITA",('PRECIOS UNITARIOS'!$S90*500)/J90))))</f>
        <v>0</v>
      </c>
      <c r="M90" s="35">
        <f>'EV PRECIO REFERENCIA'!M90</f>
        <v>3710</v>
      </c>
      <c r="N90" s="35" t="str">
        <f>'EV PRECIO REFERENCIA'!O90</f>
        <v>HABILITA</v>
      </c>
      <c r="O90" s="37">
        <f>+IF(N90="NO OFERTADO",0,IF(N90="NO CUMPLE EV TECNICA",0,IF(N90="NO HABILITA",0,IF(N90="HABILITA",('PRECIOS UNITARIOS'!$S90*500)/M90))))</f>
        <v>500</v>
      </c>
      <c r="P90" s="35">
        <f>'EV PRECIO REFERENCIA'!P90</f>
        <v>4284</v>
      </c>
      <c r="Q90" s="35" t="str">
        <f>'EV PRECIO REFERENCIA'!R90</f>
        <v>HABILITA</v>
      </c>
      <c r="R90" s="37">
        <f>+IF(Q90="NO OFERTADO",0,IF(Q90="NO CUMPLE EV TECNICA",0,IF(Q90="NO HABILITA",0,IF(Q90="HABILITA",('PRECIOS UNITARIOS'!$S90*500)/P90))))</f>
        <v>433.00653594771239</v>
      </c>
      <c r="S90" s="35">
        <f>'EV PRECIO REFERENCIA'!S90</f>
        <v>0</v>
      </c>
      <c r="T90" s="35" t="str">
        <f>'EV PRECIO REFERENCIA'!U90</f>
        <v>NO OFERTADO</v>
      </c>
      <c r="U90" s="37">
        <f>+IF(T90="NO OFERTADO",0,IF(T90="NO CUMPLE EV TECNICA",0,IF(T90="NO HABILITA",0,IF(T90="HABILITA",('PRECIOS UNITARIOS'!$S90*500)/S90))))</f>
        <v>0</v>
      </c>
      <c r="V90" s="35">
        <f>'EV PRECIO REFERENCIA'!V90</f>
        <v>0</v>
      </c>
      <c r="W90" s="35" t="str">
        <f>'EV PRECIO REFERENCIA'!X90</f>
        <v>NO OFERTADO</v>
      </c>
      <c r="X90" s="37">
        <f>+IF(W90="NO OFERTADO",0,IF(W90="NO CUMPLE EV TECNICA",0,IF(W90="NO HABILITA",0,IF(W90="HABILITA",('PRECIOS UNITARIOS'!$S90*500)/V90))))</f>
        <v>0</v>
      </c>
      <c r="Y90" s="35">
        <f>'EV PRECIO REFERENCIA'!Y90</f>
        <v>0</v>
      </c>
      <c r="Z90" s="35" t="str">
        <f>'EV PRECIO REFERENCIA'!AA90</f>
        <v>NO OFERTADO</v>
      </c>
      <c r="AA90" s="37">
        <f>+IF(Z90="NO OFERTADO",0,IF(Z90="NO CUMPLE EV TECNICA",0,IF(Z90="NO HABILITA",0,IF(Z90="HABILITA",('PRECIOS UNITARIOS'!$S90*500)/Y90))))</f>
        <v>0</v>
      </c>
      <c r="AB90" s="35">
        <f>'EV PRECIO REFERENCIA'!AB90</f>
        <v>4160</v>
      </c>
      <c r="AC90" s="35" t="str">
        <f>'EV PRECIO REFERENCIA'!AD90</f>
        <v>HABILITA</v>
      </c>
      <c r="AD90" s="37">
        <f>+IF(AC90="NO OFERTADO",0,IF(AC90="NO CUMPLE EV TECNICA",0,IF(AC90="NO HABILITA",0,IF(AC90="HABILITA",('PRECIOS UNITARIOS'!$S90*500)/AB90))))</f>
        <v>445.91346153846155</v>
      </c>
      <c r="AE90" s="35">
        <f>'EV PRECIO REFERENCIA'!AE90</f>
        <v>4284</v>
      </c>
      <c r="AF90" s="35" t="str">
        <f>'EV PRECIO REFERENCIA'!AG90</f>
        <v>HABILITA</v>
      </c>
      <c r="AG90" s="37">
        <f>+IF(AF90="NO OFERTADO",0,IF(AF90="NO CUMPLE EV TECNICA",0,IF(AF90="NO HABILITA",0,IF(AF90="HABILITA",('PRECIOS UNITARIOS'!$S90*500)/AE90))))</f>
        <v>433.00653594771239</v>
      </c>
      <c r="AH90" s="35">
        <f>'EV PRECIO REFERENCIA'!AH90</f>
        <v>0</v>
      </c>
      <c r="AI90" s="35" t="str">
        <f>'EV PRECIO REFERENCIA'!AJ90</f>
        <v>NO OFERTADO</v>
      </c>
      <c r="AJ90" s="37">
        <f>+IF(AI90="NO OFERTADO",0,IF(AI90="NO CUMPLE EV TECNICA",0,IF(AI90="NO HABILITA",0,IF(AI90="HABILITA",('PRECIOS UNITARIOS'!$S90*500)/AH90))))</f>
        <v>0</v>
      </c>
      <c r="AK90" s="35">
        <f>'EV PRECIO REFERENCIA'!AK90</f>
        <v>0</v>
      </c>
      <c r="AL90" s="35" t="str">
        <f>'EV PRECIO REFERENCIA'!AM90</f>
        <v>NO OFERTADO</v>
      </c>
      <c r="AM90" s="37">
        <f>+IF(AL90="NO OFERTADO",0,IF(AL90="NO CUMPLE EV TECNICA",0,IF(AL90="NO HABILITA",0,IF(AL90="HABILITA",('PRECIOS UNITARIOS'!$S90*500)/AK90))))</f>
        <v>0</v>
      </c>
      <c r="AN90" s="35">
        <f>'EV PRECIO REFERENCIA'!AN90</f>
        <v>0</v>
      </c>
      <c r="AO90" s="35" t="str">
        <f>'EV PRECIO REFERENCIA'!AP90</f>
        <v>NO OFERTADO</v>
      </c>
      <c r="AP90" s="37">
        <f>+IF(AO90="NO OFERTADO",0,IF(AO90="NO CUMPLE EV TECNICA",0,IF(AO90="NO HABILITA",0,IF(AO90="HABILITA",('PRECIOS UNITARIOS'!$S90*500)/AN90))))</f>
        <v>0</v>
      </c>
    </row>
    <row r="91" spans="1:42" s="14" customFormat="1" ht="25.5" x14ac:dyDescent="0.2">
      <c r="A91" s="132">
        <v>82</v>
      </c>
      <c r="B91" s="49" t="s">
        <v>171</v>
      </c>
      <c r="C91" s="49" t="s">
        <v>169</v>
      </c>
      <c r="D91" s="132">
        <v>1</v>
      </c>
      <c r="E91" s="50" t="s">
        <v>331</v>
      </c>
      <c r="F91" s="164">
        <v>3863.75</v>
      </c>
      <c r="G91" s="35">
        <f>'EV PRECIO REFERENCIA'!G91</f>
        <v>0</v>
      </c>
      <c r="H91" s="35" t="str">
        <f>'EV PRECIO REFERENCIA'!I91</f>
        <v>NO OFERTADO</v>
      </c>
      <c r="I91" s="37">
        <f>+IF(H91="NO OFERTADO",0,IF(H91="NO CUMPLE EV TECNICA",0,IF(H91="NO HABILITA",0,IF(H91="HABILITA",('PRECIOS UNITARIOS'!$S91*500)/G91))))</f>
        <v>0</v>
      </c>
      <c r="J91" s="35">
        <f>'EV PRECIO REFERENCIA'!J91</f>
        <v>0</v>
      </c>
      <c r="K91" s="35" t="str">
        <f>'EV PRECIO REFERENCIA'!L91</f>
        <v>NO OFERTADO</v>
      </c>
      <c r="L91" s="37">
        <f>+IF(K91="NO OFERTADO",0,IF(K91="NO CUMPLE EV TECNICA",0,IF(K91="NO HABILITA",0,IF(K91="HABILITA",('PRECIOS UNITARIOS'!$S91*500)/J91))))</f>
        <v>0</v>
      </c>
      <c r="M91" s="35">
        <f>'EV PRECIO REFERENCIA'!M91</f>
        <v>3710</v>
      </c>
      <c r="N91" s="35" t="str">
        <f>'EV PRECIO REFERENCIA'!O91</f>
        <v>HABILITA</v>
      </c>
      <c r="O91" s="37">
        <f>+IF(N91="NO OFERTADO",0,IF(N91="NO CUMPLE EV TECNICA",0,IF(N91="NO HABILITA",0,IF(N91="HABILITA",('PRECIOS UNITARIOS'!$S91*500)/M91))))</f>
        <v>500</v>
      </c>
      <c r="P91" s="35">
        <f>'EV PRECIO REFERENCIA'!P91</f>
        <v>4284</v>
      </c>
      <c r="Q91" s="35" t="str">
        <f>'EV PRECIO REFERENCIA'!R91</f>
        <v>HABILITA</v>
      </c>
      <c r="R91" s="37">
        <f>+IF(Q91="NO OFERTADO",0,IF(Q91="NO CUMPLE EV TECNICA",0,IF(Q91="NO HABILITA",0,IF(Q91="HABILITA",('PRECIOS UNITARIOS'!$S91*500)/P91))))</f>
        <v>433.00653594771239</v>
      </c>
      <c r="S91" s="35">
        <f>'EV PRECIO REFERENCIA'!S91</f>
        <v>0</v>
      </c>
      <c r="T91" s="35" t="str">
        <f>'EV PRECIO REFERENCIA'!U91</f>
        <v>NO OFERTADO</v>
      </c>
      <c r="U91" s="37">
        <f>+IF(T91="NO OFERTADO",0,IF(T91="NO CUMPLE EV TECNICA",0,IF(T91="NO HABILITA",0,IF(T91="HABILITA",('PRECIOS UNITARIOS'!$S91*500)/S91))))</f>
        <v>0</v>
      </c>
      <c r="V91" s="35">
        <f>'EV PRECIO REFERENCIA'!V91</f>
        <v>0</v>
      </c>
      <c r="W91" s="35" t="str">
        <f>'EV PRECIO REFERENCIA'!X91</f>
        <v>NO OFERTADO</v>
      </c>
      <c r="X91" s="37">
        <f>+IF(W91="NO OFERTADO",0,IF(W91="NO CUMPLE EV TECNICA",0,IF(W91="NO HABILITA",0,IF(W91="HABILITA",('PRECIOS UNITARIOS'!$S91*500)/V91))))</f>
        <v>0</v>
      </c>
      <c r="Y91" s="35">
        <f>'EV PRECIO REFERENCIA'!Y91</f>
        <v>0</v>
      </c>
      <c r="Z91" s="35" t="str">
        <f>'EV PRECIO REFERENCIA'!AA91</f>
        <v>NO OFERTADO</v>
      </c>
      <c r="AA91" s="37">
        <f>+IF(Z91="NO OFERTADO",0,IF(Z91="NO CUMPLE EV TECNICA",0,IF(Z91="NO HABILITA",0,IF(Z91="HABILITA",('PRECIOS UNITARIOS'!$S91*500)/Y91))))</f>
        <v>0</v>
      </c>
      <c r="AB91" s="35">
        <f>'EV PRECIO REFERENCIA'!AB91</f>
        <v>4160</v>
      </c>
      <c r="AC91" s="35" t="str">
        <f>'EV PRECIO REFERENCIA'!AD91</f>
        <v>HABILITA</v>
      </c>
      <c r="AD91" s="37">
        <f>+IF(AC91="NO OFERTADO",0,IF(AC91="NO CUMPLE EV TECNICA",0,IF(AC91="NO HABILITA",0,IF(AC91="HABILITA",('PRECIOS UNITARIOS'!$S91*500)/AB91))))</f>
        <v>445.91346153846155</v>
      </c>
      <c r="AE91" s="35">
        <f>'EV PRECIO REFERENCIA'!AE91</f>
        <v>4284</v>
      </c>
      <c r="AF91" s="35" t="str">
        <f>'EV PRECIO REFERENCIA'!AG91</f>
        <v>HABILITA</v>
      </c>
      <c r="AG91" s="37">
        <f>+IF(AF91="NO OFERTADO",0,IF(AF91="NO CUMPLE EV TECNICA",0,IF(AF91="NO HABILITA",0,IF(AF91="HABILITA",('PRECIOS UNITARIOS'!$S91*500)/AE91))))</f>
        <v>433.00653594771239</v>
      </c>
      <c r="AH91" s="35">
        <f>'EV PRECIO REFERENCIA'!AH91</f>
        <v>0</v>
      </c>
      <c r="AI91" s="35" t="str">
        <f>'EV PRECIO REFERENCIA'!AJ91</f>
        <v>NO OFERTADO</v>
      </c>
      <c r="AJ91" s="37">
        <f>+IF(AI91="NO OFERTADO",0,IF(AI91="NO CUMPLE EV TECNICA",0,IF(AI91="NO HABILITA",0,IF(AI91="HABILITA",('PRECIOS UNITARIOS'!$S91*500)/AH91))))</f>
        <v>0</v>
      </c>
      <c r="AK91" s="35">
        <f>'EV PRECIO REFERENCIA'!AK91</f>
        <v>0</v>
      </c>
      <c r="AL91" s="35" t="str">
        <f>'EV PRECIO REFERENCIA'!AM91</f>
        <v>NO OFERTADO</v>
      </c>
      <c r="AM91" s="37">
        <f>+IF(AL91="NO OFERTADO",0,IF(AL91="NO CUMPLE EV TECNICA",0,IF(AL91="NO HABILITA",0,IF(AL91="HABILITA",('PRECIOS UNITARIOS'!$S91*500)/AK91))))</f>
        <v>0</v>
      </c>
      <c r="AN91" s="35">
        <f>'EV PRECIO REFERENCIA'!AN91</f>
        <v>0</v>
      </c>
      <c r="AO91" s="35" t="str">
        <f>'EV PRECIO REFERENCIA'!AP91</f>
        <v>NO OFERTADO</v>
      </c>
      <c r="AP91" s="37">
        <f>+IF(AO91="NO OFERTADO",0,IF(AO91="NO CUMPLE EV TECNICA",0,IF(AO91="NO HABILITA",0,IF(AO91="HABILITA",('PRECIOS UNITARIOS'!$S91*500)/AN91))))</f>
        <v>0</v>
      </c>
    </row>
    <row r="92" spans="1:42" s="14" customFormat="1" ht="38.25" x14ac:dyDescent="0.2">
      <c r="A92" s="133">
        <v>83</v>
      </c>
      <c r="B92" s="49" t="s">
        <v>197</v>
      </c>
      <c r="C92" s="49" t="s">
        <v>198</v>
      </c>
      <c r="D92" s="132">
        <v>1</v>
      </c>
      <c r="E92" s="50" t="s">
        <v>331</v>
      </c>
      <c r="F92" s="164">
        <v>4943</v>
      </c>
      <c r="G92" s="35">
        <f>'EV PRECIO REFERENCIA'!G92</f>
        <v>0</v>
      </c>
      <c r="H92" s="35" t="str">
        <f>'EV PRECIO REFERENCIA'!I92</f>
        <v>NO OFERTADO</v>
      </c>
      <c r="I92" s="37">
        <f>+IF(H92="NO OFERTADO",0,IF(H92="NO CUMPLE EV TECNICA",0,IF(H92="NO HABILITA",0,IF(H92="HABILITA",('PRECIOS UNITARIOS'!$S92*500)/G92))))</f>
        <v>0</v>
      </c>
      <c r="J92" s="35">
        <f>'EV PRECIO REFERENCIA'!J92</f>
        <v>0</v>
      </c>
      <c r="K92" s="35" t="str">
        <f>'EV PRECIO REFERENCIA'!L92</f>
        <v>NO OFERTADO</v>
      </c>
      <c r="L92" s="37">
        <f>+IF(K92="NO OFERTADO",0,IF(K92="NO CUMPLE EV TECNICA",0,IF(K92="NO HABILITA",0,IF(K92="HABILITA",('PRECIOS UNITARIOS'!$S92*500)/J92))))</f>
        <v>0</v>
      </c>
      <c r="M92" s="35">
        <f>'EV PRECIO REFERENCIA'!M92</f>
        <v>4980</v>
      </c>
      <c r="N92" s="35" t="str">
        <f>'EV PRECIO REFERENCIA'!O92</f>
        <v>HABILITA</v>
      </c>
      <c r="O92" s="37">
        <f>+IF(N92="NO OFERTADO",0,IF(N92="NO CUMPLE EV TECNICA",0,IF(N92="NO HABILITA",0,IF(N92="HABILITA",('PRECIOS UNITARIOS'!$S92*500)/M92))))</f>
        <v>500</v>
      </c>
      <c r="P92" s="35">
        <f>'EV PRECIO REFERENCIA'!P92</f>
        <v>6896.05</v>
      </c>
      <c r="Q92" s="35" t="str">
        <f>'EV PRECIO REFERENCIA'!R92</f>
        <v>NO HABILITA</v>
      </c>
      <c r="R92" s="37">
        <f>+IF(Q92="NO OFERTADO",0,IF(Q92="NO CUMPLE EV TECNICA",0,IF(Q92="NO HABILITA",0,IF(Q92="HABILITA",('PRECIOS UNITARIOS'!$S92*500)/P92))))</f>
        <v>0</v>
      </c>
      <c r="S92" s="35">
        <f>'EV PRECIO REFERENCIA'!S92</f>
        <v>6188</v>
      </c>
      <c r="T92" s="35" t="str">
        <f>'EV PRECIO REFERENCIA'!U92</f>
        <v>HABILITA</v>
      </c>
      <c r="U92" s="37">
        <f>+IF(T92="NO OFERTADO",0,IF(T92="NO CUMPLE EV TECNICA",0,IF(T92="NO HABILITA",0,IF(T92="HABILITA",('PRECIOS UNITARIOS'!$S92*500)/S92))))</f>
        <v>402.39172592113766</v>
      </c>
      <c r="V92" s="35">
        <f>'EV PRECIO REFERENCIA'!V92</f>
        <v>0</v>
      </c>
      <c r="W92" s="35" t="str">
        <f>'EV PRECIO REFERENCIA'!X92</f>
        <v>NO OFERTADO</v>
      </c>
      <c r="X92" s="37">
        <f>+IF(W92="NO OFERTADO",0,IF(W92="NO CUMPLE EV TECNICA",0,IF(W92="NO HABILITA",0,IF(W92="HABILITA",('PRECIOS UNITARIOS'!$S92*500)/V92))))</f>
        <v>0</v>
      </c>
      <c r="Y92" s="35">
        <f>'EV PRECIO REFERENCIA'!Y92</f>
        <v>0</v>
      </c>
      <c r="Z92" s="35" t="str">
        <f>'EV PRECIO REFERENCIA'!AA92</f>
        <v>NO OFERTADO</v>
      </c>
      <c r="AA92" s="37">
        <f>+IF(Z92="NO OFERTADO",0,IF(Z92="NO CUMPLE EV TECNICA",0,IF(Z92="NO HABILITA",0,IF(Z92="HABILITA",('PRECIOS UNITARIOS'!$S92*500)/Y92))))</f>
        <v>0</v>
      </c>
      <c r="AB92" s="35">
        <f>'EV PRECIO REFERENCIA'!AB92</f>
        <v>5540</v>
      </c>
      <c r="AC92" s="35" t="str">
        <f>'EV PRECIO REFERENCIA'!AD92</f>
        <v>HABILITA</v>
      </c>
      <c r="AD92" s="37">
        <f>+IF(AC92="NO OFERTADO",0,IF(AC92="NO CUMPLE EV TECNICA",0,IF(AC92="NO HABILITA",0,IF(AC92="HABILITA",('PRECIOS UNITARIOS'!$S92*500)/AB92))))</f>
        <v>449.45848375451266</v>
      </c>
      <c r="AE92" s="35">
        <f>'EV PRECIO REFERENCIA'!AE92</f>
        <v>0</v>
      </c>
      <c r="AF92" s="35" t="str">
        <f>'EV PRECIO REFERENCIA'!AG92</f>
        <v>NO OFERTADO</v>
      </c>
      <c r="AG92" s="37">
        <f>+IF(AF92="NO OFERTADO",0,IF(AF92="NO CUMPLE EV TECNICA",0,IF(AF92="NO HABILITA",0,IF(AF92="HABILITA",('PRECIOS UNITARIOS'!$S92*500)/AE92))))</f>
        <v>0</v>
      </c>
      <c r="AH92" s="35">
        <f>'EV PRECIO REFERENCIA'!AH92</f>
        <v>0</v>
      </c>
      <c r="AI92" s="35" t="str">
        <f>'EV PRECIO REFERENCIA'!AJ92</f>
        <v>NO OFERTADO</v>
      </c>
      <c r="AJ92" s="37">
        <f>+IF(AI92="NO OFERTADO",0,IF(AI92="NO CUMPLE EV TECNICA",0,IF(AI92="NO HABILITA",0,IF(AI92="HABILITA",('PRECIOS UNITARIOS'!$S92*500)/AH92))))</f>
        <v>0</v>
      </c>
      <c r="AK92" s="35">
        <f>'EV PRECIO REFERENCIA'!AK92</f>
        <v>0</v>
      </c>
      <c r="AL92" s="35" t="str">
        <f>'EV PRECIO REFERENCIA'!AM92</f>
        <v>NO OFERTADO</v>
      </c>
      <c r="AM92" s="37">
        <f>+IF(AL92="NO OFERTADO",0,IF(AL92="NO CUMPLE EV TECNICA",0,IF(AL92="NO HABILITA",0,IF(AL92="HABILITA",('PRECIOS UNITARIOS'!$S92*500)/AK92))))</f>
        <v>0</v>
      </c>
      <c r="AN92" s="35">
        <f>'EV PRECIO REFERENCIA'!AN92</f>
        <v>0</v>
      </c>
      <c r="AO92" s="35" t="str">
        <f>'EV PRECIO REFERENCIA'!AP92</f>
        <v>NO OFERTADO</v>
      </c>
      <c r="AP92" s="37">
        <f>+IF(AO92="NO OFERTADO",0,IF(AO92="NO CUMPLE EV TECNICA",0,IF(AO92="NO HABILITA",0,IF(AO92="HABILITA",('PRECIOS UNITARIOS'!$S92*500)/AN92))))</f>
        <v>0</v>
      </c>
    </row>
    <row r="93" spans="1:42" s="14" customFormat="1" ht="51" x14ac:dyDescent="0.2">
      <c r="A93" s="132">
        <v>84</v>
      </c>
      <c r="B93" s="49" t="s">
        <v>202</v>
      </c>
      <c r="C93" s="49" t="s">
        <v>201</v>
      </c>
      <c r="D93" s="132">
        <v>1</v>
      </c>
      <c r="E93" s="50" t="s">
        <v>331</v>
      </c>
      <c r="F93" s="164">
        <v>75000</v>
      </c>
      <c r="G93" s="35">
        <f>'EV PRECIO REFERENCIA'!G93</f>
        <v>0</v>
      </c>
      <c r="H93" s="35" t="str">
        <f>'EV PRECIO REFERENCIA'!I93</f>
        <v>NO OFERTADO</v>
      </c>
      <c r="I93" s="37">
        <f>+IF(H93="NO OFERTADO",0,IF(H93="NO CUMPLE EV TECNICA",0,IF(H93="NO HABILITA",0,IF(H93="HABILITA",('PRECIOS UNITARIOS'!$S93*500)/G93))))</f>
        <v>0</v>
      </c>
      <c r="J93" s="35">
        <f>'EV PRECIO REFERENCIA'!J93</f>
        <v>0</v>
      </c>
      <c r="K93" s="35" t="str">
        <f>'EV PRECIO REFERENCIA'!L93</f>
        <v>NO OFERTADO</v>
      </c>
      <c r="L93" s="37">
        <f>+IF(K93="NO OFERTADO",0,IF(K93="NO CUMPLE EV TECNICA",0,IF(K93="NO HABILITA",0,IF(K93="HABILITA",('PRECIOS UNITARIOS'!$S93*500)/J93))))</f>
        <v>0</v>
      </c>
      <c r="M93" s="35">
        <f>'EV PRECIO REFERENCIA'!M93</f>
        <v>73240</v>
      </c>
      <c r="N93" s="35" t="str">
        <f>'EV PRECIO REFERENCIA'!O93</f>
        <v>HABILITA</v>
      </c>
      <c r="O93" s="37">
        <f>+IF(N93="NO OFERTADO",0,IF(N93="NO CUMPLE EV TECNICA",0,IF(N93="NO HABILITA",0,IF(N93="HABILITA",('PRECIOS UNITARIOS'!$S93*500)/M93))))</f>
        <v>334.51665756417259</v>
      </c>
      <c r="P93" s="35">
        <f>'EV PRECIO REFERENCIA'!P93</f>
        <v>299565</v>
      </c>
      <c r="Q93" s="35" t="str">
        <f>'EV PRECIO REFERENCIA'!R93</f>
        <v>NO HABILITA</v>
      </c>
      <c r="R93" s="37">
        <f>+IF(Q93="NO OFERTADO",0,IF(Q93="NO CUMPLE EV TECNICA",0,IF(Q93="NO HABILITA",0,IF(Q93="HABILITA",('PRECIOS UNITARIOS'!$S93*500)/P93))))</f>
        <v>0</v>
      </c>
      <c r="S93" s="35">
        <f>'EV PRECIO REFERENCIA'!S93</f>
        <v>0</v>
      </c>
      <c r="T93" s="35" t="str">
        <f>'EV PRECIO REFERENCIA'!U93</f>
        <v>NO OFERTADO</v>
      </c>
      <c r="U93" s="37">
        <f>+IF(T93="NO OFERTADO",0,IF(T93="NO CUMPLE EV TECNICA",0,IF(T93="NO HABILITA",0,IF(T93="HABILITA",('PRECIOS UNITARIOS'!$S93*500)/S93))))</f>
        <v>0</v>
      </c>
      <c r="V93" s="35">
        <f>'EV PRECIO REFERENCIA'!V93</f>
        <v>0</v>
      </c>
      <c r="W93" s="35" t="str">
        <f>'EV PRECIO REFERENCIA'!X93</f>
        <v>NO OFERTADO</v>
      </c>
      <c r="X93" s="37">
        <f>+IF(W93="NO OFERTADO",0,IF(W93="NO CUMPLE EV TECNICA",0,IF(W93="NO HABILITA",0,IF(W93="HABILITA",('PRECIOS UNITARIOS'!$S93*500)/V93))))</f>
        <v>0</v>
      </c>
      <c r="Y93" s="35">
        <f>'EV PRECIO REFERENCIA'!Y93</f>
        <v>0</v>
      </c>
      <c r="Z93" s="35" t="str">
        <f>'EV PRECIO REFERENCIA'!AA93</f>
        <v>NO OFERTADO</v>
      </c>
      <c r="AA93" s="37">
        <f>+IF(Z93="NO OFERTADO",0,IF(Z93="NO CUMPLE EV TECNICA",0,IF(Z93="NO HABILITA",0,IF(Z93="HABILITA",('PRECIOS UNITARIOS'!$S93*500)/Y93))))</f>
        <v>0</v>
      </c>
      <c r="AB93" s="35">
        <f>'EV PRECIO REFERENCIA'!AB93</f>
        <v>74870</v>
      </c>
      <c r="AC93" s="35" t="str">
        <f>'EV PRECIO REFERENCIA'!AD93</f>
        <v>NO HABILITA</v>
      </c>
      <c r="AD93" s="37">
        <f>+IF(AC93="NO OFERTADO",0,IF(AC93="NO CUMPLE EV TECNICA",0,IF(AC93="NO HABILITA",0,IF(AC93="HABILITA",('PRECIOS UNITARIOS'!$S93*500)/AB93))))</f>
        <v>0</v>
      </c>
      <c r="AE93" s="35">
        <f>'EV PRECIO REFERENCIA'!AE93</f>
        <v>0</v>
      </c>
      <c r="AF93" s="35" t="str">
        <f>'EV PRECIO REFERENCIA'!AG93</f>
        <v>NO OFERTADO</v>
      </c>
      <c r="AG93" s="37">
        <f>+IF(AF93="NO OFERTADO",0,IF(AF93="NO CUMPLE EV TECNICA",0,IF(AF93="NO HABILITA",0,IF(AF93="HABILITA",('PRECIOS UNITARIOS'!$S93*500)/AE93))))</f>
        <v>0</v>
      </c>
      <c r="AH93" s="35">
        <f>'EV PRECIO REFERENCIA'!AH93</f>
        <v>0</v>
      </c>
      <c r="AI93" s="35" t="str">
        <f>'EV PRECIO REFERENCIA'!AJ93</f>
        <v>NO OFERTADO</v>
      </c>
      <c r="AJ93" s="37">
        <f>+IF(AI93="NO OFERTADO",0,IF(AI93="NO CUMPLE EV TECNICA",0,IF(AI93="NO HABILITA",0,IF(AI93="HABILITA",('PRECIOS UNITARIOS'!$S93*500)/AH93))))</f>
        <v>0</v>
      </c>
      <c r="AK93" s="35">
        <f>'EV PRECIO REFERENCIA'!AK93</f>
        <v>0</v>
      </c>
      <c r="AL93" s="35" t="str">
        <f>'EV PRECIO REFERENCIA'!AM93</f>
        <v>NO OFERTADO</v>
      </c>
      <c r="AM93" s="37">
        <f>+IF(AL93="NO OFERTADO",0,IF(AL93="NO CUMPLE EV TECNICA",0,IF(AL93="NO HABILITA",0,IF(AL93="HABILITA",('PRECIOS UNITARIOS'!$S93*500)/AK93))))</f>
        <v>0</v>
      </c>
      <c r="AN93" s="35">
        <f>'EV PRECIO REFERENCIA'!AN93</f>
        <v>49000</v>
      </c>
      <c r="AO93" s="35" t="str">
        <f>'EV PRECIO REFERENCIA'!AP93</f>
        <v>HABILITA</v>
      </c>
      <c r="AP93" s="37">
        <f>+IF(AO93="NO OFERTADO",0,IF(AO93="NO CUMPLE EV TECNICA",0,IF(AO93="NO HABILITA",0,IF(AO93="HABILITA",('PRECIOS UNITARIOS'!$S93*500)/AN93))))</f>
        <v>500</v>
      </c>
    </row>
    <row r="94" spans="1:42" s="14" customFormat="1" ht="38.25" x14ac:dyDescent="0.2">
      <c r="A94" s="133">
        <v>85</v>
      </c>
      <c r="B94" s="49" t="s">
        <v>361</v>
      </c>
      <c r="C94" s="49" t="s">
        <v>201</v>
      </c>
      <c r="D94" s="132">
        <v>1</v>
      </c>
      <c r="E94" s="50" t="s">
        <v>331</v>
      </c>
      <c r="F94" s="164">
        <v>99000</v>
      </c>
      <c r="G94" s="35">
        <f>'EV PRECIO REFERENCIA'!G94</f>
        <v>0</v>
      </c>
      <c r="H94" s="35" t="str">
        <f>'EV PRECIO REFERENCIA'!I94</f>
        <v>NO OFERTADO</v>
      </c>
      <c r="I94" s="37">
        <f>+IF(H94="NO OFERTADO",0,IF(H94="NO CUMPLE EV TECNICA",0,IF(H94="NO HABILITA",0,IF(H94="HABILITA",('PRECIOS UNITARIOS'!$S94*500)/G94))))</f>
        <v>0</v>
      </c>
      <c r="J94" s="35">
        <f>'EV PRECIO REFERENCIA'!J94</f>
        <v>0</v>
      </c>
      <c r="K94" s="35" t="str">
        <f>'EV PRECIO REFERENCIA'!L94</f>
        <v>NO OFERTADO</v>
      </c>
      <c r="L94" s="37">
        <f>+IF(K94="NO OFERTADO",0,IF(K94="NO CUMPLE EV TECNICA",0,IF(K94="NO HABILITA",0,IF(K94="HABILITA",('PRECIOS UNITARIOS'!$S94*500)/J94))))</f>
        <v>0</v>
      </c>
      <c r="M94" s="35">
        <f>'EV PRECIO REFERENCIA'!M94</f>
        <v>108300</v>
      </c>
      <c r="N94" s="35" t="str">
        <f>'EV PRECIO REFERENCIA'!O94</f>
        <v>HABILITA</v>
      </c>
      <c r="O94" s="37">
        <f>+IF(N94="NO OFERTADO",0,IF(N94="NO CUMPLE EV TECNICA",0,IF(N94="NO HABILITA",0,IF(N94="HABILITA",('PRECIOS UNITARIOS'!$S94*500)/M94))))</f>
        <v>457.06371191135736</v>
      </c>
      <c r="P94" s="35">
        <f>'EV PRECIO REFERENCIA'!P94</f>
        <v>189262</v>
      </c>
      <c r="Q94" s="35" t="str">
        <f>'EV PRECIO REFERENCIA'!R94</f>
        <v>NO HABILITA</v>
      </c>
      <c r="R94" s="37">
        <f>+IF(Q94="NO OFERTADO",0,IF(Q94="NO CUMPLE EV TECNICA",0,IF(Q94="NO HABILITA",0,IF(Q94="HABILITA",('PRECIOS UNITARIOS'!$S94*500)/P94))))</f>
        <v>0</v>
      </c>
      <c r="S94" s="35">
        <f>'EV PRECIO REFERENCIA'!S94</f>
        <v>0</v>
      </c>
      <c r="T94" s="35" t="str">
        <f>'EV PRECIO REFERENCIA'!U94</f>
        <v>NO OFERTADO</v>
      </c>
      <c r="U94" s="37">
        <f>+IF(T94="NO OFERTADO",0,IF(T94="NO CUMPLE EV TECNICA",0,IF(T94="NO HABILITA",0,IF(T94="HABILITA",('PRECIOS UNITARIOS'!$S94*500)/S94))))</f>
        <v>0</v>
      </c>
      <c r="V94" s="35">
        <f>'EV PRECIO REFERENCIA'!V94</f>
        <v>0</v>
      </c>
      <c r="W94" s="35" t="str">
        <f>'EV PRECIO REFERENCIA'!X94</f>
        <v>NO OFERTADO</v>
      </c>
      <c r="X94" s="37">
        <f>+IF(W94="NO OFERTADO",0,IF(W94="NO CUMPLE EV TECNICA",0,IF(W94="NO HABILITA",0,IF(W94="HABILITA",('PRECIOS UNITARIOS'!$S94*500)/V94))))</f>
        <v>0</v>
      </c>
      <c r="Y94" s="35">
        <f>'EV PRECIO REFERENCIA'!Y94</f>
        <v>0</v>
      </c>
      <c r="Z94" s="35" t="str">
        <f>'EV PRECIO REFERENCIA'!AA94</f>
        <v>NO OFERTADO</v>
      </c>
      <c r="AA94" s="37">
        <f>+IF(Z94="NO OFERTADO",0,IF(Z94="NO CUMPLE EV TECNICA",0,IF(Z94="NO HABILITA",0,IF(Z94="HABILITA",('PRECIOS UNITARIOS'!$S94*500)/Y94))))</f>
        <v>0</v>
      </c>
      <c r="AB94" s="35">
        <f>'EV PRECIO REFERENCIA'!AB94</f>
        <v>111630</v>
      </c>
      <c r="AC94" s="35" t="str">
        <f>'EV PRECIO REFERENCIA'!AD94</f>
        <v>HABILITA</v>
      </c>
      <c r="AD94" s="37">
        <f>+IF(AC94="NO OFERTADO",0,IF(AC94="NO CUMPLE EV TECNICA",0,IF(AC94="NO HABILITA",0,IF(AC94="HABILITA",('PRECIOS UNITARIOS'!$S94*500)/AB94))))</f>
        <v>443.42918570276805</v>
      </c>
      <c r="AE94" s="35">
        <f>'EV PRECIO REFERENCIA'!AE94</f>
        <v>0</v>
      </c>
      <c r="AF94" s="35" t="str">
        <f>'EV PRECIO REFERENCIA'!AG94</f>
        <v>NO OFERTADO</v>
      </c>
      <c r="AG94" s="37">
        <f>+IF(AF94="NO OFERTADO",0,IF(AF94="NO CUMPLE EV TECNICA",0,IF(AF94="NO HABILITA",0,IF(AF94="HABILITA",('PRECIOS UNITARIOS'!$S94*500)/AE94))))</f>
        <v>0</v>
      </c>
      <c r="AH94" s="35">
        <f>'EV PRECIO REFERENCIA'!AH94</f>
        <v>0</v>
      </c>
      <c r="AI94" s="35" t="str">
        <f>'EV PRECIO REFERENCIA'!AJ94</f>
        <v>NO OFERTADO</v>
      </c>
      <c r="AJ94" s="37">
        <f>+IF(AI94="NO OFERTADO",0,IF(AI94="NO CUMPLE EV TECNICA",0,IF(AI94="NO HABILITA",0,IF(AI94="HABILITA",('PRECIOS UNITARIOS'!$S94*500)/AH94))))</f>
        <v>0</v>
      </c>
      <c r="AK94" s="35">
        <f>'EV PRECIO REFERENCIA'!AK94</f>
        <v>0</v>
      </c>
      <c r="AL94" s="35" t="str">
        <f>'EV PRECIO REFERENCIA'!AM94</f>
        <v>NO OFERTADO</v>
      </c>
      <c r="AM94" s="37">
        <f>+IF(AL94="NO OFERTADO",0,IF(AL94="NO CUMPLE EV TECNICA",0,IF(AL94="NO HABILITA",0,IF(AL94="HABILITA",('PRECIOS UNITARIOS'!$S94*500)/AK94))))</f>
        <v>0</v>
      </c>
      <c r="AN94" s="35">
        <f>'EV PRECIO REFERENCIA'!AN94</f>
        <v>99000</v>
      </c>
      <c r="AO94" s="35" t="str">
        <f>'EV PRECIO REFERENCIA'!AP94</f>
        <v>HABILITA</v>
      </c>
      <c r="AP94" s="37">
        <f>+IF(AO94="NO OFERTADO",0,IF(AO94="NO CUMPLE EV TECNICA",0,IF(AO94="NO HABILITA",0,IF(AO94="HABILITA",('PRECIOS UNITARIOS'!$S94*500)/AN94))))</f>
        <v>500</v>
      </c>
    </row>
    <row r="95" spans="1:42" s="14" customFormat="1" ht="63.75" x14ac:dyDescent="0.2">
      <c r="A95" s="132">
        <v>86</v>
      </c>
      <c r="B95" s="49" t="s">
        <v>203</v>
      </c>
      <c r="C95" s="49" t="s">
        <v>201</v>
      </c>
      <c r="D95" s="132">
        <v>1</v>
      </c>
      <c r="E95" s="50" t="s">
        <v>331</v>
      </c>
      <c r="F95" s="164">
        <v>38000</v>
      </c>
      <c r="G95" s="35">
        <f>'EV PRECIO REFERENCIA'!G95</f>
        <v>0</v>
      </c>
      <c r="H95" s="35" t="str">
        <f>'EV PRECIO REFERENCIA'!I95</f>
        <v>NO OFERTADO</v>
      </c>
      <c r="I95" s="37">
        <f>+IF(H95="NO OFERTADO",0,IF(H95="NO CUMPLE EV TECNICA",0,IF(H95="NO HABILITA",0,IF(H95="HABILITA",('PRECIOS UNITARIOS'!$S95*500)/G95))))</f>
        <v>0</v>
      </c>
      <c r="J95" s="35">
        <f>'EV PRECIO REFERENCIA'!J95</f>
        <v>0</v>
      </c>
      <c r="K95" s="35" t="str">
        <f>'EV PRECIO REFERENCIA'!L95</f>
        <v>NO OFERTADO</v>
      </c>
      <c r="L95" s="37">
        <f>+IF(K95="NO OFERTADO",0,IF(K95="NO CUMPLE EV TECNICA",0,IF(K95="NO HABILITA",0,IF(K95="HABILITA",('PRECIOS UNITARIOS'!$S95*500)/J95))))</f>
        <v>0</v>
      </c>
      <c r="M95" s="35">
        <f>'EV PRECIO REFERENCIA'!M95</f>
        <v>73240</v>
      </c>
      <c r="N95" s="35" t="str">
        <f>'EV PRECIO REFERENCIA'!O95</f>
        <v>NO HABILITA</v>
      </c>
      <c r="O95" s="37">
        <f>+IF(N95="NO OFERTADO",0,IF(N95="NO CUMPLE EV TECNICA",0,IF(N95="NO HABILITA",0,IF(N95="HABILITA",('PRECIOS UNITARIOS'!$S95*500)/M95))))</f>
        <v>0</v>
      </c>
      <c r="P95" s="35">
        <f>'EV PRECIO REFERENCIA'!P95</f>
        <v>0</v>
      </c>
      <c r="Q95" s="35" t="str">
        <f>'EV PRECIO REFERENCIA'!R95</f>
        <v>NO OFERTADO</v>
      </c>
      <c r="R95" s="37">
        <f>+IF(Q95="NO OFERTADO",0,IF(Q95="NO CUMPLE EV TECNICA",0,IF(Q95="NO HABILITA",0,IF(Q95="HABILITA",('PRECIOS UNITARIOS'!$S95*500)/P95))))</f>
        <v>0</v>
      </c>
      <c r="S95" s="35">
        <f>'EV PRECIO REFERENCIA'!S95</f>
        <v>0</v>
      </c>
      <c r="T95" s="35" t="str">
        <f>'EV PRECIO REFERENCIA'!U95</f>
        <v>NO OFERTADO</v>
      </c>
      <c r="U95" s="37">
        <f>+IF(T95="NO OFERTADO",0,IF(T95="NO CUMPLE EV TECNICA",0,IF(T95="NO HABILITA",0,IF(T95="HABILITA",('PRECIOS UNITARIOS'!$S95*500)/S95))))</f>
        <v>0</v>
      </c>
      <c r="V95" s="35">
        <f>'EV PRECIO REFERENCIA'!V95</f>
        <v>0</v>
      </c>
      <c r="W95" s="35" t="str">
        <f>'EV PRECIO REFERENCIA'!X95</f>
        <v>NO OFERTADO</v>
      </c>
      <c r="X95" s="37">
        <f>+IF(W95="NO OFERTADO",0,IF(W95="NO CUMPLE EV TECNICA",0,IF(W95="NO HABILITA",0,IF(W95="HABILITA",('PRECIOS UNITARIOS'!$S95*500)/V95))))</f>
        <v>0</v>
      </c>
      <c r="Y95" s="35">
        <f>'EV PRECIO REFERENCIA'!Y95</f>
        <v>0</v>
      </c>
      <c r="Z95" s="35" t="str">
        <f>'EV PRECIO REFERENCIA'!AA95</f>
        <v>NO OFERTADO</v>
      </c>
      <c r="AA95" s="37">
        <f>+IF(Z95="NO OFERTADO",0,IF(Z95="NO CUMPLE EV TECNICA",0,IF(Z95="NO HABILITA",0,IF(Z95="HABILITA",('PRECIOS UNITARIOS'!$S95*500)/Y95))))</f>
        <v>0</v>
      </c>
      <c r="AB95" s="35">
        <f>'EV PRECIO REFERENCIA'!AB95</f>
        <v>74870</v>
      </c>
      <c r="AC95" s="35" t="str">
        <f>'EV PRECIO REFERENCIA'!AD95</f>
        <v>NO HABILITA</v>
      </c>
      <c r="AD95" s="37">
        <f>+IF(AC95="NO OFERTADO",0,IF(AC95="NO CUMPLE EV TECNICA",0,IF(AC95="NO HABILITA",0,IF(AC95="HABILITA",('PRECIOS UNITARIOS'!$S95*500)/AB95))))</f>
        <v>0</v>
      </c>
      <c r="AE95" s="35">
        <f>'EV PRECIO REFERENCIA'!AE95</f>
        <v>0</v>
      </c>
      <c r="AF95" s="35" t="str">
        <f>'EV PRECIO REFERENCIA'!AG95</f>
        <v>NO OFERTADO</v>
      </c>
      <c r="AG95" s="37">
        <f>+IF(AF95="NO OFERTADO",0,IF(AF95="NO CUMPLE EV TECNICA",0,IF(AF95="NO HABILITA",0,IF(AF95="HABILITA",('PRECIOS UNITARIOS'!$S95*500)/AE95))))</f>
        <v>0</v>
      </c>
      <c r="AH95" s="35">
        <f>'EV PRECIO REFERENCIA'!AH95</f>
        <v>0</v>
      </c>
      <c r="AI95" s="35" t="str">
        <f>'EV PRECIO REFERENCIA'!AJ95</f>
        <v>NO OFERTADO</v>
      </c>
      <c r="AJ95" s="37">
        <f>+IF(AI95="NO OFERTADO",0,IF(AI95="NO CUMPLE EV TECNICA",0,IF(AI95="NO HABILITA",0,IF(AI95="HABILITA",('PRECIOS UNITARIOS'!$S95*500)/AH95))))</f>
        <v>0</v>
      </c>
      <c r="AK95" s="35">
        <f>'EV PRECIO REFERENCIA'!AK95</f>
        <v>0</v>
      </c>
      <c r="AL95" s="35" t="str">
        <f>'EV PRECIO REFERENCIA'!AM95</f>
        <v>NO OFERTADO</v>
      </c>
      <c r="AM95" s="37">
        <f>+IF(AL95="NO OFERTADO",0,IF(AL95="NO CUMPLE EV TECNICA",0,IF(AL95="NO HABILITA",0,IF(AL95="HABILITA",('PRECIOS UNITARIOS'!$S95*500)/AK95))))</f>
        <v>0</v>
      </c>
      <c r="AN95" s="35">
        <f>'EV PRECIO REFERENCIA'!AN95</f>
        <v>55000</v>
      </c>
      <c r="AO95" s="35" t="str">
        <f>'EV PRECIO REFERENCIA'!AP95</f>
        <v>NO HABILITA</v>
      </c>
      <c r="AP95" s="37">
        <f>+IF(AO95="NO OFERTADO",0,IF(AO95="NO CUMPLE EV TECNICA",0,IF(AO95="NO HABILITA",0,IF(AO95="HABILITA",('PRECIOS UNITARIOS'!$S95*500)/AN95))))</f>
        <v>0</v>
      </c>
    </row>
    <row r="96" spans="1:42" s="14" customFormat="1" ht="38.25" x14ac:dyDescent="0.2">
      <c r="A96" s="133">
        <v>87</v>
      </c>
      <c r="B96" s="49" t="s">
        <v>205</v>
      </c>
      <c r="C96" s="49" t="s">
        <v>201</v>
      </c>
      <c r="D96" s="132">
        <v>1</v>
      </c>
      <c r="E96" s="50" t="s">
        <v>331</v>
      </c>
      <c r="F96" s="164">
        <v>2654800</v>
      </c>
      <c r="G96" s="35">
        <f>'EV PRECIO REFERENCIA'!G96</f>
        <v>0</v>
      </c>
      <c r="H96" s="35" t="str">
        <f>'EV PRECIO REFERENCIA'!I96</f>
        <v>NO OFERTADO</v>
      </c>
      <c r="I96" s="37">
        <f>+IF(H96="NO OFERTADO",0,IF(H96="NO CUMPLE EV TECNICA",0,IF(H96="NO HABILITA",0,IF(H96="HABILITA",('PRECIOS UNITARIOS'!$S96*500)/G96))))</f>
        <v>0</v>
      </c>
      <c r="J96" s="35">
        <f>'EV PRECIO REFERENCIA'!J96</f>
        <v>0</v>
      </c>
      <c r="K96" s="35" t="str">
        <f>'EV PRECIO REFERENCIA'!L96</f>
        <v>NO OFERTADO</v>
      </c>
      <c r="L96" s="37">
        <f>+IF(K96="NO OFERTADO",0,IF(K96="NO CUMPLE EV TECNICA",0,IF(K96="NO HABILITA",0,IF(K96="HABILITA",('PRECIOS UNITARIOS'!$S96*500)/J96))))</f>
        <v>0</v>
      </c>
      <c r="M96" s="35">
        <f>'EV PRECIO REFERENCIA'!M96</f>
        <v>1050000</v>
      </c>
      <c r="N96" s="35" t="str">
        <f>'EV PRECIO REFERENCIA'!O96</f>
        <v>NO HABILITA</v>
      </c>
      <c r="O96" s="37">
        <f>+IF(N96="NO OFERTADO",0,IF(N96="NO CUMPLE EV TECNICA",0,IF(N96="NO HABILITA",0,IF(N96="HABILITA",('PRECIOS UNITARIOS'!$S96*500)/M96))))</f>
        <v>0</v>
      </c>
      <c r="P96" s="35">
        <f>'EV PRECIO REFERENCIA'!P96</f>
        <v>0</v>
      </c>
      <c r="Q96" s="35" t="str">
        <f>'EV PRECIO REFERENCIA'!R96</f>
        <v>NO OFERTADO</v>
      </c>
      <c r="R96" s="37">
        <f>+IF(Q96="NO OFERTADO",0,IF(Q96="NO CUMPLE EV TECNICA",0,IF(Q96="NO HABILITA",0,IF(Q96="HABILITA",('PRECIOS UNITARIOS'!$S96*500)/P96))))</f>
        <v>0</v>
      </c>
      <c r="S96" s="35">
        <f>'EV PRECIO REFERENCIA'!S96</f>
        <v>0</v>
      </c>
      <c r="T96" s="35" t="str">
        <f>'EV PRECIO REFERENCIA'!U96</f>
        <v>NO OFERTADO</v>
      </c>
      <c r="U96" s="37">
        <f>+IF(T96="NO OFERTADO",0,IF(T96="NO CUMPLE EV TECNICA",0,IF(T96="NO HABILITA",0,IF(T96="HABILITA",('PRECIOS UNITARIOS'!$S96*500)/S96))))</f>
        <v>0</v>
      </c>
      <c r="V96" s="35">
        <f>'EV PRECIO REFERENCIA'!V96</f>
        <v>0</v>
      </c>
      <c r="W96" s="35" t="str">
        <f>'EV PRECIO REFERENCIA'!X96</f>
        <v>NO OFERTADO</v>
      </c>
      <c r="X96" s="37">
        <f>+IF(W96="NO OFERTADO",0,IF(W96="NO CUMPLE EV TECNICA",0,IF(W96="NO HABILITA",0,IF(W96="HABILITA",('PRECIOS UNITARIOS'!$S96*500)/V96))))</f>
        <v>0</v>
      </c>
      <c r="Y96" s="35">
        <f>'EV PRECIO REFERENCIA'!Y96</f>
        <v>0</v>
      </c>
      <c r="Z96" s="35" t="str">
        <f>'EV PRECIO REFERENCIA'!AA96</f>
        <v>NO OFERTADO</v>
      </c>
      <c r="AA96" s="37">
        <f>+IF(Z96="NO OFERTADO",0,IF(Z96="NO CUMPLE EV TECNICA",0,IF(Z96="NO HABILITA",0,IF(Z96="HABILITA",('PRECIOS UNITARIOS'!$S96*500)/Y96))))</f>
        <v>0</v>
      </c>
      <c r="AB96" s="35">
        <f>'EV PRECIO REFERENCIA'!AB96</f>
        <v>2073100</v>
      </c>
      <c r="AC96" s="35" t="str">
        <f>'EV PRECIO REFERENCIA'!AD96</f>
        <v>HABILITA</v>
      </c>
      <c r="AD96" s="37">
        <f>+IF(AC96="NO OFERTADO",0,IF(AC96="NO CUMPLE EV TECNICA",0,IF(AC96="NO HABILITA",0,IF(AC96="HABILITA",('PRECIOS UNITARIOS'!$S96*500)/AB96))))</f>
        <v>500</v>
      </c>
      <c r="AE96" s="35">
        <f>'EV PRECIO REFERENCIA'!AE96</f>
        <v>0</v>
      </c>
      <c r="AF96" s="35" t="str">
        <f>'EV PRECIO REFERENCIA'!AG96</f>
        <v>NO OFERTADO</v>
      </c>
      <c r="AG96" s="37">
        <f>+IF(AF96="NO OFERTADO",0,IF(AF96="NO CUMPLE EV TECNICA",0,IF(AF96="NO HABILITA",0,IF(AF96="HABILITA",('PRECIOS UNITARIOS'!$S96*500)/AE96))))</f>
        <v>0</v>
      </c>
      <c r="AH96" s="35">
        <f>'EV PRECIO REFERENCIA'!AH96</f>
        <v>2400000</v>
      </c>
      <c r="AI96" s="35" t="str">
        <f>'EV PRECIO REFERENCIA'!AJ96</f>
        <v>HABILITA</v>
      </c>
      <c r="AJ96" s="37">
        <f>+IF(AI96="NO OFERTADO",0,IF(AI96="NO CUMPLE EV TECNICA",0,IF(AI96="NO HABILITA",0,IF(AI96="HABILITA",('PRECIOS UNITARIOS'!$S96*500)/AH96))))</f>
        <v>431.89583333333331</v>
      </c>
      <c r="AK96" s="35">
        <f>'EV PRECIO REFERENCIA'!AK96</f>
        <v>0</v>
      </c>
      <c r="AL96" s="35" t="str">
        <f>'EV PRECIO REFERENCIA'!AM96</f>
        <v>NO OFERTADO</v>
      </c>
      <c r="AM96" s="37">
        <f>+IF(AL96="NO OFERTADO",0,IF(AL96="NO CUMPLE EV TECNICA",0,IF(AL96="NO HABILITA",0,IF(AL96="HABILITA",('PRECIOS UNITARIOS'!$S96*500)/AK96))))</f>
        <v>0</v>
      </c>
      <c r="AN96" s="35">
        <f>'EV PRECIO REFERENCIA'!AN96</f>
        <v>0</v>
      </c>
      <c r="AO96" s="35" t="str">
        <f>'EV PRECIO REFERENCIA'!AP96</f>
        <v>NO OFERTADO</v>
      </c>
      <c r="AP96" s="37">
        <f>+IF(AO96="NO OFERTADO",0,IF(AO96="NO CUMPLE EV TECNICA",0,IF(AO96="NO HABILITA",0,IF(AO96="HABILITA",('PRECIOS UNITARIOS'!$S96*500)/AN96))))</f>
        <v>0</v>
      </c>
    </row>
    <row r="97" spans="1:42" s="14" customFormat="1" ht="25.5" x14ac:dyDescent="0.2">
      <c r="A97" s="132">
        <v>88</v>
      </c>
      <c r="B97" s="49" t="s">
        <v>206</v>
      </c>
      <c r="C97" s="49" t="s">
        <v>201</v>
      </c>
      <c r="D97" s="132">
        <v>1</v>
      </c>
      <c r="E97" s="50" t="s">
        <v>331</v>
      </c>
      <c r="F97" s="164">
        <v>75000</v>
      </c>
      <c r="G97" s="35">
        <f>'EV PRECIO REFERENCIA'!G97</f>
        <v>0</v>
      </c>
      <c r="H97" s="35" t="str">
        <f>'EV PRECIO REFERENCIA'!I97</f>
        <v>NO OFERTADO</v>
      </c>
      <c r="I97" s="37">
        <f>+IF(H97="NO OFERTADO",0,IF(H97="NO CUMPLE EV TECNICA",0,IF(H97="NO HABILITA",0,IF(H97="HABILITA",('PRECIOS UNITARIOS'!$S97*500)/G97))))</f>
        <v>0</v>
      </c>
      <c r="J97" s="35">
        <f>'EV PRECIO REFERENCIA'!J97</f>
        <v>0</v>
      </c>
      <c r="K97" s="35" t="str">
        <f>'EV PRECIO REFERENCIA'!L97</f>
        <v>NO OFERTADO</v>
      </c>
      <c r="L97" s="37">
        <f>+IF(K97="NO OFERTADO",0,IF(K97="NO CUMPLE EV TECNICA",0,IF(K97="NO HABILITA",0,IF(K97="HABILITA",('PRECIOS UNITARIOS'!$S97*500)/J97))))</f>
        <v>0</v>
      </c>
      <c r="M97" s="35">
        <f>'EV PRECIO REFERENCIA'!M97</f>
        <v>0</v>
      </c>
      <c r="N97" s="35" t="str">
        <f>'EV PRECIO REFERENCIA'!O97</f>
        <v>NO OFERTADO</v>
      </c>
      <c r="O97" s="37">
        <f>+IF(N97="NO OFERTADO",0,IF(N97="NO CUMPLE EV TECNICA",0,IF(N97="NO HABILITA",0,IF(N97="HABILITA",('PRECIOS UNITARIOS'!$S97*500)/M97))))</f>
        <v>0</v>
      </c>
      <c r="P97" s="35">
        <f>'EV PRECIO REFERENCIA'!P97</f>
        <v>0</v>
      </c>
      <c r="Q97" s="35" t="str">
        <f>'EV PRECIO REFERENCIA'!R97</f>
        <v>NO OFERTADO</v>
      </c>
      <c r="R97" s="37">
        <f>+IF(Q97="NO OFERTADO",0,IF(Q97="NO CUMPLE EV TECNICA",0,IF(Q97="NO HABILITA",0,IF(Q97="HABILITA",('PRECIOS UNITARIOS'!$S97*500)/P97))))</f>
        <v>0</v>
      </c>
      <c r="S97" s="35">
        <f>'EV PRECIO REFERENCIA'!S97</f>
        <v>0</v>
      </c>
      <c r="T97" s="35" t="str">
        <f>'EV PRECIO REFERENCIA'!U97</f>
        <v>NO OFERTADO</v>
      </c>
      <c r="U97" s="37">
        <f>+IF(T97="NO OFERTADO",0,IF(T97="NO CUMPLE EV TECNICA",0,IF(T97="NO HABILITA",0,IF(T97="HABILITA",('PRECIOS UNITARIOS'!$S97*500)/S97))))</f>
        <v>0</v>
      </c>
      <c r="V97" s="35">
        <f>'EV PRECIO REFERENCIA'!V97</f>
        <v>0</v>
      </c>
      <c r="W97" s="35" t="str">
        <f>'EV PRECIO REFERENCIA'!X97</f>
        <v>NO OFERTADO</v>
      </c>
      <c r="X97" s="37">
        <f>+IF(W97="NO OFERTADO",0,IF(W97="NO CUMPLE EV TECNICA",0,IF(W97="NO HABILITA",0,IF(W97="HABILITA",('PRECIOS UNITARIOS'!$S97*500)/V97))))</f>
        <v>0</v>
      </c>
      <c r="Y97" s="35">
        <f>'EV PRECIO REFERENCIA'!Y97</f>
        <v>0</v>
      </c>
      <c r="Z97" s="35" t="str">
        <f>'EV PRECIO REFERENCIA'!AA97</f>
        <v>NO OFERTADO</v>
      </c>
      <c r="AA97" s="37">
        <f>+IF(Z97="NO OFERTADO",0,IF(Z97="NO CUMPLE EV TECNICA",0,IF(Z97="NO HABILITA",0,IF(Z97="HABILITA",('PRECIOS UNITARIOS'!$S97*500)/Y97))))</f>
        <v>0</v>
      </c>
      <c r="AB97" s="35">
        <f>'EV PRECIO REFERENCIA'!AB97</f>
        <v>74870</v>
      </c>
      <c r="AC97" s="35" t="str">
        <f>'EV PRECIO REFERENCIA'!AD97</f>
        <v>NO HABILITA</v>
      </c>
      <c r="AD97" s="37">
        <f>+IF(AC97="NO OFERTADO",0,IF(AC97="NO CUMPLE EV TECNICA",0,IF(AC97="NO HABILITA",0,IF(AC97="HABILITA",('PRECIOS UNITARIOS'!$S97*500)/AB97))))</f>
        <v>0</v>
      </c>
      <c r="AE97" s="35">
        <f>'EV PRECIO REFERENCIA'!AE97</f>
        <v>0</v>
      </c>
      <c r="AF97" s="35" t="str">
        <f>'EV PRECIO REFERENCIA'!AG97</f>
        <v>NO OFERTADO</v>
      </c>
      <c r="AG97" s="37">
        <f>+IF(AF97="NO OFERTADO",0,IF(AF97="NO CUMPLE EV TECNICA",0,IF(AF97="NO HABILITA",0,IF(AF97="HABILITA",('PRECIOS UNITARIOS'!$S97*500)/AE97))))</f>
        <v>0</v>
      </c>
      <c r="AH97" s="35">
        <f>'EV PRECIO REFERENCIA'!AH97</f>
        <v>0</v>
      </c>
      <c r="AI97" s="35" t="str">
        <f>'EV PRECIO REFERENCIA'!AJ97</f>
        <v>NO OFERTADO</v>
      </c>
      <c r="AJ97" s="37">
        <f>+IF(AI97="NO OFERTADO",0,IF(AI97="NO CUMPLE EV TECNICA",0,IF(AI97="NO HABILITA",0,IF(AI97="HABILITA",('PRECIOS UNITARIOS'!$S97*500)/AH97))))</f>
        <v>0</v>
      </c>
      <c r="AK97" s="35">
        <f>'EV PRECIO REFERENCIA'!AK97</f>
        <v>0</v>
      </c>
      <c r="AL97" s="35" t="str">
        <f>'EV PRECIO REFERENCIA'!AM97</f>
        <v>NO OFERTADO</v>
      </c>
      <c r="AM97" s="37">
        <f>+IF(AL97="NO OFERTADO",0,IF(AL97="NO CUMPLE EV TECNICA",0,IF(AL97="NO HABILITA",0,IF(AL97="HABILITA",('PRECIOS UNITARIOS'!$S97*500)/AK97))))</f>
        <v>0</v>
      </c>
      <c r="AN97" s="35">
        <f>'EV PRECIO REFERENCIA'!AN97</f>
        <v>75000</v>
      </c>
      <c r="AO97" s="35" t="str">
        <f>'EV PRECIO REFERENCIA'!AP97</f>
        <v>HABILITA</v>
      </c>
      <c r="AP97" s="37">
        <f>+IF(AO97="NO OFERTADO",0,IF(AO97="NO CUMPLE EV TECNICA",0,IF(AO97="NO HABILITA",0,IF(AO97="HABILITA",('PRECIOS UNITARIOS'!$S97*500)/AN97))))</f>
        <v>500</v>
      </c>
    </row>
    <row r="98" spans="1:42" s="14" customFormat="1" ht="76.5" x14ac:dyDescent="0.2">
      <c r="A98" s="133">
        <v>89</v>
      </c>
      <c r="B98" s="49" t="s">
        <v>362</v>
      </c>
      <c r="C98" s="49" t="s">
        <v>201</v>
      </c>
      <c r="D98" s="132">
        <v>1</v>
      </c>
      <c r="E98" s="50" t="s">
        <v>331</v>
      </c>
      <c r="F98" s="164">
        <v>189262</v>
      </c>
      <c r="G98" s="35">
        <f>'EV PRECIO REFERENCIA'!G98</f>
        <v>0</v>
      </c>
      <c r="H98" s="35" t="str">
        <f>'EV PRECIO REFERENCIA'!I98</f>
        <v>NO OFERTADO</v>
      </c>
      <c r="I98" s="37">
        <f>+IF(H98="NO OFERTADO",0,IF(H98="NO CUMPLE EV TECNICA",0,IF(H98="NO HABILITA",0,IF(H98="HABILITA",('PRECIOS UNITARIOS'!$S98*500)/G98))))</f>
        <v>0</v>
      </c>
      <c r="J98" s="35">
        <f>'EV PRECIO REFERENCIA'!J98</f>
        <v>0</v>
      </c>
      <c r="K98" s="35" t="str">
        <f>'EV PRECIO REFERENCIA'!L98</f>
        <v>NO OFERTADO</v>
      </c>
      <c r="L98" s="37">
        <f>+IF(K98="NO OFERTADO",0,IF(K98="NO CUMPLE EV TECNICA",0,IF(K98="NO HABILITA",0,IF(K98="HABILITA",('PRECIOS UNITARIOS'!$S98*500)/J98))))</f>
        <v>0</v>
      </c>
      <c r="M98" s="35">
        <f>'EV PRECIO REFERENCIA'!M98</f>
        <v>0</v>
      </c>
      <c r="N98" s="35" t="str">
        <f>'EV PRECIO REFERENCIA'!O98</f>
        <v>NO OFERTADO</v>
      </c>
      <c r="O98" s="37">
        <f>+IF(N98="NO OFERTADO",0,IF(N98="NO CUMPLE EV TECNICA",0,IF(N98="NO HABILITA",0,IF(N98="HABILITA",('PRECIOS UNITARIOS'!$S98*500)/M98))))</f>
        <v>0</v>
      </c>
      <c r="P98" s="35">
        <f>'EV PRECIO REFERENCIA'!P98</f>
        <v>0</v>
      </c>
      <c r="Q98" s="35" t="str">
        <f>'EV PRECIO REFERENCIA'!R98</f>
        <v>NO OFERTADO</v>
      </c>
      <c r="R98" s="37">
        <f>+IF(Q98="NO OFERTADO",0,IF(Q98="NO CUMPLE EV TECNICA",0,IF(Q98="NO HABILITA",0,IF(Q98="HABILITA",('PRECIOS UNITARIOS'!$S98*500)/P98))))</f>
        <v>0</v>
      </c>
      <c r="S98" s="35">
        <f>'EV PRECIO REFERENCIA'!S98</f>
        <v>0</v>
      </c>
      <c r="T98" s="35" t="str">
        <f>'EV PRECIO REFERENCIA'!U98</f>
        <v>NO OFERTADO</v>
      </c>
      <c r="U98" s="37">
        <f>+IF(T98="NO OFERTADO",0,IF(T98="NO CUMPLE EV TECNICA",0,IF(T98="NO HABILITA",0,IF(T98="HABILITA",('PRECIOS UNITARIOS'!$S98*500)/S98))))</f>
        <v>0</v>
      </c>
      <c r="V98" s="35">
        <f>'EV PRECIO REFERENCIA'!V98</f>
        <v>0</v>
      </c>
      <c r="W98" s="35" t="str">
        <f>'EV PRECIO REFERENCIA'!X98</f>
        <v>NO OFERTADO</v>
      </c>
      <c r="X98" s="37">
        <f>+IF(W98="NO OFERTADO",0,IF(W98="NO CUMPLE EV TECNICA",0,IF(W98="NO HABILITA",0,IF(W98="HABILITA",('PRECIOS UNITARIOS'!$S98*500)/V98))))</f>
        <v>0</v>
      </c>
      <c r="Y98" s="35">
        <f>'EV PRECIO REFERENCIA'!Y98</f>
        <v>0</v>
      </c>
      <c r="Z98" s="35" t="str">
        <f>'EV PRECIO REFERENCIA'!AA98</f>
        <v>NO OFERTADO</v>
      </c>
      <c r="AA98" s="37">
        <f>+IF(Z98="NO OFERTADO",0,IF(Z98="NO CUMPLE EV TECNICA",0,IF(Z98="NO HABILITA",0,IF(Z98="HABILITA",('PRECIOS UNITARIOS'!$S98*500)/Y98))))</f>
        <v>0</v>
      </c>
      <c r="AB98" s="35">
        <f>'EV PRECIO REFERENCIA'!AB98</f>
        <v>2883490</v>
      </c>
      <c r="AC98" s="35" t="str">
        <f>'EV PRECIO REFERENCIA'!AD98</f>
        <v>NO HABILITA</v>
      </c>
      <c r="AD98" s="37">
        <f>+IF(AC98="NO OFERTADO",0,IF(AC98="NO CUMPLE EV TECNICA",0,IF(AC98="NO HABILITA",0,IF(AC98="HABILITA",('PRECIOS UNITARIOS'!$S98*500)/AB98))))</f>
        <v>0</v>
      </c>
      <c r="AE98" s="35">
        <f>'EV PRECIO REFERENCIA'!AE98</f>
        <v>0</v>
      </c>
      <c r="AF98" s="35" t="str">
        <f>'EV PRECIO REFERENCIA'!AG98</f>
        <v>NO OFERTADO</v>
      </c>
      <c r="AG98" s="37">
        <f>+IF(AF98="NO OFERTADO",0,IF(AF98="NO CUMPLE EV TECNICA",0,IF(AF98="NO HABILITA",0,IF(AF98="HABILITA",('PRECIOS UNITARIOS'!$S98*500)/AE98))))</f>
        <v>0</v>
      </c>
      <c r="AH98" s="35">
        <f>'EV PRECIO REFERENCIA'!AH98</f>
        <v>0</v>
      </c>
      <c r="AI98" s="35" t="str">
        <f>'EV PRECIO REFERENCIA'!AJ98</f>
        <v>NO OFERTADO</v>
      </c>
      <c r="AJ98" s="37">
        <f>+IF(AI98="NO OFERTADO",0,IF(AI98="NO CUMPLE EV TECNICA",0,IF(AI98="NO HABILITA",0,IF(AI98="HABILITA",('PRECIOS UNITARIOS'!$S98*500)/AH98))))</f>
        <v>0</v>
      </c>
      <c r="AK98" s="35">
        <f>'EV PRECIO REFERENCIA'!AK98</f>
        <v>0</v>
      </c>
      <c r="AL98" s="35" t="str">
        <f>'EV PRECIO REFERENCIA'!AM98</f>
        <v>NO OFERTADO</v>
      </c>
      <c r="AM98" s="37">
        <f>+IF(AL98="NO OFERTADO",0,IF(AL98="NO CUMPLE EV TECNICA",0,IF(AL98="NO HABILITA",0,IF(AL98="HABILITA",('PRECIOS UNITARIOS'!$S98*500)/AK98))))</f>
        <v>0</v>
      </c>
      <c r="AN98" s="35">
        <f>'EV PRECIO REFERENCIA'!AN98</f>
        <v>0</v>
      </c>
      <c r="AO98" s="35" t="str">
        <f>'EV PRECIO REFERENCIA'!AP98</f>
        <v>NO OFERTADO</v>
      </c>
      <c r="AP98" s="37">
        <f>+IF(AO98="NO OFERTADO",0,IF(AO98="NO CUMPLE EV TECNICA",0,IF(AO98="NO HABILITA",0,IF(AO98="HABILITA",('PRECIOS UNITARIOS'!$S98*500)/AN98))))</f>
        <v>0</v>
      </c>
    </row>
    <row r="99" spans="1:42" s="14" customFormat="1" ht="25.5" x14ac:dyDescent="0.2">
      <c r="A99" s="132">
        <v>90</v>
      </c>
      <c r="B99" s="49" t="s">
        <v>212</v>
      </c>
      <c r="C99" s="49" t="s">
        <v>209</v>
      </c>
      <c r="D99" s="132">
        <v>1</v>
      </c>
      <c r="E99" s="50" t="s">
        <v>331</v>
      </c>
      <c r="F99" s="164">
        <v>3574</v>
      </c>
      <c r="G99" s="35">
        <f>'EV PRECIO REFERENCIA'!G99</f>
        <v>0</v>
      </c>
      <c r="H99" s="35" t="str">
        <f>'EV PRECIO REFERENCIA'!I99</f>
        <v>NO OFERTADO</v>
      </c>
      <c r="I99" s="37">
        <f>+IF(H99="NO OFERTADO",0,IF(H99="NO CUMPLE EV TECNICA",0,IF(H99="NO HABILITA",0,IF(H99="HABILITA",('PRECIOS UNITARIOS'!$S99*500)/G99))))</f>
        <v>0</v>
      </c>
      <c r="J99" s="35">
        <f>'EV PRECIO REFERENCIA'!J99</f>
        <v>0</v>
      </c>
      <c r="K99" s="35" t="str">
        <f>'EV PRECIO REFERENCIA'!L99</f>
        <v>NO OFERTADO</v>
      </c>
      <c r="L99" s="37">
        <f>+IF(K99="NO OFERTADO",0,IF(K99="NO CUMPLE EV TECNICA",0,IF(K99="NO HABILITA",0,IF(K99="HABILITA",('PRECIOS UNITARIOS'!$S99*500)/J99))))</f>
        <v>0</v>
      </c>
      <c r="M99" s="35">
        <f>'EV PRECIO REFERENCIA'!M99</f>
        <v>3195</v>
      </c>
      <c r="N99" s="35" t="str">
        <f>'EV PRECIO REFERENCIA'!O99</f>
        <v>HABILITA</v>
      </c>
      <c r="O99" s="37">
        <f>+IF(N99="NO OFERTADO",0,IF(N99="NO CUMPLE EV TECNICA",0,IF(N99="NO HABILITA",0,IF(N99="HABILITA",('PRECIOS UNITARIOS'!$S99*500)/M99))))</f>
        <v>500</v>
      </c>
      <c r="P99" s="35">
        <f>'EV PRECIO REFERENCIA'!P99</f>
        <v>3574</v>
      </c>
      <c r="Q99" s="35" t="str">
        <f>'EV PRECIO REFERENCIA'!R99</f>
        <v>HABILITA</v>
      </c>
      <c r="R99" s="37">
        <f>+IF(Q99="NO OFERTADO",0,IF(Q99="NO CUMPLE EV TECNICA",0,IF(Q99="NO HABILITA",0,IF(Q99="HABILITA",('PRECIOS UNITARIOS'!$S99*500)/P99))))</f>
        <v>446.97817571348628</v>
      </c>
      <c r="S99" s="35">
        <f>'EV PRECIO REFERENCIA'!S99</f>
        <v>0</v>
      </c>
      <c r="T99" s="35" t="str">
        <f>'EV PRECIO REFERENCIA'!U99</f>
        <v>NO OFERTADO</v>
      </c>
      <c r="U99" s="37">
        <f>+IF(T99="NO OFERTADO",0,IF(T99="NO CUMPLE EV TECNICA",0,IF(T99="NO HABILITA",0,IF(T99="HABILITA",('PRECIOS UNITARIOS'!$S99*500)/S99))))</f>
        <v>0</v>
      </c>
      <c r="V99" s="35">
        <f>'EV PRECIO REFERENCIA'!V99</f>
        <v>0</v>
      </c>
      <c r="W99" s="35" t="str">
        <f>'EV PRECIO REFERENCIA'!X99</f>
        <v>NO OFERTADO</v>
      </c>
      <c r="X99" s="37">
        <f>+IF(W99="NO OFERTADO",0,IF(W99="NO CUMPLE EV TECNICA",0,IF(W99="NO HABILITA",0,IF(W99="HABILITA",('PRECIOS UNITARIOS'!$S99*500)/V99))))</f>
        <v>0</v>
      </c>
      <c r="Y99" s="35">
        <f>'EV PRECIO REFERENCIA'!Y99</f>
        <v>0</v>
      </c>
      <c r="Z99" s="35" t="str">
        <f>'EV PRECIO REFERENCIA'!AA99</f>
        <v>NO OFERTADO</v>
      </c>
      <c r="AA99" s="37">
        <f>+IF(Z99="NO OFERTADO",0,IF(Z99="NO CUMPLE EV TECNICA",0,IF(Z99="NO HABILITA",0,IF(Z99="HABILITA",('PRECIOS UNITARIOS'!$S99*500)/Y99))))</f>
        <v>0</v>
      </c>
      <c r="AB99" s="35">
        <f>'EV PRECIO REFERENCIA'!AB99</f>
        <v>3380</v>
      </c>
      <c r="AC99" s="35" t="str">
        <f>'EV PRECIO REFERENCIA'!AD99</f>
        <v>HABILITA</v>
      </c>
      <c r="AD99" s="37">
        <f>+IF(AC99="NO OFERTADO",0,IF(AC99="NO CUMPLE EV TECNICA",0,IF(AC99="NO HABILITA",0,IF(AC99="HABILITA",('PRECIOS UNITARIOS'!$S99*500)/AB99))))</f>
        <v>472.63313609467457</v>
      </c>
      <c r="AE99" s="35">
        <f>'EV PRECIO REFERENCIA'!AE99</f>
        <v>4261</v>
      </c>
      <c r="AF99" s="35" t="str">
        <f>'EV PRECIO REFERENCIA'!AG99</f>
        <v>HABILITA</v>
      </c>
      <c r="AG99" s="37">
        <f>+IF(AF99="NO OFERTADO",0,IF(AF99="NO CUMPLE EV TECNICA",0,IF(AF99="NO HABILITA",0,IF(AF99="HABILITA",('PRECIOS UNITARIOS'!$S99*500)/AE99))))</f>
        <v>374.9119924900258</v>
      </c>
      <c r="AH99" s="35">
        <f>'EV PRECIO REFERENCIA'!AH99</f>
        <v>0</v>
      </c>
      <c r="AI99" s="35" t="str">
        <f>'EV PRECIO REFERENCIA'!AJ99</f>
        <v>NO OFERTADO</v>
      </c>
      <c r="AJ99" s="37">
        <f>+IF(AI99="NO OFERTADO",0,IF(AI99="NO CUMPLE EV TECNICA",0,IF(AI99="NO HABILITA",0,IF(AI99="HABILITA",('PRECIOS UNITARIOS'!$S99*500)/AH99))))</f>
        <v>0</v>
      </c>
      <c r="AK99" s="35">
        <f>'EV PRECIO REFERENCIA'!AK99</f>
        <v>0</v>
      </c>
      <c r="AL99" s="35" t="str">
        <f>'EV PRECIO REFERENCIA'!AM99</f>
        <v>NO OFERTADO</v>
      </c>
      <c r="AM99" s="37">
        <f>+IF(AL99="NO OFERTADO",0,IF(AL99="NO CUMPLE EV TECNICA",0,IF(AL99="NO HABILITA",0,IF(AL99="HABILITA",('PRECIOS UNITARIOS'!$S99*500)/AK99))))</f>
        <v>0</v>
      </c>
      <c r="AN99" s="35">
        <f>'EV PRECIO REFERENCIA'!AN99</f>
        <v>0</v>
      </c>
      <c r="AO99" s="35" t="str">
        <f>'EV PRECIO REFERENCIA'!AP99</f>
        <v>NO OFERTADO</v>
      </c>
      <c r="AP99" s="37">
        <f>+IF(AO99="NO OFERTADO",0,IF(AO99="NO CUMPLE EV TECNICA",0,IF(AO99="NO HABILITA",0,IF(AO99="HABILITA",('PRECIOS UNITARIOS'!$S99*500)/AN99))))</f>
        <v>0</v>
      </c>
    </row>
    <row r="100" spans="1:42" s="14" customFormat="1" ht="25.5" x14ac:dyDescent="0.2">
      <c r="A100" s="133">
        <v>91</v>
      </c>
      <c r="B100" s="49" t="s">
        <v>213</v>
      </c>
      <c r="C100" s="49" t="s">
        <v>209</v>
      </c>
      <c r="D100" s="132">
        <v>1</v>
      </c>
      <c r="E100" s="50" t="s">
        <v>331</v>
      </c>
      <c r="F100" s="164">
        <v>3574</v>
      </c>
      <c r="G100" s="35">
        <f>'EV PRECIO REFERENCIA'!G100</f>
        <v>0</v>
      </c>
      <c r="H100" s="35" t="str">
        <f>'EV PRECIO REFERENCIA'!I100</f>
        <v>NO OFERTADO</v>
      </c>
      <c r="I100" s="37">
        <f>+IF(H100="NO OFERTADO",0,IF(H100="NO CUMPLE EV TECNICA",0,IF(H100="NO HABILITA",0,IF(H100="HABILITA",('PRECIOS UNITARIOS'!$S100*500)/G100))))</f>
        <v>0</v>
      </c>
      <c r="J100" s="35">
        <f>'EV PRECIO REFERENCIA'!J100</f>
        <v>0</v>
      </c>
      <c r="K100" s="35" t="str">
        <f>'EV PRECIO REFERENCIA'!L100</f>
        <v>NO OFERTADO</v>
      </c>
      <c r="L100" s="37">
        <f>+IF(K100="NO OFERTADO",0,IF(K100="NO CUMPLE EV TECNICA",0,IF(K100="NO HABILITA",0,IF(K100="HABILITA",('PRECIOS UNITARIOS'!$S100*500)/J100))))</f>
        <v>0</v>
      </c>
      <c r="M100" s="35">
        <f>'EV PRECIO REFERENCIA'!M100</f>
        <v>3195</v>
      </c>
      <c r="N100" s="35" t="str">
        <f>'EV PRECIO REFERENCIA'!O100</f>
        <v>HABILITA</v>
      </c>
      <c r="O100" s="37">
        <f>+IF(N100="NO OFERTADO",0,IF(N100="NO CUMPLE EV TECNICA",0,IF(N100="NO HABILITA",0,IF(N100="HABILITA",('PRECIOS UNITARIOS'!$S100*500)/M100))))</f>
        <v>500</v>
      </c>
      <c r="P100" s="35">
        <f>'EV PRECIO REFERENCIA'!P100</f>
        <v>3574</v>
      </c>
      <c r="Q100" s="35" t="str">
        <f>'EV PRECIO REFERENCIA'!R100</f>
        <v>HABILITA</v>
      </c>
      <c r="R100" s="37">
        <f>+IF(Q100="NO OFERTADO",0,IF(Q100="NO CUMPLE EV TECNICA",0,IF(Q100="NO HABILITA",0,IF(Q100="HABILITA",('PRECIOS UNITARIOS'!$S100*500)/P100))))</f>
        <v>446.97817571348628</v>
      </c>
      <c r="S100" s="35">
        <f>'EV PRECIO REFERENCIA'!S100</f>
        <v>0</v>
      </c>
      <c r="T100" s="35" t="str">
        <f>'EV PRECIO REFERENCIA'!U100</f>
        <v>NO OFERTADO</v>
      </c>
      <c r="U100" s="37">
        <f>+IF(T100="NO OFERTADO",0,IF(T100="NO CUMPLE EV TECNICA",0,IF(T100="NO HABILITA",0,IF(T100="HABILITA",('PRECIOS UNITARIOS'!$S100*500)/S100))))</f>
        <v>0</v>
      </c>
      <c r="V100" s="35">
        <f>'EV PRECIO REFERENCIA'!V100</f>
        <v>0</v>
      </c>
      <c r="W100" s="35" t="str">
        <f>'EV PRECIO REFERENCIA'!X100</f>
        <v>NO OFERTADO</v>
      </c>
      <c r="X100" s="37">
        <f>+IF(W100="NO OFERTADO",0,IF(W100="NO CUMPLE EV TECNICA",0,IF(W100="NO HABILITA",0,IF(W100="HABILITA",('PRECIOS UNITARIOS'!$S100*500)/V100))))</f>
        <v>0</v>
      </c>
      <c r="Y100" s="35">
        <f>'EV PRECIO REFERENCIA'!Y100</f>
        <v>0</v>
      </c>
      <c r="Z100" s="35" t="str">
        <f>'EV PRECIO REFERENCIA'!AA100</f>
        <v>NO OFERTADO</v>
      </c>
      <c r="AA100" s="37">
        <f>+IF(Z100="NO OFERTADO",0,IF(Z100="NO CUMPLE EV TECNICA",0,IF(Z100="NO HABILITA",0,IF(Z100="HABILITA",('PRECIOS UNITARIOS'!$S100*500)/Y100))))</f>
        <v>0</v>
      </c>
      <c r="AB100" s="35">
        <f>'EV PRECIO REFERENCIA'!AB100</f>
        <v>3380</v>
      </c>
      <c r="AC100" s="35" t="str">
        <f>'EV PRECIO REFERENCIA'!AD100</f>
        <v>HABILITA</v>
      </c>
      <c r="AD100" s="37">
        <f>+IF(AC100="NO OFERTADO",0,IF(AC100="NO CUMPLE EV TECNICA",0,IF(AC100="NO HABILITA",0,IF(AC100="HABILITA",('PRECIOS UNITARIOS'!$S100*500)/AB100))))</f>
        <v>472.63313609467457</v>
      </c>
      <c r="AE100" s="35">
        <f>'EV PRECIO REFERENCIA'!AE100</f>
        <v>4261</v>
      </c>
      <c r="AF100" s="35" t="str">
        <f>'EV PRECIO REFERENCIA'!AG100</f>
        <v>HABILITA</v>
      </c>
      <c r="AG100" s="37">
        <f>+IF(AF100="NO OFERTADO",0,IF(AF100="NO CUMPLE EV TECNICA",0,IF(AF100="NO HABILITA",0,IF(AF100="HABILITA",('PRECIOS UNITARIOS'!$S100*500)/AE100))))</f>
        <v>374.9119924900258</v>
      </c>
      <c r="AH100" s="35">
        <f>'EV PRECIO REFERENCIA'!AH100</f>
        <v>0</v>
      </c>
      <c r="AI100" s="35" t="str">
        <f>'EV PRECIO REFERENCIA'!AJ100</f>
        <v>NO OFERTADO</v>
      </c>
      <c r="AJ100" s="37">
        <f>+IF(AI100="NO OFERTADO",0,IF(AI100="NO CUMPLE EV TECNICA",0,IF(AI100="NO HABILITA",0,IF(AI100="HABILITA",('PRECIOS UNITARIOS'!$S100*500)/AH100))))</f>
        <v>0</v>
      </c>
      <c r="AK100" s="35">
        <f>'EV PRECIO REFERENCIA'!AK100</f>
        <v>0</v>
      </c>
      <c r="AL100" s="35" t="str">
        <f>'EV PRECIO REFERENCIA'!AM100</f>
        <v>NO OFERTADO</v>
      </c>
      <c r="AM100" s="37">
        <f>+IF(AL100="NO OFERTADO",0,IF(AL100="NO CUMPLE EV TECNICA",0,IF(AL100="NO HABILITA",0,IF(AL100="HABILITA",('PRECIOS UNITARIOS'!$S100*500)/AK100))))</f>
        <v>0</v>
      </c>
      <c r="AN100" s="35">
        <f>'EV PRECIO REFERENCIA'!AN100</f>
        <v>0</v>
      </c>
      <c r="AO100" s="35" t="str">
        <f>'EV PRECIO REFERENCIA'!AP100</f>
        <v>NO OFERTADO</v>
      </c>
      <c r="AP100" s="37">
        <f>+IF(AO100="NO OFERTADO",0,IF(AO100="NO CUMPLE EV TECNICA",0,IF(AO100="NO HABILITA",0,IF(AO100="HABILITA",('PRECIOS UNITARIOS'!$S100*500)/AN100))))</f>
        <v>0</v>
      </c>
    </row>
    <row r="101" spans="1:42" s="14" customFormat="1" ht="25.5" x14ac:dyDescent="0.2">
      <c r="A101" s="132">
        <v>92</v>
      </c>
      <c r="B101" s="49" t="s">
        <v>214</v>
      </c>
      <c r="C101" s="49" t="s">
        <v>209</v>
      </c>
      <c r="D101" s="132">
        <v>1</v>
      </c>
      <c r="E101" s="50" t="s">
        <v>331</v>
      </c>
      <c r="F101" s="164">
        <v>3574</v>
      </c>
      <c r="G101" s="35">
        <f>'EV PRECIO REFERENCIA'!G101</f>
        <v>0</v>
      </c>
      <c r="H101" s="35" t="str">
        <f>'EV PRECIO REFERENCIA'!I101</f>
        <v>NO OFERTADO</v>
      </c>
      <c r="I101" s="37">
        <f>+IF(H101="NO OFERTADO",0,IF(H101="NO CUMPLE EV TECNICA",0,IF(H101="NO HABILITA",0,IF(H101="HABILITA",('PRECIOS UNITARIOS'!$S101*500)/G101))))</f>
        <v>0</v>
      </c>
      <c r="J101" s="35">
        <f>'EV PRECIO REFERENCIA'!J101</f>
        <v>0</v>
      </c>
      <c r="K101" s="35" t="str">
        <f>'EV PRECIO REFERENCIA'!L101</f>
        <v>NO OFERTADO</v>
      </c>
      <c r="L101" s="37">
        <f>+IF(K101="NO OFERTADO",0,IF(K101="NO CUMPLE EV TECNICA",0,IF(K101="NO HABILITA",0,IF(K101="HABILITA",('PRECIOS UNITARIOS'!$S101*500)/J101))))</f>
        <v>0</v>
      </c>
      <c r="M101" s="35">
        <f>'EV PRECIO REFERENCIA'!M101</f>
        <v>3195</v>
      </c>
      <c r="N101" s="35" t="str">
        <f>'EV PRECIO REFERENCIA'!O101</f>
        <v>HABILITA</v>
      </c>
      <c r="O101" s="37">
        <f>+IF(N101="NO OFERTADO",0,IF(N101="NO CUMPLE EV TECNICA",0,IF(N101="NO HABILITA",0,IF(N101="HABILITA",('PRECIOS UNITARIOS'!$S101*500)/M101))))</f>
        <v>500</v>
      </c>
      <c r="P101" s="35">
        <f>'EV PRECIO REFERENCIA'!P101</f>
        <v>4773</v>
      </c>
      <c r="Q101" s="35" t="str">
        <f>'EV PRECIO REFERENCIA'!R101</f>
        <v>NO HABILITA</v>
      </c>
      <c r="R101" s="37">
        <f>+IF(Q101="NO OFERTADO",0,IF(Q101="NO CUMPLE EV TECNICA",0,IF(Q101="NO HABILITA",0,IF(Q101="HABILITA",('PRECIOS UNITARIOS'!$S101*500)/P101))))</f>
        <v>0</v>
      </c>
      <c r="S101" s="35">
        <f>'EV PRECIO REFERENCIA'!S101</f>
        <v>0</v>
      </c>
      <c r="T101" s="35" t="str">
        <f>'EV PRECIO REFERENCIA'!U101</f>
        <v>NO OFERTADO</v>
      </c>
      <c r="U101" s="37">
        <f>+IF(T101="NO OFERTADO",0,IF(T101="NO CUMPLE EV TECNICA",0,IF(T101="NO HABILITA",0,IF(T101="HABILITA",('PRECIOS UNITARIOS'!$S101*500)/S101))))</f>
        <v>0</v>
      </c>
      <c r="V101" s="35">
        <f>'EV PRECIO REFERENCIA'!V101</f>
        <v>0</v>
      </c>
      <c r="W101" s="35" t="str">
        <f>'EV PRECIO REFERENCIA'!X101</f>
        <v>NO OFERTADO</v>
      </c>
      <c r="X101" s="37">
        <f>+IF(W101="NO OFERTADO",0,IF(W101="NO CUMPLE EV TECNICA",0,IF(W101="NO HABILITA",0,IF(W101="HABILITA",('PRECIOS UNITARIOS'!$S101*500)/V101))))</f>
        <v>0</v>
      </c>
      <c r="Y101" s="35">
        <f>'EV PRECIO REFERENCIA'!Y101</f>
        <v>0</v>
      </c>
      <c r="Z101" s="35" t="str">
        <f>'EV PRECIO REFERENCIA'!AA101</f>
        <v>NO OFERTADO</v>
      </c>
      <c r="AA101" s="37">
        <f>+IF(Z101="NO OFERTADO",0,IF(Z101="NO CUMPLE EV TECNICA",0,IF(Z101="NO HABILITA",0,IF(Z101="HABILITA",('PRECIOS UNITARIOS'!$S101*500)/Y101))))</f>
        <v>0</v>
      </c>
      <c r="AB101" s="35">
        <f>'EV PRECIO REFERENCIA'!AB101</f>
        <v>3380</v>
      </c>
      <c r="AC101" s="35" t="str">
        <f>'EV PRECIO REFERENCIA'!AD101</f>
        <v>HABILITA</v>
      </c>
      <c r="AD101" s="37">
        <f>+IF(AC101="NO OFERTADO",0,IF(AC101="NO CUMPLE EV TECNICA",0,IF(AC101="NO HABILITA",0,IF(AC101="HABILITA",('PRECIOS UNITARIOS'!$S101*500)/AB101))))</f>
        <v>472.63313609467457</v>
      </c>
      <c r="AE101" s="35">
        <f>'EV PRECIO REFERENCIA'!AE101</f>
        <v>5166</v>
      </c>
      <c r="AF101" s="35" t="str">
        <f>'EV PRECIO REFERENCIA'!AG101</f>
        <v>NO HABILITA</v>
      </c>
      <c r="AG101" s="37">
        <f>+IF(AF101="NO OFERTADO",0,IF(AF101="NO CUMPLE EV TECNICA",0,IF(AF101="NO HABILITA",0,IF(AF101="HABILITA",('PRECIOS UNITARIOS'!$S101*500)/AE101))))</f>
        <v>0</v>
      </c>
      <c r="AH101" s="35">
        <f>'EV PRECIO REFERENCIA'!AH101</f>
        <v>0</v>
      </c>
      <c r="AI101" s="35" t="str">
        <f>'EV PRECIO REFERENCIA'!AJ101</f>
        <v>NO OFERTADO</v>
      </c>
      <c r="AJ101" s="37">
        <f>+IF(AI101="NO OFERTADO",0,IF(AI101="NO CUMPLE EV TECNICA",0,IF(AI101="NO HABILITA",0,IF(AI101="HABILITA",('PRECIOS UNITARIOS'!$S101*500)/AH101))))</f>
        <v>0</v>
      </c>
      <c r="AK101" s="35">
        <f>'EV PRECIO REFERENCIA'!AK101</f>
        <v>0</v>
      </c>
      <c r="AL101" s="35" t="str">
        <f>'EV PRECIO REFERENCIA'!AM101</f>
        <v>NO OFERTADO</v>
      </c>
      <c r="AM101" s="37">
        <f>+IF(AL101="NO OFERTADO",0,IF(AL101="NO CUMPLE EV TECNICA",0,IF(AL101="NO HABILITA",0,IF(AL101="HABILITA",('PRECIOS UNITARIOS'!$S101*500)/AK101))))</f>
        <v>0</v>
      </c>
      <c r="AN101" s="35">
        <f>'EV PRECIO REFERENCIA'!AN101</f>
        <v>0</v>
      </c>
      <c r="AO101" s="35" t="str">
        <f>'EV PRECIO REFERENCIA'!AP101</f>
        <v>NO OFERTADO</v>
      </c>
      <c r="AP101" s="37">
        <f>+IF(AO101="NO OFERTADO",0,IF(AO101="NO CUMPLE EV TECNICA",0,IF(AO101="NO HABILITA",0,IF(AO101="HABILITA",('PRECIOS UNITARIOS'!$S101*500)/AN101))))</f>
        <v>0</v>
      </c>
    </row>
    <row r="102" spans="1:42" s="14" customFormat="1" ht="25.5" x14ac:dyDescent="0.2">
      <c r="A102" s="133">
        <v>93</v>
      </c>
      <c r="B102" s="49" t="s">
        <v>215</v>
      </c>
      <c r="C102" s="49" t="s">
        <v>209</v>
      </c>
      <c r="D102" s="132">
        <v>1</v>
      </c>
      <c r="E102" s="50" t="s">
        <v>331</v>
      </c>
      <c r="F102" s="164">
        <v>3523</v>
      </c>
      <c r="G102" s="35">
        <f>'EV PRECIO REFERENCIA'!G102</f>
        <v>0</v>
      </c>
      <c r="H102" s="35" t="str">
        <f>'EV PRECIO REFERENCIA'!I102</f>
        <v>NO OFERTADO</v>
      </c>
      <c r="I102" s="37">
        <f>+IF(H102="NO OFERTADO",0,IF(H102="NO CUMPLE EV TECNICA",0,IF(H102="NO HABILITA",0,IF(H102="HABILITA",('PRECIOS UNITARIOS'!$S102*500)/G102))))</f>
        <v>0</v>
      </c>
      <c r="J102" s="35">
        <f>'EV PRECIO REFERENCIA'!J102</f>
        <v>0</v>
      </c>
      <c r="K102" s="35" t="str">
        <f>'EV PRECIO REFERENCIA'!L102</f>
        <v>NO OFERTADO</v>
      </c>
      <c r="L102" s="37">
        <f>+IF(K102="NO OFERTADO",0,IF(K102="NO CUMPLE EV TECNICA",0,IF(K102="NO HABILITA",0,IF(K102="HABILITA",('PRECIOS UNITARIOS'!$S102*500)/J102))))</f>
        <v>0</v>
      </c>
      <c r="M102" s="35">
        <f>'EV PRECIO REFERENCIA'!M102</f>
        <v>3320</v>
      </c>
      <c r="N102" s="35" t="str">
        <f>'EV PRECIO REFERENCIA'!O102</f>
        <v>HABILITA</v>
      </c>
      <c r="O102" s="37">
        <f>+IF(N102="NO OFERTADO",0,IF(N102="NO CUMPLE EV TECNICA",0,IF(N102="NO HABILITA",0,IF(N102="HABILITA",('PRECIOS UNITARIOS'!$S102*500)/M102))))</f>
        <v>500</v>
      </c>
      <c r="P102" s="35">
        <f>'EV PRECIO REFERENCIA'!P102</f>
        <v>4318</v>
      </c>
      <c r="Q102" s="35" t="str">
        <f>'EV PRECIO REFERENCIA'!R102</f>
        <v>HABILITA</v>
      </c>
      <c r="R102" s="37">
        <f>+IF(Q102="NO OFERTADO",0,IF(Q102="NO CUMPLE EV TECNICA",0,IF(Q102="NO HABILITA",0,IF(Q102="HABILITA",('PRECIOS UNITARIOS'!$S102*500)/P102))))</f>
        <v>384.43723946271422</v>
      </c>
      <c r="S102" s="35">
        <f>'EV PRECIO REFERENCIA'!S102</f>
        <v>0</v>
      </c>
      <c r="T102" s="35" t="str">
        <f>'EV PRECIO REFERENCIA'!U102</f>
        <v>NO OFERTADO</v>
      </c>
      <c r="U102" s="37">
        <f>+IF(T102="NO OFERTADO",0,IF(T102="NO CUMPLE EV TECNICA",0,IF(T102="NO HABILITA",0,IF(T102="HABILITA",('PRECIOS UNITARIOS'!$S102*500)/S102))))</f>
        <v>0</v>
      </c>
      <c r="V102" s="35">
        <f>'EV PRECIO REFERENCIA'!V102</f>
        <v>0</v>
      </c>
      <c r="W102" s="35" t="str">
        <f>'EV PRECIO REFERENCIA'!X102</f>
        <v>NO OFERTADO</v>
      </c>
      <c r="X102" s="37">
        <f>+IF(W102="NO OFERTADO",0,IF(W102="NO CUMPLE EV TECNICA",0,IF(W102="NO HABILITA",0,IF(W102="HABILITA",('PRECIOS UNITARIOS'!$S102*500)/V102))))</f>
        <v>0</v>
      </c>
      <c r="Y102" s="35">
        <f>'EV PRECIO REFERENCIA'!Y102</f>
        <v>0</v>
      </c>
      <c r="Z102" s="35" t="str">
        <f>'EV PRECIO REFERENCIA'!AA102</f>
        <v>NO OFERTADO</v>
      </c>
      <c r="AA102" s="37">
        <f>+IF(Z102="NO OFERTADO",0,IF(Z102="NO CUMPLE EV TECNICA",0,IF(Z102="NO HABILITA",0,IF(Z102="HABILITA",('PRECIOS UNITARIOS'!$S102*500)/Y102))))</f>
        <v>0</v>
      </c>
      <c r="AB102" s="35">
        <f>'EV PRECIO REFERENCIA'!AB102</f>
        <v>3660</v>
      </c>
      <c r="AC102" s="35" t="str">
        <f>'EV PRECIO REFERENCIA'!AD102</f>
        <v>HABILITA</v>
      </c>
      <c r="AD102" s="37">
        <f>+IF(AC102="NO OFERTADO",0,IF(AC102="NO CUMPLE EV TECNICA",0,IF(AC102="NO HABILITA",0,IF(AC102="HABILITA",('PRECIOS UNITARIOS'!$S102*500)/AB102))))</f>
        <v>453.55191256830602</v>
      </c>
      <c r="AE102" s="35">
        <f>'EV PRECIO REFERENCIA'!AE102</f>
        <v>5166</v>
      </c>
      <c r="AF102" s="35" t="str">
        <f>'EV PRECIO REFERENCIA'!AG102</f>
        <v>NO HABILITA</v>
      </c>
      <c r="AG102" s="37">
        <f>+IF(AF102="NO OFERTADO",0,IF(AF102="NO CUMPLE EV TECNICA",0,IF(AF102="NO HABILITA",0,IF(AF102="HABILITA",('PRECIOS UNITARIOS'!$S102*500)/AE102))))</f>
        <v>0</v>
      </c>
      <c r="AH102" s="35">
        <f>'EV PRECIO REFERENCIA'!AH102</f>
        <v>0</v>
      </c>
      <c r="AI102" s="35" t="str">
        <f>'EV PRECIO REFERENCIA'!AJ102</f>
        <v>NO OFERTADO</v>
      </c>
      <c r="AJ102" s="37">
        <f>+IF(AI102="NO OFERTADO",0,IF(AI102="NO CUMPLE EV TECNICA",0,IF(AI102="NO HABILITA",0,IF(AI102="HABILITA",('PRECIOS UNITARIOS'!$S102*500)/AH102))))</f>
        <v>0</v>
      </c>
      <c r="AK102" s="35">
        <f>'EV PRECIO REFERENCIA'!AK102</f>
        <v>0</v>
      </c>
      <c r="AL102" s="35" t="str">
        <f>'EV PRECIO REFERENCIA'!AM102</f>
        <v>NO OFERTADO</v>
      </c>
      <c r="AM102" s="37">
        <f>+IF(AL102="NO OFERTADO",0,IF(AL102="NO CUMPLE EV TECNICA",0,IF(AL102="NO HABILITA",0,IF(AL102="HABILITA",('PRECIOS UNITARIOS'!$S102*500)/AK102))))</f>
        <v>0</v>
      </c>
      <c r="AN102" s="35">
        <f>'EV PRECIO REFERENCIA'!AN102</f>
        <v>0</v>
      </c>
      <c r="AO102" s="35" t="str">
        <f>'EV PRECIO REFERENCIA'!AP102</f>
        <v>NO OFERTADO</v>
      </c>
      <c r="AP102" s="37">
        <f>+IF(AO102="NO OFERTADO",0,IF(AO102="NO CUMPLE EV TECNICA",0,IF(AO102="NO HABILITA",0,IF(AO102="HABILITA",('PRECIOS UNITARIOS'!$S102*500)/AN102))))</f>
        <v>0</v>
      </c>
    </row>
    <row r="103" spans="1:42" s="14" customFormat="1" ht="25.5" x14ac:dyDescent="0.2">
      <c r="A103" s="132">
        <v>94</v>
      </c>
      <c r="B103" s="49" t="s">
        <v>216</v>
      </c>
      <c r="C103" s="49" t="s">
        <v>209</v>
      </c>
      <c r="D103" s="132">
        <v>1</v>
      </c>
      <c r="E103" s="50" t="s">
        <v>331</v>
      </c>
      <c r="F103" s="164">
        <v>3523</v>
      </c>
      <c r="G103" s="35">
        <f>'EV PRECIO REFERENCIA'!G103</f>
        <v>0</v>
      </c>
      <c r="H103" s="35" t="str">
        <f>'EV PRECIO REFERENCIA'!I103</f>
        <v>NO OFERTADO</v>
      </c>
      <c r="I103" s="37">
        <f>+IF(H103="NO OFERTADO",0,IF(H103="NO CUMPLE EV TECNICA",0,IF(H103="NO HABILITA",0,IF(H103="HABILITA",('PRECIOS UNITARIOS'!$S103*500)/G103))))</f>
        <v>0</v>
      </c>
      <c r="J103" s="35">
        <f>'EV PRECIO REFERENCIA'!J103</f>
        <v>0</v>
      </c>
      <c r="K103" s="35" t="str">
        <f>'EV PRECIO REFERENCIA'!L103</f>
        <v>NO OFERTADO</v>
      </c>
      <c r="L103" s="37">
        <f>+IF(K103="NO OFERTADO",0,IF(K103="NO CUMPLE EV TECNICA",0,IF(K103="NO HABILITA",0,IF(K103="HABILITA",('PRECIOS UNITARIOS'!$S103*500)/J103))))</f>
        <v>0</v>
      </c>
      <c r="M103" s="35">
        <f>'EV PRECIO REFERENCIA'!M103</f>
        <v>3320</v>
      </c>
      <c r="N103" s="35" t="str">
        <f>'EV PRECIO REFERENCIA'!O103</f>
        <v>HABILITA</v>
      </c>
      <c r="O103" s="37">
        <f>+IF(N103="NO OFERTADO",0,IF(N103="NO CUMPLE EV TECNICA",0,IF(N103="NO HABILITA",0,IF(N103="HABILITA",('PRECIOS UNITARIOS'!$S103*500)/M103))))</f>
        <v>500</v>
      </c>
      <c r="P103" s="35">
        <f>'EV PRECIO REFERENCIA'!P103</f>
        <v>4318</v>
      </c>
      <c r="Q103" s="35" t="str">
        <f>'EV PRECIO REFERENCIA'!R103</f>
        <v>HABILITA</v>
      </c>
      <c r="R103" s="37">
        <f>+IF(Q103="NO OFERTADO",0,IF(Q103="NO CUMPLE EV TECNICA",0,IF(Q103="NO HABILITA",0,IF(Q103="HABILITA",('PRECIOS UNITARIOS'!$S103*500)/P103))))</f>
        <v>384.43723946271422</v>
      </c>
      <c r="S103" s="35">
        <f>'EV PRECIO REFERENCIA'!S103</f>
        <v>0</v>
      </c>
      <c r="T103" s="35" t="str">
        <f>'EV PRECIO REFERENCIA'!U103</f>
        <v>NO OFERTADO</v>
      </c>
      <c r="U103" s="37">
        <f>+IF(T103="NO OFERTADO",0,IF(T103="NO CUMPLE EV TECNICA",0,IF(T103="NO HABILITA",0,IF(T103="HABILITA",('PRECIOS UNITARIOS'!$S103*500)/S103))))</f>
        <v>0</v>
      </c>
      <c r="V103" s="35">
        <f>'EV PRECIO REFERENCIA'!V103</f>
        <v>0</v>
      </c>
      <c r="W103" s="35" t="str">
        <f>'EV PRECIO REFERENCIA'!X103</f>
        <v>NO OFERTADO</v>
      </c>
      <c r="X103" s="37">
        <f>+IF(W103="NO OFERTADO",0,IF(W103="NO CUMPLE EV TECNICA",0,IF(W103="NO HABILITA",0,IF(W103="HABILITA",('PRECIOS UNITARIOS'!$S103*500)/V103))))</f>
        <v>0</v>
      </c>
      <c r="Y103" s="35">
        <f>'EV PRECIO REFERENCIA'!Y103</f>
        <v>0</v>
      </c>
      <c r="Z103" s="35" t="str">
        <f>'EV PRECIO REFERENCIA'!AA103</f>
        <v>NO OFERTADO</v>
      </c>
      <c r="AA103" s="37">
        <f>+IF(Z103="NO OFERTADO",0,IF(Z103="NO CUMPLE EV TECNICA",0,IF(Z103="NO HABILITA",0,IF(Z103="HABILITA",('PRECIOS UNITARIOS'!$S103*500)/Y103))))</f>
        <v>0</v>
      </c>
      <c r="AB103" s="35">
        <f>'EV PRECIO REFERENCIA'!AB103</f>
        <v>3660</v>
      </c>
      <c r="AC103" s="35" t="str">
        <f>'EV PRECIO REFERENCIA'!AD103</f>
        <v>HABILITA</v>
      </c>
      <c r="AD103" s="37">
        <f>+IF(AC103="NO OFERTADO",0,IF(AC103="NO CUMPLE EV TECNICA",0,IF(AC103="NO HABILITA",0,IF(AC103="HABILITA",('PRECIOS UNITARIOS'!$S103*500)/AB103))))</f>
        <v>453.55191256830602</v>
      </c>
      <c r="AE103" s="35">
        <f>'EV PRECIO REFERENCIA'!AE103</f>
        <v>5166</v>
      </c>
      <c r="AF103" s="35" t="str">
        <f>'EV PRECIO REFERENCIA'!AG103</f>
        <v>NO HABILITA</v>
      </c>
      <c r="AG103" s="37">
        <f>+IF(AF103="NO OFERTADO",0,IF(AF103="NO CUMPLE EV TECNICA",0,IF(AF103="NO HABILITA",0,IF(AF103="HABILITA",('PRECIOS UNITARIOS'!$S103*500)/AE103))))</f>
        <v>0</v>
      </c>
      <c r="AH103" s="35">
        <f>'EV PRECIO REFERENCIA'!AH103</f>
        <v>0</v>
      </c>
      <c r="AI103" s="35" t="str">
        <f>'EV PRECIO REFERENCIA'!AJ103</f>
        <v>NO OFERTADO</v>
      </c>
      <c r="AJ103" s="37">
        <f>+IF(AI103="NO OFERTADO",0,IF(AI103="NO CUMPLE EV TECNICA",0,IF(AI103="NO HABILITA",0,IF(AI103="HABILITA",('PRECIOS UNITARIOS'!$S103*500)/AH103))))</f>
        <v>0</v>
      </c>
      <c r="AK103" s="35">
        <f>'EV PRECIO REFERENCIA'!AK103</f>
        <v>0</v>
      </c>
      <c r="AL103" s="35" t="str">
        <f>'EV PRECIO REFERENCIA'!AM103</f>
        <v>NO OFERTADO</v>
      </c>
      <c r="AM103" s="37">
        <f>+IF(AL103="NO OFERTADO",0,IF(AL103="NO CUMPLE EV TECNICA",0,IF(AL103="NO HABILITA",0,IF(AL103="HABILITA",('PRECIOS UNITARIOS'!$S103*500)/AK103))))</f>
        <v>0</v>
      </c>
      <c r="AN103" s="35">
        <f>'EV PRECIO REFERENCIA'!AN103</f>
        <v>0</v>
      </c>
      <c r="AO103" s="35" t="str">
        <f>'EV PRECIO REFERENCIA'!AP103</f>
        <v>NO OFERTADO</v>
      </c>
      <c r="AP103" s="37">
        <f>+IF(AO103="NO OFERTADO",0,IF(AO103="NO CUMPLE EV TECNICA",0,IF(AO103="NO HABILITA",0,IF(AO103="HABILITA",('PRECIOS UNITARIOS'!$S103*500)/AN103))))</f>
        <v>0</v>
      </c>
    </row>
    <row r="104" spans="1:42" s="14" customFormat="1" ht="25.5" x14ac:dyDescent="0.2">
      <c r="A104" s="133">
        <v>95</v>
      </c>
      <c r="B104" s="49" t="s">
        <v>217</v>
      </c>
      <c r="C104" s="49" t="s">
        <v>209</v>
      </c>
      <c r="D104" s="132">
        <v>1</v>
      </c>
      <c r="E104" s="50" t="s">
        <v>331</v>
      </c>
      <c r="F104" s="164">
        <v>3523</v>
      </c>
      <c r="G104" s="35">
        <f>'EV PRECIO REFERENCIA'!G104</f>
        <v>0</v>
      </c>
      <c r="H104" s="35" t="str">
        <f>'EV PRECIO REFERENCIA'!I104</f>
        <v>NO OFERTADO</v>
      </c>
      <c r="I104" s="37">
        <f>+IF(H104="NO OFERTADO",0,IF(H104="NO CUMPLE EV TECNICA",0,IF(H104="NO HABILITA",0,IF(H104="HABILITA",('PRECIOS UNITARIOS'!$S104*500)/G104))))</f>
        <v>0</v>
      </c>
      <c r="J104" s="35">
        <f>'EV PRECIO REFERENCIA'!J104</f>
        <v>0</v>
      </c>
      <c r="K104" s="35" t="str">
        <f>'EV PRECIO REFERENCIA'!L104</f>
        <v>NO OFERTADO</v>
      </c>
      <c r="L104" s="37">
        <f>+IF(K104="NO OFERTADO",0,IF(K104="NO CUMPLE EV TECNICA",0,IF(K104="NO HABILITA",0,IF(K104="HABILITA",('PRECIOS UNITARIOS'!$S104*500)/J104))))</f>
        <v>0</v>
      </c>
      <c r="M104" s="35">
        <f>'EV PRECIO REFERENCIA'!M104</f>
        <v>3320</v>
      </c>
      <c r="N104" s="35" t="str">
        <f>'EV PRECIO REFERENCIA'!O104</f>
        <v>HABILITA</v>
      </c>
      <c r="O104" s="37">
        <f>+IF(N104="NO OFERTADO",0,IF(N104="NO CUMPLE EV TECNICA",0,IF(N104="NO HABILITA",0,IF(N104="HABILITA",('PRECIOS UNITARIOS'!$S104*500)/M104))))</f>
        <v>500</v>
      </c>
      <c r="P104" s="35">
        <f>'EV PRECIO REFERENCIA'!P104</f>
        <v>4318</v>
      </c>
      <c r="Q104" s="35" t="str">
        <f>'EV PRECIO REFERENCIA'!R104</f>
        <v>HABILITA</v>
      </c>
      <c r="R104" s="37">
        <f>+IF(Q104="NO OFERTADO",0,IF(Q104="NO CUMPLE EV TECNICA",0,IF(Q104="NO HABILITA",0,IF(Q104="HABILITA",('PRECIOS UNITARIOS'!$S104*500)/P104))))</f>
        <v>384.43723946271422</v>
      </c>
      <c r="S104" s="35">
        <f>'EV PRECIO REFERENCIA'!S104</f>
        <v>0</v>
      </c>
      <c r="T104" s="35" t="str">
        <f>'EV PRECIO REFERENCIA'!U104</f>
        <v>NO OFERTADO</v>
      </c>
      <c r="U104" s="37">
        <f>+IF(T104="NO OFERTADO",0,IF(T104="NO CUMPLE EV TECNICA",0,IF(T104="NO HABILITA",0,IF(T104="HABILITA",('PRECIOS UNITARIOS'!$S104*500)/S104))))</f>
        <v>0</v>
      </c>
      <c r="V104" s="35">
        <f>'EV PRECIO REFERENCIA'!V104</f>
        <v>0</v>
      </c>
      <c r="W104" s="35" t="str">
        <f>'EV PRECIO REFERENCIA'!X104</f>
        <v>NO OFERTADO</v>
      </c>
      <c r="X104" s="37">
        <f>+IF(W104="NO OFERTADO",0,IF(W104="NO CUMPLE EV TECNICA",0,IF(W104="NO HABILITA",0,IF(W104="HABILITA",('PRECIOS UNITARIOS'!$S104*500)/V104))))</f>
        <v>0</v>
      </c>
      <c r="Y104" s="35">
        <f>'EV PRECIO REFERENCIA'!Y104</f>
        <v>0</v>
      </c>
      <c r="Z104" s="35" t="str">
        <f>'EV PRECIO REFERENCIA'!AA104</f>
        <v>NO OFERTADO</v>
      </c>
      <c r="AA104" s="37">
        <f>+IF(Z104="NO OFERTADO",0,IF(Z104="NO CUMPLE EV TECNICA",0,IF(Z104="NO HABILITA",0,IF(Z104="HABILITA",('PRECIOS UNITARIOS'!$S104*500)/Y104))))</f>
        <v>0</v>
      </c>
      <c r="AB104" s="35">
        <f>'EV PRECIO REFERENCIA'!AB104</f>
        <v>3660</v>
      </c>
      <c r="AC104" s="35" t="str">
        <f>'EV PRECIO REFERENCIA'!AD104</f>
        <v>HABILITA</v>
      </c>
      <c r="AD104" s="37">
        <f>+IF(AC104="NO OFERTADO",0,IF(AC104="NO CUMPLE EV TECNICA",0,IF(AC104="NO HABILITA",0,IF(AC104="HABILITA",('PRECIOS UNITARIOS'!$S104*500)/AB104))))</f>
        <v>453.55191256830602</v>
      </c>
      <c r="AE104" s="35">
        <f>'EV PRECIO REFERENCIA'!AE104</f>
        <v>5166</v>
      </c>
      <c r="AF104" s="35" t="str">
        <f>'EV PRECIO REFERENCIA'!AG104</f>
        <v>NO HABILITA</v>
      </c>
      <c r="AG104" s="37">
        <f>+IF(AF104="NO OFERTADO",0,IF(AF104="NO CUMPLE EV TECNICA",0,IF(AF104="NO HABILITA",0,IF(AF104="HABILITA",('PRECIOS UNITARIOS'!$S104*500)/AE104))))</f>
        <v>0</v>
      </c>
      <c r="AH104" s="35">
        <f>'EV PRECIO REFERENCIA'!AH104</f>
        <v>0</v>
      </c>
      <c r="AI104" s="35" t="str">
        <f>'EV PRECIO REFERENCIA'!AJ104</f>
        <v>NO OFERTADO</v>
      </c>
      <c r="AJ104" s="37">
        <f>+IF(AI104="NO OFERTADO",0,IF(AI104="NO CUMPLE EV TECNICA",0,IF(AI104="NO HABILITA",0,IF(AI104="HABILITA",('PRECIOS UNITARIOS'!$S104*500)/AH104))))</f>
        <v>0</v>
      </c>
      <c r="AK104" s="35">
        <f>'EV PRECIO REFERENCIA'!AK104</f>
        <v>0</v>
      </c>
      <c r="AL104" s="35" t="str">
        <f>'EV PRECIO REFERENCIA'!AM104</f>
        <v>NO OFERTADO</v>
      </c>
      <c r="AM104" s="37">
        <f>+IF(AL104="NO OFERTADO",0,IF(AL104="NO CUMPLE EV TECNICA",0,IF(AL104="NO HABILITA",0,IF(AL104="HABILITA",('PRECIOS UNITARIOS'!$S104*500)/AK104))))</f>
        <v>0</v>
      </c>
      <c r="AN104" s="35">
        <f>'EV PRECIO REFERENCIA'!AN104</f>
        <v>0</v>
      </c>
      <c r="AO104" s="35" t="str">
        <f>'EV PRECIO REFERENCIA'!AP104</f>
        <v>NO OFERTADO</v>
      </c>
      <c r="AP104" s="37">
        <f>+IF(AO104="NO OFERTADO",0,IF(AO104="NO CUMPLE EV TECNICA",0,IF(AO104="NO HABILITA",0,IF(AO104="HABILITA",('PRECIOS UNITARIOS'!$S104*500)/AN104))))</f>
        <v>0</v>
      </c>
    </row>
    <row r="105" spans="1:42" s="14" customFormat="1" ht="25.5" x14ac:dyDescent="0.2">
      <c r="A105" s="132">
        <v>96</v>
      </c>
      <c r="B105" s="49" t="s">
        <v>218</v>
      </c>
      <c r="C105" s="49" t="s">
        <v>209</v>
      </c>
      <c r="D105" s="132">
        <v>1</v>
      </c>
      <c r="E105" s="50" t="s">
        <v>331</v>
      </c>
      <c r="F105" s="164">
        <v>18000</v>
      </c>
      <c r="G105" s="35">
        <f>'EV PRECIO REFERENCIA'!G105</f>
        <v>0</v>
      </c>
      <c r="H105" s="35" t="str">
        <f>'EV PRECIO REFERENCIA'!I105</f>
        <v>NO OFERTADO</v>
      </c>
      <c r="I105" s="37">
        <f>+IF(H105="NO OFERTADO",0,IF(H105="NO CUMPLE EV TECNICA",0,IF(H105="NO HABILITA",0,IF(H105="HABILITA",('PRECIOS UNITARIOS'!$S105*500)/G105))))</f>
        <v>0</v>
      </c>
      <c r="J105" s="35">
        <f>'EV PRECIO REFERENCIA'!J105</f>
        <v>0</v>
      </c>
      <c r="K105" s="35" t="str">
        <f>'EV PRECIO REFERENCIA'!L105</f>
        <v>NO OFERTADO</v>
      </c>
      <c r="L105" s="37">
        <f>+IF(K105="NO OFERTADO",0,IF(K105="NO CUMPLE EV TECNICA",0,IF(K105="NO HABILITA",0,IF(K105="HABILITA",('PRECIOS UNITARIOS'!$S105*500)/J105))))</f>
        <v>0</v>
      </c>
      <c r="M105" s="35">
        <f>'EV PRECIO REFERENCIA'!M105</f>
        <v>27440</v>
      </c>
      <c r="N105" s="35" t="str">
        <f>'EV PRECIO REFERENCIA'!O105</f>
        <v>NO HABILITA</v>
      </c>
      <c r="O105" s="37">
        <f>+IF(N105="NO OFERTADO",0,IF(N105="NO CUMPLE EV TECNICA",0,IF(N105="NO HABILITA",0,IF(N105="HABILITA",('PRECIOS UNITARIOS'!$S105*500)/M105))))</f>
        <v>0</v>
      </c>
      <c r="P105" s="35">
        <f>'EV PRECIO REFERENCIA'!P105</f>
        <v>22159</v>
      </c>
      <c r="Q105" s="35" t="str">
        <f>'EV PRECIO REFERENCIA'!R105</f>
        <v>HABILITA</v>
      </c>
      <c r="R105" s="37">
        <f>+IF(Q105="NO OFERTADO",0,IF(Q105="NO CUMPLE EV TECNICA",0,IF(Q105="NO HABILITA",0,IF(Q105="HABILITA",('PRECIOS UNITARIOS'!$S105*500)/P105))))</f>
        <v>445.50746874858976</v>
      </c>
      <c r="S105" s="35">
        <f>'EV PRECIO REFERENCIA'!S105</f>
        <v>0</v>
      </c>
      <c r="T105" s="35" t="str">
        <f>'EV PRECIO REFERENCIA'!U105</f>
        <v>NO OFERTADO</v>
      </c>
      <c r="U105" s="37">
        <f>+IF(T105="NO OFERTADO",0,IF(T105="NO CUMPLE EV TECNICA",0,IF(T105="NO HABILITA",0,IF(T105="HABILITA",('PRECIOS UNITARIOS'!$S105*500)/S105))))</f>
        <v>0</v>
      </c>
      <c r="V105" s="35">
        <f>'EV PRECIO REFERENCIA'!V105</f>
        <v>0</v>
      </c>
      <c r="W105" s="35" t="str">
        <f>'EV PRECIO REFERENCIA'!X105</f>
        <v>NO OFERTADO</v>
      </c>
      <c r="X105" s="37">
        <f>+IF(W105="NO OFERTADO",0,IF(W105="NO CUMPLE EV TECNICA",0,IF(W105="NO HABILITA",0,IF(W105="HABILITA",('PRECIOS UNITARIOS'!$S105*500)/V105))))</f>
        <v>0</v>
      </c>
      <c r="Y105" s="35">
        <f>'EV PRECIO REFERENCIA'!Y105</f>
        <v>0</v>
      </c>
      <c r="Z105" s="35" t="str">
        <f>'EV PRECIO REFERENCIA'!AA105</f>
        <v>NO OFERTADO</v>
      </c>
      <c r="AA105" s="37">
        <f>+IF(Z105="NO OFERTADO",0,IF(Z105="NO CUMPLE EV TECNICA",0,IF(Z105="NO HABILITA",0,IF(Z105="HABILITA",('PRECIOS UNITARIOS'!$S105*500)/Y105))))</f>
        <v>0</v>
      </c>
      <c r="AB105" s="35">
        <f>'EV PRECIO REFERENCIA'!AB105</f>
        <v>24730</v>
      </c>
      <c r="AC105" s="35" t="str">
        <f>'EV PRECIO REFERENCIA'!AD105</f>
        <v>NO HABILITA</v>
      </c>
      <c r="AD105" s="37">
        <f>+IF(AC105="NO OFERTADO",0,IF(AC105="NO CUMPLE EV TECNICA",0,IF(AC105="NO HABILITA",0,IF(AC105="HABILITA",('PRECIOS UNITARIOS'!$S105*500)/AB105))))</f>
        <v>0</v>
      </c>
      <c r="AE105" s="35">
        <f>'EV PRECIO REFERENCIA'!AE105</f>
        <v>19744</v>
      </c>
      <c r="AF105" s="35" t="str">
        <f>'EV PRECIO REFERENCIA'!AG105</f>
        <v>HABILITA</v>
      </c>
      <c r="AG105" s="37">
        <f>+IF(AF105="NO OFERTADO",0,IF(AF105="NO CUMPLE EV TECNICA",0,IF(AF105="NO HABILITA",0,IF(AF105="HABILITA",('PRECIOS UNITARIOS'!$S105*500)/AE105))))</f>
        <v>500</v>
      </c>
      <c r="AH105" s="35">
        <f>'EV PRECIO REFERENCIA'!AH105</f>
        <v>0</v>
      </c>
      <c r="AI105" s="35" t="str">
        <f>'EV PRECIO REFERENCIA'!AJ105</f>
        <v>NO OFERTADO</v>
      </c>
      <c r="AJ105" s="37">
        <f>+IF(AI105="NO OFERTADO",0,IF(AI105="NO CUMPLE EV TECNICA",0,IF(AI105="NO HABILITA",0,IF(AI105="HABILITA",('PRECIOS UNITARIOS'!$S105*500)/AH105))))</f>
        <v>0</v>
      </c>
      <c r="AK105" s="35">
        <f>'EV PRECIO REFERENCIA'!AK105</f>
        <v>0</v>
      </c>
      <c r="AL105" s="35" t="str">
        <f>'EV PRECIO REFERENCIA'!AM105</f>
        <v>NO OFERTADO</v>
      </c>
      <c r="AM105" s="37">
        <f>+IF(AL105="NO OFERTADO",0,IF(AL105="NO CUMPLE EV TECNICA",0,IF(AL105="NO HABILITA",0,IF(AL105="HABILITA",('PRECIOS UNITARIOS'!$S105*500)/AK105))))</f>
        <v>0</v>
      </c>
      <c r="AN105" s="35">
        <f>'EV PRECIO REFERENCIA'!AN105</f>
        <v>0</v>
      </c>
      <c r="AO105" s="35" t="str">
        <f>'EV PRECIO REFERENCIA'!AP105</f>
        <v>NO OFERTADO</v>
      </c>
      <c r="AP105" s="37">
        <f>+IF(AO105="NO OFERTADO",0,IF(AO105="NO CUMPLE EV TECNICA",0,IF(AO105="NO HABILITA",0,IF(AO105="HABILITA",('PRECIOS UNITARIOS'!$S105*500)/AN105))))</f>
        <v>0</v>
      </c>
    </row>
    <row r="106" spans="1:42" s="14" customFormat="1" ht="25.5" x14ac:dyDescent="0.2">
      <c r="A106" s="133">
        <v>97</v>
      </c>
      <c r="B106" s="49" t="s">
        <v>219</v>
      </c>
      <c r="C106" s="49" t="s">
        <v>209</v>
      </c>
      <c r="D106" s="132">
        <v>1</v>
      </c>
      <c r="E106" s="50" t="s">
        <v>331</v>
      </c>
      <c r="F106" s="164">
        <v>18000</v>
      </c>
      <c r="G106" s="35">
        <f>'EV PRECIO REFERENCIA'!G106</f>
        <v>0</v>
      </c>
      <c r="H106" s="35" t="str">
        <f>'EV PRECIO REFERENCIA'!I106</f>
        <v>NO OFERTADO</v>
      </c>
      <c r="I106" s="37">
        <f>+IF(H106="NO OFERTADO",0,IF(H106="NO CUMPLE EV TECNICA",0,IF(H106="NO HABILITA",0,IF(H106="HABILITA",('PRECIOS UNITARIOS'!$S106*500)/G106))))</f>
        <v>0</v>
      </c>
      <c r="J106" s="35">
        <f>'EV PRECIO REFERENCIA'!J106</f>
        <v>0</v>
      </c>
      <c r="K106" s="35" t="str">
        <f>'EV PRECIO REFERENCIA'!L106</f>
        <v>NO OFERTADO</v>
      </c>
      <c r="L106" s="37">
        <f>+IF(K106="NO OFERTADO",0,IF(K106="NO CUMPLE EV TECNICA",0,IF(K106="NO HABILITA",0,IF(K106="HABILITA",('PRECIOS UNITARIOS'!$S106*500)/J106))))</f>
        <v>0</v>
      </c>
      <c r="M106" s="35">
        <f>'EV PRECIO REFERENCIA'!M106</f>
        <v>27440</v>
      </c>
      <c r="N106" s="35" t="str">
        <f>'EV PRECIO REFERENCIA'!O106</f>
        <v>NO HABILITA</v>
      </c>
      <c r="O106" s="37">
        <f>+IF(N106="NO OFERTADO",0,IF(N106="NO CUMPLE EV TECNICA",0,IF(N106="NO HABILITA",0,IF(N106="HABILITA",('PRECIOS UNITARIOS'!$S106*500)/M106))))</f>
        <v>0</v>
      </c>
      <c r="P106" s="35">
        <f>'EV PRECIO REFERENCIA'!P106</f>
        <v>28977</v>
      </c>
      <c r="Q106" s="35" t="str">
        <f>'EV PRECIO REFERENCIA'!R106</f>
        <v>NO HABILITA</v>
      </c>
      <c r="R106" s="37">
        <f>+IF(Q106="NO OFERTADO",0,IF(Q106="NO CUMPLE EV TECNICA",0,IF(Q106="NO HABILITA",0,IF(Q106="HABILITA",('PRECIOS UNITARIOS'!$S106*500)/P106))))</f>
        <v>0</v>
      </c>
      <c r="S106" s="35">
        <f>'EV PRECIO REFERENCIA'!S106</f>
        <v>0</v>
      </c>
      <c r="T106" s="35" t="str">
        <f>'EV PRECIO REFERENCIA'!U106</f>
        <v>NO OFERTADO</v>
      </c>
      <c r="U106" s="37">
        <f>+IF(T106="NO OFERTADO",0,IF(T106="NO CUMPLE EV TECNICA",0,IF(T106="NO HABILITA",0,IF(T106="HABILITA",('PRECIOS UNITARIOS'!$S106*500)/S106))))</f>
        <v>0</v>
      </c>
      <c r="V106" s="35">
        <f>'EV PRECIO REFERENCIA'!V106</f>
        <v>0</v>
      </c>
      <c r="W106" s="35" t="str">
        <f>'EV PRECIO REFERENCIA'!X106</f>
        <v>NO OFERTADO</v>
      </c>
      <c r="X106" s="37">
        <f>+IF(W106="NO OFERTADO",0,IF(W106="NO CUMPLE EV TECNICA",0,IF(W106="NO HABILITA",0,IF(W106="HABILITA",('PRECIOS UNITARIOS'!$S106*500)/V106))))</f>
        <v>0</v>
      </c>
      <c r="Y106" s="35">
        <f>'EV PRECIO REFERENCIA'!Y106</f>
        <v>0</v>
      </c>
      <c r="Z106" s="35" t="str">
        <f>'EV PRECIO REFERENCIA'!AA106</f>
        <v>NO OFERTADO</v>
      </c>
      <c r="AA106" s="37">
        <f>+IF(Z106="NO OFERTADO",0,IF(Z106="NO CUMPLE EV TECNICA",0,IF(Z106="NO HABILITA",0,IF(Z106="HABILITA",('PRECIOS UNITARIOS'!$S106*500)/Y106))))</f>
        <v>0</v>
      </c>
      <c r="AB106" s="35">
        <f>'EV PRECIO REFERENCIA'!AB106</f>
        <v>24730</v>
      </c>
      <c r="AC106" s="35" t="str">
        <f>'EV PRECIO REFERENCIA'!AD106</f>
        <v>NO HABILITA</v>
      </c>
      <c r="AD106" s="37">
        <f>+IF(AC106="NO OFERTADO",0,IF(AC106="NO CUMPLE EV TECNICA",0,IF(AC106="NO HABILITA",0,IF(AC106="HABILITA",('PRECIOS UNITARIOS'!$S106*500)/AB106))))</f>
        <v>0</v>
      </c>
      <c r="AE106" s="35">
        <f>'EV PRECIO REFERENCIA'!AE106</f>
        <v>19744</v>
      </c>
      <c r="AF106" s="35" t="str">
        <f>'EV PRECIO REFERENCIA'!AG106</f>
        <v>HABILITA</v>
      </c>
      <c r="AG106" s="37">
        <f>+IF(AF106="NO OFERTADO",0,IF(AF106="NO CUMPLE EV TECNICA",0,IF(AF106="NO HABILITA",0,IF(AF106="HABILITA",('PRECIOS UNITARIOS'!$S106*500)/AE106))))</f>
        <v>500</v>
      </c>
      <c r="AH106" s="35">
        <f>'EV PRECIO REFERENCIA'!AH106</f>
        <v>0</v>
      </c>
      <c r="AI106" s="35" t="str">
        <f>'EV PRECIO REFERENCIA'!AJ106</f>
        <v>NO OFERTADO</v>
      </c>
      <c r="AJ106" s="37">
        <f>+IF(AI106="NO OFERTADO",0,IF(AI106="NO CUMPLE EV TECNICA",0,IF(AI106="NO HABILITA",0,IF(AI106="HABILITA",('PRECIOS UNITARIOS'!$S106*500)/AH106))))</f>
        <v>0</v>
      </c>
      <c r="AK106" s="35">
        <f>'EV PRECIO REFERENCIA'!AK106</f>
        <v>0</v>
      </c>
      <c r="AL106" s="35" t="str">
        <f>'EV PRECIO REFERENCIA'!AM106</f>
        <v>NO OFERTADO</v>
      </c>
      <c r="AM106" s="37">
        <f>+IF(AL106="NO OFERTADO",0,IF(AL106="NO CUMPLE EV TECNICA",0,IF(AL106="NO HABILITA",0,IF(AL106="HABILITA",('PRECIOS UNITARIOS'!$S106*500)/AK106))))</f>
        <v>0</v>
      </c>
      <c r="AN106" s="35">
        <f>'EV PRECIO REFERENCIA'!AN106</f>
        <v>0</v>
      </c>
      <c r="AO106" s="35" t="str">
        <f>'EV PRECIO REFERENCIA'!AP106</f>
        <v>NO OFERTADO</v>
      </c>
      <c r="AP106" s="37">
        <f>+IF(AO106="NO OFERTADO",0,IF(AO106="NO CUMPLE EV TECNICA",0,IF(AO106="NO HABILITA",0,IF(AO106="HABILITA",('PRECIOS UNITARIOS'!$S106*500)/AN106))))</f>
        <v>0</v>
      </c>
    </row>
    <row r="107" spans="1:42" s="14" customFormat="1" ht="25.5" x14ac:dyDescent="0.2">
      <c r="A107" s="132">
        <v>98</v>
      </c>
      <c r="B107" s="49" t="s">
        <v>220</v>
      </c>
      <c r="C107" s="49" t="s">
        <v>209</v>
      </c>
      <c r="D107" s="132">
        <v>1</v>
      </c>
      <c r="E107" s="50" t="s">
        <v>331</v>
      </c>
      <c r="F107" s="164">
        <v>18000</v>
      </c>
      <c r="G107" s="35">
        <f>'EV PRECIO REFERENCIA'!G107</f>
        <v>0</v>
      </c>
      <c r="H107" s="35" t="str">
        <f>'EV PRECIO REFERENCIA'!I107</f>
        <v>NO OFERTADO</v>
      </c>
      <c r="I107" s="37">
        <f>+IF(H107="NO OFERTADO",0,IF(H107="NO CUMPLE EV TECNICA",0,IF(H107="NO HABILITA",0,IF(H107="HABILITA",('PRECIOS UNITARIOS'!$S107*500)/G107))))</f>
        <v>0</v>
      </c>
      <c r="J107" s="35">
        <f>'EV PRECIO REFERENCIA'!J107</f>
        <v>0</v>
      </c>
      <c r="K107" s="35" t="str">
        <f>'EV PRECIO REFERENCIA'!L107</f>
        <v>NO OFERTADO</v>
      </c>
      <c r="L107" s="37">
        <f>+IF(K107="NO OFERTADO",0,IF(K107="NO CUMPLE EV TECNICA",0,IF(K107="NO HABILITA",0,IF(K107="HABILITA",('PRECIOS UNITARIOS'!$S107*500)/J107))))</f>
        <v>0</v>
      </c>
      <c r="M107" s="35">
        <f>'EV PRECIO REFERENCIA'!M107</f>
        <v>27440</v>
      </c>
      <c r="N107" s="35" t="str">
        <f>'EV PRECIO REFERENCIA'!O107</f>
        <v>NO HABILITA</v>
      </c>
      <c r="O107" s="37">
        <f>+IF(N107="NO OFERTADO",0,IF(N107="NO CUMPLE EV TECNICA",0,IF(N107="NO HABILITA",0,IF(N107="HABILITA",('PRECIOS UNITARIOS'!$S107*500)/M107))))</f>
        <v>0</v>
      </c>
      <c r="P107" s="35">
        <f>'EV PRECIO REFERENCIA'!P107</f>
        <v>22159</v>
      </c>
      <c r="Q107" s="35" t="str">
        <f>'EV PRECIO REFERENCIA'!R107</f>
        <v>HABILITA</v>
      </c>
      <c r="R107" s="37">
        <f>+IF(Q107="NO OFERTADO",0,IF(Q107="NO CUMPLE EV TECNICA",0,IF(Q107="NO HABILITA",0,IF(Q107="HABILITA",('PRECIOS UNITARIOS'!$S107*500)/P107))))</f>
        <v>445.50746874858976</v>
      </c>
      <c r="S107" s="35">
        <f>'EV PRECIO REFERENCIA'!S107</f>
        <v>0</v>
      </c>
      <c r="T107" s="35" t="str">
        <f>'EV PRECIO REFERENCIA'!U107</f>
        <v>NO OFERTADO</v>
      </c>
      <c r="U107" s="37">
        <f>+IF(T107="NO OFERTADO",0,IF(T107="NO CUMPLE EV TECNICA",0,IF(T107="NO HABILITA",0,IF(T107="HABILITA",('PRECIOS UNITARIOS'!$S107*500)/S107))))</f>
        <v>0</v>
      </c>
      <c r="V107" s="35">
        <f>'EV PRECIO REFERENCIA'!V107</f>
        <v>0</v>
      </c>
      <c r="W107" s="35" t="str">
        <f>'EV PRECIO REFERENCIA'!X107</f>
        <v>NO OFERTADO</v>
      </c>
      <c r="X107" s="37">
        <f>+IF(W107="NO OFERTADO",0,IF(W107="NO CUMPLE EV TECNICA",0,IF(W107="NO HABILITA",0,IF(W107="HABILITA",('PRECIOS UNITARIOS'!$S107*500)/V107))))</f>
        <v>0</v>
      </c>
      <c r="Y107" s="35">
        <f>'EV PRECIO REFERENCIA'!Y107</f>
        <v>0</v>
      </c>
      <c r="Z107" s="35" t="str">
        <f>'EV PRECIO REFERENCIA'!AA107</f>
        <v>NO OFERTADO</v>
      </c>
      <c r="AA107" s="37">
        <f>+IF(Z107="NO OFERTADO",0,IF(Z107="NO CUMPLE EV TECNICA",0,IF(Z107="NO HABILITA",0,IF(Z107="HABILITA",('PRECIOS UNITARIOS'!$S107*500)/Y107))))</f>
        <v>0</v>
      </c>
      <c r="AB107" s="35">
        <f>'EV PRECIO REFERENCIA'!AB107</f>
        <v>24730</v>
      </c>
      <c r="AC107" s="35" t="str">
        <f>'EV PRECIO REFERENCIA'!AD107</f>
        <v>NO HABILITA</v>
      </c>
      <c r="AD107" s="37">
        <f>+IF(AC107="NO OFERTADO",0,IF(AC107="NO CUMPLE EV TECNICA",0,IF(AC107="NO HABILITA",0,IF(AC107="HABILITA",('PRECIOS UNITARIOS'!$S107*500)/AB107))))</f>
        <v>0</v>
      </c>
      <c r="AE107" s="35">
        <f>'EV PRECIO REFERENCIA'!AE107</f>
        <v>19744</v>
      </c>
      <c r="AF107" s="35" t="str">
        <f>'EV PRECIO REFERENCIA'!AG107</f>
        <v>HABILITA</v>
      </c>
      <c r="AG107" s="37">
        <f>+IF(AF107="NO OFERTADO",0,IF(AF107="NO CUMPLE EV TECNICA",0,IF(AF107="NO HABILITA",0,IF(AF107="HABILITA",('PRECIOS UNITARIOS'!$S107*500)/AE107))))</f>
        <v>500</v>
      </c>
      <c r="AH107" s="35">
        <f>'EV PRECIO REFERENCIA'!AH107</f>
        <v>0</v>
      </c>
      <c r="AI107" s="35" t="str">
        <f>'EV PRECIO REFERENCIA'!AJ107</f>
        <v>NO OFERTADO</v>
      </c>
      <c r="AJ107" s="37">
        <f>+IF(AI107="NO OFERTADO",0,IF(AI107="NO CUMPLE EV TECNICA",0,IF(AI107="NO HABILITA",0,IF(AI107="HABILITA",('PRECIOS UNITARIOS'!$S107*500)/AH107))))</f>
        <v>0</v>
      </c>
      <c r="AK107" s="35">
        <f>'EV PRECIO REFERENCIA'!AK107</f>
        <v>0</v>
      </c>
      <c r="AL107" s="35" t="str">
        <f>'EV PRECIO REFERENCIA'!AM107</f>
        <v>NO OFERTADO</v>
      </c>
      <c r="AM107" s="37">
        <f>+IF(AL107="NO OFERTADO",0,IF(AL107="NO CUMPLE EV TECNICA",0,IF(AL107="NO HABILITA",0,IF(AL107="HABILITA",('PRECIOS UNITARIOS'!$S107*500)/AK107))))</f>
        <v>0</v>
      </c>
      <c r="AN107" s="35">
        <f>'EV PRECIO REFERENCIA'!AN107</f>
        <v>0</v>
      </c>
      <c r="AO107" s="35" t="str">
        <f>'EV PRECIO REFERENCIA'!AP107</f>
        <v>NO OFERTADO</v>
      </c>
      <c r="AP107" s="37">
        <f>+IF(AO107="NO OFERTADO",0,IF(AO107="NO CUMPLE EV TECNICA",0,IF(AO107="NO HABILITA",0,IF(AO107="HABILITA",('PRECIOS UNITARIOS'!$S107*500)/AN107))))</f>
        <v>0</v>
      </c>
    </row>
    <row r="108" spans="1:42" s="14" customFormat="1" ht="25.5" x14ac:dyDescent="0.2">
      <c r="A108" s="133">
        <v>99</v>
      </c>
      <c r="B108" s="49" t="s">
        <v>221</v>
      </c>
      <c r="C108" s="49" t="s">
        <v>209</v>
      </c>
      <c r="D108" s="132">
        <v>1</v>
      </c>
      <c r="E108" s="50" t="s">
        <v>331</v>
      </c>
      <c r="F108" s="164">
        <v>18000</v>
      </c>
      <c r="G108" s="35">
        <f>'EV PRECIO REFERENCIA'!G108</f>
        <v>0</v>
      </c>
      <c r="H108" s="35" t="str">
        <f>'EV PRECIO REFERENCIA'!I108</f>
        <v>NO OFERTADO</v>
      </c>
      <c r="I108" s="37">
        <f>+IF(H108="NO OFERTADO",0,IF(H108="NO CUMPLE EV TECNICA",0,IF(H108="NO HABILITA",0,IF(H108="HABILITA",('PRECIOS UNITARIOS'!$S108*500)/G108))))</f>
        <v>0</v>
      </c>
      <c r="J108" s="35">
        <f>'EV PRECIO REFERENCIA'!J108</f>
        <v>0</v>
      </c>
      <c r="K108" s="35" t="str">
        <f>'EV PRECIO REFERENCIA'!L108</f>
        <v>NO OFERTADO</v>
      </c>
      <c r="L108" s="37">
        <f>+IF(K108="NO OFERTADO",0,IF(K108="NO CUMPLE EV TECNICA",0,IF(K108="NO HABILITA",0,IF(K108="HABILITA",('PRECIOS UNITARIOS'!$S108*500)/J108))))</f>
        <v>0</v>
      </c>
      <c r="M108" s="35">
        <f>'EV PRECIO REFERENCIA'!M108</f>
        <v>27440</v>
      </c>
      <c r="N108" s="35" t="str">
        <f>'EV PRECIO REFERENCIA'!O108</f>
        <v>NO HABILITA</v>
      </c>
      <c r="O108" s="37">
        <f>+IF(N108="NO OFERTADO",0,IF(N108="NO CUMPLE EV TECNICA",0,IF(N108="NO HABILITA",0,IF(N108="HABILITA",('PRECIOS UNITARIOS'!$S108*500)/M108))))</f>
        <v>0</v>
      </c>
      <c r="P108" s="35">
        <f>'EV PRECIO REFERENCIA'!P108</f>
        <v>22159</v>
      </c>
      <c r="Q108" s="35" t="str">
        <f>'EV PRECIO REFERENCIA'!R108</f>
        <v>HABILITA</v>
      </c>
      <c r="R108" s="37">
        <f>+IF(Q108="NO OFERTADO",0,IF(Q108="NO CUMPLE EV TECNICA",0,IF(Q108="NO HABILITA",0,IF(Q108="HABILITA",('PRECIOS UNITARIOS'!$S108*500)/P108))))</f>
        <v>445.50746874858976</v>
      </c>
      <c r="S108" s="35">
        <f>'EV PRECIO REFERENCIA'!S108</f>
        <v>0</v>
      </c>
      <c r="T108" s="35" t="str">
        <f>'EV PRECIO REFERENCIA'!U108</f>
        <v>NO OFERTADO</v>
      </c>
      <c r="U108" s="37">
        <f>+IF(T108="NO OFERTADO",0,IF(T108="NO CUMPLE EV TECNICA",0,IF(T108="NO HABILITA",0,IF(T108="HABILITA",('PRECIOS UNITARIOS'!$S108*500)/S108))))</f>
        <v>0</v>
      </c>
      <c r="V108" s="35">
        <f>'EV PRECIO REFERENCIA'!V108</f>
        <v>0</v>
      </c>
      <c r="W108" s="35" t="str">
        <f>'EV PRECIO REFERENCIA'!X108</f>
        <v>NO OFERTADO</v>
      </c>
      <c r="X108" s="37">
        <f>+IF(W108="NO OFERTADO",0,IF(W108="NO CUMPLE EV TECNICA",0,IF(W108="NO HABILITA",0,IF(W108="HABILITA",('PRECIOS UNITARIOS'!$S108*500)/V108))))</f>
        <v>0</v>
      </c>
      <c r="Y108" s="35">
        <f>'EV PRECIO REFERENCIA'!Y108</f>
        <v>0</v>
      </c>
      <c r="Z108" s="35" t="str">
        <f>'EV PRECIO REFERENCIA'!AA108</f>
        <v>NO OFERTADO</v>
      </c>
      <c r="AA108" s="37">
        <f>+IF(Z108="NO OFERTADO",0,IF(Z108="NO CUMPLE EV TECNICA",0,IF(Z108="NO HABILITA",0,IF(Z108="HABILITA",('PRECIOS UNITARIOS'!$S108*500)/Y108))))</f>
        <v>0</v>
      </c>
      <c r="AB108" s="35">
        <f>'EV PRECIO REFERENCIA'!AB108</f>
        <v>24730</v>
      </c>
      <c r="AC108" s="35" t="str">
        <f>'EV PRECIO REFERENCIA'!AD108</f>
        <v>NO HABILITA</v>
      </c>
      <c r="AD108" s="37">
        <f>+IF(AC108="NO OFERTADO",0,IF(AC108="NO CUMPLE EV TECNICA",0,IF(AC108="NO HABILITA",0,IF(AC108="HABILITA",('PRECIOS UNITARIOS'!$S108*500)/AB108))))</f>
        <v>0</v>
      </c>
      <c r="AE108" s="35">
        <f>'EV PRECIO REFERENCIA'!AE108</f>
        <v>19744</v>
      </c>
      <c r="AF108" s="35" t="str">
        <f>'EV PRECIO REFERENCIA'!AG108</f>
        <v>HABILITA</v>
      </c>
      <c r="AG108" s="37">
        <f>+IF(AF108="NO OFERTADO",0,IF(AF108="NO CUMPLE EV TECNICA",0,IF(AF108="NO HABILITA",0,IF(AF108="HABILITA",('PRECIOS UNITARIOS'!$S108*500)/AE108))))</f>
        <v>500</v>
      </c>
      <c r="AH108" s="35">
        <f>'EV PRECIO REFERENCIA'!AH108</f>
        <v>0</v>
      </c>
      <c r="AI108" s="35" t="str">
        <f>'EV PRECIO REFERENCIA'!AJ108</f>
        <v>NO OFERTADO</v>
      </c>
      <c r="AJ108" s="37">
        <f>+IF(AI108="NO OFERTADO",0,IF(AI108="NO CUMPLE EV TECNICA",0,IF(AI108="NO HABILITA",0,IF(AI108="HABILITA",('PRECIOS UNITARIOS'!$S108*500)/AH108))))</f>
        <v>0</v>
      </c>
      <c r="AK108" s="35">
        <f>'EV PRECIO REFERENCIA'!AK108</f>
        <v>0</v>
      </c>
      <c r="AL108" s="35" t="str">
        <f>'EV PRECIO REFERENCIA'!AM108</f>
        <v>NO OFERTADO</v>
      </c>
      <c r="AM108" s="37">
        <f>+IF(AL108="NO OFERTADO",0,IF(AL108="NO CUMPLE EV TECNICA",0,IF(AL108="NO HABILITA",0,IF(AL108="HABILITA",('PRECIOS UNITARIOS'!$S108*500)/AK108))))</f>
        <v>0</v>
      </c>
      <c r="AN108" s="35">
        <f>'EV PRECIO REFERENCIA'!AN108</f>
        <v>0</v>
      </c>
      <c r="AO108" s="35" t="str">
        <f>'EV PRECIO REFERENCIA'!AP108</f>
        <v>NO OFERTADO</v>
      </c>
      <c r="AP108" s="37">
        <f>+IF(AO108="NO OFERTADO",0,IF(AO108="NO CUMPLE EV TECNICA",0,IF(AO108="NO HABILITA",0,IF(AO108="HABILITA",('PRECIOS UNITARIOS'!$S108*500)/AN108))))</f>
        <v>0</v>
      </c>
    </row>
    <row r="109" spans="1:42" s="14" customFormat="1" ht="25.5" x14ac:dyDescent="0.2">
      <c r="A109" s="132">
        <v>100</v>
      </c>
      <c r="B109" s="49" t="s">
        <v>222</v>
      </c>
      <c r="C109" s="49" t="s">
        <v>209</v>
      </c>
      <c r="D109" s="132">
        <v>1</v>
      </c>
      <c r="E109" s="50" t="s">
        <v>331</v>
      </c>
      <c r="F109" s="164">
        <v>18000</v>
      </c>
      <c r="G109" s="35">
        <f>'EV PRECIO REFERENCIA'!G109</f>
        <v>0</v>
      </c>
      <c r="H109" s="35" t="str">
        <f>'EV PRECIO REFERENCIA'!I109</f>
        <v>NO OFERTADO</v>
      </c>
      <c r="I109" s="37">
        <f>+IF(H109="NO OFERTADO",0,IF(H109="NO CUMPLE EV TECNICA",0,IF(H109="NO HABILITA",0,IF(H109="HABILITA",('PRECIOS UNITARIOS'!$S109*500)/G109))))</f>
        <v>0</v>
      </c>
      <c r="J109" s="35">
        <f>'EV PRECIO REFERENCIA'!J109</f>
        <v>0</v>
      </c>
      <c r="K109" s="35" t="str">
        <f>'EV PRECIO REFERENCIA'!L109</f>
        <v>NO OFERTADO</v>
      </c>
      <c r="L109" s="37">
        <f>+IF(K109="NO OFERTADO",0,IF(K109="NO CUMPLE EV TECNICA",0,IF(K109="NO HABILITA",0,IF(K109="HABILITA",('PRECIOS UNITARIOS'!$S109*500)/J109))))</f>
        <v>0</v>
      </c>
      <c r="M109" s="35">
        <f>'EV PRECIO REFERENCIA'!M109</f>
        <v>27440</v>
      </c>
      <c r="N109" s="35" t="str">
        <f>'EV PRECIO REFERENCIA'!O109</f>
        <v>NO HABILITA</v>
      </c>
      <c r="O109" s="37">
        <f>+IF(N109="NO OFERTADO",0,IF(N109="NO CUMPLE EV TECNICA",0,IF(N109="NO HABILITA",0,IF(N109="HABILITA",('PRECIOS UNITARIOS'!$S109*500)/M109))))</f>
        <v>0</v>
      </c>
      <c r="P109" s="35">
        <f>'EV PRECIO REFERENCIA'!P109</f>
        <v>22159</v>
      </c>
      <c r="Q109" s="35" t="str">
        <f>'EV PRECIO REFERENCIA'!R109</f>
        <v>HABILITA</v>
      </c>
      <c r="R109" s="37">
        <f>+IF(Q109="NO OFERTADO",0,IF(Q109="NO CUMPLE EV TECNICA",0,IF(Q109="NO HABILITA",0,IF(Q109="HABILITA",('PRECIOS UNITARIOS'!$S109*500)/P109))))</f>
        <v>445.50746874858976</v>
      </c>
      <c r="S109" s="35">
        <f>'EV PRECIO REFERENCIA'!S109</f>
        <v>0</v>
      </c>
      <c r="T109" s="35" t="str">
        <f>'EV PRECIO REFERENCIA'!U109</f>
        <v>NO OFERTADO</v>
      </c>
      <c r="U109" s="37">
        <f>+IF(T109="NO OFERTADO",0,IF(T109="NO CUMPLE EV TECNICA",0,IF(T109="NO HABILITA",0,IF(T109="HABILITA",('PRECIOS UNITARIOS'!$S109*500)/S109))))</f>
        <v>0</v>
      </c>
      <c r="V109" s="35">
        <f>'EV PRECIO REFERENCIA'!V109</f>
        <v>0</v>
      </c>
      <c r="W109" s="35" t="str">
        <f>'EV PRECIO REFERENCIA'!X109</f>
        <v>NO OFERTADO</v>
      </c>
      <c r="X109" s="37">
        <f>+IF(W109="NO OFERTADO",0,IF(W109="NO CUMPLE EV TECNICA",0,IF(W109="NO HABILITA",0,IF(W109="HABILITA",('PRECIOS UNITARIOS'!$S109*500)/V109))))</f>
        <v>0</v>
      </c>
      <c r="Y109" s="35">
        <f>'EV PRECIO REFERENCIA'!Y109</f>
        <v>0</v>
      </c>
      <c r="Z109" s="35" t="str">
        <f>'EV PRECIO REFERENCIA'!AA109</f>
        <v>NO OFERTADO</v>
      </c>
      <c r="AA109" s="37">
        <f>+IF(Z109="NO OFERTADO",0,IF(Z109="NO CUMPLE EV TECNICA",0,IF(Z109="NO HABILITA",0,IF(Z109="HABILITA",('PRECIOS UNITARIOS'!$S109*500)/Y109))))</f>
        <v>0</v>
      </c>
      <c r="AB109" s="35">
        <f>'EV PRECIO REFERENCIA'!AB109</f>
        <v>24730</v>
      </c>
      <c r="AC109" s="35" t="str">
        <f>'EV PRECIO REFERENCIA'!AD109</f>
        <v>NO HABILITA</v>
      </c>
      <c r="AD109" s="37">
        <f>+IF(AC109="NO OFERTADO",0,IF(AC109="NO CUMPLE EV TECNICA",0,IF(AC109="NO HABILITA",0,IF(AC109="HABILITA",('PRECIOS UNITARIOS'!$S109*500)/AB109))))</f>
        <v>0</v>
      </c>
      <c r="AE109" s="35">
        <f>'EV PRECIO REFERENCIA'!AE109</f>
        <v>19744</v>
      </c>
      <c r="AF109" s="35" t="str">
        <f>'EV PRECIO REFERENCIA'!AG109</f>
        <v>HABILITA</v>
      </c>
      <c r="AG109" s="37">
        <f>+IF(AF109="NO OFERTADO",0,IF(AF109="NO CUMPLE EV TECNICA",0,IF(AF109="NO HABILITA",0,IF(AF109="HABILITA",('PRECIOS UNITARIOS'!$S109*500)/AE109))))</f>
        <v>500</v>
      </c>
      <c r="AH109" s="35">
        <f>'EV PRECIO REFERENCIA'!AH109</f>
        <v>0</v>
      </c>
      <c r="AI109" s="35" t="str">
        <f>'EV PRECIO REFERENCIA'!AJ109</f>
        <v>NO OFERTADO</v>
      </c>
      <c r="AJ109" s="37">
        <f>+IF(AI109="NO OFERTADO",0,IF(AI109="NO CUMPLE EV TECNICA",0,IF(AI109="NO HABILITA",0,IF(AI109="HABILITA",('PRECIOS UNITARIOS'!$S109*500)/AH109))))</f>
        <v>0</v>
      </c>
      <c r="AK109" s="35">
        <f>'EV PRECIO REFERENCIA'!AK109</f>
        <v>0</v>
      </c>
      <c r="AL109" s="35" t="str">
        <f>'EV PRECIO REFERENCIA'!AM109</f>
        <v>NO OFERTADO</v>
      </c>
      <c r="AM109" s="37">
        <f>+IF(AL109="NO OFERTADO",0,IF(AL109="NO CUMPLE EV TECNICA",0,IF(AL109="NO HABILITA",0,IF(AL109="HABILITA",('PRECIOS UNITARIOS'!$S109*500)/AK109))))</f>
        <v>0</v>
      </c>
      <c r="AN109" s="35">
        <f>'EV PRECIO REFERENCIA'!AN109</f>
        <v>0</v>
      </c>
      <c r="AO109" s="35" t="str">
        <f>'EV PRECIO REFERENCIA'!AP109</f>
        <v>NO OFERTADO</v>
      </c>
      <c r="AP109" s="37">
        <f>+IF(AO109="NO OFERTADO",0,IF(AO109="NO CUMPLE EV TECNICA",0,IF(AO109="NO HABILITA",0,IF(AO109="HABILITA",('PRECIOS UNITARIOS'!$S109*500)/AN109))))</f>
        <v>0</v>
      </c>
    </row>
    <row r="110" spans="1:42" s="14" customFormat="1" ht="25.5" x14ac:dyDescent="0.2">
      <c r="A110" s="133">
        <v>101</v>
      </c>
      <c r="B110" s="49" t="s">
        <v>223</v>
      </c>
      <c r="C110" s="49" t="s">
        <v>209</v>
      </c>
      <c r="D110" s="132">
        <v>1</v>
      </c>
      <c r="E110" s="50" t="s">
        <v>331</v>
      </c>
      <c r="F110" s="164">
        <v>18000</v>
      </c>
      <c r="G110" s="35">
        <f>'EV PRECIO REFERENCIA'!G110</f>
        <v>0</v>
      </c>
      <c r="H110" s="35" t="str">
        <f>'EV PRECIO REFERENCIA'!I110</f>
        <v>NO OFERTADO</v>
      </c>
      <c r="I110" s="37">
        <f>+IF(H110="NO OFERTADO",0,IF(H110="NO CUMPLE EV TECNICA",0,IF(H110="NO HABILITA",0,IF(H110="HABILITA",('PRECIOS UNITARIOS'!$S110*500)/G110))))</f>
        <v>0</v>
      </c>
      <c r="J110" s="35">
        <f>'EV PRECIO REFERENCIA'!J110</f>
        <v>0</v>
      </c>
      <c r="K110" s="35" t="str">
        <f>'EV PRECIO REFERENCIA'!L110</f>
        <v>NO OFERTADO</v>
      </c>
      <c r="L110" s="37">
        <f>+IF(K110="NO OFERTADO",0,IF(K110="NO CUMPLE EV TECNICA",0,IF(K110="NO HABILITA",0,IF(K110="HABILITA",('PRECIOS UNITARIOS'!$S110*500)/J110))))</f>
        <v>0</v>
      </c>
      <c r="M110" s="35">
        <f>'EV PRECIO REFERENCIA'!M110</f>
        <v>27440</v>
      </c>
      <c r="N110" s="35" t="str">
        <f>'EV PRECIO REFERENCIA'!O110</f>
        <v>NO HABILITA</v>
      </c>
      <c r="O110" s="37">
        <f>+IF(N110="NO OFERTADO",0,IF(N110="NO CUMPLE EV TECNICA",0,IF(N110="NO HABILITA",0,IF(N110="HABILITA",('PRECIOS UNITARIOS'!$S110*500)/M110))))</f>
        <v>0</v>
      </c>
      <c r="P110" s="35">
        <f>'EV PRECIO REFERENCIA'!P110</f>
        <v>22159</v>
      </c>
      <c r="Q110" s="35" t="str">
        <f>'EV PRECIO REFERENCIA'!R110</f>
        <v>HABILITA</v>
      </c>
      <c r="R110" s="37">
        <f>+IF(Q110="NO OFERTADO",0,IF(Q110="NO CUMPLE EV TECNICA",0,IF(Q110="NO HABILITA",0,IF(Q110="HABILITA",('PRECIOS UNITARIOS'!$S110*500)/P110))))</f>
        <v>445.50746874858976</v>
      </c>
      <c r="S110" s="35">
        <f>'EV PRECIO REFERENCIA'!S110</f>
        <v>0</v>
      </c>
      <c r="T110" s="35" t="str">
        <f>'EV PRECIO REFERENCIA'!U110</f>
        <v>NO OFERTADO</v>
      </c>
      <c r="U110" s="37">
        <f>+IF(T110="NO OFERTADO",0,IF(T110="NO CUMPLE EV TECNICA",0,IF(T110="NO HABILITA",0,IF(T110="HABILITA",('PRECIOS UNITARIOS'!$S110*500)/S110))))</f>
        <v>0</v>
      </c>
      <c r="V110" s="35">
        <f>'EV PRECIO REFERENCIA'!V110</f>
        <v>0</v>
      </c>
      <c r="W110" s="35" t="str">
        <f>'EV PRECIO REFERENCIA'!X110</f>
        <v>NO OFERTADO</v>
      </c>
      <c r="X110" s="37">
        <f>+IF(W110="NO OFERTADO",0,IF(W110="NO CUMPLE EV TECNICA",0,IF(W110="NO HABILITA",0,IF(W110="HABILITA",('PRECIOS UNITARIOS'!$S110*500)/V110))))</f>
        <v>0</v>
      </c>
      <c r="Y110" s="35">
        <f>'EV PRECIO REFERENCIA'!Y110</f>
        <v>0</v>
      </c>
      <c r="Z110" s="35" t="str">
        <f>'EV PRECIO REFERENCIA'!AA110</f>
        <v>NO OFERTADO</v>
      </c>
      <c r="AA110" s="37">
        <f>+IF(Z110="NO OFERTADO",0,IF(Z110="NO CUMPLE EV TECNICA",0,IF(Z110="NO HABILITA",0,IF(Z110="HABILITA",('PRECIOS UNITARIOS'!$S110*500)/Y110))))</f>
        <v>0</v>
      </c>
      <c r="AB110" s="35">
        <f>'EV PRECIO REFERENCIA'!AB110</f>
        <v>24730</v>
      </c>
      <c r="AC110" s="35" t="str">
        <f>'EV PRECIO REFERENCIA'!AD110</f>
        <v>NO HABILITA</v>
      </c>
      <c r="AD110" s="37">
        <f>+IF(AC110="NO OFERTADO",0,IF(AC110="NO CUMPLE EV TECNICA",0,IF(AC110="NO HABILITA",0,IF(AC110="HABILITA",('PRECIOS UNITARIOS'!$S110*500)/AB110))))</f>
        <v>0</v>
      </c>
      <c r="AE110" s="35">
        <f>'EV PRECIO REFERENCIA'!AE110</f>
        <v>19744</v>
      </c>
      <c r="AF110" s="35" t="str">
        <f>'EV PRECIO REFERENCIA'!AG110</f>
        <v>HABILITA</v>
      </c>
      <c r="AG110" s="37">
        <f>+IF(AF110="NO OFERTADO",0,IF(AF110="NO CUMPLE EV TECNICA",0,IF(AF110="NO HABILITA",0,IF(AF110="HABILITA",('PRECIOS UNITARIOS'!$S110*500)/AE110))))</f>
        <v>500</v>
      </c>
      <c r="AH110" s="35">
        <f>'EV PRECIO REFERENCIA'!AH110</f>
        <v>0</v>
      </c>
      <c r="AI110" s="35" t="str">
        <f>'EV PRECIO REFERENCIA'!AJ110</f>
        <v>NO OFERTADO</v>
      </c>
      <c r="AJ110" s="37">
        <f>+IF(AI110="NO OFERTADO",0,IF(AI110="NO CUMPLE EV TECNICA",0,IF(AI110="NO HABILITA",0,IF(AI110="HABILITA",('PRECIOS UNITARIOS'!$S110*500)/AH110))))</f>
        <v>0</v>
      </c>
      <c r="AK110" s="35">
        <f>'EV PRECIO REFERENCIA'!AK110</f>
        <v>0</v>
      </c>
      <c r="AL110" s="35" t="str">
        <f>'EV PRECIO REFERENCIA'!AM110</f>
        <v>NO OFERTADO</v>
      </c>
      <c r="AM110" s="37">
        <f>+IF(AL110="NO OFERTADO",0,IF(AL110="NO CUMPLE EV TECNICA",0,IF(AL110="NO HABILITA",0,IF(AL110="HABILITA",('PRECIOS UNITARIOS'!$S110*500)/AK110))))</f>
        <v>0</v>
      </c>
      <c r="AN110" s="35">
        <f>'EV PRECIO REFERENCIA'!AN110</f>
        <v>0</v>
      </c>
      <c r="AO110" s="35" t="str">
        <f>'EV PRECIO REFERENCIA'!AP110</f>
        <v>NO OFERTADO</v>
      </c>
      <c r="AP110" s="37">
        <f>+IF(AO110="NO OFERTADO",0,IF(AO110="NO CUMPLE EV TECNICA",0,IF(AO110="NO HABILITA",0,IF(AO110="HABILITA",('PRECIOS UNITARIOS'!$S110*500)/AN110))))</f>
        <v>0</v>
      </c>
    </row>
    <row r="111" spans="1:42" s="14" customFormat="1" ht="25.5" x14ac:dyDescent="0.2">
      <c r="A111" s="132">
        <v>102</v>
      </c>
      <c r="B111" s="49" t="s">
        <v>224</v>
      </c>
      <c r="C111" s="49" t="s">
        <v>209</v>
      </c>
      <c r="D111" s="132">
        <v>1</v>
      </c>
      <c r="E111" s="50" t="s">
        <v>331</v>
      </c>
      <c r="F111" s="164">
        <v>18000</v>
      </c>
      <c r="G111" s="35">
        <f>'EV PRECIO REFERENCIA'!G111</f>
        <v>0</v>
      </c>
      <c r="H111" s="35" t="str">
        <f>'EV PRECIO REFERENCIA'!I111</f>
        <v>NO OFERTADO</v>
      </c>
      <c r="I111" s="37">
        <f>+IF(H111="NO OFERTADO",0,IF(H111="NO CUMPLE EV TECNICA",0,IF(H111="NO HABILITA",0,IF(H111="HABILITA",('PRECIOS UNITARIOS'!$S111*500)/G111))))</f>
        <v>0</v>
      </c>
      <c r="J111" s="35">
        <f>'EV PRECIO REFERENCIA'!J111</f>
        <v>0</v>
      </c>
      <c r="K111" s="35" t="str">
        <f>'EV PRECIO REFERENCIA'!L111</f>
        <v>NO OFERTADO</v>
      </c>
      <c r="L111" s="37">
        <f>+IF(K111="NO OFERTADO",0,IF(K111="NO CUMPLE EV TECNICA",0,IF(K111="NO HABILITA",0,IF(K111="HABILITA",('PRECIOS UNITARIOS'!$S111*500)/J111))))</f>
        <v>0</v>
      </c>
      <c r="M111" s="35">
        <f>'EV PRECIO REFERENCIA'!M111</f>
        <v>27440</v>
      </c>
      <c r="N111" s="35" t="str">
        <f>'EV PRECIO REFERENCIA'!O111</f>
        <v>NO HABILITA</v>
      </c>
      <c r="O111" s="37">
        <f>+IF(N111="NO OFERTADO",0,IF(N111="NO CUMPLE EV TECNICA",0,IF(N111="NO HABILITA",0,IF(N111="HABILITA",('PRECIOS UNITARIOS'!$S111*500)/M111))))</f>
        <v>0</v>
      </c>
      <c r="P111" s="35">
        <f>'EV PRECIO REFERENCIA'!P111</f>
        <v>22159</v>
      </c>
      <c r="Q111" s="35" t="str">
        <f>'EV PRECIO REFERENCIA'!R111</f>
        <v>HABILITA</v>
      </c>
      <c r="R111" s="37">
        <f>+IF(Q111="NO OFERTADO",0,IF(Q111="NO CUMPLE EV TECNICA",0,IF(Q111="NO HABILITA",0,IF(Q111="HABILITA",('PRECIOS UNITARIOS'!$S111*500)/P111))))</f>
        <v>445.50746874858976</v>
      </c>
      <c r="S111" s="35">
        <f>'EV PRECIO REFERENCIA'!S111</f>
        <v>0</v>
      </c>
      <c r="T111" s="35" t="str">
        <f>'EV PRECIO REFERENCIA'!U111</f>
        <v>NO OFERTADO</v>
      </c>
      <c r="U111" s="37">
        <f>+IF(T111="NO OFERTADO",0,IF(T111="NO CUMPLE EV TECNICA",0,IF(T111="NO HABILITA",0,IF(T111="HABILITA",('PRECIOS UNITARIOS'!$S111*500)/S111))))</f>
        <v>0</v>
      </c>
      <c r="V111" s="35">
        <f>'EV PRECIO REFERENCIA'!V111</f>
        <v>0</v>
      </c>
      <c r="W111" s="35" t="str">
        <f>'EV PRECIO REFERENCIA'!X111</f>
        <v>NO OFERTADO</v>
      </c>
      <c r="X111" s="37">
        <f>+IF(W111="NO OFERTADO",0,IF(W111="NO CUMPLE EV TECNICA",0,IF(W111="NO HABILITA",0,IF(W111="HABILITA",('PRECIOS UNITARIOS'!$S111*500)/V111))))</f>
        <v>0</v>
      </c>
      <c r="Y111" s="35">
        <f>'EV PRECIO REFERENCIA'!Y111</f>
        <v>0</v>
      </c>
      <c r="Z111" s="35" t="str">
        <f>'EV PRECIO REFERENCIA'!AA111</f>
        <v>NO OFERTADO</v>
      </c>
      <c r="AA111" s="37">
        <f>+IF(Z111="NO OFERTADO",0,IF(Z111="NO CUMPLE EV TECNICA",0,IF(Z111="NO HABILITA",0,IF(Z111="HABILITA",('PRECIOS UNITARIOS'!$S111*500)/Y111))))</f>
        <v>0</v>
      </c>
      <c r="AB111" s="35">
        <f>'EV PRECIO REFERENCIA'!AB111</f>
        <v>24730</v>
      </c>
      <c r="AC111" s="35" t="str">
        <f>'EV PRECIO REFERENCIA'!AD111</f>
        <v>NO HABILITA</v>
      </c>
      <c r="AD111" s="37">
        <f>+IF(AC111="NO OFERTADO",0,IF(AC111="NO CUMPLE EV TECNICA",0,IF(AC111="NO HABILITA",0,IF(AC111="HABILITA",('PRECIOS UNITARIOS'!$S111*500)/AB111))))</f>
        <v>0</v>
      </c>
      <c r="AE111" s="35">
        <f>'EV PRECIO REFERENCIA'!AE111</f>
        <v>19744</v>
      </c>
      <c r="AF111" s="35" t="str">
        <f>'EV PRECIO REFERENCIA'!AG111</f>
        <v>HABILITA</v>
      </c>
      <c r="AG111" s="37">
        <f>+IF(AF111="NO OFERTADO",0,IF(AF111="NO CUMPLE EV TECNICA",0,IF(AF111="NO HABILITA",0,IF(AF111="HABILITA",('PRECIOS UNITARIOS'!$S111*500)/AE111))))</f>
        <v>500</v>
      </c>
      <c r="AH111" s="35">
        <f>'EV PRECIO REFERENCIA'!AH111</f>
        <v>0</v>
      </c>
      <c r="AI111" s="35" t="str">
        <f>'EV PRECIO REFERENCIA'!AJ111</f>
        <v>NO OFERTADO</v>
      </c>
      <c r="AJ111" s="37">
        <f>+IF(AI111="NO OFERTADO",0,IF(AI111="NO CUMPLE EV TECNICA",0,IF(AI111="NO HABILITA",0,IF(AI111="HABILITA",('PRECIOS UNITARIOS'!$S111*500)/AH111))))</f>
        <v>0</v>
      </c>
      <c r="AK111" s="35">
        <f>'EV PRECIO REFERENCIA'!AK111</f>
        <v>0</v>
      </c>
      <c r="AL111" s="35" t="str">
        <f>'EV PRECIO REFERENCIA'!AM111</f>
        <v>NO OFERTADO</v>
      </c>
      <c r="AM111" s="37">
        <f>+IF(AL111="NO OFERTADO",0,IF(AL111="NO CUMPLE EV TECNICA",0,IF(AL111="NO HABILITA",0,IF(AL111="HABILITA",('PRECIOS UNITARIOS'!$S111*500)/AK111))))</f>
        <v>0</v>
      </c>
      <c r="AN111" s="35">
        <f>'EV PRECIO REFERENCIA'!AN111</f>
        <v>0</v>
      </c>
      <c r="AO111" s="35" t="str">
        <f>'EV PRECIO REFERENCIA'!AP111</f>
        <v>NO OFERTADO</v>
      </c>
      <c r="AP111" s="37">
        <f>+IF(AO111="NO OFERTADO",0,IF(AO111="NO CUMPLE EV TECNICA",0,IF(AO111="NO HABILITA",0,IF(AO111="HABILITA",('PRECIOS UNITARIOS'!$S111*500)/AN111))))</f>
        <v>0</v>
      </c>
    </row>
    <row r="112" spans="1:42" s="14" customFormat="1" ht="25.5" x14ac:dyDescent="0.2">
      <c r="A112" s="133">
        <v>103</v>
      </c>
      <c r="B112" s="49" t="s">
        <v>242</v>
      </c>
      <c r="C112" s="49" t="s">
        <v>243</v>
      </c>
      <c r="D112" s="132">
        <v>1</v>
      </c>
      <c r="E112" s="50" t="s">
        <v>331</v>
      </c>
      <c r="F112" s="164">
        <v>2618</v>
      </c>
      <c r="G112" s="35">
        <f>'EV PRECIO REFERENCIA'!G112</f>
        <v>0</v>
      </c>
      <c r="H112" s="35" t="str">
        <f>'EV PRECIO REFERENCIA'!I112</f>
        <v>NO OFERTADO</v>
      </c>
      <c r="I112" s="37">
        <f>+IF(H112="NO OFERTADO",0,IF(H112="NO CUMPLE EV TECNICA",0,IF(H112="NO HABILITA",0,IF(H112="HABILITA",('PRECIOS UNITARIOS'!$S112*500)/G112))))</f>
        <v>0</v>
      </c>
      <c r="J112" s="35">
        <f>'EV PRECIO REFERENCIA'!J112</f>
        <v>0</v>
      </c>
      <c r="K112" s="35" t="str">
        <f>'EV PRECIO REFERENCIA'!L112</f>
        <v>NO OFERTADO</v>
      </c>
      <c r="L112" s="37">
        <f>+IF(K112="NO OFERTADO",0,IF(K112="NO CUMPLE EV TECNICA",0,IF(K112="NO HABILITA",0,IF(K112="HABILITA",('PRECIOS UNITARIOS'!$S112*500)/J112))))</f>
        <v>0</v>
      </c>
      <c r="M112" s="35">
        <f>'EV PRECIO REFERENCIA'!M112</f>
        <v>3500</v>
      </c>
      <c r="N112" s="35" t="str">
        <f>'EV PRECIO REFERENCIA'!O112</f>
        <v>NO HABILITA</v>
      </c>
      <c r="O112" s="37">
        <f>+IF(N112="NO OFERTADO",0,IF(N112="NO CUMPLE EV TECNICA",0,IF(N112="NO HABILITA",0,IF(N112="HABILITA",('PRECIOS UNITARIOS'!$S112*500)/M112))))</f>
        <v>0</v>
      </c>
      <c r="P112" s="35">
        <f>'EV PRECIO REFERENCIA'!P112</f>
        <v>9330.7900000000009</v>
      </c>
      <c r="Q112" s="35" t="str">
        <f>'EV PRECIO REFERENCIA'!R112</f>
        <v>NO HABILITA</v>
      </c>
      <c r="R112" s="37">
        <f>+IF(Q112="NO OFERTADO",0,IF(Q112="NO CUMPLE EV TECNICA",0,IF(Q112="NO HABILITA",0,IF(Q112="HABILITA",('PRECIOS UNITARIOS'!$S112*500)/P112))))</f>
        <v>0</v>
      </c>
      <c r="S112" s="35">
        <f>'EV PRECIO REFERENCIA'!S112</f>
        <v>2675.12</v>
      </c>
      <c r="T112" s="35" t="str">
        <f>'EV PRECIO REFERENCIA'!U112</f>
        <v>HABILITA</v>
      </c>
      <c r="U112" s="37">
        <f>+IF(T112="NO OFERTADO",0,IF(T112="NO CUMPLE EV TECNICA",0,IF(T112="NO HABILITA",0,IF(T112="HABILITA",('PRECIOS UNITARIOS'!$S112*500)/S112))))</f>
        <v>500</v>
      </c>
      <c r="V112" s="35">
        <f>'EV PRECIO REFERENCIA'!V112</f>
        <v>0</v>
      </c>
      <c r="W112" s="35" t="str">
        <f>'EV PRECIO REFERENCIA'!X112</f>
        <v>NO OFERTADO</v>
      </c>
      <c r="X112" s="37">
        <f>+IF(W112="NO OFERTADO",0,IF(W112="NO CUMPLE EV TECNICA",0,IF(W112="NO HABILITA",0,IF(W112="HABILITA",('PRECIOS UNITARIOS'!$S112*500)/V112))))</f>
        <v>0</v>
      </c>
      <c r="Y112" s="35">
        <f>'EV PRECIO REFERENCIA'!Y112</f>
        <v>0</v>
      </c>
      <c r="Z112" s="35" t="str">
        <f>'EV PRECIO REFERENCIA'!AA112</f>
        <v>NO OFERTADO</v>
      </c>
      <c r="AA112" s="37">
        <f>+IF(Z112="NO OFERTADO",0,IF(Z112="NO CUMPLE EV TECNICA",0,IF(Z112="NO HABILITA",0,IF(Z112="HABILITA",('PRECIOS UNITARIOS'!$S112*500)/Y112))))</f>
        <v>0</v>
      </c>
      <c r="AB112" s="35">
        <f>'EV PRECIO REFERENCIA'!AB112</f>
        <v>2820</v>
      </c>
      <c r="AC112" s="35" t="str">
        <f>'EV PRECIO REFERENCIA'!AD112</f>
        <v>HABILITA</v>
      </c>
      <c r="AD112" s="37">
        <f>+IF(AC112="NO OFERTADO",0,IF(AC112="NO CUMPLE EV TECNICA",0,IF(AC112="NO HABILITA",0,IF(AC112="HABILITA",('PRECIOS UNITARIOS'!$S112*500)/AB112))))</f>
        <v>474.31205673758865</v>
      </c>
      <c r="AE112" s="35">
        <f>'EV PRECIO REFERENCIA'!AE112</f>
        <v>0</v>
      </c>
      <c r="AF112" s="35" t="str">
        <f>'EV PRECIO REFERENCIA'!AG112</f>
        <v>NO OFERTADO</v>
      </c>
      <c r="AG112" s="37">
        <f>+IF(AF112="NO OFERTADO",0,IF(AF112="NO CUMPLE EV TECNICA",0,IF(AF112="NO HABILITA",0,IF(AF112="HABILITA",('PRECIOS UNITARIOS'!$S112*500)/AE112))))</f>
        <v>0</v>
      </c>
      <c r="AH112" s="35">
        <f>'EV PRECIO REFERENCIA'!AH112</f>
        <v>0</v>
      </c>
      <c r="AI112" s="35" t="str">
        <f>'EV PRECIO REFERENCIA'!AJ112</f>
        <v>NO OFERTADO</v>
      </c>
      <c r="AJ112" s="37">
        <f>+IF(AI112="NO OFERTADO",0,IF(AI112="NO CUMPLE EV TECNICA",0,IF(AI112="NO HABILITA",0,IF(AI112="HABILITA",('PRECIOS UNITARIOS'!$S112*500)/AH112))))</f>
        <v>0</v>
      </c>
      <c r="AK112" s="35">
        <f>'EV PRECIO REFERENCIA'!AK112</f>
        <v>0</v>
      </c>
      <c r="AL112" s="35" t="str">
        <f>'EV PRECIO REFERENCIA'!AM112</f>
        <v>NO OFERTADO</v>
      </c>
      <c r="AM112" s="37">
        <f>+IF(AL112="NO OFERTADO",0,IF(AL112="NO CUMPLE EV TECNICA",0,IF(AL112="NO HABILITA",0,IF(AL112="HABILITA",('PRECIOS UNITARIOS'!$S112*500)/AK112))))</f>
        <v>0</v>
      </c>
      <c r="AN112" s="35">
        <f>'EV PRECIO REFERENCIA'!AN112</f>
        <v>0</v>
      </c>
      <c r="AO112" s="35" t="str">
        <f>'EV PRECIO REFERENCIA'!AP112</f>
        <v>NO OFERTADO</v>
      </c>
      <c r="AP112" s="37">
        <f>+IF(AO112="NO OFERTADO",0,IF(AO112="NO CUMPLE EV TECNICA",0,IF(AO112="NO HABILITA",0,IF(AO112="HABILITA",('PRECIOS UNITARIOS'!$S112*500)/AN112))))</f>
        <v>0</v>
      </c>
    </row>
    <row r="113" spans="1:42" s="14" customFormat="1" ht="25.5" x14ac:dyDescent="0.2">
      <c r="A113" s="132">
        <v>104</v>
      </c>
      <c r="B113" s="49" t="s">
        <v>244</v>
      </c>
      <c r="C113" s="49" t="s">
        <v>243</v>
      </c>
      <c r="D113" s="132">
        <v>1</v>
      </c>
      <c r="E113" s="50" t="s">
        <v>331</v>
      </c>
      <c r="F113" s="164">
        <v>9736.58</v>
      </c>
      <c r="G113" s="35">
        <f>'EV PRECIO REFERENCIA'!G113</f>
        <v>0</v>
      </c>
      <c r="H113" s="35" t="str">
        <f>'EV PRECIO REFERENCIA'!I113</f>
        <v>NO OFERTADO</v>
      </c>
      <c r="I113" s="37">
        <f>+IF(H113="NO OFERTADO",0,IF(H113="NO CUMPLE EV TECNICA",0,IF(H113="NO HABILITA",0,IF(H113="HABILITA",('PRECIOS UNITARIOS'!$S113*500)/G113))))</f>
        <v>0</v>
      </c>
      <c r="J113" s="35">
        <f>'EV PRECIO REFERENCIA'!J113</f>
        <v>0</v>
      </c>
      <c r="K113" s="35" t="str">
        <f>'EV PRECIO REFERENCIA'!L113</f>
        <v>NO OFERTADO</v>
      </c>
      <c r="L113" s="37">
        <f>+IF(K113="NO OFERTADO",0,IF(K113="NO CUMPLE EV TECNICA",0,IF(K113="NO HABILITA",0,IF(K113="HABILITA",('PRECIOS UNITARIOS'!$S113*500)/J113))))</f>
        <v>0</v>
      </c>
      <c r="M113" s="35">
        <f>'EV PRECIO REFERENCIA'!M113</f>
        <v>7145</v>
      </c>
      <c r="N113" s="35" t="str">
        <f>'EV PRECIO REFERENCIA'!O113</f>
        <v>HABILITA</v>
      </c>
      <c r="O113" s="37">
        <f>+IF(N113="NO OFERTADO",0,IF(N113="NO CUMPLE EV TECNICA",0,IF(N113="NO HABILITA",0,IF(N113="HABILITA",('PRECIOS UNITARIOS'!$S113*500)/M113))))</f>
        <v>496.1511546536039</v>
      </c>
      <c r="P113" s="35">
        <f>'EV PRECIO REFERENCIA'!P113</f>
        <v>39216.449999999997</v>
      </c>
      <c r="Q113" s="35" t="str">
        <f>'EV PRECIO REFERENCIA'!R113</f>
        <v>NO HABILITA</v>
      </c>
      <c r="R113" s="37">
        <f>+IF(Q113="NO OFERTADO",0,IF(Q113="NO CUMPLE EV TECNICA",0,IF(Q113="NO HABILITA",0,IF(Q113="HABILITA",('PRECIOS UNITARIOS'!$S113*500)/P113))))</f>
        <v>0</v>
      </c>
      <c r="S113" s="35">
        <f>'EV PRECIO REFERENCIA'!S113</f>
        <v>0</v>
      </c>
      <c r="T113" s="35" t="str">
        <f>'EV PRECIO REFERENCIA'!U113</f>
        <v>NO OFERTADO</v>
      </c>
      <c r="U113" s="37">
        <f>+IF(T113="NO OFERTADO",0,IF(T113="NO CUMPLE EV TECNICA",0,IF(T113="NO HABILITA",0,IF(T113="HABILITA",('PRECIOS UNITARIOS'!$S113*500)/S113))))</f>
        <v>0</v>
      </c>
      <c r="V113" s="35">
        <f>'EV PRECIO REFERENCIA'!V113</f>
        <v>0</v>
      </c>
      <c r="W113" s="35" t="str">
        <f>'EV PRECIO REFERENCIA'!X113</f>
        <v>NO OFERTADO</v>
      </c>
      <c r="X113" s="37">
        <f>+IF(W113="NO OFERTADO",0,IF(W113="NO CUMPLE EV TECNICA",0,IF(W113="NO HABILITA",0,IF(W113="HABILITA",('PRECIOS UNITARIOS'!$S113*500)/V113))))</f>
        <v>0</v>
      </c>
      <c r="Y113" s="35">
        <f>'EV PRECIO REFERENCIA'!Y113</f>
        <v>0</v>
      </c>
      <c r="Z113" s="35" t="str">
        <f>'EV PRECIO REFERENCIA'!AA113</f>
        <v>NO OFERTADO</v>
      </c>
      <c r="AA113" s="37">
        <f>+IF(Z113="NO OFERTADO",0,IF(Z113="NO CUMPLE EV TECNICA",0,IF(Z113="NO HABILITA",0,IF(Z113="HABILITA",('PRECIOS UNITARIOS'!$S113*500)/Y113))))</f>
        <v>0</v>
      </c>
      <c r="AB113" s="35">
        <f>'EV PRECIO REFERENCIA'!AB113</f>
        <v>7090</v>
      </c>
      <c r="AC113" s="35" t="str">
        <f>'EV PRECIO REFERENCIA'!AD113</f>
        <v>HABILITA</v>
      </c>
      <c r="AD113" s="37">
        <f>+IF(AC113="NO OFERTADO",0,IF(AC113="NO CUMPLE EV TECNICA",0,IF(AC113="NO HABILITA",0,IF(AC113="HABILITA",('PRECIOS UNITARIOS'!$S113*500)/AB113))))</f>
        <v>500</v>
      </c>
      <c r="AE113" s="35">
        <f>'EV PRECIO REFERENCIA'!AE113</f>
        <v>0</v>
      </c>
      <c r="AF113" s="35" t="str">
        <f>'EV PRECIO REFERENCIA'!AG113</f>
        <v>NO OFERTADO</v>
      </c>
      <c r="AG113" s="37">
        <f>+IF(AF113="NO OFERTADO",0,IF(AF113="NO CUMPLE EV TECNICA",0,IF(AF113="NO HABILITA",0,IF(AF113="HABILITA",('PRECIOS UNITARIOS'!$S113*500)/AE113))))</f>
        <v>0</v>
      </c>
      <c r="AH113" s="35">
        <f>'EV PRECIO REFERENCIA'!AH113</f>
        <v>0</v>
      </c>
      <c r="AI113" s="35" t="str">
        <f>'EV PRECIO REFERENCIA'!AJ113</f>
        <v>NO OFERTADO</v>
      </c>
      <c r="AJ113" s="37">
        <f>+IF(AI113="NO OFERTADO",0,IF(AI113="NO CUMPLE EV TECNICA",0,IF(AI113="NO HABILITA",0,IF(AI113="HABILITA",('PRECIOS UNITARIOS'!$S113*500)/AH113))))</f>
        <v>0</v>
      </c>
      <c r="AK113" s="35">
        <f>'EV PRECIO REFERENCIA'!AK113</f>
        <v>0</v>
      </c>
      <c r="AL113" s="35" t="str">
        <f>'EV PRECIO REFERENCIA'!AM113</f>
        <v>NO OFERTADO</v>
      </c>
      <c r="AM113" s="37">
        <f>+IF(AL113="NO OFERTADO",0,IF(AL113="NO CUMPLE EV TECNICA",0,IF(AL113="NO HABILITA",0,IF(AL113="HABILITA",('PRECIOS UNITARIOS'!$S113*500)/AK113))))</f>
        <v>0</v>
      </c>
      <c r="AN113" s="35">
        <f>'EV PRECIO REFERENCIA'!AN113</f>
        <v>0</v>
      </c>
      <c r="AO113" s="35" t="str">
        <f>'EV PRECIO REFERENCIA'!AP113</f>
        <v>NO OFERTADO</v>
      </c>
      <c r="AP113" s="37">
        <f>+IF(AO113="NO OFERTADO",0,IF(AO113="NO CUMPLE EV TECNICA",0,IF(AO113="NO HABILITA",0,IF(AO113="HABILITA",('PRECIOS UNITARIOS'!$S113*500)/AN113))))</f>
        <v>0</v>
      </c>
    </row>
    <row r="114" spans="1:42" s="14" customFormat="1" ht="51" x14ac:dyDescent="0.2">
      <c r="A114" s="133">
        <v>105</v>
      </c>
      <c r="B114" s="49" t="s">
        <v>363</v>
      </c>
      <c r="C114" s="49" t="s">
        <v>243</v>
      </c>
      <c r="D114" s="132">
        <v>1</v>
      </c>
      <c r="E114" s="50" t="s">
        <v>331</v>
      </c>
      <c r="F114" s="164">
        <v>7497</v>
      </c>
      <c r="G114" s="35">
        <f>'EV PRECIO REFERENCIA'!G114</f>
        <v>0</v>
      </c>
      <c r="H114" s="35" t="str">
        <f>'EV PRECIO REFERENCIA'!I114</f>
        <v>NO OFERTADO</v>
      </c>
      <c r="I114" s="37">
        <f>+IF(H114="NO OFERTADO",0,IF(H114="NO CUMPLE EV TECNICA",0,IF(H114="NO HABILITA",0,IF(H114="HABILITA",('PRECIOS UNITARIOS'!$S114*500)/G114))))</f>
        <v>0</v>
      </c>
      <c r="J114" s="35">
        <f>'EV PRECIO REFERENCIA'!J114</f>
        <v>0</v>
      </c>
      <c r="K114" s="35" t="str">
        <f>'EV PRECIO REFERENCIA'!L114</f>
        <v>NO OFERTADO</v>
      </c>
      <c r="L114" s="37">
        <f>+IF(K114="NO OFERTADO",0,IF(K114="NO CUMPLE EV TECNICA",0,IF(K114="NO HABILITA",0,IF(K114="HABILITA",('PRECIOS UNITARIOS'!$S114*500)/J114))))</f>
        <v>0</v>
      </c>
      <c r="M114" s="35">
        <f>'EV PRECIO REFERENCIA'!M114</f>
        <v>7145</v>
      </c>
      <c r="N114" s="35" t="str">
        <f>'EV PRECIO REFERENCIA'!O114</f>
        <v>HABILITA</v>
      </c>
      <c r="O114" s="37">
        <f>+IF(N114="NO OFERTADO",0,IF(N114="NO CUMPLE EV TECNICA",0,IF(N114="NO HABILITA",0,IF(N114="HABILITA",('PRECIOS UNITARIOS'!$S114*500)/M114))))</f>
        <v>496.1511546536039</v>
      </c>
      <c r="P114" s="35">
        <f>'EV PRECIO REFERENCIA'!P114</f>
        <v>10142.370000000001</v>
      </c>
      <c r="Q114" s="35" t="str">
        <f>'EV PRECIO REFERENCIA'!R114</f>
        <v>NO HABILITA</v>
      </c>
      <c r="R114" s="37">
        <f>+IF(Q114="NO OFERTADO",0,IF(Q114="NO CUMPLE EV TECNICA",0,IF(Q114="NO HABILITA",0,IF(Q114="HABILITA",('PRECIOS UNITARIOS'!$S114*500)/P114))))</f>
        <v>0</v>
      </c>
      <c r="S114" s="35">
        <f>'EV PRECIO REFERENCIA'!S114</f>
        <v>0</v>
      </c>
      <c r="T114" s="35" t="str">
        <f>'EV PRECIO REFERENCIA'!U114</f>
        <v>NO OFERTADO</v>
      </c>
      <c r="U114" s="37">
        <f>+IF(T114="NO OFERTADO",0,IF(T114="NO CUMPLE EV TECNICA",0,IF(T114="NO HABILITA",0,IF(T114="HABILITA",('PRECIOS UNITARIOS'!$S114*500)/S114))))</f>
        <v>0</v>
      </c>
      <c r="V114" s="35">
        <f>'EV PRECIO REFERENCIA'!V114</f>
        <v>0</v>
      </c>
      <c r="W114" s="35" t="str">
        <f>'EV PRECIO REFERENCIA'!X114</f>
        <v>NO OFERTADO</v>
      </c>
      <c r="X114" s="37">
        <f>+IF(W114="NO OFERTADO",0,IF(W114="NO CUMPLE EV TECNICA",0,IF(W114="NO HABILITA",0,IF(W114="HABILITA",('PRECIOS UNITARIOS'!$S114*500)/V114))))</f>
        <v>0</v>
      </c>
      <c r="Y114" s="35">
        <f>'EV PRECIO REFERENCIA'!Y114</f>
        <v>0</v>
      </c>
      <c r="Z114" s="35" t="str">
        <f>'EV PRECIO REFERENCIA'!AA114</f>
        <v>NO OFERTADO</v>
      </c>
      <c r="AA114" s="37">
        <f>+IF(Z114="NO OFERTADO",0,IF(Z114="NO CUMPLE EV TECNICA",0,IF(Z114="NO HABILITA",0,IF(Z114="HABILITA",('PRECIOS UNITARIOS'!$S114*500)/Y114))))</f>
        <v>0</v>
      </c>
      <c r="AB114" s="35">
        <f>'EV PRECIO REFERENCIA'!AB114</f>
        <v>7090</v>
      </c>
      <c r="AC114" s="35" t="str">
        <f>'EV PRECIO REFERENCIA'!AD114</f>
        <v>HABILITA</v>
      </c>
      <c r="AD114" s="37">
        <f>+IF(AC114="NO OFERTADO",0,IF(AC114="NO CUMPLE EV TECNICA",0,IF(AC114="NO HABILITA",0,IF(AC114="HABILITA",('PRECIOS UNITARIOS'!$S114*500)/AB114))))</f>
        <v>500</v>
      </c>
      <c r="AE114" s="35">
        <f>'EV PRECIO REFERENCIA'!AE114</f>
        <v>0</v>
      </c>
      <c r="AF114" s="35" t="str">
        <f>'EV PRECIO REFERENCIA'!AG114</f>
        <v>NO OFERTADO</v>
      </c>
      <c r="AG114" s="37">
        <f>+IF(AF114="NO OFERTADO",0,IF(AF114="NO CUMPLE EV TECNICA",0,IF(AF114="NO HABILITA",0,IF(AF114="HABILITA",('PRECIOS UNITARIOS'!$S114*500)/AE114))))</f>
        <v>0</v>
      </c>
      <c r="AH114" s="35">
        <f>'EV PRECIO REFERENCIA'!AH114</f>
        <v>0</v>
      </c>
      <c r="AI114" s="35" t="str">
        <f>'EV PRECIO REFERENCIA'!AJ114</f>
        <v>NO OFERTADO</v>
      </c>
      <c r="AJ114" s="37">
        <f>+IF(AI114="NO OFERTADO",0,IF(AI114="NO CUMPLE EV TECNICA",0,IF(AI114="NO HABILITA",0,IF(AI114="HABILITA",('PRECIOS UNITARIOS'!$S114*500)/AH114))))</f>
        <v>0</v>
      </c>
      <c r="AK114" s="35">
        <f>'EV PRECIO REFERENCIA'!AK114</f>
        <v>0</v>
      </c>
      <c r="AL114" s="35" t="str">
        <f>'EV PRECIO REFERENCIA'!AM114</f>
        <v>NO OFERTADO</v>
      </c>
      <c r="AM114" s="37">
        <f>+IF(AL114="NO OFERTADO",0,IF(AL114="NO CUMPLE EV TECNICA",0,IF(AL114="NO HABILITA",0,IF(AL114="HABILITA",('PRECIOS UNITARIOS'!$S114*500)/AK114))))</f>
        <v>0</v>
      </c>
      <c r="AN114" s="35">
        <f>'EV PRECIO REFERENCIA'!AN114</f>
        <v>0</v>
      </c>
      <c r="AO114" s="35" t="str">
        <f>'EV PRECIO REFERENCIA'!AP114</f>
        <v>NO OFERTADO</v>
      </c>
      <c r="AP114" s="37">
        <f>+IF(AO114="NO OFERTADO",0,IF(AO114="NO CUMPLE EV TECNICA",0,IF(AO114="NO HABILITA",0,IF(AO114="HABILITA",('PRECIOS UNITARIOS'!$S114*500)/AN114))))</f>
        <v>0</v>
      </c>
    </row>
    <row r="115" spans="1:42" s="14" customFormat="1" ht="114.75" x14ac:dyDescent="0.2">
      <c r="A115" s="132">
        <v>106</v>
      </c>
      <c r="B115" s="49" t="s">
        <v>364</v>
      </c>
      <c r="C115" s="49" t="s">
        <v>365</v>
      </c>
      <c r="D115" s="132">
        <v>1</v>
      </c>
      <c r="E115" s="50" t="s">
        <v>331</v>
      </c>
      <c r="F115" s="164">
        <v>39800</v>
      </c>
      <c r="G115" s="35">
        <f>'EV PRECIO REFERENCIA'!G115</f>
        <v>0</v>
      </c>
      <c r="H115" s="35" t="str">
        <f>'EV PRECIO REFERENCIA'!I115</f>
        <v>NO OFERTADO</v>
      </c>
      <c r="I115" s="37">
        <f>+IF(H115="NO OFERTADO",0,IF(H115="NO CUMPLE EV TECNICA",0,IF(H115="NO HABILITA",0,IF(H115="HABILITA",('PRECIOS UNITARIOS'!$S115*500)/G115))))</f>
        <v>0</v>
      </c>
      <c r="J115" s="35">
        <f>'EV PRECIO REFERENCIA'!J115</f>
        <v>0</v>
      </c>
      <c r="K115" s="35" t="str">
        <f>'EV PRECIO REFERENCIA'!L115</f>
        <v>NO OFERTADO</v>
      </c>
      <c r="L115" s="37">
        <f>+IF(K115="NO OFERTADO",0,IF(K115="NO CUMPLE EV TECNICA",0,IF(K115="NO HABILITA",0,IF(K115="HABILITA",('PRECIOS UNITARIOS'!$S115*500)/J115))))</f>
        <v>0</v>
      </c>
      <c r="M115" s="35">
        <f>'EV PRECIO REFERENCIA'!M115</f>
        <v>42445</v>
      </c>
      <c r="N115" s="35" t="str">
        <f>'EV PRECIO REFERENCIA'!O115</f>
        <v>HABILITA</v>
      </c>
      <c r="O115" s="37">
        <f>+IF(N115="NO OFERTADO",0,IF(N115="NO CUMPLE EV TECNICA",0,IF(N115="NO HABILITA",0,IF(N115="HABILITA",('PRECIOS UNITARIOS'!$S115*500)/M115))))</f>
        <v>500</v>
      </c>
      <c r="P115" s="35">
        <f>'EV PRECIO REFERENCIA'!P115</f>
        <v>53506</v>
      </c>
      <c r="Q115" s="35" t="str">
        <f>'EV PRECIO REFERENCIA'!R115</f>
        <v>NO HABILITA</v>
      </c>
      <c r="R115" s="37">
        <f>+IF(Q115="NO OFERTADO",0,IF(Q115="NO CUMPLE EV TECNICA",0,IF(Q115="NO HABILITA",0,IF(Q115="HABILITA",('PRECIOS UNITARIOS'!$S115*500)/P115))))</f>
        <v>0</v>
      </c>
      <c r="S115" s="35">
        <f>'EV PRECIO REFERENCIA'!S115</f>
        <v>0</v>
      </c>
      <c r="T115" s="35" t="str">
        <f>'EV PRECIO REFERENCIA'!U115</f>
        <v>NO OFERTADO</v>
      </c>
      <c r="U115" s="37">
        <f>+IF(T115="NO OFERTADO",0,IF(T115="NO CUMPLE EV TECNICA",0,IF(T115="NO HABILITA",0,IF(T115="HABILITA",('PRECIOS UNITARIOS'!$S115*500)/S115))))</f>
        <v>0</v>
      </c>
      <c r="V115" s="35">
        <f>'EV PRECIO REFERENCIA'!V115</f>
        <v>0</v>
      </c>
      <c r="W115" s="35" t="str">
        <f>'EV PRECIO REFERENCIA'!X115</f>
        <v>NO OFERTADO</v>
      </c>
      <c r="X115" s="37">
        <f>+IF(W115="NO OFERTADO",0,IF(W115="NO CUMPLE EV TECNICA",0,IF(W115="NO HABILITA",0,IF(W115="HABILITA",('PRECIOS UNITARIOS'!$S115*500)/V115))))</f>
        <v>0</v>
      </c>
      <c r="Y115" s="35">
        <f>'EV PRECIO REFERENCIA'!Y115</f>
        <v>0</v>
      </c>
      <c r="Z115" s="35" t="str">
        <f>'EV PRECIO REFERENCIA'!AA115</f>
        <v>NO OFERTADO</v>
      </c>
      <c r="AA115" s="37">
        <f>+IF(Z115="NO OFERTADO",0,IF(Z115="NO CUMPLE EV TECNICA",0,IF(Z115="NO HABILITA",0,IF(Z115="HABILITA",('PRECIOS UNITARIOS'!$S115*500)/Y115))))</f>
        <v>0</v>
      </c>
      <c r="AB115" s="35">
        <f>'EV PRECIO REFERENCIA'!AB115</f>
        <v>49480</v>
      </c>
      <c r="AC115" s="35" t="str">
        <f>'EV PRECIO REFERENCIA'!AD115</f>
        <v>HABILITA</v>
      </c>
      <c r="AD115" s="37">
        <f>+IF(AC115="NO OFERTADO",0,IF(AC115="NO CUMPLE EV TECNICA",0,IF(AC115="NO HABILITA",0,IF(AC115="HABILITA",('PRECIOS UNITARIOS'!$S115*500)/AB115))))</f>
        <v>428.91067097817302</v>
      </c>
      <c r="AE115" s="35">
        <f>'EV PRECIO REFERENCIA'!AE115</f>
        <v>47494</v>
      </c>
      <c r="AF115" s="35" t="str">
        <f>'EV PRECIO REFERENCIA'!AG115</f>
        <v>NO HABILITA</v>
      </c>
      <c r="AG115" s="37">
        <f>+IF(AF115="NO OFERTADO",0,IF(AF115="NO CUMPLE EV TECNICA",0,IF(AF115="NO HABILITA",0,IF(AF115="HABILITA",('PRECIOS UNITARIOS'!$S115*500)/AE115))))</f>
        <v>0</v>
      </c>
      <c r="AH115" s="35">
        <f>'EV PRECIO REFERENCIA'!AH115</f>
        <v>0</v>
      </c>
      <c r="AI115" s="35" t="str">
        <f>'EV PRECIO REFERENCIA'!AJ115</f>
        <v>NO OFERTADO</v>
      </c>
      <c r="AJ115" s="37">
        <f>+IF(AI115="NO OFERTADO",0,IF(AI115="NO CUMPLE EV TECNICA",0,IF(AI115="NO HABILITA",0,IF(AI115="HABILITA",('PRECIOS UNITARIOS'!$S115*500)/AH115))))</f>
        <v>0</v>
      </c>
      <c r="AK115" s="35">
        <f>'EV PRECIO REFERENCIA'!AK115</f>
        <v>0</v>
      </c>
      <c r="AL115" s="35" t="str">
        <f>'EV PRECIO REFERENCIA'!AM115</f>
        <v>NO OFERTADO</v>
      </c>
      <c r="AM115" s="37">
        <f>+IF(AL115="NO OFERTADO",0,IF(AL115="NO CUMPLE EV TECNICA",0,IF(AL115="NO HABILITA",0,IF(AL115="HABILITA",('PRECIOS UNITARIOS'!$S115*500)/AK115))))</f>
        <v>0</v>
      </c>
      <c r="AN115" s="35">
        <f>'EV PRECIO REFERENCIA'!AN115</f>
        <v>0</v>
      </c>
      <c r="AO115" s="35" t="str">
        <f>'EV PRECIO REFERENCIA'!AP115</f>
        <v>NO OFERTADO</v>
      </c>
      <c r="AP115" s="37">
        <f>+IF(AO115="NO OFERTADO",0,IF(AO115="NO CUMPLE EV TECNICA",0,IF(AO115="NO HABILITA",0,IF(AO115="HABILITA",('PRECIOS UNITARIOS'!$S115*500)/AN115))))</f>
        <v>0</v>
      </c>
    </row>
    <row r="116" spans="1:42" s="14" customFormat="1" ht="114.75" x14ac:dyDescent="0.2">
      <c r="A116" s="133">
        <v>107</v>
      </c>
      <c r="B116" s="49" t="s">
        <v>366</v>
      </c>
      <c r="C116" s="49" t="s">
        <v>365</v>
      </c>
      <c r="D116" s="132">
        <v>1</v>
      </c>
      <c r="E116" s="50" t="s">
        <v>331</v>
      </c>
      <c r="F116" s="164">
        <v>33950</v>
      </c>
      <c r="G116" s="35">
        <f>'EV PRECIO REFERENCIA'!G116</f>
        <v>0</v>
      </c>
      <c r="H116" s="35" t="str">
        <f>'EV PRECIO REFERENCIA'!I116</f>
        <v>NO OFERTADO</v>
      </c>
      <c r="I116" s="37">
        <f>+IF(H116="NO OFERTADO",0,IF(H116="NO CUMPLE EV TECNICA",0,IF(H116="NO HABILITA",0,IF(H116="HABILITA",('PRECIOS UNITARIOS'!$S116*500)/G116))))</f>
        <v>0</v>
      </c>
      <c r="J116" s="35">
        <f>'EV PRECIO REFERENCIA'!J116</f>
        <v>0</v>
      </c>
      <c r="K116" s="35" t="str">
        <f>'EV PRECIO REFERENCIA'!L116</f>
        <v>NO OFERTADO</v>
      </c>
      <c r="L116" s="37">
        <f>+IF(K116="NO OFERTADO",0,IF(K116="NO CUMPLE EV TECNICA",0,IF(K116="NO HABILITA",0,IF(K116="HABILITA",('PRECIOS UNITARIOS'!$S116*500)/J116))))</f>
        <v>0</v>
      </c>
      <c r="M116" s="35">
        <f>'EV PRECIO REFERENCIA'!M116</f>
        <v>41740</v>
      </c>
      <c r="N116" s="35" t="str">
        <f>'EV PRECIO REFERENCIA'!O116</f>
        <v>HABILITA</v>
      </c>
      <c r="O116" s="37">
        <f>+IF(N116="NO OFERTADO",0,IF(N116="NO CUMPLE EV TECNICA",0,IF(N116="NO HABILITA",0,IF(N116="HABILITA",('PRECIOS UNITARIOS'!$S116*500)/M116))))</f>
        <v>500</v>
      </c>
      <c r="P116" s="35">
        <f>'EV PRECIO REFERENCIA'!P116</f>
        <v>51606</v>
      </c>
      <c r="Q116" s="35" t="str">
        <f>'EV PRECIO REFERENCIA'!R116</f>
        <v>NO HABILITA</v>
      </c>
      <c r="R116" s="37">
        <f>+IF(Q116="NO OFERTADO",0,IF(Q116="NO CUMPLE EV TECNICA",0,IF(Q116="NO HABILITA",0,IF(Q116="HABILITA",('PRECIOS UNITARIOS'!$S116*500)/P116))))</f>
        <v>0</v>
      </c>
      <c r="S116" s="35">
        <f>'EV PRECIO REFERENCIA'!S116</f>
        <v>0</v>
      </c>
      <c r="T116" s="35" t="str">
        <f>'EV PRECIO REFERENCIA'!U116</f>
        <v>NO OFERTADO</v>
      </c>
      <c r="U116" s="37">
        <f>+IF(T116="NO OFERTADO",0,IF(T116="NO CUMPLE EV TECNICA",0,IF(T116="NO HABILITA",0,IF(T116="HABILITA",('PRECIOS UNITARIOS'!$S116*500)/S116))))</f>
        <v>0</v>
      </c>
      <c r="V116" s="35">
        <f>'EV PRECIO REFERENCIA'!V116</f>
        <v>0</v>
      </c>
      <c r="W116" s="35" t="str">
        <f>'EV PRECIO REFERENCIA'!X116</f>
        <v>NO OFERTADO</v>
      </c>
      <c r="X116" s="37">
        <f>+IF(W116="NO OFERTADO",0,IF(W116="NO CUMPLE EV TECNICA",0,IF(W116="NO HABILITA",0,IF(W116="HABILITA",('PRECIOS UNITARIOS'!$S116*500)/V116))))</f>
        <v>0</v>
      </c>
      <c r="Y116" s="35">
        <f>'EV PRECIO REFERENCIA'!Y116</f>
        <v>0</v>
      </c>
      <c r="Z116" s="35" t="str">
        <f>'EV PRECIO REFERENCIA'!AA116</f>
        <v>NO OFERTADO</v>
      </c>
      <c r="AA116" s="37">
        <f>+IF(Z116="NO OFERTADO",0,IF(Z116="NO CUMPLE EV TECNICA",0,IF(Z116="NO HABILITA",0,IF(Z116="HABILITA",('PRECIOS UNITARIOS'!$S116*500)/Y116))))</f>
        <v>0</v>
      </c>
      <c r="AB116" s="35">
        <f>'EV PRECIO REFERENCIA'!AB116</f>
        <v>0</v>
      </c>
      <c r="AC116" s="35" t="str">
        <f>'EV PRECIO REFERENCIA'!AD116</f>
        <v>NO OFERTADO</v>
      </c>
      <c r="AD116" s="37">
        <f>+IF(AC116="NO OFERTADO",0,IF(AC116="NO CUMPLE EV TECNICA",0,IF(AC116="NO HABILITA",0,IF(AC116="HABILITA",('PRECIOS UNITARIOS'!$S116*500)/AB116))))</f>
        <v>0</v>
      </c>
      <c r="AE116" s="35">
        <f>'EV PRECIO REFERENCIA'!AE116</f>
        <v>47494</v>
      </c>
      <c r="AF116" s="35" t="str">
        <f>'EV PRECIO REFERENCIA'!AG116</f>
        <v>NO HABILITA</v>
      </c>
      <c r="AG116" s="37">
        <f>+IF(AF116="NO OFERTADO",0,IF(AF116="NO CUMPLE EV TECNICA",0,IF(AF116="NO HABILITA",0,IF(AF116="HABILITA",('PRECIOS UNITARIOS'!$S116*500)/AE116))))</f>
        <v>0</v>
      </c>
      <c r="AH116" s="35">
        <f>'EV PRECIO REFERENCIA'!AH116</f>
        <v>0</v>
      </c>
      <c r="AI116" s="35" t="str">
        <f>'EV PRECIO REFERENCIA'!AJ116</f>
        <v>NO OFERTADO</v>
      </c>
      <c r="AJ116" s="37">
        <f>+IF(AI116="NO OFERTADO",0,IF(AI116="NO CUMPLE EV TECNICA",0,IF(AI116="NO HABILITA",0,IF(AI116="HABILITA",('PRECIOS UNITARIOS'!$S116*500)/AH116))))</f>
        <v>0</v>
      </c>
      <c r="AK116" s="35">
        <f>'EV PRECIO REFERENCIA'!AK116</f>
        <v>0</v>
      </c>
      <c r="AL116" s="35" t="str">
        <f>'EV PRECIO REFERENCIA'!AM116</f>
        <v>NO OFERTADO</v>
      </c>
      <c r="AM116" s="37">
        <f>+IF(AL116="NO OFERTADO",0,IF(AL116="NO CUMPLE EV TECNICA",0,IF(AL116="NO HABILITA",0,IF(AL116="HABILITA",('PRECIOS UNITARIOS'!$S116*500)/AK116))))</f>
        <v>0</v>
      </c>
      <c r="AN116" s="35">
        <f>'EV PRECIO REFERENCIA'!AN116</f>
        <v>0</v>
      </c>
      <c r="AO116" s="35" t="str">
        <f>'EV PRECIO REFERENCIA'!AP116</f>
        <v>NO OFERTADO</v>
      </c>
      <c r="AP116" s="37">
        <f>+IF(AO116="NO OFERTADO",0,IF(AO116="NO CUMPLE EV TECNICA",0,IF(AO116="NO HABILITA",0,IF(AO116="HABILITA",('PRECIOS UNITARIOS'!$S116*500)/AN116))))</f>
        <v>0</v>
      </c>
    </row>
    <row r="117" spans="1:42" s="14" customFormat="1" ht="25.5" x14ac:dyDescent="0.2">
      <c r="A117" s="132">
        <v>108</v>
      </c>
      <c r="B117" s="49" t="s">
        <v>275</v>
      </c>
      <c r="C117" s="49" t="s">
        <v>271</v>
      </c>
      <c r="D117" s="132">
        <v>1</v>
      </c>
      <c r="E117" s="50" t="s">
        <v>331</v>
      </c>
      <c r="F117" s="164">
        <v>2600</v>
      </c>
      <c r="G117" s="35">
        <f>'EV PRECIO REFERENCIA'!G117</f>
        <v>0</v>
      </c>
      <c r="H117" s="35" t="str">
        <f>'EV PRECIO REFERENCIA'!I117</f>
        <v>NO OFERTADO</v>
      </c>
      <c r="I117" s="37">
        <f>+IF(H117="NO OFERTADO",0,IF(H117="NO CUMPLE EV TECNICA",0,IF(H117="NO HABILITA",0,IF(H117="HABILITA",('PRECIOS UNITARIOS'!$S117*500)/G117))))</f>
        <v>0</v>
      </c>
      <c r="J117" s="35">
        <f>'EV PRECIO REFERENCIA'!J117</f>
        <v>0</v>
      </c>
      <c r="K117" s="35" t="str">
        <f>'EV PRECIO REFERENCIA'!L117</f>
        <v>NO OFERTADO</v>
      </c>
      <c r="L117" s="37">
        <f>+IF(K117="NO OFERTADO",0,IF(K117="NO CUMPLE EV TECNICA",0,IF(K117="NO HABILITA",0,IF(K117="HABILITA",('PRECIOS UNITARIOS'!$S117*500)/J117))))</f>
        <v>0</v>
      </c>
      <c r="M117" s="35">
        <f>'EV PRECIO REFERENCIA'!M117</f>
        <v>7915</v>
      </c>
      <c r="N117" s="35" t="str">
        <f>'EV PRECIO REFERENCIA'!O117</f>
        <v>NO HABILITA</v>
      </c>
      <c r="O117" s="37">
        <f>+IF(N117="NO OFERTADO",0,IF(N117="NO CUMPLE EV TECNICA",0,IF(N117="NO HABILITA",0,IF(N117="HABILITA",('PRECIOS UNITARIOS'!$S117*500)/M117))))</f>
        <v>0</v>
      </c>
      <c r="P117" s="35">
        <f>'EV PRECIO REFERENCIA'!P117</f>
        <v>8994</v>
      </c>
      <c r="Q117" s="35" t="str">
        <f>'EV PRECIO REFERENCIA'!R117</f>
        <v>NO HABILITA</v>
      </c>
      <c r="R117" s="37">
        <f>+IF(Q117="NO OFERTADO",0,IF(Q117="NO CUMPLE EV TECNICA",0,IF(Q117="NO HABILITA",0,IF(Q117="HABILITA",('PRECIOS UNITARIOS'!$S117*500)/P117))))</f>
        <v>0</v>
      </c>
      <c r="S117" s="35">
        <f>'EV PRECIO REFERENCIA'!S117</f>
        <v>0</v>
      </c>
      <c r="T117" s="35" t="str">
        <f>'EV PRECIO REFERENCIA'!U117</f>
        <v>NO OFERTADO</v>
      </c>
      <c r="U117" s="37">
        <f>+IF(T117="NO OFERTADO",0,IF(T117="NO CUMPLE EV TECNICA",0,IF(T117="NO HABILITA",0,IF(T117="HABILITA",('PRECIOS UNITARIOS'!$S117*500)/S117))))</f>
        <v>0</v>
      </c>
      <c r="V117" s="35">
        <f>'EV PRECIO REFERENCIA'!V117</f>
        <v>0</v>
      </c>
      <c r="W117" s="35" t="str">
        <f>'EV PRECIO REFERENCIA'!X117</f>
        <v>NO OFERTADO</v>
      </c>
      <c r="X117" s="37">
        <f>+IF(W117="NO OFERTADO",0,IF(W117="NO CUMPLE EV TECNICA",0,IF(W117="NO HABILITA",0,IF(W117="HABILITA",('PRECIOS UNITARIOS'!$S117*500)/V117))))</f>
        <v>0</v>
      </c>
      <c r="Y117" s="35">
        <f>'EV PRECIO REFERENCIA'!Y117</f>
        <v>0</v>
      </c>
      <c r="Z117" s="35" t="str">
        <f>'EV PRECIO REFERENCIA'!AA117</f>
        <v>NO OFERTADO</v>
      </c>
      <c r="AA117" s="37">
        <f>+IF(Z117="NO OFERTADO",0,IF(Z117="NO CUMPLE EV TECNICA",0,IF(Z117="NO HABILITA",0,IF(Z117="HABILITA",('PRECIOS UNITARIOS'!$S117*500)/Y117))))</f>
        <v>0</v>
      </c>
      <c r="AB117" s="35">
        <f>'EV PRECIO REFERENCIA'!AB117</f>
        <v>7330</v>
      </c>
      <c r="AC117" s="35" t="str">
        <f>'EV PRECIO REFERENCIA'!AD117</f>
        <v>NO HABILITA</v>
      </c>
      <c r="AD117" s="37">
        <f>+IF(AC117="NO OFERTADO",0,IF(AC117="NO CUMPLE EV TECNICA",0,IF(AC117="NO HABILITA",0,IF(AC117="HABILITA",('PRECIOS UNITARIOS'!$S117*500)/AB117))))</f>
        <v>0</v>
      </c>
      <c r="AE117" s="35">
        <f>'EV PRECIO REFERENCIA'!AE117</f>
        <v>8994</v>
      </c>
      <c r="AF117" s="35" t="str">
        <f>'EV PRECIO REFERENCIA'!AG117</f>
        <v>NO HABILITA</v>
      </c>
      <c r="AG117" s="37">
        <f>+IF(AF117="NO OFERTADO",0,IF(AF117="NO CUMPLE EV TECNICA",0,IF(AF117="NO HABILITA",0,IF(AF117="HABILITA",('PRECIOS UNITARIOS'!$S117*500)/AE117))))</f>
        <v>0</v>
      </c>
      <c r="AH117" s="35">
        <f>'EV PRECIO REFERENCIA'!AH117</f>
        <v>0</v>
      </c>
      <c r="AI117" s="35" t="str">
        <f>'EV PRECIO REFERENCIA'!AJ117</f>
        <v>NO OFERTADO</v>
      </c>
      <c r="AJ117" s="37">
        <f>+IF(AI117="NO OFERTADO",0,IF(AI117="NO CUMPLE EV TECNICA",0,IF(AI117="NO HABILITA",0,IF(AI117="HABILITA",('PRECIOS UNITARIOS'!$S117*500)/AH117))))</f>
        <v>0</v>
      </c>
      <c r="AK117" s="35">
        <f>'EV PRECIO REFERENCIA'!AK117</f>
        <v>0</v>
      </c>
      <c r="AL117" s="35" t="str">
        <f>'EV PRECIO REFERENCIA'!AM117</f>
        <v>NO OFERTADO</v>
      </c>
      <c r="AM117" s="37">
        <f>+IF(AL117="NO OFERTADO",0,IF(AL117="NO CUMPLE EV TECNICA",0,IF(AL117="NO HABILITA",0,IF(AL117="HABILITA",('PRECIOS UNITARIOS'!$S117*500)/AK117))))</f>
        <v>0</v>
      </c>
      <c r="AN117" s="35">
        <f>'EV PRECIO REFERENCIA'!AN117</f>
        <v>0</v>
      </c>
      <c r="AO117" s="35" t="str">
        <f>'EV PRECIO REFERENCIA'!AP117</f>
        <v>NO OFERTADO</v>
      </c>
      <c r="AP117" s="37">
        <f>+IF(AO117="NO OFERTADO",0,IF(AO117="NO CUMPLE EV TECNICA",0,IF(AO117="NO HABILITA",0,IF(AO117="HABILITA",('PRECIOS UNITARIOS'!$S117*500)/AN117))))</f>
        <v>0</v>
      </c>
    </row>
    <row r="118" spans="1:42" s="14" customFormat="1" ht="25.5" x14ac:dyDescent="0.2">
      <c r="A118" s="141">
        <v>109</v>
      </c>
      <c r="B118" s="49" t="s">
        <v>276</v>
      </c>
      <c r="C118" s="49" t="s">
        <v>271</v>
      </c>
      <c r="D118" s="132">
        <v>1</v>
      </c>
      <c r="E118" s="50" t="s">
        <v>331</v>
      </c>
      <c r="F118" s="164">
        <v>2600</v>
      </c>
      <c r="G118" s="35">
        <f>'EV PRECIO REFERENCIA'!G118</f>
        <v>0</v>
      </c>
      <c r="H118" s="35" t="str">
        <f>'EV PRECIO REFERENCIA'!I118</f>
        <v>NO OFERTADO</v>
      </c>
      <c r="I118" s="37">
        <f>+IF(H118="NO OFERTADO",0,IF(H118="NO CUMPLE EV TECNICA",0,IF(H118="NO HABILITA",0,IF(H118="HABILITA",('PRECIOS UNITARIOS'!$S118*500)/G118))))</f>
        <v>0</v>
      </c>
      <c r="J118" s="35">
        <f>'EV PRECIO REFERENCIA'!J118</f>
        <v>0</v>
      </c>
      <c r="K118" s="35" t="str">
        <f>'EV PRECIO REFERENCIA'!L118</f>
        <v>NO OFERTADO</v>
      </c>
      <c r="L118" s="37">
        <f>+IF(K118="NO OFERTADO",0,IF(K118="NO CUMPLE EV TECNICA",0,IF(K118="NO HABILITA",0,IF(K118="HABILITA",('PRECIOS UNITARIOS'!$S118*500)/J118))))</f>
        <v>0</v>
      </c>
      <c r="M118" s="35">
        <f>'EV PRECIO REFERENCIA'!M118</f>
        <v>7915</v>
      </c>
      <c r="N118" s="35" t="str">
        <f>'EV PRECIO REFERENCIA'!O118</f>
        <v>NO HABILITA</v>
      </c>
      <c r="O118" s="37">
        <f>+IF(N118="NO OFERTADO",0,IF(N118="NO CUMPLE EV TECNICA",0,IF(N118="NO HABILITA",0,IF(N118="HABILITA",('PRECIOS UNITARIOS'!$S118*500)/M118))))</f>
        <v>0</v>
      </c>
      <c r="P118" s="35">
        <f>'EV PRECIO REFERENCIA'!P118</f>
        <v>0</v>
      </c>
      <c r="Q118" s="35" t="str">
        <f>'EV PRECIO REFERENCIA'!R118</f>
        <v>NO OFERTADO</v>
      </c>
      <c r="R118" s="37">
        <f>+IF(Q118="NO OFERTADO",0,IF(Q118="NO CUMPLE EV TECNICA",0,IF(Q118="NO HABILITA",0,IF(Q118="HABILITA",('PRECIOS UNITARIOS'!$S118*500)/P118))))</f>
        <v>0</v>
      </c>
      <c r="S118" s="35">
        <f>'EV PRECIO REFERENCIA'!S118</f>
        <v>0</v>
      </c>
      <c r="T118" s="35" t="str">
        <f>'EV PRECIO REFERENCIA'!U118</f>
        <v>NO OFERTADO</v>
      </c>
      <c r="U118" s="37">
        <f>+IF(T118="NO OFERTADO",0,IF(T118="NO CUMPLE EV TECNICA",0,IF(T118="NO HABILITA",0,IF(T118="HABILITA",('PRECIOS UNITARIOS'!$S118*500)/S118))))</f>
        <v>0</v>
      </c>
      <c r="V118" s="35">
        <f>'EV PRECIO REFERENCIA'!V118</f>
        <v>0</v>
      </c>
      <c r="W118" s="35" t="str">
        <f>'EV PRECIO REFERENCIA'!X118</f>
        <v>NO OFERTADO</v>
      </c>
      <c r="X118" s="37">
        <f>+IF(W118="NO OFERTADO",0,IF(W118="NO CUMPLE EV TECNICA",0,IF(W118="NO HABILITA",0,IF(W118="HABILITA",('PRECIOS UNITARIOS'!$S118*500)/V118))))</f>
        <v>0</v>
      </c>
      <c r="Y118" s="35">
        <f>'EV PRECIO REFERENCIA'!Y118</f>
        <v>0</v>
      </c>
      <c r="Z118" s="35" t="str">
        <f>'EV PRECIO REFERENCIA'!AA118</f>
        <v>NO OFERTADO</v>
      </c>
      <c r="AA118" s="37">
        <f>+IF(Z118="NO OFERTADO",0,IF(Z118="NO CUMPLE EV TECNICA",0,IF(Z118="NO HABILITA",0,IF(Z118="HABILITA",('PRECIOS UNITARIOS'!$S118*500)/Y118))))</f>
        <v>0</v>
      </c>
      <c r="AB118" s="35">
        <f>'EV PRECIO REFERENCIA'!AB118</f>
        <v>7330</v>
      </c>
      <c r="AC118" s="35" t="str">
        <f>'EV PRECIO REFERENCIA'!AD118</f>
        <v>NO HABILITA</v>
      </c>
      <c r="AD118" s="37">
        <f>+IF(AC118="NO OFERTADO",0,IF(AC118="NO CUMPLE EV TECNICA",0,IF(AC118="NO HABILITA",0,IF(AC118="HABILITA",('PRECIOS UNITARIOS'!$S118*500)/AB118))))</f>
        <v>0</v>
      </c>
      <c r="AE118" s="35">
        <f>'EV PRECIO REFERENCIA'!AE118</f>
        <v>8994</v>
      </c>
      <c r="AF118" s="35" t="str">
        <f>'EV PRECIO REFERENCIA'!AG118</f>
        <v>NO HABILITA</v>
      </c>
      <c r="AG118" s="37">
        <f>+IF(AF118="NO OFERTADO",0,IF(AF118="NO CUMPLE EV TECNICA",0,IF(AF118="NO HABILITA",0,IF(AF118="HABILITA",('PRECIOS UNITARIOS'!$S118*500)/AE118))))</f>
        <v>0</v>
      </c>
      <c r="AH118" s="35">
        <f>'EV PRECIO REFERENCIA'!AH118</f>
        <v>0</v>
      </c>
      <c r="AI118" s="35" t="str">
        <f>'EV PRECIO REFERENCIA'!AJ118</f>
        <v>NO OFERTADO</v>
      </c>
      <c r="AJ118" s="37">
        <f>+IF(AI118="NO OFERTADO",0,IF(AI118="NO CUMPLE EV TECNICA",0,IF(AI118="NO HABILITA",0,IF(AI118="HABILITA",('PRECIOS UNITARIOS'!$S118*500)/AH118))))</f>
        <v>0</v>
      </c>
      <c r="AK118" s="35">
        <f>'EV PRECIO REFERENCIA'!AK118</f>
        <v>0</v>
      </c>
      <c r="AL118" s="35" t="str">
        <f>'EV PRECIO REFERENCIA'!AM118</f>
        <v>NO OFERTADO</v>
      </c>
      <c r="AM118" s="37">
        <f>+IF(AL118="NO OFERTADO",0,IF(AL118="NO CUMPLE EV TECNICA",0,IF(AL118="NO HABILITA",0,IF(AL118="HABILITA",('PRECIOS UNITARIOS'!$S118*500)/AK118))))</f>
        <v>0</v>
      </c>
      <c r="AN118" s="35">
        <f>'EV PRECIO REFERENCIA'!AN118</f>
        <v>0</v>
      </c>
      <c r="AO118" s="35" t="str">
        <f>'EV PRECIO REFERENCIA'!AP118</f>
        <v>NO OFERTADO</v>
      </c>
      <c r="AP118" s="37">
        <f>+IF(AO118="NO OFERTADO",0,IF(AO118="NO CUMPLE EV TECNICA",0,IF(AO118="NO HABILITA",0,IF(AO118="HABILITA",('PRECIOS UNITARIOS'!$S118*500)/AN118))))</f>
        <v>0</v>
      </c>
    </row>
    <row r="119" spans="1:42" s="14" customFormat="1" ht="25.5" x14ac:dyDescent="0.2">
      <c r="A119" s="132">
        <v>110</v>
      </c>
      <c r="B119" s="49" t="s">
        <v>367</v>
      </c>
      <c r="C119" s="49" t="s">
        <v>271</v>
      </c>
      <c r="D119" s="132">
        <v>1</v>
      </c>
      <c r="E119" s="50" t="s">
        <v>331</v>
      </c>
      <c r="F119" s="164">
        <v>2522</v>
      </c>
      <c r="G119" s="35">
        <f>'EV PRECIO REFERENCIA'!G119</f>
        <v>0</v>
      </c>
      <c r="H119" s="35" t="str">
        <f>'EV PRECIO REFERENCIA'!I119</f>
        <v>NO OFERTADO</v>
      </c>
      <c r="I119" s="37">
        <f>+IF(H119="NO OFERTADO",0,IF(H119="NO CUMPLE EV TECNICA",0,IF(H119="NO HABILITA",0,IF(H119="HABILITA",('PRECIOS UNITARIOS'!$S119*500)/G119))))</f>
        <v>0</v>
      </c>
      <c r="J119" s="35">
        <f>'EV PRECIO REFERENCIA'!J119</f>
        <v>0</v>
      </c>
      <c r="K119" s="35" t="str">
        <f>'EV PRECIO REFERENCIA'!L119</f>
        <v>NO OFERTADO</v>
      </c>
      <c r="L119" s="37">
        <f>+IF(K119="NO OFERTADO",0,IF(K119="NO CUMPLE EV TECNICA",0,IF(K119="NO HABILITA",0,IF(K119="HABILITA",('PRECIOS UNITARIOS'!$S119*500)/J119))))</f>
        <v>0</v>
      </c>
      <c r="M119" s="35">
        <f>'EV PRECIO REFERENCIA'!M119</f>
        <v>3270</v>
      </c>
      <c r="N119" s="35" t="str">
        <f>'EV PRECIO REFERENCIA'!O119</f>
        <v>HABILITA</v>
      </c>
      <c r="O119" s="37">
        <f>+IF(N119="NO OFERTADO",0,IF(N119="NO CUMPLE EV TECNICA",0,IF(N119="NO HABILITA",0,IF(N119="HABILITA",('PRECIOS UNITARIOS'!$S119*500)/M119))))</f>
        <v>385.47400611620793</v>
      </c>
      <c r="P119" s="35">
        <f>'EV PRECIO REFERENCIA'!P119</f>
        <v>3728</v>
      </c>
      <c r="Q119" s="35" t="str">
        <f>'EV PRECIO REFERENCIA'!R119</f>
        <v>NO HABILITA</v>
      </c>
      <c r="R119" s="37">
        <f>+IF(Q119="NO OFERTADO",0,IF(Q119="NO CUMPLE EV TECNICA",0,IF(Q119="NO HABILITA",0,IF(Q119="HABILITA",('PRECIOS UNITARIOS'!$S119*500)/P119))))</f>
        <v>0</v>
      </c>
      <c r="S119" s="35">
        <f>'EV PRECIO REFERENCIA'!S119</f>
        <v>2521</v>
      </c>
      <c r="T119" s="35" t="str">
        <f>'EV PRECIO REFERENCIA'!U119</f>
        <v>HABILITA</v>
      </c>
      <c r="U119" s="37">
        <f>+IF(T119="NO OFERTADO",0,IF(T119="NO CUMPLE EV TECNICA",0,IF(T119="NO HABILITA",0,IF(T119="HABILITA",('PRECIOS UNITARIOS'!$S119*500)/S119))))</f>
        <v>500</v>
      </c>
      <c r="V119" s="35">
        <f>'EV PRECIO REFERENCIA'!V119</f>
        <v>0</v>
      </c>
      <c r="W119" s="35" t="str">
        <f>'EV PRECIO REFERENCIA'!X119</f>
        <v>NO OFERTADO</v>
      </c>
      <c r="X119" s="37">
        <f>+IF(W119="NO OFERTADO",0,IF(W119="NO CUMPLE EV TECNICA",0,IF(W119="NO HABILITA",0,IF(W119="HABILITA",('PRECIOS UNITARIOS'!$S119*500)/V119))))</f>
        <v>0</v>
      </c>
      <c r="Y119" s="35">
        <f>'EV PRECIO REFERENCIA'!Y119</f>
        <v>0</v>
      </c>
      <c r="Z119" s="35" t="str">
        <f>'EV PRECIO REFERENCIA'!AA119</f>
        <v>NO OFERTADO</v>
      </c>
      <c r="AA119" s="37">
        <f>+IF(Z119="NO OFERTADO",0,IF(Z119="NO CUMPLE EV TECNICA",0,IF(Z119="NO HABILITA",0,IF(Z119="HABILITA",('PRECIOS UNITARIOS'!$S119*500)/Y119))))</f>
        <v>0</v>
      </c>
      <c r="AB119" s="35">
        <f>'EV PRECIO REFERENCIA'!AB119</f>
        <v>2790</v>
      </c>
      <c r="AC119" s="35" t="str">
        <f>'EV PRECIO REFERENCIA'!AD119</f>
        <v>HABILITA</v>
      </c>
      <c r="AD119" s="37">
        <f>+IF(AC119="NO OFERTADO",0,IF(AC119="NO CUMPLE EV TECNICA",0,IF(AC119="NO HABILITA",0,IF(AC119="HABILITA",('PRECIOS UNITARIOS'!$S119*500)/AB119))))</f>
        <v>451.7921146953405</v>
      </c>
      <c r="AE119" s="35">
        <f>'EV PRECIO REFERENCIA'!AE119</f>
        <v>2614</v>
      </c>
      <c r="AF119" s="35" t="str">
        <f>'EV PRECIO REFERENCIA'!AG119</f>
        <v>HABILITA</v>
      </c>
      <c r="AG119" s="37">
        <f>+IF(AF119="NO OFERTADO",0,IF(AF119="NO CUMPLE EV TECNICA",0,IF(AF119="NO HABILITA",0,IF(AF119="HABILITA",('PRECIOS UNITARIOS'!$S119*500)/AE119))))</f>
        <v>482.21117061973985</v>
      </c>
      <c r="AH119" s="35">
        <f>'EV PRECIO REFERENCIA'!AH119</f>
        <v>0</v>
      </c>
      <c r="AI119" s="35" t="str">
        <f>'EV PRECIO REFERENCIA'!AJ119</f>
        <v>NO OFERTADO</v>
      </c>
      <c r="AJ119" s="37">
        <f>+IF(AI119="NO OFERTADO",0,IF(AI119="NO CUMPLE EV TECNICA",0,IF(AI119="NO HABILITA",0,IF(AI119="HABILITA",('PRECIOS UNITARIOS'!$S119*500)/AH119))))</f>
        <v>0</v>
      </c>
      <c r="AK119" s="35">
        <f>'EV PRECIO REFERENCIA'!AK119</f>
        <v>0</v>
      </c>
      <c r="AL119" s="35" t="str">
        <f>'EV PRECIO REFERENCIA'!AM119</f>
        <v>NO OFERTADO</v>
      </c>
      <c r="AM119" s="37">
        <f>+IF(AL119="NO OFERTADO",0,IF(AL119="NO CUMPLE EV TECNICA",0,IF(AL119="NO HABILITA",0,IF(AL119="HABILITA",('PRECIOS UNITARIOS'!$S119*500)/AK119))))</f>
        <v>0</v>
      </c>
      <c r="AN119" s="35">
        <f>'EV PRECIO REFERENCIA'!AN119</f>
        <v>0</v>
      </c>
      <c r="AO119" s="35" t="str">
        <f>'EV PRECIO REFERENCIA'!AP119</f>
        <v>NO OFERTADO</v>
      </c>
      <c r="AP119" s="37">
        <f>+IF(AO119="NO OFERTADO",0,IF(AO119="NO CUMPLE EV TECNICA",0,IF(AO119="NO HABILITA",0,IF(AO119="HABILITA",('PRECIOS UNITARIOS'!$S119*500)/AN119))))</f>
        <v>0</v>
      </c>
    </row>
    <row r="120" spans="1:42" s="14" customFormat="1" ht="25.5" x14ac:dyDescent="0.2">
      <c r="A120" s="133">
        <v>111</v>
      </c>
      <c r="B120" s="49" t="s">
        <v>368</v>
      </c>
      <c r="C120" s="49" t="s">
        <v>271</v>
      </c>
      <c r="D120" s="132">
        <v>1</v>
      </c>
      <c r="E120" s="50" t="s">
        <v>331</v>
      </c>
      <c r="F120" s="164">
        <v>2159</v>
      </c>
      <c r="G120" s="35">
        <f>'EV PRECIO REFERENCIA'!G120</f>
        <v>0</v>
      </c>
      <c r="H120" s="35" t="str">
        <f>'EV PRECIO REFERENCIA'!I120</f>
        <v>NO OFERTADO</v>
      </c>
      <c r="I120" s="37">
        <f>+IF(H120="NO OFERTADO",0,IF(H120="NO CUMPLE EV TECNICA",0,IF(H120="NO HABILITA",0,IF(H120="HABILITA",('PRECIOS UNITARIOS'!$S120*500)/G120))))</f>
        <v>0</v>
      </c>
      <c r="J120" s="35">
        <f>'EV PRECIO REFERENCIA'!J120</f>
        <v>0</v>
      </c>
      <c r="K120" s="35" t="str">
        <f>'EV PRECIO REFERENCIA'!L120</f>
        <v>NO OFERTADO</v>
      </c>
      <c r="L120" s="37">
        <f>+IF(K120="NO OFERTADO",0,IF(K120="NO CUMPLE EV TECNICA",0,IF(K120="NO HABILITA",0,IF(K120="HABILITA",('PRECIOS UNITARIOS'!$S120*500)/J120))))</f>
        <v>0</v>
      </c>
      <c r="M120" s="35">
        <f>'EV PRECIO REFERENCIA'!M120</f>
        <v>2420</v>
      </c>
      <c r="N120" s="35" t="str">
        <f>'EV PRECIO REFERENCIA'!O120</f>
        <v>HABILITA</v>
      </c>
      <c r="O120" s="37">
        <f>+IF(N120="NO OFERTADO",0,IF(N120="NO CUMPLE EV TECNICA",0,IF(N120="NO HABILITA",0,IF(N120="HABILITA",('PRECIOS UNITARIOS'!$S120*500)/M120))))</f>
        <v>457.85123966942149</v>
      </c>
      <c r="P120" s="35">
        <f>'EV PRECIO REFERENCIA'!P120</f>
        <v>2339</v>
      </c>
      <c r="Q120" s="35" t="str">
        <f>'EV PRECIO REFERENCIA'!R120</f>
        <v>HABILITA</v>
      </c>
      <c r="R120" s="37">
        <f>+IF(Q120="NO OFERTADO",0,IF(Q120="NO CUMPLE EV TECNICA",0,IF(Q120="NO HABILITA",0,IF(Q120="HABILITA",('PRECIOS UNITARIOS'!$S120*500)/P120))))</f>
        <v>473.70671227020097</v>
      </c>
      <c r="S120" s="35">
        <f>'EV PRECIO REFERENCIA'!S120</f>
        <v>2337</v>
      </c>
      <c r="T120" s="35" t="str">
        <f>'EV PRECIO REFERENCIA'!U120</f>
        <v>HABILITA</v>
      </c>
      <c r="U120" s="37">
        <f>+IF(T120="NO OFERTADO",0,IF(T120="NO CUMPLE EV TECNICA",0,IF(T120="NO HABILITA",0,IF(T120="HABILITA",('PRECIOS UNITARIOS'!$S120*500)/S120))))</f>
        <v>474.11210954214806</v>
      </c>
      <c r="V120" s="35">
        <f>'EV PRECIO REFERENCIA'!V120</f>
        <v>0</v>
      </c>
      <c r="W120" s="35" t="str">
        <f>'EV PRECIO REFERENCIA'!X120</f>
        <v>NO OFERTADO</v>
      </c>
      <c r="X120" s="37">
        <f>+IF(W120="NO OFERTADO",0,IF(W120="NO CUMPLE EV TECNICA",0,IF(W120="NO HABILITA",0,IF(W120="HABILITA",('PRECIOS UNITARIOS'!$S120*500)/V120))))</f>
        <v>0</v>
      </c>
      <c r="Y120" s="35">
        <f>'EV PRECIO REFERENCIA'!Y120</f>
        <v>0</v>
      </c>
      <c r="Z120" s="35" t="str">
        <f>'EV PRECIO REFERENCIA'!AA120</f>
        <v>NO OFERTADO</v>
      </c>
      <c r="AA120" s="37">
        <f>+IF(Z120="NO OFERTADO",0,IF(Z120="NO CUMPLE EV TECNICA",0,IF(Z120="NO HABILITA",0,IF(Z120="HABILITA",('PRECIOS UNITARIOS'!$S120*500)/Y120))))</f>
        <v>0</v>
      </c>
      <c r="AB120" s="35">
        <f>'EV PRECIO REFERENCIA'!AB120</f>
        <v>2490</v>
      </c>
      <c r="AC120" s="35" t="str">
        <f>'EV PRECIO REFERENCIA'!AD120</f>
        <v>HABILITA</v>
      </c>
      <c r="AD120" s="37">
        <f>+IF(AC120="NO OFERTADO",0,IF(AC120="NO CUMPLE EV TECNICA",0,IF(AC120="NO HABILITA",0,IF(AC120="HABILITA",('PRECIOS UNITARIOS'!$S120*500)/AB120))))</f>
        <v>444.97991967871485</v>
      </c>
      <c r="AE120" s="35">
        <f>'EV PRECIO REFERENCIA'!AE120</f>
        <v>2216</v>
      </c>
      <c r="AF120" s="35" t="str">
        <f>'EV PRECIO REFERENCIA'!AG120</f>
        <v>HABILITA</v>
      </c>
      <c r="AG120" s="37">
        <f>+IF(AF120="NO OFERTADO",0,IF(AF120="NO CUMPLE EV TECNICA",0,IF(AF120="NO HABILITA",0,IF(AF120="HABILITA",('PRECIOS UNITARIOS'!$S120*500)/AE120))))</f>
        <v>500</v>
      </c>
      <c r="AH120" s="35">
        <f>'EV PRECIO REFERENCIA'!AH120</f>
        <v>0</v>
      </c>
      <c r="AI120" s="35" t="str">
        <f>'EV PRECIO REFERENCIA'!AJ120</f>
        <v>NO OFERTADO</v>
      </c>
      <c r="AJ120" s="37">
        <f>+IF(AI120="NO OFERTADO",0,IF(AI120="NO CUMPLE EV TECNICA",0,IF(AI120="NO HABILITA",0,IF(AI120="HABILITA",('PRECIOS UNITARIOS'!$S120*500)/AH120))))</f>
        <v>0</v>
      </c>
      <c r="AK120" s="35">
        <f>'EV PRECIO REFERENCIA'!AK120</f>
        <v>0</v>
      </c>
      <c r="AL120" s="35" t="str">
        <f>'EV PRECIO REFERENCIA'!AM120</f>
        <v>NO OFERTADO</v>
      </c>
      <c r="AM120" s="37">
        <f>+IF(AL120="NO OFERTADO",0,IF(AL120="NO CUMPLE EV TECNICA",0,IF(AL120="NO HABILITA",0,IF(AL120="HABILITA",('PRECIOS UNITARIOS'!$S120*500)/AK120))))</f>
        <v>0</v>
      </c>
      <c r="AN120" s="35">
        <f>'EV PRECIO REFERENCIA'!AN120</f>
        <v>0</v>
      </c>
      <c r="AO120" s="35" t="str">
        <f>'EV PRECIO REFERENCIA'!AP120</f>
        <v>NO OFERTADO</v>
      </c>
      <c r="AP120" s="37">
        <f>+IF(AO120="NO OFERTADO",0,IF(AO120="NO CUMPLE EV TECNICA",0,IF(AO120="NO HABILITA",0,IF(AO120="HABILITA",('PRECIOS UNITARIOS'!$S120*500)/AN120))))</f>
        <v>0</v>
      </c>
    </row>
    <row r="121" spans="1:42" s="14" customFormat="1" ht="25.5" x14ac:dyDescent="0.2">
      <c r="A121" s="132">
        <v>112</v>
      </c>
      <c r="B121" s="49" t="s">
        <v>369</v>
      </c>
      <c r="C121" s="49" t="s">
        <v>271</v>
      </c>
      <c r="D121" s="132">
        <v>1</v>
      </c>
      <c r="E121" s="50" t="s">
        <v>331</v>
      </c>
      <c r="F121" s="164">
        <v>2159</v>
      </c>
      <c r="G121" s="35">
        <f>'EV PRECIO REFERENCIA'!G121</f>
        <v>0</v>
      </c>
      <c r="H121" s="35" t="str">
        <f>'EV PRECIO REFERENCIA'!I121</f>
        <v>NO OFERTADO</v>
      </c>
      <c r="I121" s="37">
        <f>+IF(H121="NO OFERTADO",0,IF(H121="NO CUMPLE EV TECNICA",0,IF(H121="NO HABILITA",0,IF(H121="HABILITA",('PRECIOS UNITARIOS'!$S121*500)/G121))))</f>
        <v>0</v>
      </c>
      <c r="J121" s="35">
        <f>'EV PRECIO REFERENCIA'!J121</f>
        <v>0</v>
      </c>
      <c r="K121" s="35" t="str">
        <f>'EV PRECIO REFERENCIA'!L121</f>
        <v>NO OFERTADO</v>
      </c>
      <c r="L121" s="37">
        <f>+IF(K121="NO OFERTADO",0,IF(K121="NO CUMPLE EV TECNICA",0,IF(K121="NO HABILITA",0,IF(K121="HABILITA",('PRECIOS UNITARIOS'!$S121*500)/J121))))</f>
        <v>0</v>
      </c>
      <c r="M121" s="35">
        <f>'EV PRECIO REFERENCIA'!M121</f>
        <v>2420</v>
      </c>
      <c r="N121" s="35" t="str">
        <f>'EV PRECIO REFERENCIA'!O121</f>
        <v>HABILITA</v>
      </c>
      <c r="O121" s="37">
        <f>+IF(N121="NO OFERTADO",0,IF(N121="NO CUMPLE EV TECNICA",0,IF(N121="NO HABILITA",0,IF(N121="HABILITA",('PRECIOS UNITARIOS'!$S121*500)/M121))))</f>
        <v>457.85123966942149</v>
      </c>
      <c r="P121" s="35">
        <f>'EV PRECIO REFERENCIA'!P121</f>
        <v>2339</v>
      </c>
      <c r="Q121" s="35" t="str">
        <f>'EV PRECIO REFERENCIA'!R121</f>
        <v>HABILITA</v>
      </c>
      <c r="R121" s="37">
        <f>+IF(Q121="NO OFERTADO",0,IF(Q121="NO CUMPLE EV TECNICA",0,IF(Q121="NO HABILITA",0,IF(Q121="HABILITA",('PRECIOS UNITARIOS'!$S121*500)/P121))))</f>
        <v>473.70671227020097</v>
      </c>
      <c r="S121" s="35">
        <f>'EV PRECIO REFERENCIA'!S121</f>
        <v>0</v>
      </c>
      <c r="T121" s="35" t="str">
        <f>'EV PRECIO REFERENCIA'!U121</f>
        <v>NO OFERTADO</v>
      </c>
      <c r="U121" s="37">
        <f>+IF(T121="NO OFERTADO",0,IF(T121="NO CUMPLE EV TECNICA",0,IF(T121="NO HABILITA",0,IF(T121="HABILITA",('PRECIOS UNITARIOS'!$S121*500)/S121))))</f>
        <v>0</v>
      </c>
      <c r="V121" s="35">
        <f>'EV PRECIO REFERENCIA'!V121</f>
        <v>0</v>
      </c>
      <c r="W121" s="35" t="str">
        <f>'EV PRECIO REFERENCIA'!X121</f>
        <v>NO OFERTADO</v>
      </c>
      <c r="X121" s="37">
        <f>+IF(W121="NO OFERTADO",0,IF(W121="NO CUMPLE EV TECNICA",0,IF(W121="NO HABILITA",0,IF(W121="HABILITA",('PRECIOS UNITARIOS'!$S121*500)/V121))))</f>
        <v>0</v>
      </c>
      <c r="Y121" s="35">
        <f>'EV PRECIO REFERENCIA'!Y121</f>
        <v>0</v>
      </c>
      <c r="Z121" s="35" t="str">
        <f>'EV PRECIO REFERENCIA'!AA121</f>
        <v>NO OFERTADO</v>
      </c>
      <c r="AA121" s="37">
        <f>+IF(Z121="NO OFERTADO",0,IF(Z121="NO CUMPLE EV TECNICA",0,IF(Z121="NO HABILITA",0,IF(Z121="HABILITA",('PRECIOS UNITARIOS'!$S121*500)/Y121))))</f>
        <v>0</v>
      </c>
      <c r="AB121" s="35">
        <f>'EV PRECIO REFERENCIA'!AB121</f>
        <v>2490</v>
      </c>
      <c r="AC121" s="35" t="str">
        <f>'EV PRECIO REFERENCIA'!AD121</f>
        <v>HABILITA</v>
      </c>
      <c r="AD121" s="37">
        <f>+IF(AC121="NO OFERTADO",0,IF(AC121="NO CUMPLE EV TECNICA",0,IF(AC121="NO HABILITA",0,IF(AC121="HABILITA",('PRECIOS UNITARIOS'!$S121*500)/AB121))))</f>
        <v>444.97991967871485</v>
      </c>
      <c r="AE121" s="35">
        <f>'EV PRECIO REFERENCIA'!AE121</f>
        <v>2216</v>
      </c>
      <c r="AF121" s="35" t="str">
        <f>'EV PRECIO REFERENCIA'!AG121</f>
        <v>HABILITA</v>
      </c>
      <c r="AG121" s="37">
        <f>+IF(AF121="NO OFERTADO",0,IF(AF121="NO CUMPLE EV TECNICA",0,IF(AF121="NO HABILITA",0,IF(AF121="HABILITA",('PRECIOS UNITARIOS'!$S121*500)/AE121))))</f>
        <v>500</v>
      </c>
      <c r="AH121" s="35">
        <f>'EV PRECIO REFERENCIA'!AH121</f>
        <v>0</v>
      </c>
      <c r="AI121" s="35" t="str">
        <f>'EV PRECIO REFERENCIA'!AJ121</f>
        <v>NO OFERTADO</v>
      </c>
      <c r="AJ121" s="37">
        <f>+IF(AI121="NO OFERTADO",0,IF(AI121="NO CUMPLE EV TECNICA",0,IF(AI121="NO HABILITA",0,IF(AI121="HABILITA",('PRECIOS UNITARIOS'!$S121*500)/AH121))))</f>
        <v>0</v>
      </c>
      <c r="AK121" s="35">
        <f>'EV PRECIO REFERENCIA'!AK121</f>
        <v>0</v>
      </c>
      <c r="AL121" s="35" t="str">
        <f>'EV PRECIO REFERENCIA'!AM121</f>
        <v>NO OFERTADO</v>
      </c>
      <c r="AM121" s="37">
        <f>+IF(AL121="NO OFERTADO",0,IF(AL121="NO CUMPLE EV TECNICA",0,IF(AL121="NO HABILITA",0,IF(AL121="HABILITA",('PRECIOS UNITARIOS'!$S121*500)/AK121))))</f>
        <v>0</v>
      </c>
      <c r="AN121" s="35">
        <f>'EV PRECIO REFERENCIA'!AN121</f>
        <v>0</v>
      </c>
      <c r="AO121" s="35" t="str">
        <f>'EV PRECIO REFERENCIA'!AP121</f>
        <v>NO OFERTADO</v>
      </c>
      <c r="AP121" s="37">
        <f>+IF(AO121="NO OFERTADO",0,IF(AO121="NO CUMPLE EV TECNICA",0,IF(AO121="NO HABILITA",0,IF(AO121="HABILITA",('PRECIOS UNITARIOS'!$S121*500)/AN121))))</f>
        <v>0</v>
      </c>
    </row>
    <row r="122" spans="1:42" s="14" customFormat="1" ht="25.5" x14ac:dyDescent="0.2">
      <c r="A122" s="133">
        <v>113</v>
      </c>
      <c r="B122" s="49" t="s">
        <v>370</v>
      </c>
      <c r="C122" s="49" t="s">
        <v>271</v>
      </c>
      <c r="D122" s="132">
        <v>1</v>
      </c>
      <c r="E122" s="50" t="s">
        <v>331</v>
      </c>
      <c r="F122" s="164">
        <v>2159</v>
      </c>
      <c r="G122" s="35">
        <f>'EV PRECIO REFERENCIA'!G122</f>
        <v>0</v>
      </c>
      <c r="H122" s="35" t="str">
        <f>'EV PRECIO REFERENCIA'!I122</f>
        <v>NO OFERTADO</v>
      </c>
      <c r="I122" s="37">
        <f>+IF(H122="NO OFERTADO",0,IF(H122="NO CUMPLE EV TECNICA",0,IF(H122="NO HABILITA",0,IF(H122="HABILITA",('PRECIOS UNITARIOS'!$S122*500)/G122))))</f>
        <v>0</v>
      </c>
      <c r="J122" s="35">
        <f>'EV PRECIO REFERENCIA'!J122</f>
        <v>0</v>
      </c>
      <c r="K122" s="35" t="str">
        <f>'EV PRECIO REFERENCIA'!L122</f>
        <v>NO OFERTADO</v>
      </c>
      <c r="L122" s="37">
        <f>+IF(K122="NO OFERTADO",0,IF(K122="NO CUMPLE EV TECNICA",0,IF(K122="NO HABILITA",0,IF(K122="HABILITA",('PRECIOS UNITARIOS'!$S122*500)/J122))))</f>
        <v>0</v>
      </c>
      <c r="M122" s="35">
        <f>'EV PRECIO REFERENCIA'!M122</f>
        <v>2420</v>
      </c>
      <c r="N122" s="35" t="str">
        <f>'EV PRECIO REFERENCIA'!O122</f>
        <v>HABILITA</v>
      </c>
      <c r="O122" s="37">
        <f>+IF(N122="NO OFERTADO",0,IF(N122="NO CUMPLE EV TECNICA",0,IF(N122="NO HABILITA",0,IF(N122="HABILITA",('PRECIOS UNITARIOS'!$S122*500)/M122))))</f>
        <v>483.26446280991735</v>
      </c>
      <c r="P122" s="35">
        <f>'EV PRECIO REFERENCIA'!P122</f>
        <v>2339</v>
      </c>
      <c r="Q122" s="35" t="str">
        <f>'EV PRECIO REFERENCIA'!R122</f>
        <v>HABILITA</v>
      </c>
      <c r="R122" s="37">
        <f>+IF(Q122="NO OFERTADO",0,IF(Q122="NO CUMPLE EV TECNICA",0,IF(Q122="NO HABILITA",0,IF(Q122="HABILITA",('PRECIOS UNITARIOS'!$S122*500)/P122))))</f>
        <v>500</v>
      </c>
      <c r="S122" s="35">
        <f>'EV PRECIO REFERENCIA'!S122</f>
        <v>0</v>
      </c>
      <c r="T122" s="35" t="str">
        <f>'EV PRECIO REFERENCIA'!U122</f>
        <v>NO OFERTADO</v>
      </c>
      <c r="U122" s="37">
        <f>+IF(T122="NO OFERTADO",0,IF(T122="NO CUMPLE EV TECNICA",0,IF(T122="NO HABILITA",0,IF(T122="HABILITA",('PRECIOS UNITARIOS'!$S122*500)/S122))))</f>
        <v>0</v>
      </c>
      <c r="V122" s="35">
        <f>'EV PRECIO REFERENCIA'!V122</f>
        <v>0</v>
      </c>
      <c r="W122" s="35" t="str">
        <f>'EV PRECIO REFERENCIA'!X122</f>
        <v>NO OFERTADO</v>
      </c>
      <c r="X122" s="37">
        <f>+IF(W122="NO OFERTADO",0,IF(W122="NO CUMPLE EV TECNICA",0,IF(W122="NO HABILITA",0,IF(W122="HABILITA",('PRECIOS UNITARIOS'!$S122*500)/V122))))</f>
        <v>0</v>
      </c>
      <c r="Y122" s="35">
        <f>'EV PRECIO REFERENCIA'!Y122</f>
        <v>0</v>
      </c>
      <c r="Z122" s="35" t="str">
        <f>'EV PRECIO REFERENCIA'!AA122</f>
        <v>NO OFERTADO</v>
      </c>
      <c r="AA122" s="37">
        <f>+IF(Z122="NO OFERTADO",0,IF(Z122="NO CUMPLE EV TECNICA",0,IF(Z122="NO HABILITA",0,IF(Z122="HABILITA",('PRECIOS UNITARIOS'!$S122*500)/Y122))))</f>
        <v>0</v>
      </c>
      <c r="AB122" s="35">
        <f>'EV PRECIO REFERENCIA'!AB122</f>
        <v>2490</v>
      </c>
      <c r="AC122" s="35" t="str">
        <f>'EV PRECIO REFERENCIA'!AD122</f>
        <v>HABILITA</v>
      </c>
      <c r="AD122" s="37">
        <f>+IF(AC122="NO OFERTADO",0,IF(AC122="NO CUMPLE EV TECNICA",0,IF(AC122="NO HABILITA",0,IF(AC122="HABILITA",('PRECIOS UNITARIOS'!$S122*500)/AB122))))</f>
        <v>469.67871485943778</v>
      </c>
      <c r="AE122" s="35">
        <f>'EV PRECIO REFERENCIA'!AE122</f>
        <v>2500</v>
      </c>
      <c r="AF122" s="35" t="str">
        <f>'EV PRECIO REFERENCIA'!AG122</f>
        <v>HABILITA</v>
      </c>
      <c r="AG122" s="37">
        <f>+IF(AF122="NO OFERTADO",0,IF(AF122="NO CUMPLE EV TECNICA",0,IF(AF122="NO HABILITA",0,IF(AF122="HABILITA",('PRECIOS UNITARIOS'!$S122*500)/AE122))))</f>
        <v>467.8</v>
      </c>
      <c r="AH122" s="35">
        <f>'EV PRECIO REFERENCIA'!AH122</f>
        <v>0</v>
      </c>
      <c r="AI122" s="35" t="str">
        <f>'EV PRECIO REFERENCIA'!AJ122</f>
        <v>NO OFERTADO</v>
      </c>
      <c r="AJ122" s="37">
        <f>+IF(AI122="NO OFERTADO",0,IF(AI122="NO CUMPLE EV TECNICA",0,IF(AI122="NO HABILITA",0,IF(AI122="HABILITA",('PRECIOS UNITARIOS'!$S122*500)/AH122))))</f>
        <v>0</v>
      </c>
      <c r="AK122" s="35">
        <f>'EV PRECIO REFERENCIA'!AK122</f>
        <v>0</v>
      </c>
      <c r="AL122" s="35" t="str">
        <f>'EV PRECIO REFERENCIA'!AM122</f>
        <v>NO OFERTADO</v>
      </c>
      <c r="AM122" s="37">
        <f>+IF(AL122="NO OFERTADO",0,IF(AL122="NO CUMPLE EV TECNICA",0,IF(AL122="NO HABILITA",0,IF(AL122="HABILITA",('PRECIOS UNITARIOS'!$S122*500)/AK122))))</f>
        <v>0</v>
      </c>
      <c r="AN122" s="35">
        <f>'EV PRECIO REFERENCIA'!AN122</f>
        <v>0</v>
      </c>
      <c r="AO122" s="35" t="str">
        <f>'EV PRECIO REFERENCIA'!AP122</f>
        <v>NO OFERTADO</v>
      </c>
      <c r="AP122" s="37">
        <f>+IF(AO122="NO OFERTADO",0,IF(AO122="NO CUMPLE EV TECNICA",0,IF(AO122="NO HABILITA",0,IF(AO122="HABILITA",('PRECIOS UNITARIOS'!$S122*500)/AN122))))</f>
        <v>0</v>
      </c>
    </row>
    <row r="123" spans="1:42" s="14" customFormat="1" ht="25.5" x14ac:dyDescent="0.2">
      <c r="A123" s="140">
        <v>114</v>
      </c>
      <c r="B123" s="49" t="s">
        <v>371</v>
      </c>
      <c r="C123" s="49" t="s">
        <v>271</v>
      </c>
      <c r="D123" s="132">
        <v>1</v>
      </c>
      <c r="E123" s="50" t="s">
        <v>331</v>
      </c>
      <c r="F123" s="164">
        <v>2216</v>
      </c>
      <c r="G123" s="35">
        <f>'EV PRECIO REFERENCIA'!G123</f>
        <v>0</v>
      </c>
      <c r="H123" s="35" t="str">
        <f>'EV PRECIO REFERENCIA'!I123</f>
        <v>NO OFERTADO</v>
      </c>
      <c r="I123" s="37">
        <f>+IF(H123="NO OFERTADO",0,IF(H123="NO CUMPLE EV TECNICA",0,IF(H123="NO HABILITA",0,IF(H123="HABILITA",('PRECIOS UNITARIOS'!$S123*500)/G123))))</f>
        <v>0</v>
      </c>
      <c r="J123" s="35">
        <f>'EV PRECIO REFERENCIA'!J123</f>
        <v>0</v>
      </c>
      <c r="K123" s="35" t="str">
        <f>'EV PRECIO REFERENCIA'!L123</f>
        <v>NO OFERTADO</v>
      </c>
      <c r="L123" s="37">
        <f>+IF(K123="NO OFERTADO",0,IF(K123="NO CUMPLE EV TECNICA",0,IF(K123="NO HABILITA",0,IF(K123="HABILITA",('PRECIOS UNITARIOS'!$S123*500)/J123))))</f>
        <v>0</v>
      </c>
      <c r="M123" s="35">
        <f>'EV PRECIO REFERENCIA'!M123</f>
        <v>2420</v>
      </c>
      <c r="N123" s="35" t="str">
        <f>'EV PRECIO REFERENCIA'!O123</f>
        <v>HABILITA</v>
      </c>
      <c r="O123" s="37">
        <f>+IF(N123="NO OFERTADO",0,IF(N123="NO CUMPLE EV TECNICA",0,IF(N123="NO HABILITA",0,IF(N123="HABILITA",('PRECIOS UNITARIOS'!$S123*500)/M123))))</f>
        <v>457.85123966942149</v>
      </c>
      <c r="P123" s="35">
        <f>'EV PRECIO REFERENCIA'!P123</f>
        <v>2339</v>
      </c>
      <c r="Q123" s="35" t="str">
        <f>'EV PRECIO REFERENCIA'!R123</f>
        <v>HABILITA</v>
      </c>
      <c r="R123" s="37">
        <f>+IF(Q123="NO OFERTADO",0,IF(Q123="NO CUMPLE EV TECNICA",0,IF(Q123="NO HABILITA",0,IF(Q123="HABILITA",('PRECIOS UNITARIOS'!$S123*500)/P123))))</f>
        <v>473.70671227020097</v>
      </c>
      <c r="S123" s="35">
        <f>'EV PRECIO REFERENCIA'!S123</f>
        <v>0</v>
      </c>
      <c r="T123" s="35" t="str">
        <f>'EV PRECIO REFERENCIA'!U123</f>
        <v>NO OFERTADO</v>
      </c>
      <c r="U123" s="37">
        <f>+IF(T123="NO OFERTADO",0,IF(T123="NO CUMPLE EV TECNICA",0,IF(T123="NO HABILITA",0,IF(T123="HABILITA",('PRECIOS UNITARIOS'!$S123*500)/S123))))</f>
        <v>0</v>
      </c>
      <c r="V123" s="35">
        <f>'EV PRECIO REFERENCIA'!V123</f>
        <v>0</v>
      </c>
      <c r="W123" s="35" t="str">
        <f>'EV PRECIO REFERENCIA'!X123</f>
        <v>NO OFERTADO</v>
      </c>
      <c r="X123" s="37">
        <f>+IF(W123="NO OFERTADO",0,IF(W123="NO CUMPLE EV TECNICA",0,IF(W123="NO HABILITA",0,IF(W123="HABILITA",('PRECIOS UNITARIOS'!$S123*500)/V123))))</f>
        <v>0</v>
      </c>
      <c r="Y123" s="35">
        <f>'EV PRECIO REFERENCIA'!Y123</f>
        <v>0</v>
      </c>
      <c r="Z123" s="35" t="str">
        <f>'EV PRECIO REFERENCIA'!AA123</f>
        <v>NO OFERTADO</v>
      </c>
      <c r="AA123" s="37">
        <f>+IF(Z123="NO OFERTADO",0,IF(Z123="NO CUMPLE EV TECNICA",0,IF(Z123="NO HABILITA",0,IF(Z123="HABILITA",('PRECIOS UNITARIOS'!$S123*500)/Y123))))</f>
        <v>0</v>
      </c>
      <c r="AB123" s="35">
        <f>'EV PRECIO REFERENCIA'!AB123</f>
        <v>2490</v>
      </c>
      <c r="AC123" s="35" t="str">
        <f>'EV PRECIO REFERENCIA'!AD123</f>
        <v>HABILITA</v>
      </c>
      <c r="AD123" s="37">
        <f>+IF(AC123="NO OFERTADO",0,IF(AC123="NO CUMPLE EV TECNICA",0,IF(AC123="NO HABILITA",0,IF(AC123="HABILITA",('PRECIOS UNITARIOS'!$S123*500)/AB123))))</f>
        <v>444.97991967871485</v>
      </c>
      <c r="AE123" s="35">
        <f>'EV PRECIO REFERENCIA'!AE123</f>
        <v>2216</v>
      </c>
      <c r="AF123" s="35" t="str">
        <f>'EV PRECIO REFERENCIA'!AG123</f>
        <v>HABILITA</v>
      </c>
      <c r="AG123" s="37">
        <f>+IF(AF123="NO OFERTADO",0,IF(AF123="NO CUMPLE EV TECNICA",0,IF(AF123="NO HABILITA",0,IF(AF123="HABILITA",('PRECIOS UNITARIOS'!$S123*500)/AE123))))</f>
        <v>500</v>
      </c>
      <c r="AH123" s="35">
        <f>'EV PRECIO REFERENCIA'!AH123</f>
        <v>0</v>
      </c>
      <c r="AI123" s="35" t="str">
        <f>'EV PRECIO REFERENCIA'!AJ123</f>
        <v>NO OFERTADO</v>
      </c>
      <c r="AJ123" s="37">
        <f>+IF(AI123="NO OFERTADO",0,IF(AI123="NO CUMPLE EV TECNICA",0,IF(AI123="NO HABILITA",0,IF(AI123="HABILITA",('PRECIOS UNITARIOS'!$S123*500)/AH123))))</f>
        <v>0</v>
      </c>
      <c r="AK123" s="35">
        <f>'EV PRECIO REFERENCIA'!AK123</f>
        <v>0</v>
      </c>
      <c r="AL123" s="35" t="str">
        <f>'EV PRECIO REFERENCIA'!AM123</f>
        <v>NO OFERTADO</v>
      </c>
      <c r="AM123" s="37">
        <f>+IF(AL123="NO OFERTADO",0,IF(AL123="NO CUMPLE EV TECNICA",0,IF(AL123="NO HABILITA",0,IF(AL123="HABILITA",('PRECIOS UNITARIOS'!$S123*500)/AK123))))</f>
        <v>0</v>
      </c>
      <c r="AN123" s="35">
        <f>'EV PRECIO REFERENCIA'!AN123</f>
        <v>0</v>
      </c>
      <c r="AO123" s="35" t="str">
        <f>'EV PRECIO REFERENCIA'!AP123</f>
        <v>NO OFERTADO</v>
      </c>
      <c r="AP123" s="37">
        <f>+IF(AO123="NO OFERTADO",0,IF(AO123="NO CUMPLE EV TECNICA",0,IF(AO123="NO HABILITA",0,IF(AO123="HABILITA",('PRECIOS UNITARIOS'!$S123*500)/AN123))))</f>
        <v>0</v>
      </c>
    </row>
    <row r="124" spans="1:42" s="14" customFormat="1" ht="25.5" x14ac:dyDescent="0.2">
      <c r="A124" s="141">
        <v>115</v>
      </c>
      <c r="B124" s="49" t="s">
        <v>372</v>
      </c>
      <c r="C124" s="49" t="s">
        <v>271</v>
      </c>
      <c r="D124" s="132">
        <v>1</v>
      </c>
      <c r="E124" s="50" t="s">
        <v>331</v>
      </c>
      <c r="F124" s="164">
        <v>2829</v>
      </c>
      <c r="G124" s="35">
        <f>'EV PRECIO REFERENCIA'!G124</f>
        <v>0</v>
      </c>
      <c r="H124" s="35" t="str">
        <f>'EV PRECIO REFERENCIA'!I124</f>
        <v>NO OFERTADO</v>
      </c>
      <c r="I124" s="37">
        <f>+IF(H124="NO OFERTADO",0,IF(H124="NO CUMPLE EV TECNICA",0,IF(H124="NO HABILITA",0,IF(H124="HABILITA",('PRECIOS UNITARIOS'!$S124*500)/G124))))</f>
        <v>0</v>
      </c>
      <c r="J124" s="35">
        <f>'EV PRECIO REFERENCIA'!J124</f>
        <v>0</v>
      </c>
      <c r="K124" s="35" t="str">
        <f>'EV PRECIO REFERENCIA'!L124</f>
        <v>NO OFERTADO</v>
      </c>
      <c r="L124" s="37">
        <f>+IF(K124="NO OFERTADO",0,IF(K124="NO CUMPLE EV TECNICA",0,IF(K124="NO HABILITA",0,IF(K124="HABILITA",('PRECIOS UNITARIOS'!$S124*500)/J124))))</f>
        <v>0</v>
      </c>
      <c r="M124" s="35">
        <f>'EV PRECIO REFERENCIA'!M124</f>
        <v>3270</v>
      </c>
      <c r="N124" s="35" t="str">
        <f>'EV PRECIO REFERENCIA'!O124</f>
        <v>HABILITA</v>
      </c>
      <c r="O124" s="37">
        <f>+IF(N124="NO OFERTADO",0,IF(N124="NO CUMPLE EV TECNICA",0,IF(N124="NO HABILITA",0,IF(N124="HABILITA",('PRECIOS UNITARIOS'!$S124*500)/M124))))</f>
        <v>426.60550458715596</v>
      </c>
      <c r="P124" s="35">
        <f>'EV PRECIO REFERENCIA'!P124</f>
        <v>3728</v>
      </c>
      <c r="Q124" s="35" t="str">
        <f>'EV PRECIO REFERENCIA'!R124</f>
        <v>NO HABILITA</v>
      </c>
      <c r="R124" s="37">
        <f>+IF(Q124="NO OFERTADO",0,IF(Q124="NO CUMPLE EV TECNICA",0,IF(Q124="NO HABILITA",0,IF(Q124="HABILITA",('PRECIOS UNITARIOS'!$S124*500)/P124))))</f>
        <v>0</v>
      </c>
      <c r="S124" s="35">
        <f>'EV PRECIO REFERENCIA'!S124</f>
        <v>0</v>
      </c>
      <c r="T124" s="35" t="str">
        <f>'EV PRECIO REFERENCIA'!U124</f>
        <v>NO OFERTADO</v>
      </c>
      <c r="U124" s="37">
        <f>+IF(T124="NO OFERTADO",0,IF(T124="NO CUMPLE EV TECNICA",0,IF(T124="NO HABILITA",0,IF(T124="HABILITA",('PRECIOS UNITARIOS'!$S124*500)/S124))))</f>
        <v>0</v>
      </c>
      <c r="V124" s="35">
        <f>'EV PRECIO REFERENCIA'!V124</f>
        <v>0</v>
      </c>
      <c r="W124" s="35" t="str">
        <f>'EV PRECIO REFERENCIA'!X124</f>
        <v>NO OFERTADO</v>
      </c>
      <c r="X124" s="37">
        <f>+IF(W124="NO OFERTADO",0,IF(W124="NO CUMPLE EV TECNICA",0,IF(W124="NO HABILITA",0,IF(W124="HABILITA",('PRECIOS UNITARIOS'!$S124*500)/V124))))</f>
        <v>0</v>
      </c>
      <c r="Y124" s="35">
        <f>'EV PRECIO REFERENCIA'!Y124</f>
        <v>0</v>
      </c>
      <c r="Z124" s="35" t="str">
        <f>'EV PRECIO REFERENCIA'!AA124</f>
        <v>NO OFERTADO</v>
      </c>
      <c r="AA124" s="37">
        <f>+IF(Z124="NO OFERTADO",0,IF(Z124="NO CUMPLE EV TECNICA",0,IF(Z124="NO HABILITA",0,IF(Z124="HABILITA",('PRECIOS UNITARIOS'!$S124*500)/Y124))))</f>
        <v>0</v>
      </c>
      <c r="AB124" s="35">
        <f>'EV PRECIO REFERENCIA'!AB124</f>
        <v>2790</v>
      </c>
      <c r="AC124" s="35" t="str">
        <f>'EV PRECIO REFERENCIA'!AD124</f>
        <v>HABILITA</v>
      </c>
      <c r="AD124" s="37">
        <f>+IF(AC124="NO OFERTADO",0,IF(AC124="NO CUMPLE EV TECNICA",0,IF(AC124="NO HABILITA",0,IF(AC124="HABILITA",('PRECIOS UNITARIOS'!$S124*500)/AB124))))</f>
        <v>500</v>
      </c>
      <c r="AE124" s="35">
        <f>'EV PRECIO REFERENCIA'!AE124</f>
        <v>3716</v>
      </c>
      <c r="AF124" s="35" t="str">
        <f>'EV PRECIO REFERENCIA'!AG124</f>
        <v>NO HABILITA</v>
      </c>
      <c r="AG124" s="37">
        <f>+IF(AF124="NO OFERTADO",0,IF(AF124="NO CUMPLE EV TECNICA",0,IF(AF124="NO HABILITA",0,IF(AF124="HABILITA",('PRECIOS UNITARIOS'!$S124*500)/AE124))))</f>
        <v>0</v>
      </c>
      <c r="AH124" s="35">
        <f>'EV PRECIO REFERENCIA'!AH124</f>
        <v>0</v>
      </c>
      <c r="AI124" s="35" t="str">
        <f>'EV PRECIO REFERENCIA'!AJ124</f>
        <v>NO OFERTADO</v>
      </c>
      <c r="AJ124" s="37">
        <f>+IF(AI124="NO OFERTADO",0,IF(AI124="NO CUMPLE EV TECNICA",0,IF(AI124="NO HABILITA",0,IF(AI124="HABILITA",('PRECIOS UNITARIOS'!$S124*500)/AH124))))</f>
        <v>0</v>
      </c>
      <c r="AK124" s="35">
        <f>'EV PRECIO REFERENCIA'!AK124</f>
        <v>0</v>
      </c>
      <c r="AL124" s="35" t="str">
        <f>'EV PRECIO REFERENCIA'!AM124</f>
        <v>NO OFERTADO</v>
      </c>
      <c r="AM124" s="37">
        <f>+IF(AL124="NO OFERTADO",0,IF(AL124="NO CUMPLE EV TECNICA",0,IF(AL124="NO HABILITA",0,IF(AL124="HABILITA",('PRECIOS UNITARIOS'!$S124*500)/AK124))))</f>
        <v>0</v>
      </c>
      <c r="AN124" s="35">
        <f>'EV PRECIO REFERENCIA'!AN124</f>
        <v>0</v>
      </c>
      <c r="AO124" s="35" t="str">
        <f>'EV PRECIO REFERENCIA'!AP124</f>
        <v>NO OFERTADO</v>
      </c>
      <c r="AP124" s="37">
        <f>+IF(AO124="NO OFERTADO",0,IF(AO124="NO CUMPLE EV TECNICA",0,IF(AO124="NO HABILITA",0,IF(AO124="HABILITA",('PRECIOS UNITARIOS'!$S124*500)/AN124))))</f>
        <v>0</v>
      </c>
    </row>
    <row r="125" spans="1:42" s="14" customFormat="1" ht="25.5" x14ac:dyDescent="0.2">
      <c r="A125" s="132">
        <v>116</v>
      </c>
      <c r="B125" s="49" t="s">
        <v>373</v>
      </c>
      <c r="C125" s="49" t="s">
        <v>271</v>
      </c>
      <c r="D125" s="132">
        <v>1</v>
      </c>
      <c r="E125" s="50" t="s">
        <v>331</v>
      </c>
      <c r="F125" s="164">
        <v>2443</v>
      </c>
      <c r="G125" s="35">
        <f>'EV PRECIO REFERENCIA'!G125</f>
        <v>0</v>
      </c>
      <c r="H125" s="35" t="str">
        <f>'EV PRECIO REFERENCIA'!I125</f>
        <v>NO OFERTADO</v>
      </c>
      <c r="I125" s="37">
        <f>+IF(H125="NO OFERTADO",0,IF(H125="NO CUMPLE EV TECNICA",0,IF(H125="NO HABILITA",0,IF(H125="HABILITA",('PRECIOS UNITARIOS'!$S125*500)/G125))))</f>
        <v>0</v>
      </c>
      <c r="J125" s="35">
        <f>'EV PRECIO REFERENCIA'!J125</f>
        <v>0</v>
      </c>
      <c r="K125" s="35" t="str">
        <f>'EV PRECIO REFERENCIA'!L125</f>
        <v>NO OFERTADO</v>
      </c>
      <c r="L125" s="37">
        <f>+IF(K125="NO OFERTADO",0,IF(K125="NO CUMPLE EV TECNICA",0,IF(K125="NO HABILITA",0,IF(K125="HABILITA",('PRECIOS UNITARIOS'!$S125*500)/J125))))</f>
        <v>0</v>
      </c>
      <c r="M125" s="35">
        <f>'EV PRECIO REFERENCIA'!M125</f>
        <v>3270</v>
      </c>
      <c r="N125" s="35" t="str">
        <f>'EV PRECIO REFERENCIA'!O125</f>
        <v>NO HABILITA</v>
      </c>
      <c r="O125" s="37">
        <f>+IF(N125="NO OFERTADO",0,IF(N125="NO CUMPLE EV TECNICA",0,IF(N125="NO HABILITA",0,IF(N125="HABILITA",('PRECIOS UNITARIOS'!$S125*500)/M125))))</f>
        <v>0</v>
      </c>
      <c r="P125" s="35">
        <f>'EV PRECIO REFERENCIA'!P125</f>
        <v>3182</v>
      </c>
      <c r="Q125" s="35" t="str">
        <f>'EV PRECIO REFERENCIA'!R125</f>
        <v>NO HABILITA</v>
      </c>
      <c r="R125" s="37">
        <f>+IF(Q125="NO OFERTADO",0,IF(Q125="NO CUMPLE EV TECNICA",0,IF(Q125="NO HABILITA",0,IF(Q125="HABILITA",('PRECIOS UNITARIOS'!$S125*500)/P125))))</f>
        <v>0</v>
      </c>
      <c r="S125" s="35">
        <f>'EV PRECIO REFERENCIA'!S125</f>
        <v>2521</v>
      </c>
      <c r="T125" s="35" t="str">
        <f>'EV PRECIO REFERENCIA'!U125</f>
        <v>HABILITA</v>
      </c>
      <c r="U125" s="37">
        <f>+IF(T125="NO OFERTADO",0,IF(T125="NO CUMPLE EV TECNICA",0,IF(T125="NO HABILITA",0,IF(T125="HABILITA",('PRECIOS UNITARIOS'!$S125*500)/S125))))</f>
        <v>500</v>
      </c>
      <c r="V125" s="35">
        <f>'EV PRECIO REFERENCIA'!V125</f>
        <v>0</v>
      </c>
      <c r="W125" s="35" t="str">
        <f>'EV PRECIO REFERENCIA'!X125</f>
        <v>NO OFERTADO</v>
      </c>
      <c r="X125" s="37">
        <f>+IF(W125="NO OFERTADO",0,IF(W125="NO CUMPLE EV TECNICA",0,IF(W125="NO HABILITA",0,IF(W125="HABILITA",('PRECIOS UNITARIOS'!$S125*500)/V125))))</f>
        <v>0</v>
      </c>
      <c r="Y125" s="35">
        <f>'EV PRECIO REFERENCIA'!Y125</f>
        <v>0</v>
      </c>
      <c r="Z125" s="35" t="str">
        <f>'EV PRECIO REFERENCIA'!AA125</f>
        <v>NO OFERTADO</v>
      </c>
      <c r="AA125" s="37">
        <f>+IF(Z125="NO OFERTADO",0,IF(Z125="NO CUMPLE EV TECNICA",0,IF(Z125="NO HABILITA",0,IF(Z125="HABILITA",('PRECIOS UNITARIOS'!$S125*500)/Y125))))</f>
        <v>0</v>
      </c>
      <c r="AB125" s="35">
        <f>'EV PRECIO REFERENCIA'!AB125</f>
        <v>2790</v>
      </c>
      <c r="AC125" s="35" t="str">
        <f>'EV PRECIO REFERENCIA'!AD125</f>
        <v>HABILITA</v>
      </c>
      <c r="AD125" s="37">
        <f>+IF(AC125="NO OFERTADO",0,IF(AC125="NO CUMPLE EV TECNICA",0,IF(AC125="NO HABILITA",0,IF(AC125="HABILITA",('PRECIOS UNITARIOS'!$S125*500)/AB125))))</f>
        <v>451.7921146953405</v>
      </c>
      <c r="AE125" s="35">
        <f>'EV PRECIO REFERENCIA'!AE125</f>
        <v>3182</v>
      </c>
      <c r="AF125" s="35" t="str">
        <f>'EV PRECIO REFERENCIA'!AG125</f>
        <v>NO HABILITA</v>
      </c>
      <c r="AG125" s="37">
        <f>+IF(AF125="NO OFERTADO",0,IF(AF125="NO CUMPLE EV TECNICA",0,IF(AF125="NO HABILITA",0,IF(AF125="HABILITA",('PRECIOS UNITARIOS'!$S125*500)/AE125))))</f>
        <v>0</v>
      </c>
      <c r="AH125" s="35">
        <f>'EV PRECIO REFERENCIA'!AH125</f>
        <v>0</v>
      </c>
      <c r="AI125" s="35" t="str">
        <f>'EV PRECIO REFERENCIA'!AJ125</f>
        <v>NO OFERTADO</v>
      </c>
      <c r="AJ125" s="37">
        <f>+IF(AI125="NO OFERTADO",0,IF(AI125="NO CUMPLE EV TECNICA",0,IF(AI125="NO HABILITA",0,IF(AI125="HABILITA",('PRECIOS UNITARIOS'!$S125*500)/AH125))))</f>
        <v>0</v>
      </c>
      <c r="AK125" s="35">
        <f>'EV PRECIO REFERENCIA'!AK125</f>
        <v>0</v>
      </c>
      <c r="AL125" s="35" t="str">
        <f>'EV PRECIO REFERENCIA'!AM125</f>
        <v>NO OFERTADO</v>
      </c>
      <c r="AM125" s="37">
        <f>+IF(AL125="NO OFERTADO",0,IF(AL125="NO CUMPLE EV TECNICA",0,IF(AL125="NO HABILITA",0,IF(AL125="HABILITA",('PRECIOS UNITARIOS'!$S125*500)/AK125))))</f>
        <v>0</v>
      </c>
      <c r="AN125" s="35">
        <f>'EV PRECIO REFERENCIA'!AN125</f>
        <v>0</v>
      </c>
      <c r="AO125" s="35" t="str">
        <f>'EV PRECIO REFERENCIA'!AP125</f>
        <v>NO OFERTADO</v>
      </c>
      <c r="AP125" s="37">
        <f>+IF(AO125="NO OFERTADO",0,IF(AO125="NO CUMPLE EV TECNICA",0,IF(AO125="NO HABILITA",0,IF(AO125="HABILITA",('PRECIOS UNITARIOS'!$S125*500)/AN125))))</f>
        <v>0</v>
      </c>
    </row>
    <row r="126" spans="1:42" s="14" customFormat="1" ht="38.25" x14ac:dyDescent="0.2">
      <c r="A126" s="133">
        <v>117</v>
      </c>
      <c r="B126" s="49" t="s">
        <v>374</v>
      </c>
      <c r="C126" s="49" t="s">
        <v>292</v>
      </c>
      <c r="D126" s="132">
        <v>1</v>
      </c>
      <c r="E126" s="50" t="s">
        <v>331</v>
      </c>
      <c r="F126" s="164">
        <v>2399</v>
      </c>
      <c r="G126" s="35">
        <f>'EV PRECIO REFERENCIA'!G126</f>
        <v>0</v>
      </c>
      <c r="H126" s="35" t="str">
        <f>'EV PRECIO REFERENCIA'!I126</f>
        <v>NO OFERTADO</v>
      </c>
      <c r="I126" s="37">
        <f>+IF(H126="NO OFERTADO",0,IF(H126="NO CUMPLE EV TECNICA",0,IF(H126="NO HABILITA",0,IF(H126="HABILITA",('PRECIOS UNITARIOS'!$S126*500)/G126))))</f>
        <v>0</v>
      </c>
      <c r="J126" s="35">
        <f>'EV PRECIO REFERENCIA'!J126</f>
        <v>0</v>
      </c>
      <c r="K126" s="35" t="str">
        <f>'EV PRECIO REFERENCIA'!L126</f>
        <v>NO OFERTADO</v>
      </c>
      <c r="L126" s="37">
        <f>+IF(K126="NO OFERTADO",0,IF(K126="NO CUMPLE EV TECNICA",0,IF(K126="NO HABILITA",0,IF(K126="HABILITA",('PRECIOS UNITARIOS'!$S126*500)/J126))))</f>
        <v>0</v>
      </c>
      <c r="M126" s="35">
        <f>'EV PRECIO REFERENCIA'!M126</f>
        <v>2310</v>
      </c>
      <c r="N126" s="35" t="str">
        <f>'EV PRECIO REFERENCIA'!O126</f>
        <v>HABILITA</v>
      </c>
      <c r="O126" s="37">
        <f>+IF(N126="NO OFERTADO",0,IF(N126="NO CUMPLE EV TECNICA",0,IF(N126="NO HABILITA",0,IF(N126="HABILITA",('PRECIOS UNITARIOS'!$S126*500)/M126))))</f>
        <v>430.51948051948051</v>
      </c>
      <c r="P126" s="35">
        <f>'EV PRECIO REFERENCIA'!P126</f>
        <v>1989</v>
      </c>
      <c r="Q126" s="35" t="str">
        <f>'EV PRECIO REFERENCIA'!R126</f>
        <v>HABILITA</v>
      </c>
      <c r="R126" s="37">
        <f>+IF(Q126="NO OFERTADO",0,IF(Q126="NO CUMPLE EV TECNICA",0,IF(Q126="NO HABILITA",0,IF(Q126="HABILITA",('PRECIOS UNITARIOS'!$S126*500)/P126))))</f>
        <v>500</v>
      </c>
      <c r="S126" s="35">
        <f>'EV PRECIO REFERENCIA'!S126</f>
        <v>0</v>
      </c>
      <c r="T126" s="35" t="str">
        <f>'EV PRECIO REFERENCIA'!U126</f>
        <v>NO OFERTADO</v>
      </c>
      <c r="U126" s="37">
        <f>+IF(T126="NO OFERTADO",0,IF(T126="NO CUMPLE EV TECNICA",0,IF(T126="NO HABILITA",0,IF(T126="HABILITA",('PRECIOS UNITARIOS'!$S126*500)/S126))))</f>
        <v>0</v>
      </c>
      <c r="V126" s="35">
        <f>'EV PRECIO REFERENCIA'!V126</f>
        <v>0</v>
      </c>
      <c r="W126" s="35" t="str">
        <f>'EV PRECIO REFERENCIA'!X126</f>
        <v>NO OFERTADO</v>
      </c>
      <c r="X126" s="37">
        <f>+IF(W126="NO OFERTADO",0,IF(W126="NO CUMPLE EV TECNICA",0,IF(W126="NO HABILITA",0,IF(W126="HABILITA",('PRECIOS UNITARIOS'!$S126*500)/V126))))</f>
        <v>0</v>
      </c>
      <c r="Y126" s="35">
        <f>'EV PRECIO REFERENCIA'!Y126</f>
        <v>0</v>
      </c>
      <c r="Z126" s="35" t="str">
        <f>'EV PRECIO REFERENCIA'!AA126</f>
        <v>NO OFERTADO</v>
      </c>
      <c r="AA126" s="37">
        <f>+IF(Z126="NO OFERTADO",0,IF(Z126="NO CUMPLE EV TECNICA",0,IF(Z126="NO HABILITA",0,IF(Z126="HABILITA",('PRECIOS UNITARIOS'!$S126*500)/Y126))))</f>
        <v>0</v>
      </c>
      <c r="AB126" s="35">
        <f>'EV PRECIO REFERENCIA'!AB126</f>
        <v>2030</v>
      </c>
      <c r="AC126" s="35" t="str">
        <f>'EV PRECIO REFERENCIA'!AD126</f>
        <v>HABILITA</v>
      </c>
      <c r="AD126" s="37">
        <f>+IF(AC126="NO OFERTADO",0,IF(AC126="NO CUMPLE EV TECNICA",0,IF(AC126="NO HABILITA",0,IF(AC126="HABILITA",('PRECIOS UNITARIOS'!$S126*500)/AB126))))</f>
        <v>489.90147783251234</v>
      </c>
      <c r="AE126" s="35">
        <f>'EV PRECIO REFERENCIA'!AE126</f>
        <v>0</v>
      </c>
      <c r="AF126" s="35" t="str">
        <f>'EV PRECIO REFERENCIA'!AG126</f>
        <v>NO OFERTADO</v>
      </c>
      <c r="AG126" s="37">
        <f>+IF(AF126="NO OFERTADO",0,IF(AF126="NO CUMPLE EV TECNICA",0,IF(AF126="NO HABILITA",0,IF(AF126="HABILITA",('PRECIOS UNITARIOS'!$S126*500)/AE126))))</f>
        <v>0</v>
      </c>
      <c r="AH126" s="35">
        <f>'EV PRECIO REFERENCIA'!AH126</f>
        <v>0</v>
      </c>
      <c r="AI126" s="35" t="str">
        <f>'EV PRECIO REFERENCIA'!AJ126</f>
        <v>NO OFERTADO</v>
      </c>
      <c r="AJ126" s="37">
        <f>+IF(AI126="NO OFERTADO",0,IF(AI126="NO CUMPLE EV TECNICA",0,IF(AI126="NO HABILITA",0,IF(AI126="HABILITA",('PRECIOS UNITARIOS'!$S126*500)/AH126))))</f>
        <v>0</v>
      </c>
      <c r="AK126" s="35">
        <f>'EV PRECIO REFERENCIA'!AK126</f>
        <v>0</v>
      </c>
      <c r="AL126" s="35" t="str">
        <f>'EV PRECIO REFERENCIA'!AM126</f>
        <v>NO OFERTADO</v>
      </c>
      <c r="AM126" s="37">
        <f>+IF(AL126="NO OFERTADO",0,IF(AL126="NO CUMPLE EV TECNICA",0,IF(AL126="NO HABILITA",0,IF(AL126="HABILITA",('PRECIOS UNITARIOS'!$S126*500)/AK126))))</f>
        <v>0</v>
      </c>
      <c r="AN126" s="35">
        <f>'EV PRECIO REFERENCIA'!AN126</f>
        <v>0</v>
      </c>
      <c r="AO126" s="35" t="str">
        <f>'EV PRECIO REFERENCIA'!AP126</f>
        <v>NO OFERTADO</v>
      </c>
      <c r="AP126" s="37">
        <f>+IF(AO126="NO OFERTADO",0,IF(AO126="NO CUMPLE EV TECNICA",0,IF(AO126="NO HABILITA",0,IF(AO126="HABILITA",('PRECIOS UNITARIOS'!$S126*500)/AN126))))</f>
        <v>0</v>
      </c>
    </row>
    <row r="127" spans="1:42" s="14" customFormat="1" ht="38.25" x14ac:dyDescent="0.2">
      <c r="A127" s="140">
        <v>118</v>
      </c>
      <c r="B127" s="49" t="s">
        <v>375</v>
      </c>
      <c r="C127" s="49" t="s">
        <v>292</v>
      </c>
      <c r="D127" s="132">
        <v>1</v>
      </c>
      <c r="E127" s="50" t="s">
        <v>331</v>
      </c>
      <c r="F127" s="164">
        <v>1477</v>
      </c>
      <c r="G127" s="35">
        <f>'EV PRECIO REFERENCIA'!G127</f>
        <v>0</v>
      </c>
      <c r="H127" s="35" t="str">
        <f>'EV PRECIO REFERENCIA'!I127</f>
        <v>NO OFERTADO</v>
      </c>
      <c r="I127" s="37">
        <f>+IF(H127="NO OFERTADO",0,IF(H127="NO CUMPLE EV TECNICA",0,IF(H127="NO HABILITA",0,IF(H127="HABILITA",('PRECIOS UNITARIOS'!$S127*500)/G127))))</f>
        <v>0</v>
      </c>
      <c r="J127" s="35">
        <f>'EV PRECIO REFERENCIA'!J127</f>
        <v>0</v>
      </c>
      <c r="K127" s="35" t="str">
        <f>'EV PRECIO REFERENCIA'!L127</f>
        <v>NO OFERTADO</v>
      </c>
      <c r="L127" s="37">
        <f>+IF(K127="NO OFERTADO",0,IF(K127="NO CUMPLE EV TECNICA",0,IF(K127="NO HABILITA",0,IF(K127="HABILITA",('PRECIOS UNITARIOS'!$S127*500)/J127))))</f>
        <v>0</v>
      </c>
      <c r="M127" s="35">
        <f>'EV PRECIO REFERENCIA'!M127</f>
        <v>2310</v>
      </c>
      <c r="N127" s="35" t="str">
        <f>'EV PRECIO REFERENCIA'!O127</f>
        <v>NO HABILITA</v>
      </c>
      <c r="O127" s="37">
        <f>+IF(N127="NO OFERTADO",0,IF(N127="NO CUMPLE EV TECNICA",0,IF(N127="NO HABILITA",0,IF(N127="HABILITA",('PRECIOS UNITARIOS'!$S127*500)/M127))))</f>
        <v>0</v>
      </c>
      <c r="P127" s="35">
        <f>'EV PRECIO REFERENCIA'!P127</f>
        <v>1477</v>
      </c>
      <c r="Q127" s="35" t="str">
        <f>'EV PRECIO REFERENCIA'!R127</f>
        <v>HABILITA</v>
      </c>
      <c r="R127" s="37">
        <f>+IF(Q127="NO OFERTADO",0,IF(Q127="NO CUMPLE EV TECNICA",0,IF(Q127="NO HABILITA",0,IF(Q127="HABILITA",('PRECIOS UNITARIOS'!$S127*500)/P127))))</f>
        <v>500</v>
      </c>
      <c r="S127" s="35">
        <f>'EV PRECIO REFERENCIA'!S127</f>
        <v>0</v>
      </c>
      <c r="T127" s="35" t="str">
        <f>'EV PRECIO REFERENCIA'!U127</f>
        <v>NO OFERTADO</v>
      </c>
      <c r="U127" s="37">
        <f>+IF(T127="NO OFERTADO",0,IF(T127="NO CUMPLE EV TECNICA",0,IF(T127="NO HABILITA",0,IF(T127="HABILITA",('PRECIOS UNITARIOS'!$S127*500)/S127))))</f>
        <v>0</v>
      </c>
      <c r="V127" s="35">
        <f>'EV PRECIO REFERENCIA'!V127</f>
        <v>0</v>
      </c>
      <c r="W127" s="35" t="str">
        <f>'EV PRECIO REFERENCIA'!X127</f>
        <v>NO OFERTADO</v>
      </c>
      <c r="X127" s="37">
        <f>+IF(W127="NO OFERTADO",0,IF(W127="NO CUMPLE EV TECNICA",0,IF(W127="NO HABILITA",0,IF(W127="HABILITA",('PRECIOS UNITARIOS'!$S127*500)/V127))))</f>
        <v>0</v>
      </c>
      <c r="Y127" s="35">
        <f>'EV PRECIO REFERENCIA'!Y127</f>
        <v>0</v>
      </c>
      <c r="Z127" s="35" t="str">
        <f>'EV PRECIO REFERENCIA'!AA127</f>
        <v>NO OFERTADO</v>
      </c>
      <c r="AA127" s="37">
        <f>+IF(Z127="NO OFERTADO",0,IF(Z127="NO CUMPLE EV TECNICA",0,IF(Z127="NO HABILITA",0,IF(Z127="HABILITA",('PRECIOS UNITARIOS'!$S127*500)/Y127))))</f>
        <v>0</v>
      </c>
      <c r="AB127" s="35">
        <f>'EV PRECIO REFERENCIA'!AB127</f>
        <v>2030</v>
      </c>
      <c r="AC127" s="35" t="str">
        <f>'EV PRECIO REFERENCIA'!AD127</f>
        <v>NO HABILITA</v>
      </c>
      <c r="AD127" s="37">
        <f>+IF(AC127="NO OFERTADO",0,IF(AC127="NO CUMPLE EV TECNICA",0,IF(AC127="NO HABILITA",0,IF(AC127="HABILITA",('PRECIOS UNITARIOS'!$S127*500)/AB127))))</f>
        <v>0</v>
      </c>
      <c r="AE127" s="35">
        <f>'EV PRECIO REFERENCIA'!AE127</f>
        <v>1705</v>
      </c>
      <c r="AF127" s="35" t="str">
        <f>'EV PRECIO REFERENCIA'!AG127</f>
        <v>HABILITA</v>
      </c>
      <c r="AG127" s="37">
        <f>+IF(AF127="NO OFERTADO",0,IF(AF127="NO CUMPLE EV TECNICA",0,IF(AF127="NO HABILITA",0,IF(AF127="HABILITA",('PRECIOS UNITARIOS'!$S127*500)/AE127))))</f>
        <v>433.13782991202345</v>
      </c>
      <c r="AH127" s="35">
        <f>'EV PRECIO REFERENCIA'!AH127</f>
        <v>0</v>
      </c>
      <c r="AI127" s="35" t="str">
        <f>'EV PRECIO REFERENCIA'!AJ127</f>
        <v>NO OFERTADO</v>
      </c>
      <c r="AJ127" s="37">
        <f>+IF(AI127="NO OFERTADO",0,IF(AI127="NO CUMPLE EV TECNICA",0,IF(AI127="NO HABILITA",0,IF(AI127="HABILITA",('PRECIOS UNITARIOS'!$S127*500)/AH127))))</f>
        <v>0</v>
      </c>
      <c r="AK127" s="35">
        <f>'EV PRECIO REFERENCIA'!AK127</f>
        <v>0</v>
      </c>
      <c r="AL127" s="35" t="str">
        <f>'EV PRECIO REFERENCIA'!AM127</f>
        <v>NO OFERTADO</v>
      </c>
      <c r="AM127" s="37">
        <f>+IF(AL127="NO OFERTADO",0,IF(AL127="NO CUMPLE EV TECNICA",0,IF(AL127="NO HABILITA",0,IF(AL127="HABILITA",('PRECIOS UNITARIOS'!$S127*500)/AK127))))</f>
        <v>0</v>
      </c>
      <c r="AN127" s="35">
        <f>'EV PRECIO REFERENCIA'!AN127</f>
        <v>0</v>
      </c>
      <c r="AO127" s="35" t="str">
        <f>'EV PRECIO REFERENCIA'!AP127</f>
        <v>NO OFERTADO</v>
      </c>
      <c r="AP127" s="37">
        <f>+IF(AO127="NO OFERTADO",0,IF(AO127="NO CUMPLE EV TECNICA",0,IF(AO127="NO HABILITA",0,IF(AO127="HABILITA",('PRECIOS UNITARIOS'!$S127*500)/AN127))))</f>
        <v>0</v>
      </c>
    </row>
    <row r="128" spans="1:42" s="14" customFormat="1" ht="38.25" x14ac:dyDescent="0.2">
      <c r="A128" s="141">
        <v>119</v>
      </c>
      <c r="B128" s="49" t="s">
        <v>376</v>
      </c>
      <c r="C128" s="49" t="s">
        <v>292</v>
      </c>
      <c r="D128" s="132">
        <v>1</v>
      </c>
      <c r="E128" s="50" t="s">
        <v>331</v>
      </c>
      <c r="F128" s="164">
        <v>2500</v>
      </c>
      <c r="G128" s="35">
        <f>'EV PRECIO REFERENCIA'!G128</f>
        <v>0</v>
      </c>
      <c r="H128" s="35" t="str">
        <f>'EV PRECIO REFERENCIA'!I128</f>
        <v>NO OFERTADO</v>
      </c>
      <c r="I128" s="37">
        <f>+IF(H128="NO OFERTADO",0,IF(H128="NO CUMPLE EV TECNICA",0,IF(H128="NO HABILITA",0,IF(H128="HABILITA",('PRECIOS UNITARIOS'!$S128*500)/G128))))</f>
        <v>0</v>
      </c>
      <c r="J128" s="35">
        <f>'EV PRECIO REFERENCIA'!J128</f>
        <v>0</v>
      </c>
      <c r="K128" s="35" t="str">
        <f>'EV PRECIO REFERENCIA'!L128</f>
        <v>NO OFERTADO</v>
      </c>
      <c r="L128" s="37">
        <f>+IF(K128="NO OFERTADO",0,IF(K128="NO CUMPLE EV TECNICA",0,IF(K128="NO HABILITA",0,IF(K128="HABILITA",('PRECIOS UNITARIOS'!$S128*500)/J128))))</f>
        <v>0</v>
      </c>
      <c r="M128" s="35">
        <f>'EV PRECIO REFERENCIA'!M128</f>
        <v>2900</v>
      </c>
      <c r="N128" s="35" t="str">
        <f>'EV PRECIO REFERENCIA'!O128</f>
        <v>HABILITA</v>
      </c>
      <c r="O128" s="37">
        <f>+IF(N128="NO OFERTADO",0,IF(N128="NO CUMPLE EV TECNICA",0,IF(N128="NO HABILITA",0,IF(N128="HABILITA",('PRECIOS UNITARIOS'!$S128*500)/M128))))</f>
        <v>431.0344827586207</v>
      </c>
      <c r="P128" s="35">
        <f>'EV PRECIO REFERENCIA'!P128</f>
        <v>2500</v>
      </c>
      <c r="Q128" s="35" t="str">
        <f>'EV PRECIO REFERENCIA'!R128</f>
        <v>HABILITA</v>
      </c>
      <c r="R128" s="37">
        <f>+IF(Q128="NO OFERTADO",0,IF(Q128="NO CUMPLE EV TECNICA",0,IF(Q128="NO HABILITA",0,IF(Q128="HABILITA",('PRECIOS UNITARIOS'!$S128*500)/P128))))</f>
        <v>500</v>
      </c>
      <c r="S128" s="35">
        <f>'EV PRECIO REFERENCIA'!S128</f>
        <v>0</v>
      </c>
      <c r="T128" s="35" t="str">
        <f>'EV PRECIO REFERENCIA'!U128</f>
        <v>NO OFERTADO</v>
      </c>
      <c r="U128" s="37">
        <f>+IF(T128="NO OFERTADO",0,IF(T128="NO CUMPLE EV TECNICA",0,IF(T128="NO HABILITA",0,IF(T128="HABILITA",('PRECIOS UNITARIOS'!$S128*500)/S128))))</f>
        <v>0</v>
      </c>
      <c r="V128" s="35">
        <f>'EV PRECIO REFERENCIA'!V128</f>
        <v>0</v>
      </c>
      <c r="W128" s="35" t="str">
        <f>'EV PRECIO REFERENCIA'!X128</f>
        <v>NO OFERTADO</v>
      </c>
      <c r="X128" s="37">
        <f>+IF(W128="NO OFERTADO",0,IF(W128="NO CUMPLE EV TECNICA",0,IF(W128="NO HABILITA",0,IF(W128="HABILITA",('PRECIOS UNITARIOS'!$S128*500)/V128))))</f>
        <v>0</v>
      </c>
      <c r="Y128" s="35">
        <f>'EV PRECIO REFERENCIA'!Y128</f>
        <v>0</v>
      </c>
      <c r="Z128" s="35" t="str">
        <f>'EV PRECIO REFERENCIA'!AA128</f>
        <v>NO OFERTADO</v>
      </c>
      <c r="AA128" s="37">
        <f>+IF(Z128="NO OFERTADO",0,IF(Z128="NO CUMPLE EV TECNICA",0,IF(Z128="NO HABILITA",0,IF(Z128="HABILITA",('PRECIOS UNITARIOS'!$S128*500)/Y128))))</f>
        <v>0</v>
      </c>
      <c r="AB128" s="35">
        <f>'EV PRECIO REFERENCIA'!AB128</f>
        <v>3040</v>
      </c>
      <c r="AC128" s="35" t="str">
        <f>'EV PRECIO REFERENCIA'!AD128</f>
        <v>HABILITA</v>
      </c>
      <c r="AD128" s="37">
        <f>+IF(AC128="NO OFERTADO",0,IF(AC128="NO CUMPLE EV TECNICA",0,IF(AC128="NO HABILITA",0,IF(AC128="HABILITA",('PRECIOS UNITARIOS'!$S128*500)/AB128))))</f>
        <v>411.18421052631578</v>
      </c>
      <c r="AE128" s="35">
        <f>'EV PRECIO REFERENCIA'!AE128</f>
        <v>2500</v>
      </c>
      <c r="AF128" s="35" t="str">
        <f>'EV PRECIO REFERENCIA'!AG128</f>
        <v>HABILITA</v>
      </c>
      <c r="AG128" s="37">
        <f>+IF(AF128="NO OFERTADO",0,IF(AF128="NO CUMPLE EV TECNICA",0,IF(AF128="NO HABILITA",0,IF(AF128="HABILITA",('PRECIOS UNITARIOS'!$S128*500)/AE128))))</f>
        <v>500</v>
      </c>
      <c r="AH128" s="35">
        <f>'EV PRECIO REFERENCIA'!AH128</f>
        <v>0</v>
      </c>
      <c r="AI128" s="35" t="str">
        <f>'EV PRECIO REFERENCIA'!AJ128</f>
        <v>NO OFERTADO</v>
      </c>
      <c r="AJ128" s="37">
        <f>+IF(AI128="NO OFERTADO",0,IF(AI128="NO CUMPLE EV TECNICA",0,IF(AI128="NO HABILITA",0,IF(AI128="HABILITA",('PRECIOS UNITARIOS'!$S128*500)/AH128))))</f>
        <v>0</v>
      </c>
      <c r="AK128" s="35">
        <f>'EV PRECIO REFERENCIA'!AK128</f>
        <v>0</v>
      </c>
      <c r="AL128" s="35" t="str">
        <f>'EV PRECIO REFERENCIA'!AM128</f>
        <v>NO OFERTADO</v>
      </c>
      <c r="AM128" s="37">
        <f>+IF(AL128="NO OFERTADO",0,IF(AL128="NO CUMPLE EV TECNICA",0,IF(AL128="NO HABILITA",0,IF(AL128="HABILITA",('PRECIOS UNITARIOS'!$S128*500)/AK128))))</f>
        <v>0</v>
      </c>
      <c r="AN128" s="35">
        <f>'EV PRECIO REFERENCIA'!AN128</f>
        <v>0</v>
      </c>
      <c r="AO128" s="35" t="str">
        <f>'EV PRECIO REFERENCIA'!AP128</f>
        <v>NO OFERTADO</v>
      </c>
      <c r="AP128" s="37">
        <f>+IF(AO128="NO OFERTADO",0,IF(AO128="NO CUMPLE EV TECNICA",0,IF(AO128="NO HABILITA",0,IF(AO128="HABILITA",('PRECIOS UNITARIOS'!$S128*500)/AN128))))</f>
        <v>0</v>
      </c>
    </row>
    <row r="129" spans="1:42" s="14" customFormat="1" ht="38.25" x14ac:dyDescent="0.2">
      <c r="A129" s="140">
        <v>120</v>
      </c>
      <c r="B129" s="49" t="s">
        <v>377</v>
      </c>
      <c r="C129" s="49" t="s">
        <v>292</v>
      </c>
      <c r="D129" s="132">
        <v>1</v>
      </c>
      <c r="E129" s="50" t="s">
        <v>331</v>
      </c>
      <c r="F129" s="164">
        <v>1705</v>
      </c>
      <c r="G129" s="35">
        <f>'EV PRECIO REFERENCIA'!G129</f>
        <v>0</v>
      </c>
      <c r="H129" s="35" t="str">
        <f>'EV PRECIO REFERENCIA'!I129</f>
        <v>NO OFERTADO</v>
      </c>
      <c r="I129" s="37">
        <f>+IF(H129="NO OFERTADO",0,IF(H129="NO CUMPLE EV TECNICA",0,IF(H129="NO HABILITA",0,IF(H129="HABILITA",('PRECIOS UNITARIOS'!$S129*500)/G129))))</f>
        <v>0</v>
      </c>
      <c r="J129" s="35">
        <f>'EV PRECIO REFERENCIA'!J129</f>
        <v>0</v>
      </c>
      <c r="K129" s="35" t="str">
        <f>'EV PRECIO REFERENCIA'!L129</f>
        <v>NO OFERTADO</v>
      </c>
      <c r="L129" s="37">
        <f>+IF(K129="NO OFERTADO",0,IF(K129="NO CUMPLE EV TECNICA",0,IF(K129="NO HABILITA",0,IF(K129="HABILITA",('PRECIOS UNITARIOS'!$S129*500)/J129))))</f>
        <v>0</v>
      </c>
      <c r="M129" s="35">
        <f>'EV PRECIO REFERENCIA'!M129</f>
        <v>2310</v>
      </c>
      <c r="N129" s="35" t="str">
        <f>'EV PRECIO REFERENCIA'!O129</f>
        <v>NO HABILITA</v>
      </c>
      <c r="O129" s="37">
        <f>+IF(N129="NO OFERTADO",0,IF(N129="NO CUMPLE EV TECNICA",0,IF(N129="NO HABILITA",0,IF(N129="HABILITA",('PRECIOS UNITARIOS'!$S129*500)/M129))))</f>
        <v>0</v>
      </c>
      <c r="P129" s="35">
        <f>'EV PRECIO REFERENCIA'!P129</f>
        <v>1705</v>
      </c>
      <c r="Q129" s="35" t="str">
        <f>'EV PRECIO REFERENCIA'!R129</f>
        <v>HABILITA</v>
      </c>
      <c r="R129" s="37">
        <f>+IF(Q129="NO OFERTADO",0,IF(Q129="NO CUMPLE EV TECNICA",0,IF(Q129="NO HABILITA",0,IF(Q129="HABILITA",('PRECIOS UNITARIOS'!$S129*500)/P129))))</f>
        <v>500</v>
      </c>
      <c r="S129" s="35">
        <f>'EV PRECIO REFERENCIA'!S129</f>
        <v>0</v>
      </c>
      <c r="T129" s="35" t="str">
        <f>'EV PRECIO REFERENCIA'!U129</f>
        <v>NO OFERTADO</v>
      </c>
      <c r="U129" s="37">
        <f>+IF(T129="NO OFERTADO",0,IF(T129="NO CUMPLE EV TECNICA",0,IF(T129="NO HABILITA",0,IF(T129="HABILITA",('PRECIOS UNITARIOS'!$S129*500)/S129))))</f>
        <v>0</v>
      </c>
      <c r="V129" s="35">
        <f>'EV PRECIO REFERENCIA'!V129</f>
        <v>0</v>
      </c>
      <c r="W129" s="35" t="str">
        <f>'EV PRECIO REFERENCIA'!X129</f>
        <v>NO OFERTADO</v>
      </c>
      <c r="X129" s="37">
        <f>+IF(W129="NO OFERTADO",0,IF(W129="NO CUMPLE EV TECNICA",0,IF(W129="NO HABILITA",0,IF(W129="HABILITA",('PRECIOS UNITARIOS'!$S129*500)/V129))))</f>
        <v>0</v>
      </c>
      <c r="Y129" s="35">
        <f>'EV PRECIO REFERENCIA'!Y129</f>
        <v>0</v>
      </c>
      <c r="Z129" s="35" t="str">
        <f>'EV PRECIO REFERENCIA'!AA129</f>
        <v>NO OFERTADO</v>
      </c>
      <c r="AA129" s="37">
        <f>+IF(Z129="NO OFERTADO",0,IF(Z129="NO CUMPLE EV TECNICA",0,IF(Z129="NO HABILITA",0,IF(Z129="HABILITA",('PRECIOS UNITARIOS'!$S129*500)/Y129))))</f>
        <v>0</v>
      </c>
      <c r="AB129" s="35">
        <f>'EV PRECIO REFERENCIA'!AB129</f>
        <v>2030</v>
      </c>
      <c r="AC129" s="35" t="str">
        <f>'EV PRECIO REFERENCIA'!AD129</f>
        <v>HABILITA</v>
      </c>
      <c r="AD129" s="37">
        <f>+IF(AC129="NO OFERTADO",0,IF(AC129="NO CUMPLE EV TECNICA",0,IF(AC129="NO HABILITA",0,IF(AC129="HABILITA",('PRECIOS UNITARIOS'!$S129*500)/AB129))))</f>
        <v>419.95073891625617</v>
      </c>
      <c r="AE129" s="35">
        <f>'EV PRECIO REFERENCIA'!AE129</f>
        <v>1705</v>
      </c>
      <c r="AF129" s="35" t="str">
        <f>'EV PRECIO REFERENCIA'!AG129</f>
        <v>HABILITA</v>
      </c>
      <c r="AG129" s="37">
        <f>+IF(AF129="NO OFERTADO",0,IF(AF129="NO CUMPLE EV TECNICA",0,IF(AF129="NO HABILITA",0,IF(AF129="HABILITA",('PRECIOS UNITARIOS'!$S129*500)/AE129))))</f>
        <v>500</v>
      </c>
      <c r="AH129" s="35">
        <f>'EV PRECIO REFERENCIA'!AH129</f>
        <v>0</v>
      </c>
      <c r="AI129" s="35" t="str">
        <f>'EV PRECIO REFERENCIA'!AJ129</f>
        <v>NO OFERTADO</v>
      </c>
      <c r="AJ129" s="37">
        <f>+IF(AI129="NO OFERTADO",0,IF(AI129="NO CUMPLE EV TECNICA",0,IF(AI129="NO HABILITA",0,IF(AI129="HABILITA",('PRECIOS UNITARIOS'!$S129*500)/AH129))))</f>
        <v>0</v>
      </c>
      <c r="AK129" s="35">
        <f>'EV PRECIO REFERENCIA'!AK129</f>
        <v>0</v>
      </c>
      <c r="AL129" s="35" t="str">
        <f>'EV PRECIO REFERENCIA'!AM129</f>
        <v>NO OFERTADO</v>
      </c>
      <c r="AM129" s="37">
        <f>+IF(AL129="NO OFERTADO",0,IF(AL129="NO CUMPLE EV TECNICA",0,IF(AL129="NO HABILITA",0,IF(AL129="HABILITA",('PRECIOS UNITARIOS'!$S129*500)/AK129))))</f>
        <v>0</v>
      </c>
      <c r="AN129" s="35">
        <f>'EV PRECIO REFERENCIA'!AN129</f>
        <v>0</v>
      </c>
      <c r="AO129" s="35" t="str">
        <f>'EV PRECIO REFERENCIA'!AP129</f>
        <v>NO OFERTADO</v>
      </c>
      <c r="AP129" s="37">
        <f>+IF(AO129="NO OFERTADO",0,IF(AO129="NO CUMPLE EV TECNICA",0,IF(AO129="NO HABILITA",0,IF(AO129="HABILITA",('PRECIOS UNITARIOS'!$S129*500)/AN129))))</f>
        <v>0</v>
      </c>
    </row>
    <row r="130" spans="1:42" s="14" customFormat="1" ht="38.25" x14ac:dyDescent="0.2">
      <c r="A130" s="141">
        <v>121</v>
      </c>
      <c r="B130" s="49" t="s">
        <v>378</v>
      </c>
      <c r="C130" s="49" t="s">
        <v>292</v>
      </c>
      <c r="D130" s="132">
        <v>1</v>
      </c>
      <c r="E130" s="50" t="s">
        <v>331</v>
      </c>
      <c r="F130" s="164">
        <v>2273</v>
      </c>
      <c r="G130" s="35">
        <f>'EV PRECIO REFERENCIA'!G130</f>
        <v>0</v>
      </c>
      <c r="H130" s="35" t="str">
        <f>'EV PRECIO REFERENCIA'!I130</f>
        <v>NO OFERTADO</v>
      </c>
      <c r="I130" s="37">
        <f>+IF(H130="NO OFERTADO",0,IF(H130="NO CUMPLE EV TECNICA",0,IF(H130="NO HABILITA",0,IF(H130="HABILITA",('PRECIOS UNITARIOS'!$S130*500)/G130))))</f>
        <v>0</v>
      </c>
      <c r="J130" s="35">
        <f>'EV PRECIO REFERENCIA'!J130</f>
        <v>0</v>
      </c>
      <c r="K130" s="35" t="str">
        <f>'EV PRECIO REFERENCIA'!L130</f>
        <v>NO OFERTADO</v>
      </c>
      <c r="L130" s="37">
        <f>+IF(K130="NO OFERTADO",0,IF(K130="NO CUMPLE EV TECNICA",0,IF(K130="NO HABILITA",0,IF(K130="HABILITA",('PRECIOS UNITARIOS'!$S130*500)/J130))))</f>
        <v>0</v>
      </c>
      <c r="M130" s="35">
        <f>'EV PRECIO REFERENCIA'!M130</f>
        <v>2900</v>
      </c>
      <c r="N130" s="35" t="str">
        <f>'EV PRECIO REFERENCIA'!O130</f>
        <v>HABILITA</v>
      </c>
      <c r="O130" s="37">
        <f>+IF(N130="NO OFERTADO",0,IF(N130="NO CUMPLE EV TECNICA",0,IF(N130="NO HABILITA",0,IF(N130="HABILITA",('PRECIOS UNITARIOS'!$S130*500)/M130))))</f>
        <v>431.0344827586207</v>
      </c>
      <c r="P130" s="35">
        <f>'EV PRECIO REFERENCIA'!P130</f>
        <v>2500</v>
      </c>
      <c r="Q130" s="35" t="str">
        <f>'EV PRECIO REFERENCIA'!R130</f>
        <v>HABILITA</v>
      </c>
      <c r="R130" s="37">
        <f>+IF(Q130="NO OFERTADO",0,IF(Q130="NO CUMPLE EV TECNICA",0,IF(Q130="NO HABILITA",0,IF(Q130="HABILITA",('PRECIOS UNITARIOS'!$S130*500)/P130))))</f>
        <v>500</v>
      </c>
      <c r="S130" s="35">
        <f>'EV PRECIO REFERENCIA'!S130</f>
        <v>0</v>
      </c>
      <c r="T130" s="35" t="str">
        <f>'EV PRECIO REFERENCIA'!U130</f>
        <v>NO OFERTADO</v>
      </c>
      <c r="U130" s="37">
        <f>+IF(T130="NO OFERTADO",0,IF(T130="NO CUMPLE EV TECNICA",0,IF(T130="NO HABILITA",0,IF(T130="HABILITA",('PRECIOS UNITARIOS'!$S130*500)/S130))))</f>
        <v>0</v>
      </c>
      <c r="V130" s="35">
        <f>'EV PRECIO REFERENCIA'!V130</f>
        <v>0</v>
      </c>
      <c r="W130" s="35" t="str">
        <f>'EV PRECIO REFERENCIA'!X130</f>
        <v>NO OFERTADO</v>
      </c>
      <c r="X130" s="37">
        <f>+IF(W130="NO OFERTADO",0,IF(W130="NO CUMPLE EV TECNICA",0,IF(W130="NO HABILITA",0,IF(W130="HABILITA",('PRECIOS UNITARIOS'!$S130*500)/V130))))</f>
        <v>0</v>
      </c>
      <c r="Y130" s="35">
        <f>'EV PRECIO REFERENCIA'!Y130</f>
        <v>0</v>
      </c>
      <c r="Z130" s="35" t="str">
        <f>'EV PRECIO REFERENCIA'!AA130</f>
        <v>NO OFERTADO</v>
      </c>
      <c r="AA130" s="37">
        <f>+IF(Z130="NO OFERTADO",0,IF(Z130="NO CUMPLE EV TECNICA",0,IF(Z130="NO HABILITA",0,IF(Z130="HABILITA",('PRECIOS UNITARIOS'!$S130*500)/Y130))))</f>
        <v>0</v>
      </c>
      <c r="AB130" s="35">
        <f>'EV PRECIO REFERENCIA'!AB130</f>
        <v>3040</v>
      </c>
      <c r="AC130" s="35" t="str">
        <f>'EV PRECIO REFERENCIA'!AD130</f>
        <v>NO HABILITA</v>
      </c>
      <c r="AD130" s="37">
        <f>+IF(AC130="NO OFERTADO",0,IF(AC130="NO CUMPLE EV TECNICA",0,IF(AC130="NO HABILITA",0,IF(AC130="HABILITA",('PRECIOS UNITARIOS'!$S130*500)/AB130))))</f>
        <v>0</v>
      </c>
      <c r="AE130" s="35">
        <f>'EV PRECIO REFERENCIA'!AE130</f>
        <v>2500</v>
      </c>
      <c r="AF130" s="35" t="str">
        <f>'EV PRECIO REFERENCIA'!AG130</f>
        <v>HABILITA</v>
      </c>
      <c r="AG130" s="37">
        <f>+IF(AF130="NO OFERTADO",0,IF(AF130="NO CUMPLE EV TECNICA",0,IF(AF130="NO HABILITA",0,IF(AF130="HABILITA",('PRECIOS UNITARIOS'!$S130*500)/AE130))))</f>
        <v>500</v>
      </c>
      <c r="AH130" s="35">
        <f>'EV PRECIO REFERENCIA'!AH130</f>
        <v>0</v>
      </c>
      <c r="AI130" s="35" t="str">
        <f>'EV PRECIO REFERENCIA'!AJ130</f>
        <v>NO OFERTADO</v>
      </c>
      <c r="AJ130" s="37">
        <f>+IF(AI130="NO OFERTADO",0,IF(AI130="NO CUMPLE EV TECNICA",0,IF(AI130="NO HABILITA",0,IF(AI130="HABILITA",('PRECIOS UNITARIOS'!$S130*500)/AH130))))</f>
        <v>0</v>
      </c>
      <c r="AK130" s="35">
        <f>'EV PRECIO REFERENCIA'!AK130</f>
        <v>0</v>
      </c>
      <c r="AL130" s="35" t="str">
        <f>'EV PRECIO REFERENCIA'!AM130</f>
        <v>NO OFERTADO</v>
      </c>
      <c r="AM130" s="37">
        <f>+IF(AL130="NO OFERTADO",0,IF(AL130="NO CUMPLE EV TECNICA",0,IF(AL130="NO HABILITA",0,IF(AL130="HABILITA",('PRECIOS UNITARIOS'!$S130*500)/AK130))))</f>
        <v>0</v>
      </c>
      <c r="AN130" s="35">
        <f>'EV PRECIO REFERENCIA'!AN130</f>
        <v>0</v>
      </c>
      <c r="AO130" s="35" t="str">
        <f>'EV PRECIO REFERENCIA'!AP130</f>
        <v>NO OFERTADO</v>
      </c>
      <c r="AP130" s="37">
        <f>+IF(AO130="NO OFERTADO",0,IF(AO130="NO CUMPLE EV TECNICA",0,IF(AO130="NO HABILITA",0,IF(AO130="HABILITA",('PRECIOS UNITARIOS'!$S130*500)/AN130))))</f>
        <v>0</v>
      </c>
    </row>
    <row r="131" spans="1:42" s="14" customFormat="1" ht="38.25" x14ac:dyDescent="0.2">
      <c r="A131" s="140">
        <v>122</v>
      </c>
      <c r="B131" s="49" t="s">
        <v>379</v>
      </c>
      <c r="C131" s="49" t="s">
        <v>292</v>
      </c>
      <c r="D131" s="132">
        <v>1</v>
      </c>
      <c r="E131" s="50" t="s">
        <v>331</v>
      </c>
      <c r="F131" s="164">
        <v>1477</v>
      </c>
      <c r="G131" s="35">
        <f>'EV PRECIO REFERENCIA'!G131</f>
        <v>0</v>
      </c>
      <c r="H131" s="35" t="str">
        <f>'EV PRECIO REFERENCIA'!I131</f>
        <v>NO OFERTADO</v>
      </c>
      <c r="I131" s="37">
        <f>+IF(H131="NO OFERTADO",0,IF(H131="NO CUMPLE EV TECNICA",0,IF(H131="NO HABILITA",0,IF(H131="HABILITA",('PRECIOS UNITARIOS'!$S131*500)/G131))))</f>
        <v>0</v>
      </c>
      <c r="J131" s="35">
        <f>'EV PRECIO REFERENCIA'!J131</f>
        <v>0</v>
      </c>
      <c r="K131" s="35" t="str">
        <f>'EV PRECIO REFERENCIA'!L131</f>
        <v>NO OFERTADO</v>
      </c>
      <c r="L131" s="37">
        <f>+IF(K131="NO OFERTADO",0,IF(K131="NO CUMPLE EV TECNICA",0,IF(K131="NO HABILITA",0,IF(K131="HABILITA",('PRECIOS UNITARIOS'!$S131*500)/J131))))</f>
        <v>0</v>
      </c>
      <c r="M131" s="35">
        <f>'EV PRECIO REFERENCIA'!M131</f>
        <v>2310</v>
      </c>
      <c r="N131" s="35" t="str">
        <f>'EV PRECIO REFERENCIA'!O131</f>
        <v>NO HABILITA</v>
      </c>
      <c r="O131" s="37">
        <f>+IF(N131="NO OFERTADO",0,IF(N131="NO CUMPLE EV TECNICA",0,IF(N131="NO HABILITA",0,IF(N131="HABILITA",('PRECIOS UNITARIOS'!$S131*500)/M131))))</f>
        <v>0</v>
      </c>
      <c r="P131" s="35">
        <f>'EV PRECIO REFERENCIA'!P131</f>
        <v>1477</v>
      </c>
      <c r="Q131" s="35" t="str">
        <f>'EV PRECIO REFERENCIA'!R131</f>
        <v>HABILITA</v>
      </c>
      <c r="R131" s="37">
        <f>+IF(Q131="NO OFERTADO",0,IF(Q131="NO CUMPLE EV TECNICA",0,IF(Q131="NO HABILITA",0,IF(Q131="HABILITA",('PRECIOS UNITARIOS'!$S131*500)/P131))))</f>
        <v>500</v>
      </c>
      <c r="S131" s="35">
        <f>'EV PRECIO REFERENCIA'!S131</f>
        <v>0</v>
      </c>
      <c r="T131" s="35" t="str">
        <f>'EV PRECIO REFERENCIA'!U131</f>
        <v>NO OFERTADO</v>
      </c>
      <c r="U131" s="37">
        <f>+IF(T131="NO OFERTADO",0,IF(T131="NO CUMPLE EV TECNICA",0,IF(T131="NO HABILITA",0,IF(T131="HABILITA",('PRECIOS UNITARIOS'!$S131*500)/S131))))</f>
        <v>0</v>
      </c>
      <c r="V131" s="35">
        <f>'EV PRECIO REFERENCIA'!V131</f>
        <v>0</v>
      </c>
      <c r="W131" s="35" t="str">
        <f>'EV PRECIO REFERENCIA'!X131</f>
        <v>NO OFERTADO</v>
      </c>
      <c r="X131" s="37">
        <f>+IF(W131="NO OFERTADO",0,IF(W131="NO CUMPLE EV TECNICA",0,IF(W131="NO HABILITA",0,IF(W131="HABILITA",('PRECIOS UNITARIOS'!$S131*500)/V131))))</f>
        <v>0</v>
      </c>
      <c r="Y131" s="35">
        <f>'EV PRECIO REFERENCIA'!Y131</f>
        <v>0</v>
      </c>
      <c r="Z131" s="35" t="str">
        <f>'EV PRECIO REFERENCIA'!AA131</f>
        <v>NO OFERTADO</v>
      </c>
      <c r="AA131" s="37">
        <f>+IF(Z131="NO OFERTADO",0,IF(Z131="NO CUMPLE EV TECNICA",0,IF(Z131="NO HABILITA",0,IF(Z131="HABILITA",('PRECIOS UNITARIOS'!$S131*500)/Y131))))</f>
        <v>0</v>
      </c>
      <c r="AB131" s="35">
        <f>'EV PRECIO REFERENCIA'!AB131</f>
        <v>2030</v>
      </c>
      <c r="AC131" s="35" t="str">
        <f>'EV PRECIO REFERENCIA'!AD131</f>
        <v>NO HABILITA</v>
      </c>
      <c r="AD131" s="37">
        <f>+IF(AC131="NO OFERTADO",0,IF(AC131="NO CUMPLE EV TECNICA",0,IF(AC131="NO HABILITA",0,IF(AC131="HABILITA",('PRECIOS UNITARIOS'!$S131*500)/AB131))))</f>
        <v>0</v>
      </c>
      <c r="AE131" s="35">
        <f>'EV PRECIO REFERENCIA'!AE131</f>
        <v>1705</v>
      </c>
      <c r="AF131" s="35" t="str">
        <f>'EV PRECIO REFERENCIA'!AG131</f>
        <v>HABILITA</v>
      </c>
      <c r="AG131" s="37">
        <f>+IF(AF131="NO OFERTADO",0,IF(AF131="NO CUMPLE EV TECNICA",0,IF(AF131="NO HABILITA",0,IF(AF131="HABILITA",('PRECIOS UNITARIOS'!$S131*500)/AE131))))</f>
        <v>433.13782991202345</v>
      </c>
      <c r="AH131" s="35">
        <f>'EV PRECIO REFERENCIA'!AH131</f>
        <v>0</v>
      </c>
      <c r="AI131" s="35" t="str">
        <f>'EV PRECIO REFERENCIA'!AJ131</f>
        <v>NO OFERTADO</v>
      </c>
      <c r="AJ131" s="37">
        <f>+IF(AI131="NO OFERTADO",0,IF(AI131="NO CUMPLE EV TECNICA",0,IF(AI131="NO HABILITA",0,IF(AI131="HABILITA",('PRECIOS UNITARIOS'!$S131*500)/AH131))))</f>
        <v>0</v>
      </c>
      <c r="AK131" s="35">
        <f>'EV PRECIO REFERENCIA'!AK131</f>
        <v>0</v>
      </c>
      <c r="AL131" s="35" t="str">
        <f>'EV PRECIO REFERENCIA'!AM131</f>
        <v>NO OFERTADO</v>
      </c>
      <c r="AM131" s="37">
        <f>+IF(AL131="NO OFERTADO",0,IF(AL131="NO CUMPLE EV TECNICA",0,IF(AL131="NO HABILITA",0,IF(AL131="HABILITA",('PRECIOS UNITARIOS'!$S131*500)/AK131))))</f>
        <v>0</v>
      </c>
      <c r="AN131" s="35">
        <f>'EV PRECIO REFERENCIA'!AN131</f>
        <v>0</v>
      </c>
      <c r="AO131" s="35" t="str">
        <f>'EV PRECIO REFERENCIA'!AP131</f>
        <v>NO OFERTADO</v>
      </c>
      <c r="AP131" s="37">
        <f>+IF(AO131="NO OFERTADO",0,IF(AO131="NO CUMPLE EV TECNICA",0,IF(AO131="NO HABILITA",0,IF(AO131="HABILITA",('PRECIOS UNITARIOS'!$S131*500)/AN131))))</f>
        <v>0</v>
      </c>
    </row>
    <row r="132" spans="1:42" s="14" customFormat="1" ht="38.25" x14ac:dyDescent="0.2">
      <c r="A132" s="141">
        <v>123</v>
      </c>
      <c r="B132" s="49" t="s">
        <v>380</v>
      </c>
      <c r="C132" s="49" t="s">
        <v>292</v>
      </c>
      <c r="D132" s="132">
        <v>1</v>
      </c>
      <c r="E132" s="50" t="s">
        <v>331</v>
      </c>
      <c r="F132" s="164">
        <v>2500</v>
      </c>
      <c r="G132" s="35">
        <f>'EV PRECIO REFERENCIA'!G132</f>
        <v>0</v>
      </c>
      <c r="H132" s="35" t="str">
        <f>'EV PRECIO REFERENCIA'!I132</f>
        <v>NO OFERTADO</v>
      </c>
      <c r="I132" s="37">
        <f>+IF(H132="NO OFERTADO",0,IF(H132="NO CUMPLE EV TECNICA",0,IF(H132="NO HABILITA",0,IF(H132="HABILITA",('PRECIOS UNITARIOS'!$S132*500)/G132))))</f>
        <v>0</v>
      </c>
      <c r="J132" s="35">
        <f>'EV PRECIO REFERENCIA'!J132</f>
        <v>0</v>
      </c>
      <c r="K132" s="35" t="str">
        <f>'EV PRECIO REFERENCIA'!L132</f>
        <v>NO OFERTADO</v>
      </c>
      <c r="L132" s="37">
        <f>+IF(K132="NO OFERTADO",0,IF(K132="NO CUMPLE EV TECNICA",0,IF(K132="NO HABILITA",0,IF(K132="HABILITA",('PRECIOS UNITARIOS'!$S132*500)/J132))))</f>
        <v>0</v>
      </c>
      <c r="M132" s="35">
        <f>'EV PRECIO REFERENCIA'!M132</f>
        <v>2900</v>
      </c>
      <c r="N132" s="35" t="str">
        <f>'EV PRECIO REFERENCIA'!O132</f>
        <v>HABILITA</v>
      </c>
      <c r="O132" s="37">
        <f>+IF(N132="NO OFERTADO",0,IF(N132="NO CUMPLE EV TECNICA",0,IF(N132="NO HABILITA",0,IF(N132="HABILITA",('PRECIOS UNITARIOS'!$S132*500)/M132))))</f>
        <v>431.0344827586207</v>
      </c>
      <c r="P132" s="35">
        <f>'EV PRECIO REFERENCIA'!P132</f>
        <v>2500</v>
      </c>
      <c r="Q132" s="35" t="str">
        <f>'EV PRECIO REFERENCIA'!R132</f>
        <v>HABILITA</v>
      </c>
      <c r="R132" s="37">
        <f>+IF(Q132="NO OFERTADO",0,IF(Q132="NO CUMPLE EV TECNICA",0,IF(Q132="NO HABILITA",0,IF(Q132="HABILITA",('PRECIOS UNITARIOS'!$S132*500)/P132))))</f>
        <v>500</v>
      </c>
      <c r="S132" s="35">
        <f>'EV PRECIO REFERENCIA'!S132</f>
        <v>0</v>
      </c>
      <c r="T132" s="35" t="str">
        <f>'EV PRECIO REFERENCIA'!U132</f>
        <v>NO OFERTADO</v>
      </c>
      <c r="U132" s="37">
        <f>+IF(T132="NO OFERTADO",0,IF(T132="NO CUMPLE EV TECNICA",0,IF(T132="NO HABILITA",0,IF(T132="HABILITA",('PRECIOS UNITARIOS'!$S132*500)/S132))))</f>
        <v>0</v>
      </c>
      <c r="V132" s="35">
        <f>'EV PRECIO REFERENCIA'!V132</f>
        <v>0</v>
      </c>
      <c r="W132" s="35" t="str">
        <f>'EV PRECIO REFERENCIA'!X132</f>
        <v>NO OFERTADO</v>
      </c>
      <c r="X132" s="37">
        <f>+IF(W132="NO OFERTADO",0,IF(W132="NO CUMPLE EV TECNICA",0,IF(W132="NO HABILITA",0,IF(W132="HABILITA",('PRECIOS UNITARIOS'!$S132*500)/V132))))</f>
        <v>0</v>
      </c>
      <c r="Y132" s="35">
        <f>'EV PRECIO REFERENCIA'!Y132</f>
        <v>0</v>
      </c>
      <c r="Z132" s="35" t="str">
        <f>'EV PRECIO REFERENCIA'!AA132</f>
        <v>NO OFERTADO</v>
      </c>
      <c r="AA132" s="37">
        <f>+IF(Z132="NO OFERTADO",0,IF(Z132="NO CUMPLE EV TECNICA",0,IF(Z132="NO HABILITA",0,IF(Z132="HABILITA",('PRECIOS UNITARIOS'!$S132*500)/Y132))))</f>
        <v>0</v>
      </c>
      <c r="AB132" s="35">
        <f>'EV PRECIO REFERENCIA'!AB132</f>
        <v>3040</v>
      </c>
      <c r="AC132" s="35" t="str">
        <f>'EV PRECIO REFERENCIA'!AD132</f>
        <v>HABILITA</v>
      </c>
      <c r="AD132" s="37">
        <f>+IF(AC132="NO OFERTADO",0,IF(AC132="NO CUMPLE EV TECNICA",0,IF(AC132="NO HABILITA",0,IF(AC132="HABILITA",('PRECIOS UNITARIOS'!$S132*500)/AB132))))</f>
        <v>411.18421052631578</v>
      </c>
      <c r="AE132" s="35">
        <f>'EV PRECIO REFERENCIA'!AE132</f>
        <v>2500</v>
      </c>
      <c r="AF132" s="35" t="str">
        <f>'EV PRECIO REFERENCIA'!AG132</f>
        <v>HABILITA</v>
      </c>
      <c r="AG132" s="37">
        <f>+IF(AF132="NO OFERTADO",0,IF(AF132="NO CUMPLE EV TECNICA",0,IF(AF132="NO HABILITA",0,IF(AF132="HABILITA",('PRECIOS UNITARIOS'!$S132*500)/AE132))))</f>
        <v>500</v>
      </c>
      <c r="AH132" s="35">
        <f>'EV PRECIO REFERENCIA'!AH132</f>
        <v>0</v>
      </c>
      <c r="AI132" s="35" t="str">
        <f>'EV PRECIO REFERENCIA'!AJ132</f>
        <v>NO OFERTADO</v>
      </c>
      <c r="AJ132" s="37">
        <f>+IF(AI132="NO OFERTADO",0,IF(AI132="NO CUMPLE EV TECNICA",0,IF(AI132="NO HABILITA",0,IF(AI132="HABILITA",('PRECIOS UNITARIOS'!$S132*500)/AH132))))</f>
        <v>0</v>
      </c>
      <c r="AK132" s="35">
        <f>'EV PRECIO REFERENCIA'!AK132</f>
        <v>0</v>
      </c>
      <c r="AL132" s="35" t="str">
        <f>'EV PRECIO REFERENCIA'!AM132</f>
        <v>NO OFERTADO</v>
      </c>
      <c r="AM132" s="37">
        <f>+IF(AL132="NO OFERTADO",0,IF(AL132="NO CUMPLE EV TECNICA",0,IF(AL132="NO HABILITA",0,IF(AL132="HABILITA",('PRECIOS UNITARIOS'!$S132*500)/AK132))))</f>
        <v>0</v>
      </c>
      <c r="AN132" s="35">
        <f>'EV PRECIO REFERENCIA'!AN132</f>
        <v>0</v>
      </c>
      <c r="AO132" s="35" t="str">
        <f>'EV PRECIO REFERENCIA'!AP132</f>
        <v>NO OFERTADO</v>
      </c>
      <c r="AP132" s="37">
        <f>+IF(AO132="NO OFERTADO",0,IF(AO132="NO CUMPLE EV TECNICA",0,IF(AO132="NO HABILITA",0,IF(AO132="HABILITA",('PRECIOS UNITARIOS'!$S132*500)/AN132))))</f>
        <v>0</v>
      </c>
    </row>
    <row r="133" spans="1:42" s="14" customFormat="1" ht="38.25" x14ac:dyDescent="0.2">
      <c r="A133" s="140">
        <v>124</v>
      </c>
      <c r="B133" s="49" t="s">
        <v>381</v>
      </c>
      <c r="C133" s="49" t="s">
        <v>292</v>
      </c>
      <c r="D133" s="132">
        <v>1</v>
      </c>
      <c r="E133" s="50" t="s">
        <v>331</v>
      </c>
      <c r="F133" s="164">
        <v>1477</v>
      </c>
      <c r="G133" s="35">
        <f>'EV PRECIO REFERENCIA'!G133</f>
        <v>0</v>
      </c>
      <c r="H133" s="35" t="str">
        <f>'EV PRECIO REFERENCIA'!I133</f>
        <v>NO OFERTADO</v>
      </c>
      <c r="I133" s="37">
        <f>+IF(H133="NO OFERTADO",0,IF(H133="NO CUMPLE EV TECNICA",0,IF(H133="NO HABILITA",0,IF(H133="HABILITA",('PRECIOS UNITARIOS'!$S133*500)/G133))))</f>
        <v>0</v>
      </c>
      <c r="J133" s="35">
        <f>'EV PRECIO REFERENCIA'!J133</f>
        <v>0</v>
      </c>
      <c r="K133" s="35" t="str">
        <f>'EV PRECIO REFERENCIA'!L133</f>
        <v>NO OFERTADO</v>
      </c>
      <c r="L133" s="37">
        <f>+IF(K133="NO OFERTADO",0,IF(K133="NO CUMPLE EV TECNICA",0,IF(K133="NO HABILITA",0,IF(K133="HABILITA",('PRECIOS UNITARIOS'!$S133*500)/J133))))</f>
        <v>0</v>
      </c>
      <c r="M133" s="35">
        <f>'EV PRECIO REFERENCIA'!M133</f>
        <v>2310</v>
      </c>
      <c r="N133" s="35" t="str">
        <f>'EV PRECIO REFERENCIA'!O133</f>
        <v>NO HABILITA</v>
      </c>
      <c r="O133" s="37">
        <f>+IF(N133="NO OFERTADO",0,IF(N133="NO CUMPLE EV TECNICA",0,IF(N133="NO HABILITA",0,IF(N133="HABILITA",('PRECIOS UNITARIOS'!$S133*500)/M133))))</f>
        <v>0</v>
      </c>
      <c r="P133" s="35">
        <f>'EV PRECIO REFERENCIA'!P133</f>
        <v>1705</v>
      </c>
      <c r="Q133" s="35" t="str">
        <f>'EV PRECIO REFERENCIA'!R133</f>
        <v>HABILITA</v>
      </c>
      <c r="R133" s="37">
        <f>+IF(Q133="NO OFERTADO",0,IF(Q133="NO CUMPLE EV TECNICA",0,IF(Q133="NO HABILITA",0,IF(Q133="HABILITA",('PRECIOS UNITARIOS'!$S133*500)/P133))))</f>
        <v>500</v>
      </c>
      <c r="S133" s="35">
        <f>'EV PRECIO REFERENCIA'!S133</f>
        <v>0</v>
      </c>
      <c r="T133" s="35" t="str">
        <f>'EV PRECIO REFERENCIA'!U133</f>
        <v>NO OFERTADO</v>
      </c>
      <c r="U133" s="37">
        <f>+IF(T133="NO OFERTADO",0,IF(T133="NO CUMPLE EV TECNICA",0,IF(T133="NO HABILITA",0,IF(T133="HABILITA",('PRECIOS UNITARIOS'!$S133*500)/S133))))</f>
        <v>0</v>
      </c>
      <c r="V133" s="35">
        <f>'EV PRECIO REFERENCIA'!V133</f>
        <v>0</v>
      </c>
      <c r="W133" s="35" t="str">
        <f>'EV PRECIO REFERENCIA'!X133</f>
        <v>NO OFERTADO</v>
      </c>
      <c r="X133" s="37">
        <f>+IF(W133="NO OFERTADO",0,IF(W133="NO CUMPLE EV TECNICA",0,IF(W133="NO HABILITA",0,IF(W133="HABILITA",('PRECIOS UNITARIOS'!$S133*500)/V133))))</f>
        <v>0</v>
      </c>
      <c r="Y133" s="35">
        <f>'EV PRECIO REFERENCIA'!Y133</f>
        <v>0</v>
      </c>
      <c r="Z133" s="35" t="str">
        <f>'EV PRECIO REFERENCIA'!AA133</f>
        <v>NO OFERTADO</v>
      </c>
      <c r="AA133" s="37">
        <f>+IF(Z133="NO OFERTADO",0,IF(Z133="NO CUMPLE EV TECNICA",0,IF(Z133="NO HABILITA",0,IF(Z133="HABILITA",('PRECIOS UNITARIOS'!$S133*500)/Y133))))</f>
        <v>0</v>
      </c>
      <c r="AB133" s="35">
        <f>'EV PRECIO REFERENCIA'!AB133</f>
        <v>2030</v>
      </c>
      <c r="AC133" s="35" t="str">
        <f>'EV PRECIO REFERENCIA'!AD133</f>
        <v>NO HABILITA</v>
      </c>
      <c r="AD133" s="37">
        <f>+IF(AC133="NO OFERTADO",0,IF(AC133="NO CUMPLE EV TECNICA",0,IF(AC133="NO HABILITA",0,IF(AC133="HABILITA",('PRECIOS UNITARIOS'!$S133*500)/AB133))))</f>
        <v>0</v>
      </c>
      <c r="AE133" s="35">
        <f>'EV PRECIO REFERENCIA'!AE133</f>
        <v>1705</v>
      </c>
      <c r="AF133" s="35" t="str">
        <f>'EV PRECIO REFERENCIA'!AG133</f>
        <v>HABILITA</v>
      </c>
      <c r="AG133" s="37">
        <f>+IF(AF133="NO OFERTADO",0,IF(AF133="NO CUMPLE EV TECNICA",0,IF(AF133="NO HABILITA",0,IF(AF133="HABILITA",('PRECIOS UNITARIOS'!$S133*500)/AE133))))</f>
        <v>500</v>
      </c>
      <c r="AH133" s="35">
        <f>'EV PRECIO REFERENCIA'!AH133</f>
        <v>0</v>
      </c>
      <c r="AI133" s="35" t="str">
        <f>'EV PRECIO REFERENCIA'!AJ133</f>
        <v>NO OFERTADO</v>
      </c>
      <c r="AJ133" s="37">
        <f>+IF(AI133="NO OFERTADO",0,IF(AI133="NO CUMPLE EV TECNICA",0,IF(AI133="NO HABILITA",0,IF(AI133="HABILITA",('PRECIOS UNITARIOS'!$S133*500)/AH133))))</f>
        <v>0</v>
      </c>
      <c r="AK133" s="35">
        <f>'EV PRECIO REFERENCIA'!AK133</f>
        <v>0</v>
      </c>
      <c r="AL133" s="35" t="str">
        <f>'EV PRECIO REFERENCIA'!AM133</f>
        <v>NO OFERTADO</v>
      </c>
      <c r="AM133" s="37">
        <f>+IF(AL133="NO OFERTADO",0,IF(AL133="NO CUMPLE EV TECNICA",0,IF(AL133="NO HABILITA",0,IF(AL133="HABILITA",('PRECIOS UNITARIOS'!$S133*500)/AK133))))</f>
        <v>0</v>
      </c>
      <c r="AN133" s="35">
        <f>'EV PRECIO REFERENCIA'!AN133</f>
        <v>0</v>
      </c>
      <c r="AO133" s="35" t="str">
        <f>'EV PRECIO REFERENCIA'!AP133</f>
        <v>NO OFERTADO</v>
      </c>
      <c r="AP133" s="37">
        <f>+IF(AO133="NO OFERTADO",0,IF(AO133="NO CUMPLE EV TECNICA",0,IF(AO133="NO HABILITA",0,IF(AO133="HABILITA",('PRECIOS UNITARIOS'!$S133*500)/AN133))))</f>
        <v>0</v>
      </c>
    </row>
    <row r="134" spans="1:42" s="14" customFormat="1" ht="38.25" x14ac:dyDescent="0.2">
      <c r="A134" s="141">
        <v>125</v>
      </c>
      <c r="B134" s="49" t="s">
        <v>382</v>
      </c>
      <c r="C134" s="49" t="s">
        <v>292</v>
      </c>
      <c r="D134" s="132">
        <v>1</v>
      </c>
      <c r="E134" s="50" t="s">
        <v>331</v>
      </c>
      <c r="F134" s="164">
        <v>2273</v>
      </c>
      <c r="G134" s="35">
        <f>'EV PRECIO REFERENCIA'!G134</f>
        <v>0</v>
      </c>
      <c r="H134" s="35" t="str">
        <f>'EV PRECIO REFERENCIA'!I134</f>
        <v>NO OFERTADO</v>
      </c>
      <c r="I134" s="37">
        <f>+IF(H134="NO OFERTADO",0,IF(H134="NO CUMPLE EV TECNICA",0,IF(H134="NO HABILITA",0,IF(H134="HABILITA",('PRECIOS UNITARIOS'!$S134*500)/G134))))</f>
        <v>0</v>
      </c>
      <c r="J134" s="35">
        <f>'EV PRECIO REFERENCIA'!J134</f>
        <v>0</v>
      </c>
      <c r="K134" s="35" t="str">
        <f>'EV PRECIO REFERENCIA'!L134</f>
        <v>NO OFERTADO</v>
      </c>
      <c r="L134" s="37">
        <f>+IF(K134="NO OFERTADO",0,IF(K134="NO CUMPLE EV TECNICA",0,IF(K134="NO HABILITA",0,IF(K134="HABILITA",('PRECIOS UNITARIOS'!$S134*500)/J134))))</f>
        <v>0</v>
      </c>
      <c r="M134" s="35">
        <f>'EV PRECIO REFERENCIA'!M134</f>
        <v>2900</v>
      </c>
      <c r="N134" s="35" t="str">
        <f>'EV PRECIO REFERENCIA'!O134</f>
        <v>HABILITA</v>
      </c>
      <c r="O134" s="37">
        <f>+IF(N134="NO OFERTADO",0,IF(N134="NO CUMPLE EV TECNICA",0,IF(N134="NO HABILITA",0,IF(N134="HABILITA",('PRECIOS UNITARIOS'!$S134*500)/M134))))</f>
        <v>431.0344827586207</v>
      </c>
      <c r="P134" s="35">
        <f>'EV PRECIO REFERENCIA'!P134</f>
        <v>2500</v>
      </c>
      <c r="Q134" s="35" t="str">
        <f>'EV PRECIO REFERENCIA'!R134</f>
        <v>HABILITA</v>
      </c>
      <c r="R134" s="37">
        <f>+IF(Q134="NO OFERTADO",0,IF(Q134="NO CUMPLE EV TECNICA",0,IF(Q134="NO HABILITA",0,IF(Q134="HABILITA",('PRECIOS UNITARIOS'!$S134*500)/P134))))</f>
        <v>500</v>
      </c>
      <c r="S134" s="35">
        <f>'EV PRECIO REFERENCIA'!S134</f>
        <v>0</v>
      </c>
      <c r="T134" s="35" t="str">
        <f>'EV PRECIO REFERENCIA'!U134</f>
        <v>NO OFERTADO</v>
      </c>
      <c r="U134" s="37">
        <f>+IF(T134="NO OFERTADO",0,IF(T134="NO CUMPLE EV TECNICA",0,IF(T134="NO HABILITA",0,IF(T134="HABILITA",('PRECIOS UNITARIOS'!$S134*500)/S134))))</f>
        <v>0</v>
      </c>
      <c r="V134" s="35">
        <f>'EV PRECIO REFERENCIA'!V134</f>
        <v>0</v>
      </c>
      <c r="W134" s="35" t="str">
        <f>'EV PRECIO REFERENCIA'!X134</f>
        <v>NO OFERTADO</v>
      </c>
      <c r="X134" s="37">
        <f>+IF(W134="NO OFERTADO",0,IF(W134="NO CUMPLE EV TECNICA",0,IF(W134="NO HABILITA",0,IF(W134="HABILITA",('PRECIOS UNITARIOS'!$S134*500)/V134))))</f>
        <v>0</v>
      </c>
      <c r="Y134" s="35">
        <f>'EV PRECIO REFERENCIA'!Y134</f>
        <v>0</v>
      </c>
      <c r="Z134" s="35" t="str">
        <f>'EV PRECIO REFERENCIA'!AA134</f>
        <v>NO OFERTADO</v>
      </c>
      <c r="AA134" s="37">
        <f>+IF(Z134="NO OFERTADO",0,IF(Z134="NO CUMPLE EV TECNICA",0,IF(Z134="NO HABILITA",0,IF(Z134="HABILITA",('PRECIOS UNITARIOS'!$S134*500)/Y134))))</f>
        <v>0</v>
      </c>
      <c r="AB134" s="35">
        <f>'EV PRECIO REFERENCIA'!AB134</f>
        <v>3040</v>
      </c>
      <c r="AC134" s="35" t="str">
        <f>'EV PRECIO REFERENCIA'!AD134</f>
        <v>NO HABILITA</v>
      </c>
      <c r="AD134" s="37">
        <f>+IF(AC134="NO OFERTADO",0,IF(AC134="NO CUMPLE EV TECNICA",0,IF(AC134="NO HABILITA",0,IF(AC134="HABILITA",('PRECIOS UNITARIOS'!$S134*500)/AB134))))</f>
        <v>0</v>
      </c>
      <c r="AE134" s="35">
        <f>'EV PRECIO REFERENCIA'!AE134</f>
        <v>2500</v>
      </c>
      <c r="AF134" s="35" t="str">
        <f>'EV PRECIO REFERENCIA'!AG134</f>
        <v>HABILITA</v>
      </c>
      <c r="AG134" s="37">
        <f>+IF(AF134="NO OFERTADO",0,IF(AF134="NO CUMPLE EV TECNICA",0,IF(AF134="NO HABILITA",0,IF(AF134="HABILITA",('PRECIOS UNITARIOS'!$S134*500)/AE134))))</f>
        <v>500</v>
      </c>
      <c r="AH134" s="35">
        <f>'EV PRECIO REFERENCIA'!AH134</f>
        <v>0</v>
      </c>
      <c r="AI134" s="35" t="str">
        <f>'EV PRECIO REFERENCIA'!AJ134</f>
        <v>NO OFERTADO</v>
      </c>
      <c r="AJ134" s="37">
        <f>+IF(AI134="NO OFERTADO",0,IF(AI134="NO CUMPLE EV TECNICA",0,IF(AI134="NO HABILITA",0,IF(AI134="HABILITA",('PRECIOS UNITARIOS'!$S134*500)/AH134))))</f>
        <v>0</v>
      </c>
      <c r="AK134" s="35">
        <f>'EV PRECIO REFERENCIA'!AK134</f>
        <v>0</v>
      </c>
      <c r="AL134" s="35" t="str">
        <f>'EV PRECIO REFERENCIA'!AM134</f>
        <v>NO OFERTADO</v>
      </c>
      <c r="AM134" s="37">
        <f>+IF(AL134="NO OFERTADO",0,IF(AL134="NO CUMPLE EV TECNICA",0,IF(AL134="NO HABILITA",0,IF(AL134="HABILITA",('PRECIOS UNITARIOS'!$S134*500)/AK134))))</f>
        <v>0</v>
      </c>
      <c r="AN134" s="35">
        <f>'EV PRECIO REFERENCIA'!AN134</f>
        <v>0</v>
      </c>
      <c r="AO134" s="35" t="str">
        <f>'EV PRECIO REFERENCIA'!AP134</f>
        <v>NO OFERTADO</v>
      </c>
      <c r="AP134" s="37">
        <f>+IF(AO134="NO OFERTADO",0,IF(AO134="NO CUMPLE EV TECNICA",0,IF(AO134="NO HABILITA",0,IF(AO134="HABILITA",('PRECIOS UNITARIOS'!$S134*500)/AN134))))</f>
        <v>0</v>
      </c>
    </row>
    <row r="135" spans="1:42" s="14" customFormat="1" ht="38.25" x14ac:dyDescent="0.2">
      <c r="A135" s="140">
        <v>126</v>
      </c>
      <c r="B135" s="49" t="s">
        <v>383</v>
      </c>
      <c r="C135" s="49" t="s">
        <v>292</v>
      </c>
      <c r="D135" s="132">
        <v>1</v>
      </c>
      <c r="E135" s="50" t="s">
        <v>331</v>
      </c>
      <c r="F135" s="164">
        <v>1477</v>
      </c>
      <c r="G135" s="35">
        <f>'EV PRECIO REFERENCIA'!G135</f>
        <v>0</v>
      </c>
      <c r="H135" s="35" t="str">
        <f>'EV PRECIO REFERENCIA'!I135</f>
        <v>NO OFERTADO</v>
      </c>
      <c r="I135" s="37">
        <f>+IF(H135="NO OFERTADO",0,IF(H135="NO CUMPLE EV TECNICA",0,IF(H135="NO HABILITA",0,IF(H135="HABILITA",('PRECIOS UNITARIOS'!$S135*500)/G135))))</f>
        <v>0</v>
      </c>
      <c r="J135" s="35">
        <f>'EV PRECIO REFERENCIA'!J135</f>
        <v>0</v>
      </c>
      <c r="K135" s="35" t="str">
        <f>'EV PRECIO REFERENCIA'!L135</f>
        <v>NO OFERTADO</v>
      </c>
      <c r="L135" s="37">
        <f>+IF(K135="NO OFERTADO",0,IF(K135="NO CUMPLE EV TECNICA",0,IF(K135="NO HABILITA",0,IF(K135="HABILITA",('PRECIOS UNITARIOS'!$S135*500)/J135))))</f>
        <v>0</v>
      </c>
      <c r="M135" s="35">
        <f>'EV PRECIO REFERENCIA'!M135</f>
        <v>2310</v>
      </c>
      <c r="N135" s="35" t="str">
        <f>'EV PRECIO REFERENCIA'!O135</f>
        <v>NO HABILITA</v>
      </c>
      <c r="O135" s="37">
        <f>+IF(N135="NO OFERTADO",0,IF(N135="NO CUMPLE EV TECNICA",0,IF(N135="NO HABILITA",0,IF(N135="HABILITA",('PRECIOS UNITARIOS'!$S135*500)/M135))))</f>
        <v>0</v>
      </c>
      <c r="P135" s="35">
        <f>'EV PRECIO REFERENCIA'!P135</f>
        <v>1705</v>
      </c>
      <c r="Q135" s="35" t="str">
        <f>'EV PRECIO REFERENCIA'!R135</f>
        <v>HABILITA</v>
      </c>
      <c r="R135" s="37">
        <f>+IF(Q135="NO OFERTADO",0,IF(Q135="NO CUMPLE EV TECNICA",0,IF(Q135="NO HABILITA",0,IF(Q135="HABILITA",('PRECIOS UNITARIOS'!$S135*500)/P135))))</f>
        <v>500</v>
      </c>
      <c r="S135" s="35">
        <f>'EV PRECIO REFERENCIA'!S135</f>
        <v>0</v>
      </c>
      <c r="T135" s="35" t="str">
        <f>'EV PRECIO REFERENCIA'!U135</f>
        <v>NO OFERTADO</v>
      </c>
      <c r="U135" s="37">
        <f>+IF(T135="NO OFERTADO",0,IF(T135="NO CUMPLE EV TECNICA",0,IF(T135="NO HABILITA",0,IF(T135="HABILITA",('PRECIOS UNITARIOS'!$S135*500)/S135))))</f>
        <v>0</v>
      </c>
      <c r="V135" s="35">
        <f>'EV PRECIO REFERENCIA'!V135</f>
        <v>0</v>
      </c>
      <c r="W135" s="35" t="str">
        <f>'EV PRECIO REFERENCIA'!X135</f>
        <v>NO OFERTADO</v>
      </c>
      <c r="X135" s="37">
        <f>+IF(W135="NO OFERTADO",0,IF(W135="NO CUMPLE EV TECNICA",0,IF(W135="NO HABILITA",0,IF(W135="HABILITA",('PRECIOS UNITARIOS'!$S135*500)/V135))))</f>
        <v>0</v>
      </c>
      <c r="Y135" s="35">
        <f>'EV PRECIO REFERENCIA'!Y135</f>
        <v>0</v>
      </c>
      <c r="Z135" s="35" t="str">
        <f>'EV PRECIO REFERENCIA'!AA135</f>
        <v>NO OFERTADO</v>
      </c>
      <c r="AA135" s="37">
        <f>+IF(Z135="NO OFERTADO",0,IF(Z135="NO CUMPLE EV TECNICA",0,IF(Z135="NO HABILITA",0,IF(Z135="HABILITA",('PRECIOS UNITARIOS'!$S135*500)/Y135))))</f>
        <v>0</v>
      </c>
      <c r="AB135" s="35">
        <f>'EV PRECIO REFERENCIA'!AB135</f>
        <v>2030</v>
      </c>
      <c r="AC135" s="35" t="str">
        <f>'EV PRECIO REFERENCIA'!AD135</f>
        <v>NO HABILITA</v>
      </c>
      <c r="AD135" s="37">
        <f>+IF(AC135="NO OFERTADO",0,IF(AC135="NO CUMPLE EV TECNICA",0,IF(AC135="NO HABILITA",0,IF(AC135="HABILITA",('PRECIOS UNITARIOS'!$S135*500)/AB135))))</f>
        <v>0</v>
      </c>
      <c r="AE135" s="35">
        <f>'EV PRECIO REFERENCIA'!AE135</f>
        <v>1705</v>
      </c>
      <c r="AF135" s="35" t="str">
        <f>'EV PRECIO REFERENCIA'!AG135</f>
        <v>HABILITA</v>
      </c>
      <c r="AG135" s="37">
        <f>+IF(AF135="NO OFERTADO",0,IF(AF135="NO CUMPLE EV TECNICA",0,IF(AF135="NO HABILITA",0,IF(AF135="HABILITA",('PRECIOS UNITARIOS'!$S135*500)/AE135))))</f>
        <v>500</v>
      </c>
      <c r="AH135" s="35">
        <f>'EV PRECIO REFERENCIA'!AH135</f>
        <v>0</v>
      </c>
      <c r="AI135" s="35" t="str">
        <f>'EV PRECIO REFERENCIA'!AJ135</f>
        <v>NO OFERTADO</v>
      </c>
      <c r="AJ135" s="37">
        <f>+IF(AI135="NO OFERTADO",0,IF(AI135="NO CUMPLE EV TECNICA",0,IF(AI135="NO HABILITA",0,IF(AI135="HABILITA",('PRECIOS UNITARIOS'!$S135*500)/AH135))))</f>
        <v>0</v>
      </c>
      <c r="AK135" s="35">
        <f>'EV PRECIO REFERENCIA'!AK135</f>
        <v>0</v>
      </c>
      <c r="AL135" s="35" t="str">
        <f>'EV PRECIO REFERENCIA'!AM135</f>
        <v>NO OFERTADO</v>
      </c>
      <c r="AM135" s="37">
        <f>+IF(AL135="NO OFERTADO",0,IF(AL135="NO CUMPLE EV TECNICA",0,IF(AL135="NO HABILITA",0,IF(AL135="HABILITA",('PRECIOS UNITARIOS'!$S135*500)/AK135))))</f>
        <v>0</v>
      </c>
      <c r="AN135" s="35">
        <f>'EV PRECIO REFERENCIA'!AN135</f>
        <v>0</v>
      </c>
      <c r="AO135" s="35" t="str">
        <f>'EV PRECIO REFERENCIA'!AP135</f>
        <v>NO OFERTADO</v>
      </c>
      <c r="AP135" s="37">
        <f>+IF(AO135="NO OFERTADO",0,IF(AO135="NO CUMPLE EV TECNICA",0,IF(AO135="NO HABILITA",0,IF(AO135="HABILITA",('PRECIOS UNITARIOS'!$S135*500)/AN135))))</f>
        <v>0</v>
      </c>
    </row>
    <row r="136" spans="1:42" s="14" customFormat="1" ht="38.25" x14ac:dyDescent="0.2">
      <c r="A136" s="141">
        <v>127</v>
      </c>
      <c r="B136" s="49" t="s">
        <v>384</v>
      </c>
      <c r="C136" s="49" t="s">
        <v>292</v>
      </c>
      <c r="D136" s="132">
        <v>1</v>
      </c>
      <c r="E136" s="50" t="s">
        <v>331</v>
      </c>
      <c r="F136" s="164">
        <v>2273</v>
      </c>
      <c r="G136" s="35">
        <f>'EV PRECIO REFERENCIA'!G136</f>
        <v>0</v>
      </c>
      <c r="H136" s="35" t="str">
        <f>'EV PRECIO REFERENCIA'!I136</f>
        <v>NO OFERTADO</v>
      </c>
      <c r="I136" s="37">
        <f>+IF(H136="NO OFERTADO",0,IF(H136="NO CUMPLE EV TECNICA",0,IF(H136="NO HABILITA",0,IF(H136="HABILITA",('PRECIOS UNITARIOS'!$S136*500)/G136))))</f>
        <v>0</v>
      </c>
      <c r="J136" s="35">
        <f>'EV PRECIO REFERENCIA'!J136</f>
        <v>0</v>
      </c>
      <c r="K136" s="35" t="str">
        <f>'EV PRECIO REFERENCIA'!L136</f>
        <v>NO OFERTADO</v>
      </c>
      <c r="L136" s="37">
        <f>+IF(K136="NO OFERTADO",0,IF(K136="NO CUMPLE EV TECNICA",0,IF(K136="NO HABILITA",0,IF(K136="HABILITA",('PRECIOS UNITARIOS'!$S136*500)/J136))))</f>
        <v>0</v>
      </c>
      <c r="M136" s="35">
        <f>'EV PRECIO REFERENCIA'!M136</f>
        <v>2900</v>
      </c>
      <c r="N136" s="35" t="str">
        <f>'EV PRECIO REFERENCIA'!O136</f>
        <v>HABILITA</v>
      </c>
      <c r="O136" s="37">
        <f>+IF(N136="NO OFERTADO",0,IF(N136="NO CUMPLE EV TECNICA",0,IF(N136="NO HABILITA",0,IF(N136="HABILITA",('PRECIOS UNITARIOS'!$S136*500)/M136))))</f>
        <v>431.0344827586207</v>
      </c>
      <c r="P136" s="35">
        <f>'EV PRECIO REFERENCIA'!P136</f>
        <v>2500</v>
      </c>
      <c r="Q136" s="35" t="str">
        <f>'EV PRECIO REFERENCIA'!R136</f>
        <v>HABILITA</v>
      </c>
      <c r="R136" s="37">
        <f>+IF(Q136="NO OFERTADO",0,IF(Q136="NO CUMPLE EV TECNICA",0,IF(Q136="NO HABILITA",0,IF(Q136="HABILITA",('PRECIOS UNITARIOS'!$S136*500)/P136))))</f>
        <v>500</v>
      </c>
      <c r="S136" s="35">
        <f>'EV PRECIO REFERENCIA'!S136</f>
        <v>0</v>
      </c>
      <c r="T136" s="35" t="str">
        <f>'EV PRECIO REFERENCIA'!U136</f>
        <v>NO OFERTADO</v>
      </c>
      <c r="U136" s="37">
        <f>+IF(T136="NO OFERTADO",0,IF(T136="NO CUMPLE EV TECNICA",0,IF(T136="NO HABILITA",0,IF(T136="HABILITA",('PRECIOS UNITARIOS'!$S136*500)/S136))))</f>
        <v>0</v>
      </c>
      <c r="V136" s="35">
        <f>'EV PRECIO REFERENCIA'!V136</f>
        <v>0</v>
      </c>
      <c r="W136" s="35" t="str">
        <f>'EV PRECIO REFERENCIA'!X136</f>
        <v>NO OFERTADO</v>
      </c>
      <c r="X136" s="37">
        <f>+IF(W136="NO OFERTADO",0,IF(W136="NO CUMPLE EV TECNICA",0,IF(W136="NO HABILITA",0,IF(W136="HABILITA",('PRECIOS UNITARIOS'!$S136*500)/V136))))</f>
        <v>0</v>
      </c>
      <c r="Y136" s="35">
        <f>'EV PRECIO REFERENCIA'!Y136</f>
        <v>0</v>
      </c>
      <c r="Z136" s="35" t="str">
        <f>'EV PRECIO REFERENCIA'!AA136</f>
        <v>NO OFERTADO</v>
      </c>
      <c r="AA136" s="37">
        <f>+IF(Z136="NO OFERTADO",0,IF(Z136="NO CUMPLE EV TECNICA",0,IF(Z136="NO HABILITA",0,IF(Z136="HABILITA",('PRECIOS UNITARIOS'!$S136*500)/Y136))))</f>
        <v>0</v>
      </c>
      <c r="AB136" s="35">
        <f>'EV PRECIO REFERENCIA'!AB136</f>
        <v>3040</v>
      </c>
      <c r="AC136" s="35" t="str">
        <f>'EV PRECIO REFERENCIA'!AD136</f>
        <v>NO HABILITA</v>
      </c>
      <c r="AD136" s="37">
        <f>+IF(AC136="NO OFERTADO",0,IF(AC136="NO CUMPLE EV TECNICA",0,IF(AC136="NO HABILITA",0,IF(AC136="HABILITA",('PRECIOS UNITARIOS'!$S136*500)/AB136))))</f>
        <v>0</v>
      </c>
      <c r="AE136" s="35">
        <f>'EV PRECIO REFERENCIA'!AE136</f>
        <v>2500</v>
      </c>
      <c r="AF136" s="35" t="str">
        <f>'EV PRECIO REFERENCIA'!AG136</f>
        <v>HABILITA</v>
      </c>
      <c r="AG136" s="37">
        <f>+IF(AF136="NO OFERTADO",0,IF(AF136="NO CUMPLE EV TECNICA",0,IF(AF136="NO HABILITA",0,IF(AF136="HABILITA",('PRECIOS UNITARIOS'!$S136*500)/AE136))))</f>
        <v>500</v>
      </c>
      <c r="AH136" s="35">
        <f>'EV PRECIO REFERENCIA'!AH136</f>
        <v>0</v>
      </c>
      <c r="AI136" s="35" t="str">
        <f>'EV PRECIO REFERENCIA'!AJ136</f>
        <v>NO OFERTADO</v>
      </c>
      <c r="AJ136" s="37">
        <f>+IF(AI136="NO OFERTADO",0,IF(AI136="NO CUMPLE EV TECNICA",0,IF(AI136="NO HABILITA",0,IF(AI136="HABILITA",('PRECIOS UNITARIOS'!$S136*500)/AH136))))</f>
        <v>0</v>
      </c>
      <c r="AK136" s="35">
        <f>'EV PRECIO REFERENCIA'!AK136</f>
        <v>0</v>
      </c>
      <c r="AL136" s="35" t="str">
        <f>'EV PRECIO REFERENCIA'!AM136</f>
        <v>NO OFERTADO</v>
      </c>
      <c r="AM136" s="37">
        <f>+IF(AL136="NO OFERTADO",0,IF(AL136="NO CUMPLE EV TECNICA",0,IF(AL136="NO HABILITA",0,IF(AL136="HABILITA",('PRECIOS UNITARIOS'!$S136*500)/AK136))))</f>
        <v>0</v>
      </c>
      <c r="AN136" s="35">
        <f>'EV PRECIO REFERENCIA'!AN136</f>
        <v>0</v>
      </c>
      <c r="AO136" s="35" t="str">
        <f>'EV PRECIO REFERENCIA'!AP136</f>
        <v>NO OFERTADO</v>
      </c>
      <c r="AP136" s="37">
        <f>+IF(AO136="NO OFERTADO",0,IF(AO136="NO CUMPLE EV TECNICA",0,IF(AO136="NO HABILITA",0,IF(AO136="HABILITA",('PRECIOS UNITARIOS'!$S136*500)/AN136))))</f>
        <v>0</v>
      </c>
    </row>
    <row r="137" spans="1:42" s="14" customFormat="1" ht="38.25" x14ac:dyDescent="0.2">
      <c r="A137" s="132">
        <v>128</v>
      </c>
      <c r="B137" s="49" t="s">
        <v>385</v>
      </c>
      <c r="C137" s="49" t="s">
        <v>292</v>
      </c>
      <c r="D137" s="132">
        <v>1</v>
      </c>
      <c r="E137" s="50" t="s">
        <v>331</v>
      </c>
      <c r="F137" s="164">
        <v>1477</v>
      </c>
      <c r="G137" s="35">
        <f>'EV PRECIO REFERENCIA'!G137</f>
        <v>0</v>
      </c>
      <c r="H137" s="35" t="str">
        <f>'EV PRECIO REFERENCIA'!I137</f>
        <v>NO OFERTADO</v>
      </c>
      <c r="I137" s="37">
        <f>+IF(H137="NO OFERTADO",0,IF(H137="NO CUMPLE EV TECNICA",0,IF(H137="NO HABILITA",0,IF(H137="HABILITA",('PRECIOS UNITARIOS'!$S137*500)/G137))))</f>
        <v>0</v>
      </c>
      <c r="J137" s="35">
        <f>'EV PRECIO REFERENCIA'!J137</f>
        <v>0</v>
      </c>
      <c r="K137" s="35" t="str">
        <f>'EV PRECIO REFERENCIA'!L137</f>
        <v>NO OFERTADO</v>
      </c>
      <c r="L137" s="37">
        <f>+IF(K137="NO OFERTADO",0,IF(K137="NO CUMPLE EV TECNICA",0,IF(K137="NO HABILITA",0,IF(K137="HABILITA",('PRECIOS UNITARIOS'!$S137*500)/J137))))</f>
        <v>0</v>
      </c>
      <c r="M137" s="35">
        <f>'EV PRECIO REFERENCIA'!M137</f>
        <v>2310</v>
      </c>
      <c r="N137" s="35" t="str">
        <f>'EV PRECIO REFERENCIA'!O137</f>
        <v>NO HABILITA</v>
      </c>
      <c r="O137" s="37">
        <f>+IF(N137="NO OFERTADO",0,IF(N137="NO CUMPLE EV TECNICA",0,IF(N137="NO HABILITA",0,IF(N137="HABILITA",('PRECIOS UNITARIOS'!$S137*500)/M137))))</f>
        <v>0</v>
      </c>
      <c r="P137" s="35">
        <f>'EV PRECIO REFERENCIA'!P137</f>
        <v>2543</v>
      </c>
      <c r="Q137" s="35" t="str">
        <f>'EV PRECIO REFERENCIA'!R137</f>
        <v>NO HABILITA</v>
      </c>
      <c r="R137" s="37">
        <f>+IF(Q137="NO OFERTADO",0,IF(Q137="NO CUMPLE EV TECNICA",0,IF(Q137="NO HABILITA",0,IF(Q137="HABILITA",('PRECIOS UNITARIOS'!$S137*500)/P137))))</f>
        <v>0</v>
      </c>
      <c r="S137" s="35">
        <f>'EV PRECIO REFERENCIA'!S137</f>
        <v>0</v>
      </c>
      <c r="T137" s="35" t="str">
        <f>'EV PRECIO REFERENCIA'!U137</f>
        <v>NO OFERTADO</v>
      </c>
      <c r="U137" s="37">
        <f>+IF(T137="NO OFERTADO",0,IF(T137="NO CUMPLE EV TECNICA",0,IF(T137="NO HABILITA",0,IF(T137="HABILITA",('PRECIOS UNITARIOS'!$S137*500)/S137))))</f>
        <v>0</v>
      </c>
      <c r="V137" s="35">
        <f>'EV PRECIO REFERENCIA'!V137</f>
        <v>0</v>
      </c>
      <c r="W137" s="35" t="str">
        <f>'EV PRECIO REFERENCIA'!X137</f>
        <v>NO OFERTADO</v>
      </c>
      <c r="X137" s="37">
        <f>+IF(W137="NO OFERTADO",0,IF(W137="NO CUMPLE EV TECNICA",0,IF(W137="NO HABILITA",0,IF(W137="HABILITA",('PRECIOS UNITARIOS'!$S137*500)/V137))))</f>
        <v>0</v>
      </c>
      <c r="Y137" s="35">
        <f>'EV PRECIO REFERENCIA'!Y137</f>
        <v>0</v>
      </c>
      <c r="Z137" s="35" t="str">
        <f>'EV PRECIO REFERENCIA'!AA137</f>
        <v>NO OFERTADO</v>
      </c>
      <c r="AA137" s="37">
        <f>+IF(Z137="NO OFERTADO",0,IF(Z137="NO CUMPLE EV TECNICA",0,IF(Z137="NO HABILITA",0,IF(Z137="HABILITA",('PRECIOS UNITARIOS'!$S137*500)/Y137))))</f>
        <v>0</v>
      </c>
      <c r="AB137" s="35">
        <f>'EV PRECIO REFERENCIA'!AB137</f>
        <v>2030</v>
      </c>
      <c r="AC137" s="35" t="str">
        <f>'EV PRECIO REFERENCIA'!AD137</f>
        <v>NO HABILITA</v>
      </c>
      <c r="AD137" s="37">
        <f>+IF(AC137="NO OFERTADO",0,IF(AC137="NO CUMPLE EV TECNICA",0,IF(AC137="NO HABILITA",0,IF(AC137="HABILITA",('PRECIOS UNITARIOS'!$S137*500)/AB137))))</f>
        <v>0</v>
      </c>
      <c r="AE137" s="35">
        <f>'EV PRECIO REFERENCIA'!AE137</f>
        <v>1705</v>
      </c>
      <c r="AF137" s="35" t="str">
        <f>'EV PRECIO REFERENCIA'!AG137</f>
        <v>HABILITA</v>
      </c>
      <c r="AG137" s="37">
        <f>+IF(AF137="NO OFERTADO",0,IF(AF137="NO CUMPLE EV TECNICA",0,IF(AF137="NO HABILITA",0,IF(AF137="HABILITA",('PRECIOS UNITARIOS'!$S137*500)/AE137))))</f>
        <v>500</v>
      </c>
      <c r="AH137" s="35">
        <f>'EV PRECIO REFERENCIA'!AH137</f>
        <v>0</v>
      </c>
      <c r="AI137" s="35" t="str">
        <f>'EV PRECIO REFERENCIA'!AJ137</f>
        <v>NO OFERTADO</v>
      </c>
      <c r="AJ137" s="37">
        <f>+IF(AI137="NO OFERTADO",0,IF(AI137="NO CUMPLE EV TECNICA",0,IF(AI137="NO HABILITA",0,IF(AI137="HABILITA",('PRECIOS UNITARIOS'!$S137*500)/AH137))))</f>
        <v>0</v>
      </c>
      <c r="AK137" s="35">
        <f>'EV PRECIO REFERENCIA'!AK137</f>
        <v>0</v>
      </c>
      <c r="AL137" s="35" t="str">
        <f>'EV PRECIO REFERENCIA'!AM137</f>
        <v>NO OFERTADO</v>
      </c>
      <c r="AM137" s="37">
        <f>+IF(AL137="NO OFERTADO",0,IF(AL137="NO CUMPLE EV TECNICA",0,IF(AL137="NO HABILITA",0,IF(AL137="HABILITA",('PRECIOS UNITARIOS'!$S137*500)/AK137))))</f>
        <v>0</v>
      </c>
      <c r="AN137" s="35">
        <f>'EV PRECIO REFERENCIA'!AN137</f>
        <v>0</v>
      </c>
      <c r="AO137" s="35" t="str">
        <f>'EV PRECIO REFERENCIA'!AP137</f>
        <v>NO OFERTADO</v>
      </c>
      <c r="AP137" s="37">
        <f>+IF(AO137="NO OFERTADO",0,IF(AO137="NO CUMPLE EV TECNICA",0,IF(AO137="NO HABILITA",0,IF(AO137="HABILITA",('PRECIOS UNITARIOS'!$S137*500)/AN137))))</f>
        <v>0</v>
      </c>
    </row>
    <row r="138" spans="1:42" s="14" customFormat="1" ht="38.25" x14ac:dyDescent="0.2">
      <c r="A138" s="133">
        <v>129</v>
      </c>
      <c r="B138" s="49" t="s">
        <v>386</v>
      </c>
      <c r="C138" s="49" t="s">
        <v>292</v>
      </c>
      <c r="D138" s="132">
        <v>1</v>
      </c>
      <c r="E138" s="50" t="s">
        <v>331</v>
      </c>
      <c r="F138" s="164">
        <v>2273</v>
      </c>
      <c r="G138" s="35">
        <f>'EV PRECIO REFERENCIA'!G138</f>
        <v>0</v>
      </c>
      <c r="H138" s="35" t="str">
        <f>'EV PRECIO REFERENCIA'!I138</f>
        <v>NO OFERTADO</v>
      </c>
      <c r="I138" s="37">
        <f>+IF(H138="NO OFERTADO",0,IF(H138="NO CUMPLE EV TECNICA",0,IF(H138="NO HABILITA",0,IF(H138="HABILITA",('PRECIOS UNITARIOS'!$S138*500)/G138))))</f>
        <v>0</v>
      </c>
      <c r="J138" s="35">
        <f>'EV PRECIO REFERENCIA'!J138</f>
        <v>0</v>
      </c>
      <c r="K138" s="35" t="str">
        <f>'EV PRECIO REFERENCIA'!L138</f>
        <v>NO OFERTADO</v>
      </c>
      <c r="L138" s="37">
        <f>+IF(K138="NO OFERTADO",0,IF(K138="NO CUMPLE EV TECNICA",0,IF(K138="NO HABILITA",0,IF(K138="HABILITA",('PRECIOS UNITARIOS'!$S138*500)/J138))))</f>
        <v>0</v>
      </c>
      <c r="M138" s="35">
        <f>'EV PRECIO REFERENCIA'!M138</f>
        <v>2900</v>
      </c>
      <c r="N138" s="35" t="str">
        <f>'EV PRECIO REFERENCIA'!O138</f>
        <v>HABILITA</v>
      </c>
      <c r="O138" s="37">
        <f>+IF(N138="NO OFERTADO",0,IF(N138="NO CUMPLE EV TECNICA",0,IF(N138="NO HABILITA",0,IF(N138="HABILITA",('PRECIOS UNITARIOS'!$S138*500)/M138))))</f>
        <v>431.0344827586207</v>
      </c>
      <c r="P138" s="35">
        <f>'EV PRECIO REFERENCIA'!P138</f>
        <v>2500</v>
      </c>
      <c r="Q138" s="35" t="str">
        <f>'EV PRECIO REFERENCIA'!R138</f>
        <v>HABILITA</v>
      </c>
      <c r="R138" s="37">
        <f>+IF(Q138="NO OFERTADO",0,IF(Q138="NO CUMPLE EV TECNICA",0,IF(Q138="NO HABILITA",0,IF(Q138="HABILITA",('PRECIOS UNITARIOS'!$S138*500)/P138))))</f>
        <v>500</v>
      </c>
      <c r="S138" s="35">
        <f>'EV PRECIO REFERENCIA'!S138</f>
        <v>0</v>
      </c>
      <c r="T138" s="35" t="str">
        <f>'EV PRECIO REFERENCIA'!U138</f>
        <v>NO OFERTADO</v>
      </c>
      <c r="U138" s="37">
        <f>+IF(T138="NO OFERTADO",0,IF(T138="NO CUMPLE EV TECNICA",0,IF(T138="NO HABILITA",0,IF(T138="HABILITA",('PRECIOS UNITARIOS'!$S138*500)/S138))))</f>
        <v>0</v>
      </c>
      <c r="V138" s="35">
        <f>'EV PRECIO REFERENCIA'!V138</f>
        <v>0</v>
      </c>
      <c r="W138" s="35" t="str">
        <f>'EV PRECIO REFERENCIA'!X138</f>
        <v>NO OFERTADO</v>
      </c>
      <c r="X138" s="37">
        <f>+IF(W138="NO OFERTADO",0,IF(W138="NO CUMPLE EV TECNICA",0,IF(W138="NO HABILITA",0,IF(W138="HABILITA",('PRECIOS UNITARIOS'!$S138*500)/V138))))</f>
        <v>0</v>
      </c>
      <c r="Y138" s="35">
        <f>'EV PRECIO REFERENCIA'!Y138</f>
        <v>0</v>
      </c>
      <c r="Z138" s="35" t="str">
        <f>'EV PRECIO REFERENCIA'!AA138</f>
        <v>NO OFERTADO</v>
      </c>
      <c r="AA138" s="37">
        <f>+IF(Z138="NO OFERTADO",0,IF(Z138="NO CUMPLE EV TECNICA",0,IF(Z138="NO HABILITA",0,IF(Z138="HABILITA",('PRECIOS UNITARIOS'!$S138*500)/Y138))))</f>
        <v>0</v>
      </c>
      <c r="AB138" s="35">
        <f>'EV PRECIO REFERENCIA'!AB138</f>
        <v>3040</v>
      </c>
      <c r="AC138" s="35" t="str">
        <f>'EV PRECIO REFERENCIA'!AD138</f>
        <v>NO HABILITA</v>
      </c>
      <c r="AD138" s="37">
        <f>+IF(AC138="NO OFERTADO",0,IF(AC138="NO CUMPLE EV TECNICA",0,IF(AC138="NO HABILITA",0,IF(AC138="HABILITA",('PRECIOS UNITARIOS'!$S138*500)/AB138))))</f>
        <v>0</v>
      </c>
      <c r="AE138" s="35">
        <f>'EV PRECIO REFERENCIA'!AE138</f>
        <v>2500</v>
      </c>
      <c r="AF138" s="35" t="str">
        <f>'EV PRECIO REFERENCIA'!AG138</f>
        <v>HABILITA</v>
      </c>
      <c r="AG138" s="37">
        <f>+IF(AF138="NO OFERTADO",0,IF(AF138="NO CUMPLE EV TECNICA",0,IF(AF138="NO HABILITA",0,IF(AF138="HABILITA",('PRECIOS UNITARIOS'!$S138*500)/AE138))))</f>
        <v>500</v>
      </c>
      <c r="AH138" s="35">
        <f>'EV PRECIO REFERENCIA'!AH138</f>
        <v>0</v>
      </c>
      <c r="AI138" s="35" t="str">
        <f>'EV PRECIO REFERENCIA'!AJ138</f>
        <v>NO OFERTADO</v>
      </c>
      <c r="AJ138" s="37">
        <f>+IF(AI138="NO OFERTADO",0,IF(AI138="NO CUMPLE EV TECNICA",0,IF(AI138="NO HABILITA",0,IF(AI138="HABILITA",('PRECIOS UNITARIOS'!$S138*500)/AH138))))</f>
        <v>0</v>
      </c>
      <c r="AK138" s="35">
        <f>'EV PRECIO REFERENCIA'!AK138</f>
        <v>0</v>
      </c>
      <c r="AL138" s="35" t="str">
        <f>'EV PRECIO REFERENCIA'!AM138</f>
        <v>NO OFERTADO</v>
      </c>
      <c r="AM138" s="37">
        <f>+IF(AL138="NO OFERTADO",0,IF(AL138="NO CUMPLE EV TECNICA",0,IF(AL138="NO HABILITA",0,IF(AL138="HABILITA",('PRECIOS UNITARIOS'!$S138*500)/AK138))))</f>
        <v>0</v>
      </c>
      <c r="AN138" s="35">
        <f>'EV PRECIO REFERENCIA'!AN138</f>
        <v>0</v>
      </c>
      <c r="AO138" s="35" t="str">
        <f>'EV PRECIO REFERENCIA'!AP138</f>
        <v>NO OFERTADO</v>
      </c>
      <c r="AP138" s="37">
        <f>+IF(AO138="NO OFERTADO",0,IF(AO138="NO CUMPLE EV TECNICA",0,IF(AO138="NO HABILITA",0,IF(AO138="HABILITA",('PRECIOS UNITARIOS'!$S138*500)/AN138))))</f>
        <v>0</v>
      </c>
    </row>
    <row r="139" spans="1:42" s="14" customFormat="1" ht="38.25" x14ac:dyDescent="0.2">
      <c r="A139" s="132">
        <v>130</v>
      </c>
      <c r="B139" s="49" t="s">
        <v>387</v>
      </c>
      <c r="C139" s="49" t="s">
        <v>292</v>
      </c>
      <c r="D139" s="132">
        <v>1</v>
      </c>
      <c r="E139" s="50" t="s">
        <v>331</v>
      </c>
      <c r="F139" s="164">
        <v>2273</v>
      </c>
      <c r="G139" s="35">
        <f>'EV PRECIO REFERENCIA'!G139</f>
        <v>0</v>
      </c>
      <c r="H139" s="35" t="str">
        <f>'EV PRECIO REFERENCIA'!I139</f>
        <v>NO OFERTADO</v>
      </c>
      <c r="I139" s="37">
        <f>+IF(H139="NO OFERTADO",0,IF(H139="NO CUMPLE EV TECNICA",0,IF(H139="NO HABILITA",0,IF(H139="HABILITA",('PRECIOS UNITARIOS'!$S139*500)/G139))))</f>
        <v>0</v>
      </c>
      <c r="J139" s="35">
        <f>'EV PRECIO REFERENCIA'!J139</f>
        <v>0</v>
      </c>
      <c r="K139" s="35" t="str">
        <f>'EV PRECIO REFERENCIA'!L139</f>
        <v>NO OFERTADO</v>
      </c>
      <c r="L139" s="37">
        <f>+IF(K139="NO OFERTADO",0,IF(K139="NO CUMPLE EV TECNICA",0,IF(K139="NO HABILITA",0,IF(K139="HABILITA",('PRECIOS UNITARIOS'!$S139*500)/J139))))</f>
        <v>0</v>
      </c>
      <c r="M139" s="35">
        <f>'EV PRECIO REFERENCIA'!M139</f>
        <v>0</v>
      </c>
      <c r="N139" s="35" t="str">
        <f>'EV PRECIO REFERENCIA'!O139</f>
        <v>NO OFERTADO</v>
      </c>
      <c r="O139" s="37">
        <f>+IF(N139="NO OFERTADO",0,IF(N139="NO CUMPLE EV TECNICA",0,IF(N139="NO HABILITA",0,IF(N139="HABILITA",('PRECIOS UNITARIOS'!$S139*500)/M139))))</f>
        <v>0</v>
      </c>
      <c r="P139" s="35">
        <f>'EV PRECIO REFERENCIA'!P139</f>
        <v>2500</v>
      </c>
      <c r="Q139" s="35" t="str">
        <f>'EV PRECIO REFERENCIA'!R139</f>
        <v>HABILITA</v>
      </c>
      <c r="R139" s="37">
        <f>+IF(Q139="NO OFERTADO",0,IF(Q139="NO CUMPLE EV TECNICA",0,IF(Q139="NO HABILITA",0,IF(Q139="HABILITA",('PRECIOS UNITARIOS'!$S139*500)/P139))))</f>
        <v>500</v>
      </c>
      <c r="S139" s="35">
        <f>'EV PRECIO REFERENCIA'!S139</f>
        <v>0</v>
      </c>
      <c r="T139" s="35" t="str">
        <f>'EV PRECIO REFERENCIA'!U139</f>
        <v>NO OFERTADO</v>
      </c>
      <c r="U139" s="37">
        <f>+IF(T139="NO OFERTADO",0,IF(T139="NO CUMPLE EV TECNICA",0,IF(T139="NO HABILITA",0,IF(T139="HABILITA",('PRECIOS UNITARIOS'!$S139*500)/S139))))</f>
        <v>0</v>
      </c>
      <c r="V139" s="35">
        <f>'EV PRECIO REFERENCIA'!V139</f>
        <v>0</v>
      </c>
      <c r="W139" s="35" t="str">
        <f>'EV PRECIO REFERENCIA'!X139</f>
        <v>NO OFERTADO</v>
      </c>
      <c r="X139" s="37">
        <f>+IF(W139="NO OFERTADO",0,IF(W139="NO CUMPLE EV TECNICA",0,IF(W139="NO HABILITA",0,IF(W139="HABILITA",('PRECIOS UNITARIOS'!$S139*500)/V139))))</f>
        <v>0</v>
      </c>
      <c r="Y139" s="35">
        <f>'EV PRECIO REFERENCIA'!Y139</f>
        <v>0</v>
      </c>
      <c r="Z139" s="35" t="str">
        <f>'EV PRECIO REFERENCIA'!AA139</f>
        <v>NO OFERTADO</v>
      </c>
      <c r="AA139" s="37">
        <f>+IF(Z139="NO OFERTADO",0,IF(Z139="NO CUMPLE EV TECNICA",0,IF(Z139="NO HABILITA",0,IF(Z139="HABILITA",('PRECIOS UNITARIOS'!$S139*500)/Y139))))</f>
        <v>0</v>
      </c>
      <c r="AB139" s="35">
        <f>'EV PRECIO REFERENCIA'!AB139</f>
        <v>3040</v>
      </c>
      <c r="AC139" s="35" t="str">
        <f>'EV PRECIO REFERENCIA'!AD139</f>
        <v>NO HABILITA</v>
      </c>
      <c r="AD139" s="37">
        <f>+IF(AC139="NO OFERTADO",0,IF(AC139="NO CUMPLE EV TECNICA",0,IF(AC139="NO HABILITA",0,IF(AC139="HABILITA",('PRECIOS UNITARIOS'!$S139*500)/AB139))))</f>
        <v>0</v>
      </c>
      <c r="AE139" s="35">
        <f>'EV PRECIO REFERENCIA'!AE139</f>
        <v>2500</v>
      </c>
      <c r="AF139" s="35" t="str">
        <f>'EV PRECIO REFERENCIA'!AG139</f>
        <v>HABILITA</v>
      </c>
      <c r="AG139" s="37">
        <f>+IF(AF139="NO OFERTADO",0,IF(AF139="NO CUMPLE EV TECNICA",0,IF(AF139="NO HABILITA",0,IF(AF139="HABILITA",('PRECIOS UNITARIOS'!$S139*500)/AE139))))</f>
        <v>500</v>
      </c>
      <c r="AH139" s="35">
        <f>'EV PRECIO REFERENCIA'!AH139</f>
        <v>0</v>
      </c>
      <c r="AI139" s="35" t="str">
        <f>'EV PRECIO REFERENCIA'!AJ139</f>
        <v>NO OFERTADO</v>
      </c>
      <c r="AJ139" s="37">
        <f>+IF(AI139="NO OFERTADO",0,IF(AI139="NO CUMPLE EV TECNICA",0,IF(AI139="NO HABILITA",0,IF(AI139="HABILITA",('PRECIOS UNITARIOS'!$S139*500)/AH139))))</f>
        <v>0</v>
      </c>
      <c r="AK139" s="35">
        <f>'EV PRECIO REFERENCIA'!AK139</f>
        <v>0</v>
      </c>
      <c r="AL139" s="35" t="str">
        <f>'EV PRECIO REFERENCIA'!AM139</f>
        <v>NO OFERTADO</v>
      </c>
      <c r="AM139" s="37">
        <f>+IF(AL139="NO OFERTADO",0,IF(AL139="NO CUMPLE EV TECNICA",0,IF(AL139="NO HABILITA",0,IF(AL139="HABILITA",('PRECIOS UNITARIOS'!$S139*500)/AK139))))</f>
        <v>0</v>
      </c>
      <c r="AN139" s="35">
        <f>'EV PRECIO REFERENCIA'!AN139</f>
        <v>0</v>
      </c>
      <c r="AO139" s="35" t="str">
        <f>'EV PRECIO REFERENCIA'!AP139</f>
        <v>NO OFERTADO</v>
      </c>
      <c r="AP139" s="37">
        <f>+IF(AO139="NO OFERTADO",0,IF(AO139="NO CUMPLE EV TECNICA",0,IF(AO139="NO HABILITA",0,IF(AO139="HABILITA",('PRECIOS UNITARIOS'!$S139*500)/AN139))))</f>
        <v>0</v>
      </c>
    </row>
    <row r="140" spans="1:42" s="14" customFormat="1" ht="38.25" x14ac:dyDescent="0.2">
      <c r="A140" s="133">
        <v>131</v>
      </c>
      <c r="B140" s="49" t="s">
        <v>388</v>
      </c>
      <c r="C140" s="49" t="s">
        <v>292</v>
      </c>
      <c r="D140" s="132">
        <v>1</v>
      </c>
      <c r="E140" s="50" t="s">
        <v>331</v>
      </c>
      <c r="F140" s="164">
        <v>2273</v>
      </c>
      <c r="G140" s="35">
        <f>'EV PRECIO REFERENCIA'!G140</f>
        <v>0</v>
      </c>
      <c r="H140" s="35" t="str">
        <f>'EV PRECIO REFERENCIA'!I140</f>
        <v>NO OFERTADO</v>
      </c>
      <c r="I140" s="37">
        <f>+IF(H140="NO OFERTADO",0,IF(H140="NO CUMPLE EV TECNICA",0,IF(H140="NO HABILITA",0,IF(H140="HABILITA",('PRECIOS UNITARIOS'!$S140*500)/G140))))</f>
        <v>0</v>
      </c>
      <c r="J140" s="35">
        <f>'EV PRECIO REFERENCIA'!J140</f>
        <v>0</v>
      </c>
      <c r="K140" s="35" t="str">
        <f>'EV PRECIO REFERENCIA'!L140</f>
        <v>NO OFERTADO</v>
      </c>
      <c r="L140" s="37">
        <f>+IF(K140="NO OFERTADO",0,IF(K140="NO CUMPLE EV TECNICA",0,IF(K140="NO HABILITA",0,IF(K140="HABILITA",('PRECIOS UNITARIOS'!$S140*500)/J140))))</f>
        <v>0</v>
      </c>
      <c r="M140" s="35">
        <f>'EV PRECIO REFERENCIA'!M140</f>
        <v>2900</v>
      </c>
      <c r="N140" s="35" t="str">
        <f>'EV PRECIO REFERENCIA'!O140</f>
        <v>HABILITA</v>
      </c>
      <c r="O140" s="37">
        <f>+IF(N140="NO OFERTADO",0,IF(N140="NO CUMPLE EV TECNICA",0,IF(N140="NO HABILITA",0,IF(N140="HABILITA",('PRECIOS UNITARIOS'!$S140*500)/M140))))</f>
        <v>380.68965517241378</v>
      </c>
      <c r="P140" s="35">
        <f>'EV PRECIO REFERENCIA'!P140</f>
        <v>2208</v>
      </c>
      <c r="Q140" s="35" t="str">
        <f>'EV PRECIO REFERENCIA'!R140</f>
        <v>HABILITA</v>
      </c>
      <c r="R140" s="37">
        <f>+IF(Q140="NO OFERTADO",0,IF(Q140="NO CUMPLE EV TECNICA",0,IF(Q140="NO HABILITA",0,IF(Q140="HABILITA",('PRECIOS UNITARIOS'!$S140*500)/P140))))</f>
        <v>500</v>
      </c>
      <c r="S140" s="35">
        <f>'EV PRECIO REFERENCIA'!S140</f>
        <v>0</v>
      </c>
      <c r="T140" s="35" t="str">
        <f>'EV PRECIO REFERENCIA'!U140</f>
        <v>NO OFERTADO</v>
      </c>
      <c r="U140" s="37">
        <f>+IF(T140="NO OFERTADO",0,IF(T140="NO CUMPLE EV TECNICA",0,IF(T140="NO HABILITA",0,IF(T140="HABILITA",('PRECIOS UNITARIOS'!$S140*500)/S140))))</f>
        <v>0</v>
      </c>
      <c r="V140" s="35">
        <f>'EV PRECIO REFERENCIA'!V140</f>
        <v>0</v>
      </c>
      <c r="W140" s="35" t="str">
        <f>'EV PRECIO REFERENCIA'!X140</f>
        <v>NO OFERTADO</v>
      </c>
      <c r="X140" s="37">
        <f>+IF(W140="NO OFERTADO",0,IF(W140="NO CUMPLE EV TECNICA",0,IF(W140="NO HABILITA",0,IF(W140="HABILITA",('PRECIOS UNITARIOS'!$S140*500)/V140))))</f>
        <v>0</v>
      </c>
      <c r="Y140" s="35">
        <f>'EV PRECIO REFERENCIA'!Y140</f>
        <v>0</v>
      </c>
      <c r="Z140" s="35" t="str">
        <f>'EV PRECIO REFERENCIA'!AA140</f>
        <v>NO OFERTADO</v>
      </c>
      <c r="AA140" s="37">
        <f>+IF(Z140="NO OFERTADO",0,IF(Z140="NO CUMPLE EV TECNICA",0,IF(Z140="NO HABILITA",0,IF(Z140="HABILITA",('PRECIOS UNITARIOS'!$S140*500)/Y140))))</f>
        <v>0</v>
      </c>
      <c r="AB140" s="35">
        <f>'EV PRECIO REFERENCIA'!AB140</f>
        <v>3040</v>
      </c>
      <c r="AC140" s="35" t="str">
        <f>'EV PRECIO REFERENCIA'!AD140</f>
        <v>NO HABILITA</v>
      </c>
      <c r="AD140" s="37">
        <f>+IF(AC140="NO OFERTADO",0,IF(AC140="NO CUMPLE EV TECNICA",0,IF(AC140="NO HABILITA",0,IF(AC140="HABILITA",('PRECIOS UNITARIOS'!$S140*500)/AB140))))</f>
        <v>0</v>
      </c>
      <c r="AE140" s="35">
        <f>'EV PRECIO REFERENCIA'!AE140</f>
        <v>2500</v>
      </c>
      <c r="AF140" s="35" t="str">
        <f>'EV PRECIO REFERENCIA'!AG140</f>
        <v>HABILITA</v>
      </c>
      <c r="AG140" s="37">
        <f>+IF(AF140="NO OFERTADO",0,IF(AF140="NO CUMPLE EV TECNICA",0,IF(AF140="NO HABILITA",0,IF(AF140="HABILITA",('PRECIOS UNITARIOS'!$S140*500)/AE140))))</f>
        <v>441.6</v>
      </c>
      <c r="AH140" s="35">
        <f>'EV PRECIO REFERENCIA'!AH140</f>
        <v>0</v>
      </c>
      <c r="AI140" s="35" t="str">
        <f>'EV PRECIO REFERENCIA'!AJ140</f>
        <v>NO OFERTADO</v>
      </c>
      <c r="AJ140" s="37">
        <f>+IF(AI140="NO OFERTADO",0,IF(AI140="NO CUMPLE EV TECNICA",0,IF(AI140="NO HABILITA",0,IF(AI140="HABILITA",('PRECIOS UNITARIOS'!$S140*500)/AH140))))</f>
        <v>0</v>
      </c>
      <c r="AK140" s="35">
        <f>'EV PRECIO REFERENCIA'!AK140</f>
        <v>0</v>
      </c>
      <c r="AL140" s="35" t="str">
        <f>'EV PRECIO REFERENCIA'!AM140</f>
        <v>NO OFERTADO</v>
      </c>
      <c r="AM140" s="37">
        <f>+IF(AL140="NO OFERTADO",0,IF(AL140="NO CUMPLE EV TECNICA",0,IF(AL140="NO HABILITA",0,IF(AL140="HABILITA",('PRECIOS UNITARIOS'!$S140*500)/AK140))))</f>
        <v>0</v>
      </c>
      <c r="AN140" s="35">
        <f>'EV PRECIO REFERENCIA'!AN140</f>
        <v>0</v>
      </c>
      <c r="AO140" s="35" t="str">
        <f>'EV PRECIO REFERENCIA'!AP140</f>
        <v>NO OFERTADO</v>
      </c>
      <c r="AP140" s="37">
        <f>+IF(AO140="NO OFERTADO",0,IF(AO140="NO CUMPLE EV TECNICA",0,IF(AO140="NO HABILITA",0,IF(AO140="HABILITA",('PRECIOS UNITARIOS'!$S140*500)/AN140))))</f>
        <v>0</v>
      </c>
    </row>
    <row r="141" spans="1:42" s="14" customFormat="1" ht="38.25" x14ac:dyDescent="0.2">
      <c r="A141" s="132">
        <v>132</v>
      </c>
      <c r="B141" s="49" t="s">
        <v>389</v>
      </c>
      <c r="C141" s="49" t="s">
        <v>292</v>
      </c>
      <c r="D141" s="132">
        <v>1</v>
      </c>
      <c r="E141" s="50" t="s">
        <v>331</v>
      </c>
      <c r="F141" s="164">
        <v>2273</v>
      </c>
      <c r="G141" s="35">
        <f>'EV PRECIO REFERENCIA'!G141</f>
        <v>0</v>
      </c>
      <c r="H141" s="35" t="str">
        <f>'EV PRECIO REFERENCIA'!I141</f>
        <v>NO OFERTADO</v>
      </c>
      <c r="I141" s="37">
        <f>+IF(H141="NO OFERTADO",0,IF(H141="NO CUMPLE EV TECNICA",0,IF(H141="NO HABILITA",0,IF(H141="HABILITA",('PRECIOS UNITARIOS'!$S141*500)/G141))))</f>
        <v>0</v>
      </c>
      <c r="J141" s="35">
        <f>'EV PRECIO REFERENCIA'!J141</f>
        <v>0</v>
      </c>
      <c r="K141" s="35" t="str">
        <f>'EV PRECIO REFERENCIA'!L141</f>
        <v>NO OFERTADO</v>
      </c>
      <c r="L141" s="37">
        <f>+IF(K141="NO OFERTADO",0,IF(K141="NO CUMPLE EV TECNICA",0,IF(K141="NO HABILITA",0,IF(K141="HABILITA",('PRECIOS UNITARIOS'!$S141*500)/J141))))</f>
        <v>0</v>
      </c>
      <c r="M141" s="35">
        <f>'EV PRECIO REFERENCIA'!M141</f>
        <v>2900</v>
      </c>
      <c r="N141" s="35" t="str">
        <f>'EV PRECIO REFERENCIA'!O141</f>
        <v>HABILITA</v>
      </c>
      <c r="O141" s="37">
        <f>+IF(N141="NO OFERTADO",0,IF(N141="NO CUMPLE EV TECNICA",0,IF(N141="NO HABILITA",0,IF(N141="HABILITA",('PRECIOS UNITARIOS'!$S141*500)/M141))))</f>
        <v>431.0344827586207</v>
      </c>
      <c r="P141" s="35">
        <f>'EV PRECIO REFERENCIA'!P141</f>
        <v>2500</v>
      </c>
      <c r="Q141" s="35" t="str">
        <f>'EV PRECIO REFERENCIA'!R141</f>
        <v>HABILITA</v>
      </c>
      <c r="R141" s="37">
        <f>+IF(Q141="NO OFERTADO",0,IF(Q141="NO CUMPLE EV TECNICA",0,IF(Q141="NO HABILITA",0,IF(Q141="HABILITA",('PRECIOS UNITARIOS'!$S141*500)/P141))))</f>
        <v>500</v>
      </c>
      <c r="S141" s="35">
        <f>'EV PRECIO REFERENCIA'!S141</f>
        <v>0</v>
      </c>
      <c r="T141" s="35" t="str">
        <f>'EV PRECIO REFERENCIA'!U141</f>
        <v>NO OFERTADO</v>
      </c>
      <c r="U141" s="37">
        <f>+IF(T141="NO OFERTADO",0,IF(T141="NO CUMPLE EV TECNICA",0,IF(T141="NO HABILITA",0,IF(T141="HABILITA",('PRECIOS UNITARIOS'!$S141*500)/S141))))</f>
        <v>0</v>
      </c>
      <c r="V141" s="35">
        <f>'EV PRECIO REFERENCIA'!V141</f>
        <v>0</v>
      </c>
      <c r="W141" s="35" t="str">
        <f>'EV PRECIO REFERENCIA'!X141</f>
        <v>NO OFERTADO</v>
      </c>
      <c r="X141" s="37">
        <f>+IF(W141="NO OFERTADO",0,IF(W141="NO CUMPLE EV TECNICA",0,IF(W141="NO HABILITA",0,IF(W141="HABILITA",('PRECIOS UNITARIOS'!$S141*500)/V141))))</f>
        <v>0</v>
      </c>
      <c r="Y141" s="35">
        <f>'EV PRECIO REFERENCIA'!Y141</f>
        <v>0</v>
      </c>
      <c r="Z141" s="35" t="str">
        <f>'EV PRECIO REFERENCIA'!AA141</f>
        <v>NO OFERTADO</v>
      </c>
      <c r="AA141" s="37">
        <f>+IF(Z141="NO OFERTADO",0,IF(Z141="NO CUMPLE EV TECNICA",0,IF(Z141="NO HABILITA",0,IF(Z141="HABILITA",('PRECIOS UNITARIOS'!$S141*500)/Y141))))</f>
        <v>0</v>
      </c>
      <c r="AB141" s="35">
        <f>'EV PRECIO REFERENCIA'!AB141</f>
        <v>3040</v>
      </c>
      <c r="AC141" s="35" t="str">
        <f>'EV PRECIO REFERENCIA'!AD141</f>
        <v>NO HABILITA</v>
      </c>
      <c r="AD141" s="37">
        <f>+IF(AC141="NO OFERTADO",0,IF(AC141="NO CUMPLE EV TECNICA",0,IF(AC141="NO HABILITA",0,IF(AC141="HABILITA",('PRECIOS UNITARIOS'!$S141*500)/AB141))))</f>
        <v>0</v>
      </c>
      <c r="AE141" s="35">
        <f>'EV PRECIO REFERENCIA'!AE141</f>
        <v>2500</v>
      </c>
      <c r="AF141" s="35" t="str">
        <f>'EV PRECIO REFERENCIA'!AG141</f>
        <v>HABILITA</v>
      </c>
      <c r="AG141" s="37">
        <f>+IF(AF141="NO OFERTADO",0,IF(AF141="NO CUMPLE EV TECNICA",0,IF(AF141="NO HABILITA",0,IF(AF141="HABILITA",('PRECIOS UNITARIOS'!$S141*500)/AE141))))</f>
        <v>500</v>
      </c>
      <c r="AH141" s="35">
        <f>'EV PRECIO REFERENCIA'!AH141</f>
        <v>0</v>
      </c>
      <c r="AI141" s="35" t="str">
        <f>'EV PRECIO REFERENCIA'!AJ141</f>
        <v>NO OFERTADO</v>
      </c>
      <c r="AJ141" s="37">
        <f>+IF(AI141="NO OFERTADO",0,IF(AI141="NO CUMPLE EV TECNICA",0,IF(AI141="NO HABILITA",0,IF(AI141="HABILITA",('PRECIOS UNITARIOS'!$S141*500)/AH141))))</f>
        <v>0</v>
      </c>
      <c r="AK141" s="35">
        <f>'EV PRECIO REFERENCIA'!AK141</f>
        <v>0</v>
      </c>
      <c r="AL141" s="35" t="str">
        <f>'EV PRECIO REFERENCIA'!AM141</f>
        <v>NO OFERTADO</v>
      </c>
      <c r="AM141" s="37">
        <f>+IF(AL141="NO OFERTADO",0,IF(AL141="NO CUMPLE EV TECNICA",0,IF(AL141="NO HABILITA",0,IF(AL141="HABILITA",('PRECIOS UNITARIOS'!$S141*500)/AK141))))</f>
        <v>0</v>
      </c>
      <c r="AN141" s="35">
        <f>'EV PRECIO REFERENCIA'!AN141</f>
        <v>0</v>
      </c>
      <c r="AO141" s="35" t="str">
        <f>'EV PRECIO REFERENCIA'!AP141</f>
        <v>NO OFERTADO</v>
      </c>
      <c r="AP141" s="37">
        <f>+IF(AO141="NO OFERTADO",0,IF(AO141="NO CUMPLE EV TECNICA",0,IF(AO141="NO HABILITA",0,IF(AO141="HABILITA",('PRECIOS UNITARIOS'!$S141*500)/AN141))))</f>
        <v>0</v>
      </c>
    </row>
    <row r="142" spans="1:42" s="14" customFormat="1" ht="38.25" x14ac:dyDescent="0.2">
      <c r="A142" s="133">
        <v>133</v>
      </c>
      <c r="B142" s="49" t="s">
        <v>390</v>
      </c>
      <c r="C142" s="49" t="s">
        <v>292</v>
      </c>
      <c r="D142" s="132">
        <v>1</v>
      </c>
      <c r="E142" s="50" t="s">
        <v>331</v>
      </c>
      <c r="F142" s="164">
        <v>2273</v>
      </c>
      <c r="G142" s="35">
        <f>'EV PRECIO REFERENCIA'!G142</f>
        <v>0</v>
      </c>
      <c r="H142" s="35" t="str">
        <f>'EV PRECIO REFERENCIA'!I142</f>
        <v>NO OFERTADO</v>
      </c>
      <c r="I142" s="37">
        <f>+IF(H142="NO OFERTADO",0,IF(H142="NO CUMPLE EV TECNICA",0,IF(H142="NO HABILITA",0,IF(H142="HABILITA",('PRECIOS UNITARIOS'!$S142*500)/G142))))</f>
        <v>0</v>
      </c>
      <c r="J142" s="35">
        <f>'EV PRECIO REFERENCIA'!J142</f>
        <v>0</v>
      </c>
      <c r="K142" s="35" t="str">
        <f>'EV PRECIO REFERENCIA'!L142</f>
        <v>NO OFERTADO</v>
      </c>
      <c r="L142" s="37">
        <f>+IF(K142="NO OFERTADO",0,IF(K142="NO CUMPLE EV TECNICA",0,IF(K142="NO HABILITA",0,IF(K142="HABILITA",('PRECIOS UNITARIOS'!$S142*500)/J142))))</f>
        <v>0</v>
      </c>
      <c r="M142" s="35">
        <f>'EV PRECIO REFERENCIA'!M142</f>
        <v>2900</v>
      </c>
      <c r="N142" s="35" t="str">
        <f>'EV PRECIO REFERENCIA'!O142</f>
        <v>HABILITA</v>
      </c>
      <c r="O142" s="37">
        <f>+IF(N142="NO OFERTADO",0,IF(N142="NO CUMPLE EV TECNICA",0,IF(N142="NO HABILITA",0,IF(N142="HABILITA",('PRECIOS UNITARIOS'!$S142*500)/M142))))</f>
        <v>500</v>
      </c>
      <c r="P142" s="35">
        <f>'EV PRECIO REFERENCIA'!P142</f>
        <v>3551</v>
      </c>
      <c r="Q142" s="35" t="str">
        <f>'EV PRECIO REFERENCIA'!R142</f>
        <v>NO HABILITA</v>
      </c>
      <c r="R142" s="37">
        <f>+IF(Q142="NO OFERTADO",0,IF(Q142="NO CUMPLE EV TECNICA",0,IF(Q142="NO HABILITA",0,IF(Q142="HABILITA",('PRECIOS UNITARIOS'!$S142*500)/P142))))</f>
        <v>0</v>
      </c>
      <c r="S142" s="35">
        <f>'EV PRECIO REFERENCIA'!S142</f>
        <v>0</v>
      </c>
      <c r="T142" s="35" t="str">
        <f>'EV PRECIO REFERENCIA'!U142</f>
        <v>NO OFERTADO</v>
      </c>
      <c r="U142" s="37">
        <f>+IF(T142="NO OFERTADO",0,IF(T142="NO CUMPLE EV TECNICA",0,IF(T142="NO HABILITA",0,IF(T142="HABILITA",('PRECIOS UNITARIOS'!$S142*500)/S142))))</f>
        <v>0</v>
      </c>
      <c r="V142" s="35">
        <f>'EV PRECIO REFERENCIA'!V142</f>
        <v>0</v>
      </c>
      <c r="W142" s="35" t="str">
        <f>'EV PRECIO REFERENCIA'!X142</f>
        <v>NO OFERTADO</v>
      </c>
      <c r="X142" s="37">
        <f>+IF(W142="NO OFERTADO",0,IF(W142="NO CUMPLE EV TECNICA",0,IF(W142="NO HABILITA",0,IF(W142="HABILITA",('PRECIOS UNITARIOS'!$S142*500)/V142))))</f>
        <v>0</v>
      </c>
      <c r="Y142" s="35">
        <f>'EV PRECIO REFERENCIA'!Y142</f>
        <v>0</v>
      </c>
      <c r="Z142" s="35" t="str">
        <f>'EV PRECIO REFERENCIA'!AA142</f>
        <v>NO OFERTADO</v>
      </c>
      <c r="AA142" s="37">
        <f>+IF(Z142="NO OFERTADO",0,IF(Z142="NO CUMPLE EV TECNICA",0,IF(Z142="NO HABILITA",0,IF(Z142="HABILITA",('PRECIOS UNITARIOS'!$S142*500)/Y142))))</f>
        <v>0</v>
      </c>
      <c r="AB142" s="35">
        <f>'EV PRECIO REFERENCIA'!AB142</f>
        <v>3040</v>
      </c>
      <c r="AC142" s="35" t="str">
        <f>'EV PRECIO REFERENCIA'!AD142</f>
        <v>NO HABILITA</v>
      </c>
      <c r="AD142" s="37">
        <f>+IF(AC142="NO OFERTADO",0,IF(AC142="NO CUMPLE EV TECNICA",0,IF(AC142="NO HABILITA",0,IF(AC142="HABILITA",('PRECIOS UNITARIOS'!$S142*500)/AB142))))</f>
        <v>0</v>
      </c>
      <c r="AE142" s="35">
        <f>'EV PRECIO REFERENCIA'!AE142</f>
        <v>0</v>
      </c>
      <c r="AF142" s="35" t="str">
        <f>'EV PRECIO REFERENCIA'!AG142</f>
        <v>NO OFERTADO</v>
      </c>
      <c r="AG142" s="37">
        <f>+IF(AF142="NO OFERTADO",0,IF(AF142="NO CUMPLE EV TECNICA",0,IF(AF142="NO HABILITA",0,IF(AF142="HABILITA",('PRECIOS UNITARIOS'!$S142*500)/AE142))))</f>
        <v>0</v>
      </c>
      <c r="AH142" s="35">
        <f>'EV PRECIO REFERENCIA'!AH142</f>
        <v>0</v>
      </c>
      <c r="AI142" s="35" t="str">
        <f>'EV PRECIO REFERENCIA'!AJ142</f>
        <v>NO OFERTADO</v>
      </c>
      <c r="AJ142" s="37">
        <f>+IF(AI142="NO OFERTADO",0,IF(AI142="NO CUMPLE EV TECNICA",0,IF(AI142="NO HABILITA",0,IF(AI142="HABILITA",('PRECIOS UNITARIOS'!$S142*500)/AH142))))</f>
        <v>0</v>
      </c>
      <c r="AK142" s="35">
        <f>'EV PRECIO REFERENCIA'!AK142</f>
        <v>0</v>
      </c>
      <c r="AL142" s="35" t="str">
        <f>'EV PRECIO REFERENCIA'!AM142</f>
        <v>NO OFERTADO</v>
      </c>
      <c r="AM142" s="37">
        <f>+IF(AL142="NO OFERTADO",0,IF(AL142="NO CUMPLE EV TECNICA",0,IF(AL142="NO HABILITA",0,IF(AL142="HABILITA",('PRECIOS UNITARIOS'!$S142*500)/AK142))))</f>
        <v>0</v>
      </c>
      <c r="AN142" s="35">
        <f>'EV PRECIO REFERENCIA'!AN142</f>
        <v>0</v>
      </c>
      <c r="AO142" s="35" t="str">
        <f>'EV PRECIO REFERENCIA'!AP142</f>
        <v>NO OFERTADO</v>
      </c>
      <c r="AP142" s="37">
        <f>+IF(AO142="NO OFERTADO",0,IF(AO142="NO CUMPLE EV TECNICA",0,IF(AO142="NO HABILITA",0,IF(AO142="HABILITA",('PRECIOS UNITARIOS'!$S142*500)/AN142))))</f>
        <v>0</v>
      </c>
    </row>
    <row r="143" spans="1:42" s="14" customFormat="1" ht="38.25" x14ac:dyDescent="0.2">
      <c r="A143" s="132">
        <v>134</v>
      </c>
      <c r="B143" s="49" t="s">
        <v>391</v>
      </c>
      <c r="C143" s="49" t="s">
        <v>292</v>
      </c>
      <c r="D143" s="132">
        <v>1</v>
      </c>
      <c r="E143" s="50" t="s">
        <v>331</v>
      </c>
      <c r="F143" s="164">
        <v>2273</v>
      </c>
      <c r="G143" s="35">
        <f>'EV PRECIO REFERENCIA'!G143</f>
        <v>0</v>
      </c>
      <c r="H143" s="35" t="str">
        <f>'EV PRECIO REFERENCIA'!I143</f>
        <v>NO OFERTADO</v>
      </c>
      <c r="I143" s="37">
        <f>+IF(H143="NO OFERTADO",0,IF(H143="NO CUMPLE EV TECNICA",0,IF(H143="NO HABILITA",0,IF(H143="HABILITA",('PRECIOS UNITARIOS'!$S143*500)/G143))))</f>
        <v>0</v>
      </c>
      <c r="J143" s="35">
        <f>'EV PRECIO REFERENCIA'!J143</f>
        <v>0</v>
      </c>
      <c r="K143" s="35" t="str">
        <f>'EV PRECIO REFERENCIA'!L143</f>
        <v>NO OFERTADO</v>
      </c>
      <c r="L143" s="37">
        <f>+IF(K143="NO OFERTADO",0,IF(K143="NO CUMPLE EV TECNICA",0,IF(K143="NO HABILITA",0,IF(K143="HABILITA",('PRECIOS UNITARIOS'!$S143*500)/J143))))</f>
        <v>0</v>
      </c>
      <c r="M143" s="35">
        <f>'EV PRECIO REFERENCIA'!M143</f>
        <v>2900</v>
      </c>
      <c r="N143" s="35" t="str">
        <f>'EV PRECIO REFERENCIA'!O143</f>
        <v>HABILITA</v>
      </c>
      <c r="O143" s="37">
        <f>+IF(N143="NO OFERTADO",0,IF(N143="NO CUMPLE EV TECNICA",0,IF(N143="NO HABILITA",0,IF(N143="HABILITA",('PRECIOS UNITARIOS'!$S143*500)/M143))))</f>
        <v>431.0344827586207</v>
      </c>
      <c r="P143" s="35">
        <f>'EV PRECIO REFERENCIA'!P143</f>
        <v>2500</v>
      </c>
      <c r="Q143" s="35" t="str">
        <f>'EV PRECIO REFERENCIA'!R143</f>
        <v>HABILITA</v>
      </c>
      <c r="R143" s="37">
        <f>+IF(Q143="NO OFERTADO",0,IF(Q143="NO CUMPLE EV TECNICA",0,IF(Q143="NO HABILITA",0,IF(Q143="HABILITA",('PRECIOS UNITARIOS'!$S143*500)/P143))))</f>
        <v>500</v>
      </c>
      <c r="S143" s="35">
        <f>'EV PRECIO REFERENCIA'!S143</f>
        <v>0</v>
      </c>
      <c r="T143" s="35" t="str">
        <f>'EV PRECIO REFERENCIA'!U143</f>
        <v>NO OFERTADO</v>
      </c>
      <c r="U143" s="37">
        <f>+IF(T143="NO OFERTADO",0,IF(T143="NO CUMPLE EV TECNICA",0,IF(T143="NO HABILITA",0,IF(T143="HABILITA",('PRECIOS UNITARIOS'!$S143*500)/S143))))</f>
        <v>0</v>
      </c>
      <c r="V143" s="35">
        <f>'EV PRECIO REFERENCIA'!V143</f>
        <v>0</v>
      </c>
      <c r="W143" s="35" t="str">
        <f>'EV PRECIO REFERENCIA'!X143</f>
        <v>NO OFERTADO</v>
      </c>
      <c r="X143" s="37">
        <f>+IF(W143="NO OFERTADO",0,IF(W143="NO CUMPLE EV TECNICA",0,IF(W143="NO HABILITA",0,IF(W143="HABILITA",('PRECIOS UNITARIOS'!$S143*500)/V143))))</f>
        <v>0</v>
      </c>
      <c r="Y143" s="35">
        <f>'EV PRECIO REFERENCIA'!Y143</f>
        <v>0</v>
      </c>
      <c r="Z143" s="35" t="str">
        <f>'EV PRECIO REFERENCIA'!AA143</f>
        <v>NO OFERTADO</v>
      </c>
      <c r="AA143" s="37">
        <f>+IF(Z143="NO OFERTADO",0,IF(Z143="NO CUMPLE EV TECNICA",0,IF(Z143="NO HABILITA",0,IF(Z143="HABILITA",('PRECIOS UNITARIOS'!$S143*500)/Y143))))</f>
        <v>0</v>
      </c>
      <c r="AB143" s="35">
        <f>'EV PRECIO REFERENCIA'!AB143</f>
        <v>3040</v>
      </c>
      <c r="AC143" s="35" t="str">
        <f>'EV PRECIO REFERENCIA'!AD143</f>
        <v>NO HABILITA</v>
      </c>
      <c r="AD143" s="37">
        <f>+IF(AC143="NO OFERTADO",0,IF(AC143="NO CUMPLE EV TECNICA",0,IF(AC143="NO HABILITA",0,IF(AC143="HABILITA",('PRECIOS UNITARIOS'!$S143*500)/AB143))))</f>
        <v>0</v>
      </c>
      <c r="AE143" s="35">
        <f>'EV PRECIO REFERENCIA'!AE143</f>
        <v>0</v>
      </c>
      <c r="AF143" s="35" t="str">
        <f>'EV PRECIO REFERENCIA'!AG143</f>
        <v>NO OFERTADO</v>
      </c>
      <c r="AG143" s="37">
        <f>+IF(AF143="NO OFERTADO",0,IF(AF143="NO CUMPLE EV TECNICA",0,IF(AF143="NO HABILITA",0,IF(AF143="HABILITA",('PRECIOS UNITARIOS'!$S143*500)/AE143))))</f>
        <v>0</v>
      </c>
      <c r="AH143" s="35">
        <f>'EV PRECIO REFERENCIA'!AH143</f>
        <v>0</v>
      </c>
      <c r="AI143" s="35" t="str">
        <f>'EV PRECIO REFERENCIA'!AJ143</f>
        <v>NO OFERTADO</v>
      </c>
      <c r="AJ143" s="37">
        <f>+IF(AI143="NO OFERTADO",0,IF(AI143="NO CUMPLE EV TECNICA",0,IF(AI143="NO HABILITA",0,IF(AI143="HABILITA",('PRECIOS UNITARIOS'!$S143*500)/AH143))))</f>
        <v>0</v>
      </c>
      <c r="AK143" s="35">
        <f>'EV PRECIO REFERENCIA'!AK143</f>
        <v>0</v>
      </c>
      <c r="AL143" s="35" t="str">
        <f>'EV PRECIO REFERENCIA'!AM143</f>
        <v>NO OFERTADO</v>
      </c>
      <c r="AM143" s="37">
        <f>+IF(AL143="NO OFERTADO",0,IF(AL143="NO CUMPLE EV TECNICA",0,IF(AL143="NO HABILITA",0,IF(AL143="HABILITA",('PRECIOS UNITARIOS'!$S143*500)/AK143))))</f>
        <v>0</v>
      </c>
      <c r="AN143" s="35">
        <f>'EV PRECIO REFERENCIA'!AN143</f>
        <v>0</v>
      </c>
      <c r="AO143" s="35" t="str">
        <f>'EV PRECIO REFERENCIA'!AP143</f>
        <v>NO OFERTADO</v>
      </c>
      <c r="AP143" s="37">
        <f>+IF(AO143="NO OFERTADO",0,IF(AO143="NO CUMPLE EV TECNICA",0,IF(AO143="NO HABILITA",0,IF(AO143="HABILITA",('PRECIOS UNITARIOS'!$S143*500)/AN143))))</f>
        <v>0</v>
      </c>
    </row>
    <row r="144" spans="1:42" s="14" customFormat="1" ht="38.25" x14ac:dyDescent="0.2">
      <c r="A144" s="133">
        <v>135</v>
      </c>
      <c r="B144" s="49" t="s">
        <v>392</v>
      </c>
      <c r="C144" s="49" t="s">
        <v>292</v>
      </c>
      <c r="D144" s="132">
        <v>1</v>
      </c>
      <c r="E144" s="50" t="s">
        <v>331</v>
      </c>
      <c r="F144" s="164">
        <v>2273</v>
      </c>
      <c r="G144" s="35">
        <f>'EV PRECIO REFERENCIA'!G144</f>
        <v>0</v>
      </c>
      <c r="H144" s="35" t="str">
        <f>'EV PRECIO REFERENCIA'!I144</f>
        <v>NO OFERTADO</v>
      </c>
      <c r="I144" s="37">
        <f>+IF(H144="NO OFERTADO",0,IF(H144="NO CUMPLE EV TECNICA",0,IF(H144="NO HABILITA",0,IF(H144="HABILITA",('PRECIOS UNITARIOS'!$S144*500)/G144))))</f>
        <v>0</v>
      </c>
      <c r="J144" s="35">
        <f>'EV PRECIO REFERENCIA'!J144</f>
        <v>0</v>
      </c>
      <c r="K144" s="35" t="str">
        <f>'EV PRECIO REFERENCIA'!L144</f>
        <v>NO OFERTADO</v>
      </c>
      <c r="L144" s="37">
        <f>+IF(K144="NO OFERTADO",0,IF(K144="NO CUMPLE EV TECNICA",0,IF(K144="NO HABILITA",0,IF(K144="HABILITA",('PRECIOS UNITARIOS'!$S144*500)/J144))))</f>
        <v>0</v>
      </c>
      <c r="M144" s="35">
        <f>'EV PRECIO REFERENCIA'!M144</f>
        <v>2900</v>
      </c>
      <c r="N144" s="35" t="str">
        <f>'EV PRECIO REFERENCIA'!O144</f>
        <v>HABILITA</v>
      </c>
      <c r="O144" s="37">
        <f>+IF(N144="NO OFERTADO",0,IF(N144="NO CUMPLE EV TECNICA",0,IF(N144="NO HABILITA",0,IF(N144="HABILITA",('PRECIOS UNITARIOS'!$S144*500)/M144))))</f>
        <v>431.0344827586207</v>
      </c>
      <c r="P144" s="35">
        <f>'EV PRECIO REFERENCIA'!P144</f>
        <v>2500</v>
      </c>
      <c r="Q144" s="35" t="str">
        <f>'EV PRECIO REFERENCIA'!R144</f>
        <v>HABILITA</v>
      </c>
      <c r="R144" s="37">
        <f>+IF(Q144="NO OFERTADO",0,IF(Q144="NO CUMPLE EV TECNICA",0,IF(Q144="NO HABILITA",0,IF(Q144="HABILITA",('PRECIOS UNITARIOS'!$S144*500)/P144))))</f>
        <v>500</v>
      </c>
      <c r="S144" s="35">
        <f>'EV PRECIO REFERENCIA'!S144</f>
        <v>0</v>
      </c>
      <c r="T144" s="35" t="str">
        <f>'EV PRECIO REFERENCIA'!U144</f>
        <v>NO OFERTADO</v>
      </c>
      <c r="U144" s="37">
        <f>+IF(T144="NO OFERTADO",0,IF(T144="NO CUMPLE EV TECNICA",0,IF(T144="NO HABILITA",0,IF(T144="HABILITA",('PRECIOS UNITARIOS'!$S144*500)/S144))))</f>
        <v>0</v>
      </c>
      <c r="V144" s="35">
        <f>'EV PRECIO REFERENCIA'!V144</f>
        <v>0</v>
      </c>
      <c r="W144" s="35" t="str">
        <f>'EV PRECIO REFERENCIA'!X144</f>
        <v>NO OFERTADO</v>
      </c>
      <c r="X144" s="37">
        <f>+IF(W144="NO OFERTADO",0,IF(W144="NO CUMPLE EV TECNICA",0,IF(W144="NO HABILITA",0,IF(W144="HABILITA",('PRECIOS UNITARIOS'!$S144*500)/V144))))</f>
        <v>0</v>
      </c>
      <c r="Y144" s="35">
        <f>'EV PRECIO REFERENCIA'!Y144</f>
        <v>0</v>
      </c>
      <c r="Z144" s="35" t="str">
        <f>'EV PRECIO REFERENCIA'!AA144</f>
        <v>NO OFERTADO</v>
      </c>
      <c r="AA144" s="37">
        <f>+IF(Z144="NO OFERTADO",0,IF(Z144="NO CUMPLE EV TECNICA",0,IF(Z144="NO HABILITA",0,IF(Z144="HABILITA",('PRECIOS UNITARIOS'!$S144*500)/Y144))))</f>
        <v>0</v>
      </c>
      <c r="AB144" s="35">
        <f>'EV PRECIO REFERENCIA'!AB144</f>
        <v>3040</v>
      </c>
      <c r="AC144" s="35" t="str">
        <f>'EV PRECIO REFERENCIA'!AD144</f>
        <v>NO HABILITA</v>
      </c>
      <c r="AD144" s="37">
        <f>+IF(AC144="NO OFERTADO",0,IF(AC144="NO CUMPLE EV TECNICA",0,IF(AC144="NO HABILITA",0,IF(AC144="HABILITA",('PRECIOS UNITARIOS'!$S144*500)/AB144))))</f>
        <v>0</v>
      </c>
      <c r="AE144" s="35">
        <f>'EV PRECIO REFERENCIA'!AE144</f>
        <v>2500</v>
      </c>
      <c r="AF144" s="35" t="str">
        <f>'EV PRECIO REFERENCIA'!AG144</f>
        <v>HABILITA</v>
      </c>
      <c r="AG144" s="37">
        <f>+IF(AF144="NO OFERTADO",0,IF(AF144="NO CUMPLE EV TECNICA",0,IF(AF144="NO HABILITA",0,IF(AF144="HABILITA",('PRECIOS UNITARIOS'!$S144*500)/AE144))))</f>
        <v>500</v>
      </c>
      <c r="AH144" s="35">
        <f>'EV PRECIO REFERENCIA'!AH144</f>
        <v>0</v>
      </c>
      <c r="AI144" s="35" t="str">
        <f>'EV PRECIO REFERENCIA'!AJ144</f>
        <v>NO OFERTADO</v>
      </c>
      <c r="AJ144" s="37">
        <f>+IF(AI144="NO OFERTADO",0,IF(AI144="NO CUMPLE EV TECNICA",0,IF(AI144="NO HABILITA",0,IF(AI144="HABILITA",('PRECIOS UNITARIOS'!$S144*500)/AH144))))</f>
        <v>0</v>
      </c>
      <c r="AK144" s="35">
        <f>'EV PRECIO REFERENCIA'!AK144</f>
        <v>0</v>
      </c>
      <c r="AL144" s="35" t="str">
        <f>'EV PRECIO REFERENCIA'!AM144</f>
        <v>NO OFERTADO</v>
      </c>
      <c r="AM144" s="37">
        <f>+IF(AL144="NO OFERTADO",0,IF(AL144="NO CUMPLE EV TECNICA",0,IF(AL144="NO HABILITA",0,IF(AL144="HABILITA",('PRECIOS UNITARIOS'!$S144*500)/AK144))))</f>
        <v>0</v>
      </c>
      <c r="AN144" s="35">
        <f>'EV PRECIO REFERENCIA'!AN144</f>
        <v>0</v>
      </c>
      <c r="AO144" s="35" t="str">
        <f>'EV PRECIO REFERENCIA'!AP144</f>
        <v>NO OFERTADO</v>
      </c>
      <c r="AP144" s="37">
        <f>+IF(AO144="NO OFERTADO",0,IF(AO144="NO CUMPLE EV TECNICA",0,IF(AO144="NO HABILITA",0,IF(AO144="HABILITA",('PRECIOS UNITARIOS'!$S144*500)/AN144))))</f>
        <v>0</v>
      </c>
    </row>
    <row r="145" spans="1:42" s="14" customFormat="1" ht="38.25" x14ac:dyDescent="0.2">
      <c r="A145" s="132">
        <v>136</v>
      </c>
      <c r="B145" s="49" t="s">
        <v>393</v>
      </c>
      <c r="C145" s="49" t="s">
        <v>292</v>
      </c>
      <c r="D145" s="132">
        <v>1</v>
      </c>
      <c r="E145" s="50" t="s">
        <v>331</v>
      </c>
      <c r="F145" s="164">
        <v>2273</v>
      </c>
      <c r="G145" s="35">
        <f>'EV PRECIO REFERENCIA'!G145</f>
        <v>0</v>
      </c>
      <c r="H145" s="35" t="str">
        <f>'EV PRECIO REFERENCIA'!I145</f>
        <v>NO OFERTADO</v>
      </c>
      <c r="I145" s="37">
        <f>+IF(H145="NO OFERTADO",0,IF(H145="NO CUMPLE EV TECNICA",0,IF(H145="NO HABILITA",0,IF(H145="HABILITA",('PRECIOS UNITARIOS'!$S145*500)/G145))))</f>
        <v>0</v>
      </c>
      <c r="J145" s="35">
        <f>'EV PRECIO REFERENCIA'!J145</f>
        <v>0</v>
      </c>
      <c r="K145" s="35" t="str">
        <f>'EV PRECIO REFERENCIA'!L145</f>
        <v>NO OFERTADO</v>
      </c>
      <c r="L145" s="37">
        <f>+IF(K145="NO OFERTADO",0,IF(K145="NO CUMPLE EV TECNICA",0,IF(K145="NO HABILITA",0,IF(K145="HABILITA",('PRECIOS UNITARIOS'!$S145*500)/J145))))</f>
        <v>0</v>
      </c>
      <c r="M145" s="35">
        <f>'EV PRECIO REFERENCIA'!M145</f>
        <v>2900</v>
      </c>
      <c r="N145" s="35" t="str">
        <f>'EV PRECIO REFERENCIA'!O145</f>
        <v>HABILITA</v>
      </c>
      <c r="O145" s="37">
        <f>+IF(N145="NO OFERTADO",0,IF(N145="NO CUMPLE EV TECNICA",0,IF(N145="NO HABILITA",0,IF(N145="HABILITA",('PRECIOS UNITARIOS'!$S145*500)/M145))))</f>
        <v>431.0344827586207</v>
      </c>
      <c r="P145" s="35">
        <f>'EV PRECIO REFERENCIA'!P145</f>
        <v>3551</v>
      </c>
      <c r="Q145" s="35" t="str">
        <f>'EV PRECIO REFERENCIA'!R145</f>
        <v>NO HABILITA</v>
      </c>
      <c r="R145" s="37">
        <f>+IF(Q145="NO OFERTADO",0,IF(Q145="NO CUMPLE EV TECNICA",0,IF(Q145="NO HABILITA",0,IF(Q145="HABILITA",('PRECIOS UNITARIOS'!$S145*500)/P145))))</f>
        <v>0</v>
      </c>
      <c r="S145" s="35">
        <f>'EV PRECIO REFERENCIA'!S145</f>
        <v>0</v>
      </c>
      <c r="T145" s="35" t="str">
        <f>'EV PRECIO REFERENCIA'!U145</f>
        <v>NO OFERTADO</v>
      </c>
      <c r="U145" s="37">
        <f>+IF(T145="NO OFERTADO",0,IF(T145="NO CUMPLE EV TECNICA",0,IF(T145="NO HABILITA",0,IF(T145="HABILITA",('PRECIOS UNITARIOS'!$S145*500)/S145))))</f>
        <v>0</v>
      </c>
      <c r="V145" s="35">
        <f>'EV PRECIO REFERENCIA'!V145</f>
        <v>0</v>
      </c>
      <c r="W145" s="35" t="str">
        <f>'EV PRECIO REFERENCIA'!X145</f>
        <v>NO OFERTADO</v>
      </c>
      <c r="X145" s="37">
        <f>+IF(W145="NO OFERTADO",0,IF(W145="NO CUMPLE EV TECNICA",0,IF(W145="NO HABILITA",0,IF(W145="HABILITA",('PRECIOS UNITARIOS'!$S145*500)/V145))))</f>
        <v>0</v>
      </c>
      <c r="Y145" s="35">
        <f>'EV PRECIO REFERENCIA'!Y145</f>
        <v>0</v>
      </c>
      <c r="Z145" s="35" t="str">
        <f>'EV PRECIO REFERENCIA'!AA145</f>
        <v>NO OFERTADO</v>
      </c>
      <c r="AA145" s="37">
        <f>+IF(Z145="NO OFERTADO",0,IF(Z145="NO CUMPLE EV TECNICA",0,IF(Z145="NO HABILITA",0,IF(Z145="HABILITA",('PRECIOS UNITARIOS'!$S145*500)/Y145))))</f>
        <v>0</v>
      </c>
      <c r="AB145" s="35">
        <f>'EV PRECIO REFERENCIA'!AB145</f>
        <v>3040</v>
      </c>
      <c r="AC145" s="35" t="str">
        <f>'EV PRECIO REFERENCIA'!AD145</f>
        <v>NO HABILITA</v>
      </c>
      <c r="AD145" s="37">
        <f>+IF(AC145="NO OFERTADO",0,IF(AC145="NO CUMPLE EV TECNICA",0,IF(AC145="NO HABILITA",0,IF(AC145="HABILITA",('PRECIOS UNITARIOS'!$S145*500)/AB145))))</f>
        <v>0</v>
      </c>
      <c r="AE145" s="35">
        <f>'EV PRECIO REFERENCIA'!AE145</f>
        <v>2500</v>
      </c>
      <c r="AF145" s="35" t="str">
        <f>'EV PRECIO REFERENCIA'!AG145</f>
        <v>HABILITA</v>
      </c>
      <c r="AG145" s="37">
        <f>+IF(AF145="NO OFERTADO",0,IF(AF145="NO CUMPLE EV TECNICA",0,IF(AF145="NO HABILITA",0,IF(AF145="HABILITA",('PRECIOS UNITARIOS'!$S145*500)/AE145))))</f>
        <v>500</v>
      </c>
      <c r="AH145" s="35">
        <f>'EV PRECIO REFERENCIA'!AH145</f>
        <v>0</v>
      </c>
      <c r="AI145" s="35" t="str">
        <f>'EV PRECIO REFERENCIA'!AJ145</f>
        <v>NO OFERTADO</v>
      </c>
      <c r="AJ145" s="37">
        <f>+IF(AI145="NO OFERTADO",0,IF(AI145="NO CUMPLE EV TECNICA",0,IF(AI145="NO HABILITA",0,IF(AI145="HABILITA",('PRECIOS UNITARIOS'!$S145*500)/AH145))))</f>
        <v>0</v>
      </c>
      <c r="AK145" s="35">
        <f>'EV PRECIO REFERENCIA'!AK145</f>
        <v>0</v>
      </c>
      <c r="AL145" s="35" t="str">
        <f>'EV PRECIO REFERENCIA'!AM145</f>
        <v>NO OFERTADO</v>
      </c>
      <c r="AM145" s="37">
        <f>+IF(AL145="NO OFERTADO",0,IF(AL145="NO CUMPLE EV TECNICA",0,IF(AL145="NO HABILITA",0,IF(AL145="HABILITA",('PRECIOS UNITARIOS'!$S145*500)/AK145))))</f>
        <v>0</v>
      </c>
      <c r="AN145" s="35">
        <f>'EV PRECIO REFERENCIA'!AN145</f>
        <v>0</v>
      </c>
      <c r="AO145" s="35" t="str">
        <f>'EV PRECIO REFERENCIA'!AP145</f>
        <v>NO OFERTADO</v>
      </c>
      <c r="AP145" s="37">
        <f>+IF(AO145="NO OFERTADO",0,IF(AO145="NO CUMPLE EV TECNICA",0,IF(AO145="NO HABILITA",0,IF(AO145="HABILITA",('PRECIOS UNITARIOS'!$S145*500)/AN145))))</f>
        <v>0</v>
      </c>
    </row>
    <row r="146" spans="1:42" s="14" customFormat="1" ht="38.25" x14ac:dyDescent="0.2">
      <c r="A146" s="133">
        <v>137</v>
      </c>
      <c r="B146" s="49" t="s">
        <v>394</v>
      </c>
      <c r="C146" s="49" t="s">
        <v>292</v>
      </c>
      <c r="D146" s="132">
        <v>1</v>
      </c>
      <c r="E146" s="50" t="s">
        <v>331</v>
      </c>
      <c r="F146" s="164">
        <v>17443</v>
      </c>
      <c r="G146" s="35">
        <f>'EV PRECIO REFERENCIA'!G146</f>
        <v>0</v>
      </c>
      <c r="H146" s="35" t="str">
        <f>'EV PRECIO REFERENCIA'!I146</f>
        <v>NO OFERTADO</v>
      </c>
      <c r="I146" s="37">
        <f>+IF(H146="NO OFERTADO",0,IF(H146="NO CUMPLE EV TECNICA",0,IF(H146="NO HABILITA",0,IF(H146="HABILITA",('PRECIOS UNITARIOS'!$S146*500)/G146))))</f>
        <v>0</v>
      </c>
      <c r="J146" s="35">
        <f>'EV PRECIO REFERENCIA'!J146</f>
        <v>0</v>
      </c>
      <c r="K146" s="35" t="str">
        <f>'EV PRECIO REFERENCIA'!L146</f>
        <v>NO OFERTADO</v>
      </c>
      <c r="L146" s="37">
        <f>+IF(K146="NO OFERTADO",0,IF(K146="NO CUMPLE EV TECNICA",0,IF(K146="NO HABILITA",0,IF(K146="HABILITA",('PRECIOS UNITARIOS'!$S146*500)/J146))))</f>
        <v>0</v>
      </c>
      <c r="M146" s="35">
        <f>'EV PRECIO REFERENCIA'!M146</f>
        <v>21745</v>
      </c>
      <c r="N146" s="35" t="str">
        <f>'EV PRECIO REFERENCIA'!O146</f>
        <v>HABILITA</v>
      </c>
      <c r="O146" s="37">
        <f>+IF(N146="NO OFERTADO",0,IF(N146="NO CUMPLE EV TECNICA",0,IF(N146="NO HABILITA",0,IF(N146="HABILITA",('PRECIOS UNITARIOS'!$S146*500)/M146))))</f>
        <v>364.68153598528397</v>
      </c>
      <c r="P146" s="35">
        <f>'EV PRECIO REFERENCIA'!P146</f>
        <v>26507</v>
      </c>
      <c r="Q146" s="35" t="str">
        <f>'EV PRECIO REFERENCIA'!R146</f>
        <v>NO HABILITA</v>
      </c>
      <c r="R146" s="37">
        <f>+IF(Q146="NO OFERTADO",0,IF(Q146="NO CUMPLE EV TECNICA",0,IF(Q146="NO HABILITA",0,IF(Q146="HABILITA",('PRECIOS UNITARIOS'!$S146*500)/P146))))</f>
        <v>0</v>
      </c>
      <c r="S146" s="35">
        <f>'EV PRECIO REFERENCIA'!S146</f>
        <v>0</v>
      </c>
      <c r="T146" s="35" t="str">
        <f>'EV PRECIO REFERENCIA'!U146</f>
        <v>NO OFERTADO</v>
      </c>
      <c r="U146" s="37">
        <f>+IF(T146="NO OFERTADO",0,IF(T146="NO CUMPLE EV TECNICA",0,IF(T146="NO HABILITA",0,IF(T146="HABILITA",('PRECIOS UNITARIOS'!$S146*500)/S146))))</f>
        <v>0</v>
      </c>
      <c r="V146" s="35">
        <f>'EV PRECIO REFERENCIA'!V146</f>
        <v>0</v>
      </c>
      <c r="W146" s="35" t="str">
        <f>'EV PRECIO REFERENCIA'!X146</f>
        <v>NO OFERTADO</v>
      </c>
      <c r="X146" s="37">
        <f>+IF(W146="NO OFERTADO",0,IF(W146="NO CUMPLE EV TECNICA",0,IF(W146="NO HABILITA",0,IF(W146="HABILITA",('PRECIOS UNITARIOS'!$S146*500)/V146))))</f>
        <v>0</v>
      </c>
      <c r="Y146" s="35">
        <f>'EV PRECIO REFERENCIA'!Y146</f>
        <v>0</v>
      </c>
      <c r="Z146" s="35" t="str">
        <f>'EV PRECIO REFERENCIA'!AA146</f>
        <v>NO OFERTADO</v>
      </c>
      <c r="AA146" s="37">
        <f>+IF(Z146="NO OFERTADO",0,IF(Z146="NO CUMPLE EV TECNICA",0,IF(Z146="NO HABILITA",0,IF(Z146="HABILITA",('PRECIOS UNITARIOS'!$S146*500)/Y146))))</f>
        <v>0</v>
      </c>
      <c r="AB146" s="35">
        <f>'EV PRECIO REFERENCIA'!AB146</f>
        <v>15860</v>
      </c>
      <c r="AC146" s="35" t="str">
        <f>'EV PRECIO REFERENCIA'!AD146</f>
        <v>HABILITA</v>
      </c>
      <c r="AD146" s="37">
        <f>+IF(AC146="NO OFERTADO",0,IF(AC146="NO CUMPLE EV TECNICA",0,IF(AC146="NO HABILITA",0,IF(AC146="HABILITA",('PRECIOS UNITARIOS'!$S146*500)/AB146))))</f>
        <v>500</v>
      </c>
      <c r="AE146" s="35">
        <f>'EV PRECIO REFERENCIA'!AE146</f>
        <v>24875</v>
      </c>
      <c r="AF146" s="35" t="str">
        <f>'EV PRECIO REFERENCIA'!AG146</f>
        <v>NO HABILITA</v>
      </c>
      <c r="AG146" s="37">
        <f>+IF(AF146="NO OFERTADO",0,IF(AF146="NO CUMPLE EV TECNICA",0,IF(AF146="NO HABILITA",0,IF(AF146="HABILITA",('PRECIOS UNITARIOS'!$S146*500)/AE146))))</f>
        <v>0</v>
      </c>
      <c r="AH146" s="35">
        <f>'EV PRECIO REFERENCIA'!AH146</f>
        <v>0</v>
      </c>
      <c r="AI146" s="35" t="str">
        <f>'EV PRECIO REFERENCIA'!AJ146</f>
        <v>NO OFERTADO</v>
      </c>
      <c r="AJ146" s="37">
        <f>+IF(AI146="NO OFERTADO",0,IF(AI146="NO CUMPLE EV TECNICA",0,IF(AI146="NO HABILITA",0,IF(AI146="HABILITA",('PRECIOS UNITARIOS'!$S146*500)/AH146))))</f>
        <v>0</v>
      </c>
      <c r="AK146" s="35">
        <f>'EV PRECIO REFERENCIA'!AK146</f>
        <v>0</v>
      </c>
      <c r="AL146" s="35" t="str">
        <f>'EV PRECIO REFERENCIA'!AM146</f>
        <v>NO OFERTADO</v>
      </c>
      <c r="AM146" s="37">
        <f>+IF(AL146="NO OFERTADO",0,IF(AL146="NO CUMPLE EV TECNICA",0,IF(AL146="NO HABILITA",0,IF(AL146="HABILITA",('PRECIOS UNITARIOS'!$S146*500)/AK146))))</f>
        <v>0</v>
      </c>
      <c r="AN146" s="35">
        <f>'EV PRECIO REFERENCIA'!AN146</f>
        <v>0</v>
      </c>
      <c r="AO146" s="35" t="str">
        <f>'EV PRECIO REFERENCIA'!AP146</f>
        <v>NO OFERTADO</v>
      </c>
      <c r="AP146" s="37">
        <f>+IF(AO146="NO OFERTADO",0,IF(AO146="NO CUMPLE EV TECNICA",0,IF(AO146="NO HABILITA",0,IF(AO146="HABILITA",('PRECIOS UNITARIOS'!$S146*500)/AN146))))</f>
        <v>0</v>
      </c>
    </row>
    <row r="147" spans="1:42" s="14" customFormat="1" ht="38.25" x14ac:dyDescent="0.2">
      <c r="A147" s="132">
        <v>138</v>
      </c>
      <c r="B147" s="49" t="s">
        <v>294</v>
      </c>
      <c r="C147" s="49" t="s">
        <v>292</v>
      </c>
      <c r="D147" s="132">
        <v>1</v>
      </c>
      <c r="E147" s="50" t="s">
        <v>331</v>
      </c>
      <c r="F147" s="164">
        <v>17443</v>
      </c>
      <c r="G147" s="35">
        <f>'EV PRECIO REFERENCIA'!G147</f>
        <v>0</v>
      </c>
      <c r="H147" s="35" t="str">
        <f>'EV PRECIO REFERENCIA'!I147</f>
        <v>NO OFERTADO</v>
      </c>
      <c r="I147" s="37">
        <f>+IF(H147="NO OFERTADO",0,IF(H147="NO CUMPLE EV TECNICA",0,IF(H147="NO HABILITA",0,IF(H147="HABILITA",('PRECIOS UNITARIOS'!$S147*500)/G147))))</f>
        <v>0</v>
      </c>
      <c r="J147" s="35">
        <f>'EV PRECIO REFERENCIA'!J147</f>
        <v>0</v>
      </c>
      <c r="K147" s="35" t="str">
        <f>'EV PRECIO REFERENCIA'!L147</f>
        <v>NO OFERTADO</v>
      </c>
      <c r="L147" s="37">
        <f>+IF(K147="NO OFERTADO",0,IF(K147="NO CUMPLE EV TECNICA",0,IF(K147="NO HABILITA",0,IF(K147="HABILITA",('PRECIOS UNITARIOS'!$S147*500)/J147))))</f>
        <v>0</v>
      </c>
      <c r="M147" s="35">
        <f>'EV PRECIO REFERENCIA'!M147</f>
        <v>21745</v>
      </c>
      <c r="N147" s="35" t="str">
        <f>'EV PRECIO REFERENCIA'!O147</f>
        <v>HABILITA</v>
      </c>
      <c r="O147" s="37">
        <f>+IF(N147="NO OFERTADO",0,IF(N147="NO CUMPLE EV TECNICA",0,IF(N147="NO HABILITA",0,IF(N147="HABILITA",('PRECIOS UNITARIOS'!$S147*500)/M147))))</f>
        <v>364.68153598528397</v>
      </c>
      <c r="P147" s="35">
        <f>'EV PRECIO REFERENCIA'!P147</f>
        <v>26507</v>
      </c>
      <c r="Q147" s="35" t="str">
        <f>'EV PRECIO REFERENCIA'!R147</f>
        <v>NO HABILITA</v>
      </c>
      <c r="R147" s="37">
        <f>+IF(Q147="NO OFERTADO",0,IF(Q147="NO CUMPLE EV TECNICA",0,IF(Q147="NO HABILITA",0,IF(Q147="HABILITA",('PRECIOS UNITARIOS'!$S147*500)/P147))))</f>
        <v>0</v>
      </c>
      <c r="S147" s="35">
        <f>'EV PRECIO REFERENCIA'!S147</f>
        <v>0</v>
      </c>
      <c r="T147" s="35" t="str">
        <f>'EV PRECIO REFERENCIA'!U147</f>
        <v>NO OFERTADO</v>
      </c>
      <c r="U147" s="37">
        <f>+IF(T147="NO OFERTADO",0,IF(T147="NO CUMPLE EV TECNICA",0,IF(T147="NO HABILITA",0,IF(T147="HABILITA",('PRECIOS UNITARIOS'!$S147*500)/S147))))</f>
        <v>0</v>
      </c>
      <c r="V147" s="35">
        <f>'EV PRECIO REFERENCIA'!V147</f>
        <v>0</v>
      </c>
      <c r="W147" s="35" t="str">
        <f>'EV PRECIO REFERENCIA'!X147</f>
        <v>NO OFERTADO</v>
      </c>
      <c r="X147" s="37">
        <f>+IF(W147="NO OFERTADO",0,IF(W147="NO CUMPLE EV TECNICA",0,IF(W147="NO HABILITA",0,IF(W147="HABILITA",('PRECIOS UNITARIOS'!$S147*500)/V147))))</f>
        <v>0</v>
      </c>
      <c r="Y147" s="35">
        <f>'EV PRECIO REFERENCIA'!Y147</f>
        <v>0</v>
      </c>
      <c r="Z147" s="35" t="str">
        <f>'EV PRECIO REFERENCIA'!AA147</f>
        <v>NO OFERTADO</v>
      </c>
      <c r="AA147" s="37">
        <f>+IF(Z147="NO OFERTADO",0,IF(Z147="NO CUMPLE EV TECNICA",0,IF(Z147="NO HABILITA",0,IF(Z147="HABILITA",('PRECIOS UNITARIOS'!$S147*500)/Y147))))</f>
        <v>0</v>
      </c>
      <c r="AB147" s="35">
        <f>'EV PRECIO REFERENCIA'!AB147</f>
        <v>15860</v>
      </c>
      <c r="AC147" s="35" t="str">
        <f>'EV PRECIO REFERENCIA'!AD147</f>
        <v>HABILITA</v>
      </c>
      <c r="AD147" s="37">
        <f>+IF(AC147="NO OFERTADO",0,IF(AC147="NO CUMPLE EV TECNICA",0,IF(AC147="NO HABILITA",0,IF(AC147="HABILITA",('PRECIOS UNITARIOS'!$S147*500)/AB147))))</f>
        <v>500</v>
      </c>
      <c r="AE147" s="35">
        <f>'EV PRECIO REFERENCIA'!AE147</f>
        <v>24875</v>
      </c>
      <c r="AF147" s="35" t="str">
        <f>'EV PRECIO REFERENCIA'!AG147</f>
        <v>NO HABILITA</v>
      </c>
      <c r="AG147" s="37">
        <f>+IF(AF147="NO OFERTADO",0,IF(AF147="NO CUMPLE EV TECNICA",0,IF(AF147="NO HABILITA",0,IF(AF147="HABILITA",('PRECIOS UNITARIOS'!$S147*500)/AE147))))</f>
        <v>0</v>
      </c>
      <c r="AH147" s="35">
        <f>'EV PRECIO REFERENCIA'!AH147</f>
        <v>0</v>
      </c>
      <c r="AI147" s="35" t="str">
        <f>'EV PRECIO REFERENCIA'!AJ147</f>
        <v>NO OFERTADO</v>
      </c>
      <c r="AJ147" s="37">
        <f>+IF(AI147="NO OFERTADO",0,IF(AI147="NO CUMPLE EV TECNICA",0,IF(AI147="NO HABILITA",0,IF(AI147="HABILITA",('PRECIOS UNITARIOS'!$S147*500)/AH147))))</f>
        <v>0</v>
      </c>
      <c r="AK147" s="35">
        <f>'EV PRECIO REFERENCIA'!AK147</f>
        <v>0</v>
      </c>
      <c r="AL147" s="35" t="str">
        <f>'EV PRECIO REFERENCIA'!AM147</f>
        <v>NO OFERTADO</v>
      </c>
      <c r="AM147" s="37">
        <f>+IF(AL147="NO OFERTADO",0,IF(AL147="NO CUMPLE EV TECNICA",0,IF(AL147="NO HABILITA",0,IF(AL147="HABILITA",('PRECIOS UNITARIOS'!$S147*500)/AK147))))</f>
        <v>0</v>
      </c>
      <c r="AN147" s="35">
        <f>'EV PRECIO REFERENCIA'!AN147</f>
        <v>0</v>
      </c>
      <c r="AO147" s="35" t="str">
        <f>'EV PRECIO REFERENCIA'!AP147</f>
        <v>NO OFERTADO</v>
      </c>
      <c r="AP147" s="37">
        <f>+IF(AO147="NO OFERTADO",0,IF(AO147="NO CUMPLE EV TECNICA",0,IF(AO147="NO HABILITA",0,IF(AO147="HABILITA",('PRECIOS UNITARIOS'!$S147*500)/AN147))))</f>
        <v>0</v>
      </c>
    </row>
    <row r="148" spans="1:42" s="14" customFormat="1" ht="38.25" x14ac:dyDescent="0.2">
      <c r="A148" s="133">
        <v>139</v>
      </c>
      <c r="B148" s="49" t="s">
        <v>395</v>
      </c>
      <c r="C148" s="49" t="s">
        <v>292</v>
      </c>
      <c r="D148" s="132">
        <v>1</v>
      </c>
      <c r="E148" s="50" t="s">
        <v>331</v>
      </c>
      <c r="F148" s="164">
        <v>17443</v>
      </c>
      <c r="G148" s="35">
        <f>'EV PRECIO REFERENCIA'!G148</f>
        <v>0</v>
      </c>
      <c r="H148" s="35" t="str">
        <f>'EV PRECIO REFERENCIA'!I148</f>
        <v>NO OFERTADO</v>
      </c>
      <c r="I148" s="37">
        <f>+IF(H148="NO OFERTADO",0,IF(H148="NO CUMPLE EV TECNICA",0,IF(H148="NO HABILITA",0,IF(H148="HABILITA",('PRECIOS UNITARIOS'!$S148*500)/G148))))</f>
        <v>0</v>
      </c>
      <c r="J148" s="35">
        <f>'EV PRECIO REFERENCIA'!J148</f>
        <v>0</v>
      </c>
      <c r="K148" s="35" t="str">
        <f>'EV PRECIO REFERENCIA'!L148</f>
        <v>NO OFERTADO</v>
      </c>
      <c r="L148" s="37">
        <f>+IF(K148="NO OFERTADO",0,IF(K148="NO CUMPLE EV TECNICA",0,IF(K148="NO HABILITA",0,IF(K148="HABILITA",('PRECIOS UNITARIOS'!$S148*500)/J148))))</f>
        <v>0</v>
      </c>
      <c r="M148" s="35">
        <f>'EV PRECIO REFERENCIA'!M148</f>
        <v>21745</v>
      </c>
      <c r="N148" s="35" t="str">
        <f>'EV PRECIO REFERENCIA'!O148</f>
        <v>HABILITA</v>
      </c>
      <c r="O148" s="37">
        <f>+IF(N148="NO OFERTADO",0,IF(N148="NO CUMPLE EV TECNICA",0,IF(N148="NO HABILITA",0,IF(N148="HABILITA",('PRECIOS UNITARIOS'!$S148*500)/M148))))</f>
        <v>364.68153598528397</v>
      </c>
      <c r="P148" s="35">
        <f>'EV PRECIO REFERENCIA'!P148</f>
        <v>26507</v>
      </c>
      <c r="Q148" s="35" t="str">
        <f>'EV PRECIO REFERENCIA'!R148</f>
        <v>NO HABILITA</v>
      </c>
      <c r="R148" s="37">
        <f>+IF(Q148="NO OFERTADO",0,IF(Q148="NO CUMPLE EV TECNICA",0,IF(Q148="NO HABILITA",0,IF(Q148="HABILITA",('PRECIOS UNITARIOS'!$S148*500)/P148))))</f>
        <v>0</v>
      </c>
      <c r="S148" s="35">
        <f>'EV PRECIO REFERENCIA'!S148</f>
        <v>0</v>
      </c>
      <c r="T148" s="35" t="str">
        <f>'EV PRECIO REFERENCIA'!U148</f>
        <v>NO OFERTADO</v>
      </c>
      <c r="U148" s="37">
        <f>+IF(T148="NO OFERTADO",0,IF(T148="NO CUMPLE EV TECNICA",0,IF(T148="NO HABILITA",0,IF(T148="HABILITA",('PRECIOS UNITARIOS'!$S148*500)/S148))))</f>
        <v>0</v>
      </c>
      <c r="V148" s="35">
        <f>'EV PRECIO REFERENCIA'!V148</f>
        <v>0</v>
      </c>
      <c r="W148" s="35" t="str">
        <f>'EV PRECIO REFERENCIA'!X148</f>
        <v>NO OFERTADO</v>
      </c>
      <c r="X148" s="37">
        <f>+IF(W148="NO OFERTADO",0,IF(W148="NO CUMPLE EV TECNICA",0,IF(W148="NO HABILITA",0,IF(W148="HABILITA",('PRECIOS UNITARIOS'!$S148*500)/V148))))</f>
        <v>0</v>
      </c>
      <c r="Y148" s="35">
        <f>'EV PRECIO REFERENCIA'!Y148</f>
        <v>0</v>
      </c>
      <c r="Z148" s="35" t="str">
        <f>'EV PRECIO REFERENCIA'!AA148</f>
        <v>NO OFERTADO</v>
      </c>
      <c r="AA148" s="37">
        <f>+IF(Z148="NO OFERTADO",0,IF(Z148="NO CUMPLE EV TECNICA",0,IF(Z148="NO HABILITA",0,IF(Z148="HABILITA",('PRECIOS UNITARIOS'!$S148*500)/Y148))))</f>
        <v>0</v>
      </c>
      <c r="AB148" s="35">
        <f>'EV PRECIO REFERENCIA'!AB148</f>
        <v>15860</v>
      </c>
      <c r="AC148" s="35" t="str">
        <f>'EV PRECIO REFERENCIA'!AD148</f>
        <v>HABILITA</v>
      </c>
      <c r="AD148" s="37">
        <f>+IF(AC148="NO OFERTADO",0,IF(AC148="NO CUMPLE EV TECNICA",0,IF(AC148="NO HABILITA",0,IF(AC148="HABILITA",('PRECIOS UNITARIOS'!$S148*500)/AB148))))</f>
        <v>500</v>
      </c>
      <c r="AE148" s="35">
        <f>'EV PRECIO REFERENCIA'!AE148</f>
        <v>24875</v>
      </c>
      <c r="AF148" s="35" t="str">
        <f>'EV PRECIO REFERENCIA'!AG148</f>
        <v>NO HABILITA</v>
      </c>
      <c r="AG148" s="37">
        <f>+IF(AF148="NO OFERTADO",0,IF(AF148="NO CUMPLE EV TECNICA",0,IF(AF148="NO HABILITA",0,IF(AF148="HABILITA",('PRECIOS UNITARIOS'!$S148*500)/AE148))))</f>
        <v>0</v>
      </c>
      <c r="AH148" s="35">
        <f>'EV PRECIO REFERENCIA'!AH148</f>
        <v>0</v>
      </c>
      <c r="AI148" s="35" t="str">
        <f>'EV PRECIO REFERENCIA'!AJ148</f>
        <v>NO OFERTADO</v>
      </c>
      <c r="AJ148" s="37">
        <f>+IF(AI148="NO OFERTADO",0,IF(AI148="NO CUMPLE EV TECNICA",0,IF(AI148="NO HABILITA",0,IF(AI148="HABILITA",('PRECIOS UNITARIOS'!$S148*500)/AH148))))</f>
        <v>0</v>
      </c>
      <c r="AK148" s="35">
        <f>'EV PRECIO REFERENCIA'!AK148</f>
        <v>0</v>
      </c>
      <c r="AL148" s="35" t="str">
        <f>'EV PRECIO REFERENCIA'!AM148</f>
        <v>NO OFERTADO</v>
      </c>
      <c r="AM148" s="37">
        <f>+IF(AL148="NO OFERTADO",0,IF(AL148="NO CUMPLE EV TECNICA",0,IF(AL148="NO HABILITA",0,IF(AL148="HABILITA",('PRECIOS UNITARIOS'!$S148*500)/AK148))))</f>
        <v>0</v>
      </c>
      <c r="AN148" s="35">
        <f>'EV PRECIO REFERENCIA'!AN148</f>
        <v>0</v>
      </c>
      <c r="AO148" s="35" t="str">
        <f>'EV PRECIO REFERENCIA'!AP148</f>
        <v>NO OFERTADO</v>
      </c>
      <c r="AP148" s="37">
        <f>+IF(AO148="NO OFERTADO",0,IF(AO148="NO CUMPLE EV TECNICA",0,IF(AO148="NO HABILITA",0,IF(AO148="HABILITA",('PRECIOS UNITARIOS'!$S148*500)/AN148))))</f>
        <v>0</v>
      </c>
    </row>
    <row r="149" spans="1:42" s="14" customFormat="1" ht="38.25" x14ac:dyDescent="0.2">
      <c r="A149" s="132">
        <v>140</v>
      </c>
      <c r="B149" s="49" t="s">
        <v>396</v>
      </c>
      <c r="C149" s="49" t="s">
        <v>292</v>
      </c>
      <c r="D149" s="132">
        <v>1</v>
      </c>
      <c r="E149" s="50" t="s">
        <v>331</v>
      </c>
      <c r="F149" s="164">
        <v>17443</v>
      </c>
      <c r="G149" s="35">
        <f>'EV PRECIO REFERENCIA'!G149</f>
        <v>0</v>
      </c>
      <c r="H149" s="35" t="str">
        <f>'EV PRECIO REFERENCIA'!I149</f>
        <v>NO OFERTADO</v>
      </c>
      <c r="I149" s="37">
        <f>+IF(H149="NO OFERTADO",0,IF(H149="NO CUMPLE EV TECNICA",0,IF(H149="NO HABILITA",0,IF(H149="HABILITA",('PRECIOS UNITARIOS'!$S149*500)/G149))))</f>
        <v>0</v>
      </c>
      <c r="J149" s="35">
        <f>'EV PRECIO REFERENCIA'!J149</f>
        <v>0</v>
      </c>
      <c r="K149" s="35" t="str">
        <f>'EV PRECIO REFERENCIA'!L149</f>
        <v>NO OFERTADO</v>
      </c>
      <c r="L149" s="37">
        <f>+IF(K149="NO OFERTADO",0,IF(K149="NO CUMPLE EV TECNICA",0,IF(K149="NO HABILITA",0,IF(K149="HABILITA",('PRECIOS UNITARIOS'!$S149*500)/J149))))</f>
        <v>0</v>
      </c>
      <c r="M149" s="35">
        <f>'EV PRECIO REFERENCIA'!M149</f>
        <v>21745</v>
      </c>
      <c r="N149" s="35" t="str">
        <f>'EV PRECIO REFERENCIA'!O149</f>
        <v>HABILITA</v>
      </c>
      <c r="O149" s="37">
        <f>+IF(N149="NO OFERTADO",0,IF(N149="NO CUMPLE EV TECNICA",0,IF(N149="NO HABILITA",0,IF(N149="HABILITA",('PRECIOS UNITARIOS'!$S149*500)/M149))))</f>
        <v>364.68153598528397</v>
      </c>
      <c r="P149" s="35">
        <f>'EV PRECIO REFERENCIA'!P149</f>
        <v>26507</v>
      </c>
      <c r="Q149" s="35" t="str">
        <f>'EV PRECIO REFERENCIA'!R149</f>
        <v>NO HABILITA</v>
      </c>
      <c r="R149" s="37">
        <f>+IF(Q149="NO OFERTADO",0,IF(Q149="NO CUMPLE EV TECNICA",0,IF(Q149="NO HABILITA",0,IF(Q149="HABILITA",('PRECIOS UNITARIOS'!$S149*500)/P149))))</f>
        <v>0</v>
      </c>
      <c r="S149" s="35">
        <f>'EV PRECIO REFERENCIA'!S149</f>
        <v>0</v>
      </c>
      <c r="T149" s="35" t="str">
        <f>'EV PRECIO REFERENCIA'!U149</f>
        <v>NO OFERTADO</v>
      </c>
      <c r="U149" s="37">
        <f>+IF(T149="NO OFERTADO",0,IF(T149="NO CUMPLE EV TECNICA",0,IF(T149="NO HABILITA",0,IF(T149="HABILITA",('PRECIOS UNITARIOS'!$S149*500)/S149))))</f>
        <v>0</v>
      </c>
      <c r="V149" s="35">
        <f>'EV PRECIO REFERENCIA'!V149</f>
        <v>0</v>
      </c>
      <c r="W149" s="35" t="str">
        <f>'EV PRECIO REFERENCIA'!X149</f>
        <v>NO OFERTADO</v>
      </c>
      <c r="X149" s="37">
        <f>+IF(W149="NO OFERTADO",0,IF(W149="NO CUMPLE EV TECNICA",0,IF(W149="NO HABILITA",0,IF(W149="HABILITA",('PRECIOS UNITARIOS'!$S149*500)/V149))))</f>
        <v>0</v>
      </c>
      <c r="Y149" s="35">
        <f>'EV PRECIO REFERENCIA'!Y149</f>
        <v>0</v>
      </c>
      <c r="Z149" s="35" t="str">
        <f>'EV PRECIO REFERENCIA'!AA149</f>
        <v>NO OFERTADO</v>
      </c>
      <c r="AA149" s="37">
        <f>+IF(Z149="NO OFERTADO",0,IF(Z149="NO CUMPLE EV TECNICA",0,IF(Z149="NO HABILITA",0,IF(Z149="HABILITA",('PRECIOS UNITARIOS'!$S149*500)/Y149))))</f>
        <v>0</v>
      </c>
      <c r="AB149" s="35">
        <f>'EV PRECIO REFERENCIA'!AB149</f>
        <v>15860</v>
      </c>
      <c r="AC149" s="35" t="str">
        <f>'EV PRECIO REFERENCIA'!AD149</f>
        <v>HABILITA</v>
      </c>
      <c r="AD149" s="37">
        <f>+IF(AC149="NO OFERTADO",0,IF(AC149="NO CUMPLE EV TECNICA",0,IF(AC149="NO HABILITA",0,IF(AC149="HABILITA",('PRECIOS UNITARIOS'!$S149*500)/AB149))))</f>
        <v>500</v>
      </c>
      <c r="AE149" s="35">
        <f>'EV PRECIO REFERENCIA'!AE149</f>
        <v>24875</v>
      </c>
      <c r="AF149" s="35" t="str">
        <f>'EV PRECIO REFERENCIA'!AG149</f>
        <v>NO HABILITA</v>
      </c>
      <c r="AG149" s="37">
        <f>+IF(AF149="NO OFERTADO",0,IF(AF149="NO CUMPLE EV TECNICA",0,IF(AF149="NO HABILITA",0,IF(AF149="HABILITA",('PRECIOS UNITARIOS'!$S149*500)/AE149))))</f>
        <v>0</v>
      </c>
      <c r="AH149" s="35">
        <f>'EV PRECIO REFERENCIA'!AH149</f>
        <v>0</v>
      </c>
      <c r="AI149" s="35" t="str">
        <f>'EV PRECIO REFERENCIA'!AJ149</f>
        <v>NO OFERTADO</v>
      </c>
      <c r="AJ149" s="37">
        <f>+IF(AI149="NO OFERTADO",0,IF(AI149="NO CUMPLE EV TECNICA",0,IF(AI149="NO HABILITA",0,IF(AI149="HABILITA",('PRECIOS UNITARIOS'!$S149*500)/AH149))))</f>
        <v>0</v>
      </c>
      <c r="AK149" s="35">
        <f>'EV PRECIO REFERENCIA'!AK149</f>
        <v>0</v>
      </c>
      <c r="AL149" s="35" t="str">
        <f>'EV PRECIO REFERENCIA'!AM149</f>
        <v>NO OFERTADO</v>
      </c>
      <c r="AM149" s="37">
        <f>+IF(AL149="NO OFERTADO",0,IF(AL149="NO CUMPLE EV TECNICA",0,IF(AL149="NO HABILITA",0,IF(AL149="HABILITA",('PRECIOS UNITARIOS'!$S149*500)/AK149))))</f>
        <v>0</v>
      </c>
      <c r="AN149" s="35">
        <f>'EV PRECIO REFERENCIA'!AN149</f>
        <v>0</v>
      </c>
      <c r="AO149" s="35" t="str">
        <f>'EV PRECIO REFERENCIA'!AP149</f>
        <v>NO OFERTADO</v>
      </c>
      <c r="AP149" s="37">
        <f>+IF(AO149="NO OFERTADO",0,IF(AO149="NO CUMPLE EV TECNICA",0,IF(AO149="NO HABILITA",0,IF(AO149="HABILITA",('PRECIOS UNITARIOS'!$S149*500)/AN149))))</f>
        <v>0</v>
      </c>
    </row>
    <row r="150" spans="1:42" s="14" customFormat="1" ht="38.25" x14ac:dyDescent="0.2">
      <c r="A150" s="133">
        <v>141</v>
      </c>
      <c r="B150" s="49" t="s">
        <v>397</v>
      </c>
      <c r="C150" s="49" t="s">
        <v>292</v>
      </c>
      <c r="D150" s="132">
        <v>1</v>
      </c>
      <c r="E150" s="50" t="s">
        <v>331</v>
      </c>
      <c r="F150" s="164">
        <v>17443</v>
      </c>
      <c r="G150" s="35">
        <f>'EV PRECIO REFERENCIA'!G150</f>
        <v>0</v>
      </c>
      <c r="H150" s="35" t="str">
        <f>'EV PRECIO REFERENCIA'!I150</f>
        <v>NO OFERTADO</v>
      </c>
      <c r="I150" s="37">
        <f>+IF(H150="NO OFERTADO",0,IF(H150="NO CUMPLE EV TECNICA",0,IF(H150="NO HABILITA",0,IF(H150="HABILITA",('PRECIOS UNITARIOS'!$S150*500)/G150))))</f>
        <v>0</v>
      </c>
      <c r="J150" s="35">
        <f>'EV PRECIO REFERENCIA'!J150</f>
        <v>0</v>
      </c>
      <c r="K150" s="35" t="str">
        <f>'EV PRECIO REFERENCIA'!L150</f>
        <v>NO OFERTADO</v>
      </c>
      <c r="L150" s="37">
        <f>+IF(K150="NO OFERTADO",0,IF(K150="NO CUMPLE EV TECNICA",0,IF(K150="NO HABILITA",0,IF(K150="HABILITA",('PRECIOS UNITARIOS'!$S150*500)/J150))))</f>
        <v>0</v>
      </c>
      <c r="M150" s="35">
        <f>'EV PRECIO REFERENCIA'!M150</f>
        <v>21745</v>
      </c>
      <c r="N150" s="35" t="str">
        <f>'EV PRECIO REFERENCIA'!O150</f>
        <v>HABILITA</v>
      </c>
      <c r="O150" s="37">
        <f>+IF(N150="NO OFERTADO",0,IF(N150="NO CUMPLE EV TECNICA",0,IF(N150="NO HABILITA",0,IF(N150="HABILITA",('PRECIOS UNITARIOS'!$S150*500)/M150))))</f>
        <v>364.68153598528397</v>
      </c>
      <c r="P150" s="35">
        <f>'EV PRECIO REFERENCIA'!P150</f>
        <v>42045</v>
      </c>
      <c r="Q150" s="35" t="str">
        <f>'EV PRECIO REFERENCIA'!R150</f>
        <v>NO HABILITA</v>
      </c>
      <c r="R150" s="37">
        <f>+IF(Q150="NO OFERTADO",0,IF(Q150="NO CUMPLE EV TECNICA",0,IF(Q150="NO HABILITA",0,IF(Q150="HABILITA",('PRECIOS UNITARIOS'!$S150*500)/P150))))</f>
        <v>0</v>
      </c>
      <c r="S150" s="35">
        <f>'EV PRECIO REFERENCIA'!S150</f>
        <v>0</v>
      </c>
      <c r="T150" s="35" t="str">
        <f>'EV PRECIO REFERENCIA'!U150</f>
        <v>NO OFERTADO</v>
      </c>
      <c r="U150" s="37">
        <f>+IF(T150="NO OFERTADO",0,IF(T150="NO CUMPLE EV TECNICA",0,IF(T150="NO HABILITA",0,IF(T150="HABILITA",('PRECIOS UNITARIOS'!$S150*500)/S150))))</f>
        <v>0</v>
      </c>
      <c r="V150" s="35">
        <f>'EV PRECIO REFERENCIA'!V150</f>
        <v>0</v>
      </c>
      <c r="W150" s="35" t="str">
        <f>'EV PRECIO REFERENCIA'!X150</f>
        <v>NO OFERTADO</v>
      </c>
      <c r="X150" s="37">
        <f>+IF(W150="NO OFERTADO",0,IF(W150="NO CUMPLE EV TECNICA",0,IF(W150="NO HABILITA",0,IF(W150="HABILITA",('PRECIOS UNITARIOS'!$S150*500)/V150))))</f>
        <v>0</v>
      </c>
      <c r="Y150" s="35">
        <f>'EV PRECIO REFERENCIA'!Y150</f>
        <v>0</v>
      </c>
      <c r="Z150" s="35" t="str">
        <f>'EV PRECIO REFERENCIA'!AA150</f>
        <v>NO OFERTADO</v>
      </c>
      <c r="AA150" s="37">
        <f>+IF(Z150="NO OFERTADO",0,IF(Z150="NO CUMPLE EV TECNICA",0,IF(Z150="NO HABILITA",0,IF(Z150="HABILITA",('PRECIOS UNITARIOS'!$S150*500)/Y150))))</f>
        <v>0</v>
      </c>
      <c r="AB150" s="35">
        <f>'EV PRECIO REFERENCIA'!AB150</f>
        <v>15860</v>
      </c>
      <c r="AC150" s="35" t="str">
        <f>'EV PRECIO REFERENCIA'!AD150</f>
        <v>HABILITA</v>
      </c>
      <c r="AD150" s="37">
        <f>+IF(AC150="NO OFERTADO",0,IF(AC150="NO CUMPLE EV TECNICA",0,IF(AC150="NO HABILITA",0,IF(AC150="HABILITA",('PRECIOS UNITARIOS'!$S150*500)/AB150))))</f>
        <v>500</v>
      </c>
      <c r="AE150" s="35">
        <f>'EV PRECIO REFERENCIA'!AE150</f>
        <v>24875</v>
      </c>
      <c r="AF150" s="35" t="str">
        <f>'EV PRECIO REFERENCIA'!AG150</f>
        <v>NO HABILITA</v>
      </c>
      <c r="AG150" s="37">
        <f>+IF(AF150="NO OFERTADO",0,IF(AF150="NO CUMPLE EV TECNICA",0,IF(AF150="NO HABILITA",0,IF(AF150="HABILITA",('PRECIOS UNITARIOS'!$S150*500)/AE150))))</f>
        <v>0</v>
      </c>
      <c r="AH150" s="35">
        <f>'EV PRECIO REFERENCIA'!AH150</f>
        <v>0</v>
      </c>
      <c r="AI150" s="35" t="str">
        <f>'EV PRECIO REFERENCIA'!AJ150</f>
        <v>NO OFERTADO</v>
      </c>
      <c r="AJ150" s="37">
        <f>+IF(AI150="NO OFERTADO",0,IF(AI150="NO CUMPLE EV TECNICA",0,IF(AI150="NO HABILITA",0,IF(AI150="HABILITA",('PRECIOS UNITARIOS'!$S150*500)/AH150))))</f>
        <v>0</v>
      </c>
      <c r="AK150" s="35">
        <f>'EV PRECIO REFERENCIA'!AK150</f>
        <v>0</v>
      </c>
      <c r="AL150" s="35" t="str">
        <f>'EV PRECIO REFERENCIA'!AM150</f>
        <v>NO OFERTADO</v>
      </c>
      <c r="AM150" s="37">
        <f>+IF(AL150="NO OFERTADO",0,IF(AL150="NO CUMPLE EV TECNICA",0,IF(AL150="NO HABILITA",0,IF(AL150="HABILITA",('PRECIOS UNITARIOS'!$S150*500)/AK150))))</f>
        <v>0</v>
      </c>
      <c r="AN150" s="35">
        <f>'EV PRECIO REFERENCIA'!AN150</f>
        <v>0</v>
      </c>
      <c r="AO150" s="35" t="str">
        <f>'EV PRECIO REFERENCIA'!AP150</f>
        <v>NO OFERTADO</v>
      </c>
      <c r="AP150" s="37">
        <f>+IF(AO150="NO OFERTADO",0,IF(AO150="NO CUMPLE EV TECNICA",0,IF(AO150="NO HABILITA",0,IF(AO150="HABILITA",('PRECIOS UNITARIOS'!$S150*500)/AN150))))</f>
        <v>0</v>
      </c>
    </row>
    <row r="151" spans="1:42" s="14" customFormat="1" ht="38.25" x14ac:dyDescent="0.2">
      <c r="A151" s="132">
        <v>142</v>
      </c>
      <c r="B151" s="49" t="s">
        <v>295</v>
      </c>
      <c r="C151" s="49" t="s">
        <v>292</v>
      </c>
      <c r="D151" s="132">
        <v>1</v>
      </c>
      <c r="E151" s="50" t="s">
        <v>331</v>
      </c>
      <c r="F151" s="164">
        <v>17443</v>
      </c>
      <c r="G151" s="35">
        <f>'EV PRECIO REFERENCIA'!G151</f>
        <v>0</v>
      </c>
      <c r="H151" s="35" t="str">
        <f>'EV PRECIO REFERENCIA'!I151</f>
        <v>NO OFERTADO</v>
      </c>
      <c r="I151" s="37">
        <f>+IF(H151="NO OFERTADO",0,IF(H151="NO CUMPLE EV TECNICA",0,IF(H151="NO HABILITA",0,IF(H151="HABILITA",('PRECIOS UNITARIOS'!$S151*500)/G151))))</f>
        <v>0</v>
      </c>
      <c r="J151" s="35">
        <f>'EV PRECIO REFERENCIA'!J151</f>
        <v>0</v>
      </c>
      <c r="K151" s="35" t="str">
        <f>'EV PRECIO REFERENCIA'!L151</f>
        <v>NO OFERTADO</v>
      </c>
      <c r="L151" s="37">
        <f>+IF(K151="NO OFERTADO",0,IF(K151="NO CUMPLE EV TECNICA",0,IF(K151="NO HABILITA",0,IF(K151="HABILITA",('PRECIOS UNITARIOS'!$S151*500)/J151))))</f>
        <v>0</v>
      </c>
      <c r="M151" s="35">
        <f>'EV PRECIO REFERENCIA'!M151</f>
        <v>21745</v>
      </c>
      <c r="N151" s="35" t="str">
        <f>'EV PRECIO REFERENCIA'!O151</f>
        <v>HABILITA</v>
      </c>
      <c r="O151" s="37">
        <f>+IF(N151="NO OFERTADO",0,IF(N151="NO CUMPLE EV TECNICA",0,IF(N151="NO HABILITA",0,IF(N151="HABILITA",('PRECIOS UNITARIOS'!$S151*500)/M151))))</f>
        <v>364.68153598528397</v>
      </c>
      <c r="P151" s="35">
        <f>'EV PRECIO REFERENCIA'!P151</f>
        <v>26507</v>
      </c>
      <c r="Q151" s="35" t="str">
        <f>'EV PRECIO REFERENCIA'!R151</f>
        <v>NO HABILITA</v>
      </c>
      <c r="R151" s="37">
        <f>+IF(Q151="NO OFERTADO",0,IF(Q151="NO CUMPLE EV TECNICA",0,IF(Q151="NO HABILITA",0,IF(Q151="HABILITA",('PRECIOS UNITARIOS'!$S151*500)/P151))))</f>
        <v>0</v>
      </c>
      <c r="S151" s="35">
        <f>'EV PRECIO REFERENCIA'!S151</f>
        <v>0</v>
      </c>
      <c r="T151" s="35" t="str">
        <f>'EV PRECIO REFERENCIA'!U151</f>
        <v>NO OFERTADO</v>
      </c>
      <c r="U151" s="37">
        <f>+IF(T151="NO OFERTADO",0,IF(T151="NO CUMPLE EV TECNICA",0,IF(T151="NO HABILITA",0,IF(T151="HABILITA",('PRECIOS UNITARIOS'!$S151*500)/S151))))</f>
        <v>0</v>
      </c>
      <c r="V151" s="35">
        <f>'EV PRECIO REFERENCIA'!V151</f>
        <v>0</v>
      </c>
      <c r="W151" s="35" t="str">
        <f>'EV PRECIO REFERENCIA'!X151</f>
        <v>NO OFERTADO</v>
      </c>
      <c r="X151" s="37">
        <f>+IF(W151="NO OFERTADO",0,IF(W151="NO CUMPLE EV TECNICA",0,IF(W151="NO HABILITA",0,IF(W151="HABILITA",('PRECIOS UNITARIOS'!$S151*500)/V151))))</f>
        <v>0</v>
      </c>
      <c r="Y151" s="35">
        <f>'EV PRECIO REFERENCIA'!Y151</f>
        <v>0</v>
      </c>
      <c r="Z151" s="35" t="str">
        <f>'EV PRECIO REFERENCIA'!AA151</f>
        <v>NO OFERTADO</v>
      </c>
      <c r="AA151" s="37">
        <f>+IF(Z151="NO OFERTADO",0,IF(Z151="NO CUMPLE EV TECNICA",0,IF(Z151="NO HABILITA",0,IF(Z151="HABILITA",('PRECIOS UNITARIOS'!$S151*500)/Y151))))</f>
        <v>0</v>
      </c>
      <c r="AB151" s="35">
        <f>'EV PRECIO REFERENCIA'!AB151</f>
        <v>15860</v>
      </c>
      <c r="AC151" s="35" t="str">
        <f>'EV PRECIO REFERENCIA'!AD151</f>
        <v>HABILITA</v>
      </c>
      <c r="AD151" s="37">
        <f>+IF(AC151="NO OFERTADO",0,IF(AC151="NO CUMPLE EV TECNICA",0,IF(AC151="NO HABILITA",0,IF(AC151="HABILITA",('PRECIOS UNITARIOS'!$S151*500)/AB151))))</f>
        <v>500</v>
      </c>
      <c r="AE151" s="35">
        <f>'EV PRECIO REFERENCIA'!AE151</f>
        <v>24875</v>
      </c>
      <c r="AF151" s="35" t="str">
        <f>'EV PRECIO REFERENCIA'!AG151</f>
        <v>NO HABILITA</v>
      </c>
      <c r="AG151" s="37">
        <f>+IF(AF151="NO OFERTADO",0,IF(AF151="NO CUMPLE EV TECNICA",0,IF(AF151="NO HABILITA",0,IF(AF151="HABILITA",('PRECIOS UNITARIOS'!$S151*500)/AE151))))</f>
        <v>0</v>
      </c>
      <c r="AH151" s="35">
        <f>'EV PRECIO REFERENCIA'!AH151</f>
        <v>0</v>
      </c>
      <c r="AI151" s="35" t="str">
        <f>'EV PRECIO REFERENCIA'!AJ151</f>
        <v>NO OFERTADO</v>
      </c>
      <c r="AJ151" s="37">
        <f>+IF(AI151="NO OFERTADO",0,IF(AI151="NO CUMPLE EV TECNICA",0,IF(AI151="NO HABILITA",0,IF(AI151="HABILITA",('PRECIOS UNITARIOS'!$S151*500)/AH151))))</f>
        <v>0</v>
      </c>
      <c r="AK151" s="35">
        <f>'EV PRECIO REFERENCIA'!AK151</f>
        <v>0</v>
      </c>
      <c r="AL151" s="35" t="str">
        <f>'EV PRECIO REFERENCIA'!AM151</f>
        <v>NO OFERTADO</v>
      </c>
      <c r="AM151" s="37">
        <f>+IF(AL151="NO OFERTADO",0,IF(AL151="NO CUMPLE EV TECNICA",0,IF(AL151="NO HABILITA",0,IF(AL151="HABILITA",('PRECIOS UNITARIOS'!$S151*500)/AK151))))</f>
        <v>0</v>
      </c>
      <c r="AN151" s="35">
        <f>'EV PRECIO REFERENCIA'!AN151</f>
        <v>0</v>
      </c>
      <c r="AO151" s="35" t="str">
        <f>'EV PRECIO REFERENCIA'!AP151</f>
        <v>NO OFERTADO</v>
      </c>
      <c r="AP151" s="37">
        <f>+IF(AO151="NO OFERTADO",0,IF(AO151="NO CUMPLE EV TECNICA",0,IF(AO151="NO HABILITA",0,IF(AO151="HABILITA",('PRECIOS UNITARIOS'!$S151*500)/AN151))))</f>
        <v>0</v>
      </c>
    </row>
    <row r="152" spans="1:42" s="14" customFormat="1" ht="25.5" x14ac:dyDescent="0.2">
      <c r="A152" s="133">
        <v>143</v>
      </c>
      <c r="B152" s="49" t="s">
        <v>398</v>
      </c>
      <c r="C152" s="49" t="s">
        <v>44</v>
      </c>
      <c r="D152" s="132">
        <v>1</v>
      </c>
      <c r="E152" s="50" t="s">
        <v>331</v>
      </c>
      <c r="F152" s="164">
        <v>4511</v>
      </c>
      <c r="G152" s="35">
        <f>'EV PRECIO REFERENCIA'!G152</f>
        <v>0</v>
      </c>
      <c r="H152" s="35" t="str">
        <f>'EV PRECIO REFERENCIA'!I152</f>
        <v>NO OFERTADO</v>
      </c>
      <c r="I152" s="37">
        <f>+IF(H152="NO OFERTADO",0,IF(H152="NO CUMPLE EV TECNICA",0,IF(H152="NO HABILITA",0,IF(H152="HABILITA",('PRECIOS UNITARIOS'!$S152*500)/G152))))</f>
        <v>0</v>
      </c>
      <c r="J152" s="35">
        <f>'EV PRECIO REFERENCIA'!J152</f>
        <v>0</v>
      </c>
      <c r="K152" s="35" t="str">
        <f>'EV PRECIO REFERENCIA'!L152</f>
        <v>NO OFERTADO</v>
      </c>
      <c r="L152" s="37">
        <f>+IF(K152="NO OFERTADO",0,IF(K152="NO CUMPLE EV TECNICA",0,IF(K152="NO HABILITA",0,IF(K152="HABILITA",('PRECIOS UNITARIOS'!$S152*500)/J152))))</f>
        <v>0</v>
      </c>
      <c r="M152" s="35">
        <f>'EV PRECIO REFERENCIA'!M152</f>
        <v>21745</v>
      </c>
      <c r="N152" s="35" t="str">
        <f>'EV PRECIO REFERENCIA'!O152</f>
        <v>NO HABILITA</v>
      </c>
      <c r="O152" s="37">
        <f>+IF(N152="NO OFERTADO",0,IF(N152="NO CUMPLE EV TECNICA",0,IF(N152="NO HABILITA",0,IF(N152="HABILITA",('PRECIOS UNITARIOS'!$S152*500)/M152))))</f>
        <v>0</v>
      </c>
      <c r="P152" s="35">
        <f>'EV PRECIO REFERENCIA'!P152</f>
        <v>9227</v>
      </c>
      <c r="Q152" s="35" t="str">
        <f>'EV PRECIO REFERENCIA'!R152</f>
        <v>NO HABILITA</v>
      </c>
      <c r="R152" s="37">
        <f>+IF(Q152="NO OFERTADO",0,IF(Q152="NO CUMPLE EV TECNICA",0,IF(Q152="NO HABILITA",0,IF(Q152="HABILITA",('PRECIOS UNITARIOS'!$S152*500)/P152))))</f>
        <v>0</v>
      </c>
      <c r="S152" s="35">
        <f>'EV PRECIO REFERENCIA'!S152</f>
        <v>0</v>
      </c>
      <c r="T152" s="35" t="str">
        <f>'EV PRECIO REFERENCIA'!U152</f>
        <v>NO OFERTADO</v>
      </c>
      <c r="U152" s="37">
        <f>+IF(T152="NO OFERTADO",0,IF(T152="NO CUMPLE EV TECNICA",0,IF(T152="NO HABILITA",0,IF(T152="HABILITA",('PRECIOS UNITARIOS'!$S152*500)/S152))))</f>
        <v>0</v>
      </c>
      <c r="V152" s="35">
        <f>'EV PRECIO REFERENCIA'!V152</f>
        <v>0</v>
      </c>
      <c r="W152" s="35" t="str">
        <f>'EV PRECIO REFERENCIA'!X152</f>
        <v>NO OFERTADO</v>
      </c>
      <c r="X152" s="37">
        <f>+IF(W152="NO OFERTADO",0,IF(W152="NO CUMPLE EV TECNICA",0,IF(W152="NO HABILITA",0,IF(W152="HABILITA",('PRECIOS UNITARIOS'!$S152*500)/V152))))</f>
        <v>0</v>
      </c>
      <c r="Y152" s="35">
        <f>'EV PRECIO REFERENCIA'!Y152</f>
        <v>0</v>
      </c>
      <c r="Z152" s="35" t="str">
        <f>'EV PRECIO REFERENCIA'!AA152</f>
        <v>NO OFERTADO</v>
      </c>
      <c r="AA152" s="37">
        <f>+IF(Z152="NO OFERTADO",0,IF(Z152="NO CUMPLE EV TECNICA",0,IF(Z152="NO HABILITA",0,IF(Z152="HABILITA",('PRECIOS UNITARIOS'!$S152*500)/Y152))))</f>
        <v>0</v>
      </c>
      <c r="AB152" s="35">
        <f>'EV PRECIO REFERENCIA'!AB152</f>
        <v>4780</v>
      </c>
      <c r="AC152" s="35" t="str">
        <f>'EV PRECIO REFERENCIA'!AD152</f>
        <v>NO HABILITA</v>
      </c>
      <c r="AD152" s="37">
        <f>+IF(AC152="NO OFERTADO",0,IF(AC152="NO CUMPLE EV TECNICA",0,IF(AC152="NO HABILITA",0,IF(AC152="HABILITA",('PRECIOS UNITARIOS'!$S152*500)/AB152))))</f>
        <v>0</v>
      </c>
      <c r="AE152" s="35">
        <f>'EV PRECIO REFERENCIA'!AE152</f>
        <v>9227</v>
      </c>
      <c r="AF152" s="35" t="str">
        <f>'EV PRECIO REFERENCIA'!AG152</f>
        <v>NO HABILITA</v>
      </c>
      <c r="AG152" s="37">
        <f>+IF(AF152="NO OFERTADO",0,IF(AF152="NO CUMPLE EV TECNICA",0,IF(AF152="NO HABILITA",0,IF(AF152="HABILITA",('PRECIOS UNITARIOS'!$S152*500)/AE152))))</f>
        <v>0</v>
      </c>
      <c r="AH152" s="35">
        <f>'EV PRECIO REFERENCIA'!AH152</f>
        <v>0</v>
      </c>
      <c r="AI152" s="35" t="str">
        <f>'EV PRECIO REFERENCIA'!AJ152</f>
        <v>NO OFERTADO</v>
      </c>
      <c r="AJ152" s="37">
        <f>+IF(AI152="NO OFERTADO",0,IF(AI152="NO CUMPLE EV TECNICA",0,IF(AI152="NO HABILITA",0,IF(AI152="HABILITA",('PRECIOS UNITARIOS'!$S152*500)/AH152))))</f>
        <v>0</v>
      </c>
      <c r="AK152" s="35">
        <f>'EV PRECIO REFERENCIA'!AK152</f>
        <v>0</v>
      </c>
      <c r="AL152" s="35" t="str">
        <f>'EV PRECIO REFERENCIA'!AM152</f>
        <v>NO OFERTADO</v>
      </c>
      <c r="AM152" s="37">
        <f>+IF(AL152="NO OFERTADO",0,IF(AL152="NO CUMPLE EV TECNICA",0,IF(AL152="NO HABILITA",0,IF(AL152="HABILITA",('PRECIOS UNITARIOS'!$S152*500)/AK152))))</f>
        <v>0</v>
      </c>
      <c r="AN152" s="35">
        <f>'EV PRECIO REFERENCIA'!AN152</f>
        <v>0</v>
      </c>
      <c r="AO152" s="35" t="str">
        <f>'EV PRECIO REFERENCIA'!AP152</f>
        <v>NO OFERTADO</v>
      </c>
      <c r="AP152" s="37">
        <f>+IF(AO152="NO OFERTADO",0,IF(AO152="NO CUMPLE EV TECNICA",0,IF(AO152="NO HABILITA",0,IF(AO152="HABILITA",('PRECIOS UNITARIOS'!$S152*500)/AN152))))</f>
        <v>0</v>
      </c>
    </row>
    <row r="153" spans="1:42" s="14" customFormat="1" ht="25.5" x14ac:dyDescent="0.2">
      <c r="A153" s="132">
        <v>144</v>
      </c>
      <c r="B153" s="49" t="s">
        <v>399</v>
      </c>
      <c r="C153" s="49" t="s">
        <v>44</v>
      </c>
      <c r="D153" s="132">
        <v>1</v>
      </c>
      <c r="E153" s="50" t="s">
        <v>331</v>
      </c>
      <c r="F153" s="164">
        <v>4511</v>
      </c>
      <c r="G153" s="35">
        <f>'EV PRECIO REFERENCIA'!G153</f>
        <v>0</v>
      </c>
      <c r="H153" s="35" t="str">
        <f>'EV PRECIO REFERENCIA'!I153</f>
        <v>NO OFERTADO</v>
      </c>
      <c r="I153" s="37">
        <f>+IF(H153="NO OFERTADO",0,IF(H153="NO CUMPLE EV TECNICA",0,IF(H153="NO HABILITA",0,IF(H153="HABILITA",('PRECIOS UNITARIOS'!$S153*500)/G153))))</f>
        <v>0</v>
      </c>
      <c r="J153" s="35">
        <f>'EV PRECIO REFERENCIA'!J153</f>
        <v>0</v>
      </c>
      <c r="K153" s="35" t="str">
        <f>'EV PRECIO REFERENCIA'!L153</f>
        <v>NO OFERTADO</v>
      </c>
      <c r="L153" s="37">
        <f>+IF(K153="NO OFERTADO",0,IF(K153="NO CUMPLE EV TECNICA",0,IF(K153="NO HABILITA",0,IF(K153="HABILITA",('PRECIOS UNITARIOS'!$S153*500)/J153))))</f>
        <v>0</v>
      </c>
      <c r="M153" s="35">
        <f>'EV PRECIO REFERENCIA'!M153</f>
        <v>21745</v>
      </c>
      <c r="N153" s="35" t="str">
        <f>'EV PRECIO REFERENCIA'!O153</f>
        <v>NO HABILITA</v>
      </c>
      <c r="O153" s="37">
        <f>+IF(N153="NO OFERTADO",0,IF(N153="NO CUMPLE EV TECNICA",0,IF(N153="NO HABILITA",0,IF(N153="HABILITA",('PRECIOS UNITARIOS'!$S153*500)/M153))))</f>
        <v>0</v>
      </c>
      <c r="P153" s="35">
        <f>'EV PRECIO REFERENCIA'!P153</f>
        <v>9227</v>
      </c>
      <c r="Q153" s="35" t="str">
        <f>'EV PRECIO REFERENCIA'!R153</f>
        <v>NO HABILITA</v>
      </c>
      <c r="R153" s="37">
        <f>+IF(Q153="NO OFERTADO",0,IF(Q153="NO CUMPLE EV TECNICA",0,IF(Q153="NO HABILITA",0,IF(Q153="HABILITA",('PRECIOS UNITARIOS'!$S153*500)/P153))))</f>
        <v>0</v>
      </c>
      <c r="S153" s="35">
        <f>'EV PRECIO REFERENCIA'!S153</f>
        <v>0</v>
      </c>
      <c r="T153" s="35" t="str">
        <f>'EV PRECIO REFERENCIA'!U153</f>
        <v>NO OFERTADO</v>
      </c>
      <c r="U153" s="37">
        <f>+IF(T153="NO OFERTADO",0,IF(T153="NO CUMPLE EV TECNICA",0,IF(T153="NO HABILITA",0,IF(T153="HABILITA",('PRECIOS UNITARIOS'!$S153*500)/S153))))</f>
        <v>0</v>
      </c>
      <c r="V153" s="35">
        <f>'EV PRECIO REFERENCIA'!V153</f>
        <v>0</v>
      </c>
      <c r="W153" s="35" t="str">
        <f>'EV PRECIO REFERENCIA'!X153</f>
        <v>NO OFERTADO</v>
      </c>
      <c r="X153" s="37">
        <f>+IF(W153="NO OFERTADO",0,IF(W153="NO CUMPLE EV TECNICA",0,IF(W153="NO HABILITA",0,IF(W153="HABILITA",('PRECIOS UNITARIOS'!$S153*500)/V153))))</f>
        <v>0</v>
      </c>
      <c r="Y153" s="35">
        <f>'EV PRECIO REFERENCIA'!Y153</f>
        <v>0</v>
      </c>
      <c r="Z153" s="35" t="str">
        <f>'EV PRECIO REFERENCIA'!AA153</f>
        <v>NO OFERTADO</v>
      </c>
      <c r="AA153" s="37">
        <f>+IF(Z153="NO OFERTADO",0,IF(Z153="NO CUMPLE EV TECNICA",0,IF(Z153="NO HABILITA",0,IF(Z153="HABILITA",('PRECIOS UNITARIOS'!$S153*500)/Y153))))</f>
        <v>0</v>
      </c>
      <c r="AB153" s="35">
        <f>'EV PRECIO REFERENCIA'!AB153</f>
        <v>4780</v>
      </c>
      <c r="AC153" s="35" t="str">
        <f>'EV PRECIO REFERENCIA'!AD153</f>
        <v>NO HABILITA</v>
      </c>
      <c r="AD153" s="37">
        <f>+IF(AC153="NO OFERTADO",0,IF(AC153="NO CUMPLE EV TECNICA",0,IF(AC153="NO HABILITA",0,IF(AC153="HABILITA",('PRECIOS UNITARIOS'!$S153*500)/AB153))))</f>
        <v>0</v>
      </c>
      <c r="AE153" s="35">
        <f>'EV PRECIO REFERENCIA'!AE153</f>
        <v>9227</v>
      </c>
      <c r="AF153" s="35" t="str">
        <f>'EV PRECIO REFERENCIA'!AG153</f>
        <v>NO HABILITA</v>
      </c>
      <c r="AG153" s="37">
        <f>+IF(AF153="NO OFERTADO",0,IF(AF153="NO CUMPLE EV TECNICA",0,IF(AF153="NO HABILITA",0,IF(AF153="HABILITA",('PRECIOS UNITARIOS'!$S153*500)/AE153))))</f>
        <v>0</v>
      </c>
      <c r="AH153" s="35">
        <f>'EV PRECIO REFERENCIA'!AH153</f>
        <v>0</v>
      </c>
      <c r="AI153" s="35" t="str">
        <f>'EV PRECIO REFERENCIA'!AJ153</f>
        <v>NO OFERTADO</v>
      </c>
      <c r="AJ153" s="37">
        <f>+IF(AI153="NO OFERTADO",0,IF(AI153="NO CUMPLE EV TECNICA",0,IF(AI153="NO HABILITA",0,IF(AI153="HABILITA",('PRECIOS UNITARIOS'!$S153*500)/AH153))))</f>
        <v>0</v>
      </c>
      <c r="AK153" s="35">
        <f>'EV PRECIO REFERENCIA'!AK153</f>
        <v>0</v>
      </c>
      <c r="AL153" s="35" t="str">
        <f>'EV PRECIO REFERENCIA'!AM153</f>
        <v>NO OFERTADO</v>
      </c>
      <c r="AM153" s="37">
        <f>+IF(AL153="NO OFERTADO",0,IF(AL153="NO CUMPLE EV TECNICA",0,IF(AL153="NO HABILITA",0,IF(AL153="HABILITA",('PRECIOS UNITARIOS'!$S153*500)/AK153))))</f>
        <v>0</v>
      </c>
      <c r="AN153" s="35">
        <f>'EV PRECIO REFERENCIA'!AN153</f>
        <v>0</v>
      </c>
      <c r="AO153" s="35" t="str">
        <f>'EV PRECIO REFERENCIA'!AP153</f>
        <v>NO OFERTADO</v>
      </c>
      <c r="AP153" s="37">
        <f>+IF(AO153="NO OFERTADO",0,IF(AO153="NO CUMPLE EV TECNICA",0,IF(AO153="NO HABILITA",0,IF(AO153="HABILITA",('PRECIOS UNITARIOS'!$S153*500)/AN153))))</f>
        <v>0</v>
      </c>
    </row>
    <row r="154" spans="1:42" s="14" customFormat="1" ht="25.5" x14ac:dyDescent="0.2">
      <c r="A154" s="133">
        <v>145</v>
      </c>
      <c r="B154" s="49" t="s">
        <v>103</v>
      </c>
      <c r="C154" s="49" t="s">
        <v>89</v>
      </c>
      <c r="D154" s="132">
        <v>1</v>
      </c>
      <c r="E154" s="50" t="s">
        <v>331</v>
      </c>
      <c r="F154" s="164">
        <v>106313</v>
      </c>
      <c r="G154" s="35">
        <f>'EV PRECIO REFERENCIA'!G154</f>
        <v>0</v>
      </c>
      <c r="H154" s="35" t="str">
        <f>'EV PRECIO REFERENCIA'!I154</f>
        <v>NO OFERTADO</v>
      </c>
      <c r="I154" s="37">
        <f>+IF(H154="NO OFERTADO",0,IF(H154="NO CUMPLE EV TECNICA",0,IF(H154="NO HABILITA",0,IF(H154="HABILITA",('PRECIOS UNITARIOS'!$S154*500)/G154))))</f>
        <v>0</v>
      </c>
      <c r="J154" s="35">
        <f>'EV PRECIO REFERENCIA'!J154</f>
        <v>0</v>
      </c>
      <c r="K154" s="35" t="str">
        <f>'EV PRECIO REFERENCIA'!L154</f>
        <v>NO OFERTADO</v>
      </c>
      <c r="L154" s="37">
        <f>+IF(K154="NO OFERTADO",0,IF(K154="NO CUMPLE EV TECNICA",0,IF(K154="NO HABILITA",0,IF(K154="HABILITA",('PRECIOS UNITARIOS'!$S154*500)/J154))))</f>
        <v>0</v>
      </c>
      <c r="M154" s="35">
        <f>'EV PRECIO REFERENCIA'!M154</f>
        <v>0</v>
      </c>
      <c r="N154" s="35" t="str">
        <f>'EV PRECIO REFERENCIA'!O154</f>
        <v>NO OFERTADO</v>
      </c>
      <c r="O154" s="37">
        <f>+IF(N154="NO OFERTADO",0,IF(N154="NO CUMPLE EV TECNICA",0,IF(N154="NO HABILITA",0,IF(N154="HABILITA",('PRECIOS UNITARIOS'!$S154*500)/M154))))</f>
        <v>0</v>
      </c>
      <c r="P154" s="35">
        <f>'EV PRECIO REFERENCIA'!P154</f>
        <v>133067</v>
      </c>
      <c r="Q154" s="35" t="str">
        <f>'EV PRECIO REFERENCIA'!R154</f>
        <v>HABILITA</v>
      </c>
      <c r="R154" s="37">
        <f>+IF(Q154="NO OFERTADO",0,IF(Q154="NO CUMPLE EV TECNICA",0,IF(Q154="NO HABILITA",0,IF(Q154="HABILITA",('PRECIOS UNITARIOS'!$S154*500)/P154))))</f>
        <v>482.00530559793185</v>
      </c>
      <c r="S154" s="35">
        <f>'EV PRECIO REFERENCIA'!S154</f>
        <v>0</v>
      </c>
      <c r="T154" s="35" t="str">
        <f>'EV PRECIO REFERENCIA'!U154</f>
        <v>NO OFERTADO</v>
      </c>
      <c r="U154" s="37">
        <f>+IF(T154="NO OFERTADO",0,IF(T154="NO CUMPLE EV TECNICA",0,IF(T154="NO HABILITA",0,IF(T154="HABILITA",('PRECIOS UNITARIOS'!$S154*500)/S154))))</f>
        <v>0</v>
      </c>
      <c r="V154" s="35">
        <f>'EV PRECIO REFERENCIA'!V154</f>
        <v>0</v>
      </c>
      <c r="W154" s="35" t="str">
        <f>'EV PRECIO REFERENCIA'!X154</f>
        <v>NO OFERTADO</v>
      </c>
      <c r="X154" s="37">
        <f>+IF(W154="NO OFERTADO",0,IF(W154="NO CUMPLE EV TECNICA",0,IF(W154="NO HABILITA",0,IF(W154="HABILITA",('PRECIOS UNITARIOS'!$S154*500)/V154))))</f>
        <v>0</v>
      </c>
      <c r="Y154" s="35">
        <f>'EV PRECIO REFERENCIA'!Y154</f>
        <v>0</v>
      </c>
      <c r="Z154" s="35" t="str">
        <f>'EV PRECIO REFERENCIA'!AA154</f>
        <v>NO OFERTADO</v>
      </c>
      <c r="AA154" s="37">
        <f>+IF(Z154="NO OFERTADO",0,IF(Z154="NO CUMPLE EV TECNICA",0,IF(Z154="NO HABILITA",0,IF(Z154="HABILITA",('PRECIOS UNITARIOS'!$S154*500)/Y154))))</f>
        <v>0</v>
      </c>
      <c r="AB154" s="35">
        <f>'EV PRECIO REFERENCIA'!AB154</f>
        <v>0</v>
      </c>
      <c r="AC154" s="35" t="str">
        <f>'EV PRECIO REFERENCIA'!AD154</f>
        <v>NO OFERTADO</v>
      </c>
      <c r="AD154" s="37">
        <f>+IF(AC154="NO OFERTADO",0,IF(AC154="NO CUMPLE EV TECNICA",0,IF(AC154="NO HABILITA",0,IF(AC154="HABILITA",('PRECIOS UNITARIOS'!$S154*500)/AB154))))</f>
        <v>0</v>
      </c>
      <c r="AE154" s="35">
        <f>'EV PRECIO REFERENCIA'!AE154</f>
        <v>128278</v>
      </c>
      <c r="AF154" s="35" t="str">
        <f>'EV PRECIO REFERENCIA'!AG154</f>
        <v>HABILITA</v>
      </c>
      <c r="AG154" s="37">
        <f>+IF(AF154="NO OFERTADO",0,IF(AF154="NO CUMPLE EV TECNICA",0,IF(AF154="NO HABILITA",0,IF(AF154="HABILITA",('PRECIOS UNITARIOS'!$S154*500)/AE154))))</f>
        <v>500</v>
      </c>
      <c r="AH154" s="35">
        <f>'EV PRECIO REFERENCIA'!AH154</f>
        <v>0</v>
      </c>
      <c r="AI154" s="35" t="str">
        <f>'EV PRECIO REFERENCIA'!AJ154</f>
        <v>NO OFERTADO</v>
      </c>
      <c r="AJ154" s="37">
        <f>+IF(AI154="NO OFERTADO",0,IF(AI154="NO CUMPLE EV TECNICA",0,IF(AI154="NO HABILITA",0,IF(AI154="HABILITA",('PRECIOS UNITARIOS'!$S154*500)/AH154))))</f>
        <v>0</v>
      </c>
      <c r="AK154" s="35">
        <f>'EV PRECIO REFERENCIA'!AK154</f>
        <v>0</v>
      </c>
      <c r="AL154" s="35" t="str">
        <f>'EV PRECIO REFERENCIA'!AM154</f>
        <v>NO OFERTADO</v>
      </c>
      <c r="AM154" s="37">
        <f>+IF(AL154="NO OFERTADO",0,IF(AL154="NO CUMPLE EV TECNICA",0,IF(AL154="NO HABILITA",0,IF(AL154="HABILITA",('PRECIOS UNITARIOS'!$S154*500)/AK154))))</f>
        <v>0</v>
      </c>
      <c r="AN154" s="35">
        <f>'EV PRECIO REFERENCIA'!AN154</f>
        <v>0</v>
      </c>
      <c r="AO154" s="35" t="str">
        <f>'EV PRECIO REFERENCIA'!AP154</f>
        <v>NO OFERTADO</v>
      </c>
      <c r="AP154" s="37">
        <f>+IF(AO154="NO OFERTADO",0,IF(AO154="NO CUMPLE EV TECNICA",0,IF(AO154="NO HABILITA",0,IF(AO154="HABILITA",('PRECIOS UNITARIOS'!$S154*500)/AN154))))</f>
        <v>0</v>
      </c>
    </row>
    <row r="155" spans="1:42" s="14" customFormat="1" ht="25.5" x14ac:dyDescent="0.2">
      <c r="A155" s="132">
        <v>146</v>
      </c>
      <c r="B155" s="49" t="s">
        <v>104</v>
      </c>
      <c r="C155" s="49" t="s">
        <v>89</v>
      </c>
      <c r="D155" s="132">
        <v>1</v>
      </c>
      <c r="E155" s="50" t="s">
        <v>331</v>
      </c>
      <c r="F155" s="164">
        <v>106313</v>
      </c>
      <c r="G155" s="35">
        <f>'EV PRECIO REFERENCIA'!G155</f>
        <v>0</v>
      </c>
      <c r="H155" s="35" t="str">
        <f>'EV PRECIO REFERENCIA'!I155</f>
        <v>NO OFERTADO</v>
      </c>
      <c r="I155" s="37">
        <f>+IF(H155="NO OFERTADO",0,IF(H155="NO CUMPLE EV TECNICA",0,IF(H155="NO HABILITA",0,IF(H155="HABILITA",('PRECIOS UNITARIOS'!$S155*500)/G155))))</f>
        <v>0</v>
      </c>
      <c r="J155" s="35">
        <f>'EV PRECIO REFERENCIA'!J155</f>
        <v>0</v>
      </c>
      <c r="K155" s="35" t="str">
        <f>'EV PRECIO REFERENCIA'!L155</f>
        <v>NO OFERTADO</v>
      </c>
      <c r="L155" s="37">
        <f>+IF(K155="NO OFERTADO",0,IF(K155="NO CUMPLE EV TECNICA",0,IF(K155="NO HABILITA",0,IF(K155="HABILITA",('PRECIOS UNITARIOS'!$S155*500)/J155))))</f>
        <v>0</v>
      </c>
      <c r="M155" s="35">
        <f>'EV PRECIO REFERENCIA'!M155</f>
        <v>0</v>
      </c>
      <c r="N155" s="35" t="str">
        <f>'EV PRECIO REFERENCIA'!O155</f>
        <v>NO OFERTADO</v>
      </c>
      <c r="O155" s="37">
        <f>+IF(N155="NO OFERTADO",0,IF(N155="NO CUMPLE EV TECNICA",0,IF(N155="NO HABILITA",0,IF(N155="HABILITA",('PRECIOS UNITARIOS'!$S155*500)/M155))))</f>
        <v>0</v>
      </c>
      <c r="P155" s="35">
        <f>'EV PRECIO REFERENCIA'!P155</f>
        <v>133067</v>
      </c>
      <c r="Q155" s="35" t="str">
        <f>'EV PRECIO REFERENCIA'!R155</f>
        <v>HABILITA</v>
      </c>
      <c r="R155" s="37">
        <f>+IF(Q155="NO OFERTADO",0,IF(Q155="NO CUMPLE EV TECNICA",0,IF(Q155="NO HABILITA",0,IF(Q155="HABILITA",('PRECIOS UNITARIOS'!$S155*500)/P155))))</f>
        <v>482.00530559793185</v>
      </c>
      <c r="S155" s="35">
        <f>'EV PRECIO REFERENCIA'!S155</f>
        <v>0</v>
      </c>
      <c r="T155" s="35" t="str">
        <f>'EV PRECIO REFERENCIA'!U155</f>
        <v>NO OFERTADO</v>
      </c>
      <c r="U155" s="37">
        <f>+IF(T155="NO OFERTADO",0,IF(T155="NO CUMPLE EV TECNICA",0,IF(T155="NO HABILITA",0,IF(T155="HABILITA",('PRECIOS UNITARIOS'!$S155*500)/S155))))</f>
        <v>0</v>
      </c>
      <c r="V155" s="35">
        <f>'EV PRECIO REFERENCIA'!V155</f>
        <v>0</v>
      </c>
      <c r="W155" s="35" t="str">
        <f>'EV PRECIO REFERENCIA'!X155</f>
        <v>NO OFERTADO</v>
      </c>
      <c r="X155" s="37">
        <f>+IF(W155="NO OFERTADO",0,IF(W155="NO CUMPLE EV TECNICA",0,IF(W155="NO HABILITA",0,IF(W155="HABILITA",('PRECIOS UNITARIOS'!$S155*500)/V155))))</f>
        <v>0</v>
      </c>
      <c r="Y155" s="35">
        <f>'EV PRECIO REFERENCIA'!Y155</f>
        <v>0</v>
      </c>
      <c r="Z155" s="35" t="str">
        <f>'EV PRECIO REFERENCIA'!AA155</f>
        <v>NO OFERTADO</v>
      </c>
      <c r="AA155" s="37">
        <f>+IF(Z155="NO OFERTADO",0,IF(Z155="NO CUMPLE EV TECNICA",0,IF(Z155="NO HABILITA",0,IF(Z155="HABILITA",('PRECIOS UNITARIOS'!$S155*500)/Y155))))</f>
        <v>0</v>
      </c>
      <c r="AB155" s="35">
        <f>'EV PRECIO REFERENCIA'!AB155</f>
        <v>0</v>
      </c>
      <c r="AC155" s="35" t="str">
        <f>'EV PRECIO REFERENCIA'!AD155</f>
        <v>NO OFERTADO</v>
      </c>
      <c r="AD155" s="37">
        <f>+IF(AC155="NO OFERTADO",0,IF(AC155="NO CUMPLE EV TECNICA",0,IF(AC155="NO HABILITA",0,IF(AC155="HABILITA",('PRECIOS UNITARIOS'!$S155*500)/AB155))))</f>
        <v>0</v>
      </c>
      <c r="AE155" s="35">
        <f>'EV PRECIO REFERENCIA'!AE155</f>
        <v>128278</v>
      </c>
      <c r="AF155" s="35" t="str">
        <f>'EV PRECIO REFERENCIA'!AG155</f>
        <v>HABILITA</v>
      </c>
      <c r="AG155" s="37">
        <f>+IF(AF155="NO OFERTADO",0,IF(AF155="NO CUMPLE EV TECNICA",0,IF(AF155="NO HABILITA",0,IF(AF155="HABILITA",('PRECIOS UNITARIOS'!$S155*500)/AE155))))</f>
        <v>500</v>
      </c>
      <c r="AH155" s="35">
        <f>'EV PRECIO REFERENCIA'!AH155</f>
        <v>0</v>
      </c>
      <c r="AI155" s="35" t="str">
        <f>'EV PRECIO REFERENCIA'!AJ155</f>
        <v>NO OFERTADO</v>
      </c>
      <c r="AJ155" s="37">
        <f>+IF(AI155="NO OFERTADO",0,IF(AI155="NO CUMPLE EV TECNICA",0,IF(AI155="NO HABILITA",0,IF(AI155="HABILITA",('PRECIOS UNITARIOS'!$S155*500)/AH155))))</f>
        <v>0</v>
      </c>
      <c r="AK155" s="35">
        <f>'EV PRECIO REFERENCIA'!AK155</f>
        <v>0</v>
      </c>
      <c r="AL155" s="35" t="str">
        <f>'EV PRECIO REFERENCIA'!AM155</f>
        <v>NO OFERTADO</v>
      </c>
      <c r="AM155" s="37">
        <f>+IF(AL155="NO OFERTADO",0,IF(AL155="NO CUMPLE EV TECNICA",0,IF(AL155="NO HABILITA",0,IF(AL155="HABILITA",('PRECIOS UNITARIOS'!$S155*500)/AK155))))</f>
        <v>0</v>
      </c>
      <c r="AN155" s="35">
        <f>'EV PRECIO REFERENCIA'!AN155</f>
        <v>0</v>
      </c>
      <c r="AO155" s="35" t="str">
        <f>'EV PRECIO REFERENCIA'!AP155</f>
        <v>NO OFERTADO</v>
      </c>
      <c r="AP155" s="37">
        <f>+IF(AO155="NO OFERTADO",0,IF(AO155="NO CUMPLE EV TECNICA",0,IF(AO155="NO HABILITA",0,IF(AO155="HABILITA",('PRECIOS UNITARIOS'!$S155*500)/AN155))))</f>
        <v>0</v>
      </c>
    </row>
    <row r="156" spans="1:42" s="14" customFormat="1" ht="38.25" x14ac:dyDescent="0.2">
      <c r="A156" s="133">
        <v>147</v>
      </c>
      <c r="B156" s="49" t="s">
        <v>120</v>
      </c>
      <c r="C156" s="49" t="s">
        <v>121</v>
      </c>
      <c r="D156" s="132">
        <v>1</v>
      </c>
      <c r="E156" s="50" t="s">
        <v>331</v>
      </c>
      <c r="F156" s="164">
        <v>151470</v>
      </c>
      <c r="G156" s="35">
        <f>'EV PRECIO REFERENCIA'!G156</f>
        <v>0</v>
      </c>
      <c r="H156" s="35" t="str">
        <f>'EV PRECIO REFERENCIA'!I156</f>
        <v>NO OFERTADO</v>
      </c>
      <c r="I156" s="37">
        <f>+IF(H156="NO OFERTADO",0,IF(H156="NO CUMPLE EV TECNICA",0,IF(H156="NO HABILITA",0,IF(H156="HABILITA",('PRECIOS UNITARIOS'!$S156*500)/G156))))</f>
        <v>0</v>
      </c>
      <c r="J156" s="35">
        <f>'EV PRECIO REFERENCIA'!J156</f>
        <v>0</v>
      </c>
      <c r="K156" s="35" t="str">
        <f>'EV PRECIO REFERENCIA'!L156</f>
        <v>NO OFERTADO</v>
      </c>
      <c r="L156" s="37">
        <f>+IF(K156="NO OFERTADO",0,IF(K156="NO CUMPLE EV TECNICA",0,IF(K156="NO HABILITA",0,IF(K156="HABILITA",('PRECIOS UNITARIOS'!$S156*500)/J156))))</f>
        <v>0</v>
      </c>
      <c r="M156" s="35">
        <f>'EV PRECIO REFERENCIA'!M156</f>
        <v>0</v>
      </c>
      <c r="N156" s="35" t="str">
        <f>'EV PRECIO REFERENCIA'!O156</f>
        <v>NO OFERTADO</v>
      </c>
      <c r="O156" s="37">
        <f>+IF(N156="NO OFERTADO",0,IF(N156="NO CUMPLE EV TECNICA",0,IF(N156="NO HABILITA",0,IF(N156="HABILITA",('PRECIOS UNITARIOS'!$S156*500)/M156))))</f>
        <v>0</v>
      </c>
      <c r="P156" s="35">
        <f>'EV PRECIO REFERENCIA'!P156</f>
        <v>0</v>
      </c>
      <c r="Q156" s="35" t="str">
        <f>'EV PRECIO REFERENCIA'!R156</f>
        <v>NO OFERTADO</v>
      </c>
      <c r="R156" s="37">
        <f>+IF(Q156="NO OFERTADO",0,IF(Q156="NO CUMPLE EV TECNICA",0,IF(Q156="NO HABILITA",0,IF(Q156="HABILITA",('PRECIOS UNITARIOS'!$S156*500)/P156))))</f>
        <v>0</v>
      </c>
      <c r="S156" s="35">
        <f>'EV PRECIO REFERENCIA'!S156</f>
        <v>0</v>
      </c>
      <c r="T156" s="35" t="str">
        <f>'EV PRECIO REFERENCIA'!U156</f>
        <v>NO OFERTADO</v>
      </c>
      <c r="U156" s="37">
        <f>+IF(T156="NO OFERTADO",0,IF(T156="NO CUMPLE EV TECNICA",0,IF(T156="NO HABILITA",0,IF(T156="HABILITA",('PRECIOS UNITARIOS'!$S156*500)/S156))))</f>
        <v>0</v>
      </c>
      <c r="V156" s="35">
        <f>'EV PRECIO REFERENCIA'!V156</f>
        <v>0</v>
      </c>
      <c r="W156" s="35" t="str">
        <f>'EV PRECIO REFERENCIA'!X156</f>
        <v>NO OFERTADO</v>
      </c>
      <c r="X156" s="37">
        <f>+IF(W156="NO OFERTADO",0,IF(W156="NO CUMPLE EV TECNICA",0,IF(W156="NO HABILITA",0,IF(W156="HABILITA",('PRECIOS UNITARIOS'!$S156*500)/V156))))</f>
        <v>0</v>
      </c>
      <c r="Y156" s="35">
        <f>'EV PRECIO REFERENCIA'!Y156</f>
        <v>0</v>
      </c>
      <c r="Z156" s="35" t="str">
        <f>'EV PRECIO REFERENCIA'!AA156</f>
        <v>NO OFERTADO</v>
      </c>
      <c r="AA156" s="37">
        <f>+IF(Z156="NO OFERTADO",0,IF(Z156="NO CUMPLE EV TECNICA",0,IF(Z156="NO HABILITA",0,IF(Z156="HABILITA",('PRECIOS UNITARIOS'!$S156*500)/Y156))))</f>
        <v>0</v>
      </c>
      <c r="AB156" s="35">
        <f>'EV PRECIO REFERENCIA'!AB156</f>
        <v>0</v>
      </c>
      <c r="AC156" s="35" t="str">
        <f>'EV PRECIO REFERENCIA'!AD156</f>
        <v>NO OFERTADO</v>
      </c>
      <c r="AD156" s="37">
        <f>+IF(AC156="NO OFERTADO",0,IF(AC156="NO CUMPLE EV TECNICA",0,IF(AC156="NO HABILITA",0,IF(AC156="HABILITA",('PRECIOS UNITARIOS'!$S156*500)/AB156))))</f>
        <v>0</v>
      </c>
      <c r="AE156" s="35">
        <f>'EV PRECIO REFERENCIA'!AE156</f>
        <v>0</v>
      </c>
      <c r="AF156" s="35" t="str">
        <f>'EV PRECIO REFERENCIA'!AG156</f>
        <v>NO OFERTADO</v>
      </c>
      <c r="AG156" s="37">
        <f>+IF(AF156="NO OFERTADO",0,IF(AF156="NO CUMPLE EV TECNICA",0,IF(AF156="NO HABILITA",0,IF(AF156="HABILITA",('PRECIOS UNITARIOS'!$S156*500)/AE156))))</f>
        <v>0</v>
      </c>
      <c r="AH156" s="35">
        <f>'EV PRECIO REFERENCIA'!AH156</f>
        <v>0</v>
      </c>
      <c r="AI156" s="35" t="str">
        <f>'EV PRECIO REFERENCIA'!AJ156</f>
        <v>NO OFERTADO</v>
      </c>
      <c r="AJ156" s="37">
        <f>+IF(AI156="NO OFERTADO",0,IF(AI156="NO CUMPLE EV TECNICA",0,IF(AI156="NO HABILITA",0,IF(AI156="HABILITA",('PRECIOS UNITARIOS'!$S156*500)/AH156))))</f>
        <v>0</v>
      </c>
      <c r="AK156" s="35">
        <f>'EV PRECIO REFERENCIA'!AK156</f>
        <v>0</v>
      </c>
      <c r="AL156" s="35" t="str">
        <f>'EV PRECIO REFERENCIA'!AM156</f>
        <v>NO OFERTADO</v>
      </c>
      <c r="AM156" s="37">
        <f>+IF(AL156="NO OFERTADO",0,IF(AL156="NO CUMPLE EV TECNICA",0,IF(AL156="NO HABILITA",0,IF(AL156="HABILITA",('PRECIOS UNITARIOS'!$S156*500)/AK156))))</f>
        <v>0</v>
      </c>
      <c r="AN156" s="35">
        <f>'EV PRECIO REFERENCIA'!AN156</f>
        <v>0</v>
      </c>
      <c r="AO156" s="35" t="str">
        <f>'EV PRECIO REFERENCIA'!AP156</f>
        <v>NO OFERTADO</v>
      </c>
      <c r="AP156" s="37">
        <f>+IF(AO156="NO OFERTADO",0,IF(AO156="NO CUMPLE EV TECNICA",0,IF(AO156="NO HABILITA",0,IF(AO156="HABILITA",('PRECIOS UNITARIOS'!$S156*500)/AN156))))</f>
        <v>0</v>
      </c>
    </row>
    <row r="157" spans="1:42" s="14" customFormat="1" ht="38.25" x14ac:dyDescent="0.2">
      <c r="A157" s="132">
        <v>148</v>
      </c>
      <c r="B157" s="49" t="s">
        <v>122</v>
      </c>
      <c r="C157" s="49" t="s">
        <v>121</v>
      </c>
      <c r="D157" s="132">
        <v>1</v>
      </c>
      <c r="E157" s="50" t="s">
        <v>331</v>
      </c>
      <c r="F157" s="164">
        <v>115425</v>
      </c>
      <c r="G157" s="35">
        <f>'EV PRECIO REFERENCIA'!G157</f>
        <v>0</v>
      </c>
      <c r="H157" s="35" t="str">
        <f>'EV PRECIO REFERENCIA'!I157</f>
        <v>NO OFERTADO</v>
      </c>
      <c r="I157" s="37">
        <f>+IF(H157="NO OFERTADO",0,IF(H157="NO CUMPLE EV TECNICA",0,IF(H157="NO HABILITA",0,IF(H157="HABILITA",('PRECIOS UNITARIOS'!$S157*500)/G157))))</f>
        <v>0</v>
      </c>
      <c r="J157" s="35">
        <f>'EV PRECIO REFERENCIA'!J157</f>
        <v>0</v>
      </c>
      <c r="K157" s="35" t="str">
        <f>'EV PRECIO REFERENCIA'!L157</f>
        <v>NO OFERTADO</v>
      </c>
      <c r="L157" s="37">
        <f>+IF(K157="NO OFERTADO",0,IF(K157="NO CUMPLE EV TECNICA",0,IF(K157="NO HABILITA",0,IF(K157="HABILITA",('PRECIOS UNITARIOS'!$S157*500)/J157))))</f>
        <v>0</v>
      </c>
      <c r="M157" s="35">
        <f>'EV PRECIO REFERENCIA'!M157</f>
        <v>0</v>
      </c>
      <c r="N157" s="35" t="str">
        <f>'EV PRECIO REFERENCIA'!O157</f>
        <v>NO OFERTADO</v>
      </c>
      <c r="O157" s="37">
        <f>+IF(N157="NO OFERTADO",0,IF(N157="NO CUMPLE EV TECNICA",0,IF(N157="NO HABILITA",0,IF(N157="HABILITA",('PRECIOS UNITARIOS'!$S157*500)/M157))))</f>
        <v>0</v>
      </c>
      <c r="P157" s="35">
        <f>'EV PRECIO REFERENCIA'!P157</f>
        <v>147762</v>
      </c>
      <c r="Q157" s="35" t="str">
        <f>'EV PRECIO REFERENCIA'!R157</f>
        <v>HABILITA</v>
      </c>
      <c r="R157" s="37">
        <f>+IF(Q157="NO OFERTADO",0,IF(Q157="NO CUMPLE EV TECNICA",0,IF(Q157="NO HABILITA",0,IF(Q157="HABILITA",('PRECIOS UNITARIOS'!$S157*500)/P157))))</f>
        <v>476.19482681609617</v>
      </c>
      <c r="S157" s="35">
        <f>'EV PRECIO REFERENCIA'!S157</f>
        <v>0</v>
      </c>
      <c r="T157" s="35" t="str">
        <f>'EV PRECIO REFERENCIA'!U157</f>
        <v>NO OFERTADO</v>
      </c>
      <c r="U157" s="37">
        <f>+IF(T157="NO OFERTADO",0,IF(T157="NO CUMPLE EV TECNICA",0,IF(T157="NO HABILITA",0,IF(T157="HABILITA",('PRECIOS UNITARIOS'!$S157*500)/S157))))</f>
        <v>0</v>
      </c>
      <c r="V157" s="35">
        <f>'EV PRECIO REFERENCIA'!V157</f>
        <v>0</v>
      </c>
      <c r="W157" s="35" t="str">
        <f>'EV PRECIO REFERENCIA'!X157</f>
        <v>NO OFERTADO</v>
      </c>
      <c r="X157" s="37">
        <f>+IF(W157="NO OFERTADO",0,IF(W157="NO CUMPLE EV TECNICA",0,IF(W157="NO HABILITA",0,IF(W157="HABILITA",('PRECIOS UNITARIOS'!$S157*500)/V157))))</f>
        <v>0</v>
      </c>
      <c r="Y157" s="35">
        <f>'EV PRECIO REFERENCIA'!Y157</f>
        <v>0</v>
      </c>
      <c r="Z157" s="35" t="str">
        <f>'EV PRECIO REFERENCIA'!AA157</f>
        <v>NO OFERTADO</v>
      </c>
      <c r="AA157" s="37">
        <f>+IF(Z157="NO OFERTADO",0,IF(Z157="NO CUMPLE EV TECNICA",0,IF(Z157="NO HABILITA",0,IF(Z157="HABILITA",('PRECIOS UNITARIOS'!$S157*500)/Y157))))</f>
        <v>0</v>
      </c>
      <c r="AB157" s="35">
        <f>'EV PRECIO REFERENCIA'!AB157</f>
        <v>0</v>
      </c>
      <c r="AC157" s="35" t="str">
        <f>'EV PRECIO REFERENCIA'!AD157</f>
        <v>NO OFERTADO</v>
      </c>
      <c r="AD157" s="37">
        <f>+IF(AC157="NO OFERTADO",0,IF(AC157="NO CUMPLE EV TECNICA",0,IF(AC157="NO HABILITA",0,IF(AC157="HABILITA",('PRECIOS UNITARIOS'!$S157*500)/AB157))))</f>
        <v>0</v>
      </c>
      <c r="AE157" s="35">
        <f>'EV PRECIO REFERENCIA'!AE157</f>
        <v>140727</v>
      </c>
      <c r="AF157" s="35" t="str">
        <f>'EV PRECIO REFERENCIA'!AG157</f>
        <v>HABILITA</v>
      </c>
      <c r="AG157" s="37">
        <f>+IF(AF157="NO OFERTADO",0,IF(AF157="NO CUMPLE EV TECNICA",0,IF(AF157="NO HABILITA",0,IF(AF157="HABILITA",('PRECIOS UNITARIOS'!$S157*500)/AE157))))</f>
        <v>500</v>
      </c>
      <c r="AH157" s="35">
        <f>'EV PRECIO REFERENCIA'!AH157</f>
        <v>0</v>
      </c>
      <c r="AI157" s="35" t="str">
        <f>'EV PRECIO REFERENCIA'!AJ157</f>
        <v>NO OFERTADO</v>
      </c>
      <c r="AJ157" s="37">
        <f>+IF(AI157="NO OFERTADO",0,IF(AI157="NO CUMPLE EV TECNICA",0,IF(AI157="NO HABILITA",0,IF(AI157="HABILITA",('PRECIOS UNITARIOS'!$S157*500)/AH157))))</f>
        <v>0</v>
      </c>
      <c r="AK157" s="35">
        <f>'EV PRECIO REFERENCIA'!AK157</f>
        <v>0</v>
      </c>
      <c r="AL157" s="35" t="str">
        <f>'EV PRECIO REFERENCIA'!AM157</f>
        <v>NO OFERTADO</v>
      </c>
      <c r="AM157" s="37">
        <f>+IF(AL157="NO OFERTADO",0,IF(AL157="NO CUMPLE EV TECNICA",0,IF(AL157="NO HABILITA",0,IF(AL157="HABILITA",('PRECIOS UNITARIOS'!$S157*500)/AK157))))</f>
        <v>0</v>
      </c>
      <c r="AN157" s="35">
        <f>'EV PRECIO REFERENCIA'!AN157</f>
        <v>0</v>
      </c>
      <c r="AO157" s="35" t="str">
        <f>'EV PRECIO REFERENCIA'!AP157</f>
        <v>NO OFERTADO</v>
      </c>
      <c r="AP157" s="37">
        <f>+IF(AO157="NO OFERTADO",0,IF(AO157="NO CUMPLE EV TECNICA",0,IF(AO157="NO HABILITA",0,IF(AO157="HABILITA",('PRECIOS UNITARIOS'!$S157*500)/AN157))))</f>
        <v>0</v>
      </c>
    </row>
    <row r="158" spans="1:42" s="14" customFormat="1" ht="25.5" x14ac:dyDescent="0.2">
      <c r="A158" s="133">
        <v>149</v>
      </c>
      <c r="B158" s="49" t="s">
        <v>158</v>
      </c>
      <c r="C158" s="49" t="s">
        <v>157</v>
      </c>
      <c r="D158" s="132">
        <v>1</v>
      </c>
      <c r="E158" s="50" t="s">
        <v>331</v>
      </c>
      <c r="F158" s="164">
        <v>3060</v>
      </c>
      <c r="G158" s="35">
        <f>'EV PRECIO REFERENCIA'!G158</f>
        <v>0</v>
      </c>
      <c r="H158" s="35" t="str">
        <f>'EV PRECIO REFERENCIA'!I158</f>
        <v>NO OFERTADO</v>
      </c>
      <c r="I158" s="37">
        <f>+IF(H158="NO OFERTADO",0,IF(H158="NO CUMPLE EV TECNICA",0,IF(H158="NO HABILITA",0,IF(H158="HABILITA",('PRECIOS UNITARIOS'!$S158*500)/G158))))</f>
        <v>0</v>
      </c>
      <c r="J158" s="35">
        <f>'EV PRECIO REFERENCIA'!J158</f>
        <v>0</v>
      </c>
      <c r="K158" s="35" t="str">
        <f>'EV PRECIO REFERENCIA'!L158</f>
        <v>NO OFERTADO</v>
      </c>
      <c r="L158" s="37">
        <f>+IF(K158="NO OFERTADO",0,IF(K158="NO CUMPLE EV TECNICA",0,IF(K158="NO HABILITA",0,IF(K158="HABILITA",('PRECIOS UNITARIOS'!$S158*500)/J158))))</f>
        <v>0</v>
      </c>
      <c r="M158" s="35">
        <f>'EV PRECIO REFERENCIA'!M158</f>
        <v>0</v>
      </c>
      <c r="N158" s="35" t="str">
        <f>'EV PRECIO REFERENCIA'!O158</f>
        <v>NO OFERTADO</v>
      </c>
      <c r="O158" s="37">
        <f>+IF(N158="NO OFERTADO",0,IF(N158="NO CUMPLE EV TECNICA",0,IF(N158="NO HABILITA",0,IF(N158="HABILITA",('PRECIOS UNITARIOS'!$S158*500)/M158))))</f>
        <v>0</v>
      </c>
      <c r="P158" s="35">
        <f>'EV PRECIO REFERENCIA'!P158</f>
        <v>0</v>
      </c>
      <c r="Q158" s="35" t="str">
        <f>'EV PRECIO REFERENCIA'!R158</f>
        <v>NO OFERTADO</v>
      </c>
      <c r="R158" s="37">
        <f>+IF(Q158="NO OFERTADO",0,IF(Q158="NO CUMPLE EV TECNICA",0,IF(Q158="NO HABILITA",0,IF(Q158="HABILITA",('PRECIOS UNITARIOS'!$S158*500)/P158))))</f>
        <v>0</v>
      </c>
      <c r="S158" s="35">
        <f>'EV PRECIO REFERENCIA'!S158</f>
        <v>0</v>
      </c>
      <c r="T158" s="35" t="str">
        <f>'EV PRECIO REFERENCIA'!U158</f>
        <v>NO OFERTADO</v>
      </c>
      <c r="U158" s="37">
        <f>+IF(T158="NO OFERTADO",0,IF(T158="NO CUMPLE EV TECNICA",0,IF(T158="NO HABILITA",0,IF(T158="HABILITA",('PRECIOS UNITARIOS'!$S158*500)/S158))))</f>
        <v>0</v>
      </c>
      <c r="V158" s="35">
        <f>'EV PRECIO REFERENCIA'!V158</f>
        <v>0</v>
      </c>
      <c r="W158" s="35" t="str">
        <f>'EV PRECIO REFERENCIA'!X158</f>
        <v>NO OFERTADO</v>
      </c>
      <c r="X158" s="37">
        <f>+IF(W158="NO OFERTADO",0,IF(W158="NO CUMPLE EV TECNICA",0,IF(W158="NO HABILITA",0,IF(W158="HABILITA",('PRECIOS UNITARIOS'!$S158*500)/V158))))</f>
        <v>0</v>
      </c>
      <c r="Y158" s="35">
        <f>'EV PRECIO REFERENCIA'!Y158</f>
        <v>0</v>
      </c>
      <c r="Z158" s="35" t="str">
        <f>'EV PRECIO REFERENCIA'!AA158</f>
        <v>NO OFERTADO</v>
      </c>
      <c r="AA158" s="37">
        <f>+IF(Z158="NO OFERTADO",0,IF(Z158="NO CUMPLE EV TECNICA",0,IF(Z158="NO HABILITA",0,IF(Z158="HABILITA",('PRECIOS UNITARIOS'!$S158*500)/Y158))))</f>
        <v>0</v>
      </c>
      <c r="AB158" s="35">
        <f>'EV PRECIO REFERENCIA'!AB158</f>
        <v>0</v>
      </c>
      <c r="AC158" s="35" t="str">
        <f>'EV PRECIO REFERENCIA'!AD158</f>
        <v>NO OFERTADO</v>
      </c>
      <c r="AD158" s="37">
        <f>+IF(AC158="NO OFERTADO",0,IF(AC158="NO CUMPLE EV TECNICA",0,IF(AC158="NO HABILITA",0,IF(AC158="HABILITA",('PRECIOS UNITARIOS'!$S158*500)/AB158))))</f>
        <v>0</v>
      </c>
      <c r="AE158" s="35">
        <f>'EV PRECIO REFERENCIA'!AE158</f>
        <v>10897</v>
      </c>
      <c r="AF158" s="35" t="str">
        <f>'EV PRECIO REFERENCIA'!AG158</f>
        <v>NO HABILITA</v>
      </c>
      <c r="AG158" s="37">
        <f>+IF(AF158="NO OFERTADO",0,IF(AF158="NO CUMPLE EV TECNICA",0,IF(AF158="NO HABILITA",0,IF(AF158="HABILITA",('PRECIOS UNITARIOS'!$S158*500)/AE158))))</f>
        <v>0</v>
      </c>
      <c r="AH158" s="35">
        <f>'EV PRECIO REFERENCIA'!AH158</f>
        <v>0</v>
      </c>
      <c r="AI158" s="35" t="str">
        <f>'EV PRECIO REFERENCIA'!AJ158</f>
        <v>NO OFERTADO</v>
      </c>
      <c r="AJ158" s="37">
        <f>+IF(AI158="NO OFERTADO",0,IF(AI158="NO CUMPLE EV TECNICA",0,IF(AI158="NO HABILITA",0,IF(AI158="HABILITA",('PRECIOS UNITARIOS'!$S158*500)/AH158))))</f>
        <v>0</v>
      </c>
      <c r="AK158" s="35">
        <f>'EV PRECIO REFERENCIA'!AK158</f>
        <v>0</v>
      </c>
      <c r="AL158" s="35" t="str">
        <f>'EV PRECIO REFERENCIA'!AM158</f>
        <v>NO OFERTADO</v>
      </c>
      <c r="AM158" s="37">
        <f>+IF(AL158="NO OFERTADO",0,IF(AL158="NO CUMPLE EV TECNICA",0,IF(AL158="NO HABILITA",0,IF(AL158="HABILITA",('PRECIOS UNITARIOS'!$S158*500)/AK158))))</f>
        <v>0</v>
      </c>
      <c r="AN158" s="35">
        <f>'EV PRECIO REFERENCIA'!AN158</f>
        <v>0</v>
      </c>
      <c r="AO158" s="35" t="str">
        <f>'EV PRECIO REFERENCIA'!AP158</f>
        <v>NO OFERTADO</v>
      </c>
      <c r="AP158" s="37">
        <f>+IF(AO158="NO OFERTADO",0,IF(AO158="NO CUMPLE EV TECNICA",0,IF(AO158="NO HABILITA",0,IF(AO158="HABILITA",('PRECIOS UNITARIOS'!$S158*500)/AN158))))</f>
        <v>0</v>
      </c>
    </row>
    <row r="159" spans="1:42" s="14" customFormat="1" ht="127.5" x14ac:dyDescent="0.2">
      <c r="A159" s="132">
        <v>150</v>
      </c>
      <c r="B159" s="49" t="s">
        <v>400</v>
      </c>
      <c r="C159" s="49" t="s">
        <v>193</v>
      </c>
      <c r="D159" s="132">
        <v>1</v>
      </c>
      <c r="E159" s="50" t="s">
        <v>331</v>
      </c>
      <c r="F159" s="164">
        <v>189810</v>
      </c>
      <c r="G159" s="35">
        <f>'EV PRECIO REFERENCIA'!G159</f>
        <v>0</v>
      </c>
      <c r="H159" s="35" t="str">
        <f>'EV PRECIO REFERENCIA'!I159</f>
        <v>NO OFERTADO</v>
      </c>
      <c r="I159" s="37">
        <f>+IF(H159="NO OFERTADO",0,IF(H159="NO CUMPLE EV TECNICA",0,IF(H159="NO HABILITA",0,IF(H159="HABILITA",('PRECIOS UNITARIOS'!$S159*500)/G159))))</f>
        <v>0</v>
      </c>
      <c r="J159" s="35">
        <f>'EV PRECIO REFERENCIA'!J159</f>
        <v>0</v>
      </c>
      <c r="K159" s="35" t="str">
        <f>'EV PRECIO REFERENCIA'!L159</f>
        <v>NO OFERTADO</v>
      </c>
      <c r="L159" s="37">
        <f>+IF(K159="NO OFERTADO",0,IF(K159="NO CUMPLE EV TECNICA",0,IF(K159="NO HABILITA",0,IF(K159="HABILITA",('PRECIOS UNITARIOS'!$S159*500)/J159))))</f>
        <v>0</v>
      </c>
      <c r="M159" s="35">
        <f>'EV PRECIO REFERENCIA'!M159</f>
        <v>0</v>
      </c>
      <c r="N159" s="35" t="str">
        <f>'EV PRECIO REFERENCIA'!O159</f>
        <v>NO OFERTADO</v>
      </c>
      <c r="O159" s="37">
        <f>+IF(N159="NO OFERTADO",0,IF(N159="NO CUMPLE EV TECNICA",0,IF(N159="NO HABILITA",0,IF(N159="HABILITA",('PRECIOS UNITARIOS'!$S159*500)/M159))))</f>
        <v>0</v>
      </c>
      <c r="P159" s="35">
        <f>'EV PRECIO REFERENCIA'!P159</f>
        <v>0</v>
      </c>
      <c r="Q159" s="35" t="str">
        <f>'EV PRECIO REFERENCIA'!R159</f>
        <v>NO OFERTADO</v>
      </c>
      <c r="R159" s="37">
        <f>+IF(Q159="NO OFERTADO",0,IF(Q159="NO CUMPLE EV TECNICA",0,IF(Q159="NO HABILITA",0,IF(Q159="HABILITA",('PRECIOS UNITARIOS'!$S159*500)/P159))))</f>
        <v>0</v>
      </c>
      <c r="S159" s="35">
        <f>'EV PRECIO REFERENCIA'!S159</f>
        <v>0</v>
      </c>
      <c r="T159" s="35" t="str">
        <f>'EV PRECIO REFERENCIA'!U159</f>
        <v>NO OFERTADO</v>
      </c>
      <c r="U159" s="37">
        <f>+IF(T159="NO OFERTADO",0,IF(T159="NO CUMPLE EV TECNICA",0,IF(T159="NO HABILITA",0,IF(T159="HABILITA",('PRECIOS UNITARIOS'!$S159*500)/S159))))</f>
        <v>0</v>
      </c>
      <c r="V159" s="35">
        <f>'EV PRECIO REFERENCIA'!V159</f>
        <v>0</v>
      </c>
      <c r="W159" s="35" t="str">
        <f>'EV PRECIO REFERENCIA'!X159</f>
        <v>NO OFERTADO</v>
      </c>
      <c r="X159" s="37">
        <f>+IF(W159="NO OFERTADO",0,IF(W159="NO CUMPLE EV TECNICA",0,IF(W159="NO HABILITA",0,IF(W159="HABILITA",('PRECIOS UNITARIOS'!$S159*500)/V159))))</f>
        <v>0</v>
      </c>
      <c r="Y159" s="35">
        <f>'EV PRECIO REFERENCIA'!Y159</f>
        <v>0</v>
      </c>
      <c r="Z159" s="35" t="str">
        <f>'EV PRECIO REFERENCIA'!AA159</f>
        <v>NO OFERTADO</v>
      </c>
      <c r="AA159" s="37">
        <f>+IF(Z159="NO OFERTADO",0,IF(Z159="NO CUMPLE EV TECNICA",0,IF(Z159="NO HABILITA",0,IF(Z159="HABILITA",('PRECIOS UNITARIOS'!$S159*500)/Y159))))</f>
        <v>0</v>
      </c>
      <c r="AB159" s="35">
        <f>'EV PRECIO REFERENCIA'!AB159</f>
        <v>0</v>
      </c>
      <c r="AC159" s="35" t="str">
        <f>'EV PRECIO REFERENCIA'!AD159</f>
        <v>NO OFERTADO</v>
      </c>
      <c r="AD159" s="37">
        <f>+IF(AC159="NO OFERTADO",0,IF(AC159="NO CUMPLE EV TECNICA",0,IF(AC159="NO HABILITA",0,IF(AC159="HABILITA",('PRECIOS UNITARIOS'!$S159*500)/AB159))))</f>
        <v>0</v>
      </c>
      <c r="AE159" s="35">
        <f>'EV PRECIO REFERENCIA'!AE159</f>
        <v>241222</v>
      </c>
      <c r="AF159" s="35" t="str">
        <f>'EV PRECIO REFERENCIA'!AG159</f>
        <v>HABILITA</v>
      </c>
      <c r="AG159" s="37">
        <f>+IF(AF159="NO OFERTADO",0,IF(AF159="NO CUMPLE EV TECNICA",0,IF(AF159="NO HABILITA",0,IF(AF159="HABILITA",('PRECIOS UNITARIOS'!$S159*500)/AE159))))</f>
        <v>500</v>
      </c>
      <c r="AH159" s="35">
        <f>'EV PRECIO REFERENCIA'!AH159</f>
        <v>0</v>
      </c>
      <c r="AI159" s="35" t="str">
        <f>'EV PRECIO REFERENCIA'!AJ159</f>
        <v>NO OFERTADO</v>
      </c>
      <c r="AJ159" s="37">
        <f>+IF(AI159="NO OFERTADO",0,IF(AI159="NO CUMPLE EV TECNICA",0,IF(AI159="NO HABILITA",0,IF(AI159="HABILITA",('PRECIOS UNITARIOS'!$S159*500)/AH159))))</f>
        <v>0</v>
      </c>
      <c r="AK159" s="35">
        <f>'EV PRECIO REFERENCIA'!AK159</f>
        <v>0</v>
      </c>
      <c r="AL159" s="35" t="str">
        <f>'EV PRECIO REFERENCIA'!AM159</f>
        <v>NO OFERTADO</v>
      </c>
      <c r="AM159" s="37">
        <f>+IF(AL159="NO OFERTADO",0,IF(AL159="NO CUMPLE EV TECNICA",0,IF(AL159="NO HABILITA",0,IF(AL159="HABILITA",('PRECIOS UNITARIOS'!$S159*500)/AK159))))</f>
        <v>0</v>
      </c>
      <c r="AN159" s="35">
        <f>'EV PRECIO REFERENCIA'!AN159</f>
        <v>0</v>
      </c>
      <c r="AO159" s="35" t="str">
        <f>'EV PRECIO REFERENCIA'!AP159</f>
        <v>NO OFERTADO</v>
      </c>
      <c r="AP159" s="37">
        <f>+IF(AO159="NO OFERTADO",0,IF(AO159="NO CUMPLE EV TECNICA",0,IF(AO159="NO HABILITA",0,IF(AO159="HABILITA",('PRECIOS UNITARIOS'!$S159*500)/AN159))))</f>
        <v>0</v>
      </c>
    </row>
    <row r="160" spans="1:42" s="14" customFormat="1" ht="127.5" x14ac:dyDescent="0.2">
      <c r="A160" s="133">
        <v>151</v>
      </c>
      <c r="B160" s="49" t="s">
        <v>401</v>
      </c>
      <c r="C160" s="49" t="s">
        <v>193</v>
      </c>
      <c r="D160" s="132">
        <v>1</v>
      </c>
      <c r="E160" s="50" t="s">
        <v>331</v>
      </c>
      <c r="F160" s="164">
        <v>189810</v>
      </c>
      <c r="G160" s="35">
        <f>'EV PRECIO REFERENCIA'!G160</f>
        <v>0</v>
      </c>
      <c r="H160" s="35" t="str">
        <f>'EV PRECIO REFERENCIA'!I160</f>
        <v>NO OFERTADO</v>
      </c>
      <c r="I160" s="37">
        <f>+IF(H160="NO OFERTADO",0,IF(H160="NO CUMPLE EV TECNICA",0,IF(H160="NO HABILITA",0,IF(H160="HABILITA",('PRECIOS UNITARIOS'!$S160*500)/G160))))</f>
        <v>0</v>
      </c>
      <c r="J160" s="35">
        <f>'EV PRECIO REFERENCIA'!J160</f>
        <v>0</v>
      </c>
      <c r="K160" s="35" t="str">
        <f>'EV PRECIO REFERENCIA'!L160</f>
        <v>NO OFERTADO</v>
      </c>
      <c r="L160" s="37">
        <f>+IF(K160="NO OFERTADO",0,IF(K160="NO CUMPLE EV TECNICA",0,IF(K160="NO HABILITA",0,IF(K160="HABILITA",('PRECIOS UNITARIOS'!$S160*500)/J160))))</f>
        <v>0</v>
      </c>
      <c r="M160" s="35">
        <f>'EV PRECIO REFERENCIA'!M160</f>
        <v>0</v>
      </c>
      <c r="N160" s="35" t="str">
        <f>'EV PRECIO REFERENCIA'!O160</f>
        <v>NO OFERTADO</v>
      </c>
      <c r="O160" s="37">
        <f>+IF(N160="NO OFERTADO",0,IF(N160="NO CUMPLE EV TECNICA",0,IF(N160="NO HABILITA",0,IF(N160="HABILITA",('PRECIOS UNITARIOS'!$S160*500)/M160))))</f>
        <v>0</v>
      </c>
      <c r="P160" s="35">
        <f>'EV PRECIO REFERENCIA'!P160</f>
        <v>0</v>
      </c>
      <c r="Q160" s="35" t="str">
        <f>'EV PRECIO REFERENCIA'!R160</f>
        <v>NO OFERTADO</v>
      </c>
      <c r="R160" s="37">
        <f>+IF(Q160="NO OFERTADO",0,IF(Q160="NO CUMPLE EV TECNICA",0,IF(Q160="NO HABILITA",0,IF(Q160="HABILITA",('PRECIOS UNITARIOS'!$S160*500)/P160))))</f>
        <v>0</v>
      </c>
      <c r="S160" s="35">
        <f>'EV PRECIO REFERENCIA'!S160</f>
        <v>0</v>
      </c>
      <c r="T160" s="35" t="str">
        <f>'EV PRECIO REFERENCIA'!U160</f>
        <v>NO OFERTADO</v>
      </c>
      <c r="U160" s="37">
        <f>+IF(T160="NO OFERTADO",0,IF(T160="NO CUMPLE EV TECNICA",0,IF(T160="NO HABILITA",0,IF(T160="HABILITA",('PRECIOS UNITARIOS'!$S160*500)/S160))))</f>
        <v>0</v>
      </c>
      <c r="V160" s="35">
        <f>'EV PRECIO REFERENCIA'!V160</f>
        <v>0</v>
      </c>
      <c r="W160" s="35" t="str">
        <f>'EV PRECIO REFERENCIA'!X160</f>
        <v>NO OFERTADO</v>
      </c>
      <c r="X160" s="37">
        <f>+IF(W160="NO OFERTADO",0,IF(W160="NO CUMPLE EV TECNICA",0,IF(W160="NO HABILITA",0,IF(W160="HABILITA",('PRECIOS UNITARIOS'!$S160*500)/V160))))</f>
        <v>0</v>
      </c>
      <c r="Y160" s="35">
        <f>'EV PRECIO REFERENCIA'!Y160</f>
        <v>0</v>
      </c>
      <c r="Z160" s="35" t="str">
        <f>'EV PRECIO REFERENCIA'!AA160</f>
        <v>NO OFERTADO</v>
      </c>
      <c r="AA160" s="37">
        <f>+IF(Z160="NO OFERTADO",0,IF(Z160="NO CUMPLE EV TECNICA",0,IF(Z160="NO HABILITA",0,IF(Z160="HABILITA",('PRECIOS UNITARIOS'!$S160*500)/Y160))))</f>
        <v>0</v>
      </c>
      <c r="AB160" s="35">
        <f>'EV PRECIO REFERENCIA'!AB160</f>
        <v>0</v>
      </c>
      <c r="AC160" s="35" t="str">
        <f>'EV PRECIO REFERENCIA'!AD160</f>
        <v>NO OFERTADO</v>
      </c>
      <c r="AD160" s="37">
        <f>+IF(AC160="NO OFERTADO",0,IF(AC160="NO CUMPLE EV TECNICA",0,IF(AC160="NO HABILITA",0,IF(AC160="HABILITA",('PRECIOS UNITARIOS'!$S160*500)/AB160))))</f>
        <v>0</v>
      </c>
      <c r="AE160" s="35">
        <f>'EV PRECIO REFERENCIA'!AE160</f>
        <v>241222</v>
      </c>
      <c r="AF160" s="35" t="str">
        <f>'EV PRECIO REFERENCIA'!AG160</f>
        <v>HABILITA</v>
      </c>
      <c r="AG160" s="37">
        <f>+IF(AF160="NO OFERTADO",0,IF(AF160="NO CUMPLE EV TECNICA",0,IF(AF160="NO HABILITA",0,IF(AF160="HABILITA",('PRECIOS UNITARIOS'!$S160*500)/AE160))))</f>
        <v>500</v>
      </c>
      <c r="AH160" s="35">
        <f>'EV PRECIO REFERENCIA'!AH160</f>
        <v>0</v>
      </c>
      <c r="AI160" s="35" t="str">
        <f>'EV PRECIO REFERENCIA'!AJ160</f>
        <v>NO OFERTADO</v>
      </c>
      <c r="AJ160" s="37">
        <f>+IF(AI160="NO OFERTADO",0,IF(AI160="NO CUMPLE EV TECNICA",0,IF(AI160="NO HABILITA",0,IF(AI160="HABILITA",('PRECIOS UNITARIOS'!$S160*500)/AH160))))</f>
        <v>0</v>
      </c>
      <c r="AK160" s="35">
        <f>'EV PRECIO REFERENCIA'!AK160</f>
        <v>0</v>
      </c>
      <c r="AL160" s="35" t="str">
        <f>'EV PRECIO REFERENCIA'!AM160</f>
        <v>NO OFERTADO</v>
      </c>
      <c r="AM160" s="37">
        <f>+IF(AL160="NO OFERTADO",0,IF(AL160="NO CUMPLE EV TECNICA",0,IF(AL160="NO HABILITA",0,IF(AL160="HABILITA",('PRECIOS UNITARIOS'!$S160*500)/AK160))))</f>
        <v>0</v>
      </c>
      <c r="AN160" s="35">
        <f>'EV PRECIO REFERENCIA'!AN160</f>
        <v>0</v>
      </c>
      <c r="AO160" s="35" t="str">
        <f>'EV PRECIO REFERENCIA'!AP160</f>
        <v>NO OFERTADO</v>
      </c>
      <c r="AP160" s="37">
        <f>+IF(AO160="NO OFERTADO",0,IF(AO160="NO CUMPLE EV TECNICA",0,IF(AO160="NO HABILITA",0,IF(AO160="HABILITA",('PRECIOS UNITARIOS'!$S160*500)/AN160))))</f>
        <v>0</v>
      </c>
    </row>
    <row r="161" spans="1:42" s="14" customFormat="1" ht="127.5" x14ac:dyDescent="0.2">
      <c r="A161" s="132">
        <v>152</v>
      </c>
      <c r="B161" s="49" t="s">
        <v>402</v>
      </c>
      <c r="C161" s="49" t="s">
        <v>193</v>
      </c>
      <c r="D161" s="132">
        <v>1</v>
      </c>
      <c r="E161" s="50" t="s">
        <v>331</v>
      </c>
      <c r="F161" s="164">
        <v>189810</v>
      </c>
      <c r="G161" s="35">
        <f>'EV PRECIO REFERENCIA'!G161</f>
        <v>0</v>
      </c>
      <c r="H161" s="35" t="str">
        <f>'EV PRECIO REFERENCIA'!I161</f>
        <v>NO OFERTADO</v>
      </c>
      <c r="I161" s="37">
        <f>+IF(H161="NO OFERTADO",0,IF(H161="NO CUMPLE EV TECNICA",0,IF(H161="NO HABILITA",0,IF(H161="HABILITA",('PRECIOS UNITARIOS'!$S161*500)/G161))))</f>
        <v>0</v>
      </c>
      <c r="J161" s="35">
        <f>'EV PRECIO REFERENCIA'!J161</f>
        <v>0</v>
      </c>
      <c r="K161" s="35" t="str">
        <f>'EV PRECIO REFERENCIA'!L161</f>
        <v>NO OFERTADO</v>
      </c>
      <c r="L161" s="37">
        <f>+IF(K161="NO OFERTADO",0,IF(K161="NO CUMPLE EV TECNICA",0,IF(K161="NO HABILITA",0,IF(K161="HABILITA",('PRECIOS UNITARIOS'!$S161*500)/J161))))</f>
        <v>0</v>
      </c>
      <c r="M161" s="35">
        <f>'EV PRECIO REFERENCIA'!M161</f>
        <v>0</v>
      </c>
      <c r="N161" s="35" t="str">
        <f>'EV PRECIO REFERENCIA'!O161</f>
        <v>NO OFERTADO</v>
      </c>
      <c r="O161" s="37">
        <f>+IF(N161="NO OFERTADO",0,IF(N161="NO CUMPLE EV TECNICA",0,IF(N161="NO HABILITA",0,IF(N161="HABILITA",('PRECIOS UNITARIOS'!$S161*500)/M161))))</f>
        <v>0</v>
      </c>
      <c r="P161" s="35">
        <f>'EV PRECIO REFERENCIA'!P161</f>
        <v>0</v>
      </c>
      <c r="Q161" s="35" t="str">
        <f>'EV PRECIO REFERENCIA'!R161</f>
        <v>NO OFERTADO</v>
      </c>
      <c r="R161" s="37">
        <f>+IF(Q161="NO OFERTADO",0,IF(Q161="NO CUMPLE EV TECNICA",0,IF(Q161="NO HABILITA",0,IF(Q161="HABILITA",('PRECIOS UNITARIOS'!$S161*500)/P161))))</f>
        <v>0</v>
      </c>
      <c r="S161" s="35">
        <f>'EV PRECIO REFERENCIA'!S161</f>
        <v>0</v>
      </c>
      <c r="T161" s="35" t="str">
        <f>'EV PRECIO REFERENCIA'!U161</f>
        <v>NO OFERTADO</v>
      </c>
      <c r="U161" s="37">
        <f>+IF(T161="NO OFERTADO",0,IF(T161="NO CUMPLE EV TECNICA",0,IF(T161="NO HABILITA",0,IF(T161="HABILITA",('PRECIOS UNITARIOS'!$S161*500)/S161))))</f>
        <v>0</v>
      </c>
      <c r="V161" s="35">
        <f>'EV PRECIO REFERENCIA'!V161</f>
        <v>0</v>
      </c>
      <c r="W161" s="35" t="str">
        <f>'EV PRECIO REFERENCIA'!X161</f>
        <v>NO OFERTADO</v>
      </c>
      <c r="X161" s="37">
        <f>+IF(W161="NO OFERTADO",0,IF(W161="NO CUMPLE EV TECNICA",0,IF(W161="NO HABILITA",0,IF(W161="HABILITA",('PRECIOS UNITARIOS'!$S161*500)/V161))))</f>
        <v>0</v>
      </c>
      <c r="Y161" s="35">
        <f>'EV PRECIO REFERENCIA'!Y161</f>
        <v>0</v>
      </c>
      <c r="Z161" s="35" t="str">
        <f>'EV PRECIO REFERENCIA'!AA161</f>
        <v>NO OFERTADO</v>
      </c>
      <c r="AA161" s="37">
        <f>+IF(Z161="NO OFERTADO",0,IF(Z161="NO CUMPLE EV TECNICA",0,IF(Z161="NO HABILITA",0,IF(Z161="HABILITA",('PRECIOS UNITARIOS'!$S161*500)/Y161))))</f>
        <v>0</v>
      </c>
      <c r="AB161" s="35">
        <f>'EV PRECIO REFERENCIA'!AB161</f>
        <v>0</v>
      </c>
      <c r="AC161" s="35" t="str">
        <f>'EV PRECIO REFERENCIA'!AD161</f>
        <v>NO OFERTADO</v>
      </c>
      <c r="AD161" s="37">
        <f>+IF(AC161="NO OFERTADO",0,IF(AC161="NO CUMPLE EV TECNICA",0,IF(AC161="NO HABILITA",0,IF(AC161="HABILITA",('PRECIOS UNITARIOS'!$S161*500)/AB161))))</f>
        <v>0</v>
      </c>
      <c r="AE161" s="35">
        <f>'EV PRECIO REFERENCIA'!AE161</f>
        <v>241222</v>
      </c>
      <c r="AF161" s="35" t="str">
        <f>'EV PRECIO REFERENCIA'!AG161</f>
        <v>HABILITA</v>
      </c>
      <c r="AG161" s="37">
        <f>+IF(AF161="NO OFERTADO",0,IF(AF161="NO CUMPLE EV TECNICA",0,IF(AF161="NO HABILITA",0,IF(AF161="HABILITA",('PRECIOS UNITARIOS'!$S161*500)/AE161))))</f>
        <v>500</v>
      </c>
      <c r="AH161" s="35">
        <f>'EV PRECIO REFERENCIA'!AH161</f>
        <v>0</v>
      </c>
      <c r="AI161" s="35" t="str">
        <f>'EV PRECIO REFERENCIA'!AJ161</f>
        <v>NO OFERTADO</v>
      </c>
      <c r="AJ161" s="37">
        <f>+IF(AI161="NO OFERTADO",0,IF(AI161="NO CUMPLE EV TECNICA",0,IF(AI161="NO HABILITA",0,IF(AI161="HABILITA",('PRECIOS UNITARIOS'!$S161*500)/AH161))))</f>
        <v>0</v>
      </c>
      <c r="AK161" s="35">
        <f>'EV PRECIO REFERENCIA'!AK161</f>
        <v>0</v>
      </c>
      <c r="AL161" s="35" t="str">
        <f>'EV PRECIO REFERENCIA'!AM161</f>
        <v>NO OFERTADO</v>
      </c>
      <c r="AM161" s="37">
        <f>+IF(AL161="NO OFERTADO",0,IF(AL161="NO CUMPLE EV TECNICA",0,IF(AL161="NO HABILITA",0,IF(AL161="HABILITA",('PRECIOS UNITARIOS'!$S161*500)/AK161))))</f>
        <v>0</v>
      </c>
      <c r="AN161" s="35">
        <f>'EV PRECIO REFERENCIA'!AN161</f>
        <v>0</v>
      </c>
      <c r="AO161" s="35" t="str">
        <f>'EV PRECIO REFERENCIA'!AP161</f>
        <v>NO OFERTADO</v>
      </c>
      <c r="AP161" s="37">
        <f>+IF(AO161="NO OFERTADO",0,IF(AO161="NO CUMPLE EV TECNICA",0,IF(AO161="NO HABILITA",0,IF(AO161="HABILITA",('PRECIOS UNITARIOS'!$S161*500)/AN161))))</f>
        <v>0</v>
      </c>
    </row>
    <row r="162" spans="1:42" s="14" customFormat="1" ht="127.5" x14ac:dyDescent="0.2">
      <c r="A162" s="133">
        <v>153</v>
      </c>
      <c r="B162" s="49" t="s">
        <v>403</v>
      </c>
      <c r="C162" s="49" t="s">
        <v>193</v>
      </c>
      <c r="D162" s="132">
        <v>1</v>
      </c>
      <c r="E162" s="50" t="s">
        <v>331</v>
      </c>
      <c r="F162" s="164">
        <v>189810</v>
      </c>
      <c r="G162" s="35">
        <f>'EV PRECIO REFERENCIA'!G162</f>
        <v>0</v>
      </c>
      <c r="H162" s="35" t="str">
        <f>'EV PRECIO REFERENCIA'!I162</f>
        <v>NO OFERTADO</v>
      </c>
      <c r="I162" s="37">
        <f>+IF(H162="NO OFERTADO",0,IF(H162="NO CUMPLE EV TECNICA",0,IF(H162="NO HABILITA",0,IF(H162="HABILITA",('PRECIOS UNITARIOS'!$S162*500)/G162))))</f>
        <v>0</v>
      </c>
      <c r="J162" s="35">
        <f>'EV PRECIO REFERENCIA'!J162</f>
        <v>0</v>
      </c>
      <c r="K162" s="35" t="str">
        <f>'EV PRECIO REFERENCIA'!L162</f>
        <v>NO OFERTADO</v>
      </c>
      <c r="L162" s="37">
        <f>+IF(K162="NO OFERTADO",0,IF(K162="NO CUMPLE EV TECNICA",0,IF(K162="NO HABILITA",0,IF(K162="HABILITA",('PRECIOS UNITARIOS'!$S162*500)/J162))))</f>
        <v>0</v>
      </c>
      <c r="M162" s="35">
        <f>'EV PRECIO REFERENCIA'!M162</f>
        <v>0</v>
      </c>
      <c r="N162" s="35" t="str">
        <f>'EV PRECIO REFERENCIA'!O162</f>
        <v>NO OFERTADO</v>
      </c>
      <c r="O162" s="37">
        <f>+IF(N162="NO OFERTADO",0,IF(N162="NO CUMPLE EV TECNICA",0,IF(N162="NO HABILITA",0,IF(N162="HABILITA",('PRECIOS UNITARIOS'!$S162*500)/M162))))</f>
        <v>0</v>
      </c>
      <c r="P162" s="35">
        <f>'EV PRECIO REFERENCIA'!P162</f>
        <v>0</v>
      </c>
      <c r="Q162" s="35" t="str">
        <f>'EV PRECIO REFERENCIA'!R162</f>
        <v>NO OFERTADO</v>
      </c>
      <c r="R162" s="37">
        <f>+IF(Q162="NO OFERTADO",0,IF(Q162="NO CUMPLE EV TECNICA",0,IF(Q162="NO HABILITA",0,IF(Q162="HABILITA",('PRECIOS UNITARIOS'!$S162*500)/P162))))</f>
        <v>0</v>
      </c>
      <c r="S162" s="35">
        <f>'EV PRECIO REFERENCIA'!S162</f>
        <v>0</v>
      </c>
      <c r="T162" s="35" t="str">
        <f>'EV PRECIO REFERENCIA'!U162</f>
        <v>NO OFERTADO</v>
      </c>
      <c r="U162" s="37">
        <f>+IF(T162="NO OFERTADO",0,IF(T162="NO CUMPLE EV TECNICA",0,IF(T162="NO HABILITA",0,IF(T162="HABILITA",('PRECIOS UNITARIOS'!$S162*500)/S162))))</f>
        <v>0</v>
      </c>
      <c r="V162" s="35">
        <f>'EV PRECIO REFERENCIA'!V162</f>
        <v>0</v>
      </c>
      <c r="W162" s="35" t="str">
        <f>'EV PRECIO REFERENCIA'!X162</f>
        <v>NO OFERTADO</v>
      </c>
      <c r="X162" s="37">
        <f>+IF(W162="NO OFERTADO",0,IF(W162="NO CUMPLE EV TECNICA",0,IF(W162="NO HABILITA",0,IF(W162="HABILITA",('PRECIOS UNITARIOS'!$S162*500)/V162))))</f>
        <v>0</v>
      </c>
      <c r="Y162" s="35">
        <f>'EV PRECIO REFERENCIA'!Y162</f>
        <v>0</v>
      </c>
      <c r="Z162" s="35" t="str">
        <f>'EV PRECIO REFERENCIA'!AA162</f>
        <v>NO OFERTADO</v>
      </c>
      <c r="AA162" s="37">
        <f>+IF(Z162="NO OFERTADO",0,IF(Z162="NO CUMPLE EV TECNICA",0,IF(Z162="NO HABILITA",0,IF(Z162="HABILITA",('PRECIOS UNITARIOS'!$S162*500)/Y162))))</f>
        <v>0</v>
      </c>
      <c r="AB162" s="35">
        <f>'EV PRECIO REFERENCIA'!AB162</f>
        <v>0</v>
      </c>
      <c r="AC162" s="35" t="str">
        <f>'EV PRECIO REFERENCIA'!AD162</f>
        <v>NO OFERTADO</v>
      </c>
      <c r="AD162" s="37">
        <f>+IF(AC162="NO OFERTADO",0,IF(AC162="NO CUMPLE EV TECNICA",0,IF(AC162="NO HABILITA",0,IF(AC162="HABILITA",('PRECIOS UNITARIOS'!$S162*500)/AB162))))</f>
        <v>0</v>
      </c>
      <c r="AE162" s="35">
        <f>'EV PRECIO REFERENCIA'!AE162</f>
        <v>241222</v>
      </c>
      <c r="AF162" s="35" t="str">
        <f>'EV PRECIO REFERENCIA'!AG162</f>
        <v>HABILITA</v>
      </c>
      <c r="AG162" s="37">
        <f>+IF(AF162="NO OFERTADO",0,IF(AF162="NO CUMPLE EV TECNICA",0,IF(AF162="NO HABILITA",0,IF(AF162="HABILITA",('PRECIOS UNITARIOS'!$S162*500)/AE162))))</f>
        <v>500</v>
      </c>
      <c r="AH162" s="35">
        <f>'EV PRECIO REFERENCIA'!AH162</f>
        <v>0</v>
      </c>
      <c r="AI162" s="35" t="str">
        <f>'EV PRECIO REFERENCIA'!AJ162</f>
        <v>NO OFERTADO</v>
      </c>
      <c r="AJ162" s="37">
        <f>+IF(AI162="NO OFERTADO",0,IF(AI162="NO CUMPLE EV TECNICA",0,IF(AI162="NO HABILITA",0,IF(AI162="HABILITA",('PRECIOS UNITARIOS'!$S162*500)/AH162))))</f>
        <v>0</v>
      </c>
      <c r="AK162" s="35">
        <f>'EV PRECIO REFERENCIA'!AK162</f>
        <v>0</v>
      </c>
      <c r="AL162" s="35" t="str">
        <f>'EV PRECIO REFERENCIA'!AM162</f>
        <v>NO OFERTADO</v>
      </c>
      <c r="AM162" s="37">
        <f>+IF(AL162="NO OFERTADO",0,IF(AL162="NO CUMPLE EV TECNICA",0,IF(AL162="NO HABILITA",0,IF(AL162="HABILITA",('PRECIOS UNITARIOS'!$S162*500)/AK162))))</f>
        <v>0</v>
      </c>
      <c r="AN162" s="35">
        <f>'EV PRECIO REFERENCIA'!AN162</f>
        <v>0</v>
      </c>
      <c r="AO162" s="35" t="str">
        <f>'EV PRECIO REFERENCIA'!AP162</f>
        <v>NO OFERTADO</v>
      </c>
      <c r="AP162" s="37">
        <f>+IF(AO162="NO OFERTADO",0,IF(AO162="NO CUMPLE EV TECNICA",0,IF(AO162="NO HABILITA",0,IF(AO162="HABILITA",('PRECIOS UNITARIOS'!$S162*500)/AN162))))</f>
        <v>0</v>
      </c>
    </row>
    <row r="163" spans="1:42" s="14" customFormat="1" ht="38.25" x14ac:dyDescent="0.2">
      <c r="A163" s="132">
        <v>154</v>
      </c>
      <c r="B163" s="49" t="s">
        <v>208</v>
      </c>
      <c r="C163" s="49" t="s">
        <v>209</v>
      </c>
      <c r="D163" s="132">
        <v>1</v>
      </c>
      <c r="E163" s="50" t="s">
        <v>331</v>
      </c>
      <c r="F163" s="164">
        <v>187313</v>
      </c>
      <c r="G163" s="35">
        <f>'EV PRECIO REFERENCIA'!G163</f>
        <v>0</v>
      </c>
      <c r="H163" s="35" t="str">
        <f>'EV PRECIO REFERENCIA'!I163</f>
        <v>NO OFERTADO</v>
      </c>
      <c r="I163" s="37">
        <f>+IF(H163="NO OFERTADO",0,IF(H163="NO CUMPLE EV TECNICA",0,IF(H163="NO HABILITA",0,IF(H163="HABILITA",('PRECIOS UNITARIOS'!$S163*500)/G163))))</f>
        <v>0</v>
      </c>
      <c r="J163" s="35">
        <f>'EV PRECIO REFERENCIA'!J163</f>
        <v>0</v>
      </c>
      <c r="K163" s="35" t="str">
        <f>'EV PRECIO REFERENCIA'!L163</f>
        <v>NO OFERTADO</v>
      </c>
      <c r="L163" s="37">
        <f>+IF(K163="NO OFERTADO",0,IF(K163="NO CUMPLE EV TECNICA",0,IF(K163="NO HABILITA",0,IF(K163="HABILITA",('PRECIOS UNITARIOS'!$S163*500)/J163))))</f>
        <v>0</v>
      </c>
      <c r="M163" s="35">
        <f>'EV PRECIO REFERENCIA'!M163</f>
        <v>0</v>
      </c>
      <c r="N163" s="35" t="str">
        <f>'EV PRECIO REFERENCIA'!O163</f>
        <v>NO OFERTADO</v>
      </c>
      <c r="O163" s="37">
        <f>+IF(N163="NO OFERTADO",0,IF(N163="NO CUMPLE EV TECNICA",0,IF(N163="NO HABILITA",0,IF(N163="HABILITA",('PRECIOS UNITARIOS'!$S163*500)/M163))))</f>
        <v>0</v>
      </c>
      <c r="P163" s="35">
        <f>'EV PRECIO REFERENCIA'!P163</f>
        <v>171307</v>
      </c>
      <c r="Q163" s="35" t="str">
        <f>'EV PRECIO REFERENCIA'!R163</f>
        <v>NO HABILITA</v>
      </c>
      <c r="R163" s="37">
        <f>+IF(Q163="NO OFERTADO",0,IF(Q163="NO CUMPLE EV TECNICA",0,IF(Q163="NO HABILITA",0,IF(Q163="HABILITA",('PRECIOS UNITARIOS'!$S163*500)/P163))))</f>
        <v>0</v>
      </c>
      <c r="S163" s="35">
        <f>'EV PRECIO REFERENCIA'!S163</f>
        <v>0</v>
      </c>
      <c r="T163" s="35" t="str">
        <f>'EV PRECIO REFERENCIA'!U163</f>
        <v>NO OFERTADO</v>
      </c>
      <c r="U163" s="37">
        <f>+IF(T163="NO OFERTADO",0,IF(T163="NO CUMPLE EV TECNICA",0,IF(T163="NO HABILITA",0,IF(T163="HABILITA",('PRECIOS UNITARIOS'!$S163*500)/S163))))</f>
        <v>0</v>
      </c>
      <c r="V163" s="35">
        <f>'EV PRECIO REFERENCIA'!V163</f>
        <v>0</v>
      </c>
      <c r="W163" s="35" t="str">
        <f>'EV PRECIO REFERENCIA'!X163</f>
        <v>NO OFERTADO</v>
      </c>
      <c r="X163" s="37">
        <f>+IF(W163="NO OFERTADO",0,IF(W163="NO CUMPLE EV TECNICA",0,IF(W163="NO HABILITA",0,IF(W163="HABILITA",('PRECIOS UNITARIOS'!$S163*500)/V163))))</f>
        <v>0</v>
      </c>
      <c r="Y163" s="35">
        <f>'EV PRECIO REFERENCIA'!Y163</f>
        <v>0</v>
      </c>
      <c r="Z163" s="35" t="str">
        <f>'EV PRECIO REFERENCIA'!AA163</f>
        <v>NO OFERTADO</v>
      </c>
      <c r="AA163" s="37">
        <f>+IF(Z163="NO OFERTADO",0,IF(Z163="NO CUMPLE EV TECNICA",0,IF(Z163="NO HABILITA",0,IF(Z163="HABILITA",('PRECIOS UNITARIOS'!$S163*500)/Y163))))</f>
        <v>0</v>
      </c>
      <c r="AB163" s="35">
        <f>'EV PRECIO REFERENCIA'!AB163</f>
        <v>0</v>
      </c>
      <c r="AC163" s="35" t="str">
        <f>'EV PRECIO REFERENCIA'!AD163</f>
        <v>NO OFERTADO</v>
      </c>
      <c r="AD163" s="37">
        <f>+IF(AC163="NO OFERTADO",0,IF(AC163="NO CUMPLE EV TECNICA",0,IF(AC163="NO HABILITA",0,IF(AC163="HABILITA",('PRECIOS UNITARIOS'!$S163*500)/AB163))))</f>
        <v>0</v>
      </c>
      <c r="AE163" s="35">
        <f>'EV PRECIO REFERENCIA'!AE163</f>
        <v>0</v>
      </c>
      <c r="AF163" s="35" t="str">
        <f>'EV PRECIO REFERENCIA'!AG163</f>
        <v>NO OFERTADO</v>
      </c>
      <c r="AG163" s="37">
        <f>+IF(AF163="NO OFERTADO",0,IF(AF163="NO CUMPLE EV TECNICA",0,IF(AF163="NO HABILITA",0,IF(AF163="HABILITA",('PRECIOS UNITARIOS'!$S163*500)/AE163))))</f>
        <v>0</v>
      </c>
      <c r="AH163" s="35">
        <f>'EV PRECIO REFERENCIA'!AH163</f>
        <v>0</v>
      </c>
      <c r="AI163" s="35" t="str">
        <f>'EV PRECIO REFERENCIA'!AJ163</f>
        <v>NO OFERTADO</v>
      </c>
      <c r="AJ163" s="37">
        <f>+IF(AI163="NO OFERTADO",0,IF(AI163="NO CUMPLE EV TECNICA",0,IF(AI163="NO HABILITA",0,IF(AI163="HABILITA",('PRECIOS UNITARIOS'!$S163*500)/AH163))))</f>
        <v>0</v>
      </c>
      <c r="AK163" s="35">
        <f>'EV PRECIO REFERENCIA'!AK163</f>
        <v>0</v>
      </c>
      <c r="AL163" s="35" t="str">
        <f>'EV PRECIO REFERENCIA'!AM163</f>
        <v>NO OFERTADO</v>
      </c>
      <c r="AM163" s="37">
        <f>+IF(AL163="NO OFERTADO",0,IF(AL163="NO CUMPLE EV TECNICA",0,IF(AL163="NO HABILITA",0,IF(AL163="HABILITA",('PRECIOS UNITARIOS'!$S163*500)/AK163))))</f>
        <v>0</v>
      </c>
      <c r="AN163" s="35">
        <f>'EV PRECIO REFERENCIA'!AN163</f>
        <v>0</v>
      </c>
      <c r="AO163" s="35" t="str">
        <f>'EV PRECIO REFERENCIA'!AP163</f>
        <v>NO OFERTADO</v>
      </c>
      <c r="AP163" s="37">
        <f>+IF(AO163="NO OFERTADO",0,IF(AO163="NO CUMPLE EV TECNICA",0,IF(AO163="NO HABILITA",0,IF(AO163="HABILITA",('PRECIOS UNITARIOS'!$S163*500)/AN163))))</f>
        <v>0</v>
      </c>
    </row>
    <row r="164" spans="1:42" s="14" customFormat="1" ht="38.25" x14ac:dyDescent="0.2">
      <c r="A164" s="133">
        <v>155</v>
      </c>
      <c r="B164" s="49" t="s">
        <v>210</v>
      </c>
      <c r="C164" s="49" t="s">
        <v>209</v>
      </c>
      <c r="D164" s="132">
        <v>1</v>
      </c>
      <c r="E164" s="50" t="s">
        <v>331</v>
      </c>
      <c r="F164" s="164">
        <v>187313</v>
      </c>
      <c r="G164" s="35">
        <f>'EV PRECIO REFERENCIA'!G164</f>
        <v>0</v>
      </c>
      <c r="H164" s="35" t="str">
        <f>'EV PRECIO REFERENCIA'!I164</f>
        <v>NO OFERTADO</v>
      </c>
      <c r="I164" s="37">
        <f>+IF(H164="NO OFERTADO",0,IF(H164="NO CUMPLE EV TECNICA",0,IF(H164="NO HABILITA",0,IF(H164="HABILITA",('PRECIOS UNITARIOS'!$S164*500)/G164))))</f>
        <v>0</v>
      </c>
      <c r="J164" s="35">
        <f>'EV PRECIO REFERENCIA'!J164</f>
        <v>0</v>
      </c>
      <c r="K164" s="35" t="str">
        <f>'EV PRECIO REFERENCIA'!L164</f>
        <v>NO OFERTADO</v>
      </c>
      <c r="L164" s="37">
        <f>+IF(K164="NO OFERTADO",0,IF(K164="NO CUMPLE EV TECNICA",0,IF(K164="NO HABILITA",0,IF(K164="HABILITA",('PRECIOS UNITARIOS'!$S164*500)/J164))))</f>
        <v>0</v>
      </c>
      <c r="M164" s="35">
        <f>'EV PRECIO REFERENCIA'!M164</f>
        <v>0</v>
      </c>
      <c r="N164" s="35" t="str">
        <f>'EV PRECIO REFERENCIA'!O164</f>
        <v>NO OFERTADO</v>
      </c>
      <c r="O164" s="37">
        <f>+IF(N164="NO OFERTADO",0,IF(N164="NO CUMPLE EV TECNICA",0,IF(N164="NO HABILITA",0,IF(N164="HABILITA",('PRECIOS UNITARIOS'!$S164*500)/M164))))</f>
        <v>0</v>
      </c>
      <c r="P164" s="35">
        <f>'EV PRECIO REFERENCIA'!P164</f>
        <v>171307</v>
      </c>
      <c r="Q164" s="35" t="str">
        <f>'EV PRECIO REFERENCIA'!R164</f>
        <v>NO HABILITA</v>
      </c>
      <c r="R164" s="37">
        <f>+IF(Q164="NO OFERTADO",0,IF(Q164="NO CUMPLE EV TECNICA",0,IF(Q164="NO HABILITA",0,IF(Q164="HABILITA",('PRECIOS UNITARIOS'!$S164*500)/P164))))</f>
        <v>0</v>
      </c>
      <c r="S164" s="35">
        <f>'EV PRECIO REFERENCIA'!S164</f>
        <v>0</v>
      </c>
      <c r="T164" s="35" t="str">
        <f>'EV PRECIO REFERENCIA'!U164</f>
        <v>NO OFERTADO</v>
      </c>
      <c r="U164" s="37">
        <f>+IF(T164="NO OFERTADO",0,IF(T164="NO CUMPLE EV TECNICA",0,IF(T164="NO HABILITA",0,IF(T164="HABILITA",('PRECIOS UNITARIOS'!$S164*500)/S164))))</f>
        <v>0</v>
      </c>
      <c r="V164" s="35">
        <f>'EV PRECIO REFERENCIA'!V164</f>
        <v>0</v>
      </c>
      <c r="W164" s="35" t="str">
        <f>'EV PRECIO REFERENCIA'!X164</f>
        <v>NO OFERTADO</v>
      </c>
      <c r="X164" s="37">
        <f>+IF(W164="NO OFERTADO",0,IF(W164="NO CUMPLE EV TECNICA",0,IF(W164="NO HABILITA",0,IF(W164="HABILITA",('PRECIOS UNITARIOS'!$S164*500)/V164))))</f>
        <v>0</v>
      </c>
      <c r="Y164" s="35">
        <f>'EV PRECIO REFERENCIA'!Y164</f>
        <v>0</v>
      </c>
      <c r="Z164" s="35" t="str">
        <f>'EV PRECIO REFERENCIA'!AA164</f>
        <v>NO OFERTADO</v>
      </c>
      <c r="AA164" s="37">
        <f>+IF(Z164="NO OFERTADO",0,IF(Z164="NO CUMPLE EV TECNICA",0,IF(Z164="NO HABILITA",0,IF(Z164="HABILITA",('PRECIOS UNITARIOS'!$S164*500)/Y164))))</f>
        <v>0</v>
      </c>
      <c r="AB164" s="35">
        <f>'EV PRECIO REFERENCIA'!AB164</f>
        <v>0</v>
      </c>
      <c r="AC164" s="35" t="str">
        <f>'EV PRECIO REFERENCIA'!AD164</f>
        <v>NO OFERTADO</v>
      </c>
      <c r="AD164" s="37">
        <f>+IF(AC164="NO OFERTADO",0,IF(AC164="NO CUMPLE EV TECNICA",0,IF(AC164="NO HABILITA",0,IF(AC164="HABILITA",('PRECIOS UNITARIOS'!$S164*500)/AB164))))</f>
        <v>0</v>
      </c>
      <c r="AE164" s="35">
        <f>'EV PRECIO REFERENCIA'!AE164</f>
        <v>0</v>
      </c>
      <c r="AF164" s="35" t="str">
        <f>'EV PRECIO REFERENCIA'!AG164</f>
        <v>NO OFERTADO</v>
      </c>
      <c r="AG164" s="37">
        <f>+IF(AF164="NO OFERTADO",0,IF(AF164="NO CUMPLE EV TECNICA",0,IF(AF164="NO HABILITA",0,IF(AF164="HABILITA",('PRECIOS UNITARIOS'!$S164*500)/AE164))))</f>
        <v>0</v>
      </c>
      <c r="AH164" s="35">
        <f>'EV PRECIO REFERENCIA'!AH164</f>
        <v>0</v>
      </c>
      <c r="AI164" s="35" t="str">
        <f>'EV PRECIO REFERENCIA'!AJ164</f>
        <v>NO OFERTADO</v>
      </c>
      <c r="AJ164" s="37">
        <f>+IF(AI164="NO OFERTADO",0,IF(AI164="NO CUMPLE EV TECNICA",0,IF(AI164="NO HABILITA",0,IF(AI164="HABILITA",('PRECIOS UNITARIOS'!$S164*500)/AH164))))</f>
        <v>0</v>
      </c>
      <c r="AK164" s="35">
        <f>'EV PRECIO REFERENCIA'!AK164</f>
        <v>0</v>
      </c>
      <c r="AL164" s="35" t="str">
        <f>'EV PRECIO REFERENCIA'!AM164</f>
        <v>NO OFERTADO</v>
      </c>
      <c r="AM164" s="37">
        <f>+IF(AL164="NO OFERTADO",0,IF(AL164="NO CUMPLE EV TECNICA",0,IF(AL164="NO HABILITA",0,IF(AL164="HABILITA",('PRECIOS UNITARIOS'!$S164*500)/AK164))))</f>
        <v>0</v>
      </c>
      <c r="AN164" s="35">
        <f>'EV PRECIO REFERENCIA'!AN164</f>
        <v>0</v>
      </c>
      <c r="AO164" s="35" t="str">
        <f>'EV PRECIO REFERENCIA'!AP164</f>
        <v>NO OFERTADO</v>
      </c>
      <c r="AP164" s="37">
        <f>+IF(AO164="NO OFERTADO",0,IF(AO164="NO CUMPLE EV TECNICA",0,IF(AO164="NO HABILITA",0,IF(AO164="HABILITA",('PRECIOS UNITARIOS'!$S164*500)/AN164))))</f>
        <v>0</v>
      </c>
    </row>
    <row r="165" spans="1:42" s="14" customFormat="1" ht="38.25" x14ac:dyDescent="0.2">
      <c r="A165" s="132">
        <v>156</v>
      </c>
      <c r="B165" s="49" t="s">
        <v>211</v>
      </c>
      <c r="C165" s="49" t="s">
        <v>209</v>
      </c>
      <c r="D165" s="132">
        <v>1</v>
      </c>
      <c r="E165" s="50" t="s">
        <v>331</v>
      </c>
      <c r="F165" s="164">
        <v>187313</v>
      </c>
      <c r="G165" s="35">
        <f>'EV PRECIO REFERENCIA'!G165</f>
        <v>0</v>
      </c>
      <c r="H165" s="35" t="str">
        <f>'EV PRECIO REFERENCIA'!I165</f>
        <v>NO OFERTADO</v>
      </c>
      <c r="I165" s="37">
        <f>+IF(H165="NO OFERTADO",0,IF(H165="NO CUMPLE EV TECNICA",0,IF(H165="NO HABILITA",0,IF(H165="HABILITA",('PRECIOS UNITARIOS'!$S165*500)/G165))))</f>
        <v>0</v>
      </c>
      <c r="J165" s="35">
        <f>'EV PRECIO REFERENCIA'!J165</f>
        <v>0</v>
      </c>
      <c r="K165" s="35" t="str">
        <f>'EV PRECIO REFERENCIA'!L165</f>
        <v>NO OFERTADO</v>
      </c>
      <c r="L165" s="37">
        <f>+IF(K165="NO OFERTADO",0,IF(K165="NO CUMPLE EV TECNICA",0,IF(K165="NO HABILITA",0,IF(K165="HABILITA",('PRECIOS UNITARIOS'!$S165*500)/J165))))</f>
        <v>0</v>
      </c>
      <c r="M165" s="35">
        <f>'EV PRECIO REFERENCIA'!M165</f>
        <v>0</v>
      </c>
      <c r="N165" s="35" t="str">
        <f>'EV PRECIO REFERENCIA'!O165</f>
        <v>NO OFERTADO</v>
      </c>
      <c r="O165" s="37">
        <f>+IF(N165="NO OFERTADO",0,IF(N165="NO CUMPLE EV TECNICA",0,IF(N165="NO HABILITA",0,IF(N165="HABILITA",('PRECIOS UNITARIOS'!$S165*500)/M165))))</f>
        <v>0</v>
      </c>
      <c r="P165" s="35">
        <f>'EV PRECIO REFERENCIA'!P165</f>
        <v>171307</v>
      </c>
      <c r="Q165" s="35" t="str">
        <f>'EV PRECIO REFERENCIA'!R165</f>
        <v>NO HABILITA</v>
      </c>
      <c r="R165" s="37">
        <f>+IF(Q165="NO OFERTADO",0,IF(Q165="NO CUMPLE EV TECNICA",0,IF(Q165="NO HABILITA",0,IF(Q165="HABILITA",('PRECIOS UNITARIOS'!$S165*500)/P165))))</f>
        <v>0</v>
      </c>
      <c r="S165" s="35">
        <f>'EV PRECIO REFERENCIA'!S165</f>
        <v>0</v>
      </c>
      <c r="T165" s="35" t="str">
        <f>'EV PRECIO REFERENCIA'!U165</f>
        <v>NO OFERTADO</v>
      </c>
      <c r="U165" s="37">
        <f>+IF(T165="NO OFERTADO",0,IF(T165="NO CUMPLE EV TECNICA",0,IF(T165="NO HABILITA",0,IF(T165="HABILITA",('PRECIOS UNITARIOS'!$S165*500)/S165))))</f>
        <v>0</v>
      </c>
      <c r="V165" s="35">
        <f>'EV PRECIO REFERENCIA'!V165</f>
        <v>0</v>
      </c>
      <c r="W165" s="35" t="str">
        <f>'EV PRECIO REFERENCIA'!X165</f>
        <v>NO OFERTADO</v>
      </c>
      <c r="X165" s="37">
        <f>+IF(W165="NO OFERTADO",0,IF(W165="NO CUMPLE EV TECNICA",0,IF(W165="NO HABILITA",0,IF(W165="HABILITA",('PRECIOS UNITARIOS'!$S165*500)/V165))))</f>
        <v>0</v>
      </c>
      <c r="Y165" s="35">
        <f>'EV PRECIO REFERENCIA'!Y165</f>
        <v>0</v>
      </c>
      <c r="Z165" s="35" t="str">
        <f>'EV PRECIO REFERENCIA'!AA165</f>
        <v>NO OFERTADO</v>
      </c>
      <c r="AA165" s="37">
        <f>+IF(Z165="NO OFERTADO",0,IF(Z165="NO CUMPLE EV TECNICA",0,IF(Z165="NO HABILITA",0,IF(Z165="HABILITA",('PRECIOS UNITARIOS'!$S165*500)/Y165))))</f>
        <v>0</v>
      </c>
      <c r="AB165" s="35">
        <f>'EV PRECIO REFERENCIA'!AB165</f>
        <v>0</v>
      </c>
      <c r="AC165" s="35" t="str">
        <f>'EV PRECIO REFERENCIA'!AD165</f>
        <v>NO OFERTADO</v>
      </c>
      <c r="AD165" s="37">
        <f>+IF(AC165="NO OFERTADO",0,IF(AC165="NO CUMPLE EV TECNICA",0,IF(AC165="NO HABILITA",0,IF(AC165="HABILITA",('PRECIOS UNITARIOS'!$S165*500)/AB165))))</f>
        <v>0</v>
      </c>
      <c r="AE165" s="35">
        <f>'EV PRECIO REFERENCIA'!AE165</f>
        <v>0</v>
      </c>
      <c r="AF165" s="35" t="str">
        <f>'EV PRECIO REFERENCIA'!AG165</f>
        <v>NO OFERTADO</v>
      </c>
      <c r="AG165" s="37">
        <f>+IF(AF165="NO OFERTADO",0,IF(AF165="NO CUMPLE EV TECNICA",0,IF(AF165="NO HABILITA",0,IF(AF165="HABILITA",('PRECIOS UNITARIOS'!$S165*500)/AE165))))</f>
        <v>0</v>
      </c>
      <c r="AH165" s="35">
        <f>'EV PRECIO REFERENCIA'!AH165</f>
        <v>0</v>
      </c>
      <c r="AI165" s="35" t="str">
        <f>'EV PRECIO REFERENCIA'!AJ165</f>
        <v>NO OFERTADO</v>
      </c>
      <c r="AJ165" s="37">
        <f>+IF(AI165="NO OFERTADO",0,IF(AI165="NO CUMPLE EV TECNICA",0,IF(AI165="NO HABILITA",0,IF(AI165="HABILITA",('PRECIOS UNITARIOS'!$S165*500)/AH165))))</f>
        <v>0</v>
      </c>
      <c r="AK165" s="35">
        <f>'EV PRECIO REFERENCIA'!AK165</f>
        <v>0</v>
      </c>
      <c r="AL165" s="35" t="str">
        <f>'EV PRECIO REFERENCIA'!AM165</f>
        <v>NO OFERTADO</v>
      </c>
      <c r="AM165" s="37">
        <f>+IF(AL165="NO OFERTADO",0,IF(AL165="NO CUMPLE EV TECNICA",0,IF(AL165="NO HABILITA",0,IF(AL165="HABILITA",('PRECIOS UNITARIOS'!$S165*500)/AK165))))</f>
        <v>0</v>
      </c>
      <c r="AN165" s="35">
        <f>'EV PRECIO REFERENCIA'!AN165</f>
        <v>0</v>
      </c>
      <c r="AO165" s="35" t="str">
        <f>'EV PRECIO REFERENCIA'!AP165</f>
        <v>NO OFERTADO</v>
      </c>
      <c r="AP165" s="37">
        <f>+IF(AO165="NO OFERTADO",0,IF(AO165="NO CUMPLE EV TECNICA",0,IF(AO165="NO HABILITA",0,IF(AO165="HABILITA",('PRECIOS UNITARIOS'!$S165*500)/AN165))))</f>
        <v>0</v>
      </c>
    </row>
    <row r="166" spans="1:42" s="14" customFormat="1" ht="25.5" x14ac:dyDescent="0.2">
      <c r="A166" s="133">
        <v>157</v>
      </c>
      <c r="B166" s="49" t="s">
        <v>262</v>
      </c>
      <c r="C166" s="49" t="s">
        <v>261</v>
      </c>
      <c r="D166" s="132">
        <v>1</v>
      </c>
      <c r="E166" s="50" t="s">
        <v>331</v>
      </c>
      <c r="F166" s="164">
        <v>110160</v>
      </c>
      <c r="G166" s="35">
        <f>'EV PRECIO REFERENCIA'!G166</f>
        <v>0</v>
      </c>
      <c r="H166" s="35" t="str">
        <f>'EV PRECIO REFERENCIA'!I166</f>
        <v>NO OFERTADO</v>
      </c>
      <c r="I166" s="37">
        <f>+IF(H166="NO OFERTADO",0,IF(H166="NO CUMPLE EV TECNICA",0,IF(H166="NO HABILITA",0,IF(H166="HABILITA",('PRECIOS UNITARIOS'!$S166*500)/G166))))</f>
        <v>0</v>
      </c>
      <c r="J166" s="35">
        <f>'EV PRECIO REFERENCIA'!J166</f>
        <v>0</v>
      </c>
      <c r="K166" s="35" t="str">
        <f>'EV PRECIO REFERENCIA'!L166</f>
        <v>NO OFERTADO</v>
      </c>
      <c r="L166" s="37">
        <f>+IF(K166="NO OFERTADO",0,IF(K166="NO CUMPLE EV TECNICA",0,IF(K166="NO HABILITA",0,IF(K166="HABILITA",('PRECIOS UNITARIOS'!$S166*500)/J166))))</f>
        <v>0</v>
      </c>
      <c r="M166" s="35">
        <f>'EV PRECIO REFERENCIA'!M166</f>
        <v>0</v>
      </c>
      <c r="N166" s="35" t="str">
        <f>'EV PRECIO REFERENCIA'!O166</f>
        <v>NO OFERTADO</v>
      </c>
      <c r="O166" s="37">
        <f>+IF(N166="NO OFERTADO",0,IF(N166="NO CUMPLE EV TECNICA",0,IF(N166="NO HABILITA",0,IF(N166="HABILITA",('PRECIOS UNITARIOS'!$S166*500)/M166))))</f>
        <v>0</v>
      </c>
      <c r="P166" s="35">
        <f>'EV PRECIO REFERENCIA'!P166</f>
        <v>0</v>
      </c>
      <c r="Q166" s="35" t="str">
        <f>'EV PRECIO REFERENCIA'!R166</f>
        <v>NO OFERTADO</v>
      </c>
      <c r="R166" s="37">
        <f>+IF(Q166="NO OFERTADO",0,IF(Q166="NO CUMPLE EV TECNICA",0,IF(Q166="NO HABILITA",0,IF(Q166="HABILITA",('PRECIOS UNITARIOS'!$S166*500)/P166))))</f>
        <v>0</v>
      </c>
      <c r="S166" s="35">
        <f>'EV PRECIO REFERENCIA'!S166</f>
        <v>0</v>
      </c>
      <c r="T166" s="35" t="str">
        <f>'EV PRECIO REFERENCIA'!U166</f>
        <v>NO OFERTADO</v>
      </c>
      <c r="U166" s="37">
        <f>+IF(T166="NO OFERTADO",0,IF(T166="NO CUMPLE EV TECNICA",0,IF(T166="NO HABILITA",0,IF(T166="HABILITA",('PRECIOS UNITARIOS'!$S166*500)/S166))))</f>
        <v>0</v>
      </c>
      <c r="V166" s="35">
        <f>'EV PRECIO REFERENCIA'!V166</f>
        <v>0</v>
      </c>
      <c r="W166" s="35" t="str">
        <f>'EV PRECIO REFERENCIA'!X166</f>
        <v>NO OFERTADO</v>
      </c>
      <c r="X166" s="37">
        <f>+IF(W166="NO OFERTADO",0,IF(W166="NO CUMPLE EV TECNICA",0,IF(W166="NO HABILITA",0,IF(W166="HABILITA",('PRECIOS UNITARIOS'!$S166*500)/V166))))</f>
        <v>0</v>
      </c>
      <c r="Y166" s="35">
        <f>'EV PRECIO REFERENCIA'!Y166</f>
        <v>0</v>
      </c>
      <c r="Z166" s="35" t="str">
        <f>'EV PRECIO REFERENCIA'!AA166</f>
        <v>NO OFERTADO</v>
      </c>
      <c r="AA166" s="37">
        <f>+IF(Z166="NO OFERTADO",0,IF(Z166="NO CUMPLE EV TECNICA",0,IF(Z166="NO HABILITA",0,IF(Z166="HABILITA",('PRECIOS UNITARIOS'!$S166*500)/Y166))))</f>
        <v>0</v>
      </c>
      <c r="AB166" s="35">
        <f>'EV PRECIO REFERENCIA'!AB166</f>
        <v>0</v>
      </c>
      <c r="AC166" s="35" t="str">
        <f>'EV PRECIO REFERENCIA'!AD166</f>
        <v>NO OFERTADO</v>
      </c>
      <c r="AD166" s="37">
        <f>+IF(AC166="NO OFERTADO",0,IF(AC166="NO CUMPLE EV TECNICA",0,IF(AC166="NO HABILITA",0,IF(AC166="HABILITA",('PRECIOS UNITARIOS'!$S166*500)/AB166))))</f>
        <v>0</v>
      </c>
      <c r="AE166" s="35">
        <f>'EV PRECIO REFERENCIA'!AE166</f>
        <v>0</v>
      </c>
      <c r="AF166" s="35" t="str">
        <f>'EV PRECIO REFERENCIA'!AG166</f>
        <v>NO OFERTADO</v>
      </c>
      <c r="AG166" s="37">
        <f>+IF(AF166="NO OFERTADO",0,IF(AF166="NO CUMPLE EV TECNICA",0,IF(AF166="NO HABILITA",0,IF(AF166="HABILITA",('PRECIOS UNITARIOS'!$S166*500)/AE166))))</f>
        <v>0</v>
      </c>
      <c r="AH166" s="35">
        <f>'EV PRECIO REFERENCIA'!AH166</f>
        <v>0</v>
      </c>
      <c r="AI166" s="35" t="str">
        <f>'EV PRECIO REFERENCIA'!AJ166</f>
        <v>NO OFERTADO</v>
      </c>
      <c r="AJ166" s="37">
        <f>+IF(AI166="NO OFERTADO",0,IF(AI166="NO CUMPLE EV TECNICA",0,IF(AI166="NO HABILITA",0,IF(AI166="HABILITA",('PRECIOS UNITARIOS'!$S166*500)/AH166))))</f>
        <v>0</v>
      </c>
      <c r="AK166" s="35">
        <f>'EV PRECIO REFERENCIA'!AK166</f>
        <v>0</v>
      </c>
      <c r="AL166" s="35" t="str">
        <f>'EV PRECIO REFERENCIA'!AM166</f>
        <v>NO OFERTADO</v>
      </c>
      <c r="AM166" s="37">
        <f>+IF(AL166="NO OFERTADO",0,IF(AL166="NO CUMPLE EV TECNICA",0,IF(AL166="NO HABILITA",0,IF(AL166="HABILITA",('PRECIOS UNITARIOS'!$S166*500)/AK166))))</f>
        <v>0</v>
      </c>
      <c r="AN166" s="35">
        <f>'EV PRECIO REFERENCIA'!AN166</f>
        <v>0</v>
      </c>
      <c r="AO166" s="35" t="str">
        <f>'EV PRECIO REFERENCIA'!AP166</f>
        <v>NO OFERTADO</v>
      </c>
      <c r="AP166" s="37">
        <f>+IF(AO166="NO OFERTADO",0,IF(AO166="NO CUMPLE EV TECNICA",0,IF(AO166="NO HABILITA",0,IF(AO166="HABILITA",('PRECIOS UNITARIOS'!$S166*500)/AN166))))</f>
        <v>0</v>
      </c>
    </row>
    <row r="167" spans="1:42" s="14" customFormat="1" ht="51" x14ac:dyDescent="0.2">
      <c r="A167" s="132">
        <v>158</v>
      </c>
      <c r="B167" s="49" t="s">
        <v>290</v>
      </c>
      <c r="C167" s="49" t="s">
        <v>291</v>
      </c>
      <c r="D167" s="132">
        <v>1</v>
      </c>
      <c r="E167" s="50" t="s">
        <v>331</v>
      </c>
      <c r="F167" s="164">
        <v>89640</v>
      </c>
      <c r="G167" s="35">
        <f>'EV PRECIO REFERENCIA'!G167</f>
        <v>0</v>
      </c>
      <c r="H167" s="35" t="str">
        <f>'EV PRECIO REFERENCIA'!I167</f>
        <v>NO OFERTADO</v>
      </c>
      <c r="I167" s="37">
        <f>+IF(H167="NO OFERTADO",0,IF(H167="NO CUMPLE EV TECNICA",0,IF(H167="NO HABILITA",0,IF(H167="HABILITA",('PRECIOS UNITARIOS'!$S167*500)/G167))))</f>
        <v>0</v>
      </c>
      <c r="J167" s="35">
        <f>'EV PRECIO REFERENCIA'!J167</f>
        <v>0</v>
      </c>
      <c r="K167" s="35" t="str">
        <f>'EV PRECIO REFERENCIA'!L167</f>
        <v>NO OFERTADO</v>
      </c>
      <c r="L167" s="37">
        <f>+IF(K167="NO OFERTADO",0,IF(K167="NO CUMPLE EV TECNICA",0,IF(K167="NO HABILITA",0,IF(K167="HABILITA",('PRECIOS UNITARIOS'!$S167*500)/J167))))</f>
        <v>0</v>
      </c>
      <c r="M167" s="35">
        <f>'EV PRECIO REFERENCIA'!M167</f>
        <v>0</v>
      </c>
      <c r="N167" s="35" t="str">
        <f>'EV PRECIO REFERENCIA'!O167</f>
        <v>NO OFERTADO</v>
      </c>
      <c r="O167" s="37">
        <f>+IF(N167="NO OFERTADO",0,IF(N167="NO CUMPLE EV TECNICA",0,IF(N167="NO HABILITA",0,IF(N167="HABILITA",('PRECIOS UNITARIOS'!$S167*500)/M167))))</f>
        <v>0</v>
      </c>
      <c r="P167" s="35">
        <f>'EV PRECIO REFERENCIA'!P167</f>
        <v>115619.20999999999</v>
      </c>
      <c r="Q167" s="35" t="str">
        <f>'EV PRECIO REFERENCIA'!R167</f>
        <v>NO HABILITA</v>
      </c>
      <c r="R167" s="37">
        <f>+IF(Q167="NO OFERTADO",0,IF(Q167="NO CUMPLE EV TECNICA",0,IF(Q167="NO HABILITA",0,IF(Q167="HABILITA",('PRECIOS UNITARIOS'!$S167*500)/P167))))</f>
        <v>0</v>
      </c>
      <c r="S167" s="35">
        <f>'EV PRECIO REFERENCIA'!S167</f>
        <v>0</v>
      </c>
      <c r="T167" s="35" t="str">
        <f>'EV PRECIO REFERENCIA'!U167</f>
        <v>NO OFERTADO</v>
      </c>
      <c r="U167" s="37">
        <f>+IF(T167="NO OFERTADO",0,IF(T167="NO CUMPLE EV TECNICA",0,IF(T167="NO HABILITA",0,IF(T167="HABILITA",('PRECIOS UNITARIOS'!$S167*500)/S167))))</f>
        <v>0</v>
      </c>
      <c r="V167" s="35">
        <f>'EV PRECIO REFERENCIA'!V167</f>
        <v>0</v>
      </c>
      <c r="W167" s="35" t="str">
        <f>'EV PRECIO REFERENCIA'!X167</f>
        <v>NO OFERTADO</v>
      </c>
      <c r="X167" s="37">
        <f>+IF(W167="NO OFERTADO",0,IF(W167="NO CUMPLE EV TECNICA",0,IF(W167="NO HABILITA",0,IF(W167="HABILITA",('PRECIOS UNITARIOS'!$S167*500)/V167))))</f>
        <v>0</v>
      </c>
      <c r="Y167" s="35">
        <f>'EV PRECIO REFERENCIA'!Y167</f>
        <v>0</v>
      </c>
      <c r="Z167" s="35" t="str">
        <f>'EV PRECIO REFERENCIA'!AA167</f>
        <v>NO OFERTADO</v>
      </c>
      <c r="AA167" s="37">
        <f>+IF(Z167="NO OFERTADO",0,IF(Z167="NO CUMPLE EV TECNICA",0,IF(Z167="NO HABILITA",0,IF(Z167="HABILITA",('PRECIOS UNITARIOS'!$S167*500)/Y167))))</f>
        <v>0</v>
      </c>
      <c r="AB167" s="35">
        <f>'EV PRECIO REFERENCIA'!AB167</f>
        <v>0</v>
      </c>
      <c r="AC167" s="35" t="str">
        <f>'EV PRECIO REFERENCIA'!AD167</f>
        <v>NO OFERTADO</v>
      </c>
      <c r="AD167" s="37">
        <f>+IF(AC167="NO OFERTADO",0,IF(AC167="NO CUMPLE EV TECNICA",0,IF(AC167="NO HABILITA",0,IF(AC167="HABILITA",('PRECIOS UNITARIOS'!$S167*500)/AB167))))</f>
        <v>0</v>
      </c>
      <c r="AE167" s="35">
        <f>'EV PRECIO REFERENCIA'!AE167</f>
        <v>0</v>
      </c>
      <c r="AF167" s="35" t="str">
        <f>'EV PRECIO REFERENCIA'!AG167</f>
        <v>NO OFERTADO</v>
      </c>
      <c r="AG167" s="37">
        <f>+IF(AF167="NO OFERTADO",0,IF(AF167="NO CUMPLE EV TECNICA",0,IF(AF167="NO HABILITA",0,IF(AF167="HABILITA",('PRECIOS UNITARIOS'!$S167*500)/AE167))))</f>
        <v>0</v>
      </c>
      <c r="AH167" s="35">
        <f>'EV PRECIO REFERENCIA'!AH167</f>
        <v>0</v>
      </c>
      <c r="AI167" s="35" t="str">
        <f>'EV PRECIO REFERENCIA'!AJ167</f>
        <v>NO OFERTADO</v>
      </c>
      <c r="AJ167" s="37">
        <f>+IF(AI167="NO OFERTADO",0,IF(AI167="NO CUMPLE EV TECNICA",0,IF(AI167="NO HABILITA",0,IF(AI167="HABILITA",('PRECIOS UNITARIOS'!$S167*500)/AH167))))</f>
        <v>0</v>
      </c>
      <c r="AK167" s="35">
        <f>'EV PRECIO REFERENCIA'!AK167</f>
        <v>0</v>
      </c>
      <c r="AL167" s="35" t="str">
        <f>'EV PRECIO REFERENCIA'!AM167</f>
        <v>NO OFERTADO</v>
      </c>
      <c r="AM167" s="37">
        <f>+IF(AL167="NO OFERTADO",0,IF(AL167="NO CUMPLE EV TECNICA",0,IF(AL167="NO HABILITA",0,IF(AL167="HABILITA",('PRECIOS UNITARIOS'!$S167*500)/AK167))))</f>
        <v>0</v>
      </c>
      <c r="AN167" s="35">
        <f>'EV PRECIO REFERENCIA'!AN167</f>
        <v>0</v>
      </c>
      <c r="AO167" s="35" t="str">
        <f>'EV PRECIO REFERENCIA'!AP167</f>
        <v>NO OFERTADO</v>
      </c>
      <c r="AP167" s="37">
        <f>+IF(AO167="NO OFERTADO",0,IF(AO167="NO CUMPLE EV TECNICA",0,IF(AO167="NO HABILITA",0,IF(AO167="HABILITA",('PRECIOS UNITARIOS'!$S167*500)/AN167))))</f>
        <v>0</v>
      </c>
    </row>
    <row r="168" spans="1:42" s="14" customFormat="1" ht="63.75" x14ac:dyDescent="0.2">
      <c r="A168" s="133">
        <v>159</v>
      </c>
      <c r="B168" s="49" t="s">
        <v>54</v>
      </c>
      <c r="C168" s="49" t="s">
        <v>55</v>
      </c>
      <c r="D168" s="132">
        <v>1</v>
      </c>
      <c r="E168" s="50" t="s">
        <v>331</v>
      </c>
      <c r="F168" s="164">
        <v>10294</v>
      </c>
      <c r="G168" s="35">
        <f>'EV PRECIO REFERENCIA'!G168</f>
        <v>0</v>
      </c>
      <c r="H168" s="35" t="str">
        <f>'EV PRECIO REFERENCIA'!I168</f>
        <v>NO OFERTADO</v>
      </c>
      <c r="I168" s="37">
        <f>+IF(H168="NO OFERTADO",0,IF(H168="NO CUMPLE EV TECNICA",0,IF(H168="NO HABILITA",0,IF(H168="HABILITA",('PRECIOS UNITARIOS'!$S168*500)/G168))))</f>
        <v>0</v>
      </c>
      <c r="J168" s="35">
        <f>'EV PRECIO REFERENCIA'!J168</f>
        <v>0</v>
      </c>
      <c r="K168" s="35" t="str">
        <f>'EV PRECIO REFERENCIA'!L168</f>
        <v>NO OFERTADO</v>
      </c>
      <c r="L168" s="37">
        <f>+IF(K168="NO OFERTADO",0,IF(K168="NO CUMPLE EV TECNICA",0,IF(K168="NO HABILITA",0,IF(K168="HABILITA",('PRECIOS UNITARIOS'!$S168*500)/J168))))</f>
        <v>0</v>
      </c>
      <c r="M168" s="35">
        <f>'EV PRECIO REFERENCIA'!M168</f>
        <v>10995</v>
      </c>
      <c r="N168" s="35" t="str">
        <f>'EV PRECIO REFERENCIA'!O168</f>
        <v>HABILITA</v>
      </c>
      <c r="O168" s="37">
        <f>+IF(N168="NO OFERTADO",0,IF(N168="NO CUMPLE EV TECNICA",0,IF(N168="NO HABILITA",0,IF(N168="HABILITA",('PRECIOS UNITARIOS'!$S168*500)/M168))))</f>
        <v>476.48931332423831</v>
      </c>
      <c r="P168" s="35">
        <f>'EV PRECIO REFERENCIA'!P168</f>
        <v>10478</v>
      </c>
      <c r="Q168" s="35" t="str">
        <f>'EV PRECIO REFERENCIA'!R168</f>
        <v>HABILITA</v>
      </c>
      <c r="R168" s="37">
        <f>+IF(Q168="NO OFERTADO",0,IF(Q168="NO CUMPLE EV TECNICA",0,IF(Q168="NO HABILITA",0,IF(Q168="HABILITA",('PRECIOS UNITARIOS'!$S168*500)/P168))))</f>
        <v>500</v>
      </c>
      <c r="S168" s="35">
        <f>'EV PRECIO REFERENCIA'!S168</f>
        <v>0</v>
      </c>
      <c r="T168" s="35" t="str">
        <f>'EV PRECIO REFERENCIA'!U168</f>
        <v>NO OFERTADO</v>
      </c>
      <c r="U168" s="37">
        <f>+IF(T168="NO OFERTADO",0,IF(T168="NO CUMPLE EV TECNICA",0,IF(T168="NO HABILITA",0,IF(T168="HABILITA",('PRECIOS UNITARIOS'!$S168*500)/S168))))</f>
        <v>0</v>
      </c>
      <c r="V168" s="35">
        <f>'EV PRECIO REFERENCIA'!V168</f>
        <v>0</v>
      </c>
      <c r="W168" s="35" t="str">
        <f>'EV PRECIO REFERENCIA'!X168</f>
        <v>NO OFERTADO</v>
      </c>
      <c r="X168" s="37">
        <f>+IF(W168="NO OFERTADO",0,IF(W168="NO CUMPLE EV TECNICA",0,IF(W168="NO HABILITA",0,IF(W168="HABILITA",('PRECIOS UNITARIOS'!$S168*500)/V168))))</f>
        <v>0</v>
      </c>
      <c r="Y168" s="35">
        <f>'EV PRECIO REFERENCIA'!Y168</f>
        <v>0</v>
      </c>
      <c r="Z168" s="35" t="str">
        <f>'EV PRECIO REFERENCIA'!AA168</f>
        <v>NO OFERTADO</v>
      </c>
      <c r="AA168" s="37">
        <f>+IF(Z168="NO OFERTADO",0,IF(Z168="NO CUMPLE EV TECNICA",0,IF(Z168="NO HABILITA",0,IF(Z168="HABILITA",('PRECIOS UNITARIOS'!$S168*500)/Y168))))</f>
        <v>0</v>
      </c>
      <c r="AB168" s="35">
        <f>'EV PRECIO REFERENCIA'!AB168</f>
        <v>0</v>
      </c>
      <c r="AC168" s="35" t="str">
        <f>'EV PRECIO REFERENCIA'!AD168</f>
        <v>NO OFERTADO</v>
      </c>
      <c r="AD168" s="37">
        <f>+IF(AC168="NO OFERTADO",0,IF(AC168="NO CUMPLE EV TECNICA",0,IF(AC168="NO HABILITA",0,IF(AC168="HABILITA",('PRECIOS UNITARIOS'!$S168*500)/AB168))))</f>
        <v>0</v>
      </c>
      <c r="AE168" s="35">
        <f>'EV PRECIO REFERENCIA'!AE168</f>
        <v>11247</v>
      </c>
      <c r="AF168" s="35" t="str">
        <f>'EV PRECIO REFERENCIA'!AG168</f>
        <v>NO HABILITA</v>
      </c>
      <c r="AG168" s="37">
        <f>+IF(AF168="NO OFERTADO",0,IF(AF168="NO CUMPLE EV TECNICA",0,IF(AF168="NO HABILITA",0,IF(AF168="HABILITA",('PRECIOS UNITARIOS'!$S168*500)/AE168))))</f>
        <v>0</v>
      </c>
      <c r="AH168" s="35">
        <f>'EV PRECIO REFERENCIA'!AH168</f>
        <v>0</v>
      </c>
      <c r="AI168" s="35" t="str">
        <f>'EV PRECIO REFERENCIA'!AJ168</f>
        <v>NO OFERTADO</v>
      </c>
      <c r="AJ168" s="37">
        <f>+IF(AI168="NO OFERTADO",0,IF(AI168="NO CUMPLE EV TECNICA",0,IF(AI168="NO HABILITA",0,IF(AI168="HABILITA",('PRECIOS UNITARIOS'!$S168*500)/AH168))))</f>
        <v>0</v>
      </c>
      <c r="AK168" s="35">
        <f>'EV PRECIO REFERENCIA'!AK168</f>
        <v>0</v>
      </c>
      <c r="AL168" s="35" t="str">
        <f>'EV PRECIO REFERENCIA'!AM168</f>
        <v>NO OFERTADO</v>
      </c>
      <c r="AM168" s="37">
        <f>+IF(AL168="NO OFERTADO",0,IF(AL168="NO CUMPLE EV TECNICA",0,IF(AL168="NO HABILITA",0,IF(AL168="HABILITA",('PRECIOS UNITARIOS'!$S168*500)/AK168))))</f>
        <v>0</v>
      </c>
      <c r="AN168" s="35">
        <f>'EV PRECIO REFERENCIA'!AN168</f>
        <v>0</v>
      </c>
      <c r="AO168" s="35" t="str">
        <f>'EV PRECIO REFERENCIA'!AP168</f>
        <v>NO OFERTADO</v>
      </c>
      <c r="AP168" s="37">
        <f>+IF(AO168="NO OFERTADO",0,IF(AO168="NO CUMPLE EV TECNICA",0,IF(AO168="NO HABILITA",0,IF(AO168="HABILITA",('PRECIOS UNITARIOS'!$S168*500)/AN168))))</f>
        <v>0</v>
      </c>
    </row>
    <row r="169" spans="1:42" s="14" customFormat="1" ht="25.5" x14ac:dyDescent="0.2">
      <c r="A169" s="132">
        <v>160</v>
      </c>
      <c r="B169" s="49" t="s">
        <v>58</v>
      </c>
      <c r="C169" s="49" t="s">
        <v>57</v>
      </c>
      <c r="D169" s="132">
        <v>1</v>
      </c>
      <c r="E169" s="50" t="s">
        <v>331</v>
      </c>
      <c r="F169" s="164">
        <v>7000</v>
      </c>
      <c r="G169" s="35">
        <f>'EV PRECIO REFERENCIA'!G169</f>
        <v>0</v>
      </c>
      <c r="H169" s="35" t="str">
        <f>'EV PRECIO REFERENCIA'!I169</f>
        <v>NO OFERTADO</v>
      </c>
      <c r="I169" s="37">
        <f>+IF(H169="NO OFERTADO",0,IF(H169="NO CUMPLE EV TECNICA",0,IF(H169="NO HABILITA",0,IF(H169="HABILITA",('PRECIOS UNITARIOS'!$S169*500)/G169))))</f>
        <v>0</v>
      </c>
      <c r="J169" s="35">
        <f>'EV PRECIO REFERENCIA'!J169</f>
        <v>14700</v>
      </c>
      <c r="K169" s="35" t="str">
        <f>'EV PRECIO REFERENCIA'!L169</f>
        <v>NO HABILITA</v>
      </c>
      <c r="L169" s="37">
        <f>+IF(K169="NO OFERTADO",0,IF(K169="NO CUMPLE EV TECNICA",0,IF(K169="NO HABILITA",0,IF(K169="HABILITA",('PRECIOS UNITARIOS'!$S169*500)/J169))))</f>
        <v>0</v>
      </c>
      <c r="M169" s="35">
        <f>'EV PRECIO REFERENCIA'!M169</f>
        <v>0</v>
      </c>
      <c r="N169" s="35" t="str">
        <f>'EV PRECIO REFERENCIA'!O169</f>
        <v>NO OFERTADO</v>
      </c>
      <c r="O169" s="37">
        <f>+IF(N169="NO OFERTADO",0,IF(N169="NO CUMPLE EV TECNICA",0,IF(N169="NO HABILITA",0,IF(N169="HABILITA",('PRECIOS UNITARIOS'!$S169*500)/M169))))</f>
        <v>0</v>
      </c>
      <c r="P169" s="35">
        <f>'EV PRECIO REFERENCIA'!P169</f>
        <v>0</v>
      </c>
      <c r="Q169" s="35" t="str">
        <f>'EV PRECIO REFERENCIA'!R169</f>
        <v>NO OFERTADO</v>
      </c>
      <c r="R169" s="37">
        <f>+IF(Q169="NO OFERTADO",0,IF(Q169="NO CUMPLE EV TECNICA",0,IF(Q169="NO HABILITA",0,IF(Q169="HABILITA",('PRECIOS UNITARIOS'!$S169*500)/P169))))</f>
        <v>0</v>
      </c>
      <c r="S169" s="35">
        <f>'EV PRECIO REFERENCIA'!S169</f>
        <v>0</v>
      </c>
      <c r="T169" s="35" t="str">
        <f>'EV PRECIO REFERENCIA'!U169</f>
        <v>NO OFERTADO</v>
      </c>
      <c r="U169" s="37">
        <f>+IF(T169="NO OFERTADO",0,IF(T169="NO CUMPLE EV TECNICA",0,IF(T169="NO HABILITA",0,IF(T169="HABILITA",('PRECIOS UNITARIOS'!$S169*500)/S169))))</f>
        <v>0</v>
      </c>
      <c r="V169" s="35">
        <f>'EV PRECIO REFERENCIA'!V169</f>
        <v>0</v>
      </c>
      <c r="W169" s="35" t="str">
        <f>'EV PRECIO REFERENCIA'!X169</f>
        <v>NO OFERTADO</v>
      </c>
      <c r="X169" s="37">
        <f>+IF(W169="NO OFERTADO",0,IF(W169="NO CUMPLE EV TECNICA",0,IF(W169="NO HABILITA",0,IF(W169="HABILITA",('PRECIOS UNITARIOS'!$S169*500)/V169))))</f>
        <v>0</v>
      </c>
      <c r="Y169" s="35">
        <f>'EV PRECIO REFERENCIA'!Y169</f>
        <v>0</v>
      </c>
      <c r="Z169" s="35" t="str">
        <f>'EV PRECIO REFERENCIA'!AA169</f>
        <v>NO OFERTADO</v>
      </c>
      <c r="AA169" s="37">
        <f>+IF(Z169="NO OFERTADO",0,IF(Z169="NO CUMPLE EV TECNICA",0,IF(Z169="NO HABILITA",0,IF(Z169="HABILITA",('PRECIOS UNITARIOS'!$S169*500)/Y169))))</f>
        <v>0</v>
      </c>
      <c r="AB169" s="35">
        <f>'EV PRECIO REFERENCIA'!AB169</f>
        <v>0</v>
      </c>
      <c r="AC169" s="35" t="str">
        <f>'EV PRECIO REFERENCIA'!AD169</f>
        <v>NO OFERTADO</v>
      </c>
      <c r="AD169" s="37">
        <f>+IF(AC169="NO OFERTADO",0,IF(AC169="NO CUMPLE EV TECNICA",0,IF(AC169="NO HABILITA",0,IF(AC169="HABILITA",('PRECIOS UNITARIOS'!$S169*500)/AB169))))</f>
        <v>0</v>
      </c>
      <c r="AE169" s="35">
        <f>'EV PRECIO REFERENCIA'!AE169</f>
        <v>0</v>
      </c>
      <c r="AF169" s="35" t="str">
        <f>'EV PRECIO REFERENCIA'!AG169</f>
        <v>NO OFERTADO</v>
      </c>
      <c r="AG169" s="37">
        <f>+IF(AF169="NO OFERTADO",0,IF(AF169="NO CUMPLE EV TECNICA",0,IF(AF169="NO HABILITA",0,IF(AF169="HABILITA",('PRECIOS UNITARIOS'!$S169*500)/AE169))))</f>
        <v>0</v>
      </c>
      <c r="AH169" s="35">
        <f>'EV PRECIO REFERENCIA'!AH169</f>
        <v>0</v>
      </c>
      <c r="AI169" s="35" t="str">
        <f>'EV PRECIO REFERENCIA'!AJ169</f>
        <v>NO OFERTADO</v>
      </c>
      <c r="AJ169" s="37">
        <f>+IF(AI169="NO OFERTADO",0,IF(AI169="NO CUMPLE EV TECNICA",0,IF(AI169="NO HABILITA",0,IF(AI169="HABILITA",('PRECIOS UNITARIOS'!$S169*500)/AH169))))</f>
        <v>0</v>
      </c>
      <c r="AK169" s="35">
        <f>'EV PRECIO REFERENCIA'!AK169</f>
        <v>0</v>
      </c>
      <c r="AL169" s="35" t="str">
        <f>'EV PRECIO REFERENCIA'!AM169</f>
        <v>NO OFERTADO</v>
      </c>
      <c r="AM169" s="37">
        <f>+IF(AL169="NO OFERTADO",0,IF(AL169="NO CUMPLE EV TECNICA",0,IF(AL169="NO HABILITA",0,IF(AL169="HABILITA",('PRECIOS UNITARIOS'!$S169*500)/AK169))))</f>
        <v>0</v>
      </c>
      <c r="AN169" s="35">
        <f>'EV PRECIO REFERENCIA'!AN169</f>
        <v>0</v>
      </c>
      <c r="AO169" s="35" t="str">
        <f>'EV PRECIO REFERENCIA'!AP169</f>
        <v>NO OFERTADO</v>
      </c>
      <c r="AP169" s="37">
        <f>+IF(AO169="NO OFERTADO",0,IF(AO169="NO CUMPLE EV TECNICA",0,IF(AO169="NO HABILITA",0,IF(AO169="HABILITA",('PRECIOS UNITARIOS'!$S169*500)/AN169))))</f>
        <v>0</v>
      </c>
    </row>
    <row r="170" spans="1:42" s="14" customFormat="1" ht="51" x14ac:dyDescent="0.2">
      <c r="A170" s="133">
        <v>161</v>
      </c>
      <c r="B170" s="49" t="s">
        <v>67</v>
      </c>
      <c r="C170" s="49" t="s">
        <v>65</v>
      </c>
      <c r="D170" s="132">
        <v>1</v>
      </c>
      <c r="E170" s="50" t="s">
        <v>331</v>
      </c>
      <c r="F170" s="164">
        <v>16988</v>
      </c>
      <c r="G170" s="35">
        <f>'EV PRECIO REFERENCIA'!G170</f>
        <v>0</v>
      </c>
      <c r="H170" s="35" t="str">
        <f>'EV PRECIO REFERENCIA'!I170</f>
        <v>NO OFERTADO</v>
      </c>
      <c r="I170" s="37">
        <f>+IF(H170="NO OFERTADO",0,IF(H170="NO CUMPLE EV TECNICA",0,IF(H170="NO HABILITA",0,IF(H170="HABILITA",('PRECIOS UNITARIOS'!$S170*500)/G170))))</f>
        <v>0</v>
      </c>
      <c r="J170" s="35">
        <f>'EV PRECIO REFERENCIA'!J170</f>
        <v>0</v>
      </c>
      <c r="K170" s="35" t="str">
        <f>'EV PRECIO REFERENCIA'!L170</f>
        <v>NO OFERTADO</v>
      </c>
      <c r="L170" s="37">
        <f>+IF(K170="NO OFERTADO",0,IF(K170="NO CUMPLE EV TECNICA",0,IF(K170="NO HABILITA",0,IF(K170="HABILITA",('PRECIOS UNITARIOS'!$S170*500)/J170))))</f>
        <v>0</v>
      </c>
      <c r="M170" s="35">
        <f>'EV PRECIO REFERENCIA'!M170</f>
        <v>18475</v>
      </c>
      <c r="N170" s="35" t="str">
        <f>'EV PRECIO REFERENCIA'!O170</f>
        <v>NO HABILITA</v>
      </c>
      <c r="O170" s="37">
        <f>+IF(N170="NO OFERTADO",0,IF(N170="NO CUMPLE EV TECNICA",0,IF(N170="NO HABILITA",0,IF(N170="HABILITA",('PRECIOS UNITARIOS'!$S170*500)/M170))))</f>
        <v>0</v>
      </c>
      <c r="P170" s="35">
        <f>'EV PRECIO REFERENCIA'!P170</f>
        <v>0</v>
      </c>
      <c r="Q170" s="35" t="str">
        <f>'EV PRECIO REFERENCIA'!R170</f>
        <v>NO OFERTADO</v>
      </c>
      <c r="R170" s="37">
        <f>+IF(Q170="NO OFERTADO",0,IF(Q170="NO CUMPLE EV TECNICA",0,IF(Q170="NO HABILITA",0,IF(Q170="HABILITA",('PRECIOS UNITARIOS'!$S170*500)/P170))))</f>
        <v>0</v>
      </c>
      <c r="S170" s="35">
        <f>'EV PRECIO REFERENCIA'!S170</f>
        <v>0</v>
      </c>
      <c r="T170" s="35" t="str">
        <f>'EV PRECIO REFERENCIA'!U170</f>
        <v>NO OFERTADO</v>
      </c>
      <c r="U170" s="37">
        <f>+IF(T170="NO OFERTADO",0,IF(T170="NO CUMPLE EV TECNICA",0,IF(T170="NO HABILITA",0,IF(T170="HABILITA",('PRECIOS UNITARIOS'!$S170*500)/S170))))</f>
        <v>0</v>
      </c>
      <c r="V170" s="35">
        <f>'EV PRECIO REFERENCIA'!V170</f>
        <v>0</v>
      </c>
      <c r="W170" s="35" t="str">
        <f>'EV PRECIO REFERENCIA'!X170</f>
        <v>NO OFERTADO</v>
      </c>
      <c r="X170" s="37">
        <f>+IF(W170="NO OFERTADO",0,IF(W170="NO CUMPLE EV TECNICA",0,IF(W170="NO HABILITA",0,IF(W170="HABILITA",('PRECIOS UNITARIOS'!$S170*500)/V170))))</f>
        <v>0</v>
      </c>
      <c r="Y170" s="35">
        <f>'EV PRECIO REFERENCIA'!Y170</f>
        <v>0</v>
      </c>
      <c r="Z170" s="35" t="str">
        <f>'EV PRECIO REFERENCIA'!AA170</f>
        <v>NO OFERTADO</v>
      </c>
      <c r="AA170" s="37">
        <f>+IF(Z170="NO OFERTADO",0,IF(Z170="NO CUMPLE EV TECNICA",0,IF(Z170="NO HABILITA",0,IF(Z170="HABILITA",('PRECIOS UNITARIOS'!$S170*500)/Y170))))</f>
        <v>0</v>
      </c>
      <c r="AB170" s="35">
        <f>'EV PRECIO REFERENCIA'!AB170</f>
        <v>0</v>
      </c>
      <c r="AC170" s="35" t="str">
        <f>'EV PRECIO REFERENCIA'!AD170</f>
        <v>NO OFERTADO</v>
      </c>
      <c r="AD170" s="37">
        <f>+IF(AC170="NO OFERTADO",0,IF(AC170="NO CUMPLE EV TECNICA",0,IF(AC170="NO HABILITA",0,IF(AC170="HABILITA",('PRECIOS UNITARIOS'!$S170*500)/AB170))))</f>
        <v>0</v>
      </c>
      <c r="AE170" s="35">
        <f>'EV PRECIO REFERENCIA'!AE170</f>
        <v>30557</v>
      </c>
      <c r="AF170" s="35" t="str">
        <f>'EV PRECIO REFERENCIA'!AG170</f>
        <v>NO HABILITA</v>
      </c>
      <c r="AG170" s="37">
        <f>+IF(AF170="NO OFERTADO",0,IF(AF170="NO CUMPLE EV TECNICA",0,IF(AF170="NO HABILITA",0,IF(AF170="HABILITA",('PRECIOS UNITARIOS'!$S170*500)/AE170))))</f>
        <v>0</v>
      </c>
      <c r="AH170" s="35">
        <f>'EV PRECIO REFERENCIA'!AH170</f>
        <v>0</v>
      </c>
      <c r="AI170" s="35" t="str">
        <f>'EV PRECIO REFERENCIA'!AJ170</f>
        <v>NO OFERTADO</v>
      </c>
      <c r="AJ170" s="37">
        <f>+IF(AI170="NO OFERTADO",0,IF(AI170="NO CUMPLE EV TECNICA",0,IF(AI170="NO HABILITA",0,IF(AI170="HABILITA",('PRECIOS UNITARIOS'!$S170*500)/AH170))))</f>
        <v>0</v>
      </c>
      <c r="AK170" s="35">
        <f>'EV PRECIO REFERENCIA'!AK170</f>
        <v>0</v>
      </c>
      <c r="AL170" s="35" t="str">
        <f>'EV PRECIO REFERENCIA'!AM170</f>
        <v>NO OFERTADO</v>
      </c>
      <c r="AM170" s="37">
        <f>+IF(AL170="NO OFERTADO",0,IF(AL170="NO CUMPLE EV TECNICA",0,IF(AL170="NO HABILITA",0,IF(AL170="HABILITA",('PRECIOS UNITARIOS'!$S170*500)/AK170))))</f>
        <v>0</v>
      </c>
      <c r="AN170" s="35">
        <f>'EV PRECIO REFERENCIA'!AN170</f>
        <v>0</v>
      </c>
      <c r="AO170" s="35" t="str">
        <f>'EV PRECIO REFERENCIA'!AP170</f>
        <v>NO OFERTADO</v>
      </c>
      <c r="AP170" s="37">
        <f>+IF(AO170="NO OFERTADO",0,IF(AO170="NO CUMPLE EV TECNICA",0,IF(AO170="NO HABILITA",0,IF(AO170="HABILITA",('PRECIOS UNITARIOS'!$S170*500)/AN170))))</f>
        <v>0</v>
      </c>
    </row>
    <row r="171" spans="1:42" s="14" customFormat="1" ht="51" x14ac:dyDescent="0.2">
      <c r="A171" s="132">
        <v>162</v>
      </c>
      <c r="B171" s="49" t="s">
        <v>68</v>
      </c>
      <c r="C171" s="49" t="s">
        <v>65</v>
      </c>
      <c r="D171" s="132">
        <v>1</v>
      </c>
      <c r="E171" s="50" t="s">
        <v>331</v>
      </c>
      <c r="F171" s="164">
        <v>16988</v>
      </c>
      <c r="G171" s="35">
        <f>'EV PRECIO REFERENCIA'!G171</f>
        <v>0</v>
      </c>
      <c r="H171" s="35" t="str">
        <f>'EV PRECIO REFERENCIA'!I171</f>
        <v>NO OFERTADO</v>
      </c>
      <c r="I171" s="37">
        <f>+IF(H171="NO OFERTADO",0,IF(H171="NO CUMPLE EV TECNICA",0,IF(H171="NO HABILITA",0,IF(H171="HABILITA",('PRECIOS UNITARIOS'!$S171*500)/G171))))</f>
        <v>0</v>
      </c>
      <c r="J171" s="35">
        <f>'EV PRECIO REFERENCIA'!J171</f>
        <v>0</v>
      </c>
      <c r="K171" s="35" t="str">
        <f>'EV PRECIO REFERENCIA'!L171</f>
        <v>NO OFERTADO</v>
      </c>
      <c r="L171" s="37">
        <f>+IF(K171="NO OFERTADO",0,IF(K171="NO CUMPLE EV TECNICA",0,IF(K171="NO HABILITA",0,IF(K171="HABILITA",('PRECIOS UNITARIOS'!$S171*500)/J171))))</f>
        <v>0</v>
      </c>
      <c r="M171" s="35">
        <f>'EV PRECIO REFERENCIA'!M171</f>
        <v>18475</v>
      </c>
      <c r="N171" s="35" t="str">
        <f>'EV PRECIO REFERENCIA'!O171</f>
        <v>NO HABILITA</v>
      </c>
      <c r="O171" s="37">
        <f>+IF(N171="NO OFERTADO",0,IF(N171="NO CUMPLE EV TECNICA",0,IF(N171="NO HABILITA",0,IF(N171="HABILITA",('PRECIOS UNITARIOS'!$S171*500)/M171))))</f>
        <v>0</v>
      </c>
      <c r="P171" s="35">
        <f>'EV PRECIO REFERENCIA'!P171</f>
        <v>10045</v>
      </c>
      <c r="Q171" s="35" t="str">
        <f>'EV PRECIO REFERENCIA'!R171</f>
        <v>HABILITA</v>
      </c>
      <c r="R171" s="37">
        <f>+IF(Q171="NO OFERTADO",0,IF(Q171="NO CUMPLE EV TECNICA",0,IF(Q171="NO HABILITA",0,IF(Q171="HABILITA",('PRECIOS UNITARIOS'!$S171*500)/P171))))</f>
        <v>500</v>
      </c>
      <c r="S171" s="35">
        <f>'EV PRECIO REFERENCIA'!S171</f>
        <v>0</v>
      </c>
      <c r="T171" s="35" t="str">
        <f>'EV PRECIO REFERENCIA'!U171</f>
        <v>NO OFERTADO</v>
      </c>
      <c r="U171" s="37">
        <f>+IF(T171="NO OFERTADO",0,IF(T171="NO CUMPLE EV TECNICA",0,IF(T171="NO HABILITA",0,IF(T171="HABILITA",('PRECIOS UNITARIOS'!$S171*500)/S171))))</f>
        <v>0</v>
      </c>
      <c r="V171" s="35">
        <f>'EV PRECIO REFERENCIA'!V171</f>
        <v>0</v>
      </c>
      <c r="W171" s="35" t="str">
        <f>'EV PRECIO REFERENCIA'!X171</f>
        <v>NO OFERTADO</v>
      </c>
      <c r="X171" s="37">
        <f>+IF(W171="NO OFERTADO",0,IF(W171="NO CUMPLE EV TECNICA",0,IF(W171="NO HABILITA",0,IF(W171="HABILITA",('PRECIOS UNITARIOS'!$S171*500)/V171))))</f>
        <v>0</v>
      </c>
      <c r="Y171" s="35">
        <f>'EV PRECIO REFERENCIA'!Y171</f>
        <v>0</v>
      </c>
      <c r="Z171" s="35" t="str">
        <f>'EV PRECIO REFERENCIA'!AA171</f>
        <v>NO OFERTADO</v>
      </c>
      <c r="AA171" s="37">
        <f>+IF(Z171="NO OFERTADO",0,IF(Z171="NO CUMPLE EV TECNICA",0,IF(Z171="NO HABILITA",0,IF(Z171="HABILITA",('PRECIOS UNITARIOS'!$S171*500)/Y171))))</f>
        <v>0</v>
      </c>
      <c r="AB171" s="35">
        <f>'EV PRECIO REFERENCIA'!AB171</f>
        <v>0</v>
      </c>
      <c r="AC171" s="35" t="str">
        <f>'EV PRECIO REFERENCIA'!AD171</f>
        <v>NO OFERTADO</v>
      </c>
      <c r="AD171" s="37">
        <f>+IF(AC171="NO OFERTADO",0,IF(AC171="NO CUMPLE EV TECNICA",0,IF(AC171="NO HABILITA",0,IF(AC171="HABILITA",('PRECIOS UNITARIOS'!$S171*500)/AB171))))</f>
        <v>0</v>
      </c>
      <c r="AE171" s="35">
        <f>'EV PRECIO REFERENCIA'!AE171</f>
        <v>30557</v>
      </c>
      <c r="AF171" s="35" t="str">
        <f>'EV PRECIO REFERENCIA'!AG171</f>
        <v>NO HABILITA</v>
      </c>
      <c r="AG171" s="37">
        <f>+IF(AF171="NO OFERTADO",0,IF(AF171="NO CUMPLE EV TECNICA",0,IF(AF171="NO HABILITA",0,IF(AF171="HABILITA",('PRECIOS UNITARIOS'!$S171*500)/AE171))))</f>
        <v>0</v>
      </c>
      <c r="AH171" s="35">
        <f>'EV PRECIO REFERENCIA'!AH171</f>
        <v>0</v>
      </c>
      <c r="AI171" s="35" t="str">
        <f>'EV PRECIO REFERENCIA'!AJ171</f>
        <v>NO OFERTADO</v>
      </c>
      <c r="AJ171" s="37">
        <f>+IF(AI171="NO OFERTADO",0,IF(AI171="NO CUMPLE EV TECNICA",0,IF(AI171="NO HABILITA",0,IF(AI171="HABILITA",('PRECIOS UNITARIOS'!$S171*500)/AH171))))</f>
        <v>0</v>
      </c>
      <c r="AK171" s="35">
        <f>'EV PRECIO REFERENCIA'!AK171</f>
        <v>0</v>
      </c>
      <c r="AL171" s="35" t="str">
        <f>'EV PRECIO REFERENCIA'!AM171</f>
        <v>NO OFERTADO</v>
      </c>
      <c r="AM171" s="37">
        <f>+IF(AL171="NO OFERTADO",0,IF(AL171="NO CUMPLE EV TECNICA",0,IF(AL171="NO HABILITA",0,IF(AL171="HABILITA",('PRECIOS UNITARIOS'!$S171*500)/AK171))))</f>
        <v>0</v>
      </c>
      <c r="AN171" s="35">
        <f>'EV PRECIO REFERENCIA'!AN171</f>
        <v>0</v>
      </c>
      <c r="AO171" s="35" t="str">
        <f>'EV PRECIO REFERENCIA'!AP171</f>
        <v>NO OFERTADO</v>
      </c>
      <c r="AP171" s="37">
        <f>+IF(AO171="NO OFERTADO",0,IF(AO171="NO CUMPLE EV TECNICA",0,IF(AO171="NO HABILITA",0,IF(AO171="HABILITA",('PRECIOS UNITARIOS'!$S171*500)/AN171))))</f>
        <v>0</v>
      </c>
    </row>
    <row r="172" spans="1:42" s="14" customFormat="1" ht="25.5" x14ac:dyDescent="0.2">
      <c r="A172" s="133">
        <v>163</v>
      </c>
      <c r="B172" s="49" t="s">
        <v>71</v>
      </c>
      <c r="C172" s="49" t="s">
        <v>72</v>
      </c>
      <c r="D172" s="132">
        <v>1</v>
      </c>
      <c r="E172" s="50" t="s">
        <v>331</v>
      </c>
      <c r="F172" s="164">
        <v>434</v>
      </c>
      <c r="G172" s="35">
        <f>'EV PRECIO REFERENCIA'!G172</f>
        <v>0</v>
      </c>
      <c r="H172" s="35" t="str">
        <f>'EV PRECIO REFERENCIA'!I172</f>
        <v>NO OFERTADO</v>
      </c>
      <c r="I172" s="37">
        <f>+IF(H172="NO OFERTADO",0,IF(H172="NO CUMPLE EV TECNICA",0,IF(H172="NO HABILITA",0,IF(H172="HABILITA",('PRECIOS UNITARIOS'!$S172*500)/G172))))</f>
        <v>0</v>
      </c>
      <c r="J172" s="35">
        <f>'EV PRECIO REFERENCIA'!J172</f>
        <v>0</v>
      </c>
      <c r="K172" s="35" t="str">
        <f>'EV PRECIO REFERENCIA'!L172</f>
        <v>NO OFERTADO</v>
      </c>
      <c r="L172" s="37">
        <f>+IF(K172="NO OFERTADO",0,IF(K172="NO CUMPLE EV TECNICA",0,IF(K172="NO HABILITA",0,IF(K172="HABILITA",('PRECIOS UNITARIOS'!$S172*500)/J172))))</f>
        <v>0</v>
      </c>
      <c r="M172" s="35">
        <f>'EV PRECIO REFERENCIA'!M172</f>
        <v>0</v>
      </c>
      <c r="N172" s="35" t="str">
        <f>'EV PRECIO REFERENCIA'!O172</f>
        <v>NO OFERTADO</v>
      </c>
      <c r="O172" s="37">
        <f>+IF(N172="NO OFERTADO",0,IF(N172="NO CUMPLE EV TECNICA",0,IF(N172="NO HABILITA",0,IF(N172="HABILITA",('PRECIOS UNITARIOS'!$S172*500)/M172))))</f>
        <v>0</v>
      </c>
      <c r="P172" s="35">
        <f>'EV PRECIO REFERENCIA'!P172</f>
        <v>0</v>
      </c>
      <c r="Q172" s="35" t="str">
        <f>'EV PRECIO REFERENCIA'!R172</f>
        <v>NO OFERTADO</v>
      </c>
      <c r="R172" s="37">
        <f>+IF(Q172="NO OFERTADO",0,IF(Q172="NO CUMPLE EV TECNICA",0,IF(Q172="NO HABILITA",0,IF(Q172="HABILITA",('PRECIOS UNITARIOS'!$S172*500)/P172))))</f>
        <v>0</v>
      </c>
      <c r="S172" s="35">
        <f>'EV PRECIO REFERENCIA'!S172</f>
        <v>0</v>
      </c>
      <c r="T172" s="35" t="str">
        <f>'EV PRECIO REFERENCIA'!U172</f>
        <v>NO OFERTADO</v>
      </c>
      <c r="U172" s="37">
        <f>+IF(T172="NO OFERTADO",0,IF(T172="NO CUMPLE EV TECNICA",0,IF(T172="NO HABILITA",0,IF(T172="HABILITA",('PRECIOS UNITARIOS'!$S172*500)/S172))))</f>
        <v>0</v>
      </c>
      <c r="V172" s="35">
        <f>'EV PRECIO REFERENCIA'!V172</f>
        <v>0</v>
      </c>
      <c r="W172" s="35" t="str">
        <f>'EV PRECIO REFERENCIA'!X172</f>
        <v>NO OFERTADO</v>
      </c>
      <c r="X172" s="37">
        <f>+IF(W172="NO OFERTADO",0,IF(W172="NO CUMPLE EV TECNICA",0,IF(W172="NO HABILITA",0,IF(W172="HABILITA",('PRECIOS UNITARIOS'!$S172*500)/V172))))</f>
        <v>0</v>
      </c>
      <c r="Y172" s="35">
        <f>'EV PRECIO REFERENCIA'!Y172</f>
        <v>0</v>
      </c>
      <c r="Z172" s="35" t="str">
        <f>'EV PRECIO REFERENCIA'!AA172</f>
        <v>NO OFERTADO</v>
      </c>
      <c r="AA172" s="37">
        <f>+IF(Z172="NO OFERTADO",0,IF(Z172="NO CUMPLE EV TECNICA",0,IF(Z172="NO HABILITA",0,IF(Z172="HABILITA",('PRECIOS UNITARIOS'!$S172*500)/Y172))))</f>
        <v>0</v>
      </c>
      <c r="AB172" s="35">
        <f>'EV PRECIO REFERENCIA'!AB172</f>
        <v>0</v>
      </c>
      <c r="AC172" s="35" t="str">
        <f>'EV PRECIO REFERENCIA'!AD172</f>
        <v>NO OFERTADO</v>
      </c>
      <c r="AD172" s="37">
        <f>+IF(AC172="NO OFERTADO",0,IF(AC172="NO CUMPLE EV TECNICA",0,IF(AC172="NO HABILITA",0,IF(AC172="HABILITA",('PRECIOS UNITARIOS'!$S172*500)/AB172))))</f>
        <v>0</v>
      </c>
      <c r="AE172" s="35">
        <f>'EV PRECIO REFERENCIA'!AE172</f>
        <v>1798</v>
      </c>
      <c r="AF172" s="35" t="str">
        <f>'EV PRECIO REFERENCIA'!AG172</f>
        <v>NO HABILITA</v>
      </c>
      <c r="AG172" s="37">
        <f>+IF(AF172="NO OFERTADO",0,IF(AF172="NO CUMPLE EV TECNICA",0,IF(AF172="NO HABILITA",0,IF(AF172="HABILITA",('PRECIOS UNITARIOS'!$S172*500)/AE172))))</f>
        <v>0</v>
      </c>
      <c r="AH172" s="35">
        <f>'EV PRECIO REFERENCIA'!AH172</f>
        <v>0</v>
      </c>
      <c r="AI172" s="35" t="str">
        <f>'EV PRECIO REFERENCIA'!AJ172</f>
        <v>NO OFERTADO</v>
      </c>
      <c r="AJ172" s="37">
        <f>+IF(AI172="NO OFERTADO",0,IF(AI172="NO CUMPLE EV TECNICA",0,IF(AI172="NO HABILITA",0,IF(AI172="HABILITA",('PRECIOS UNITARIOS'!$S172*500)/AH172))))</f>
        <v>0</v>
      </c>
      <c r="AK172" s="35">
        <f>'EV PRECIO REFERENCIA'!AK172</f>
        <v>0</v>
      </c>
      <c r="AL172" s="35" t="str">
        <f>'EV PRECIO REFERENCIA'!AM172</f>
        <v>NO OFERTADO</v>
      </c>
      <c r="AM172" s="37">
        <f>+IF(AL172="NO OFERTADO",0,IF(AL172="NO CUMPLE EV TECNICA",0,IF(AL172="NO HABILITA",0,IF(AL172="HABILITA",('PRECIOS UNITARIOS'!$S172*500)/AK172))))</f>
        <v>0</v>
      </c>
      <c r="AN172" s="35">
        <f>'EV PRECIO REFERENCIA'!AN172</f>
        <v>0</v>
      </c>
      <c r="AO172" s="35" t="str">
        <f>'EV PRECIO REFERENCIA'!AP172</f>
        <v>NO OFERTADO</v>
      </c>
      <c r="AP172" s="37">
        <f>+IF(AO172="NO OFERTADO",0,IF(AO172="NO CUMPLE EV TECNICA",0,IF(AO172="NO HABILITA",0,IF(AO172="HABILITA",('PRECIOS UNITARIOS'!$S172*500)/AN172))))</f>
        <v>0</v>
      </c>
    </row>
    <row r="173" spans="1:42" s="14" customFormat="1" ht="76.5" x14ac:dyDescent="0.2">
      <c r="A173" s="132">
        <v>164</v>
      </c>
      <c r="B173" s="49" t="s">
        <v>404</v>
      </c>
      <c r="C173" s="49" t="s">
        <v>73</v>
      </c>
      <c r="D173" s="132">
        <v>1</v>
      </c>
      <c r="E173" s="50" t="s">
        <v>331</v>
      </c>
      <c r="F173" s="164">
        <v>6245</v>
      </c>
      <c r="G173" s="35">
        <f>'EV PRECIO REFERENCIA'!G173</f>
        <v>4950</v>
      </c>
      <c r="H173" s="35" t="str">
        <f>'EV PRECIO REFERENCIA'!I173</f>
        <v>HABILITA</v>
      </c>
      <c r="I173" s="37">
        <f>+IF(H173="NO OFERTADO",0,IF(H173="NO CUMPLE EV TECNICA",0,IF(H173="NO HABILITA",0,IF(H173="HABILITA",('PRECIOS UNITARIOS'!$S173*500)/G173))))</f>
        <v>500</v>
      </c>
      <c r="J173" s="35">
        <f>'EV PRECIO REFERENCIA'!J173</f>
        <v>0</v>
      </c>
      <c r="K173" s="35" t="str">
        <f>'EV PRECIO REFERENCIA'!L173</f>
        <v>NO OFERTADO</v>
      </c>
      <c r="L173" s="37">
        <f>+IF(K173="NO OFERTADO",0,IF(K173="NO CUMPLE EV TECNICA",0,IF(K173="NO HABILITA",0,IF(K173="HABILITA",('PRECIOS UNITARIOS'!$S173*500)/J173))))</f>
        <v>0</v>
      </c>
      <c r="M173" s="35">
        <f>'EV PRECIO REFERENCIA'!M173</f>
        <v>3645</v>
      </c>
      <c r="N173" s="35" t="str">
        <f>'EV PRECIO REFERENCIA'!O173</f>
        <v>NO HABILITA</v>
      </c>
      <c r="O173" s="37">
        <f>+IF(N173="NO OFERTADO",0,IF(N173="NO CUMPLE EV TECNICA",0,IF(N173="NO HABILITA",0,IF(N173="HABILITA",('PRECIOS UNITARIOS'!$S173*500)/M173))))</f>
        <v>0</v>
      </c>
      <c r="P173" s="35">
        <f>'EV PRECIO REFERENCIA'!P173</f>
        <v>0</v>
      </c>
      <c r="Q173" s="35" t="str">
        <f>'EV PRECIO REFERENCIA'!R173</f>
        <v>NO OFERTADO</v>
      </c>
      <c r="R173" s="37">
        <f>+IF(Q173="NO OFERTADO",0,IF(Q173="NO CUMPLE EV TECNICA",0,IF(Q173="NO HABILITA",0,IF(Q173="HABILITA",('PRECIOS UNITARIOS'!$S173*500)/P173))))</f>
        <v>0</v>
      </c>
      <c r="S173" s="35">
        <f>'EV PRECIO REFERENCIA'!S173</f>
        <v>6642</v>
      </c>
      <c r="T173" s="35" t="str">
        <f>'EV PRECIO REFERENCIA'!U173</f>
        <v>HABILITA</v>
      </c>
      <c r="U173" s="37">
        <f>+IF(T173="NO OFERTADO",0,IF(T173="NO CUMPLE EV TECNICA",0,IF(T173="NO HABILITA",0,IF(T173="HABILITA",('PRECIOS UNITARIOS'!$S173*500)/S173))))</f>
        <v>372.62872628726285</v>
      </c>
      <c r="V173" s="35">
        <f>'EV PRECIO REFERENCIA'!V173</f>
        <v>7900</v>
      </c>
      <c r="W173" s="35" t="str">
        <f>'EV PRECIO REFERENCIA'!X173</f>
        <v>HABILITA</v>
      </c>
      <c r="X173" s="37">
        <f>+IF(W173="NO OFERTADO",0,IF(W173="NO CUMPLE EV TECNICA",0,IF(W173="NO HABILITA",0,IF(W173="HABILITA",('PRECIOS UNITARIOS'!$S173*500)/V173))))</f>
        <v>313.29113924050631</v>
      </c>
      <c r="Y173" s="35">
        <f>'EV PRECIO REFERENCIA'!Y173</f>
        <v>0</v>
      </c>
      <c r="Z173" s="35" t="str">
        <f>'EV PRECIO REFERENCIA'!AA173</f>
        <v>NO OFERTADO</v>
      </c>
      <c r="AA173" s="37">
        <f>+IF(Z173="NO OFERTADO",0,IF(Z173="NO CUMPLE EV TECNICA",0,IF(Z173="NO HABILITA",0,IF(Z173="HABILITA",('PRECIOS UNITARIOS'!$S173*500)/Y173))))</f>
        <v>0</v>
      </c>
      <c r="AB173" s="35">
        <f>'EV PRECIO REFERENCIA'!AB173</f>
        <v>0</v>
      </c>
      <c r="AC173" s="35" t="str">
        <f>'EV PRECIO REFERENCIA'!AD173</f>
        <v>NO OFERTADO</v>
      </c>
      <c r="AD173" s="37">
        <f>+IF(AC173="NO OFERTADO",0,IF(AC173="NO CUMPLE EV TECNICA",0,IF(AC173="NO HABILITA",0,IF(AC173="HABILITA",('PRECIOS UNITARIOS'!$S173*500)/AB173))))</f>
        <v>0</v>
      </c>
      <c r="AE173" s="35">
        <f>'EV PRECIO REFERENCIA'!AE173</f>
        <v>0</v>
      </c>
      <c r="AF173" s="35" t="str">
        <f>'EV PRECIO REFERENCIA'!AG173</f>
        <v>NO OFERTADO</v>
      </c>
      <c r="AG173" s="37">
        <f>+IF(AF173="NO OFERTADO",0,IF(AF173="NO CUMPLE EV TECNICA",0,IF(AF173="NO HABILITA",0,IF(AF173="HABILITA",('PRECIOS UNITARIOS'!$S173*500)/AE173))))</f>
        <v>0</v>
      </c>
      <c r="AH173" s="35">
        <f>'EV PRECIO REFERENCIA'!AH173</f>
        <v>0</v>
      </c>
      <c r="AI173" s="35" t="str">
        <f>'EV PRECIO REFERENCIA'!AJ173</f>
        <v>NO OFERTADO</v>
      </c>
      <c r="AJ173" s="37">
        <f>+IF(AI173="NO OFERTADO",0,IF(AI173="NO CUMPLE EV TECNICA",0,IF(AI173="NO HABILITA",0,IF(AI173="HABILITA",('PRECIOS UNITARIOS'!$S173*500)/AH173))))</f>
        <v>0</v>
      </c>
      <c r="AK173" s="35">
        <f>'EV PRECIO REFERENCIA'!AK173</f>
        <v>0</v>
      </c>
      <c r="AL173" s="35" t="str">
        <f>'EV PRECIO REFERENCIA'!AM173</f>
        <v>NO OFERTADO</v>
      </c>
      <c r="AM173" s="37">
        <f>+IF(AL173="NO OFERTADO",0,IF(AL173="NO CUMPLE EV TECNICA",0,IF(AL173="NO HABILITA",0,IF(AL173="HABILITA",('PRECIOS UNITARIOS'!$S173*500)/AK173))))</f>
        <v>0</v>
      </c>
      <c r="AN173" s="35">
        <f>'EV PRECIO REFERENCIA'!AN173</f>
        <v>0</v>
      </c>
      <c r="AO173" s="35" t="str">
        <f>'EV PRECIO REFERENCIA'!AP173</f>
        <v>NO OFERTADO</v>
      </c>
      <c r="AP173" s="37">
        <f>+IF(AO173="NO OFERTADO",0,IF(AO173="NO CUMPLE EV TECNICA",0,IF(AO173="NO HABILITA",0,IF(AO173="HABILITA",('PRECIOS UNITARIOS'!$S173*500)/AN173))))</f>
        <v>0</v>
      </c>
    </row>
    <row r="174" spans="1:42" s="14" customFormat="1" ht="25.5" x14ac:dyDescent="0.2">
      <c r="A174" s="133">
        <v>165</v>
      </c>
      <c r="B174" s="49" t="s">
        <v>83</v>
      </c>
      <c r="C174" s="49" t="s">
        <v>82</v>
      </c>
      <c r="D174" s="132">
        <v>1</v>
      </c>
      <c r="E174" s="50" t="s">
        <v>331</v>
      </c>
      <c r="F174" s="164">
        <v>308</v>
      </c>
      <c r="G174" s="35">
        <f>'EV PRECIO REFERENCIA'!G174</f>
        <v>0</v>
      </c>
      <c r="H174" s="35" t="str">
        <f>'EV PRECIO REFERENCIA'!I174</f>
        <v>NO OFERTADO</v>
      </c>
      <c r="I174" s="37">
        <f>+IF(H174="NO OFERTADO",0,IF(H174="NO CUMPLE EV TECNICA",0,IF(H174="NO HABILITA",0,IF(H174="HABILITA",('PRECIOS UNITARIOS'!$S174*500)/G174))))</f>
        <v>0</v>
      </c>
      <c r="J174" s="35">
        <f>'EV PRECIO REFERENCIA'!J174</f>
        <v>0</v>
      </c>
      <c r="K174" s="35" t="str">
        <f>'EV PRECIO REFERENCIA'!L174</f>
        <v>NO OFERTADO</v>
      </c>
      <c r="L174" s="37">
        <f>+IF(K174="NO OFERTADO",0,IF(K174="NO CUMPLE EV TECNICA",0,IF(K174="NO HABILITA",0,IF(K174="HABILITA",('PRECIOS UNITARIOS'!$S174*500)/J174))))</f>
        <v>0</v>
      </c>
      <c r="M174" s="35">
        <f>'EV PRECIO REFERENCIA'!M174</f>
        <v>0</v>
      </c>
      <c r="N174" s="35" t="str">
        <f>'EV PRECIO REFERENCIA'!O174</f>
        <v>NO OFERTADO</v>
      </c>
      <c r="O174" s="37">
        <f>+IF(N174="NO OFERTADO",0,IF(N174="NO CUMPLE EV TECNICA",0,IF(N174="NO HABILITA",0,IF(N174="HABILITA",('PRECIOS UNITARIOS'!$S174*500)/M174))))</f>
        <v>0</v>
      </c>
      <c r="P174" s="35">
        <f>'EV PRECIO REFERENCIA'!P174</f>
        <v>0</v>
      </c>
      <c r="Q174" s="35" t="str">
        <f>'EV PRECIO REFERENCIA'!R174</f>
        <v>NO OFERTADO</v>
      </c>
      <c r="R174" s="37">
        <f>+IF(Q174="NO OFERTADO",0,IF(Q174="NO CUMPLE EV TECNICA",0,IF(Q174="NO HABILITA",0,IF(Q174="HABILITA",('PRECIOS UNITARIOS'!$S174*500)/P174))))</f>
        <v>0</v>
      </c>
      <c r="S174" s="35">
        <f>'EV PRECIO REFERENCIA'!S174</f>
        <v>0</v>
      </c>
      <c r="T174" s="35" t="str">
        <f>'EV PRECIO REFERENCIA'!U174</f>
        <v>NO OFERTADO</v>
      </c>
      <c r="U174" s="37">
        <f>+IF(T174="NO OFERTADO",0,IF(T174="NO CUMPLE EV TECNICA",0,IF(T174="NO HABILITA",0,IF(T174="HABILITA",('PRECIOS UNITARIOS'!$S174*500)/S174))))</f>
        <v>0</v>
      </c>
      <c r="V174" s="35">
        <f>'EV PRECIO REFERENCIA'!V174</f>
        <v>0</v>
      </c>
      <c r="W174" s="35" t="str">
        <f>'EV PRECIO REFERENCIA'!X174</f>
        <v>NO OFERTADO</v>
      </c>
      <c r="X174" s="37">
        <f>+IF(W174="NO OFERTADO",0,IF(W174="NO CUMPLE EV TECNICA",0,IF(W174="NO HABILITA",0,IF(W174="HABILITA",('PRECIOS UNITARIOS'!$S174*500)/V174))))</f>
        <v>0</v>
      </c>
      <c r="Y174" s="35">
        <f>'EV PRECIO REFERENCIA'!Y174</f>
        <v>0</v>
      </c>
      <c r="Z174" s="35" t="str">
        <f>'EV PRECIO REFERENCIA'!AA174</f>
        <v>NO OFERTADO</v>
      </c>
      <c r="AA174" s="37">
        <f>+IF(Z174="NO OFERTADO",0,IF(Z174="NO CUMPLE EV TECNICA",0,IF(Z174="NO HABILITA",0,IF(Z174="HABILITA",('PRECIOS UNITARIOS'!$S174*500)/Y174))))</f>
        <v>0</v>
      </c>
      <c r="AB174" s="35">
        <f>'EV PRECIO REFERENCIA'!AB174</f>
        <v>0</v>
      </c>
      <c r="AC174" s="35" t="str">
        <f>'EV PRECIO REFERENCIA'!AD174</f>
        <v>NO OFERTADO</v>
      </c>
      <c r="AD174" s="37">
        <f>+IF(AC174="NO OFERTADO",0,IF(AC174="NO CUMPLE EV TECNICA",0,IF(AC174="NO HABILITA",0,IF(AC174="HABILITA",('PRECIOS UNITARIOS'!$S174*500)/AB174))))</f>
        <v>0</v>
      </c>
      <c r="AE174" s="35">
        <f>'EV PRECIO REFERENCIA'!AE174</f>
        <v>0</v>
      </c>
      <c r="AF174" s="35" t="str">
        <f>'EV PRECIO REFERENCIA'!AG174</f>
        <v>NO OFERTADO</v>
      </c>
      <c r="AG174" s="37">
        <f>+IF(AF174="NO OFERTADO",0,IF(AF174="NO CUMPLE EV TECNICA",0,IF(AF174="NO HABILITA",0,IF(AF174="HABILITA",('PRECIOS UNITARIOS'!$S174*500)/AE174))))</f>
        <v>0</v>
      </c>
      <c r="AH174" s="35">
        <f>'EV PRECIO REFERENCIA'!AH174</f>
        <v>0</v>
      </c>
      <c r="AI174" s="35" t="str">
        <f>'EV PRECIO REFERENCIA'!AJ174</f>
        <v>NO OFERTADO</v>
      </c>
      <c r="AJ174" s="37">
        <f>+IF(AI174="NO OFERTADO",0,IF(AI174="NO CUMPLE EV TECNICA",0,IF(AI174="NO HABILITA",0,IF(AI174="HABILITA",('PRECIOS UNITARIOS'!$S174*500)/AH174))))</f>
        <v>0</v>
      </c>
      <c r="AK174" s="35">
        <f>'EV PRECIO REFERENCIA'!AK174</f>
        <v>0</v>
      </c>
      <c r="AL174" s="35" t="str">
        <f>'EV PRECIO REFERENCIA'!AM174</f>
        <v>NO OFERTADO</v>
      </c>
      <c r="AM174" s="37">
        <f>+IF(AL174="NO OFERTADO",0,IF(AL174="NO CUMPLE EV TECNICA",0,IF(AL174="NO HABILITA",0,IF(AL174="HABILITA",('PRECIOS UNITARIOS'!$S174*500)/AK174))))</f>
        <v>0</v>
      </c>
      <c r="AN174" s="35">
        <f>'EV PRECIO REFERENCIA'!AN174</f>
        <v>0</v>
      </c>
      <c r="AO174" s="35" t="str">
        <f>'EV PRECIO REFERENCIA'!AP174</f>
        <v>NO OFERTADO</v>
      </c>
      <c r="AP174" s="37">
        <f>+IF(AO174="NO OFERTADO",0,IF(AO174="NO CUMPLE EV TECNICA",0,IF(AO174="NO HABILITA",0,IF(AO174="HABILITA",('PRECIOS UNITARIOS'!$S174*500)/AN174))))</f>
        <v>0</v>
      </c>
    </row>
    <row r="175" spans="1:42" s="14" customFormat="1" ht="38.25" x14ac:dyDescent="0.2">
      <c r="A175" s="132">
        <v>166</v>
      </c>
      <c r="B175" s="49" t="s">
        <v>405</v>
      </c>
      <c r="C175" s="49" t="s">
        <v>84</v>
      </c>
      <c r="D175" s="132">
        <v>1</v>
      </c>
      <c r="E175" s="50" t="s">
        <v>331</v>
      </c>
      <c r="F175" s="164">
        <v>139044</v>
      </c>
      <c r="G175" s="35">
        <f>'EV PRECIO REFERENCIA'!G175</f>
        <v>0</v>
      </c>
      <c r="H175" s="35" t="str">
        <f>'EV PRECIO REFERENCIA'!I175</f>
        <v>NO OFERTADO</v>
      </c>
      <c r="I175" s="37">
        <f>+IF(H175="NO OFERTADO",0,IF(H175="NO CUMPLE EV TECNICA",0,IF(H175="NO HABILITA",0,IF(H175="HABILITA",('PRECIOS UNITARIOS'!$S175*500)/G175))))</f>
        <v>0</v>
      </c>
      <c r="J175" s="35">
        <f>'EV PRECIO REFERENCIA'!J175</f>
        <v>0</v>
      </c>
      <c r="K175" s="35" t="str">
        <f>'EV PRECIO REFERENCIA'!L175</f>
        <v>NO OFERTADO</v>
      </c>
      <c r="L175" s="37">
        <f>+IF(K175="NO OFERTADO",0,IF(K175="NO CUMPLE EV TECNICA",0,IF(K175="NO HABILITA",0,IF(K175="HABILITA",('PRECIOS UNITARIOS'!$S175*500)/J175))))</f>
        <v>0</v>
      </c>
      <c r="M175" s="35">
        <f>'EV PRECIO REFERENCIA'!M175</f>
        <v>0</v>
      </c>
      <c r="N175" s="35" t="str">
        <f>'EV PRECIO REFERENCIA'!O175</f>
        <v>NO OFERTADO</v>
      </c>
      <c r="O175" s="37">
        <f>+IF(N175="NO OFERTADO",0,IF(N175="NO CUMPLE EV TECNICA",0,IF(N175="NO HABILITA",0,IF(N175="HABILITA",('PRECIOS UNITARIOS'!$S175*500)/M175))))</f>
        <v>0</v>
      </c>
      <c r="P175" s="35">
        <f>'EV PRECIO REFERENCIA'!P175</f>
        <v>0</v>
      </c>
      <c r="Q175" s="35" t="str">
        <f>'EV PRECIO REFERENCIA'!R175</f>
        <v>NO OFERTADO</v>
      </c>
      <c r="R175" s="37">
        <f>+IF(Q175="NO OFERTADO",0,IF(Q175="NO CUMPLE EV TECNICA",0,IF(Q175="NO HABILITA",0,IF(Q175="HABILITA",('PRECIOS UNITARIOS'!$S175*500)/P175))))</f>
        <v>0</v>
      </c>
      <c r="S175" s="35">
        <f>'EV PRECIO REFERENCIA'!S175</f>
        <v>0</v>
      </c>
      <c r="T175" s="35" t="str">
        <f>'EV PRECIO REFERENCIA'!U175</f>
        <v>NO OFERTADO</v>
      </c>
      <c r="U175" s="37">
        <f>+IF(T175="NO OFERTADO",0,IF(T175="NO CUMPLE EV TECNICA",0,IF(T175="NO HABILITA",0,IF(T175="HABILITA",('PRECIOS UNITARIOS'!$S175*500)/S175))))</f>
        <v>0</v>
      </c>
      <c r="V175" s="35">
        <f>'EV PRECIO REFERENCIA'!V175</f>
        <v>0</v>
      </c>
      <c r="W175" s="35" t="str">
        <f>'EV PRECIO REFERENCIA'!X175</f>
        <v>NO OFERTADO</v>
      </c>
      <c r="X175" s="37">
        <f>+IF(W175="NO OFERTADO",0,IF(W175="NO CUMPLE EV TECNICA",0,IF(W175="NO HABILITA",0,IF(W175="HABILITA",('PRECIOS UNITARIOS'!$S175*500)/V175))))</f>
        <v>0</v>
      </c>
      <c r="Y175" s="35">
        <f>'EV PRECIO REFERENCIA'!Y175</f>
        <v>0</v>
      </c>
      <c r="Z175" s="35" t="str">
        <f>'EV PRECIO REFERENCIA'!AA175</f>
        <v>NO OFERTADO</v>
      </c>
      <c r="AA175" s="37">
        <f>+IF(Z175="NO OFERTADO",0,IF(Z175="NO CUMPLE EV TECNICA",0,IF(Z175="NO HABILITA",0,IF(Z175="HABILITA",('PRECIOS UNITARIOS'!$S175*500)/Y175))))</f>
        <v>0</v>
      </c>
      <c r="AB175" s="35">
        <f>'EV PRECIO REFERENCIA'!AB175</f>
        <v>0</v>
      </c>
      <c r="AC175" s="35" t="str">
        <f>'EV PRECIO REFERENCIA'!AD175</f>
        <v>NO OFERTADO</v>
      </c>
      <c r="AD175" s="37">
        <f>+IF(AC175="NO OFERTADO",0,IF(AC175="NO CUMPLE EV TECNICA",0,IF(AC175="NO HABILITA",0,IF(AC175="HABILITA",('PRECIOS UNITARIOS'!$S175*500)/AB175))))</f>
        <v>0</v>
      </c>
      <c r="AE175" s="35">
        <f>'EV PRECIO REFERENCIA'!AE175</f>
        <v>0</v>
      </c>
      <c r="AF175" s="35" t="str">
        <f>'EV PRECIO REFERENCIA'!AG175</f>
        <v>NO OFERTADO</v>
      </c>
      <c r="AG175" s="37">
        <f>+IF(AF175="NO OFERTADO",0,IF(AF175="NO CUMPLE EV TECNICA",0,IF(AF175="NO HABILITA",0,IF(AF175="HABILITA",('PRECIOS UNITARIOS'!$S175*500)/AE175))))</f>
        <v>0</v>
      </c>
      <c r="AH175" s="35">
        <f>'EV PRECIO REFERENCIA'!AH175</f>
        <v>0</v>
      </c>
      <c r="AI175" s="35" t="str">
        <f>'EV PRECIO REFERENCIA'!AJ175</f>
        <v>NO OFERTADO</v>
      </c>
      <c r="AJ175" s="37">
        <f>+IF(AI175="NO OFERTADO",0,IF(AI175="NO CUMPLE EV TECNICA",0,IF(AI175="NO HABILITA",0,IF(AI175="HABILITA",('PRECIOS UNITARIOS'!$S175*500)/AH175))))</f>
        <v>0</v>
      </c>
      <c r="AK175" s="35">
        <f>'EV PRECIO REFERENCIA'!AK175</f>
        <v>0</v>
      </c>
      <c r="AL175" s="35" t="str">
        <f>'EV PRECIO REFERENCIA'!AM175</f>
        <v>NO OFERTADO</v>
      </c>
      <c r="AM175" s="37">
        <f>+IF(AL175="NO OFERTADO",0,IF(AL175="NO CUMPLE EV TECNICA",0,IF(AL175="NO HABILITA",0,IF(AL175="HABILITA",('PRECIOS UNITARIOS'!$S175*500)/AK175))))</f>
        <v>0</v>
      </c>
      <c r="AN175" s="35">
        <f>'EV PRECIO REFERENCIA'!AN175</f>
        <v>0</v>
      </c>
      <c r="AO175" s="35" t="str">
        <f>'EV PRECIO REFERENCIA'!AP175</f>
        <v>NO OFERTADO</v>
      </c>
      <c r="AP175" s="37">
        <f>+IF(AO175="NO OFERTADO",0,IF(AO175="NO CUMPLE EV TECNICA",0,IF(AO175="NO HABILITA",0,IF(AO175="HABILITA",('PRECIOS UNITARIOS'!$S175*500)/AN175))))</f>
        <v>0</v>
      </c>
    </row>
    <row r="176" spans="1:42" s="14" customFormat="1" ht="38.25" x14ac:dyDescent="0.2">
      <c r="A176" s="133">
        <v>167</v>
      </c>
      <c r="B176" s="49" t="s">
        <v>85</v>
      </c>
      <c r="C176" s="49" t="s">
        <v>86</v>
      </c>
      <c r="D176" s="132">
        <v>1</v>
      </c>
      <c r="E176" s="50" t="s">
        <v>331</v>
      </c>
      <c r="F176" s="164">
        <v>222229</v>
      </c>
      <c r="G176" s="35">
        <f>'EV PRECIO REFERENCIA'!G176</f>
        <v>0</v>
      </c>
      <c r="H176" s="35" t="str">
        <f>'EV PRECIO REFERENCIA'!I176</f>
        <v>NO OFERTADO</v>
      </c>
      <c r="I176" s="37">
        <f>+IF(H176="NO OFERTADO",0,IF(H176="NO CUMPLE EV TECNICA",0,IF(H176="NO HABILITA",0,IF(H176="HABILITA",('PRECIOS UNITARIOS'!$S176*500)/G176))))</f>
        <v>0</v>
      </c>
      <c r="J176" s="35">
        <f>'EV PRECIO REFERENCIA'!J176</f>
        <v>0</v>
      </c>
      <c r="K176" s="35" t="str">
        <f>'EV PRECIO REFERENCIA'!L176</f>
        <v>NO OFERTADO</v>
      </c>
      <c r="L176" s="37">
        <f>+IF(K176="NO OFERTADO",0,IF(K176="NO CUMPLE EV TECNICA",0,IF(K176="NO HABILITA",0,IF(K176="HABILITA",('PRECIOS UNITARIOS'!$S176*500)/J176))))</f>
        <v>0</v>
      </c>
      <c r="M176" s="35">
        <f>'EV PRECIO REFERENCIA'!M176</f>
        <v>0</v>
      </c>
      <c r="N176" s="35" t="str">
        <f>'EV PRECIO REFERENCIA'!O176</f>
        <v>NO OFERTADO</v>
      </c>
      <c r="O176" s="37">
        <f>+IF(N176="NO OFERTADO",0,IF(N176="NO CUMPLE EV TECNICA",0,IF(N176="NO HABILITA",0,IF(N176="HABILITA",('PRECIOS UNITARIOS'!$S176*500)/M176))))</f>
        <v>0</v>
      </c>
      <c r="P176" s="35">
        <f>'EV PRECIO REFERENCIA'!P176</f>
        <v>366552.13</v>
      </c>
      <c r="Q176" s="35" t="str">
        <f>'EV PRECIO REFERENCIA'!R176</f>
        <v>NO HABILITA</v>
      </c>
      <c r="R176" s="37">
        <f>+IF(Q176="NO OFERTADO",0,IF(Q176="NO CUMPLE EV TECNICA",0,IF(Q176="NO HABILITA",0,IF(Q176="HABILITA",('PRECIOS UNITARIOS'!$S176*500)/P176))))</f>
        <v>0</v>
      </c>
      <c r="S176" s="35">
        <f>'EV PRECIO REFERENCIA'!S176</f>
        <v>0</v>
      </c>
      <c r="T176" s="35" t="str">
        <f>'EV PRECIO REFERENCIA'!U176</f>
        <v>NO OFERTADO</v>
      </c>
      <c r="U176" s="37">
        <f>+IF(T176="NO OFERTADO",0,IF(T176="NO CUMPLE EV TECNICA",0,IF(T176="NO HABILITA",0,IF(T176="HABILITA",('PRECIOS UNITARIOS'!$S176*500)/S176))))</f>
        <v>0</v>
      </c>
      <c r="V176" s="35">
        <f>'EV PRECIO REFERENCIA'!V176</f>
        <v>0</v>
      </c>
      <c r="W176" s="35" t="str">
        <f>'EV PRECIO REFERENCIA'!X176</f>
        <v>NO OFERTADO</v>
      </c>
      <c r="X176" s="37">
        <f>+IF(W176="NO OFERTADO",0,IF(W176="NO CUMPLE EV TECNICA",0,IF(W176="NO HABILITA",0,IF(W176="HABILITA",('PRECIOS UNITARIOS'!$S176*500)/V176))))</f>
        <v>0</v>
      </c>
      <c r="Y176" s="35">
        <f>'EV PRECIO REFERENCIA'!Y176</f>
        <v>0</v>
      </c>
      <c r="Z176" s="35" t="str">
        <f>'EV PRECIO REFERENCIA'!AA176</f>
        <v>NO OFERTADO</v>
      </c>
      <c r="AA176" s="37">
        <f>+IF(Z176="NO OFERTADO",0,IF(Z176="NO CUMPLE EV TECNICA",0,IF(Z176="NO HABILITA",0,IF(Z176="HABILITA",('PRECIOS UNITARIOS'!$S176*500)/Y176))))</f>
        <v>0</v>
      </c>
      <c r="AB176" s="35">
        <f>'EV PRECIO REFERENCIA'!AB176</f>
        <v>0</v>
      </c>
      <c r="AC176" s="35" t="str">
        <f>'EV PRECIO REFERENCIA'!AD176</f>
        <v>NO OFERTADO</v>
      </c>
      <c r="AD176" s="37">
        <f>+IF(AC176="NO OFERTADO",0,IF(AC176="NO CUMPLE EV TECNICA",0,IF(AC176="NO HABILITA",0,IF(AC176="HABILITA",('PRECIOS UNITARIOS'!$S176*500)/AB176))))</f>
        <v>0</v>
      </c>
      <c r="AE176" s="35">
        <f>'EV PRECIO REFERENCIA'!AE176</f>
        <v>0</v>
      </c>
      <c r="AF176" s="35" t="str">
        <f>'EV PRECIO REFERENCIA'!AG176</f>
        <v>NO OFERTADO</v>
      </c>
      <c r="AG176" s="37">
        <f>+IF(AF176="NO OFERTADO",0,IF(AF176="NO CUMPLE EV TECNICA",0,IF(AF176="NO HABILITA",0,IF(AF176="HABILITA",('PRECIOS UNITARIOS'!$S176*500)/AE176))))</f>
        <v>0</v>
      </c>
      <c r="AH176" s="35">
        <f>'EV PRECIO REFERENCIA'!AH176</f>
        <v>0</v>
      </c>
      <c r="AI176" s="35" t="str">
        <f>'EV PRECIO REFERENCIA'!AJ176</f>
        <v>NO OFERTADO</v>
      </c>
      <c r="AJ176" s="37">
        <f>+IF(AI176="NO OFERTADO",0,IF(AI176="NO CUMPLE EV TECNICA",0,IF(AI176="NO HABILITA",0,IF(AI176="HABILITA",('PRECIOS UNITARIOS'!$S176*500)/AH176))))</f>
        <v>0</v>
      </c>
      <c r="AK176" s="35">
        <f>'EV PRECIO REFERENCIA'!AK176</f>
        <v>0</v>
      </c>
      <c r="AL176" s="35" t="str">
        <f>'EV PRECIO REFERENCIA'!AM176</f>
        <v>NO OFERTADO</v>
      </c>
      <c r="AM176" s="37">
        <f>+IF(AL176="NO OFERTADO",0,IF(AL176="NO CUMPLE EV TECNICA",0,IF(AL176="NO HABILITA",0,IF(AL176="HABILITA",('PRECIOS UNITARIOS'!$S176*500)/AK176))))</f>
        <v>0</v>
      </c>
      <c r="AN176" s="35">
        <f>'EV PRECIO REFERENCIA'!AN176</f>
        <v>0</v>
      </c>
      <c r="AO176" s="35" t="str">
        <f>'EV PRECIO REFERENCIA'!AP176</f>
        <v>NO OFERTADO</v>
      </c>
      <c r="AP176" s="37">
        <f>+IF(AO176="NO OFERTADO",0,IF(AO176="NO CUMPLE EV TECNICA",0,IF(AO176="NO HABILITA",0,IF(AO176="HABILITA",('PRECIOS UNITARIOS'!$S176*500)/AN176))))</f>
        <v>0</v>
      </c>
    </row>
    <row r="177" spans="1:42" s="14" customFormat="1" ht="25.5" x14ac:dyDescent="0.2">
      <c r="A177" s="132">
        <v>168</v>
      </c>
      <c r="B177" s="49" t="s">
        <v>111</v>
      </c>
      <c r="C177" s="49" t="s">
        <v>107</v>
      </c>
      <c r="D177" s="132">
        <v>1</v>
      </c>
      <c r="E177" s="50" t="s">
        <v>331</v>
      </c>
      <c r="F177" s="164">
        <v>366341</v>
      </c>
      <c r="G177" s="35">
        <f>'EV PRECIO REFERENCIA'!G177</f>
        <v>0</v>
      </c>
      <c r="H177" s="35" t="str">
        <f>'EV PRECIO REFERENCIA'!I177</f>
        <v>NO OFERTADO</v>
      </c>
      <c r="I177" s="37">
        <f>+IF(H177="NO OFERTADO",0,IF(H177="NO CUMPLE EV TECNICA",0,IF(H177="NO HABILITA",0,IF(H177="HABILITA",('PRECIOS UNITARIOS'!$S177*500)/G177))))</f>
        <v>0</v>
      </c>
      <c r="J177" s="35">
        <f>'EV PRECIO REFERENCIA'!J177</f>
        <v>0</v>
      </c>
      <c r="K177" s="35" t="str">
        <f>'EV PRECIO REFERENCIA'!L177</f>
        <v>NO OFERTADO</v>
      </c>
      <c r="L177" s="37">
        <f>+IF(K177="NO OFERTADO",0,IF(K177="NO CUMPLE EV TECNICA",0,IF(K177="NO HABILITA",0,IF(K177="HABILITA",('PRECIOS UNITARIOS'!$S177*500)/J177))))</f>
        <v>0</v>
      </c>
      <c r="M177" s="35">
        <f>'EV PRECIO REFERENCIA'!M177</f>
        <v>0</v>
      </c>
      <c r="N177" s="35" t="str">
        <f>'EV PRECIO REFERENCIA'!O177</f>
        <v>NO OFERTADO</v>
      </c>
      <c r="O177" s="37">
        <f>+IF(N177="NO OFERTADO",0,IF(N177="NO CUMPLE EV TECNICA",0,IF(N177="NO HABILITA",0,IF(N177="HABILITA",('PRECIOS UNITARIOS'!$S177*500)/M177))))</f>
        <v>0</v>
      </c>
      <c r="P177" s="35">
        <f>'EV PRECIO REFERENCIA'!P177</f>
        <v>0</v>
      </c>
      <c r="Q177" s="35" t="str">
        <f>'EV PRECIO REFERENCIA'!R177</f>
        <v>NO OFERTADO</v>
      </c>
      <c r="R177" s="37">
        <f>+IF(Q177="NO OFERTADO",0,IF(Q177="NO CUMPLE EV TECNICA",0,IF(Q177="NO HABILITA",0,IF(Q177="HABILITA",('PRECIOS UNITARIOS'!$S177*500)/P177))))</f>
        <v>0</v>
      </c>
      <c r="S177" s="35">
        <f>'EV PRECIO REFERENCIA'!S177</f>
        <v>0</v>
      </c>
      <c r="T177" s="35" t="str">
        <f>'EV PRECIO REFERENCIA'!U177</f>
        <v>NO OFERTADO</v>
      </c>
      <c r="U177" s="37">
        <f>+IF(T177="NO OFERTADO",0,IF(T177="NO CUMPLE EV TECNICA",0,IF(T177="NO HABILITA",0,IF(T177="HABILITA",('PRECIOS UNITARIOS'!$S177*500)/S177))))</f>
        <v>0</v>
      </c>
      <c r="V177" s="35">
        <f>'EV PRECIO REFERENCIA'!V177</f>
        <v>0</v>
      </c>
      <c r="W177" s="35" t="str">
        <f>'EV PRECIO REFERENCIA'!X177</f>
        <v>NO OFERTADO</v>
      </c>
      <c r="X177" s="37">
        <f>+IF(W177="NO OFERTADO",0,IF(W177="NO CUMPLE EV TECNICA",0,IF(W177="NO HABILITA",0,IF(W177="HABILITA",('PRECIOS UNITARIOS'!$S177*500)/V177))))</f>
        <v>0</v>
      </c>
      <c r="Y177" s="35">
        <f>'EV PRECIO REFERENCIA'!Y177</f>
        <v>0</v>
      </c>
      <c r="Z177" s="35" t="str">
        <f>'EV PRECIO REFERENCIA'!AA177</f>
        <v>NO OFERTADO</v>
      </c>
      <c r="AA177" s="37">
        <f>+IF(Z177="NO OFERTADO",0,IF(Z177="NO CUMPLE EV TECNICA",0,IF(Z177="NO HABILITA",0,IF(Z177="HABILITA",('PRECIOS UNITARIOS'!$S177*500)/Y177))))</f>
        <v>0</v>
      </c>
      <c r="AB177" s="35">
        <f>'EV PRECIO REFERENCIA'!AB177</f>
        <v>0</v>
      </c>
      <c r="AC177" s="35" t="str">
        <f>'EV PRECIO REFERENCIA'!AD177</f>
        <v>NO OFERTADO</v>
      </c>
      <c r="AD177" s="37">
        <f>+IF(AC177="NO OFERTADO",0,IF(AC177="NO CUMPLE EV TECNICA",0,IF(AC177="NO HABILITA",0,IF(AC177="HABILITA",('PRECIOS UNITARIOS'!$S177*500)/AB177))))</f>
        <v>0</v>
      </c>
      <c r="AE177" s="35">
        <f>'EV PRECIO REFERENCIA'!AE177</f>
        <v>0</v>
      </c>
      <c r="AF177" s="35" t="str">
        <f>'EV PRECIO REFERENCIA'!AG177</f>
        <v>NO OFERTADO</v>
      </c>
      <c r="AG177" s="37">
        <f>+IF(AF177="NO OFERTADO",0,IF(AF177="NO CUMPLE EV TECNICA",0,IF(AF177="NO HABILITA",0,IF(AF177="HABILITA",('PRECIOS UNITARIOS'!$S177*500)/AE177))))</f>
        <v>0</v>
      </c>
      <c r="AH177" s="35">
        <f>'EV PRECIO REFERENCIA'!AH177</f>
        <v>0</v>
      </c>
      <c r="AI177" s="35" t="str">
        <f>'EV PRECIO REFERENCIA'!AJ177</f>
        <v>NO OFERTADO</v>
      </c>
      <c r="AJ177" s="37">
        <f>+IF(AI177="NO OFERTADO",0,IF(AI177="NO CUMPLE EV TECNICA",0,IF(AI177="NO HABILITA",0,IF(AI177="HABILITA",('PRECIOS UNITARIOS'!$S177*500)/AH177))))</f>
        <v>0</v>
      </c>
      <c r="AK177" s="35">
        <f>'EV PRECIO REFERENCIA'!AK177</f>
        <v>0</v>
      </c>
      <c r="AL177" s="35" t="str">
        <f>'EV PRECIO REFERENCIA'!AM177</f>
        <v>NO OFERTADO</v>
      </c>
      <c r="AM177" s="37">
        <f>+IF(AL177="NO OFERTADO",0,IF(AL177="NO CUMPLE EV TECNICA",0,IF(AL177="NO HABILITA",0,IF(AL177="HABILITA",('PRECIOS UNITARIOS'!$S177*500)/AK177))))</f>
        <v>0</v>
      </c>
      <c r="AN177" s="35">
        <f>'EV PRECIO REFERENCIA'!AN177</f>
        <v>0</v>
      </c>
      <c r="AO177" s="35" t="str">
        <f>'EV PRECIO REFERENCIA'!AP177</f>
        <v>NO OFERTADO</v>
      </c>
      <c r="AP177" s="37">
        <f>+IF(AO177="NO OFERTADO",0,IF(AO177="NO CUMPLE EV TECNICA",0,IF(AO177="NO HABILITA",0,IF(AO177="HABILITA",('PRECIOS UNITARIOS'!$S177*500)/AN177))))</f>
        <v>0</v>
      </c>
    </row>
    <row r="178" spans="1:42" s="14" customFormat="1" ht="25.5" x14ac:dyDescent="0.2">
      <c r="A178" s="133">
        <v>169</v>
      </c>
      <c r="B178" s="49" t="s">
        <v>406</v>
      </c>
      <c r="C178" s="49" t="s">
        <v>107</v>
      </c>
      <c r="D178" s="132">
        <v>1</v>
      </c>
      <c r="E178" s="50" t="s">
        <v>331</v>
      </c>
      <c r="F178" s="164">
        <v>338265</v>
      </c>
      <c r="G178" s="35">
        <f>'EV PRECIO REFERENCIA'!G178</f>
        <v>0</v>
      </c>
      <c r="H178" s="35" t="str">
        <f>'EV PRECIO REFERENCIA'!I178</f>
        <v>NO OFERTADO</v>
      </c>
      <c r="I178" s="37">
        <f>+IF(H178="NO OFERTADO",0,IF(H178="NO CUMPLE EV TECNICA",0,IF(H178="NO HABILITA",0,IF(H178="HABILITA",('PRECIOS UNITARIOS'!$S178*500)/G178))))</f>
        <v>0</v>
      </c>
      <c r="J178" s="35">
        <f>'EV PRECIO REFERENCIA'!J178</f>
        <v>0</v>
      </c>
      <c r="K178" s="35" t="str">
        <f>'EV PRECIO REFERENCIA'!L178</f>
        <v>NO OFERTADO</v>
      </c>
      <c r="L178" s="37">
        <f>+IF(K178="NO OFERTADO",0,IF(K178="NO CUMPLE EV TECNICA",0,IF(K178="NO HABILITA",0,IF(K178="HABILITA",('PRECIOS UNITARIOS'!$S178*500)/J178))))</f>
        <v>0</v>
      </c>
      <c r="M178" s="35">
        <f>'EV PRECIO REFERENCIA'!M178</f>
        <v>0</v>
      </c>
      <c r="N178" s="35" t="str">
        <f>'EV PRECIO REFERENCIA'!O178</f>
        <v>NO OFERTADO</v>
      </c>
      <c r="O178" s="37">
        <f>+IF(N178="NO OFERTADO",0,IF(N178="NO CUMPLE EV TECNICA",0,IF(N178="NO HABILITA",0,IF(N178="HABILITA",('PRECIOS UNITARIOS'!$S178*500)/M178))))</f>
        <v>0</v>
      </c>
      <c r="P178" s="35">
        <f>'EV PRECIO REFERENCIA'!P178</f>
        <v>294318</v>
      </c>
      <c r="Q178" s="35" t="str">
        <f>'EV PRECIO REFERENCIA'!R178</f>
        <v>HABILITA</v>
      </c>
      <c r="R178" s="37">
        <f>+IF(Q178="NO OFERTADO",0,IF(Q178="NO CUMPLE EV TECNICA",0,IF(Q178="NO HABILITA",0,IF(Q178="HABILITA",('PRECIOS UNITARIOS'!$S178*500)/P178))))</f>
        <v>500</v>
      </c>
      <c r="S178" s="35">
        <f>'EV PRECIO REFERENCIA'!S178</f>
        <v>0</v>
      </c>
      <c r="T178" s="35" t="str">
        <f>'EV PRECIO REFERENCIA'!U178</f>
        <v>NO OFERTADO</v>
      </c>
      <c r="U178" s="37">
        <f>+IF(T178="NO OFERTADO",0,IF(T178="NO CUMPLE EV TECNICA",0,IF(T178="NO HABILITA",0,IF(T178="HABILITA",('PRECIOS UNITARIOS'!$S178*500)/S178))))</f>
        <v>0</v>
      </c>
      <c r="V178" s="35">
        <f>'EV PRECIO REFERENCIA'!V178</f>
        <v>0</v>
      </c>
      <c r="W178" s="35" t="str">
        <f>'EV PRECIO REFERENCIA'!X178</f>
        <v>NO OFERTADO</v>
      </c>
      <c r="X178" s="37">
        <f>+IF(W178="NO OFERTADO",0,IF(W178="NO CUMPLE EV TECNICA",0,IF(W178="NO HABILITA",0,IF(W178="HABILITA",('PRECIOS UNITARIOS'!$S178*500)/V178))))</f>
        <v>0</v>
      </c>
      <c r="Y178" s="35">
        <f>'EV PRECIO REFERENCIA'!Y178</f>
        <v>0</v>
      </c>
      <c r="Z178" s="35" t="str">
        <f>'EV PRECIO REFERENCIA'!AA178</f>
        <v>NO OFERTADO</v>
      </c>
      <c r="AA178" s="37">
        <f>+IF(Z178="NO OFERTADO",0,IF(Z178="NO CUMPLE EV TECNICA",0,IF(Z178="NO HABILITA",0,IF(Z178="HABILITA",('PRECIOS UNITARIOS'!$S178*500)/Y178))))</f>
        <v>0</v>
      </c>
      <c r="AB178" s="35">
        <f>'EV PRECIO REFERENCIA'!AB178</f>
        <v>0</v>
      </c>
      <c r="AC178" s="35" t="str">
        <f>'EV PRECIO REFERENCIA'!AD178</f>
        <v>NO OFERTADO</v>
      </c>
      <c r="AD178" s="37">
        <f>+IF(AC178="NO OFERTADO",0,IF(AC178="NO CUMPLE EV TECNICA",0,IF(AC178="NO HABILITA",0,IF(AC178="HABILITA",('PRECIOS UNITARIOS'!$S178*500)/AB178))))</f>
        <v>0</v>
      </c>
      <c r="AE178" s="35">
        <f>'EV PRECIO REFERENCIA'!AE178</f>
        <v>0</v>
      </c>
      <c r="AF178" s="35" t="str">
        <f>'EV PRECIO REFERENCIA'!AG178</f>
        <v>NO OFERTADO</v>
      </c>
      <c r="AG178" s="37">
        <f>+IF(AF178="NO OFERTADO",0,IF(AF178="NO CUMPLE EV TECNICA",0,IF(AF178="NO HABILITA",0,IF(AF178="HABILITA",('PRECIOS UNITARIOS'!$S178*500)/AE178))))</f>
        <v>0</v>
      </c>
      <c r="AH178" s="35">
        <f>'EV PRECIO REFERENCIA'!AH178</f>
        <v>0</v>
      </c>
      <c r="AI178" s="35" t="str">
        <f>'EV PRECIO REFERENCIA'!AJ178</f>
        <v>NO OFERTADO</v>
      </c>
      <c r="AJ178" s="37">
        <f>+IF(AI178="NO OFERTADO",0,IF(AI178="NO CUMPLE EV TECNICA",0,IF(AI178="NO HABILITA",0,IF(AI178="HABILITA",('PRECIOS UNITARIOS'!$S178*500)/AH178))))</f>
        <v>0</v>
      </c>
      <c r="AK178" s="35">
        <f>'EV PRECIO REFERENCIA'!AK178</f>
        <v>0</v>
      </c>
      <c r="AL178" s="35" t="str">
        <f>'EV PRECIO REFERENCIA'!AM178</f>
        <v>NO OFERTADO</v>
      </c>
      <c r="AM178" s="37">
        <f>+IF(AL178="NO OFERTADO",0,IF(AL178="NO CUMPLE EV TECNICA",0,IF(AL178="NO HABILITA",0,IF(AL178="HABILITA",('PRECIOS UNITARIOS'!$S178*500)/AK178))))</f>
        <v>0</v>
      </c>
      <c r="AN178" s="35">
        <f>'EV PRECIO REFERENCIA'!AN178</f>
        <v>0</v>
      </c>
      <c r="AO178" s="35" t="str">
        <f>'EV PRECIO REFERENCIA'!AP178</f>
        <v>NO OFERTADO</v>
      </c>
      <c r="AP178" s="37">
        <f>+IF(AO178="NO OFERTADO",0,IF(AO178="NO CUMPLE EV TECNICA",0,IF(AO178="NO HABILITA",0,IF(AO178="HABILITA",('PRECIOS UNITARIOS'!$S178*500)/AN178))))</f>
        <v>0</v>
      </c>
    </row>
    <row r="179" spans="1:42" s="14" customFormat="1" ht="25.5" x14ac:dyDescent="0.2">
      <c r="A179" s="132">
        <v>170</v>
      </c>
      <c r="B179" s="49" t="s">
        <v>113</v>
      </c>
      <c r="C179" s="49" t="s">
        <v>107</v>
      </c>
      <c r="D179" s="132">
        <v>1</v>
      </c>
      <c r="E179" s="50" t="s">
        <v>331</v>
      </c>
      <c r="F179" s="164">
        <v>306122</v>
      </c>
      <c r="G179" s="35">
        <f>'EV PRECIO REFERENCIA'!G179</f>
        <v>0</v>
      </c>
      <c r="H179" s="35" t="str">
        <f>'EV PRECIO REFERENCIA'!I179</f>
        <v>NO OFERTADO</v>
      </c>
      <c r="I179" s="37">
        <f>+IF(H179="NO OFERTADO",0,IF(H179="NO CUMPLE EV TECNICA",0,IF(H179="NO HABILITA",0,IF(H179="HABILITA",('PRECIOS UNITARIOS'!$S179*500)/G179))))</f>
        <v>0</v>
      </c>
      <c r="J179" s="35">
        <f>'EV PRECIO REFERENCIA'!J179</f>
        <v>0</v>
      </c>
      <c r="K179" s="35" t="str">
        <f>'EV PRECIO REFERENCIA'!L179</f>
        <v>NO OFERTADO</v>
      </c>
      <c r="L179" s="37">
        <f>+IF(K179="NO OFERTADO",0,IF(K179="NO CUMPLE EV TECNICA",0,IF(K179="NO HABILITA",0,IF(K179="HABILITA",('PRECIOS UNITARIOS'!$S179*500)/J179))))</f>
        <v>0</v>
      </c>
      <c r="M179" s="35">
        <f>'EV PRECIO REFERENCIA'!M179</f>
        <v>0</v>
      </c>
      <c r="N179" s="35" t="str">
        <f>'EV PRECIO REFERENCIA'!O179</f>
        <v>NO OFERTADO</v>
      </c>
      <c r="O179" s="37">
        <f>+IF(N179="NO OFERTADO",0,IF(N179="NO CUMPLE EV TECNICA",0,IF(N179="NO HABILITA",0,IF(N179="HABILITA",('PRECIOS UNITARIOS'!$S179*500)/M179))))</f>
        <v>0</v>
      </c>
      <c r="P179" s="35">
        <f>'EV PRECIO REFERENCIA'!P179</f>
        <v>0</v>
      </c>
      <c r="Q179" s="35" t="str">
        <f>'EV PRECIO REFERENCIA'!R179</f>
        <v>NO OFERTADO</v>
      </c>
      <c r="R179" s="37">
        <f>+IF(Q179="NO OFERTADO",0,IF(Q179="NO CUMPLE EV TECNICA",0,IF(Q179="NO HABILITA",0,IF(Q179="HABILITA",('PRECIOS UNITARIOS'!$S179*500)/P179))))</f>
        <v>0</v>
      </c>
      <c r="S179" s="35">
        <f>'EV PRECIO REFERENCIA'!S179</f>
        <v>0</v>
      </c>
      <c r="T179" s="35" t="str">
        <f>'EV PRECIO REFERENCIA'!U179</f>
        <v>NO OFERTADO</v>
      </c>
      <c r="U179" s="37">
        <f>+IF(T179="NO OFERTADO",0,IF(T179="NO CUMPLE EV TECNICA",0,IF(T179="NO HABILITA",0,IF(T179="HABILITA",('PRECIOS UNITARIOS'!$S179*500)/S179))))</f>
        <v>0</v>
      </c>
      <c r="V179" s="35">
        <f>'EV PRECIO REFERENCIA'!V179</f>
        <v>0</v>
      </c>
      <c r="W179" s="35" t="str">
        <f>'EV PRECIO REFERENCIA'!X179</f>
        <v>NO OFERTADO</v>
      </c>
      <c r="X179" s="37">
        <f>+IF(W179="NO OFERTADO",0,IF(W179="NO CUMPLE EV TECNICA",0,IF(W179="NO HABILITA",0,IF(W179="HABILITA",('PRECIOS UNITARIOS'!$S179*500)/V179))))</f>
        <v>0</v>
      </c>
      <c r="Y179" s="35">
        <f>'EV PRECIO REFERENCIA'!Y179</f>
        <v>0</v>
      </c>
      <c r="Z179" s="35" t="str">
        <f>'EV PRECIO REFERENCIA'!AA179</f>
        <v>NO OFERTADO</v>
      </c>
      <c r="AA179" s="37">
        <f>+IF(Z179="NO OFERTADO",0,IF(Z179="NO CUMPLE EV TECNICA",0,IF(Z179="NO HABILITA",0,IF(Z179="HABILITA",('PRECIOS UNITARIOS'!$S179*500)/Y179))))</f>
        <v>0</v>
      </c>
      <c r="AB179" s="35">
        <f>'EV PRECIO REFERENCIA'!AB179</f>
        <v>0</v>
      </c>
      <c r="AC179" s="35" t="str">
        <f>'EV PRECIO REFERENCIA'!AD179</f>
        <v>NO OFERTADO</v>
      </c>
      <c r="AD179" s="37">
        <f>+IF(AC179="NO OFERTADO",0,IF(AC179="NO CUMPLE EV TECNICA",0,IF(AC179="NO HABILITA",0,IF(AC179="HABILITA",('PRECIOS UNITARIOS'!$S179*500)/AB179))))</f>
        <v>0</v>
      </c>
      <c r="AE179" s="35">
        <f>'EV PRECIO REFERENCIA'!AE179</f>
        <v>0</v>
      </c>
      <c r="AF179" s="35" t="str">
        <f>'EV PRECIO REFERENCIA'!AG179</f>
        <v>NO OFERTADO</v>
      </c>
      <c r="AG179" s="37">
        <f>+IF(AF179="NO OFERTADO",0,IF(AF179="NO CUMPLE EV TECNICA",0,IF(AF179="NO HABILITA",0,IF(AF179="HABILITA",('PRECIOS UNITARIOS'!$S179*500)/AE179))))</f>
        <v>0</v>
      </c>
      <c r="AH179" s="35">
        <f>'EV PRECIO REFERENCIA'!AH179</f>
        <v>0</v>
      </c>
      <c r="AI179" s="35" t="str">
        <f>'EV PRECIO REFERENCIA'!AJ179</f>
        <v>NO OFERTADO</v>
      </c>
      <c r="AJ179" s="37">
        <f>+IF(AI179="NO OFERTADO",0,IF(AI179="NO CUMPLE EV TECNICA",0,IF(AI179="NO HABILITA",0,IF(AI179="HABILITA",('PRECIOS UNITARIOS'!$S179*500)/AH179))))</f>
        <v>0</v>
      </c>
      <c r="AK179" s="35">
        <f>'EV PRECIO REFERENCIA'!AK179</f>
        <v>0</v>
      </c>
      <c r="AL179" s="35" t="str">
        <f>'EV PRECIO REFERENCIA'!AM179</f>
        <v>NO OFERTADO</v>
      </c>
      <c r="AM179" s="37">
        <f>+IF(AL179="NO OFERTADO",0,IF(AL179="NO CUMPLE EV TECNICA",0,IF(AL179="NO HABILITA",0,IF(AL179="HABILITA",('PRECIOS UNITARIOS'!$S179*500)/AK179))))</f>
        <v>0</v>
      </c>
      <c r="AN179" s="35">
        <f>'EV PRECIO REFERENCIA'!AN179</f>
        <v>0</v>
      </c>
      <c r="AO179" s="35" t="str">
        <f>'EV PRECIO REFERENCIA'!AP179</f>
        <v>NO OFERTADO</v>
      </c>
      <c r="AP179" s="37">
        <f>+IF(AO179="NO OFERTADO",0,IF(AO179="NO CUMPLE EV TECNICA",0,IF(AO179="NO HABILITA",0,IF(AO179="HABILITA",('PRECIOS UNITARIOS'!$S179*500)/AN179))))</f>
        <v>0</v>
      </c>
    </row>
    <row r="180" spans="1:42" s="14" customFormat="1" ht="25.5" x14ac:dyDescent="0.2">
      <c r="A180" s="133">
        <v>171</v>
      </c>
      <c r="B180" s="49" t="s">
        <v>114</v>
      </c>
      <c r="C180" s="49" t="s">
        <v>107</v>
      </c>
      <c r="D180" s="132">
        <v>1</v>
      </c>
      <c r="E180" s="50" t="s">
        <v>331</v>
      </c>
      <c r="F180" s="164">
        <v>22500</v>
      </c>
      <c r="G180" s="35">
        <f>'EV PRECIO REFERENCIA'!G180</f>
        <v>0</v>
      </c>
      <c r="H180" s="35" t="str">
        <f>'EV PRECIO REFERENCIA'!I180</f>
        <v>NO OFERTADO</v>
      </c>
      <c r="I180" s="37">
        <f>+IF(H180="NO OFERTADO",0,IF(H180="NO CUMPLE EV TECNICA",0,IF(H180="NO HABILITA",0,IF(H180="HABILITA",('PRECIOS UNITARIOS'!$S180*500)/G180))))</f>
        <v>0</v>
      </c>
      <c r="J180" s="35">
        <f>'EV PRECIO REFERENCIA'!J180</f>
        <v>0</v>
      </c>
      <c r="K180" s="35" t="str">
        <f>'EV PRECIO REFERENCIA'!L180</f>
        <v>NO OFERTADO</v>
      </c>
      <c r="L180" s="37">
        <f>+IF(K180="NO OFERTADO",0,IF(K180="NO CUMPLE EV TECNICA",0,IF(K180="NO HABILITA",0,IF(K180="HABILITA",('PRECIOS UNITARIOS'!$S180*500)/J180))))</f>
        <v>0</v>
      </c>
      <c r="M180" s="35">
        <f>'EV PRECIO REFERENCIA'!M180</f>
        <v>0</v>
      </c>
      <c r="N180" s="35" t="str">
        <f>'EV PRECIO REFERENCIA'!O180</f>
        <v>NO OFERTADO</v>
      </c>
      <c r="O180" s="37">
        <f>+IF(N180="NO OFERTADO",0,IF(N180="NO CUMPLE EV TECNICA",0,IF(N180="NO HABILITA",0,IF(N180="HABILITA",('PRECIOS UNITARIOS'!$S180*500)/M180))))</f>
        <v>0</v>
      </c>
      <c r="P180" s="35">
        <f>'EV PRECIO REFERENCIA'!P180</f>
        <v>32500</v>
      </c>
      <c r="Q180" s="35" t="str">
        <f>'EV PRECIO REFERENCIA'!R180</f>
        <v>NO HABILITA</v>
      </c>
      <c r="R180" s="37">
        <f>+IF(Q180="NO OFERTADO",0,IF(Q180="NO CUMPLE EV TECNICA",0,IF(Q180="NO HABILITA",0,IF(Q180="HABILITA",('PRECIOS UNITARIOS'!$S180*500)/P180))))</f>
        <v>0</v>
      </c>
      <c r="S180" s="35">
        <f>'EV PRECIO REFERENCIA'!S180</f>
        <v>0</v>
      </c>
      <c r="T180" s="35" t="str">
        <f>'EV PRECIO REFERENCIA'!U180</f>
        <v>NO OFERTADO</v>
      </c>
      <c r="U180" s="37">
        <f>+IF(T180="NO OFERTADO",0,IF(T180="NO CUMPLE EV TECNICA",0,IF(T180="NO HABILITA",0,IF(T180="HABILITA",('PRECIOS UNITARIOS'!$S180*500)/S180))))</f>
        <v>0</v>
      </c>
      <c r="V180" s="35">
        <f>'EV PRECIO REFERENCIA'!V180</f>
        <v>0</v>
      </c>
      <c r="W180" s="35" t="str">
        <f>'EV PRECIO REFERENCIA'!X180</f>
        <v>NO OFERTADO</v>
      </c>
      <c r="X180" s="37">
        <f>+IF(W180="NO OFERTADO",0,IF(W180="NO CUMPLE EV TECNICA",0,IF(W180="NO HABILITA",0,IF(W180="HABILITA",('PRECIOS UNITARIOS'!$S180*500)/V180))))</f>
        <v>0</v>
      </c>
      <c r="Y180" s="35">
        <f>'EV PRECIO REFERENCIA'!Y180</f>
        <v>0</v>
      </c>
      <c r="Z180" s="35" t="str">
        <f>'EV PRECIO REFERENCIA'!AA180</f>
        <v>NO OFERTADO</v>
      </c>
      <c r="AA180" s="37">
        <f>+IF(Z180="NO OFERTADO",0,IF(Z180="NO CUMPLE EV TECNICA",0,IF(Z180="NO HABILITA",0,IF(Z180="HABILITA",('PRECIOS UNITARIOS'!$S180*500)/Y180))))</f>
        <v>0</v>
      </c>
      <c r="AB180" s="35">
        <f>'EV PRECIO REFERENCIA'!AB180</f>
        <v>0</v>
      </c>
      <c r="AC180" s="35" t="str">
        <f>'EV PRECIO REFERENCIA'!AD180</f>
        <v>NO OFERTADO</v>
      </c>
      <c r="AD180" s="37">
        <f>+IF(AC180="NO OFERTADO",0,IF(AC180="NO CUMPLE EV TECNICA",0,IF(AC180="NO HABILITA",0,IF(AC180="HABILITA",('PRECIOS UNITARIOS'!$S180*500)/AB180))))</f>
        <v>0</v>
      </c>
      <c r="AE180" s="35">
        <f>'EV PRECIO REFERENCIA'!AE180</f>
        <v>32500</v>
      </c>
      <c r="AF180" s="35" t="str">
        <f>'EV PRECIO REFERENCIA'!AG180</f>
        <v>NO HABILITA</v>
      </c>
      <c r="AG180" s="37">
        <f>+IF(AF180="NO OFERTADO",0,IF(AF180="NO CUMPLE EV TECNICA",0,IF(AF180="NO HABILITA",0,IF(AF180="HABILITA",('PRECIOS UNITARIOS'!$S180*500)/AE180))))</f>
        <v>0</v>
      </c>
      <c r="AH180" s="35">
        <f>'EV PRECIO REFERENCIA'!AH180</f>
        <v>0</v>
      </c>
      <c r="AI180" s="35" t="str">
        <f>'EV PRECIO REFERENCIA'!AJ180</f>
        <v>NO OFERTADO</v>
      </c>
      <c r="AJ180" s="37">
        <f>+IF(AI180="NO OFERTADO",0,IF(AI180="NO CUMPLE EV TECNICA",0,IF(AI180="NO HABILITA",0,IF(AI180="HABILITA",('PRECIOS UNITARIOS'!$S180*500)/AH180))))</f>
        <v>0</v>
      </c>
      <c r="AK180" s="35">
        <f>'EV PRECIO REFERENCIA'!AK180</f>
        <v>0</v>
      </c>
      <c r="AL180" s="35" t="str">
        <f>'EV PRECIO REFERENCIA'!AM180</f>
        <v>NO OFERTADO</v>
      </c>
      <c r="AM180" s="37">
        <f>+IF(AL180="NO OFERTADO",0,IF(AL180="NO CUMPLE EV TECNICA",0,IF(AL180="NO HABILITA",0,IF(AL180="HABILITA",('PRECIOS UNITARIOS'!$S180*500)/AK180))))</f>
        <v>0</v>
      </c>
      <c r="AN180" s="35">
        <f>'EV PRECIO REFERENCIA'!AN180</f>
        <v>0</v>
      </c>
      <c r="AO180" s="35" t="str">
        <f>'EV PRECIO REFERENCIA'!AP180</f>
        <v>NO OFERTADO</v>
      </c>
      <c r="AP180" s="37">
        <f>+IF(AO180="NO OFERTADO",0,IF(AO180="NO CUMPLE EV TECNICA",0,IF(AO180="NO HABILITA",0,IF(AO180="HABILITA",('PRECIOS UNITARIOS'!$S180*500)/AN180))))</f>
        <v>0</v>
      </c>
    </row>
    <row r="181" spans="1:42" s="14" customFormat="1" ht="38.25" x14ac:dyDescent="0.2">
      <c r="A181" s="132">
        <v>172</v>
      </c>
      <c r="B181" s="49" t="s">
        <v>407</v>
      </c>
      <c r="C181" s="49" t="s">
        <v>43</v>
      </c>
      <c r="D181" s="132">
        <v>1</v>
      </c>
      <c r="E181" s="50" t="s">
        <v>331</v>
      </c>
      <c r="F181" s="164">
        <v>5735</v>
      </c>
      <c r="G181" s="35">
        <f>'EV PRECIO REFERENCIA'!G181</f>
        <v>0</v>
      </c>
      <c r="H181" s="35" t="str">
        <f>'EV PRECIO REFERENCIA'!I181</f>
        <v>NO OFERTADO</v>
      </c>
      <c r="I181" s="37">
        <f>+IF(H181="NO OFERTADO",0,IF(H181="NO CUMPLE EV TECNICA",0,IF(H181="NO HABILITA",0,IF(H181="HABILITA",('PRECIOS UNITARIOS'!$S181*500)/G181))))</f>
        <v>0</v>
      </c>
      <c r="J181" s="35">
        <f>'EV PRECIO REFERENCIA'!J181</f>
        <v>0</v>
      </c>
      <c r="K181" s="35" t="str">
        <f>'EV PRECIO REFERENCIA'!L181</f>
        <v>NO OFERTADO</v>
      </c>
      <c r="L181" s="37">
        <f>+IF(K181="NO OFERTADO",0,IF(K181="NO CUMPLE EV TECNICA",0,IF(K181="NO HABILITA",0,IF(K181="HABILITA",('PRECIOS UNITARIOS'!$S181*500)/J181))))</f>
        <v>0</v>
      </c>
      <c r="M181" s="35">
        <f>'EV PRECIO REFERENCIA'!M181</f>
        <v>5020</v>
      </c>
      <c r="N181" s="35" t="str">
        <f>'EV PRECIO REFERENCIA'!O181</f>
        <v>NO HABILITA</v>
      </c>
      <c r="O181" s="37">
        <f>+IF(N181="NO OFERTADO",0,IF(N181="NO CUMPLE EV TECNICA",0,IF(N181="NO HABILITA",0,IF(N181="HABILITA",('PRECIOS UNITARIOS'!$S181*500)/M181))))</f>
        <v>0</v>
      </c>
      <c r="P181" s="35">
        <f>'EV PRECIO REFERENCIA'!P181</f>
        <v>8505</v>
      </c>
      <c r="Q181" s="35" t="str">
        <f>'EV PRECIO REFERENCIA'!R181</f>
        <v>NO HABILITA</v>
      </c>
      <c r="R181" s="37">
        <f>+IF(Q181="NO OFERTADO",0,IF(Q181="NO CUMPLE EV TECNICA",0,IF(Q181="NO HABILITA",0,IF(Q181="HABILITA",('PRECIOS UNITARIOS'!$S181*500)/P181))))</f>
        <v>0</v>
      </c>
      <c r="S181" s="35">
        <f>'EV PRECIO REFERENCIA'!S181</f>
        <v>0</v>
      </c>
      <c r="T181" s="35" t="str">
        <f>'EV PRECIO REFERENCIA'!U181</f>
        <v>NO OFERTADO</v>
      </c>
      <c r="U181" s="37">
        <f>+IF(T181="NO OFERTADO",0,IF(T181="NO CUMPLE EV TECNICA",0,IF(T181="NO HABILITA",0,IF(T181="HABILITA",('PRECIOS UNITARIOS'!$S181*500)/S181))))</f>
        <v>0</v>
      </c>
      <c r="V181" s="35">
        <f>'EV PRECIO REFERENCIA'!V181</f>
        <v>0</v>
      </c>
      <c r="W181" s="35" t="str">
        <f>'EV PRECIO REFERENCIA'!X181</f>
        <v>NO OFERTADO</v>
      </c>
      <c r="X181" s="37">
        <f>+IF(W181="NO OFERTADO",0,IF(W181="NO CUMPLE EV TECNICA",0,IF(W181="NO HABILITA",0,IF(W181="HABILITA",('PRECIOS UNITARIOS'!$S181*500)/V181))))</f>
        <v>0</v>
      </c>
      <c r="Y181" s="35">
        <f>'EV PRECIO REFERENCIA'!Y181</f>
        <v>0</v>
      </c>
      <c r="Z181" s="35" t="str">
        <f>'EV PRECIO REFERENCIA'!AA181</f>
        <v>NO OFERTADO</v>
      </c>
      <c r="AA181" s="37">
        <f>+IF(Z181="NO OFERTADO",0,IF(Z181="NO CUMPLE EV TECNICA",0,IF(Z181="NO HABILITA",0,IF(Z181="HABILITA",('PRECIOS UNITARIOS'!$S181*500)/Y181))))</f>
        <v>0</v>
      </c>
      <c r="AB181" s="35">
        <f>'EV PRECIO REFERENCIA'!AB181</f>
        <v>0</v>
      </c>
      <c r="AC181" s="35" t="str">
        <f>'EV PRECIO REFERENCIA'!AD181</f>
        <v>NO OFERTADO</v>
      </c>
      <c r="AD181" s="37">
        <f>+IF(AC181="NO OFERTADO",0,IF(AC181="NO CUMPLE EV TECNICA",0,IF(AC181="NO HABILITA",0,IF(AC181="HABILITA",('PRECIOS UNITARIOS'!$S181*500)/AB181))))</f>
        <v>0</v>
      </c>
      <c r="AE181" s="35">
        <f>'EV PRECIO REFERENCIA'!AE181</f>
        <v>0</v>
      </c>
      <c r="AF181" s="35" t="str">
        <f>'EV PRECIO REFERENCIA'!AG181</f>
        <v>NO OFERTADO</v>
      </c>
      <c r="AG181" s="37">
        <f>+IF(AF181="NO OFERTADO",0,IF(AF181="NO CUMPLE EV TECNICA",0,IF(AF181="NO HABILITA",0,IF(AF181="HABILITA",('PRECIOS UNITARIOS'!$S181*500)/AE181))))</f>
        <v>0</v>
      </c>
      <c r="AH181" s="35">
        <f>'EV PRECIO REFERENCIA'!AH181</f>
        <v>0</v>
      </c>
      <c r="AI181" s="35" t="str">
        <f>'EV PRECIO REFERENCIA'!AJ181</f>
        <v>NO OFERTADO</v>
      </c>
      <c r="AJ181" s="37">
        <f>+IF(AI181="NO OFERTADO",0,IF(AI181="NO CUMPLE EV TECNICA",0,IF(AI181="NO HABILITA",0,IF(AI181="HABILITA",('PRECIOS UNITARIOS'!$S181*500)/AH181))))</f>
        <v>0</v>
      </c>
      <c r="AK181" s="35">
        <f>'EV PRECIO REFERENCIA'!AK181</f>
        <v>0</v>
      </c>
      <c r="AL181" s="35" t="str">
        <f>'EV PRECIO REFERENCIA'!AM181</f>
        <v>NO OFERTADO</v>
      </c>
      <c r="AM181" s="37">
        <f>+IF(AL181="NO OFERTADO",0,IF(AL181="NO CUMPLE EV TECNICA",0,IF(AL181="NO HABILITA",0,IF(AL181="HABILITA",('PRECIOS UNITARIOS'!$S181*500)/AK181))))</f>
        <v>0</v>
      </c>
      <c r="AN181" s="35">
        <f>'EV PRECIO REFERENCIA'!AN181</f>
        <v>0</v>
      </c>
      <c r="AO181" s="35" t="str">
        <f>'EV PRECIO REFERENCIA'!AP181</f>
        <v>NO OFERTADO</v>
      </c>
      <c r="AP181" s="37">
        <f>+IF(AO181="NO OFERTADO",0,IF(AO181="NO CUMPLE EV TECNICA",0,IF(AO181="NO HABILITA",0,IF(AO181="HABILITA",('PRECIOS UNITARIOS'!$S181*500)/AN181))))</f>
        <v>0</v>
      </c>
    </row>
    <row r="182" spans="1:42" s="14" customFormat="1" ht="25.5" x14ac:dyDescent="0.2">
      <c r="A182" s="133">
        <v>173</v>
      </c>
      <c r="B182" s="49" t="s">
        <v>119</v>
      </c>
      <c r="C182" s="49" t="s">
        <v>43</v>
      </c>
      <c r="D182" s="132">
        <v>1</v>
      </c>
      <c r="E182" s="50" t="s">
        <v>331</v>
      </c>
      <c r="F182" s="164">
        <v>3181</v>
      </c>
      <c r="G182" s="35">
        <f>'EV PRECIO REFERENCIA'!G182</f>
        <v>0</v>
      </c>
      <c r="H182" s="35" t="str">
        <f>'EV PRECIO REFERENCIA'!I182</f>
        <v>NO OFERTADO</v>
      </c>
      <c r="I182" s="37">
        <f>+IF(H182="NO OFERTADO",0,IF(H182="NO CUMPLE EV TECNICA",0,IF(H182="NO HABILITA",0,IF(H182="HABILITA",('PRECIOS UNITARIOS'!$S182*500)/G182))))</f>
        <v>0</v>
      </c>
      <c r="J182" s="35">
        <f>'EV PRECIO REFERENCIA'!J182</f>
        <v>0</v>
      </c>
      <c r="K182" s="35" t="str">
        <f>'EV PRECIO REFERENCIA'!L182</f>
        <v>NO OFERTADO</v>
      </c>
      <c r="L182" s="37">
        <f>+IF(K182="NO OFERTADO",0,IF(K182="NO CUMPLE EV TECNICA",0,IF(K182="NO HABILITA",0,IF(K182="HABILITA",('PRECIOS UNITARIOS'!$S182*500)/J182))))</f>
        <v>0</v>
      </c>
      <c r="M182" s="35">
        <f>'EV PRECIO REFERENCIA'!M182</f>
        <v>0</v>
      </c>
      <c r="N182" s="35" t="str">
        <f>'EV PRECIO REFERENCIA'!O182</f>
        <v>NO OFERTADO</v>
      </c>
      <c r="O182" s="37">
        <f>+IF(N182="NO OFERTADO",0,IF(N182="NO CUMPLE EV TECNICA",0,IF(N182="NO HABILITA",0,IF(N182="HABILITA",('PRECIOS UNITARIOS'!$S182*500)/M182))))</f>
        <v>0</v>
      </c>
      <c r="P182" s="35">
        <f>'EV PRECIO REFERENCIA'!P182</f>
        <v>3544</v>
      </c>
      <c r="Q182" s="35" t="str">
        <f>'EV PRECIO REFERENCIA'!R182</f>
        <v>HABILITA</v>
      </c>
      <c r="R182" s="37">
        <f>+IF(Q182="NO OFERTADO",0,IF(Q182="NO CUMPLE EV TECNICA",0,IF(Q182="NO HABILITA",0,IF(Q182="HABILITA",('PRECIOS UNITARIOS'!$S182*500)/P182))))</f>
        <v>500</v>
      </c>
      <c r="S182" s="35">
        <f>'EV PRECIO REFERENCIA'!S182</f>
        <v>0</v>
      </c>
      <c r="T182" s="35" t="str">
        <f>'EV PRECIO REFERENCIA'!U182</f>
        <v>NO OFERTADO</v>
      </c>
      <c r="U182" s="37">
        <f>+IF(T182="NO OFERTADO",0,IF(T182="NO CUMPLE EV TECNICA",0,IF(T182="NO HABILITA",0,IF(T182="HABILITA",('PRECIOS UNITARIOS'!$S182*500)/S182))))</f>
        <v>0</v>
      </c>
      <c r="V182" s="35">
        <f>'EV PRECIO REFERENCIA'!V182</f>
        <v>0</v>
      </c>
      <c r="W182" s="35" t="str">
        <f>'EV PRECIO REFERENCIA'!X182</f>
        <v>NO OFERTADO</v>
      </c>
      <c r="X182" s="37">
        <f>+IF(W182="NO OFERTADO",0,IF(W182="NO CUMPLE EV TECNICA",0,IF(W182="NO HABILITA",0,IF(W182="HABILITA",('PRECIOS UNITARIOS'!$S182*500)/V182))))</f>
        <v>0</v>
      </c>
      <c r="Y182" s="35">
        <f>'EV PRECIO REFERENCIA'!Y182</f>
        <v>0</v>
      </c>
      <c r="Z182" s="35" t="str">
        <f>'EV PRECIO REFERENCIA'!AA182</f>
        <v>NO OFERTADO</v>
      </c>
      <c r="AA182" s="37">
        <f>+IF(Z182="NO OFERTADO",0,IF(Z182="NO CUMPLE EV TECNICA",0,IF(Z182="NO HABILITA",0,IF(Z182="HABILITA",('PRECIOS UNITARIOS'!$S182*500)/Y182))))</f>
        <v>0</v>
      </c>
      <c r="AB182" s="35">
        <f>'EV PRECIO REFERENCIA'!AB182</f>
        <v>0</v>
      </c>
      <c r="AC182" s="35" t="str">
        <f>'EV PRECIO REFERENCIA'!AD182</f>
        <v>NO OFERTADO</v>
      </c>
      <c r="AD182" s="37">
        <f>+IF(AC182="NO OFERTADO",0,IF(AC182="NO CUMPLE EV TECNICA",0,IF(AC182="NO HABILITA",0,IF(AC182="HABILITA",('PRECIOS UNITARIOS'!$S182*500)/AB182))))</f>
        <v>0</v>
      </c>
      <c r="AE182" s="35">
        <f>'EV PRECIO REFERENCIA'!AE182</f>
        <v>0</v>
      </c>
      <c r="AF182" s="35" t="str">
        <f>'EV PRECIO REFERENCIA'!AG182</f>
        <v>NO OFERTADO</v>
      </c>
      <c r="AG182" s="37">
        <f>+IF(AF182="NO OFERTADO",0,IF(AF182="NO CUMPLE EV TECNICA",0,IF(AF182="NO HABILITA",0,IF(AF182="HABILITA",('PRECIOS UNITARIOS'!$S182*500)/AE182))))</f>
        <v>0</v>
      </c>
      <c r="AH182" s="35">
        <f>'EV PRECIO REFERENCIA'!AH182</f>
        <v>0</v>
      </c>
      <c r="AI182" s="35" t="str">
        <f>'EV PRECIO REFERENCIA'!AJ182</f>
        <v>NO OFERTADO</v>
      </c>
      <c r="AJ182" s="37">
        <f>+IF(AI182="NO OFERTADO",0,IF(AI182="NO CUMPLE EV TECNICA",0,IF(AI182="NO HABILITA",0,IF(AI182="HABILITA",('PRECIOS UNITARIOS'!$S182*500)/AH182))))</f>
        <v>0</v>
      </c>
      <c r="AK182" s="35">
        <f>'EV PRECIO REFERENCIA'!AK182</f>
        <v>0</v>
      </c>
      <c r="AL182" s="35" t="str">
        <f>'EV PRECIO REFERENCIA'!AM182</f>
        <v>NO OFERTADO</v>
      </c>
      <c r="AM182" s="37">
        <f>+IF(AL182="NO OFERTADO",0,IF(AL182="NO CUMPLE EV TECNICA",0,IF(AL182="NO HABILITA",0,IF(AL182="HABILITA",('PRECIOS UNITARIOS'!$S182*500)/AK182))))</f>
        <v>0</v>
      </c>
      <c r="AN182" s="35">
        <f>'EV PRECIO REFERENCIA'!AN182</f>
        <v>0</v>
      </c>
      <c r="AO182" s="35" t="str">
        <f>'EV PRECIO REFERENCIA'!AP182</f>
        <v>NO OFERTADO</v>
      </c>
      <c r="AP182" s="37">
        <f>+IF(AO182="NO OFERTADO",0,IF(AO182="NO CUMPLE EV TECNICA",0,IF(AO182="NO HABILITA",0,IF(AO182="HABILITA",('PRECIOS UNITARIOS'!$S182*500)/AN182))))</f>
        <v>0</v>
      </c>
    </row>
    <row r="183" spans="1:42" s="14" customFormat="1" ht="25.5" x14ac:dyDescent="0.2">
      <c r="A183" s="132">
        <v>174</v>
      </c>
      <c r="B183" s="49" t="s">
        <v>124</v>
      </c>
      <c r="C183" s="49" t="s">
        <v>121</v>
      </c>
      <c r="D183" s="132">
        <v>1</v>
      </c>
      <c r="E183" s="50" t="s">
        <v>331</v>
      </c>
      <c r="F183" s="164">
        <v>14031</v>
      </c>
      <c r="G183" s="35">
        <f>'EV PRECIO REFERENCIA'!G183</f>
        <v>0</v>
      </c>
      <c r="H183" s="35" t="str">
        <f>'EV PRECIO REFERENCIA'!I183</f>
        <v>NO OFERTADO</v>
      </c>
      <c r="I183" s="37">
        <f>+IF(H183="NO OFERTADO",0,IF(H183="NO CUMPLE EV TECNICA",0,IF(H183="NO HABILITA",0,IF(H183="HABILITA",('PRECIOS UNITARIOS'!$S183*500)/G183))))</f>
        <v>0</v>
      </c>
      <c r="J183" s="35">
        <f>'EV PRECIO REFERENCIA'!J183</f>
        <v>0</v>
      </c>
      <c r="K183" s="35" t="str">
        <f>'EV PRECIO REFERENCIA'!L183</f>
        <v>NO OFERTADO</v>
      </c>
      <c r="L183" s="37">
        <f>+IF(K183="NO OFERTADO",0,IF(K183="NO CUMPLE EV TECNICA",0,IF(K183="NO HABILITA",0,IF(K183="HABILITA",('PRECIOS UNITARIOS'!$S183*500)/J183))))</f>
        <v>0</v>
      </c>
      <c r="M183" s="35">
        <f>'EV PRECIO REFERENCIA'!M183</f>
        <v>12345</v>
      </c>
      <c r="N183" s="35" t="str">
        <f>'EV PRECIO REFERENCIA'!O183</f>
        <v>HABILITA</v>
      </c>
      <c r="O183" s="37">
        <f>+IF(N183="NO OFERTADO",0,IF(N183="NO CUMPLE EV TECNICA",0,IF(N183="NO HABILITA",0,IF(N183="HABILITA",('PRECIOS UNITARIOS'!$S183*500)/M183))))</f>
        <v>500</v>
      </c>
      <c r="P183" s="35">
        <f>'EV PRECIO REFERENCIA'!P183</f>
        <v>0</v>
      </c>
      <c r="Q183" s="35" t="str">
        <f>'EV PRECIO REFERENCIA'!R183</f>
        <v>NO OFERTADO</v>
      </c>
      <c r="R183" s="37">
        <f>+IF(Q183="NO OFERTADO",0,IF(Q183="NO CUMPLE EV TECNICA",0,IF(Q183="NO HABILITA",0,IF(Q183="HABILITA",('PRECIOS UNITARIOS'!$S183*500)/P183))))</f>
        <v>0</v>
      </c>
      <c r="S183" s="35">
        <f>'EV PRECIO REFERENCIA'!S183</f>
        <v>0</v>
      </c>
      <c r="T183" s="35" t="str">
        <f>'EV PRECIO REFERENCIA'!U183</f>
        <v>NO OFERTADO</v>
      </c>
      <c r="U183" s="37">
        <f>+IF(T183="NO OFERTADO",0,IF(T183="NO CUMPLE EV TECNICA",0,IF(T183="NO HABILITA",0,IF(T183="HABILITA",('PRECIOS UNITARIOS'!$S183*500)/S183))))</f>
        <v>0</v>
      </c>
      <c r="V183" s="35">
        <f>'EV PRECIO REFERENCIA'!V183</f>
        <v>0</v>
      </c>
      <c r="W183" s="35" t="str">
        <f>'EV PRECIO REFERENCIA'!X183</f>
        <v>NO OFERTADO</v>
      </c>
      <c r="X183" s="37">
        <f>+IF(W183="NO OFERTADO",0,IF(W183="NO CUMPLE EV TECNICA",0,IF(W183="NO HABILITA",0,IF(W183="HABILITA",('PRECIOS UNITARIOS'!$S183*500)/V183))))</f>
        <v>0</v>
      </c>
      <c r="Y183" s="35">
        <f>'EV PRECIO REFERENCIA'!Y183</f>
        <v>0</v>
      </c>
      <c r="Z183" s="35" t="str">
        <f>'EV PRECIO REFERENCIA'!AA183</f>
        <v>NO OFERTADO</v>
      </c>
      <c r="AA183" s="37">
        <f>+IF(Z183="NO OFERTADO",0,IF(Z183="NO CUMPLE EV TECNICA",0,IF(Z183="NO HABILITA",0,IF(Z183="HABILITA",('PRECIOS UNITARIOS'!$S183*500)/Y183))))</f>
        <v>0</v>
      </c>
      <c r="AB183" s="35">
        <f>'EV PRECIO REFERENCIA'!AB183</f>
        <v>19520</v>
      </c>
      <c r="AC183" s="35" t="str">
        <f>'EV PRECIO REFERENCIA'!AD183</f>
        <v>NO HABILITA</v>
      </c>
      <c r="AD183" s="37">
        <f>+IF(AC183="NO OFERTADO",0,IF(AC183="NO CUMPLE EV TECNICA",0,IF(AC183="NO HABILITA",0,IF(AC183="HABILITA",('PRECIOS UNITARIOS'!$S183*500)/AB183))))</f>
        <v>0</v>
      </c>
      <c r="AE183" s="35">
        <f>'EV PRECIO REFERENCIA'!AE183</f>
        <v>16348</v>
      </c>
      <c r="AF183" s="35" t="str">
        <f>'EV PRECIO REFERENCIA'!AG183</f>
        <v>NO HABILITA</v>
      </c>
      <c r="AG183" s="37">
        <f>+IF(AF183="NO OFERTADO",0,IF(AF183="NO CUMPLE EV TECNICA",0,IF(AF183="NO HABILITA",0,IF(AF183="HABILITA",('PRECIOS UNITARIOS'!$S183*500)/AE183))))</f>
        <v>0</v>
      </c>
      <c r="AH183" s="35">
        <f>'EV PRECIO REFERENCIA'!AH183</f>
        <v>0</v>
      </c>
      <c r="AI183" s="35" t="str">
        <f>'EV PRECIO REFERENCIA'!AJ183</f>
        <v>NO OFERTADO</v>
      </c>
      <c r="AJ183" s="37">
        <f>+IF(AI183="NO OFERTADO",0,IF(AI183="NO CUMPLE EV TECNICA",0,IF(AI183="NO HABILITA",0,IF(AI183="HABILITA",('PRECIOS UNITARIOS'!$S183*500)/AH183))))</f>
        <v>0</v>
      </c>
      <c r="AK183" s="35">
        <f>'EV PRECIO REFERENCIA'!AK183</f>
        <v>0</v>
      </c>
      <c r="AL183" s="35" t="str">
        <f>'EV PRECIO REFERENCIA'!AM183</f>
        <v>NO OFERTADO</v>
      </c>
      <c r="AM183" s="37">
        <f>+IF(AL183="NO OFERTADO",0,IF(AL183="NO CUMPLE EV TECNICA",0,IF(AL183="NO HABILITA",0,IF(AL183="HABILITA",('PRECIOS UNITARIOS'!$S183*500)/AK183))))</f>
        <v>0</v>
      </c>
      <c r="AN183" s="35">
        <f>'EV PRECIO REFERENCIA'!AN183</f>
        <v>0</v>
      </c>
      <c r="AO183" s="35" t="str">
        <f>'EV PRECIO REFERENCIA'!AP183</f>
        <v>NO OFERTADO</v>
      </c>
      <c r="AP183" s="37">
        <f>+IF(AO183="NO OFERTADO",0,IF(AO183="NO CUMPLE EV TECNICA",0,IF(AO183="NO HABILITA",0,IF(AO183="HABILITA",('PRECIOS UNITARIOS'!$S183*500)/AN183))))</f>
        <v>0</v>
      </c>
    </row>
    <row r="184" spans="1:42" s="14" customFormat="1" ht="51" x14ac:dyDescent="0.2">
      <c r="A184" s="133">
        <v>175</v>
      </c>
      <c r="B184" s="49" t="s">
        <v>131</v>
      </c>
      <c r="C184" s="49" t="s">
        <v>132</v>
      </c>
      <c r="D184" s="132">
        <v>1</v>
      </c>
      <c r="E184" s="50" t="s">
        <v>331</v>
      </c>
      <c r="F184" s="164">
        <v>33750</v>
      </c>
      <c r="G184" s="35">
        <f>'EV PRECIO REFERENCIA'!G184</f>
        <v>0</v>
      </c>
      <c r="H184" s="35" t="str">
        <f>'EV PRECIO REFERENCIA'!I184</f>
        <v>NO OFERTADO</v>
      </c>
      <c r="I184" s="37">
        <f>+IF(H184="NO OFERTADO",0,IF(H184="NO CUMPLE EV TECNICA",0,IF(H184="NO HABILITA",0,IF(H184="HABILITA",('PRECIOS UNITARIOS'!$S184*500)/G184))))</f>
        <v>0</v>
      </c>
      <c r="J184" s="35">
        <f>'EV PRECIO REFERENCIA'!J184</f>
        <v>0</v>
      </c>
      <c r="K184" s="35" t="str">
        <f>'EV PRECIO REFERENCIA'!L184</f>
        <v>NO OFERTADO</v>
      </c>
      <c r="L184" s="37">
        <f>+IF(K184="NO OFERTADO",0,IF(K184="NO CUMPLE EV TECNICA",0,IF(K184="NO HABILITA",0,IF(K184="HABILITA",('PRECIOS UNITARIOS'!$S184*500)/J184))))</f>
        <v>0</v>
      </c>
      <c r="M184" s="35">
        <f>'EV PRECIO REFERENCIA'!M184</f>
        <v>0</v>
      </c>
      <c r="N184" s="35" t="str">
        <f>'EV PRECIO REFERENCIA'!O184</f>
        <v>NO OFERTADO</v>
      </c>
      <c r="O184" s="37">
        <f>+IF(N184="NO OFERTADO",0,IF(N184="NO CUMPLE EV TECNICA",0,IF(N184="NO HABILITA",0,IF(N184="HABILITA",('PRECIOS UNITARIOS'!$S184*500)/M184))))</f>
        <v>0</v>
      </c>
      <c r="P184" s="35">
        <f>'EV PRECIO REFERENCIA'!P184</f>
        <v>0</v>
      </c>
      <c r="Q184" s="35" t="str">
        <f>'EV PRECIO REFERENCIA'!R184</f>
        <v>NO OFERTADO</v>
      </c>
      <c r="R184" s="37">
        <f>+IF(Q184="NO OFERTADO",0,IF(Q184="NO CUMPLE EV TECNICA",0,IF(Q184="NO HABILITA",0,IF(Q184="HABILITA",('PRECIOS UNITARIOS'!$S184*500)/P184))))</f>
        <v>0</v>
      </c>
      <c r="S184" s="35">
        <f>'EV PRECIO REFERENCIA'!S184</f>
        <v>0</v>
      </c>
      <c r="T184" s="35" t="str">
        <f>'EV PRECIO REFERENCIA'!U184</f>
        <v>NO OFERTADO</v>
      </c>
      <c r="U184" s="37">
        <f>+IF(T184="NO OFERTADO",0,IF(T184="NO CUMPLE EV TECNICA",0,IF(T184="NO HABILITA",0,IF(T184="HABILITA",('PRECIOS UNITARIOS'!$S184*500)/S184))))</f>
        <v>0</v>
      </c>
      <c r="V184" s="35">
        <f>'EV PRECIO REFERENCIA'!V184</f>
        <v>0</v>
      </c>
      <c r="W184" s="35" t="str">
        <f>'EV PRECIO REFERENCIA'!X184</f>
        <v>NO OFERTADO</v>
      </c>
      <c r="X184" s="37">
        <f>+IF(W184="NO OFERTADO",0,IF(W184="NO CUMPLE EV TECNICA",0,IF(W184="NO HABILITA",0,IF(W184="HABILITA",('PRECIOS UNITARIOS'!$S184*500)/V184))))</f>
        <v>0</v>
      </c>
      <c r="Y184" s="35">
        <f>'EV PRECIO REFERENCIA'!Y184</f>
        <v>0</v>
      </c>
      <c r="Z184" s="35" t="str">
        <f>'EV PRECIO REFERENCIA'!AA184</f>
        <v>NO OFERTADO</v>
      </c>
      <c r="AA184" s="37">
        <f>+IF(Z184="NO OFERTADO",0,IF(Z184="NO CUMPLE EV TECNICA",0,IF(Z184="NO HABILITA",0,IF(Z184="HABILITA",('PRECIOS UNITARIOS'!$S184*500)/Y184))))</f>
        <v>0</v>
      </c>
      <c r="AB184" s="35">
        <f>'EV PRECIO REFERENCIA'!AB184</f>
        <v>0</v>
      </c>
      <c r="AC184" s="35" t="str">
        <f>'EV PRECIO REFERENCIA'!AD184</f>
        <v>NO OFERTADO</v>
      </c>
      <c r="AD184" s="37">
        <f>+IF(AC184="NO OFERTADO",0,IF(AC184="NO CUMPLE EV TECNICA",0,IF(AC184="NO HABILITA",0,IF(AC184="HABILITA",('PRECIOS UNITARIOS'!$S184*500)/AB184))))</f>
        <v>0</v>
      </c>
      <c r="AE184" s="35">
        <f>'EV PRECIO REFERENCIA'!AE184</f>
        <v>0</v>
      </c>
      <c r="AF184" s="35" t="str">
        <f>'EV PRECIO REFERENCIA'!AG184</f>
        <v>NO OFERTADO</v>
      </c>
      <c r="AG184" s="37">
        <f>+IF(AF184="NO OFERTADO",0,IF(AF184="NO CUMPLE EV TECNICA",0,IF(AF184="NO HABILITA",0,IF(AF184="HABILITA",('PRECIOS UNITARIOS'!$S184*500)/AE184))))</f>
        <v>0</v>
      </c>
      <c r="AH184" s="35">
        <f>'EV PRECIO REFERENCIA'!AH184</f>
        <v>0</v>
      </c>
      <c r="AI184" s="35" t="str">
        <f>'EV PRECIO REFERENCIA'!AJ184</f>
        <v>NO OFERTADO</v>
      </c>
      <c r="AJ184" s="37">
        <f>+IF(AI184="NO OFERTADO",0,IF(AI184="NO CUMPLE EV TECNICA",0,IF(AI184="NO HABILITA",0,IF(AI184="HABILITA",('PRECIOS UNITARIOS'!$S184*500)/AH184))))</f>
        <v>0</v>
      </c>
      <c r="AK184" s="35">
        <f>'EV PRECIO REFERENCIA'!AK184</f>
        <v>0</v>
      </c>
      <c r="AL184" s="35" t="str">
        <f>'EV PRECIO REFERENCIA'!AM184</f>
        <v>NO OFERTADO</v>
      </c>
      <c r="AM184" s="37">
        <f>+IF(AL184="NO OFERTADO",0,IF(AL184="NO CUMPLE EV TECNICA",0,IF(AL184="NO HABILITA",0,IF(AL184="HABILITA",('PRECIOS UNITARIOS'!$S184*500)/AK184))))</f>
        <v>0</v>
      </c>
      <c r="AN184" s="35">
        <f>'EV PRECIO REFERENCIA'!AN184</f>
        <v>0</v>
      </c>
      <c r="AO184" s="35" t="str">
        <f>'EV PRECIO REFERENCIA'!AP184</f>
        <v>NO OFERTADO</v>
      </c>
      <c r="AP184" s="37">
        <f>+IF(AO184="NO OFERTADO",0,IF(AO184="NO CUMPLE EV TECNICA",0,IF(AO184="NO HABILITA",0,IF(AO184="HABILITA",('PRECIOS UNITARIOS'!$S184*500)/AN184))))</f>
        <v>0</v>
      </c>
    </row>
    <row r="185" spans="1:42" s="14" customFormat="1" ht="38.25" x14ac:dyDescent="0.2">
      <c r="A185" s="132">
        <v>176</v>
      </c>
      <c r="B185" s="49" t="s">
        <v>137</v>
      </c>
      <c r="C185" s="49" t="s">
        <v>138</v>
      </c>
      <c r="D185" s="132">
        <v>1</v>
      </c>
      <c r="E185" s="50" t="s">
        <v>331</v>
      </c>
      <c r="F185" s="164">
        <v>451473</v>
      </c>
      <c r="G185" s="35">
        <f>'EV PRECIO REFERENCIA'!G185</f>
        <v>0</v>
      </c>
      <c r="H185" s="35" t="str">
        <f>'EV PRECIO REFERENCIA'!I185</f>
        <v>NO OFERTADO</v>
      </c>
      <c r="I185" s="37">
        <f>+IF(H185="NO OFERTADO",0,IF(H185="NO CUMPLE EV TECNICA",0,IF(H185="NO HABILITA",0,IF(H185="HABILITA",('PRECIOS UNITARIOS'!$S185*500)/G185))))</f>
        <v>0</v>
      </c>
      <c r="J185" s="35">
        <f>'EV PRECIO REFERENCIA'!J185</f>
        <v>0</v>
      </c>
      <c r="K185" s="35" t="str">
        <f>'EV PRECIO REFERENCIA'!L185</f>
        <v>NO OFERTADO</v>
      </c>
      <c r="L185" s="37">
        <f>+IF(K185="NO OFERTADO",0,IF(K185="NO CUMPLE EV TECNICA",0,IF(K185="NO HABILITA",0,IF(K185="HABILITA",('PRECIOS UNITARIOS'!$S185*500)/J185))))</f>
        <v>0</v>
      </c>
      <c r="M185" s="35">
        <f>'EV PRECIO REFERENCIA'!M185</f>
        <v>0</v>
      </c>
      <c r="N185" s="35" t="str">
        <f>'EV PRECIO REFERENCIA'!O185</f>
        <v>NO OFERTADO</v>
      </c>
      <c r="O185" s="37">
        <f>+IF(N185="NO OFERTADO",0,IF(N185="NO CUMPLE EV TECNICA",0,IF(N185="NO HABILITA",0,IF(N185="HABILITA",('PRECIOS UNITARIOS'!$S185*500)/M185))))</f>
        <v>0</v>
      </c>
      <c r="P185" s="35">
        <f>'EV PRECIO REFERENCIA'!P185</f>
        <v>394091</v>
      </c>
      <c r="Q185" s="35" t="str">
        <f>'EV PRECIO REFERENCIA'!R185</f>
        <v>HABILITA</v>
      </c>
      <c r="R185" s="37">
        <f>+IF(Q185="NO OFERTADO",0,IF(Q185="NO CUMPLE EV TECNICA",0,IF(Q185="NO HABILITA",0,IF(Q185="HABILITA",('PRECIOS UNITARIOS'!$S185*500)/P185))))</f>
        <v>500</v>
      </c>
      <c r="S185" s="35">
        <f>'EV PRECIO REFERENCIA'!S185</f>
        <v>0</v>
      </c>
      <c r="T185" s="35" t="str">
        <f>'EV PRECIO REFERENCIA'!U185</f>
        <v>NO OFERTADO</v>
      </c>
      <c r="U185" s="37">
        <f>+IF(T185="NO OFERTADO",0,IF(T185="NO CUMPLE EV TECNICA",0,IF(T185="NO HABILITA",0,IF(T185="HABILITA",('PRECIOS UNITARIOS'!$S185*500)/S185))))</f>
        <v>0</v>
      </c>
      <c r="V185" s="35">
        <f>'EV PRECIO REFERENCIA'!V185</f>
        <v>0</v>
      </c>
      <c r="W185" s="35" t="str">
        <f>'EV PRECIO REFERENCIA'!X185</f>
        <v>NO OFERTADO</v>
      </c>
      <c r="X185" s="37">
        <f>+IF(W185="NO OFERTADO",0,IF(W185="NO CUMPLE EV TECNICA",0,IF(W185="NO HABILITA",0,IF(W185="HABILITA",('PRECIOS UNITARIOS'!$S185*500)/V185))))</f>
        <v>0</v>
      </c>
      <c r="Y185" s="35">
        <f>'EV PRECIO REFERENCIA'!Y185</f>
        <v>0</v>
      </c>
      <c r="Z185" s="35" t="str">
        <f>'EV PRECIO REFERENCIA'!AA185</f>
        <v>NO OFERTADO</v>
      </c>
      <c r="AA185" s="37">
        <f>+IF(Z185="NO OFERTADO",0,IF(Z185="NO CUMPLE EV TECNICA",0,IF(Z185="NO HABILITA",0,IF(Z185="HABILITA",('PRECIOS UNITARIOS'!$S185*500)/Y185))))</f>
        <v>0</v>
      </c>
      <c r="AB185" s="35">
        <f>'EV PRECIO REFERENCIA'!AB185</f>
        <v>0</v>
      </c>
      <c r="AC185" s="35" t="str">
        <f>'EV PRECIO REFERENCIA'!AD185</f>
        <v>NO OFERTADO</v>
      </c>
      <c r="AD185" s="37">
        <f>+IF(AC185="NO OFERTADO",0,IF(AC185="NO CUMPLE EV TECNICA",0,IF(AC185="NO HABILITA",0,IF(AC185="HABILITA",('PRECIOS UNITARIOS'!$S185*500)/AB185))))</f>
        <v>0</v>
      </c>
      <c r="AE185" s="35">
        <f>'EV PRECIO REFERENCIA'!AE185</f>
        <v>0</v>
      </c>
      <c r="AF185" s="35" t="str">
        <f>'EV PRECIO REFERENCIA'!AG185</f>
        <v>NO OFERTADO</v>
      </c>
      <c r="AG185" s="37">
        <f>+IF(AF185="NO OFERTADO",0,IF(AF185="NO CUMPLE EV TECNICA",0,IF(AF185="NO HABILITA",0,IF(AF185="HABILITA",('PRECIOS UNITARIOS'!$S185*500)/AE185))))</f>
        <v>0</v>
      </c>
      <c r="AH185" s="35">
        <f>'EV PRECIO REFERENCIA'!AH185</f>
        <v>0</v>
      </c>
      <c r="AI185" s="35" t="str">
        <f>'EV PRECIO REFERENCIA'!AJ185</f>
        <v>NO OFERTADO</v>
      </c>
      <c r="AJ185" s="37">
        <f>+IF(AI185="NO OFERTADO",0,IF(AI185="NO CUMPLE EV TECNICA",0,IF(AI185="NO HABILITA",0,IF(AI185="HABILITA",('PRECIOS UNITARIOS'!$S185*500)/AH185))))</f>
        <v>0</v>
      </c>
      <c r="AK185" s="35">
        <f>'EV PRECIO REFERENCIA'!AK185</f>
        <v>0</v>
      </c>
      <c r="AL185" s="35" t="str">
        <f>'EV PRECIO REFERENCIA'!AM185</f>
        <v>NO OFERTADO</v>
      </c>
      <c r="AM185" s="37">
        <f>+IF(AL185="NO OFERTADO",0,IF(AL185="NO CUMPLE EV TECNICA",0,IF(AL185="NO HABILITA",0,IF(AL185="HABILITA",('PRECIOS UNITARIOS'!$S185*500)/AK185))))</f>
        <v>0</v>
      </c>
      <c r="AN185" s="35">
        <f>'EV PRECIO REFERENCIA'!AN185</f>
        <v>0</v>
      </c>
      <c r="AO185" s="35" t="str">
        <f>'EV PRECIO REFERENCIA'!AP185</f>
        <v>NO OFERTADO</v>
      </c>
      <c r="AP185" s="37">
        <f>+IF(AO185="NO OFERTADO",0,IF(AO185="NO CUMPLE EV TECNICA",0,IF(AO185="NO HABILITA",0,IF(AO185="HABILITA",('PRECIOS UNITARIOS'!$S185*500)/AN185))))</f>
        <v>0</v>
      </c>
    </row>
    <row r="186" spans="1:42" s="14" customFormat="1" ht="38.25" x14ac:dyDescent="0.2">
      <c r="A186" s="133">
        <v>177</v>
      </c>
      <c r="B186" s="49" t="s">
        <v>139</v>
      </c>
      <c r="C186" s="49" t="s">
        <v>138</v>
      </c>
      <c r="D186" s="132">
        <v>1</v>
      </c>
      <c r="E186" s="50" t="s">
        <v>331</v>
      </c>
      <c r="F186" s="164">
        <v>451473</v>
      </c>
      <c r="G186" s="35">
        <f>'EV PRECIO REFERENCIA'!G186</f>
        <v>0</v>
      </c>
      <c r="H186" s="35" t="str">
        <f>'EV PRECIO REFERENCIA'!I186</f>
        <v>NO OFERTADO</v>
      </c>
      <c r="I186" s="37">
        <f>+IF(H186="NO OFERTADO",0,IF(H186="NO CUMPLE EV TECNICA",0,IF(H186="NO HABILITA",0,IF(H186="HABILITA",('PRECIOS UNITARIOS'!$S186*500)/G186))))</f>
        <v>0</v>
      </c>
      <c r="J186" s="35">
        <f>'EV PRECIO REFERENCIA'!J186</f>
        <v>0</v>
      </c>
      <c r="K186" s="35" t="str">
        <f>'EV PRECIO REFERENCIA'!L186</f>
        <v>NO OFERTADO</v>
      </c>
      <c r="L186" s="37">
        <f>+IF(K186="NO OFERTADO",0,IF(K186="NO CUMPLE EV TECNICA",0,IF(K186="NO HABILITA",0,IF(K186="HABILITA",('PRECIOS UNITARIOS'!$S186*500)/J186))))</f>
        <v>0</v>
      </c>
      <c r="M186" s="35">
        <f>'EV PRECIO REFERENCIA'!M186</f>
        <v>0</v>
      </c>
      <c r="N186" s="35" t="str">
        <f>'EV PRECIO REFERENCIA'!O186</f>
        <v>NO OFERTADO</v>
      </c>
      <c r="O186" s="37">
        <f>+IF(N186="NO OFERTADO",0,IF(N186="NO CUMPLE EV TECNICA",0,IF(N186="NO HABILITA",0,IF(N186="HABILITA",('PRECIOS UNITARIOS'!$S186*500)/M186))))</f>
        <v>0</v>
      </c>
      <c r="P186" s="35">
        <f>'EV PRECIO REFERENCIA'!P186</f>
        <v>0</v>
      </c>
      <c r="Q186" s="35" t="str">
        <f>'EV PRECIO REFERENCIA'!R186</f>
        <v>NO OFERTADO</v>
      </c>
      <c r="R186" s="37">
        <f>+IF(Q186="NO OFERTADO",0,IF(Q186="NO CUMPLE EV TECNICA",0,IF(Q186="NO HABILITA",0,IF(Q186="HABILITA",('PRECIOS UNITARIOS'!$S186*500)/P186))))</f>
        <v>0</v>
      </c>
      <c r="S186" s="35">
        <f>'EV PRECIO REFERENCIA'!S186</f>
        <v>0</v>
      </c>
      <c r="T186" s="35" t="str">
        <f>'EV PRECIO REFERENCIA'!U186</f>
        <v>NO OFERTADO</v>
      </c>
      <c r="U186" s="37">
        <f>+IF(T186="NO OFERTADO",0,IF(T186="NO CUMPLE EV TECNICA",0,IF(T186="NO HABILITA",0,IF(T186="HABILITA",('PRECIOS UNITARIOS'!$S186*500)/S186))))</f>
        <v>0</v>
      </c>
      <c r="V186" s="35">
        <f>'EV PRECIO REFERENCIA'!V186</f>
        <v>0</v>
      </c>
      <c r="W186" s="35" t="str">
        <f>'EV PRECIO REFERENCIA'!X186</f>
        <v>NO OFERTADO</v>
      </c>
      <c r="X186" s="37">
        <f>+IF(W186="NO OFERTADO",0,IF(W186="NO CUMPLE EV TECNICA",0,IF(W186="NO HABILITA",0,IF(W186="HABILITA",('PRECIOS UNITARIOS'!$S186*500)/V186))))</f>
        <v>0</v>
      </c>
      <c r="Y186" s="35">
        <f>'EV PRECIO REFERENCIA'!Y186</f>
        <v>0</v>
      </c>
      <c r="Z186" s="35" t="str">
        <f>'EV PRECIO REFERENCIA'!AA186</f>
        <v>NO OFERTADO</v>
      </c>
      <c r="AA186" s="37">
        <f>+IF(Z186="NO OFERTADO",0,IF(Z186="NO CUMPLE EV TECNICA",0,IF(Z186="NO HABILITA",0,IF(Z186="HABILITA",('PRECIOS UNITARIOS'!$S186*500)/Y186))))</f>
        <v>0</v>
      </c>
      <c r="AB186" s="35">
        <f>'EV PRECIO REFERENCIA'!AB186</f>
        <v>0</v>
      </c>
      <c r="AC186" s="35" t="str">
        <f>'EV PRECIO REFERENCIA'!AD186</f>
        <v>NO OFERTADO</v>
      </c>
      <c r="AD186" s="37">
        <f>+IF(AC186="NO OFERTADO",0,IF(AC186="NO CUMPLE EV TECNICA",0,IF(AC186="NO HABILITA",0,IF(AC186="HABILITA",('PRECIOS UNITARIOS'!$S186*500)/AB186))))</f>
        <v>0</v>
      </c>
      <c r="AE186" s="35">
        <f>'EV PRECIO REFERENCIA'!AE186</f>
        <v>0</v>
      </c>
      <c r="AF186" s="35" t="str">
        <f>'EV PRECIO REFERENCIA'!AG186</f>
        <v>NO OFERTADO</v>
      </c>
      <c r="AG186" s="37">
        <f>+IF(AF186="NO OFERTADO",0,IF(AF186="NO CUMPLE EV TECNICA",0,IF(AF186="NO HABILITA",0,IF(AF186="HABILITA",('PRECIOS UNITARIOS'!$S186*500)/AE186))))</f>
        <v>0</v>
      </c>
      <c r="AH186" s="35">
        <f>'EV PRECIO REFERENCIA'!AH186</f>
        <v>0</v>
      </c>
      <c r="AI186" s="35" t="str">
        <f>'EV PRECIO REFERENCIA'!AJ186</f>
        <v>NO OFERTADO</v>
      </c>
      <c r="AJ186" s="37">
        <f>+IF(AI186="NO OFERTADO",0,IF(AI186="NO CUMPLE EV TECNICA",0,IF(AI186="NO HABILITA",0,IF(AI186="HABILITA",('PRECIOS UNITARIOS'!$S186*500)/AH186))))</f>
        <v>0</v>
      </c>
      <c r="AK186" s="35">
        <f>'EV PRECIO REFERENCIA'!AK186</f>
        <v>0</v>
      </c>
      <c r="AL186" s="35" t="str">
        <f>'EV PRECIO REFERENCIA'!AM186</f>
        <v>NO OFERTADO</v>
      </c>
      <c r="AM186" s="37">
        <f>+IF(AL186="NO OFERTADO",0,IF(AL186="NO CUMPLE EV TECNICA",0,IF(AL186="NO HABILITA",0,IF(AL186="HABILITA",('PRECIOS UNITARIOS'!$S186*500)/AK186))))</f>
        <v>0</v>
      </c>
      <c r="AN186" s="35">
        <f>'EV PRECIO REFERENCIA'!AN186</f>
        <v>0</v>
      </c>
      <c r="AO186" s="35" t="str">
        <f>'EV PRECIO REFERENCIA'!AP186</f>
        <v>NO OFERTADO</v>
      </c>
      <c r="AP186" s="37">
        <f>+IF(AO186="NO OFERTADO",0,IF(AO186="NO CUMPLE EV TECNICA",0,IF(AO186="NO HABILITA",0,IF(AO186="HABILITA",('PRECIOS UNITARIOS'!$S186*500)/AN186))))</f>
        <v>0</v>
      </c>
    </row>
    <row r="187" spans="1:42" s="14" customFormat="1" ht="51" x14ac:dyDescent="0.2">
      <c r="A187" s="132">
        <v>178</v>
      </c>
      <c r="B187" s="49" t="s">
        <v>142</v>
      </c>
      <c r="C187" s="49" t="s">
        <v>141</v>
      </c>
      <c r="D187" s="132">
        <v>1</v>
      </c>
      <c r="E187" s="50" t="s">
        <v>331</v>
      </c>
      <c r="F187" s="164">
        <v>31250</v>
      </c>
      <c r="G187" s="35">
        <f>'EV PRECIO REFERENCIA'!G187</f>
        <v>0</v>
      </c>
      <c r="H187" s="35" t="str">
        <f>'EV PRECIO REFERENCIA'!I187</f>
        <v>NO OFERTADO</v>
      </c>
      <c r="I187" s="37">
        <f>+IF(H187="NO OFERTADO",0,IF(H187="NO CUMPLE EV TECNICA",0,IF(H187="NO HABILITA",0,IF(H187="HABILITA",('PRECIOS UNITARIOS'!$S187*500)/G187))))</f>
        <v>0</v>
      </c>
      <c r="J187" s="35">
        <f>'EV PRECIO REFERENCIA'!J187</f>
        <v>0</v>
      </c>
      <c r="K187" s="35" t="str">
        <f>'EV PRECIO REFERENCIA'!L187</f>
        <v>NO OFERTADO</v>
      </c>
      <c r="L187" s="37">
        <f>+IF(K187="NO OFERTADO",0,IF(K187="NO CUMPLE EV TECNICA",0,IF(K187="NO HABILITA",0,IF(K187="HABILITA",('PRECIOS UNITARIOS'!$S187*500)/J187))))</f>
        <v>0</v>
      </c>
      <c r="M187" s="35">
        <f>'EV PRECIO REFERENCIA'!M187</f>
        <v>0</v>
      </c>
      <c r="N187" s="35" t="str">
        <f>'EV PRECIO REFERENCIA'!O187</f>
        <v>NO OFERTADO</v>
      </c>
      <c r="O187" s="37">
        <f>+IF(N187="NO OFERTADO",0,IF(N187="NO CUMPLE EV TECNICA",0,IF(N187="NO HABILITA",0,IF(N187="HABILITA",('PRECIOS UNITARIOS'!$S187*500)/M187))))</f>
        <v>0</v>
      </c>
      <c r="P187" s="35">
        <f>'EV PRECIO REFERENCIA'!P187</f>
        <v>0</v>
      </c>
      <c r="Q187" s="35" t="str">
        <f>'EV PRECIO REFERENCIA'!R187</f>
        <v>NO OFERTADO</v>
      </c>
      <c r="R187" s="37">
        <f>+IF(Q187="NO OFERTADO",0,IF(Q187="NO CUMPLE EV TECNICA",0,IF(Q187="NO HABILITA",0,IF(Q187="HABILITA",('PRECIOS UNITARIOS'!$S187*500)/P187))))</f>
        <v>0</v>
      </c>
      <c r="S187" s="35">
        <f>'EV PRECIO REFERENCIA'!S187</f>
        <v>38560</v>
      </c>
      <c r="T187" s="35" t="str">
        <f>'EV PRECIO REFERENCIA'!U187</f>
        <v>NO HABILITA</v>
      </c>
      <c r="U187" s="37">
        <f>+IF(T187="NO OFERTADO",0,IF(T187="NO CUMPLE EV TECNICA",0,IF(T187="NO HABILITA",0,IF(T187="HABILITA",('PRECIOS UNITARIOS'!$S187*500)/S187))))</f>
        <v>0</v>
      </c>
      <c r="V187" s="35">
        <f>'EV PRECIO REFERENCIA'!V187</f>
        <v>0</v>
      </c>
      <c r="W187" s="35" t="str">
        <f>'EV PRECIO REFERENCIA'!X187</f>
        <v>NO OFERTADO</v>
      </c>
      <c r="X187" s="37">
        <f>+IF(W187="NO OFERTADO",0,IF(W187="NO CUMPLE EV TECNICA",0,IF(W187="NO HABILITA",0,IF(W187="HABILITA",('PRECIOS UNITARIOS'!$S187*500)/V187))))</f>
        <v>0</v>
      </c>
      <c r="Y187" s="35">
        <f>'EV PRECIO REFERENCIA'!Y187</f>
        <v>0</v>
      </c>
      <c r="Z187" s="35" t="str">
        <f>'EV PRECIO REFERENCIA'!AA187</f>
        <v>NO OFERTADO</v>
      </c>
      <c r="AA187" s="37">
        <f>+IF(Z187="NO OFERTADO",0,IF(Z187="NO CUMPLE EV TECNICA",0,IF(Z187="NO HABILITA",0,IF(Z187="HABILITA",('PRECIOS UNITARIOS'!$S187*500)/Y187))))</f>
        <v>0</v>
      </c>
      <c r="AB187" s="35">
        <f>'EV PRECIO REFERENCIA'!AB187</f>
        <v>0</v>
      </c>
      <c r="AC187" s="35" t="str">
        <f>'EV PRECIO REFERENCIA'!AD187</f>
        <v>NO OFERTADO</v>
      </c>
      <c r="AD187" s="37">
        <f>+IF(AC187="NO OFERTADO",0,IF(AC187="NO CUMPLE EV TECNICA",0,IF(AC187="NO HABILITA",0,IF(AC187="HABILITA",('PRECIOS UNITARIOS'!$S187*500)/AB187))))</f>
        <v>0</v>
      </c>
      <c r="AE187" s="35">
        <f>'EV PRECIO REFERENCIA'!AE187</f>
        <v>0</v>
      </c>
      <c r="AF187" s="35" t="str">
        <f>'EV PRECIO REFERENCIA'!AG187</f>
        <v>NO OFERTADO</v>
      </c>
      <c r="AG187" s="37">
        <f>+IF(AF187="NO OFERTADO",0,IF(AF187="NO CUMPLE EV TECNICA",0,IF(AF187="NO HABILITA",0,IF(AF187="HABILITA",('PRECIOS UNITARIOS'!$S187*500)/AE187))))</f>
        <v>0</v>
      </c>
      <c r="AH187" s="35">
        <f>'EV PRECIO REFERENCIA'!AH187</f>
        <v>0</v>
      </c>
      <c r="AI187" s="35" t="str">
        <f>'EV PRECIO REFERENCIA'!AJ187</f>
        <v>NO OFERTADO</v>
      </c>
      <c r="AJ187" s="37">
        <f>+IF(AI187="NO OFERTADO",0,IF(AI187="NO CUMPLE EV TECNICA",0,IF(AI187="NO HABILITA",0,IF(AI187="HABILITA",('PRECIOS UNITARIOS'!$S187*500)/AH187))))</f>
        <v>0</v>
      </c>
      <c r="AK187" s="35">
        <f>'EV PRECIO REFERENCIA'!AK187</f>
        <v>0</v>
      </c>
      <c r="AL187" s="35" t="str">
        <f>'EV PRECIO REFERENCIA'!AM187</f>
        <v>NO OFERTADO</v>
      </c>
      <c r="AM187" s="37">
        <f>+IF(AL187="NO OFERTADO",0,IF(AL187="NO CUMPLE EV TECNICA",0,IF(AL187="NO HABILITA",0,IF(AL187="HABILITA",('PRECIOS UNITARIOS'!$S187*500)/AK187))))</f>
        <v>0</v>
      </c>
      <c r="AN187" s="35">
        <f>'EV PRECIO REFERENCIA'!AN187</f>
        <v>0</v>
      </c>
      <c r="AO187" s="35" t="str">
        <f>'EV PRECIO REFERENCIA'!AP187</f>
        <v>NO OFERTADO</v>
      </c>
      <c r="AP187" s="37">
        <f>+IF(AO187="NO OFERTADO",0,IF(AO187="NO CUMPLE EV TECNICA",0,IF(AO187="NO HABILITA",0,IF(AO187="HABILITA",('PRECIOS UNITARIOS'!$S187*500)/AN187))))</f>
        <v>0</v>
      </c>
    </row>
    <row r="188" spans="1:42" s="14" customFormat="1" ht="25.5" x14ac:dyDescent="0.2">
      <c r="A188" s="133">
        <v>179</v>
      </c>
      <c r="B188" s="49" t="s">
        <v>153</v>
      </c>
      <c r="C188" s="49" t="s">
        <v>152</v>
      </c>
      <c r="D188" s="132">
        <v>1</v>
      </c>
      <c r="E188" s="50" t="s">
        <v>331</v>
      </c>
      <c r="F188" s="164">
        <v>23925</v>
      </c>
      <c r="G188" s="35">
        <f>'EV PRECIO REFERENCIA'!G188</f>
        <v>0</v>
      </c>
      <c r="H188" s="35" t="str">
        <f>'EV PRECIO REFERENCIA'!I188</f>
        <v>NO OFERTADO</v>
      </c>
      <c r="I188" s="37">
        <f>+IF(H188="NO OFERTADO",0,IF(H188="NO CUMPLE EV TECNICA",0,IF(H188="NO HABILITA",0,IF(H188="HABILITA",('PRECIOS UNITARIOS'!$S188*500)/G188))))</f>
        <v>0</v>
      </c>
      <c r="J188" s="35">
        <f>'EV PRECIO REFERENCIA'!J188</f>
        <v>0</v>
      </c>
      <c r="K188" s="35" t="str">
        <f>'EV PRECIO REFERENCIA'!L188</f>
        <v>NO OFERTADO</v>
      </c>
      <c r="L188" s="37">
        <f>+IF(K188="NO OFERTADO",0,IF(K188="NO CUMPLE EV TECNICA",0,IF(K188="NO HABILITA",0,IF(K188="HABILITA",('PRECIOS UNITARIOS'!$S188*500)/J188))))</f>
        <v>0</v>
      </c>
      <c r="M188" s="35">
        <f>'EV PRECIO REFERENCIA'!M188</f>
        <v>0</v>
      </c>
      <c r="N188" s="35" t="str">
        <f>'EV PRECIO REFERENCIA'!O188</f>
        <v>NO OFERTADO</v>
      </c>
      <c r="O188" s="37">
        <f>+IF(N188="NO OFERTADO",0,IF(N188="NO CUMPLE EV TECNICA",0,IF(N188="NO HABILITA",0,IF(N188="HABILITA",('PRECIOS UNITARIOS'!$S188*500)/M188))))</f>
        <v>0</v>
      </c>
      <c r="P188" s="35">
        <f>'EV PRECIO REFERENCIA'!P188</f>
        <v>0</v>
      </c>
      <c r="Q188" s="35" t="str">
        <f>'EV PRECIO REFERENCIA'!R188</f>
        <v>NO OFERTADO</v>
      </c>
      <c r="R188" s="37">
        <f>+IF(Q188="NO OFERTADO",0,IF(Q188="NO CUMPLE EV TECNICA",0,IF(Q188="NO HABILITA",0,IF(Q188="HABILITA",('PRECIOS UNITARIOS'!$S188*500)/P188))))</f>
        <v>0</v>
      </c>
      <c r="S188" s="35">
        <f>'EV PRECIO REFERENCIA'!S188</f>
        <v>0</v>
      </c>
      <c r="T188" s="35" t="str">
        <f>'EV PRECIO REFERENCIA'!U188</f>
        <v>NO OFERTADO</v>
      </c>
      <c r="U188" s="37">
        <f>+IF(T188="NO OFERTADO",0,IF(T188="NO CUMPLE EV TECNICA",0,IF(T188="NO HABILITA",0,IF(T188="HABILITA",('PRECIOS UNITARIOS'!$S188*500)/S188))))</f>
        <v>0</v>
      </c>
      <c r="V188" s="35">
        <f>'EV PRECIO REFERENCIA'!V188</f>
        <v>0</v>
      </c>
      <c r="W188" s="35" t="str">
        <f>'EV PRECIO REFERENCIA'!X188</f>
        <v>NO OFERTADO</v>
      </c>
      <c r="X188" s="37">
        <f>+IF(W188="NO OFERTADO",0,IF(W188="NO CUMPLE EV TECNICA",0,IF(W188="NO HABILITA",0,IF(W188="HABILITA",('PRECIOS UNITARIOS'!$S188*500)/V188))))</f>
        <v>0</v>
      </c>
      <c r="Y188" s="35">
        <f>'EV PRECIO REFERENCIA'!Y188</f>
        <v>0</v>
      </c>
      <c r="Z188" s="35" t="str">
        <f>'EV PRECIO REFERENCIA'!AA188</f>
        <v>NO OFERTADO</v>
      </c>
      <c r="AA188" s="37">
        <f>+IF(Z188="NO OFERTADO",0,IF(Z188="NO CUMPLE EV TECNICA",0,IF(Z188="NO HABILITA",0,IF(Z188="HABILITA",('PRECIOS UNITARIOS'!$S188*500)/Y188))))</f>
        <v>0</v>
      </c>
      <c r="AB188" s="35">
        <f>'EV PRECIO REFERENCIA'!AB188</f>
        <v>0</v>
      </c>
      <c r="AC188" s="35" t="str">
        <f>'EV PRECIO REFERENCIA'!AD188</f>
        <v>NO OFERTADO</v>
      </c>
      <c r="AD188" s="37">
        <f>+IF(AC188="NO OFERTADO",0,IF(AC188="NO CUMPLE EV TECNICA",0,IF(AC188="NO HABILITA",0,IF(AC188="HABILITA",('PRECIOS UNITARIOS'!$S188*500)/AB188))))</f>
        <v>0</v>
      </c>
      <c r="AE188" s="35">
        <f>'EV PRECIO REFERENCIA'!AE188</f>
        <v>0</v>
      </c>
      <c r="AF188" s="35" t="str">
        <f>'EV PRECIO REFERENCIA'!AG188</f>
        <v>NO OFERTADO</v>
      </c>
      <c r="AG188" s="37">
        <f>+IF(AF188="NO OFERTADO",0,IF(AF188="NO CUMPLE EV TECNICA",0,IF(AF188="NO HABILITA",0,IF(AF188="HABILITA",('PRECIOS UNITARIOS'!$S188*500)/AE188))))</f>
        <v>0</v>
      </c>
      <c r="AH188" s="35">
        <f>'EV PRECIO REFERENCIA'!AH188</f>
        <v>0</v>
      </c>
      <c r="AI188" s="35" t="str">
        <f>'EV PRECIO REFERENCIA'!AJ188</f>
        <v>NO OFERTADO</v>
      </c>
      <c r="AJ188" s="37">
        <f>+IF(AI188="NO OFERTADO",0,IF(AI188="NO CUMPLE EV TECNICA",0,IF(AI188="NO HABILITA",0,IF(AI188="HABILITA",('PRECIOS UNITARIOS'!$S188*500)/AH188))))</f>
        <v>0</v>
      </c>
      <c r="AK188" s="35">
        <f>'EV PRECIO REFERENCIA'!AK188</f>
        <v>0</v>
      </c>
      <c r="AL188" s="35" t="str">
        <f>'EV PRECIO REFERENCIA'!AM188</f>
        <v>NO OFERTADO</v>
      </c>
      <c r="AM188" s="37">
        <f>+IF(AL188="NO OFERTADO",0,IF(AL188="NO CUMPLE EV TECNICA",0,IF(AL188="NO HABILITA",0,IF(AL188="HABILITA",('PRECIOS UNITARIOS'!$S188*500)/AK188))))</f>
        <v>0</v>
      </c>
      <c r="AN188" s="35">
        <f>'EV PRECIO REFERENCIA'!AN188</f>
        <v>0</v>
      </c>
      <c r="AO188" s="35" t="str">
        <f>'EV PRECIO REFERENCIA'!AP188</f>
        <v>NO OFERTADO</v>
      </c>
      <c r="AP188" s="37">
        <f>+IF(AO188="NO OFERTADO",0,IF(AO188="NO CUMPLE EV TECNICA",0,IF(AO188="NO HABILITA",0,IF(AO188="HABILITA",('PRECIOS UNITARIOS'!$S188*500)/AN188))))</f>
        <v>0</v>
      </c>
    </row>
    <row r="189" spans="1:42" s="14" customFormat="1" ht="25.5" x14ac:dyDescent="0.2">
      <c r="A189" s="132">
        <v>180</v>
      </c>
      <c r="B189" s="49" t="s">
        <v>160</v>
      </c>
      <c r="C189" s="49" t="s">
        <v>157</v>
      </c>
      <c r="D189" s="132">
        <v>1</v>
      </c>
      <c r="E189" s="50" t="s">
        <v>331</v>
      </c>
      <c r="F189" s="164">
        <v>359391</v>
      </c>
      <c r="G189" s="35">
        <f>'EV PRECIO REFERENCIA'!G189</f>
        <v>0</v>
      </c>
      <c r="H189" s="35" t="str">
        <f>'EV PRECIO REFERENCIA'!I189</f>
        <v>NO OFERTADO</v>
      </c>
      <c r="I189" s="37">
        <f>+IF(H189="NO OFERTADO",0,IF(H189="NO CUMPLE EV TECNICA",0,IF(H189="NO HABILITA",0,IF(H189="HABILITA",('PRECIOS UNITARIOS'!$S189*500)/G189))))</f>
        <v>0</v>
      </c>
      <c r="J189" s="35">
        <f>'EV PRECIO REFERENCIA'!J189</f>
        <v>0</v>
      </c>
      <c r="K189" s="35" t="str">
        <f>'EV PRECIO REFERENCIA'!L189</f>
        <v>NO OFERTADO</v>
      </c>
      <c r="L189" s="37">
        <f>+IF(K189="NO OFERTADO",0,IF(K189="NO CUMPLE EV TECNICA",0,IF(K189="NO HABILITA",0,IF(K189="HABILITA",('PRECIOS UNITARIOS'!$S189*500)/J189))))</f>
        <v>0</v>
      </c>
      <c r="M189" s="35">
        <f>'EV PRECIO REFERENCIA'!M189</f>
        <v>0</v>
      </c>
      <c r="N189" s="35" t="str">
        <f>'EV PRECIO REFERENCIA'!O189</f>
        <v>NO OFERTADO</v>
      </c>
      <c r="O189" s="37">
        <f>+IF(N189="NO OFERTADO",0,IF(N189="NO CUMPLE EV TECNICA",0,IF(N189="NO HABILITA",0,IF(N189="HABILITA",('PRECIOS UNITARIOS'!$S189*500)/M189))))</f>
        <v>0</v>
      </c>
      <c r="P189" s="35">
        <f>'EV PRECIO REFERENCIA'!P189</f>
        <v>0</v>
      </c>
      <c r="Q189" s="35" t="str">
        <f>'EV PRECIO REFERENCIA'!R189</f>
        <v>NO OFERTADO</v>
      </c>
      <c r="R189" s="37">
        <f>+IF(Q189="NO OFERTADO",0,IF(Q189="NO CUMPLE EV TECNICA",0,IF(Q189="NO HABILITA",0,IF(Q189="HABILITA",('PRECIOS UNITARIOS'!$S189*500)/P189))))</f>
        <v>0</v>
      </c>
      <c r="S189" s="35">
        <f>'EV PRECIO REFERENCIA'!S189</f>
        <v>0</v>
      </c>
      <c r="T189" s="35" t="str">
        <f>'EV PRECIO REFERENCIA'!U189</f>
        <v>NO OFERTADO</v>
      </c>
      <c r="U189" s="37">
        <f>+IF(T189="NO OFERTADO",0,IF(T189="NO CUMPLE EV TECNICA",0,IF(T189="NO HABILITA",0,IF(T189="HABILITA",('PRECIOS UNITARIOS'!$S189*500)/S189))))</f>
        <v>0</v>
      </c>
      <c r="V189" s="35">
        <f>'EV PRECIO REFERENCIA'!V189</f>
        <v>0</v>
      </c>
      <c r="W189" s="35" t="str">
        <f>'EV PRECIO REFERENCIA'!X189</f>
        <v>NO OFERTADO</v>
      </c>
      <c r="X189" s="37">
        <f>+IF(W189="NO OFERTADO",0,IF(W189="NO CUMPLE EV TECNICA",0,IF(W189="NO HABILITA",0,IF(W189="HABILITA",('PRECIOS UNITARIOS'!$S189*500)/V189))))</f>
        <v>0</v>
      </c>
      <c r="Y189" s="35">
        <f>'EV PRECIO REFERENCIA'!Y189</f>
        <v>0</v>
      </c>
      <c r="Z189" s="35" t="str">
        <f>'EV PRECIO REFERENCIA'!AA189</f>
        <v>NO OFERTADO</v>
      </c>
      <c r="AA189" s="37">
        <f>+IF(Z189="NO OFERTADO",0,IF(Z189="NO CUMPLE EV TECNICA",0,IF(Z189="NO HABILITA",0,IF(Z189="HABILITA",('PRECIOS UNITARIOS'!$S189*500)/Y189))))</f>
        <v>0</v>
      </c>
      <c r="AB189" s="35">
        <f>'EV PRECIO REFERENCIA'!AB189</f>
        <v>0</v>
      </c>
      <c r="AC189" s="35" t="str">
        <f>'EV PRECIO REFERENCIA'!AD189</f>
        <v>NO OFERTADO</v>
      </c>
      <c r="AD189" s="37">
        <f>+IF(AC189="NO OFERTADO",0,IF(AC189="NO CUMPLE EV TECNICA",0,IF(AC189="NO HABILITA",0,IF(AC189="HABILITA",('PRECIOS UNITARIOS'!$S189*500)/AB189))))</f>
        <v>0</v>
      </c>
      <c r="AE189" s="35">
        <f>'EV PRECIO REFERENCIA'!AE189</f>
        <v>0</v>
      </c>
      <c r="AF189" s="35" t="str">
        <f>'EV PRECIO REFERENCIA'!AG189</f>
        <v>NO OFERTADO</v>
      </c>
      <c r="AG189" s="37">
        <f>+IF(AF189="NO OFERTADO",0,IF(AF189="NO CUMPLE EV TECNICA",0,IF(AF189="NO HABILITA",0,IF(AF189="HABILITA",('PRECIOS UNITARIOS'!$S189*500)/AE189))))</f>
        <v>0</v>
      </c>
      <c r="AH189" s="35">
        <f>'EV PRECIO REFERENCIA'!AH189</f>
        <v>0</v>
      </c>
      <c r="AI189" s="35" t="str">
        <f>'EV PRECIO REFERENCIA'!AJ189</f>
        <v>NO OFERTADO</v>
      </c>
      <c r="AJ189" s="37">
        <f>+IF(AI189="NO OFERTADO",0,IF(AI189="NO CUMPLE EV TECNICA",0,IF(AI189="NO HABILITA",0,IF(AI189="HABILITA",('PRECIOS UNITARIOS'!$S189*500)/AH189))))</f>
        <v>0</v>
      </c>
      <c r="AK189" s="35">
        <f>'EV PRECIO REFERENCIA'!AK189</f>
        <v>0</v>
      </c>
      <c r="AL189" s="35" t="str">
        <f>'EV PRECIO REFERENCIA'!AM189</f>
        <v>NO OFERTADO</v>
      </c>
      <c r="AM189" s="37">
        <f>+IF(AL189="NO OFERTADO",0,IF(AL189="NO CUMPLE EV TECNICA",0,IF(AL189="NO HABILITA",0,IF(AL189="HABILITA",('PRECIOS UNITARIOS'!$S189*500)/AK189))))</f>
        <v>0</v>
      </c>
      <c r="AN189" s="35">
        <f>'EV PRECIO REFERENCIA'!AN189</f>
        <v>0</v>
      </c>
      <c r="AO189" s="35" t="str">
        <f>'EV PRECIO REFERENCIA'!AP189</f>
        <v>NO OFERTADO</v>
      </c>
      <c r="AP189" s="37">
        <f>+IF(AO189="NO OFERTADO",0,IF(AO189="NO CUMPLE EV TECNICA",0,IF(AO189="NO HABILITA",0,IF(AO189="HABILITA",('PRECIOS UNITARIOS'!$S189*500)/AN189))))</f>
        <v>0</v>
      </c>
    </row>
    <row r="190" spans="1:42" s="14" customFormat="1" ht="25.5" x14ac:dyDescent="0.2">
      <c r="A190" s="133">
        <v>181</v>
      </c>
      <c r="B190" s="49" t="s">
        <v>162</v>
      </c>
      <c r="C190" s="49" t="s">
        <v>157</v>
      </c>
      <c r="D190" s="132">
        <v>1</v>
      </c>
      <c r="E190" s="50" t="s">
        <v>331</v>
      </c>
      <c r="F190" s="164">
        <v>378994</v>
      </c>
      <c r="G190" s="35">
        <f>'EV PRECIO REFERENCIA'!G190</f>
        <v>0</v>
      </c>
      <c r="H190" s="35" t="str">
        <f>'EV PRECIO REFERENCIA'!I190</f>
        <v>NO OFERTADO</v>
      </c>
      <c r="I190" s="37">
        <f>+IF(H190="NO OFERTADO",0,IF(H190="NO CUMPLE EV TECNICA",0,IF(H190="NO HABILITA",0,IF(H190="HABILITA",('PRECIOS UNITARIOS'!$S190*500)/G190))))</f>
        <v>0</v>
      </c>
      <c r="J190" s="35">
        <f>'EV PRECIO REFERENCIA'!J190</f>
        <v>0</v>
      </c>
      <c r="K190" s="35" t="str">
        <f>'EV PRECIO REFERENCIA'!L190</f>
        <v>NO OFERTADO</v>
      </c>
      <c r="L190" s="37">
        <f>+IF(K190="NO OFERTADO",0,IF(K190="NO CUMPLE EV TECNICA",0,IF(K190="NO HABILITA",0,IF(K190="HABILITA",('PRECIOS UNITARIOS'!$S190*500)/J190))))</f>
        <v>0</v>
      </c>
      <c r="M190" s="35">
        <f>'EV PRECIO REFERENCIA'!M190</f>
        <v>0</v>
      </c>
      <c r="N190" s="35" t="str">
        <f>'EV PRECIO REFERENCIA'!O190</f>
        <v>NO OFERTADO</v>
      </c>
      <c r="O190" s="37">
        <f>+IF(N190="NO OFERTADO",0,IF(N190="NO CUMPLE EV TECNICA",0,IF(N190="NO HABILITA",0,IF(N190="HABILITA",('PRECIOS UNITARIOS'!$S190*500)/M190))))</f>
        <v>0</v>
      </c>
      <c r="P190" s="35">
        <f>'EV PRECIO REFERENCIA'!P190</f>
        <v>0</v>
      </c>
      <c r="Q190" s="35" t="str">
        <f>'EV PRECIO REFERENCIA'!R190</f>
        <v>NO OFERTADO</v>
      </c>
      <c r="R190" s="37">
        <f>+IF(Q190="NO OFERTADO",0,IF(Q190="NO CUMPLE EV TECNICA",0,IF(Q190="NO HABILITA",0,IF(Q190="HABILITA",('PRECIOS UNITARIOS'!$S190*500)/P190))))</f>
        <v>0</v>
      </c>
      <c r="S190" s="35">
        <f>'EV PRECIO REFERENCIA'!S190</f>
        <v>0</v>
      </c>
      <c r="T190" s="35" t="str">
        <f>'EV PRECIO REFERENCIA'!U190</f>
        <v>NO OFERTADO</v>
      </c>
      <c r="U190" s="37">
        <f>+IF(T190="NO OFERTADO",0,IF(T190="NO CUMPLE EV TECNICA",0,IF(T190="NO HABILITA",0,IF(T190="HABILITA",('PRECIOS UNITARIOS'!$S190*500)/S190))))</f>
        <v>0</v>
      </c>
      <c r="V190" s="35">
        <f>'EV PRECIO REFERENCIA'!V190</f>
        <v>0</v>
      </c>
      <c r="W190" s="35" t="str">
        <f>'EV PRECIO REFERENCIA'!X190</f>
        <v>NO OFERTADO</v>
      </c>
      <c r="X190" s="37">
        <f>+IF(W190="NO OFERTADO",0,IF(W190="NO CUMPLE EV TECNICA",0,IF(W190="NO HABILITA",0,IF(W190="HABILITA",('PRECIOS UNITARIOS'!$S190*500)/V190))))</f>
        <v>0</v>
      </c>
      <c r="Y190" s="35">
        <f>'EV PRECIO REFERENCIA'!Y190</f>
        <v>0</v>
      </c>
      <c r="Z190" s="35" t="str">
        <f>'EV PRECIO REFERENCIA'!AA190</f>
        <v>NO OFERTADO</v>
      </c>
      <c r="AA190" s="37">
        <f>+IF(Z190="NO OFERTADO",0,IF(Z190="NO CUMPLE EV TECNICA",0,IF(Z190="NO HABILITA",0,IF(Z190="HABILITA",('PRECIOS UNITARIOS'!$S190*500)/Y190))))</f>
        <v>0</v>
      </c>
      <c r="AB190" s="35">
        <f>'EV PRECIO REFERENCIA'!AB190</f>
        <v>0</v>
      </c>
      <c r="AC190" s="35" t="str">
        <f>'EV PRECIO REFERENCIA'!AD190</f>
        <v>NO OFERTADO</v>
      </c>
      <c r="AD190" s="37">
        <f>+IF(AC190="NO OFERTADO",0,IF(AC190="NO CUMPLE EV TECNICA",0,IF(AC190="NO HABILITA",0,IF(AC190="HABILITA",('PRECIOS UNITARIOS'!$S190*500)/AB190))))</f>
        <v>0</v>
      </c>
      <c r="AE190" s="35">
        <f>'EV PRECIO REFERENCIA'!AE190</f>
        <v>0</v>
      </c>
      <c r="AF190" s="35" t="str">
        <f>'EV PRECIO REFERENCIA'!AG190</f>
        <v>NO OFERTADO</v>
      </c>
      <c r="AG190" s="37">
        <f>+IF(AF190="NO OFERTADO",0,IF(AF190="NO CUMPLE EV TECNICA",0,IF(AF190="NO HABILITA",0,IF(AF190="HABILITA",('PRECIOS UNITARIOS'!$S190*500)/AE190))))</f>
        <v>0</v>
      </c>
      <c r="AH190" s="35">
        <f>'EV PRECIO REFERENCIA'!AH190</f>
        <v>0</v>
      </c>
      <c r="AI190" s="35" t="str">
        <f>'EV PRECIO REFERENCIA'!AJ190</f>
        <v>NO OFERTADO</v>
      </c>
      <c r="AJ190" s="37">
        <f>+IF(AI190="NO OFERTADO",0,IF(AI190="NO CUMPLE EV TECNICA",0,IF(AI190="NO HABILITA",0,IF(AI190="HABILITA",('PRECIOS UNITARIOS'!$S190*500)/AH190))))</f>
        <v>0</v>
      </c>
      <c r="AK190" s="35">
        <f>'EV PRECIO REFERENCIA'!AK190</f>
        <v>0</v>
      </c>
      <c r="AL190" s="35" t="str">
        <f>'EV PRECIO REFERENCIA'!AM190</f>
        <v>NO OFERTADO</v>
      </c>
      <c r="AM190" s="37">
        <f>+IF(AL190="NO OFERTADO",0,IF(AL190="NO CUMPLE EV TECNICA",0,IF(AL190="NO HABILITA",0,IF(AL190="HABILITA",('PRECIOS UNITARIOS'!$S190*500)/AK190))))</f>
        <v>0</v>
      </c>
      <c r="AN190" s="35">
        <f>'EV PRECIO REFERENCIA'!AN190</f>
        <v>0</v>
      </c>
      <c r="AO190" s="35" t="str">
        <f>'EV PRECIO REFERENCIA'!AP190</f>
        <v>NO OFERTADO</v>
      </c>
      <c r="AP190" s="37">
        <f>+IF(AO190="NO OFERTADO",0,IF(AO190="NO CUMPLE EV TECNICA",0,IF(AO190="NO HABILITA",0,IF(AO190="HABILITA",('PRECIOS UNITARIOS'!$S190*500)/AN190))))</f>
        <v>0</v>
      </c>
    </row>
    <row r="191" spans="1:42" s="14" customFormat="1" ht="25.5" x14ac:dyDescent="0.2">
      <c r="A191" s="132">
        <v>182</v>
      </c>
      <c r="B191" s="49" t="s">
        <v>164</v>
      </c>
      <c r="C191" s="49" t="s">
        <v>165</v>
      </c>
      <c r="D191" s="132">
        <v>1</v>
      </c>
      <c r="E191" s="50" t="s">
        <v>331</v>
      </c>
      <c r="F191" s="164">
        <v>295527</v>
      </c>
      <c r="G191" s="35">
        <f>'EV PRECIO REFERENCIA'!G191</f>
        <v>0</v>
      </c>
      <c r="H191" s="35" t="str">
        <f>'EV PRECIO REFERENCIA'!I191</f>
        <v>NO OFERTADO</v>
      </c>
      <c r="I191" s="37">
        <f>+IF(H191="NO OFERTADO",0,IF(H191="NO CUMPLE EV TECNICA",0,IF(H191="NO HABILITA",0,IF(H191="HABILITA",('PRECIOS UNITARIOS'!$S191*500)/G191))))</f>
        <v>0</v>
      </c>
      <c r="J191" s="35">
        <f>'EV PRECIO REFERENCIA'!J191</f>
        <v>0</v>
      </c>
      <c r="K191" s="35" t="str">
        <f>'EV PRECIO REFERENCIA'!L191</f>
        <v>NO OFERTADO</v>
      </c>
      <c r="L191" s="37">
        <f>+IF(K191="NO OFERTADO",0,IF(K191="NO CUMPLE EV TECNICA",0,IF(K191="NO HABILITA",0,IF(K191="HABILITA",('PRECIOS UNITARIOS'!$S191*500)/J191))))</f>
        <v>0</v>
      </c>
      <c r="M191" s="35">
        <f>'EV PRECIO REFERENCIA'!M191</f>
        <v>0</v>
      </c>
      <c r="N191" s="35" t="str">
        <f>'EV PRECIO REFERENCIA'!O191</f>
        <v>NO OFERTADO</v>
      </c>
      <c r="O191" s="37">
        <f>+IF(N191="NO OFERTADO",0,IF(N191="NO CUMPLE EV TECNICA",0,IF(N191="NO HABILITA",0,IF(N191="HABILITA",('PRECIOS UNITARIOS'!$S191*500)/M191))))</f>
        <v>0</v>
      </c>
      <c r="P191" s="35">
        <f>'EV PRECIO REFERENCIA'!P191</f>
        <v>0</v>
      </c>
      <c r="Q191" s="35" t="str">
        <f>'EV PRECIO REFERENCIA'!R191</f>
        <v>NO OFERTADO</v>
      </c>
      <c r="R191" s="37">
        <f>+IF(Q191="NO OFERTADO",0,IF(Q191="NO CUMPLE EV TECNICA",0,IF(Q191="NO HABILITA",0,IF(Q191="HABILITA",('PRECIOS UNITARIOS'!$S191*500)/P191))))</f>
        <v>0</v>
      </c>
      <c r="S191" s="35">
        <f>'EV PRECIO REFERENCIA'!S191</f>
        <v>0</v>
      </c>
      <c r="T191" s="35" t="str">
        <f>'EV PRECIO REFERENCIA'!U191</f>
        <v>NO OFERTADO</v>
      </c>
      <c r="U191" s="37">
        <f>+IF(T191="NO OFERTADO",0,IF(T191="NO CUMPLE EV TECNICA",0,IF(T191="NO HABILITA",0,IF(T191="HABILITA",('PRECIOS UNITARIOS'!$S191*500)/S191))))</f>
        <v>0</v>
      </c>
      <c r="V191" s="35">
        <f>'EV PRECIO REFERENCIA'!V191</f>
        <v>0</v>
      </c>
      <c r="W191" s="35" t="str">
        <f>'EV PRECIO REFERENCIA'!X191</f>
        <v>NO OFERTADO</v>
      </c>
      <c r="X191" s="37">
        <f>+IF(W191="NO OFERTADO",0,IF(W191="NO CUMPLE EV TECNICA",0,IF(W191="NO HABILITA",0,IF(W191="HABILITA",('PRECIOS UNITARIOS'!$S191*500)/V191))))</f>
        <v>0</v>
      </c>
      <c r="Y191" s="35">
        <f>'EV PRECIO REFERENCIA'!Y191</f>
        <v>0</v>
      </c>
      <c r="Z191" s="35" t="str">
        <f>'EV PRECIO REFERENCIA'!AA191</f>
        <v>NO OFERTADO</v>
      </c>
      <c r="AA191" s="37">
        <f>+IF(Z191="NO OFERTADO",0,IF(Z191="NO CUMPLE EV TECNICA",0,IF(Z191="NO HABILITA",0,IF(Z191="HABILITA",('PRECIOS UNITARIOS'!$S191*500)/Y191))))</f>
        <v>0</v>
      </c>
      <c r="AB191" s="35">
        <f>'EV PRECIO REFERENCIA'!AB191</f>
        <v>0</v>
      </c>
      <c r="AC191" s="35" t="str">
        <f>'EV PRECIO REFERENCIA'!AD191</f>
        <v>NO OFERTADO</v>
      </c>
      <c r="AD191" s="37">
        <f>+IF(AC191="NO OFERTADO",0,IF(AC191="NO CUMPLE EV TECNICA",0,IF(AC191="NO HABILITA",0,IF(AC191="HABILITA",('PRECIOS UNITARIOS'!$S191*500)/AB191))))</f>
        <v>0</v>
      </c>
      <c r="AE191" s="35">
        <f>'EV PRECIO REFERENCIA'!AE191</f>
        <v>0</v>
      </c>
      <c r="AF191" s="35" t="str">
        <f>'EV PRECIO REFERENCIA'!AG191</f>
        <v>NO OFERTADO</v>
      </c>
      <c r="AG191" s="37">
        <f>+IF(AF191="NO OFERTADO",0,IF(AF191="NO CUMPLE EV TECNICA",0,IF(AF191="NO HABILITA",0,IF(AF191="HABILITA",('PRECIOS UNITARIOS'!$S191*500)/AE191))))</f>
        <v>0</v>
      </c>
      <c r="AH191" s="35">
        <f>'EV PRECIO REFERENCIA'!AH191</f>
        <v>0</v>
      </c>
      <c r="AI191" s="35" t="str">
        <f>'EV PRECIO REFERENCIA'!AJ191</f>
        <v>NO OFERTADO</v>
      </c>
      <c r="AJ191" s="37">
        <f>+IF(AI191="NO OFERTADO",0,IF(AI191="NO CUMPLE EV TECNICA",0,IF(AI191="NO HABILITA",0,IF(AI191="HABILITA",('PRECIOS UNITARIOS'!$S191*500)/AH191))))</f>
        <v>0</v>
      </c>
      <c r="AK191" s="35">
        <f>'EV PRECIO REFERENCIA'!AK191</f>
        <v>0</v>
      </c>
      <c r="AL191" s="35" t="str">
        <f>'EV PRECIO REFERENCIA'!AM191</f>
        <v>NO OFERTADO</v>
      </c>
      <c r="AM191" s="37">
        <f>+IF(AL191="NO OFERTADO",0,IF(AL191="NO CUMPLE EV TECNICA",0,IF(AL191="NO HABILITA",0,IF(AL191="HABILITA",('PRECIOS UNITARIOS'!$S191*500)/AK191))))</f>
        <v>0</v>
      </c>
      <c r="AN191" s="35">
        <f>'EV PRECIO REFERENCIA'!AN191</f>
        <v>0</v>
      </c>
      <c r="AO191" s="35" t="str">
        <f>'EV PRECIO REFERENCIA'!AP191</f>
        <v>NO OFERTADO</v>
      </c>
      <c r="AP191" s="37">
        <f>+IF(AO191="NO OFERTADO",0,IF(AO191="NO CUMPLE EV TECNICA",0,IF(AO191="NO HABILITA",0,IF(AO191="HABILITA",('PRECIOS UNITARIOS'!$S191*500)/AN191))))</f>
        <v>0</v>
      </c>
    </row>
    <row r="192" spans="1:42" s="14" customFormat="1" ht="25.5" x14ac:dyDescent="0.2">
      <c r="A192" s="133">
        <v>183</v>
      </c>
      <c r="B192" s="49" t="s">
        <v>167</v>
      </c>
      <c r="C192" s="49" t="s">
        <v>166</v>
      </c>
      <c r="D192" s="132">
        <v>1</v>
      </c>
      <c r="E192" s="50" t="s">
        <v>331</v>
      </c>
      <c r="F192" s="164">
        <v>1229313</v>
      </c>
      <c r="G192" s="35">
        <f>'EV PRECIO REFERENCIA'!G192</f>
        <v>0</v>
      </c>
      <c r="H192" s="35" t="str">
        <f>'EV PRECIO REFERENCIA'!I192</f>
        <v>NO OFERTADO</v>
      </c>
      <c r="I192" s="37">
        <f>+IF(H192="NO OFERTADO",0,IF(H192="NO CUMPLE EV TECNICA",0,IF(H192="NO HABILITA",0,IF(H192="HABILITA",('PRECIOS UNITARIOS'!$S192*500)/G192))))</f>
        <v>0</v>
      </c>
      <c r="J192" s="35">
        <f>'EV PRECIO REFERENCIA'!J192</f>
        <v>0</v>
      </c>
      <c r="K192" s="35" t="str">
        <f>'EV PRECIO REFERENCIA'!L192</f>
        <v>NO OFERTADO</v>
      </c>
      <c r="L192" s="37">
        <f>+IF(K192="NO OFERTADO",0,IF(K192="NO CUMPLE EV TECNICA",0,IF(K192="NO HABILITA",0,IF(K192="HABILITA",('PRECIOS UNITARIOS'!$S192*500)/J192))))</f>
        <v>0</v>
      </c>
      <c r="M192" s="35">
        <f>'EV PRECIO REFERENCIA'!M192</f>
        <v>0</v>
      </c>
      <c r="N192" s="35" t="str">
        <f>'EV PRECIO REFERENCIA'!O192</f>
        <v>NO OFERTADO</v>
      </c>
      <c r="O192" s="37">
        <f>+IF(N192="NO OFERTADO",0,IF(N192="NO CUMPLE EV TECNICA",0,IF(N192="NO HABILITA",0,IF(N192="HABILITA",('PRECIOS UNITARIOS'!$S192*500)/M192))))</f>
        <v>0</v>
      </c>
      <c r="P192" s="35">
        <f>'EV PRECIO REFERENCIA'!P192</f>
        <v>0</v>
      </c>
      <c r="Q192" s="35" t="str">
        <f>'EV PRECIO REFERENCIA'!R192</f>
        <v>NO OFERTADO</v>
      </c>
      <c r="R192" s="37">
        <f>+IF(Q192="NO OFERTADO",0,IF(Q192="NO CUMPLE EV TECNICA",0,IF(Q192="NO HABILITA",0,IF(Q192="HABILITA",('PRECIOS UNITARIOS'!$S192*500)/P192))))</f>
        <v>0</v>
      </c>
      <c r="S192" s="35">
        <f>'EV PRECIO REFERENCIA'!S192</f>
        <v>0</v>
      </c>
      <c r="T192" s="35" t="str">
        <f>'EV PRECIO REFERENCIA'!U192</f>
        <v>NO OFERTADO</v>
      </c>
      <c r="U192" s="37">
        <f>+IF(T192="NO OFERTADO",0,IF(T192="NO CUMPLE EV TECNICA",0,IF(T192="NO HABILITA",0,IF(T192="HABILITA",('PRECIOS UNITARIOS'!$S192*500)/S192))))</f>
        <v>0</v>
      </c>
      <c r="V192" s="35">
        <f>'EV PRECIO REFERENCIA'!V192</f>
        <v>0</v>
      </c>
      <c r="W192" s="35" t="str">
        <f>'EV PRECIO REFERENCIA'!X192</f>
        <v>NO OFERTADO</v>
      </c>
      <c r="X192" s="37">
        <f>+IF(W192="NO OFERTADO",0,IF(W192="NO CUMPLE EV TECNICA",0,IF(W192="NO HABILITA",0,IF(W192="HABILITA",('PRECIOS UNITARIOS'!$S192*500)/V192))))</f>
        <v>0</v>
      </c>
      <c r="Y192" s="35">
        <f>'EV PRECIO REFERENCIA'!Y192</f>
        <v>0</v>
      </c>
      <c r="Z192" s="35" t="str">
        <f>'EV PRECIO REFERENCIA'!AA192</f>
        <v>NO OFERTADO</v>
      </c>
      <c r="AA192" s="37">
        <f>+IF(Z192="NO OFERTADO",0,IF(Z192="NO CUMPLE EV TECNICA",0,IF(Z192="NO HABILITA",0,IF(Z192="HABILITA",('PRECIOS UNITARIOS'!$S192*500)/Y192))))</f>
        <v>0</v>
      </c>
      <c r="AB192" s="35">
        <f>'EV PRECIO REFERENCIA'!AB192</f>
        <v>0</v>
      </c>
      <c r="AC192" s="35" t="str">
        <f>'EV PRECIO REFERENCIA'!AD192</f>
        <v>NO OFERTADO</v>
      </c>
      <c r="AD192" s="37">
        <f>+IF(AC192="NO OFERTADO",0,IF(AC192="NO CUMPLE EV TECNICA",0,IF(AC192="NO HABILITA",0,IF(AC192="HABILITA",('PRECIOS UNITARIOS'!$S192*500)/AB192))))</f>
        <v>0</v>
      </c>
      <c r="AE192" s="35">
        <f>'EV PRECIO REFERENCIA'!AE192</f>
        <v>0</v>
      </c>
      <c r="AF192" s="35" t="str">
        <f>'EV PRECIO REFERENCIA'!AG192</f>
        <v>NO OFERTADO</v>
      </c>
      <c r="AG192" s="37">
        <f>+IF(AF192="NO OFERTADO",0,IF(AF192="NO CUMPLE EV TECNICA",0,IF(AF192="NO HABILITA",0,IF(AF192="HABILITA",('PRECIOS UNITARIOS'!$S192*500)/AE192))))</f>
        <v>0</v>
      </c>
      <c r="AH192" s="35">
        <f>'EV PRECIO REFERENCIA'!AH192</f>
        <v>929999</v>
      </c>
      <c r="AI192" s="35" t="str">
        <f>'EV PRECIO REFERENCIA'!AJ192</f>
        <v>HABILITA</v>
      </c>
      <c r="AJ192" s="37">
        <f>+IF(AI192="NO OFERTADO",0,IF(AI192="NO CUMPLE EV TECNICA",0,IF(AI192="NO HABILITA",0,IF(AI192="HABILITA",('PRECIOS UNITARIOS'!$S192*500)/AH192))))</f>
        <v>500</v>
      </c>
      <c r="AK192" s="35">
        <f>'EV PRECIO REFERENCIA'!AK192</f>
        <v>0</v>
      </c>
      <c r="AL192" s="35" t="str">
        <f>'EV PRECIO REFERENCIA'!AM192</f>
        <v>NO OFERTADO</v>
      </c>
      <c r="AM192" s="37">
        <f>+IF(AL192="NO OFERTADO",0,IF(AL192="NO CUMPLE EV TECNICA",0,IF(AL192="NO HABILITA",0,IF(AL192="HABILITA",('PRECIOS UNITARIOS'!$S192*500)/AK192))))</f>
        <v>0</v>
      </c>
      <c r="AN192" s="35">
        <f>'EV PRECIO REFERENCIA'!AN192</f>
        <v>0</v>
      </c>
      <c r="AO192" s="35" t="str">
        <f>'EV PRECIO REFERENCIA'!AP192</f>
        <v>NO OFERTADO</v>
      </c>
      <c r="AP192" s="37">
        <f>+IF(AO192="NO OFERTADO",0,IF(AO192="NO CUMPLE EV TECNICA",0,IF(AO192="NO HABILITA",0,IF(AO192="HABILITA",('PRECIOS UNITARIOS'!$S192*500)/AN192))))</f>
        <v>0</v>
      </c>
    </row>
    <row r="193" spans="1:42" s="14" customFormat="1" ht="63.75" x14ac:dyDescent="0.2">
      <c r="A193" s="132">
        <v>184</v>
      </c>
      <c r="B193" s="49" t="s">
        <v>195</v>
      </c>
      <c r="C193" s="49" t="s">
        <v>196</v>
      </c>
      <c r="D193" s="132">
        <v>1</v>
      </c>
      <c r="E193" s="50" t="s">
        <v>331</v>
      </c>
      <c r="F193" s="164">
        <v>23681</v>
      </c>
      <c r="G193" s="35">
        <f>'EV PRECIO REFERENCIA'!G193</f>
        <v>0</v>
      </c>
      <c r="H193" s="35" t="str">
        <f>'EV PRECIO REFERENCIA'!I193</f>
        <v>NO OFERTADO</v>
      </c>
      <c r="I193" s="37">
        <f>+IF(H193="NO OFERTADO",0,IF(H193="NO CUMPLE EV TECNICA",0,IF(H193="NO HABILITA",0,IF(H193="HABILITA",('PRECIOS UNITARIOS'!$S193*500)/G193))))</f>
        <v>0</v>
      </c>
      <c r="J193" s="35">
        <f>'EV PRECIO REFERENCIA'!J193</f>
        <v>0</v>
      </c>
      <c r="K193" s="35" t="str">
        <f>'EV PRECIO REFERENCIA'!L193</f>
        <v>NO OFERTADO</v>
      </c>
      <c r="L193" s="37">
        <f>+IF(K193="NO OFERTADO",0,IF(K193="NO CUMPLE EV TECNICA",0,IF(K193="NO HABILITA",0,IF(K193="HABILITA",('PRECIOS UNITARIOS'!$S193*500)/J193))))</f>
        <v>0</v>
      </c>
      <c r="M193" s="35">
        <f>'EV PRECIO REFERENCIA'!M193</f>
        <v>0</v>
      </c>
      <c r="N193" s="35" t="str">
        <f>'EV PRECIO REFERENCIA'!O193</f>
        <v>NO OFERTADO</v>
      </c>
      <c r="O193" s="37">
        <f>+IF(N193="NO OFERTADO",0,IF(N193="NO CUMPLE EV TECNICA",0,IF(N193="NO HABILITA",0,IF(N193="HABILITA",('PRECIOS UNITARIOS'!$S193*500)/M193))))</f>
        <v>0</v>
      </c>
      <c r="P193" s="35">
        <f>'EV PRECIO REFERENCIA'!P193</f>
        <v>68068</v>
      </c>
      <c r="Q193" s="35" t="str">
        <f>'EV PRECIO REFERENCIA'!R193</f>
        <v>NO HABILITA</v>
      </c>
      <c r="R193" s="37">
        <f>+IF(Q193="NO OFERTADO",0,IF(Q193="NO CUMPLE EV TECNICA",0,IF(Q193="NO HABILITA",0,IF(Q193="HABILITA",('PRECIOS UNITARIOS'!$S193*500)/P193))))</f>
        <v>0</v>
      </c>
      <c r="S193" s="35">
        <f>'EV PRECIO REFERENCIA'!S193</f>
        <v>0</v>
      </c>
      <c r="T193" s="35" t="str">
        <f>'EV PRECIO REFERENCIA'!U193</f>
        <v>NO OFERTADO</v>
      </c>
      <c r="U193" s="37">
        <f>+IF(T193="NO OFERTADO",0,IF(T193="NO CUMPLE EV TECNICA",0,IF(T193="NO HABILITA",0,IF(T193="HABILITA",('PRECIOS UNITARIOS'!$S193*500)/S193))))</f>
        <v>0</v>
      </c>
      <c r="V193" s="35">
        <f>'EV PRECIO REFERENCIA'!V193</f>
        <v>0</v>
      </c>
      <c r="W193" s="35" t="str">
        <f>'EV PRECIO REFERENCIA'!X193</f>
        <v>NO OFERTADO</v>
      </c>
      <c r="X193" s="37">
        <f>+IF(W193="NO OFERTADO",0,IF(W193="NO CUMPLE EV TECNICA",0,IF(W193="NO HABILITA",0,IF(W193="HABILITA",('PRECIOS UNITARIOS'!$S193*500)/V193))))</f>
        <v>0</v>
      </c>
      <c r="Y193" s="35">
        <f>'EV PRECIO REFERENCIA'!Y193</f>
        <v>0</v>
      </c>
      <c r="Z193" s="35" t="str">
        <f>'EV PRECIO REFERENCIA'!AA193</f>
        <v>NO OFERTADO</v>
      </c>
      <c r="AA193" s="37">
        <f>+IF(Z193="NO OFERTADO",0,IF(Z193="NO CUMPLE EV TECNICA",0,IF(Z193="NO HABILITA",0,IF(Z193="HABILITA",('PRECIOS UNITARIOS'!$S193*500)/Y193))))</f>
        <v>0</v>
      </c>
      <c r="AB193" s="35">
        <f>'EV PRECIO REFERENCIA'!AB193</f>
        <v>0</v>
      </c>
      <c r="AC193" s="35" t="str">
        <f>'EV PRECIO REFERENCIA'!AD193</f>
        <v>NO OFERTADO</v>
      </c>
      <c r="AD193" s="37">
        <f>+IF(AC193="NO OFERTADO",0,IF(AC193="NO CUMPLE EV TECNICA",0,IF(AC193="NO HABILITA",0,IF(AC193="HABILITA",('PRECIOS UNITARIOS'!$S193*500)/AB193))))</f>
        <v>0</v>
      </c>
      <c r="AE193" s="35">
        <f>'EV PRECIO REFERENCIA'!AE193</f>
        <v>0</v>
      </c>
      <c r="AF193" s="35" t="str">
        <f>'EV PRECIO REFERENCIA'!AG193</f>
        <v>NO OFERTADO</v>
      </c>
      <c r="AG193" s="37">
        <f>+IF(AF193="NO OFERTADO",0,IF(AF193="NO CUMPLE EV TECNICA",0,IF(AF193="NO HABILITA",0,IF(AF193="HABILITA",('PRECIOS UNITARIOS'!$S193*500)/AE193))))</f>
        <v>0</v>
      </c>
      <c r="AH193" s="35">
        <f>'EV PRECIO REFERENCIA'!AH193</f>
        <v>0</v>
      </c>
      <c r="AI193" s="35" t="str">
        <f>'EV PRECIO REFERENCIA'!AJ193</f>
        <v>NO OFERTADO</v>
      </c>
      <c r="AJ193" s="37">
        <f>+IF(AI193="NO OFERTADO",0,IF(AI193="NO CUMPLE EV TECNICA",0,IF(AI193="NO HABILITA",0,IF(AI193="HABILITA",('PRECIOS UNITARIOS'!$S193*500)/AH193))))</f>
        <v>0</v>
      </c>
      <c r="AK193" s="35">
        <f>'EV PRECIO REFERENCIA'!AK193</f>
        <v>0</v>
      </c>
      <c r="AL193" s="35" t="str">
        <f>'EV PRECIO REFERENCIA'!AM193</f>
        <v>NO OFERTADO</v>
      </c>
      <c r="AM193" s="37">
        <f>+IF(AL193="NO OFERTADO",0,IF(AL193="NO CUMPLE EV TECNICA",0,IF(AL193="NO HABILITA",0,IF(AL193="HABILITA",('PRECIOS UNITARIOS'!$S193*500)/AK193))))</f>
        <v>0</v>
      </c>
      <c r="AN193" s="35">
        <f>'EV PRECIO REFERENCIA'!AN193</f>
        <v>0</v>
      </c>
      <c r="AO193" s="35" t="str">
        <f>'EV PRECIO REFERENCIA'!AP193</f>
        <v>NO OFERTADO</v>
      </c>
      <c r="AP193" s="37">
        <f>+IF(AO193="NO OFERTADO",0,IF(AO193="NO CUMPLE EV TECNICA",0,IF(AO193="NO HABILITA",0,IF(AO193="HABILITA",('PRECIOS UNITARIOS'!$S193*500)/AN193))))</f>
        <v>0</v>
      </c>
    </row>
    <row r="194" spans="1:42" s="14" customFormat="1" ht="51" x14ac:dyDescent="0.2">
      <c r="A194" s="133">
        <v>185</v>
      </c>
      <c r="B194" s="49" t="s">
        <v>199</v>
      </c>
      <c r="C194" s="49" t="s">
        <v>200</v>
      </c>
      <c r="D194" s="132">
        <v>1</v>
      </c>
      <c r="E194" s="50" t="s">
        <v>331</v>
      </c>
      <c r="F194" s="164">
        <v>28724</v>
      </c>
      <c r="G194" s="35">
        <f>'EV PRECIO REFERENCIA'!G194</f>
        <v>0</v>
      </c>
      <c r="H194" s="35" t="str">
        <f>'EV PRECIO REFERENCIA'!I194</f>
        <v>NO OFERTADO</v>
      </c>
      <c r="I194" s="37">
        <f>+IF(H194="NO OFERTADO",0,IF(H194="NO CUMPLE EV TECNICA",0,IF(H194="NO HABILITA",0,IF(H194="HABILITA",('PRECIOS UNITARIOS'!$S194*500)/G194))))</f>
        <v>0</v>
      </c>
      <c r="J194" s="35">
        <f>'EV PRECIO REFERENCIA'!J194</f>
        <v>0</v>
      </c>
      <c r="K194" s="35" t="str">
        <f>'EV PRECIO REFERENCIA'!L194</f>
        <v>NO OFERTADO</v>
      </c>
      <c r="L194" s="37">
        <f>+IF(K194="NO OFERTADO",0,IF(K194="NO CUMPLE EV TECNICA",0,IF(K194="NO HABILITA",0,IF(K194="HABILITA",('PRECIOS UNITARIOS'!$S194*500)/J194))))</f>
        <v>0</v>
      </c>
      <c r="M194" s="35">
        <f>'EV PRECIO REFERENCIA'!M194</f>
        <v>0</v>
      </c>
      <c r="N194" s="35" t="str">
        <f>'EV PRECIO REFERENCIA'!O194</f>
        <v>NO OFERTADO</v>
      </c>
      <c r="O194" s="37">
        <f>+IF(N194="NO OFERTADO",0,IF(N194="NO CUMPLE EV TECNICA",0,IF(N194="NO HABILITA",0,IF(N194="HABILITA",('PRECIOS UNITARIOS'!$S194*500)/M194))))</f>
        <v>0</v>
      </c>
      <c r="P194" s="35">
        <f>'EV PRECIO REFERENCIA'!P194</f>
        <v>0</v>
      </c>
      <c r="Q194" s="35" t="str">
        <f>'EV PRECIO REFERENCIA'!R194</f>
        <v>NO OFERTADO</v>
      </c>
      <c r="R194" s="37">
        <f>+IF(Q194="NO OFERTADO",0,IF(Q194="NO CUMPLE EV TECNICA",0,IF(Q194="NO HABILITA",0,IF(Q194="HABILITA",('PRECIOS UNITARIOS'!$S194*500)/P194))))</f>
        <v>0</v>
      </c>
      <c r="S194" s="35">
        <f>'EV PRECIO REFERENCIA'!S194</f>
        <v>0</v>
      </c>
      <c r="T194" s="35" t="str">
        <f>'EV PRECIO REFERENCIA'!U194</f>
        <v>NO OFERTADO</v>
      </c>
      <c r="U194" s="37">
        <f>+IF(T194="NO OFERTADO",0,IF(T194="NO CUMPLE EV TECNICA",0,IF(T194="NO HABILITA",0,IF(T194="HABILITA",('PRECIOS UNITARIOS'!$S194*500)/S194))))</f>
        <v>0</v>
      </c>
      <c r="V194" s="35">
        <f>'EV PRECIO REFERENCIA'!V194</f>
        <v>0</v>
      </c>
      <c r="W194" s="35" t="str">
        <f>'EV PRECIO REFERENCIA'!X194</f>
        <v>NO OFERTADO</v>
      </c>
      <c r="X194" s="37">
        <f>+IF(W194="NO OFERTADO",0,IF(W194="NO CUMPLE EV TECNICA",0,IF(W194="NO HABILITA",0,IF(W194="HABILITA",('PRECIOS UNITARIOS'!$S194*500)/V194))))</f>
        <v>0</v>
      </c>
      <c r="Y194" s="35">
        <f>'EV PRECIO REFERENCIA'!Y194</f>
        <v>0</v>
      </c>
      <c r="Z194" s="35" t="str">
        <f>'EV PRECIO REFERENCIA'!AA194</f>
        <v>NO OFERTADO</v>
      </c>
      <c r="AA194" s="37">
        <f>+IF(Z194="NO OFERTADO",0,IF(Z194="NO CUMPLE EV TECNICA",0,IF(Z194="NO HABILITA",0,IF(Z194="HABILITA",('PRECIOS UNITARIOS'!$S194*500)/Y194))))</f>
        <v>0</v>
      </c>
      <c r="AB194" s="35">
        <f>'EV PRECIO REFERENCIA'!AB194</f>
        <v>0</v>
      </c>
      <c r="AC194" s="35" t="str">
        <f>'EV PRECIO REFERENCIA'!AD194</f>
        <v>NO OFERTADO</v>
      </c>
      <c r="AD194" s="37">
        <f>+IF(AC194="NO OFERTADO",0,IF(AC194="NO CUMPLE EV TECNICA",0,IF(AC194="NO HABILITA",0,IF(AC194="HABILITA",('PRECIOS UNITARIOS'!$S194*500)/AB194))))</f>
        <v>0</v>
      </c>
      <c r="AE194" s="35">
        <f>'EV PRECIO REFERENCIA'!AE194</f>
        <v>0</v>
      </c>
      <c r="AF194" s="35" t="str">
        <f>'EV PRECIO REFERENCIA'!AG194</f>
        <v>NO OFERTADO</v>
      </c>
      <c r="AG194" s="37">
        <f>+IF(AF194="NO OFERTADO",0,IF(AF194="NO CUMPLE EV TECNICA",0,IF(AF194="NO HABILITA",0,IF(AF194="HABILITA",('PRECIOS UNITARIOS'!$S194*500)/AE194))))</f>
        <v>0</v>
      </c>
      <c r="AH194" s="35">
        <f>'EV PRECIO REFERENCIA'!AH194</f>
        <v>0</v>
      </c>
      <c r="AI194" s="35" t="str">
        <f>'EV PRECIO REFERENCIA'!AJ194</f>
        <v>NO OFERTADO</v>
      </c>
      <c r="AJ194" s="37">
        <f>+IF(AI194="NO OFERTADO",0,IF(AI194="NO CUMPLE EV TECNICA",0,IF(AI194="NO HABILITA",0,IF(AI194="HABILITA",('PRECIOS UNITARIOS'!$S194*500)/AH194))))</f>
        <v>0</v>
      </c>
      <c r="AK194" s="35">
        <f>'EV PRECIO REFERENCIA'!AK194</f>
        <v>0</v>
      </c>
      <c r="AL194" s="35" t="str">
        <f>'EV PRECIO REFERENCIA'!AM194</f>
        <v>NO OFERTADO</v>
      </c>
      <c r="AM194" s="37">
        <f>+IF(AL194="NO OFERTADO",0,IF(AL194="NO CUMPLE EV TECNICA",0,IF(AL194="NO HABILITA",0,IF(AL194="HABILITA",('PRECIOS UNITARIOS'!$S194*500)/AK194))))</f>
        <v>0</v>
      </c>
      <c r="AN194" s="35">
        <f>'EV PRECIO REFERENCIA'!AN194</f>
        <v>0</v>
      </c>
      <c r="AO194" s="35" t="str">
        <f>'EV PRECIO REFERENCIA'!AP194</f>
        <v>NO OFERTADO</v>
      </c>
      <c r="AP194" s="37">
        <f>+IF(AO194="NO OFERTADO",0,IF(AO194="NO CUMPLE EV TECNICA",0,IF(AO194="NO HABILITA",0,IF(AO194="HABILITA",('PRECIOS UNITARIOS'!$S194*500)/AN194))))</f>
        <v>0</v>
      </c>
    </row>
    <row r="195" spans="1:42" s="14" customFormat="1" ht="63.75" x14ac:dyDescent="0.2">
      <c r="A195" s="132">
        <v>186</v>
      </c>
      <c r="B195" s="49" t="s">
        <v>204</v>
      </c>
      <c r="C195" s="49" t="s">
        <v>201</v>
      </c>
      <c r="D195" s="132">
        <v>1</v>
      </c>
      <c r="E195" s="50" t="s">
        <v>331</v>
      </c>
      <c r="F195" s="164">
        <v>58892</v>
      </c>
      <c r="G195" s="35">
        <f>'EV PRECIO REFERENCIA'!G195</f>
        <v>0</v>
      </c>
      <c r="H195" s="35" t="str">
        <f>'EV PRECIO REFERENCIA'!I195</f>
        <v>NO OFERTADO</v>
      </c>
      <c r="I195" s="37">
        <f>+IF(H195="NO OFERTADO",0,IF(H195="NO CUMPLE EV TECNICA",0,IF(H195="NO HABILITA",0,IF(H195="HABILITA",('PRECIOS UNITARIOS'!$S195*500)/G195))))</f>
        <v>0</v>
      </c>
      <c r="J195" s="35">
        <f>'EV PRECIO REFERENCIA'!J195</f>
        <v>0</v>
      </c>
      <c r="K195" s="35" t="str">
        <f>'EV PRECIO REFERENCIA'!L195</f>
        <v>NO OFERTADO</v>
      </c>
      <c r="L195" s="37">
        <f>+IF(K195="NO OFERTADO",0,IF(K195="NO CUMPLE EV TECNICA",0,IF(K195="NO HABILITA",0,IF(K195="HABILITA",('PRECIOS UNITARIOS'!$S195*500)/J195))))</f>
        <v>0</v>
      </c>
      <c r="M195" s="35">
        <f>'EV PRECIO REFERENCIA'!M195</f>
        <v>0</v>
      </c>
      <c r="N195" s="35" t="str">
        <f>'EV PRECIO REFERENCIA'!O195</f>
        <v>NO OFERTADO</v>
      </c>
      <c r="O195" s="37">
        <f>+IF(N195="NO OFERTADO",0,IF(N195="NO CUMPLE EV TECNICA",0,IF(N195="NO HABILITA",0,IF(N195="HABILITA",('PRECIOS UNITARIOS'!$S195*500)/M195))))</f>
        <v>0</v>
      </c>
      <c r="P195" s="35">
        <f>'EV PRECIO REFERENCIA'!P195</f>
        <v>165939</v>
      </c>
      <c r="Q195" s="35" t="str">
        <f>'EV PRECIO REFERENCIA'!R195</f>
        <v>NO HABILITA</v>
      </c>
      <c r="R195" s="37">
        <f>+IF(Q195="NO OFERTADO",0,IF(Q195="NO CUMPLE EV TECNICA",0,IF(Q195="NO HABILITA",0,IF(Q195="HABILITA",('PRECIOS UNITARIOS'!$S195*500)/P195))))</f>
        <v>0</v>
      </c>
      <c r="S195" s="35">
        <f>'EV PRECIO REFERENCIA'!S195</f>
        <v>0</v>
      </c>
      <c r="T195" s="35" t="str">
        <f>'EV PRECIO REFERENCIA'!U195</f>
        <v>NO OFERTADO</v>
      </c>
      <c r="U195" s="37">
        <f>+IF(T195="NO OFERTADO",0,IF(T195="NO CUMPLE EV TECNICA",0,IF(T195="NO HABILITA",0,IF(T195="HABILITA",('PRECIOS UNITARIOS'!$S195*500)/S195))))</f>
        <v>0</v>
      </c>
      <c r="V195" s="35">
        <f>'EV PRECIO REFERENCIA'!V195</f>
        <v>0</v>
      </c>
      <c r="W195" s="35" t="str">
        <f>'EV PRECIO REFERENCIA'!X195</f>
        <v>NO OFERTADO</v>
      </c>
      <c r="X195" s="37">
        <f>+IF(W195="NO OFERTADO",0,IF(W195="NO CUMPLE EV TECNICA",0,IF(W195="NO HABILITA",0,IF(W195="HABILITA",('PRECIOS UNITARIOS'!$S195*500)/V195))))</f>
        <v>0</v>
      </c>
      <c r="Y195" s="35">
        <f>'EV PRECIO REFERENCIA'!Y195</f>
        <v>0</v>
      </c>
      <c r="Z195" s="35" t="str">
        <f>'EV PRECIO REFERENCIA'!AA195</f>
        <v>NO OFERTADO</v>
      </c>
      <c r="AA195" s="37">
        <f>+IF(Z195="NO OFERTADO",0,IF(Z195="NO CUMPLE EV TECNICA",0,IF(Z195="NO HABILITA",0,IF(Z195="HABILITA",('PRECIOS UNITARIOS'!$S195*500)/Y195))))</f>
        <v>0</v>
      </c>
      <c r="AB195" s="35">
        <f>'EV PRECIO REFERENCIA'!AB195</f>
        <v>74870</v>
      </c>
      <c r="AC195" s="35" t="str">
        <f>'EV PRECIO REFERENCIA'!AD195</f>
        <v>HABILITA</v>
      </c>
      <c r="AD195" s="37">
        <f>+IF(AC195="NO OFERTADO",0,IF(AC195="NO CUMPLE EV TECNICA",0,IF(AC195="NO HABILITA",0,IF(AC195="HABILITA",('PRECIOS UNITARIOS'!$S195*500)/AB195))))</f>
        <v>253.77320689194605</v>
      </c>
      <c r="AE195" s="35">
        <f>'EV PRECIO REFERENCIA'!AE195</f>
        <v>0</v>
      </c>
      <c r="AF195" s="35" t="str">
        <f>'EV PRECIO REFERENCIA'!AG195</f>
        <v>NO OFERTADO</v>
      </c>
      <c r="AG195" s="37">
        <f>+IF(AF195="NO OFERTADO",0,IF(AF195="NO CUMPLE EV TECNICA",0,IF(AF195="NO HABILITA",0,IF(AF195="HABILITA",('PRECIOS UNITARIOS'!$S195*500)/AE195))))</f>
        <v>0</v>
      </c>
      <c r="AH195" s="35">
        <f>'EV PRECIO REFERENCIA'!AH195</f>
        <v>0</v>
      </c>
      <c r="AI195" s="35" t="str">
        <f>'EV PRECIO REFERENCIA'!AJ195</f>
        <v>NO OFERTADO</v>
      </c>
      <c r="AJ195" s="37">
        <f>+IF(AI195="NO OFERTADO",0,IF(AI195="NO CUMPLE EV TECNICA",0,IF(AI195="NO HABILITA",0,IF(AI195="HABILITA",('PRECIOS UNITARIOS'!$S195*500)/AH195))))</f>
        <v>0</v>
      </c>
      <c r="AK195" s="35">
        <f>'EV PRECIO REFERENCIA'!AK195</f>
        <v>0</v>
      </c>
      <c r="AL195" s="35" t="str">
        <f>'EV PRECIO REFERENCIA'!AM195</f>
        <v>NO OFERTADO</v>
      </c>
      <c r="AM195" s="37">
        <f>+IF(AL195="NO OFERTADO",0,IF(AL195="NO CUMPLE EV TECNICA",0,IF(AL195="NO HABILITA",0,IF(AL195="HABILITA",('PRECIOS UNITARIOS'!$S195*500)/AK195))))</f>
        <v>0</v>
      </c>
      <c r="AN195" s="35">
        <f>'EV PRECIO REFERENCIA'!AN195</f>
        <v>38000</v>
      </c>
      <c r="AO195" s="35" t="str">
        <f>'EV PRECIO REFERENCIA'!AP195</f>
        <v>HABILITA</v>
      </c>
      <c r="AP195" s="37">
        <f>+IF(AO195="NO OFERTADO",0,IF(AO195="NO CUMPLE EV TECNICA",0,IF(AO195="NO HABILITA",0,IF(AO195="HABILITA",('PRECIOS UNITARIOS'!$S195*500)/AN195))))</f>
        <v>500</v>
      </c>
    </row>
    <row r="196" spans="1:42" s="14" customFormat="1" ht="25.5" x14ac:dyDescent="0.2">
      <c r="A196" s="133">
        <v>187</v>
      </c>
      <c r="B196" s="49" t="s">
        <v>207</v>
      </c>
      <c r="C196" s="49" t="s">
        <v>201</v>
      </c>
      <c r="D196" s="132">
        <v>1</v>
      </c>
      <c r="E196" s="50" t="s">
        <v>331</v>
      </c>
      <c r="F196" s="164">
        <v>573755</v>
      </c>
      <c r="G196" s="35">
        <f>'EV PRECIO REFERENCIA'!G196</f>
        <v>0</v>
      </c>
      <c r="H196" s="35" t="str">
        <f>'EV PRECIO REFERENCIA'!I196</f>
        <v>NO OFERTADO</v>
      </c>
      <c r="I196" s="37">
        <f>+IF(H196="NO OFERTADO",0,IF(H196="NO CUMPLE EV TECNICA",0,IF(H196="NO HABILITA",0,IF(H196="HABILITA",('PRECIOS UNITARIOS'!$S196*500)/G196))))</f>
        <v>0</v>
      </c>
      <c r="J196" s="35">
        <f>'EV PRECIO REFERENCIA'!J196</f>
        <v>0</v>
      </c>
      <c r="K196" s="35" t="str">
        <f>'EV PRECIO REFERENCIA'!L196</f>
        <v>NO OFERTADO</v>
      </c>
      <c r="L196" s="37">
        <f>+IF(K196="NO OFERTADO",0,IF(K196="NO CUMPLE EV TECNICA",0,IF(K196="NO HABILITA",0,IF(K196="HABILITA",('PRECIOS UNITARIOS'!$S196*500)/J196))))</f>
        <v>0</v>
      </c>
      <c r="M196" s="35">
        <f>'EV PRECIO REFERENCIA'!M196</f>
        <v>0</v>
      </c>
      <c r="N196" s="35" t="str">
        <f>'EV PRECIO REFERENCIA'!O196</f>
        <v>NO OFERTADO</v>
      </c>
      <c r="O196" s="37">
        <f>+IF(N196="NO OFERTADO",0,IF(N196="NO CUMPLE EV TECNICA",0,IF(N196="NO HABILITA",0,IF(N196="HABILITA",('PRECIOS UNITARIOS'!$S196*500)/M196))))</f>
        <v>0</v>
      </c>
      <c r="P196" s="35">
        <f>'EV PRECIO REFERENCIA'!P196</f>
        <v>0</v>
      </c>
      <c r="Q196" s="35" t="str">
        <f>'EV PRECIO REFERENCIA'!R196</f>
        <v>NO OFERTADO</v>
      </c>
      <c r="R196" s="37">
        <f>+IF(Q196="NO OFERTADO",0,IF(Q196="NO CUMPLE EV TECNICA",0,IF(Q196="NO HABILITA",0,IF(Q196="HABILITA",('PRECIOS UNITARIOS'!$S196*500)/P196))))</f>
        <v>0</v>
      </c>
      <c r="S196" s="35">
        <f>'EV PRECIO REFERENCIA'!S196</f>
        <v>0</v>
      </c>
      <c r="T196" s="35" t="str">
        <f>'EV PRECIO REFERENCIA'!U196</f>
        <v>NO OFERTADO</v>
      </c>
      <c r="U196" s="37">
        <f>+IF(T196="NO OFERTADO",0,IF(T196="NO CUMPLE EV TECNICA",0,IF(T196="NO HABILITA",0,IF(T196="HABILITA",('PRECIOS UNITARIOS'!$S196*500)/S196))))</f>
        <v>0</v>
      </c>
      <c r="V196" s="35">
        <f>'EV PRECIO REFERENCIA'!V196</f>
        <v>0</v>
      </c>
      <c r="W196" s="35" t="str">
        <f>'EV PRECIO REFERENCIA'!X196</f>
        <v>NO OFERTADO</v>
      </c>
      <c r="X196" s="37">
        <f>+IF(W196="NO OFERTADO",0,IF(W196="NO CUMPLE EV TECNICA",0,IF(W196="NO HABILITA",0,IF(W196="HABILITA",('PRECIOS UNITARIOS'!$S196*500)/V196))))</f>
        <v>0</v>
      </c>
      <c r="Y196" s="35">
        <f>'EV PRECIO REFERENCIA'!Y196</f>
        <v>0</v>
      </c>
      <c r="Z196" s="35" t="str">
        <f>'EV PRECIO REFERENCIA'!AA196</f>
        <v>NO OFERTADO</v>
      </c>
      <c r="AA196" s="37">
        <f>+IF(Z196="NO OFERTADO",0,IF(Z196="NO CUMPLE EV TECNICA",0,IF(Z196="NO HABILITA",0,IF(Z196="HABILITA",('PRECIOS UNITARIOS'!$S196*500)/Y196))))</f>
        <v>0</v>
      </c>
      <c r="AB196" s="35">
        <f>'EV PRECIO REFERENCIA'!AB196</f>
        <v>0</v>
      </c>
      <c r="AC196" s="35" t="str">
        <f>'EV PRECIO REFERENCIA'!AD196</f>
        <v>NO OFERTADO</v>
      </c>
      <c r="AD196" s="37">
        <f>+IF(AC196="NO OFERTADO",0,IF(AC196="NO CUMPLE EV TECNICA",0,IF(AC196="NO HABILITA",0,IF(AC196="HABILITA",('PRECIOS UNITARIOS'!$S196*500)/AB196))))</f>
        <v>0</v>
      </c>
      <c r="AE196" s="35">
        <f>'EV PRECIO REFERENCIA'!AE196</f>
        <v>0</v>
      </c>
      <c r="AF196" s="35" t="str">
        <f>'EV PRECIO REFERENCIA'!AG196</f>
        <v>NO OFERTADO</v>
      </c>
      <c r="AG196" s="37">
        <f>+IF(AF196="NO OFERTADO",0,IF(AF196="NO CUMPLE EV TECNICA",0,IF(AF196="NO HABILITA",0,IF(AF196="HABILITA",('PRECIOS UNITARIOS'!$S196*500)/AE196))))</f>
        <v>0</v>
      </c>
      <c r="AH196" s="35">
        <f>'EV PRECIO REFERENCIA'!AH196</f>
        <v>0</v>
      </c>
      <c r="AI196" s="35" t="str">
        <f>'EV PRECIO REFERENCIA'!AJ196</f>
        <v>NO OFERTADO</v>
      </c>
      <c r="AJ196" s="37">
        <f>+IF(AI196="NO OFERTADO",0,IF(AI196="NO CUMPLE EV TECNICA",0,IF(AI196="NO HABILITA",0,IF(AI196="HABILITA",('PRECIOS UNITARIOS'!$S196*500)/AH196))))</f>
        <v>0</v>
      </c>
      <c r="AK196" s="35">
        <f>'EV PRECIO REFERENCIA'!AK196</f>
        <v>0</v>
      </c>
      <c r="AL196" s="35" t="str">
        <f>'EV PRECIO REFERENCIA'!AM196</f>
        <v>NO OFERTADO</v>
      </c>
      <c r="AM196" s="37">
        <f>+IF(AL196="NO OFERTADO",0,IF(AL196="NO CUMPLE EV TECNICA",0,IF(AL196="NO HABILITA",0,IF(AL196="HABILITA",('PRECIOS UNITARIOS'!$S196*500)/AK196))))</f>
        <v>0</v>
      </c>
      <c r="AN196" s="35">
        <f>'EV PRECIO REFERENCIA'!AN196</f>
        <v>0</v>
      </c>
      <c r="AO196" s="35" t="str">
        <f>'EV PRECIO REFERENCIA'!AP196</f>
        <v>NO OFERTADO</v>
      </c>
      <c r="AP196" s="37">
        <f>+IF(AO196="NO OFERTADO",0,IF(AO196="NO CUMPLE EV TECNICA",0,IF(AO196="NO HABILITA",0,IF(AO196="HABILITA",('PRECIOS UNITARIOS'!$S196*500)/AN196))))</f>
        <v>0</v>
      </c>
    </row>
    <row r="197" spans="1:42" s="14" customFormat="1" ht="51" x14ac:dyDescent="0.2">
      <c r="A197" s="132">
        <v>188</v>
      </c>
      <c r="B197" s="49" t="s">
        <v>229</v>
      </c>
      <c r="C197" s="49" t="s">
        <v>230</v>
      </c>
      <c r="D197" s="132">
        <v>1</v>
      </c>
      <c r="E197" s="50" t="s">
        <v>331</v>
      </c>
      <c r="F197" s="164">
        <v>3541</v>
      </c>
      <c r="G197" s="35">
        <f>'EV PRECIO REFERENCIA'!G197</f>
        <v>0</v>
      </c>
      <c r="H197" s="35" t="str">
        <f>'EV PRECIO REFERENCIA'!I197</f>
        <v>NO OFERTADO</v>
      </c>
      <c r="I197" s="37">
        <f>+IF(H197="NO OFERTADO",0,IF(H197="NO CUMPLE EV TECNICA",0,IF(H197="NO HABILITA",0,IF(H197="HABILITA",('PRECIOS UNITARIOS'!$S197*500)/G197))))</f>
        <v>0</v>
      </c>
      <c r="J197" s="35">
        <f>'EV PRECIO REFERENCIA'!J197</f>
        <v>0</v>
      </c>
      <c r="K197" s="35" t="str">
        <f>'EV PRECIO REFERENCIA'!L197</f>
        <v>NO OFERTADO</v>
      </c>
      <c r="L197" s="37">
        <f>+IF(K197="NO OFERTADO",0,IF(K197="NO CUMPLE EV TECNICA",0,IF(K197="NO HABILITA",0,IF(K197="HABILITA",('PRECIOS UNITARIOS'!$S197*500)/J197))))</f>
        <v>0</v>
      </c>
      <c r="M197" s="35">
        <f>'EV PRECIO REFERENCIA'!M197</f>
        <v>0</v>
      </c>
      <c r="N197" s="35" t="str">
        <f>'EV PRECIO REFERENCIA'!O197</f>
        <v>NO OFERTADO</v>
      </c>
      <c r="O197" s="37">
        <f>+IF(N197="NO OFERTADO",0,IF(N197="NO CUMPLE EV TECNICA",0,IF(N197="NO HABILITA",0,IF(N197="HABILITA",('PRECIOS UNITARIOS'!$S197*500)/M197))))</f>
        <v>0</v>
      </c>
      <c r="P197" s="35">
        <f>'EV PRECIO REFERENCIA'!P197</f>
        <v>0</v>
      </c>
      <c r="Q197" s="35" t="str">
        <f>'EV PRECIO REFERENCIA'!R197</f>
        <v>NO OFERTADO</v>
      </c>
      <c r="R197" s="37">
        <f>+IF(Q197="NO OFERTADO",0,IF(Q197="NO CUMPLE EV TECNICA",0,IF(Q197="NO HABILITA",0,IF(Q197="HABILITA",('PRECIOS UNITARIOS'!$S197*500)/P197))))</f>
        <v>0</v>
      </c>
      <c r="S197" s="35">
        <f>'EV PRECIO REFERENCIA'!S197</f>
        <v>0</v>
      </c>
      <c r="T197" s="35" t="str">
        <f>'EV PRECIO REFERENCIA'!U197</f>
        <v>NO OFERTADO</v>
      </c>
      <c r="U197" s="37">
        <f>+IF(T197="NO OFERTADO",0,IF(T197="NO CUMPLE EV TECNICA",0,IF(T197="NO HABILITA",0,IF(T197="HABILITA",('PRECIOS UNITARIOS'!$S197*500)/S197))))</f>
        <v>0</v>
      </c>
      <c r="V197" s="35">
        <f>'EV PRECIO REFERENCIA'!V197</f>
        <v>0</v>
      </c>
      <c r="W197" s="35" t="str">
        <f>'EV PRECIO REFERENCIA'!X197</f>
        <v>NO OFERTADO</v>
      </c>
      <c r="X197" s="37">
        <f>+IF(W197="NO OFERTADO",0,IF(W197="NO CUMPLE EV TECNICA",0,IF(W197="NO HABILITA",0,IF(W197="HABILITA",('PRECIOS UNITARIOS'!$S197*500)/V197))))</f>
        <v>0</v>
      </c>
      <c r="Y197" s="35">
        <f>'EV PRECIO REFERENCIA'!Y197</f>
        <v>0</v>
      </c>
      <c r="Z197" s="35" t="str">
        <f>'EV PRECIO REFERENCIA'!AA197</f>
        <v>NO OFERTADO</v>
      </c>
      <c r="AA197" s="37">
        <f>+IF(Z197="NO OFERTADO",0,IF(Z197="NO CUMPLE EV TECNICA",0,IF(Z197="NO HABILITA",0,IF(Z197="HABILITA",('PRECIOS UNITARIOS'!$S197*500)/Y197))))</f>
        <v>0</v>
      </c>
      <c r="AB197" s="35">
        <f>'EV PRECIO REFERENCIA'!AB197</f>
        <v>0</v>
      </c>
      <c r="AC197" s="35" t="str">
        <f>'EV PRECIO REFERENCIA'!AD197</f>
        <v>NO OFERTADO</v>
      </c>
      <c r="AD197" s="37">
        <f>+IF(AC197="NO OFERTADO",0,IF(AC197="NO CUMPLE EV TECNICA",0,IF(AC197="NO HABILITA",0,IF(AC197="HABILITA",('PRECIOS UNITARIOS'!$S197*500)/AB197))))</f>
        <v>0</v>
      </c>
      <c r="AE197" s="35">
        <f>'EV PRECIO REFERENCIA'!AE197</f>
        <v>0</v>
      </c>
      <c r="AF197" s="35" t="str">
        <f>'EV PRECIO REFERENCIA'!AG197</f>
        <v>NO OFERTADO</v>
      </c>
      <c r="AG197" s="37">
        <f>+IF(AF197="NO OFERTADO",0,IF(AF197="NO CUMPLE EV TECNICA",0,IF(AF197="NO HABILITA",0,IF(AF197="HABILITA",('PRECIOS UNITARIOS'!$S197*500)/AE197))))</f>
        <v>0</v>
      </c>
      <c r="AH197" s="35">
        <f>'EV PRECIO REFERENCIA'!AH197</f>
        <v>0</v>
      </c>
      <c r="AI197" s="35" t="str">
        <f>'EV PRECIO REFERENCIA'!AJ197</f>
        <v>NO OFERTADO</v>
      </c>
      <c r="AJ197" s="37">
        <f>+IF(AI197="NO OFERTADO",0,IF(AI197="NO CUMPLE EV TECNICA",0,IF(AI197="NO HABILITA",0,IF(AI197="HABILITA",('PRECIOS UNITARIOS'!$S197*500)/AH197))))</f>
        <v>0</v>
      </c>
      <c r="AK197" s="35">
        <f>'EV PRECIO REFERENCIA'!AK197</f>
        <v>0</v>
      </c>
      <c r="AL197" s="35" t="str">
        <f>'EV PRECIO REFERENCIA'!AM197</f>
        <v>NO OFERTADO</v>
      </c>
      <c r="AM197" s="37">
        <f>+IF(AL197="NO OFERTADO",0,IF(AL197="NO CUMPLE EV TECNICA",0,IF(AL197="NO HABILITA",0,IF(AL197="HABILITA",('PRECIOS UNITARIOS'!$S197*500)/AK197))))</f>
        <v>0</v>
      </c>
      <c r="AN197" s="35">
        <f>'EV PRECIO REFERENCIA'!AN197</f>
        <v>0</v>
      </c>
      <c r="AO197" s="35" t="str">
        <f>'EV PRECIO REFERENCIA'!AP197</f>
        <v>NO OFERTADO</v>
      </c>
      <c r="AP197" s="37">
        <f>+IF(AO197="NO OFERTADO",0,IF(AO197="NO CUMPLE EV TECNICA",0,IF(AO197="NO HABILITA",0,IF(AO197="HABILITA",('PRECIOS UNITARIOS'!$S197*500)/AN197))))</f>
        <v>0</v>
      </c>
    </row>
    <row r="198" spans="1:42" s="14" customFormat="1" ht="51" x14ac:dyDescent="0.2">
      <c r="A198" s="133">
        <v>189</v>
      </c>
      <c r="B198" s="49" t="s">
        <v>232</v>
      </c>
      <c r="C198" s="49" t="s">
        <v>230</v>
      </c>
      <c r="D198" s="132">
        <v>1</v>
      </c>
      <c r="E198" s="50" t="s">
        <v>331</v>
      </c>
      <c r="F198" s="164">
        <v>3615</v>
      </c>
      <c r="G198" s="35">
        <f>'EV PRECIO REFERENCIA'!G198</f>
        <v>0</v>
      </c>
      <c r="H198" s="35" t="str">
        <f>'EV PRECIO REFERENCIA'!I198</f>
        <v>NO OFERTADO</v>
      </c>
      <c r="I198" s="37">
        <f>+IF(H198="NO OFERTADO",0,IF(H198="NO CUMPLE EV TECNICA",0,IF(H198="NO HABILITA",0,IF(H198="HABILITA",('PRECIOS UNITARIOS'!$S198*500)/G198))))</f>
        <v>0</v>
      </c>
      <c r="J198" s="35">
        <f>'EV PRECIO REFERENCIA'!J198</f>
        <v>0</v>
      </c>
      <c r="K198" s="35" t="str">
        <f>'EV PRECIO REFERENCIA'!L198</f>
        <v>NO OFERTADO</v>
      </c>
      <c r="L198" s="37">
        <f>+IF(K198="NO OFERTADO",0,IF(K198="NO CUMPLE EV TECNICA",0,IF(K198="NO HABILITA",0,IF(K198="HABILITA",('PRECIOS UNITARIOS'!$S198*500)/J198))))</f>
        <v>0</v>
      </c>
      <c r="M198" s="35">
        <f>'EV PRECIO REFERENCIA'!M198</f>
        <v>0</v>
      </c>
      <c r="N198" s="35" t="str">
        <f>'EV PRECIO REFERENCIA'!O198</f>
        <v>NO OFERTADO</v>
      </c>
      <c r="O198" s="37">
        <f>+IF(N198="NO OFERTADO",0,IF(N198="NO CUMPLE EV TECNICA",0,IF(N198="NO HABILITA",0,IF(N198="HABILITA",('PRECIOS UNITARIOS'!$S198*500)/M198))))</f>
        <v>0</v>
      </c>
      <c r="P198" s="35">
        <f>'EV PRECIO REFERENCIA'!P198</f>
        <v>0</v>
      </c>
      <c r="Q198" s="35" t="str">
        <f>'EV PRECIO REFERENCIA'!R198</f>
        <v>NO OFERTADO</v>
      </c>
      <c r="R198" s="37">
        <f>+IF(Q198="NO OFERTADO",0,IF(Q198="NO CUMPLE EV TECNICA",0,IF(Q198="NO HABILITA",0,IF(Q198="HABILITA",('PRECIOS UNITARIOS'!$S198*500)/P198))))</f>
        <v>0</v>
      </c>
      <c r="S198" s="35">
        <f>'EV PRECIO REFERENCIA'!S198</f>
        <v>0</v>
      </c>
      <c r="T198" s="35" t="str">
        <f>'EV PRECIO REFERENCIA'!U198</f>
        <v>NO OFERTADO</v>
      </c>
      <c r="U198" s="37">
        <f>+IF(T198="NO OFERTADO",0,IF(T198="NO CUMPLE EV TECNICA",0,IF(T198="NO HABILITA",0,IF(T198="HABILITA",('PRECIOS UNITARIOS'!$S198*500)/S198))))</f>
        <v>0</v>
      </c>
      <c r="V198" s="35">
        <f>'EV PRECIO REFERENCIA'!V198</f>
        <v>0</v>
      </c>
      <c r="W198" s="35" t="str">
        <f>'EV PRECIO REFERENCIA'!X198</f>
        <v>NO OFERTADO</v>
      </c>
      <c r="X198" s="37">
        <f>+IF(W198="NO OFERTADO",0,IF(W198="NO CUMPLE EV TECNICA",0,IF(W198="NO HABILITA",0,IF(W198="HABILITA",('PRECIOS UNITARIOS'!$S198*500)/V198))))</f>
        <v>0</v>
      </c>
      <c r="Y198" s="35">
        <f>'EV PRECIO REFERENCIA'!Y198</f>
        <v>0</v>
      </c>
      <c r="Z198" s="35" t="str">
        <f>'EV PRECIO REFERENCIA'!AA198</f>
        <v>NO OFERTADO</v>
      </c>
      <c r="AA198" s="37">
        <f>+IF(Z198="NO OFERTADO",0,IF(Z198="NO CUMPLE EV TECNICA",0,IF(Z198="NO HABILITA",0,IF(Z198="HABILITA",('PRECIOS UNITARIOS'!$S198*500)/Y198))))</f>
        <v>0</v>
      </c>
      <c r="AB198" s="35">
        <f>'EV PRECIO REFERENCIA'!AB198</f>
        <v>0</v>
      </c>
      <c r="AC198" s="35" t="str">
        <f>'EV PRECIO REFERENCIA'!AD198</f>
        <v>NO OFERTADO</v>
      </c>
      <c r="AD198" s="37">
        <f>+IF(AC198="NO OFERTADO",0,IF(AC198="NO CUMPLE EV TECNICA",0,IF(AC198="NO HABILITA",0,IF(AC198="HABILITA",('PRECIOS UNITARIOS'!$S198*500)/AB198))))</f>
        <v>0</v>
      </c>
      <c r="AE198" s="35">
        <f>'EV PRECIO REFERENCIA'!AE198</f>
        <v>0</v>
      </c>
      <c r="AF198" s="35" t="str">
        <f>'EV PRECIO REFERENCIA'!AG198</f>
        <v>NO OFERTADO</v>
      </c>
      <c r="AG198" s="37">
        <f>+IF(AF198="NO OFERTADO",0,IF(AF198="NO CUMPLE EV TECNICA",0,IF(AF198="NO HABILITA",0,IF(AF198="HABILITA",('PRECIOS UNITARIOS'!$S198*500)/AE198))))</f>
        <v>0</v>
      </c>
      <c r="AH198" s="35">
        <f>'EV PRECIO REFERENCIA'!AH198</f>
        <v>0</v>
      </c>
      <c r="AI198" s="35" t="str">
        <f>'EV PRECIO REFERENCIA'!AJ198</f>
        <v>NO OFERTADO</v>
      </c>
      <c r="AJ198" s="37">
        <f>+IF(AI198="NO OFERTADO",0,IF(AI198="NO CUMPLE EV TECNICA",0,IF(AI198="NO HABILITA",0,IF(AI198="HABILITA",('PRECIOS UNITARIOS'!$S198*500)/AH198))))</f>
        <v>0</v>
      </c>
      <c r="AK198" s="35">
        <f>'EV PRECIO REFERENCIA'!AK198</f>
        <v>0</v>
      </c>
      <c r="AL198" s="35" t="str">
        <f>'EV PRECIO REFERENCIA'!AM198</f>
        <v>NO OFERTADO</v>
      </c>
      <c r="AM198" s="37">
        <f>+IF(AL198="NO OFERTADO",0,IF(AL198="NO CUMPLE EV TECNICA",0,IF(AL198="NO HABILITA",0,IF(AL198="HABILITA",('PRECIOS UNITARIOS'!$S198*500)/AK198))))</f>
        <v>0</v>
      </c>
      <c r="AN198" s="35">
        <f>'EV PRECIO REFERENCIA'!AN198</f>
        <v>0</v>
      </c>
      <c r="AO198" s="35" t="str">
        <f>'EV PRECIO REFERENCIA'!AP198</f>
        <v>NO OFERTADO</v>
      </c>
      <c r="AP198" s="37">
        <f>+IF(AO198="NO OFERTADO",0,IF(AO198="NO CUMPLE EV TECNICA",0,IF(AO198="NO HABILITA",0,IF(AO198="HABILITA",('PRECIOS UNITARIOS'!$S198*500)/AN198))))</f>
        <v>0</v>
      </c>
    </row>
    <row r="199" spans="1:42" s="14" customFormat="1" ht="51" x14ac:dyDescent="0.2">
      <c r="A199" s="132">
        <v>190</v>
      </c>
      <c r="B199" s="49" t="s">
        <v>233</v>
      </c>
      <c r="C199" s="49" t="s">
        <v>230</v>
      </c>
      <c r="D199" s="132">
        <v>1</v>
      </c>
      <c r="E199" s="50" t="s">
        <v>331</v>
      </c>
      <c r="F199" s="164">
        <v>3270</v>
      </c>
      <c r="G199" s="35">
        <f>'EV PRECIO REFERENCIA'!G199</f>
        <v>0</v>
      </c>
      <c r="H199" s="35" t="str">
        <f>'EV PRECIO REFERENCIA'!I199</f>
        <v>NO OFERTADO</v>
      </c>
      <c r="I199" s="37">
        <f>+IF(H199="NO OFERTADO",0,IF(H199="NO CUMPLE EV TECNICA",0,IF(H199="NO HABILITA",0,IF(H199="HABILITA",('PRECIOS UNITARIOS'!$S199*500)/G199))))</f>
        <v>0</v>
      </c>
      <c r="J199" s="35">
        <f>'EV PRECIO REFERENCIA'!J199</f>
        <v>0</v>
      </c>
      <c r="K199" s="35" t="str">
        <f>'EV PRECIO REFERENCIA'!L199</f>
        <v>NO OFERTADO</v>
      </c>
      <c r="L199" s="37">
        <f>+IF(K199="NO OFERTADO",0,IF(K199="NO CUMPLE EV TECNICA",0,IF(K199="NO HABILITA",0,IF(K199="HABILITA",('PRECIOS UNITARIOS'!$S199*500)/J199))))</f>
        <v>0</v>
      </c>
      <c r="M199" s="35">
        <f>'EV PRECIO REFERENCIA'!M199</f>
        <v>0</v>
      </c>
      <c r="N199" s="35" t="str">
        <f>'EV PRECIO REFERENCIA'!O199</f>
        <v>NO OFERTADO</v>
      </c>
      <c r="O199" s="37">
        <f>+IF(N199="NO OFERTADO",0,IF(N199="NO CUMPLE EV TECNICA",0,IF(N199="NO HABILITA",0,IF(N199="HABILITA",('PRECIOS UNITARIOS'!$S199*500)/M199))))</f>
        <v>0</v>
      </c>
      <c r="P199" s="35">
        <f>'EV PRECIO REFERENCIA'!P199</f>
        <v>0</v>
      </c>
      <c r="Q199" s="35" t="str">
        <f>'EV PRECIO REFERENCIA'!R199</f>
        <v>NO OFERTADO</v>
      </c>
      <c r="R199" s="37">
        <f>+IF(Q199="NO OFERTADO",0,IF(Q199="NO CUMPLE EV TECNICA",0,IF(Q199="NO HABILITA",0,IF(Q199="HABILITA",('PRECIOS UNITARIOS'!$S199*500)/P199))))</f>
        <v>0</v>
      </c>
      <c r="S199" s="35">
        <f>'EV PRECIO REFERENCIA'!S199</f>
        <v>0</v>
      </c>
      <c r="T199" s="35" t="str">
        <f>'EV PRECIO REFERENCIA'!U199</f>
        <v>NO OFERTADO</v>
      </c>
      <c r="U199" s="37">
        <f>+IF(T199="NO OFERTADO",0,IF(T199="NO CUMPLE EV TECNICA",0,IF(T199="NO HABILITA",0,IF(T199="HABILITA",('PRECIOS UNITARIOS'!$S199*500)/S199))))</f>
        <v>0</v>
      </c>
      <c r="V199" s="35">
        <f>'EV PRECIO REFERENCIA'!V199</f>
        <v>0</v>
      </c>
      <c r="W199" s="35" t="str">
        <f>'EV PRECIO REFERENCIA'!X199</f>
        <v>NO OFERTADO</v>
      </c>
      <c r="X199" s="37">
        <f>+IF(W199="NO OFERTADO",0,IF(W199="NO CUMPLE EV TECNICA",0,IF(W199="NO HABILITA",0,IF(W199="HABILITA",('PRECIOS UNITARIOS'!$S199*500)/V199))))</f>
        <v>0</v>
      </c>
      <c r="Y199" s="35">
        <f>'EV PRECIO REFERENCIA'!Y199</f>
        <v>0</v>
      </c>
      <c r="Z199" s="35" t="str">
        <f>'EV PRECIO REFERENCIA'!AA199</f>
        <v>NO OFERTADO</v>
      </c>
      <c r="AA199" s="37">
        <f>+IF(Z199="NO OFERTADO",0,IF(Z199="NO CUMPLE EV TECNICA",0,IF(Z199="NO HABILITA",0,IF(Z199="HABILITA",('PRECIOS UNITARIOS'!$S199*500)/Y199))))</f>
        <v>0</v>
      </c>
      <c r="AB199" s="35">
        <f>'EV PRECIO REFERENCIA'!AB199</f>
        <v>0</v>
      </c>
      <c r="AC199" s="35" t="str">
        <f>'EV PRECIO REFERENCIA'!AD199</f>
        <v>NO OFERTADO</v>
      </c>
      <c r="AD199" s="37">
        <f>+IF(AC199="NO OFERTADO",0,IF(AC199="NO CUMPLE EV TECNICA",0,IF(AC199="NO HABILITA",0,IF(AC199="HABILITA",('PRECIOS UNITARIOS'!$S199*500)/AB199))))</f>
        <v>0</v>
      </c>
      <c r="AE199" s="35">
        <f>'EV PRECIO REFERENCIA'!AE199</f>
        <v>0</v>
      </c>
      <c r="AF199" s="35" t="str">
        <f>'EV PRECIO REFERENCIA'!AG199</f>
        <v>NO OFERTADO</v>
      </c>
      <c r="AG199" s="37">
        <f>+IF(AF199="NO OFERTADO",0,IF(AF199="NO CUMPLE EV TECNICA",0,IF(AF199="NO HABILITA",0,IF(AF199="HABILITA",('PRECIOS UNITARIOS'!$S199*500)/AE199))))</f>
        <v>0</v>
      </c>
      <c r="AH199" s="35">
        <f>'EV PRECIO REFERENCIA'!AH199</f>
        <v>0</v>
      </c>
      <c r="AI199" s="35" t="str">
        <f>'EV PRECIO REFERENCIA'!AJ199</f>
        <v>NO OFERTADO</v>
      </c>
      <c r="AJ199" s="37">
        <f>+IF(AI199="NO OFERTADO",0,IF(AI199="NO CUMPLE EV TECNICA",0,IF(AI199="NO HABILITA",0,IF(AI199="HABILITA",('PRECIOS UNITARIOS'!$S199*500)/AH199))))</f>
        <v>0</v>
      </c>
      <c r="AK199" s="35">
        <f>'EV PRECIO REFERENCIA'!AK199</f>
        <v>0</v>
      </c>
      <c r="AL199" s="35" t="str">
        <f>'EV PRECIO REFERENCIA'!AM199</f>
        <v>NO OFERTADO</v>
      </c>
      <c r="AM199" s="37">
        <f>+IF(AL199="NO OFERTADO",0,IF(AL199="NO CUMPLE EV TECNICA",0,IF(AL199="NO HABILITA",0,IF(AL199="HABILITA",('PRECIOS UNITARIOS'!$S199*500)/AK199))))</f>
        <v>0</v>
      </c>
      <c r="AN199" s="35">
        <f>'EV PRECIO REFERENCIA'!AN199</f>
        <v>0</v>
      </c>
      <c r="AO199" s="35" t="str">
        <f>'EV PRECIO REFERENCIA'!AP199</f>
        <v>NO OFERTADO</v>
      </c>
      <c r="AP199" s="37">
        <f>+IF(AO199="NO OFERTADO",0,IF(AO199="NO CUMPLE EV TECNICA",0,IF(AO199="NO HABILITA",0,IF(AO199="HABILITA",('PRECIOS UNITARIOS'!$S199*500)/AN199))))</f>
        <v>0</v>
      </c>
    </row>
    <row r="200" spans="1:42" s="14" customFormat="1" ht="25.5" x14ac:dyDescent="0.2">
      <c r="A200" s="133">
        <v>191</v>
      </c>
      <c r="B200" s="49" t="s">
        <v>234</v>
      </c>
      <c r="C200" s="49" t="s">
        <v>231</v>
      </c>
      <c r="D200" s="132">
        <v>1</v>
      </c>
      <c r="E200" s="50" t="s">
        <v>331</v>
      </c>
      <c r="F200" s="164">
        <v>5358</v>
      </c>
      <c r="G200" s="35">
        <f>'EV PRECIO REFERENCIA'!G200</f>
        <v>0</v>
      </c>
      <c r="H200" s="35" t="str">
        <f>'EV PRECIO REFERENCIA'!I200</f>
        <v>NO OFERTADO</v>
      </c>
      <c r="I200" s="37">
        <f>+IF(H200="NO OFERTADO",0,IF(H200="NO CUMPLE EV TECNICA",0,IF(H200="NO HABILITA",0,IF(H200="HABILITA",('PRECIOS UNITARIOS'!$S200*500)/G200))))</f>
        <v>0</v>
      </c>
      <c r="J200" s="35">
        <f>'EV PRECIO REFERENCIA'!J200</f>
        <v>0</v>
      </c>
      <c r="K200" s="35" t="str">
        <f>'EV PRECIO REFERENCIA'!L200</f>
        <v>NO OFERTADO</v>
      </c>
      <c r="L200" s="37">
        <f>+IF(K200="NO OFERTADO",0,IF(K200="NO CUMPLE EV TECNICA",0,IF(K200="NO HABILITA",0,IF(K200="HABILITA",('PRECIOS UNITARIOS'!$S200*500)/J200))))</f>
        <v>0</v>
      </c>
      <c r="M200" s="35">
        <f>'EV PRECIO REFERENCIA'!M200</f>
        <v>0</v>
      </c>
      <c r="N200" s="35" t="str">
        <f>'EV PRECIO REFERENCIA'!O200</f>
        <v>NO OFERTADO</v>
      </c>
      <c r="O200" s="37">
        <f>+IF(N200="NO OFERTADO",0,IF(N200="NO CUMPLE EV TECNICA",0,IF(N200="NO HABILITA",0,IF(N200="HABILITA",('PRECIOS UNITARIOS'!$S200*500)/M200))))</f>
        <v>0</v>
      </c>
      <c r="P200" s="35">
        <f>'EV PRECIO REFERENCIA'!P200</f>
        <v>0</v>
      </c>
      <c r="Q200" s="35" t="str">
        <f>'EV PRECIO REFERENCIA'!R200</f>
        <v>NO OFERTADO</v>
      </c>
      <c r="R200" s="37">
        <f>+IF(Q200="NO OFERTADO",0,IF(Q200="NO CUMPLE EV TECNICA",0,IF(Q200="NO HABILITA",0,IF(Q200="HABILITA",('PRECIOS UNITARIOS'!$S200*500)/P200))))</f>
        <v>0</v>
      </c>
      <c r="S200" s="35">
        <f>'EV PRECIO REFERENCIA'!S200</f>
        <v>0</v>
      </c>
      <c r="T200" s="35" t="str">
        <f>'EV PRECIO REFERENCIA'!U200</f>
        <v>NO OFERTADO</v>
      </c>
      <c r="U200" s="37">
        <f>+IF(T200="NO OFERTADO",0,IF(T200="NO CUMPLE EV TECNICA",0,IF(T200="NO HABILITA",0,IF(T200="HABILITA",('PRECIOS UNITARIOS'!$S200*500)/S200))))</f>
        <v>0</v>
      </c>
      <c r="V200" s="35">
        <f>'EV PRECIO REFERENCIA'!V200</f>
        <v>0</v>
      </c>
      <c r="W200" s="35" t="str">
        <f>'EV PRECIO REFERENCIA'!X200</f>
        <v>NO OFERTADO</v>
      </c>
      <c r="X200" s="37">
        <f>+IF(W200="NO OFERTADO",0,IF(W200="NO CUMPLE EV TECNICA",0,IF(W200="NO HABILITA",0,IF(W200="HABILITA",('PRECIOS UNITARIOS'!$S200*500)/V200))))</f>
        <v>0</v>
      </c>
      <c r="Y200" s="35">
        <f>'EV PRECIO REFERENCIA'!Y200</f>
        <v>0</v>
      </c>
      <c r="Z200" s="35" t="str">
        <f>'EV PRECIO REFERENCIA'!AA200</f>
        <v>NO OFERTADO</v>
      </c>
      <c r="AA200" s="37">
        <f>+IF(Z200="NO OFERTADO",0,IF(Z200="NO CUMPLE EV TECNICA",0,IF(Z200="NO HABILITA",0,IF(Z200="HABILITA",('PRECIOS UNITARIOS'!$S200*500)/Y200))))</f>
        <v>0</v>
      </c>
      <c r="AB200" s="35">
        <f>'EV PRECIO REFERENCIA'!AB200</f>
        <v>0</v>
      </c>
      <c r="AC200" s="35" t="str">
        <f>'EV PRECIO REFERENCIA'!AD200</f>
        <v>NO OFERTADO</v>
      </c>
      <c r="AD200" s="37">
        <f>+IF(AC200="NO OFERTADO",0,IF(AC200="NO CUMPLE EV TECNICA",0,IF(AC200="NO HABILITA",0,IF(AC200="HABILITA",('PRECIOS UNITARIOS'!$S200*500)/AB200))))</f>
        <v>0</v>
      </c>
      <c r="AE200" s="35">
        <f>'EV PRECIO REFERENCIA'!AE200</f>
        <v>0</v>
      </c>
      <c r="AF200" s="35" t="str">
        <f>'EV PRECIO REFERENCIA'!AG200</f>
        <v>NO OFERTADO</v>
      </c>
      <c r="AG200" s="37">
        <f>+IF(AF200="NO OFERTADO",0,IF(AF200="NO CUMPLE EV TECNICA",0,IF(AF200="NO HABILITA",0,IF(AF200="HABILITA",('PRECIOS UNITARIOS'!$S200*500)/AE200))))</f>
        <v>0</v>
      </c>
      <c r="AH200" s="35">
        <f>'EV PRECIO REFERENCIA'!AH200</f>
        <v>0</v>
      </c>
      <c r="AI200" s="35" t="str">
        <f>'EV PRECIO REFERENCIA'!AJ200</f>
        <v>NO OFERTADO</v>
      </c>
      <c r="AJ200" s="37">
        <f>+IF(AI200="NO OFERTADO",0,IF(AI200="NO CUMPLE EV TECNICA",0,IF(AI200="NO HABILITA",0,IF(AI200="HABILITA",('PRECIOS UNITARIOS'!$S200*500)/AH200))))</f>
        <v>0</v>
      </c>
      <c r="AK200" s="35">
        <f>'EV PRECIO REFERENCIA'!AK200</f>
        <v>0</v>
      </c>
      <c r="AL200" s="35" t="str">
        <f>'EV PRECIO REFERENCIA'!AM200</f>
        <v>NO OFERTADO</v>
      </c>
      <c r="AM200" s="37">
        <f>+IF(AL200="NO OFERTADO",0,IF(AL200="NO CUMPLE EV TECNICA",0,IF(AL200="NO HABILITA",0,IF(AL200="HABILITA",('PRECIOS UNITARIOS'!$S200*500)/AK200))))</f>
        <v>0</v>
      </c>
      <c r="AN200" s="35">
        <f>'EV PRECIO REFERENCIA'!AN200</f>
        <v>0</v>
      </c>
      <c r="AO200" s="35" t="str">
        <f>'EV PRECIO REFERENCIA'!AP200</f>
        <v>NO OFERTADO</v>
      </c>
      <c r="AP200" s="37">
        <f>+IF(AO200="NO OFERTADO",0,IF(AO200="NO CUMPLE EV TECNICA",0,IF(AO200="NO HABILITA",0,IF(AO200="HABILITA",('PRECIOS UNITARIOS'!$S200*500)/AN200))))</f>
        <v>0</v>
      </c>
    </row>
    <row r="201" spans="1:42" s="14" customFormat="1" ht="51" x14ac:dyDescent="0.2">
      <c r="A201" s="132">
        <v>192</v>
      </c>
      <c r="B201" s="49" t="s">
        <v>235</v>
      </c>
      <c r="C201" s="49" t="s">
        <v>231</v>
      </c>
      <c r="D201" s="132">
        <v>1</v>
      </c>
      <c r="E201" s="50" t="s">
        <v>331</v>
      </c>
      <c r="F201" s="164">
        <v>11237</v>
      </c>
      <c r="G201" s="35">
        <f>'EV PRECIO REFERENCIA'!G201</f>
        <v>0</v>
      </c>
      <c r="H201" s="35" t="str">
        <f>'EV PRECIO REFERENCIA'!I201</f>
        <v>NO OFERTADO</v>
      </c>
      <c r="I201" s="37">
        <f>+IF(H201="NO OFERTADO",0,IF(H201="NO CUMPLE EV TECNICA",0,IF(H201="NO HABILITA",0,IF(H201="HABILITA",('PRECIOS UNITARIOS'!$S201*500)/G201))))</f>
        <v>0</v>
      </c>
      <c r="J201" s="35">
        <f>'EV PRECIO REFERENCIA'!J201</f>
        <v>0</v>
      </c>
      <c r="K201" s="35" t="str">
        <f>'EV PRECIO REFERENCIA'!L201</f>
        <v>NO OFERTADO</v>
      </c>
      <c r="L201" s="37">
        <f>+IF(K201="NO OFERTADO",0,IF(K201="NO CUMPLE EV TECNICA",0,IF(K201="NO HABILITA",0,IF(K201="HABILITA",('PRECIOS UNITARIOS'!$S201*500)/J201))))</f>
        <v>0</v>
      </c>
      <c r="M201" s="35">
        <f>'EV PRECIO REFERENCIA'!M201</f>
        <v>0</v>
      </c>
      <c r="N201" s="35" t="str">
        <f>'EV PRECIO REFERENCIA'!O201</f>
        <v>NO OFERTADO</v>
      </c>
      <c r="O201" s="37">
        <f>+IF(N201="NO OFERTADO",0,IF(N201="NO CUMPLE EV TECNICA",0,IF(N201="NO HABILITA",0,IF(N201="HABILITA",('PRECIOS UNITARIOS'!$S201*500)/M201))))</f>
        <v>0</v>
      </c>
      <c r="P201" s="35">
        <f>'EV PRECIO REFERENCIA'!P201</f>
        <v>0</v>
      </c>
      <c r="Q201" s="35" t="str">
        <f>'EV PRECIO REFERENCIA'!R201</f>
        <v>NO OFERTADO</v>
      </c>
      <c r="R201" s="37">
        <f>+IF(Q201="NO OFERTADO",0,IF(Q201="NO CUMPLE EV TECNICA",0,IF(Q201="NO HABILITA",0,IF(Q201="HABILITA",('PRECIOS UNITARIOS'!$S201*500)/P201))))</f>
        <v>0</v>
      </c>
      <c r="S201" s="35">
        <f>'EV PRECIO REFERENCIA'!S201</f>
        <v>0</v>
      </c>
      <c r="T201" s="35" t="str">
        <f>'EV PRECIO REFERENCIA'!U201</f>
        <v>NO OFERTADO</v>
      </c>
      <c r="U201" s="37">
        <f>+IF(T201="NO OFERTADO",0,IF(T201="NO CUMPLE EV TECNICA",0,IF(T201="NO HABILITA",0,IF(T201="HABILITA",('PRECIOS UNITARIOS'!$S201*500)/S201))))</f>
        <v>0</v>
      </c>
      <c r="V201" s="35">
        <f>'EV PRECIO REFERENCIA'!V201</f>
        <v>0</v>
      </c>
      <c r="W201" s="35" t="str">
        <f>'EV PRECIO REFERENCIA'!X201</f>
        <v>NO OFERTADO</v>
      </c>
      <c r="X201" s="37">
        <f>+IF(W201="NO OFERTADO",0,IF(W201="NO CUMPLE EV TECNICA",0,IF(W201="NO HABILITA",0,IF(W201="HABILITA",('PRECIOS UNITARIOS'!$S201*500)/V201))))</f>
        <v>0</v>
      </c>
      <c r="Y201" s="35">
        <f>'EV PRECIO REFERENCIA'!Y201</f>
        <v>0</v>
      </c>
      <c r="Z201" s="35" t="str">
        <f>'EV PRECIO REFERENCIA'!AA201</f>
        <v>NO OFERTADO</v>
      </c>
      <c r="AA201" s="37">
        <f>+IF(Z201="NO OFERTADO",0,IF(Z201="NO CUMPLE EV TECNICA",0,IF(Z201="NO HABILITA",0,IF(Z201="HABILITA",('PRECIOS UNITARIOS'!$S201*500)/Y201))))</f>
        <v>0</v>
      </c>
      <c r="AB201" s="35">
        <f>'EV PRECIO REFERENCIA'!AB201</f>
        <v>0</v>
      </c>
      <c r="AC201" s="35" t="str">
        <f>'EV PRECIO REFERENCIA'!AD201</f>
        <v>NO OFERTADO</v>
      </c>
      <c r="AD201" s="37">
        <f>+IF(AC201="NO OFERTADO",0,IF(AC201="NO CUMPLE EV TECNICA",0,IF(AC201="NO HABILITA",0,IF(AC201="HABILITA",('PRECIOS UNITARIOS'!$S201*500)/AB201))))</f>
        <v>0</v>
      </c>
      <c r="AE201" s="35">
        <f>'EV PRECIO REFERENCIA'!AE201</f>
        <v>0</v>
      </c>
      <c r="AF201" s="35" t="str">
        <f>'EV PRECIO REFERENCIA'!AG201</f>
        <v>NO OFERTADO</v>
      </c>
      <c r="AG201" s="37">
        <f>+IF(AF201="NO OFERTADO",0,IF(AF201="NO CUMPLE EV TECNICA",0,IF(AF201="NO HABILITA",0,IF(AF201="HABILITA",('PRECIOS UNITARIOS'!$S201*500)/AE201))))</f>
        <v>0</v>
      </c>
      <c r="AH201" s="35">
        <f>'EV PRECIO REFERENCIA'!AH201</f>
        <v>0</v>
      </c>
      <c r="AI201" s="35" t="str">
        <f>'EV PRECIO REFERENCIA'!AJ201</f>
        <v>NO OFERTADO</v>
      </c>
      <c r="AJ201" s="37">
        <f>+IF(AI201="NO OFERTADO",0,IF(AI201="NO CUMPLE EV TECNICA",0,IF(AI201="NO HABILITA",0,IF(AI201="HABILITA",('PRECIOS UNITARIOS'!$S201*500)/AH201))))</f>
        <v>0</v>
      </c>
      <c r="AK201" s="35">
        <f>'EV PRECIO REFERENCIA'!AK201</f>
        <v>0</v>
      </c>
      <c r="AL201" s="35" t="str">
        <f>'EV PRECIO REFERENCIA'!AM201</f>
        <v>NO OFERTADO</v>
      </c>
      <c r="AM201" s="37">
        <f>+IF(AL201="NO OFERTADO",0,IF(AL201="NO CUMPLE EV TECNICA",0,IF(AL201="NO HABILITA",0,IF(AL201="HABILITA",('PRECIOS UNITARIOS'!$S201*500)/AK201))))</f>
        <v>0</v>
      </c>
      <c r="AN201" s="35">
        <f>'EV PRECIO REFERENCIA'!AN201</f>
        <v>0</v>
      </c>
      <c r="AO201" s="35" t="str">
        <f>'EV PRECIO REFERENCIA'!AP201</f>
        <v>NO OFERTADO</v>
      </c>
      <c r="AP201" s="37">
        <f>+IF(AO201="NO OFERTADO",0,IF(AO201="NO CUMPLE EV TECNICA",0,IF(AO201="NO HABILITA",0,IF(AO201="HABILITA",('PRECIOS UNITARIOS'!$S201*500)/AN201))))</f>
        <v>0</v>
      </c>
    </row>
    <row r="202" spans="1:42" s="14" customFormat="1" ht="51" x14ac:dyDescent="0.2">
      <c r="A202" s="133">
        <v>193</v>
      </c>
      <c r="B202" s="49" t="s">
        <v>236</v>
      </c>
      <c r="C202" s="49" t="s">
        <v>230</v>
      </c>
      <c r="D202" s="132">
        <v>1</v>
      </c>
      <c r="E202" s="50" t="s">
        <v>331</v>
      </c>
      <c r="F202" s="164">
        <v>3615</v>
      </c>
      <c r="G202" s="35">
        <f>'EV PRECIO REFERENCIA'!G202</f>
        <v>0</v>
      </c>
      <c r="H202" s="35" t="str">
        <f>'EV PRECIO REFERENCIA'!I202</f>
        <v>NO OFERTADO</v>
      </c>
      <c r="I202" s="37">
        <f>+IF(H202="NO OFERTADO",0,IF(H202="NO CUMPLE EV TECNICA",0,IF(H202="NO HABILITA",0,IF(H202="HABILITA",('PRECIOS UNITARIOS'!$S202*500)/G202))))</f>
        <v>0</v>
      </c>
      <c r="J202" s="35">
        <f>'EV PRECIO REFERENCIA'!J202</f>
        <v>0</v>
      </c>
      <c r="K202" s="35" t="str">
        <f>'EV PRECIO REFERENCIA'!L202</f>
        <v>NO OFERTADO</v>
      </c>
      <c r="L202" s="37">
        <f>+IF(K202="NO OFERTADO",0,IF(K202="NO CUMPLE EV TECNICA",0,IF(K202="NO HABILITA",0,IF(K202="HABILITA",('PRECIOS UNITARIOS'!$S202*500)/J202))))</f>
        <v>0</v>
      </c>
      <c r="M202" s="35">
        <f>'EV PRECIO REFERENCIA'!M202</f>
        <v>3064.25</v>
      </c>
      <c r="N202" s="35" t="str">
        <f>'EV PRECIO REFERENCIA'!O202</f>
        <v>HABILITA</v>
      </c>
      <c r="O202" s="37">
        <f>+IF(N202="NO OFERTADO",0,IF(N202="NO CUMPLE EV TECNICA",0,IF(N202="NO HABILITA",0,IF(N202="HABILITA",('PRECIOS UNITARIOS'!$S202*500)/M202))))</f>
        <v>500</v>
      </c>
      <c r="P202" s="35">
        <f>'EV PRECIO REFERENCIA'!P202</f>
        <v>3273.69</v>
      </c>
      <c r="Q202" s="35" t="str">
        <f>'EV PRECIO REFERENCIA'!R202</f>
        <v>HABILITA</v>
      </c>
      <c r="R202" s="37">
        <f>+IF(Q202="NO OFERTADO",0,IF(Q202="NO CUMPLE EV TECNICA",0,IF(Q202="NO HABILITA",0,IF(Q202="HABILITA",('PRECIOS UNITARIOS'!$S202*500)/P202))))</f>
        <v>468.01163213376952</v>
      </c>
      <c r="S202" s="35">
        <f>'EV PRECIO REFERENCIA'!S202</f>
        <v>0</v>
      </c>
      <c r="T202" s="35" t="str">
        <f>'EV PRECIO REFERENCIA'!U202</f>
        <v>NO OFERTADO</v>
      </c>
      <c r="U202" s="37">
        <f>+IF(T202="NO OFERTADO",0,IF(T202="NO CUMPLE EV TECNICA",0,IF(T202="NO HABILITA",0,IF(T202="HABILITA",('PRECIOS UNITARIOS'!$S202*500)/S202))))</f>
        <v>0</v>
      </c>
      <c r="V202" s="35">
        <f>'EV PRECIO REFERENCIA'!V202</f>
        <v>0</v>
      </c>
      <c r="W202" s="35" t="str">
        <f>'EV PRECIO REFERENCIA'!X202</f>
        <v>NO OFERTADO</v>
      </c>
      <c r="X202" s="37">
        <f>+IF(W202="NO OFERTADO",0,IF(W202="NO CUMPLE EV TECNICA",0,IF(W202="NO HABILITA",0,IF(W202="HABILITA",('PRECIOS UNITARIOS'!$S202*500)/V202))))</f>
        <v>0</v>
      </c>
      <c r="Y202" s="35">
        <f>'EV PRECIO REFERENCIA'!Y202</f>
        <v>0</v>
      </c>
      <c r="Z202" s="35" t="str">
        <f>'EV PRECIO REFERENCIA'!AA202</f>
        <v>NO OFERTADO</v>
      </c>
      <c r="AA202" s="37">
        <f>+IF(Z202="NO OFERTADO",0,IF(Z202="NO CUMPLE EV TECNICA",0,IF(Z202="NO HABILITA",0,IF(Z202="HABILITA",('PRECIOS UNITARIOS'!$S202*500)/Y202))))</f>
        <v>0</v>
      </c>
      <c r="AB202" s="35">
        <f>'EV PRECIO REFERENCIA'!AB202</f>
        <v>0</v>
      </c>
      <c r="AC202" s="35" t="str">
        <f>'EV PRECIO REFERENCIA'!AD202</f>
        <v>NO OFERTADO</v>
      </c>
      <c r="AD202" s="37">
        <f>+IF(AC202="NO OFERTADO",0,IF(AC202="NO CUMPLE EV TECNICA",0,IF(AC202="NO HABILITA",0,IF(AC202="HABILITA",('PRECIOS UNITARIOS'!$S202*500)/AB202))))</f>
        <v>0</v>
      </c>
      <c r="AE202" s="35">
        <f>'EV PRECIO REFERENCIA'!AE202</f>
        <v>0</v>
      </c>
      <c r="AF202" s="35" t="str">
        <f>'EV PRECIO REFERENCIA'!AG202</f>
        <v>NO OFERTADO</v>
      </c>
      <c r="AG202" s="37">
        <f>+IF(AF202="NO OFERTADO",0,IF(AF202="NO CUMPLE EV TECNICA",0,IF(AF202="NO HABILITA",0,IF(AF202="HABILITA",('PRECIOS UNITARIOS'!$S202*500)/AE202))))</f>
        <v>0</v>
      </c>
      <c r="AH202" s="35">
        <f>'EV PRECIO REFERENCIA'!AH202</f>
        <v>0</v>
      </c>
      <c r="AI202" s="35" t="str">
        <f>'EV PRECIO REFERENCIA'!AJ202</f>
        <v>NO OFERTADO</v>
      </c>
      <c r="AJ202" s="37">
        <f>+IF(AI202="NO OFERTADO",0,IF(AI202="NO CUMPLE EV TECNICA",0,IF(AI202="NO HABILITA",0,IF(AI202="HABILITA",('PRECIOS UNITARIOS'!$S202*500)/AH202))))</f>
        <v>0</v>
      </c>
      <c r="AK202" s="35">
        <f>'EV PRECIO REFERENCIA'!AK202</f>
        <v>0</v>
      </c>
      <c r="AL202" s="35" t="str">
        <f>'EV PRECIO REFERENCIA'!AM202</f>
        <v>NO OFERTADO</v>
      </c>
      <c r="AM202" s="37">
        <f>+IF(AL202="NO OFERTADO",0,IF(AL202="NO CUMPLE EV TECNICA",0,IF(AL202="NO HABILITA",0,IF(AL202="HABILITA",('PRECIOS UNITARIOS'!$S202*500)/AK202))))</f>
        <v>0</v>
      </c>
      <c r="AN202" s="35">
        <f>'EV PRECIO REFERENCIA'!AN202</f>
        <v>0</v>
      </c>
      <c r="AO202" s="35" t="str">
        <f>'EV PRECIO REFERENCIA'!AP202</f>
        <v>NO OFERTADO</v>
      </c>
      <c r="AP202" s="37">
        <f>+IF(AO202="NO OFERTADO",0,IF(AO202="NO CUMPLE EV TECNICA",0,IF(AO202="NO HABILITA",0,IF(AO202="HABILITA",('PRECIOS UNITARIOS'!$S202*500)/AN202))))</f>
        <v>0</v>
      </c>
    </row>
    <row r="203" spans="1:42" s="14" customFormat="1" ht="51" x14ac:dyDescent="0.2">
      <c r="A203" s="132">
        <v>194</v>
      </c>
      <c r="B203" s="49" t="s">
        <v>237</v>
      </c>
      <c r="C203" s="49" t="s">
        <v>230</v>
      </c>
      <c r="D203" s="132">
        <v>1</v>
      </c>
      <c r="E203" s="50" t="s">
        <v>331</v>
      </c>
      <c r="F203" s="164">
        <v>15439</v>
      </c>
      <c r="G203" s="35">
        <f>'EV PRECIO REFERENCIA'!G203</f>
        <v>0</v>
      </c>
      <c r="H203" s="35" t="str">
        <f>'EV PRECIO REFERENCIA'!I203</f>
        <v>NO OFERTADO</v>
      </c>
      <c r="I203" s="37">
        <f>+IF(H203="NO OFERTADO",0,IF(H203="NO CUMPLE EV TECNICA",0,IF(H203="NO HABILITA",0,IF(H203="HABILITA",('PRECIOS UNITARIOS'!$S203*500)/G203))))</f>
        <v>0</v>
      </c>
      <c r="J203" s="35">
        <f>'EV PRECIO REFERENCIA'!J203</f>
        <v>0</v>
      </c>
      <c r="K203" s="35" t="str">
        <f>'EV PRECIO REFERENCIA'!L203</f>
        <v>NO OFERTADO</v>
      </c>
      <c r="L203" s="37">
        <f>+IF(K203="NO OFERTADO",0,IF(K203="NO CUMPLE EV TECNICA",0,IF(K203="NO HABILITA",0,IF(K203="HABILITA",('PRECIOS UNITARIOS'!$S203*500)/J203))))</f>
        <v>0</v>
      </c>
      <c r="M203" s="35">
        <f>'EV PRECIO REFERENCIA'!M203</f>
        <v>0</v>
      </c>
      <c r="N203" s="35" t="str">
        <f>'EV PRECIO REFERENCIA'!O203</f>
        <v>NO OFERTADO</v>
      </c>
      <c r="O203" s="37">
        <f>+IF(N203="NO OFERTADO",0,IF(N203="NO CUMPLE EV TECNICA",0,IF(N203="NO HABILITA",0,IF(N203="HABILITA",('PRECIOS UNITARIOS'!$S203*500)/M203))))</f>
        <v>0</v>
      </c>
      <c r="P203" s="35">
        <f>'EV PRECIO REFERENCIA'!P203</f>
        <v>14825.02</v>
      </c>
      <c r="Q203" s="35" t="str">
        <f>'EV PRECIO REFERENCIA'!R203</f>
        <v>HABILITA</v>
      </c>
      <c r="R203" s="37">
        <f>+IF(Q203="NO OFERTADO",0,IF(Q203="NO CUMPLE EV TECNICA",0,IF(Q203="NO HABILITA",0,IF(Q203="HABILITA",('PRECIOS UNITARIOS'!$S203*500)/P203))))</f>
        <v>500</v>
      </c>
      <c r="S203" s="35">
        <f>'EV PRECIO REFERENCIA'!S203</f>
        <v>0</v>
      </c>
      <c r="T203" s="35" t="str">
        <f>'EV PRECIO REFERENCIA'!U203</f>
        <v>NO OFERTADO</v>
      </c>
      <c r="U203" s="37">
        <f>+IF(T203="NO OFERTADO",0,IF(T203="NO CUMPLE EV TECNICA",0,IF(T203="NO HABILITA",0,IF(T203="HABILITA",('PRECIOS UNITARIOS'!$S203*500)/S203))))</f>
        <v>0</v>
      </c>
      <c r="V203" s="35">
        <f>'EV PRECIO REFERENCIA'!V203</f>
        <v>0</v>
      </c>
      <c r="W203" s="35" t="str">
        <f>'EV PRECIO REFERENCIA'!X203</f>
        <v>NO OFERTADO</v>
      </c>
      <c r="X203" s="37">
        <f>+IF(W203="NO OFERTADO",0,IF(W203="NO CUMPLE EV TECNICA",0,IF(W203="NO HABILITA",0,IF(W203="HABILITA",('PRECIOS UNITARIOS'!$S203*500)/V203))))</f>
        <v>0</v>
      </c>
      <c r="Y203" s="35">
        <f>'EV PRECIO REFERENCIA'!Y203</f>
        <v>0</v>
      </c>
      <c r="Z203" s="35" t="str">
        <f>'EV PRECIO REFERENCIA'!AA203</f>
        <v>NO OFERTADO</v>
      </c>
      <c r="AA203" s="37">
        <f>+IF(Z203="NO OFERTADO",0,IF(Z203="NO CUMPLE EV TECNICA",0,IF(Z203="NO HABILITA",0,IF(Z203="HABILITA",('PRECIOS UNITARIOS'!$S203*500)/Y203))))</f>
        <v>0</v>
      </c>
      <c r="AB203" s="35">
        <f>'EV PRECIO REFERENCIA'!AB203</f>
        <v>0</v>
      </c>
      <c r="AC203" s="35" t="str">
        <f>'EV PRECIO REFERENCIA'!AD203</f>
        <v>NO OFERTADO</v>
      </c>
      <c r="AD203" s="37">
        <f>+IF(AC203="NO OFERTADO",0,IF(AC203="NO CUMPLE EV TECNICA",0,IF(AC203="NO HABILITA",0,IF(AC203="HABILITA",('PRECIOS UNITARIOS'!$S203*500)/AB203))))</f>
        <v>0</v>
      </c>
      <c r="AE203" s="35">
        <f>'EV PRECIO REFERENCIA'!AE203</f>
        <v>0</v>
      </c>
      <c r="AF203" s="35" t="str">
        <f>'EV PRECIO REFERENCIA'!AG203</f>
        <v>NO OFERTADO</v>
      </c>
      <c r="AG203" s="37">
        <f>+IF(AF203="NO OFERTADO",0,IF(AF203="NO CUMPLE EV TECNICA",0,IF(AF203="NO HABILITA",0,IF(AF203="HABILITA",('PRECIOS UNITARIOS'!$S203*500)/AE203))))</f>
        <v>0</v>
      </c>
      <c r="AH203" s="35">
        <f>'EV PRECIO REFERENCIA'!AH203</f>
        <v>0</v>
      </c>
      <c r="AI203" s="35" t="str">
        <f>'EV PRECIO REFERENCIA'!AJ203</f>
        <v>NO OFERTADO</v>
      </c>
      <c r="AJ203" s="37">
        <f>+IF(AI203="NO OFERTADO",0,IF(AI203="NO CUMPLE EV TECNICA",0,IF(AI203="NO HABILITA",0,IF(AI203="HABILITA",('PRECIOS UNITARIOS'!$S203*500)/AH203))))</f>
        <v>0</v>
      </c>
      <c r="AK203" s="35">
        <f>'EV PRECIO REFERENCIA'!AK203</f>
        <v>0</v>
      </c>
      <c r="AL203" s="35" t="str">
        <f>'EV PRECIO REFERENCIA'!AM203</f>
        <v>NO OFERTADO</v>
      </c>
      <c r="AM203" s="37">
        <f>+IF(AL203="NO OFERTADO",0,IF(AL203="NO CUMPLE EV TECNICA",0,IF(AL203="NO HABILITA",0,IF(AL203="HABILITA",('PRECIOS UNITARIOS'!$S203*500)/AK203))))</f>
        <v>0</v>
      </c>
      <c r="AN203" s="35">
        <f>'EV PRECIO REFERENCIA'!AN203</f>
        <v>0</v>
      </c>
      <c r="AO203" s="35" t="str">
        <f>'EV PRECIO REFERENCIA'!AP203</f>
        <v>NO OFERTADO</v>
      </c>
      <c r="AP203" s="37">
        <f>+IF(AO203="NO OFERTADO",0,IF(AO203="NO CUMPLE EV TECNICA",0,IF(AO203="NO HABILITA",0,IF(AO203="HABILITA",('PRECIOS UNITARIOS'!$S203*500)/AN203))))</f>
        <v>0</v>
      </c>
    </row>
    <row r="204" spans="1:42" s="14" customFormat="1" ht="25.5" x14ac:dyDescent="0.2">
      <c r="A204" s="133">
        <v>195</v>
      </c>
      <c r="B204" s="49" t="s">
        <v>408</v>
      </c>
      <c r="C204" s="49" t="s">
        <v>231</v>
      </c>
      <c r="D204" s="132">
        <v>1</v>
      </c>
      <c r="E204" s="50" t="s">
        <v>331</v>
      </c>
      <c r="F204" s="164">
        <v>6052</v>
      </c>
      <c r="G204" s="35">
        <f>'EV PRECIO REFERENCIA'!G204</f>
        <v>0</v>
      </c>
      <c r="H204" s="35" t="str">
        <f>'EV PRECIO REFERENCIA'!I204</f>
        <v>NO OFERTADO</v>
      </c>
      <c r="I204" s="37">
        <f>+IF(H204="NO OFERTADO",0,IF(H204="NO CUMPLE EV TECNICA",0,IF(H204="NO HABILITA",0,IF(H204="HABILITA",('PRECIOS UNITARIOS'!$S204*500)/G204))))</f>
        <v>0</v>
      </c>
      <c r="J204" s="35">
        <f>'EV PRECIO REFERENCIA'!J204</f>
        <v>0</v>
      </c>
      <c r="K204" s="35" t="str">
        <f>'EV PRECIO REFERENCIA'!L204</f>
        <v>NO OFERTADO</v>
      </c>
      <c r="L204" s="37">
        <f>+IF(K204="NO OFERTADO",0,IF(K204="NO CUMPLE EV TECNICA",0,IF(K204="NO HABILITA",0,IF(K204="HABILITA",('PRECIOS UNITARIOS'!$S204*500)/J204))))</f>
        <v>0</v>
      </c>
      <c r="M204" s="35">
        <f>'EV PRECIO REFERENCIA'!M204</f>
        <v>6991.25</v>
      </c>
      <c r="N204" s="35" t="str">
        <f>'EV PRECIO REFERENCIA'!O204</f>
        <v>HABILITA</v>
      </c>
      <c r="O204" s="37">
        <f>+IF(N204="NO OFERTADO",0,IF(N204="NO CUMPLE EV TECNICA",0,IF(N204="NO HABILITA",0,IF(N204="HABILITA",('PRECIOS UNITARIOS'!$S204*500)/M204))))</f>
        <v>500</v>
      </c>
      <c r="P204" s="35">
        <f>'EV PRECIO REFERENCIA'!P204</f>
        <v>0</v>
      </c>
      <c r="Q204" s="35" t="str">
        <f>'EV PRECIO REFERENCIA'!R204</f>
        <v>NO OFERTADO</v>
      </c>
      <c r="R204" s="37">
        <f>+IF(Q204="NO OFERTADO",0,IF(Q204="NO CUMPLE EV TECNICA",0,IF(Q204="NO HABILITA",0,IF(Q204="HABILITA",('PRECIOS UNITARIOS'!$S204*500)/P204))))</f>
        <v>0</v>
      </c>
      <c r="S204" s="35">
        <f>'EV PRECIO REFERENCIA'!S204</f>
        <v>0</v>
      </c>
      <c r="T204" s="35" t="str">
        <f>'EV PRECIO REFERENCIA'!U204</f>
        <v>NO OFERTADO</v>
      </c>
      <c r="U204" s="37">
        <f>+IF(T204="NO OFERTADO",0,IF(T204="NO CUMPLE EV TECNICA",0,IF(T204="NO HABILITA",0,IF(T204="HABILITA",('PRECIOS UNITARIOS'!$S204*500)/S204))))</f>
        <v>0</v>
      </c>
      <c r="V204" s="35">
        <f>'EV PRECIO REFERENCIA'!V204</f>
        <v>0</v>
      </c>
      <c r="W204" s="35" t="str">
        <f>'EV PRECIO REFERENCIA'!X204</f>
        <v>NO OFERTADO</v>
      </c>
      <c r="X204" s="37">
        <f>+IF(W204="NO OFERTADO",0,IF(W204="NO CUMPLE EV TECNICA",0,IF(W204="NO HABILITA",0,IF(W204="HABILITA",('PRECIOS UNITARIOS'!$S204*500)/V204))))</f>
        <v>0</v>
      </c>
      <c r="Y204" s="35">
        <f>'EV PRECIO REFERENCIA'!Y204</f>
        <v>0</v>
      </c>
      <c r="Z204" s="35" t="str">
        <f>'EV PRECIO REFERENCIA'!AA204</f>
        <v>NO OFERTADO</v>
      </c>
      <c r="AA204" s="37">
        <f>+IF(Z204="NO OFERTADO",0,IF(Z204="NO CUMPLE EV TECNICA",0,IF(Z204="NO HABILITA",0,IF(Z204="HABILITA",('PRECIOS UNITARIOS'!$S204*500)/Y204))))</f>
        <v>0</v>
      </c>
      <c r="AB204" s="35">
        <f>'EV PRECIO REFERENCIA'!AB204</f>
        <v>0</v>
      </c>
      <c r="AC204" s="35" t="str">
        <f>'EV PRECIO REFERENCIA'!AD204</f>
        <v>NO OFERTADO</v>
      </c>
      <c r="AD204" s="37">
        <f>+IF(AC204="NO OFERTADO",0,IF(AC204="NO CUMPLE EV TECNICA",0,IF(AC204="NO HABILITA",0,IF(AC204="HABILITA",('PRECIOS UNITARIOS'!$S204*500)/AB204))))</f>
        <v>0</v>
      </c>
      <c r="AE204" s="35">
        <f>'EV PRECIO REFERENCIA'!AE204</f>
        <v>0</v>
      </c>
      <c r="AF204" s="35" t="str">
        <f>'EV PRECIO REFERENCIA'!AG204</f>
        <v>NO OFERTADO</v>
      </c>
      <c r="AG204" s="37">
        <f>+IF(AF204="NO OFERTADO",0,IF(AF204="NO CUMPLE EV TECNICA",0,IF(AF204="NO HABILITA",0,IF(AF204="HABILITA",('PRECIOS UNITARIOS'!$S204*500)/AE204))))</f>
        <v>0</v>
      </c>
      <c r="AH204" s="35">
        <f>'EV PRECIO REFERENCIA'!AH204</f>
        <v>0</v>
      </c>
      <c r="AI204" s="35" t="str">
        <f>'EV PRECIO REFERENCIA'!AJ204</f>
        <v>NO OFERTADO</v>
      </c>
      <c r="AJ204" s="37">
        <f>+IF(AI204="NO OFERTADO",0,IF(AI204="NO CUMPLE EV TECNICA",0,IF(AI204="NO HABILITA",0,IF(AI204="HABILITA",('PRECIOS UNITARIOS'!$S204*500)/AH204))))</f>
        <v>0</v>
      </c>
      <c r="AK204" s="35">
        <f>'EV PRECIO REFERENCIA'!AK204</f>
        <v>0</v>
      </c>
      <c r="AL204" s="35" t="str">
        <f>'EV PRECIO REFERENCIA'!AM204</f>
        <v>NO OFERTADO</v>
      </c>
      <c r="AM204" s="37">
        <f>+IF(AL204="NO OFERTADO",0,IF(AL204="NO CUMPLE EV TECNICA",0,IF(AL204="NO HABILITA",0,IF(AL204="HABILITA",('PRECIOS UNITARIOS'!$S204*500)/AK204))))</f>
        <v>0</v>
      </c>
      <c r="AN204" s="35">
        <f>'EV PRECIO REFERENCIA'!AN204</f>
        <v>0</v>
      </c>
      <c r="AO204" s="35" t="str">
        <f>'EV PRECIO REFERENCIA'!AP204</f>
        <v>NO OFERTADO</v>
      </c>
      <c r="AP204" s="37">
        <f>+IF(AO204="NO OFERTADO",0,IF(AO204="NO CUMPLE EV TECNICA",0,IF(AO204="NO HABILITA",0,IF(AO204="HABILITA",('PRECIOS UNITARIOS'!$S204*500)/AN204))))</f>
        <v>0</v>
      </c>
    </row>
    <row r="205" spans="1:42" s="14" customFormat="1" ht="38.25" x14ac:dyDescent="0.2">
      <c r="A205" s="132">
        <v>196</v>
      </c>
      <c r="B205" s="49" t="s">
        <v>251</v>
      </c>
      <c r="C205" s="49" t="s">
        <v>252</v>
      </c>
      <c r="D205" s="132">
        <v>1</v>
      </c>
      <c r="E205" s="50" t="s">
        <v>331</v>
      </c>
      <c r="F205" s="164">
        <v>43750</v>
      </c>
      <c r="G205" s="35">
        <f>'EV PRECIO REFERENCIA'!G205</f>
        <v>0</v>
      </c>
      <c r="H205" s="35" t="str">
        <f>'EV PRECIO REFERENCIA'!I205</f>
        <v>NO OFERTADO</v>
      </c>
      <c r="I205" s="37">
        <f>+IF(H205="NO OFERTADO",0,IF(H205="NO CUMPLE EV TECNICA",0,IF(H205="NO HABILITA",0,IF(H205="HABILITA",('PRECIOS UNITARIOS'!$S205*500)/G205))))</f>
        <v>0</v>
      </c>
      <c r="J205" s="35">
        <f>'EV PRECIO REFERENCIA'!J205</f>
        <v>0</v>
      </c>
      <c r="K205" s="35" t="str">
        <f>'EV PRECIO REFERENCIA'!L205</f>
        <v>NO OFERTADO</v>
      </c>
      <c r="L205" s="37">
        <f>+IF(K205="NO OFERTADO",0,IF(K205="NO CUMPLE EV TECNICA",0,IF(K205="NO HABILITA",0,IF(K205="HABILITA",('PRECIOS UNITARIOS'!$S205*500)/J205))))</f>
        <v>0</v>
      </c>
      <c r="M205" s="35">
        <f>'EV PRECIO REFERENCIA'!M205</f>
        <v>0</v>
      </c>
      <c r="N205" s="35" t="str">
        <f>'EV PRECIO REFERENCIA'!O205</f>
        <v>NO OFERTADO</v>
      </c>
      <c r="O205" s="37">
        <f>+IF(N205="NO OFERTADO",0,IF(N205="NO CUMPLE EV TECNICA",0,IF(N205="NO HABILITA",0,IF(N205="HABILITA",('PRECIOS UNITARIOS'!$S205*500)/M205))))</f>
        <v>0</v>
      </c>
      <c r="P205" s="35">
        <f>'EV PRECIO REFERENCIA'!P205</f>
        <v>0</v>
      </c>
      <c r="Q205" s="35" t="str">
        <f>'EV PRECIO REFERENCIA'!R205</f>
        <v>NO OFERTADO</v>
      </c>
      <c r="R205" s="37">
        <f>+IF(Q205="NO OFERTADO",0,IF(Q205="NO CUMPLE EV TECNICA",0,IF(Q205="NO HABILITA",0,IF(Q205="HABILITA",('PRECIOS UNITARIOS'!$S205*500)/P205))))</f>
        <v>0</v>
      </c>
      <c r="S205" s="35">
        <f>'EV PRECIO REFERENCIA'!S205</f>
        <v>46002</v>
      </c>
      <c r="T205" s="35" t="str">
        <f>'EV PRECIO REFERENCIA'!U205</f>
        <v>HABILITA</v>
      </c>
      <c r="U205" s="37">
        <f>+IF(T205="NO OFERTADO",0,IF(T205="NO CUMPLE EV TECNICA",0,IF(T205="NO HABILITA",0,IF(T205="HABILITA",('PRECIOS UNITARIOS'!$S205*500)/S205))))</f>
        <v>500</v>
      </c>
      <c r="V205" s="35">
        <f>'EV PRECIO REFERENCIA'!V205</f>
        <v>0</v>
      </c>
      <c r="W205" s="35" t="str">
        <f>'EV PRECIO REFERENCIA'!X205</f>
        <v>NO OFERTADO</v>
      </c>
      <c r="X205" s="37">
        <f>+IF(W205="NO OFERTADO",0,IF(W205="NO CUMPLE EV TECNICA",0,IF(W205="NO HABILITA",0,IF(W205="HABILITA",('PRECIOS UNITARIOS'!$S205*500)/V205))))</f>
        <v>0</v>
      </c>
      <c r="Y205" s="35">
        <f>'EV PRECIO REFERENCIA'!Y205</f>
        <v>0</v>
      </c>
      <c r="Z205" s="35" t="str">
        <f>'EV PRECIO REFERENCIA'!AA205</f>
        <v>NO OFERTADO</v>
      </c>
      <c r="AA205" s="37">
        <f>+IF(Z205="NO OFERTADO",0,IF(Z205="NO CUMPLE EV TECNICA",0,IF(Z205="NO HABILITA",0,IF(Z205="HABILITA",('PRECIOS UNITARIOS'!$S205*500)/Y205))))</f>
        <v>0</v>
      </c>
      <c r="AB205" s="35">
        <f>'EV PRECIO REFERENCIA'!AB205</f>
        <v>0</v>
      </c>
      <c r="AC205" s="35" t="str">
        <f>'EV PRECIO REFERENCIA'!AD205</f>
        <v>NO OFERTADO</v>
      </c>
      <c r="AD205" s="37">
        <f>+IF(AC205="NO OFERTADO",0,IF(AC205="NO CUMPLE EV TECNICA",0,IF(AC205="NO HABILITA",0,IF(AC205="HABILITA",('PRECIOS UNITARIOS'!$S205*500)/AB205))))</f>
        <v>0</v>
      </c>
      <c r="AE205" s="35">
        <f>'EV PRECIO REFERENCIA'!AE205</f>
        <v>0</v>
      </c>
      <c r="AF205" s="35" t="str">
        <f>'EV PRECIO REFERENCIA'!AG205</f>
        <v>NO OFERTADO</v>
      </c>
      <c r="AG205" s="37">
        <f>+IF(AF205="NO OFERTADO",0,IF(AF205="NO CUMPLE EV TECNICA",0,IF(AF205="NO HABILITA",0,IF(AF205="HABILITA",('PRECIOS UNITARIOS'!$S205*500)/AE205))))</f>
        <v>0</v>
      </c>
      <c r="AH205" s="35">
        <f>'EV PRECIO REFERENCIA'!AH205</f>
        <v>0</v>
      </c>
      <c r="AI205" s="35" t="str">
        <f>'EV PRECIO REFERENCIA'!AJ205</f>
        <v>NO OFERTADO</v>
      </c>
      <c r="AJ205" s="37">
        <f>+IF(AI205="NO OFERTADO",0,IF(AI205="NO CUMPLE EV TECNICA",0,IF(AI205="NO HABILITA",0,IF(AI205="HABILITA",('PRECIOS UNITARIOS'!$S205*500)/AH205))))</f>
        <v>0</v>
      </c>
      <c r="AK205" s="35">
        <f>'EV PRECIO REFERENCIA'!AK205</f>
        <v>0</v>
      </c>
      <c r="AL205" s="35" t="str">
        <f>'EV PRECIO REFERENCIA'!AM205</f>
        <v>NO OFERTADO</v>
      </c>
      <c r="AM205" s="37">
        <f>+IF(AL205="NO OFERTADO",0,IF(AL205="NO CUMPLE EV TECNICA",0,IF(AL205="NO HABILITA",0,IF(AL205="HABILITA",('PRECIOS UNITARIOS'!$S205*500)/AK205))))</f>
        <v>0</v>
      </c>
      <c r="AN205" s="35">
        <f>'EV PRECIO REFERENCIA'!AN205</f>
        <v>0</v>
      </c>
      <c r="AO205" s="35" t="str">
        <f>'EV PRECIO REFERENCIA'!AP205</f>
        <v>NO OFERTADO</v>
      </c>
      <c r="AP205" s="37">
        <f>+IF(AO205="NO OFERTADO",0,IF(AO205="NO CUMPLE EV TECNICA",0,IF(AO205="NO HABILITA",0,IF(AO205="HABILITA",('PRECIOS UNITARIOS'!$S205*500)/AN205))))</f>
        <v>0</v>
      </c>
    </row>
    <row r="206" spans="1:42" s="14" customFormat="1" ht="51" x14ac:dyDescent="0.2">
      <c r="A206" s="141">
        <v>197</v>
      </c>
      <c r="B206" s="49" t="s">
        <v>253</v>
      </c>
      <c r="C206" s="49" t="s">
        <v>252</v>
      </c>
      <c r="D206" s="132">
        <v>1</v>
      </c>
      <c r="E206" s="50" t="s">
        <v>331</v>
      </c>
      <c r="F206" s="164">
        <v>75000</v>
      </c>
      <c r="G206" s="35">
        <f>'EV PRECIO REFERENCIA'!G206</f>
        <v>0</v>
      </c>
      <c r="H206" s="35" t="str">
        <f>'EV PRECIO REFERENCIA'!I206</f>
        <v>NO OFERTADO</v>
      </c>
      <c r="I206" s="37">
        <f>+IF(H206="NO OFERTADO",0,IF(H206="NO CUMPLE EV TECNICA",0,IF(H206="NO HABILITA",0,IF(H206="HABILITA",('PRECIOS UNITARIOS'!$S206*500)/G206))))</f>
        <v>0</v>
      </c>
      <c r="J206" s="35">
        <f>'EV PRECIO REFERENCIA'!J206</f>
        <v>0</v>
      </c>
      <c r="K206" s="35" t="str">
        <f>'EV PRECIO REFERENCIA'!L206</f>
        <v>NO OFERTADO</v>
      </c>
      <c r="L206" s="37">
        <f>+IF(K206="NO OFERTADO",0,IF(K206="NO CUMPLE EV TECNICA",0,IF(K206="NO HABILITA",0,IF(K206="HABILITA",('PRECIOS UNITARIOS'!$S206*500)/J206))))</f>
        <v>0</v>
      </c>
      <c r="M206" s="35">
        <f>'EV PRECIO REFERENCIA'!M206</f>
        <v>0</v>
      </c>
      <c r="N206" s="35" t="str">
        <f>'EV PRECIO REFERENCIA'!O206</f>
        <v>NO OFERTADO</v>
      </c>
      <c r="O206" s="37">
        <f>+IF(N206="NO OFERTADO",0,IF(N206="NO CUMPLE EV TECNICA",0,IF(N206="NO HABILITA",0,IF(N206="HABILITA",('PRECIOS UNITARIOS'!$S206*500)/M206))))</f>
        <v>0</v>
      </c>
      <c r="P206" s="35">
        <f>'EV PRECIO REFERENCIA'!P206</f>
        <v>0</v>
      </c>
      <c r="Q206" s="35" t="str">
        <f>'EV PRECIO REFERENCIA'!R206</f>
        <v>NO OFERTADO</v>
      </c>
      <c r="R206" s="37">
        <f>+IF(Q206="NO OFERTADO",0,IF(Q206="NO CUMPLE EV TECNICA",0,IF(Q206="NO HABILITA",0,IF(Q206="HABILITA",('PRECIOS UNITARIOS'!$S206*500)/P206))))</f>
        <v>0</v>
      </c>
      <c r="S206" s="35">
        <f>'EV PRECIO REFERENCIA'!S206</f>
        <v>100000</v>
      </c>
      <c r="T206" s="35" t="str">
        <f>'EV PRECIO REFERENCIA'!U206</f>
        <v>NO HABILITA</v>
      </c>
      <c r="U206" s="37">
        <f>+IF(T206="NO OFERTADO",0,IF(T206="NO CUMPLE EV TECNICA",0,IF(T206="NO HABILITA",0,IF(T206="HABILITA",('PRECIOS UNITARIOS'!$S206*500)/S206))))</f>
        <v>0</v>
      </c>
      <c r="V206" s="35">
        <f>'EV PRECIO REFERENCIA'!V206</f>
        <v>0</v>
      </c>
      <c r="W206" s="35" t="str">
        <f>'EV PRECIO REFERENCIA'!X206</f>
        <v>NO OFERTADO</v>
      </c>
      <c r="X206" s="37">
        <f>+IF(W206="NO OFERTADO",0,IF(W206="NO CUMPLE EV TECNICA",0,IF(W206="NO HABILITA",0,IF(W206="HABILITA",('PRECIOS UNITARIOS'!$S206*500)/V206))))</f>
        <v>0</v>
      </c>
      <c r="Y206" s="35">
        <f>'EV PRECIO REFERENCIA'!Y206</f>
        <v>0</v>
      </c>
      <c r="Z206" s="35" t="str">
        <f>'EV PRECIO REFERENCIA'!AA206</f>
        <v>NO OFERTADO</v>
      </c>
      <c r="AA206" s="37">
        <f>+IF(Z206="NO OFERTADO",0,IF(Z206="NO CUMPLE EV TECNICA",0,IF(Z206="NO HABILITA",0,IF(Z206="HABILITA",('PRECIOS UNITARIOS'!$S206*500)/Y206))))</f>
        <v>0</v>
      </c>
      <c r="AB206" s="35">
        <f>'EV PRECIO REFERENCIA'!AB206</f>
        <v>0</v>
      </c>
      <c r="AC206" s="35" t="str">
        <f>'EV PRECIO REFERENCIA'!AD206</f>
        <v>NO OFERTADO</v>
      </c>
      <c r="AD206" s="37">
        <f>+IF(AC206="NO OFERTADO",0,IF(AC206="NO CUMPLE EV TECNICA",0,IF(AC206="NO HABILITA",0,IF(AC206="HABILITA",('PRECIOS UNITARIOS'!$S206*500)/AB206))))</f>
        <v>0</v>
      </c>
      <c r="AE206" s="35">
        <f>'EV PRECIO REFERENCIA'!AE206</f>
        <v>0</v>
      </c>
      <c r="AF206" s="35" t="str">
        <f>'EV PRECIO REFERENCIA'!AG206</f>
        <v>NO OFERTADO</v>
      </c>
      <c r="AG206" s="37">
        <f>+IF(AF206="NO OFERTADO",0,IF(AF206="NO CUMPLE EV TECNICA",0,IF(AF206="NO HABILITA",0,IF(AF206="HABILITA",('PRECIOS UNITARIOS'!$S206*500)/AE206))))</f>
        <v>0</v>
      </c>
      <c r="AH206" s="35">
        <f>'EV PRECIO REFERENCIA'!AH206</f>
        <v>0</v>
      </c>
      <c r="AI206" s="35" t="str">
        <f>'EV PRECIO REFERENCIA'!AJ206</f>
        <v>NO OFERTADO</v>
      </c>
      <c r="AJ206" s="37">
        <f>+IF(AI206="NO OFERTADO",0,IF(AI206="NO CUMPLE EV TECNICA",0,IF(AI206="NO HABILITA",0,IF(AI206="HABILITA",('PRECIOS UNITARIOS'!$S206*500)/AH206))))</f>
        <v>0</v>
      </c>
      <c r="AK206" s="35">
        <f>'EV PRECIO REFERENCIA'!AK206</f>
        <v>0</v>
      </c>
      <c r="AL206" s="35" t="str">
        <f>'EV PRECIO REFERENCIA'!AM206</f>
        <v>NO OFERTADO</v>
      </c>
      <c r="AM206" s="37">
        <f>+IF(AL206="NO OFERTADO",0,IF(AL206="NO CUMPLE EV TECNICA",0,IF(AL206="NO HABILITA",0,IF(AL206="HABILITA",('PRECIOS UNITARIOS'!$S206*500)/AK206))))</f>
        <v>0</v>
      </c>
      <c r="AN206" s="35">
        <f>'EV PRECIO REFERENCIA'!AN206</f>
        <v>0</v>
      </c>
      <c r="AO206" s="35" t="str">
        <f>'EV PRECIO REFERENCIA'!AP206</f>
        <v>NO OFERTADO</v>
      </c>
      <c r="AP206" s="37">
        <f>+IF(AO206="NO OFERTADO",0,IF(AO206="NO CUMPLE EV TECNICA",0,IF(AO206="NO HABILITA",0,IF(AO206="HABILITA",('PRECIOS UNITARIOS'!$S206*500)/AN206))))</f>
        <v>0</v>
      </c>
    </row>
    <row r="207" spans="1:42" s="14" customFormat="1" ht="25.5" x14ac:dyDescent="0.2">
      <c r="A207" s="140">
        <v>198</v>
      </c>
      <c r="B207" s="49" t="s">
        <v>254</v>
      </c>
      <c r="C207" s="49" t="s">
        <v>255</v>
      </c>
      <c r="D207" s="132">
        <v>1</v>
      </c>
      <c r="E207" s="50" t="s">
        <v>331</v>
      </c>
      <c r="F207" s="164">
        <v>205600</v>
      </c>
      <c r="G207" s="35">
        <f>'EV PRECIO REFERENCIA'!G207</f>
        <v>0</v>
      </c>
      <c r="H207" s="35" t="str">
        <f>'EV PRECIO REFERENCIA'!I207</f>
        <v>NO OFERTADO</v>
      </c>
      <c r="I207" s="37">
        <f>+IF(H207="NO OFERTADO",0,IF(H207="NO CUMPLE EV TECNICA",0,IF(H207="NO HABILITA",0,IF(H207="HABILITA",('PRECIOS UNITARIOS'!$S207*500)/G207))))</f>
        <v>0</v>
      </c>
      <c r="J207" s="35">
        <f>'EV PRECIO REFERENCIA'!J207</f>
        <v>0</v>
      </c>
      <c r="K207" s="35" t="str">
        <f>'EV PRECIO REFERENCIA'!L207</f>
        <v>NO OFERTADO</v>
      </c>
      <c r="L207" s="37">
        <f>+IF(K207="NO OFERTADO",0,IF(K207="NO CUMPLE EV TECNICA",0,IF(K207="NO HABILITA",0,IF(K207="HABILITA",('PRECIOS UNITARIOS'!$S207*500)/J207))))</f>
        <v>0</v>
      </c>
      <c r="M207" s="35">
        <f>'EV PRECIO REFERENCIA'!M207</f>
        <v>0</v>
      </c>
      <c r="N207" s="35" t="str">
        <f>'EV PRECIO REFERENCIA'!O207</f>
        <v>NO OFERTADO</v>
      </c>
      <c r="O207" s="37">
        <f>+IF(N207="NO OFERTADO",0,IF(N207="NO CUMPLE EV TECNICA",0,IF(N207="NO HABILITA",0,IF(N207="HABILITA",('PRECIOS UNITARIOS'!$S207*500)/M207))))</f>
        <v>0</v>
      </c>
      <c r="P207" s="35">
        <f>'EV PRECIO REFERENCIA'!P207</f>
        <v>0</v>
      </c>
      <c r="Q207" s="35" t="str">
        <f>'EV PRECIO REFERENCIA'!R207</f>
        <v>NO OFERTADO</v>
      </c>
      <c r="R207" s="37">
        <f>+IF(Q207="NO OFERTADO",0,IF(Q207="NO CUMPLE EV TECNICA",0,IF(Q207="NO HABILITA",0,IF(Q207="HABILITA",('PRECIOS UNITARIOS'!$S207*500)/P207))))</f>
        <v>0</v>
      </c>
      <c r="S207" s="35">
        <f>'EV PRECIO REFERENCIA'!S207</f>
        <v>0</v>
      </c>
      <c r="T207" s="35" t="str">
        <f>'EV PRECIO REFERENCIA'!U207</f>
        <v>NO OFERTADO</v>
      </c>
      <c r="U207" s="37">
        <f>+IF(T207="NO OFERTADO",0,IF(T207="NO CUMPLE EV TECNICA",0,IF(T207="NO HABILITA",0,IF(T207="HABILITA",('PRECIOS UNITARIOS'!$S207*500)/S207))))</f>
        <v>0</v>
      </c>
      <c r="V207" s="35">
        <f>'EV PRECIO REFERENCIA'!V207</f>
        <v>0</v>
      </c>
      <c r="W207" s="35" t="str">
        <f>'EV PRECIO REFERENCIA'!X207</f>
        <v>NO OFERTADO</v>
      </c>
      <c r="X207" s="37">
        <f>+IF(W207="NO OFERTADO",0,IF(W207="NO CUMPLE EV TECNICA",0,IF(W207="NO HABILITA",0,IF(W207="HABILITA",('PRECIOS UNITARIOS'!$S207*500)/V207))))</f>
        <v>0</v>
      </c>
      <c r="Y207" s="35">
        <f>'EV PRECIO REFERENCIA'!Y207</f>
        <v>0</v>
      </c>
      <c r="Z207" s="35" t="str">
        <f>'EV PRECIO REFERENCIA'!AA207</f>
        <v>NO OFERTADO</v>
      </c>
      <c r="AA207" s="37">
        <f>+IF(Z207="NO OFERTADO",0,IF(Z207="NO CUMPLE EV TECNICA",0,IF(Z207="NO HABILITA",0,IF(Z207="HABILITA",('PRECIOS UNITARIOS'!$S207*500)/Y207))))</f>
        <v>0</v>
      </c>
      <c r="AB207" s="35">
        <f>'EV PRECIO REFERENCIA'!AB207</f>
        <v>0</v>
      </c>
      <c r="AC207" s="35" t="str">
        <f>'EV PRECIO REFERENCIA'!AD207</f>
        <v>NO OFERTADO</v>
      </c>
      <c r="AD207" s="37">
        <f>+IF(AC207="NO OFERTADO",0,IF(AC207="NO CUMPLE EV TECNICA",0,IF(AC207="NO HABILITA",0,IF(AC207="HABILITA",('PRECIOS UNITARIOS'!$S207*500)/AB207))))</f>
        <v>0</v>
      </c>
      <c r="AE207" s="35">
        <f>'EV PRECIO REFERENCIA'!AE207</f>
        <v>0</v>
      </c>
      <c r="AF207" s="35" t="str">
        <f>'EV PRECIO REFERENCIA'!AG207</f>
        <v>NO OFERTADO</v>
      </c>
      <c r="AG207" s="37">
        <f>+IF(AF207="NO OFERTADO",0,IF(AF207="NO CUMPLE EV TECNICA",0,IF(AF207="NO HABILITA",0,IF(AF207="HABILITA",('PRECIOS UNITARIOS'!$S207*500)/AE207))))</f>
        <v>0</v>
      </c>
      <c r="AH207" s="35">
        <f>'EV PRECIO REFERENCIA'!AH207</f>
        <v>0</v>
      </c>
      <c r="AI207" s="35" t="str">
        <f>'EV PRECIO REFERENCIA'!AJ207</f>
        <v>NO OFERTADO</v>
      </c>
      <c r="AJ207" s="37">
        <f>+IF(AI207="NO OFERTADO",0,IF(AI207="NO CUMPLE EV TECNICA",0,IF(AI207="NO HABILITA",0,IF(AI207="HABILITA",('PRECIOS UNITARIOS'!$S207*500)/AH207))))</f>
        <v>0</v>
      </c>
      <c r="AK207" s="35">
        <f>'EV PRECIO REFERENCIA'!AK207</f>
        <v>0</v>
      </c>
      <c r="AL207" s="35" t="str">
        <f>'EV PRECIO REFERENCIA'!AM207</f>
        <v>NO OFERTADO</v>
      </c>
      <c r="AM207" s="37">
        <f>+IF(AL207="NO OFERTADO",0,IF(AL207="NO CUMPLE EV TECNICA",0,IF(AL207="NO HABILITA",0,IF(AL207="HABILITA",('PRECIOS UNITARIOS'!$S207*500)/AK207))))</f>
        <v>0</v>
      </c>
      <c r="AN207" s="35">
        <f>'EV PRECIO REFERENCIA'!AN207</f>
        <v>0</v>
      </c>
      <c r="AO207" s="35" t="str">
        <f>'EV PRECIO REFERENCIA'!AP207</f>
        <v>NO OFERTADO</v>
      </c>
      <c r="AP207" s="37">
        <f>+IF(AO207="NO OFERTADO",0,IF(AO207="NO CUMPLE EV TECNICA",0,IF(AO207="NO HABILITA",0,IF(AO207="HABILITA",('PRECIOS UNITARIOS'!$S207*500)/AN207))))</f>
        <v>0</v>
      </c>
    </row>
    <row r="208" spans="1:42" s="14" customFormat="1" ht="25.5" x14ac:dyDescent="0.2">
      <c r="A208" s="133">
        <v>199</v>
      </c>
      <c r="B208" s="49" t="s">
        <v>256</v>
      </c>
      <c r="C208" s="49" t="s">
        <v>255</v>
      </c>
      <c r="D208" s="132">
        <v>1</v>
      </c>
      <c r="E208" s="50" t="s">
        <v>331</v>
      </c>
      <c r="F208" s="164">
        <v>190186</v>
      </c>
      <c r="G208" s="35">
        <f>'EV PRECIO REFERENCIA'!G208</f>
        <v>0</v>
      </c>
      <c r="H208" s="35" t="str">
        <f>'EV PRECIO REFERENCIA'!I208</f>
        <v>NO OFERTADO</v>
      </c>
      <c r="I208" s="37">
        <f>+IF(H208="NO OFERTADO",0,IF(H208="NO CUMPLE EV TECNICA",0,IF(H208="NO HABILITA",0,IF(H208="HABILITA",('PRECIOS UNITARIOS'!$S208*500)/G208))))</f>
        <v>0</v>
      </c>
      <c r="J208" s="35">
        <f>'EV PRECIO REFERENCIA'!J208</f>
        <v>0</v>
      </c>
      <c r="K208" s="35" t="str">
        <f>'EV PRECIO REFERENCIA'!L208</f>
        <v>NO OFERTADO</v>
      </c>
      <c r="L208" s="37">
        <f>+IF(K208="NO OFERTADO",0,IF(K208="NO CUMPLE EV TECNICA",0,IF(K208="NO HABILITA",0,IF(K208="HABILITA",('PRECIOS UNITARIOS'!$S208*500)/J208))))</f>
        <v>0</v>
      </c>
      <c r="M208" s="35">
        <f>'EV PRECIO REFERENCIA'!M208</f>
        <v>0</v>
      </c>
      <c r="N208" s="35" t="str">
        <f>'EV PRECIO REFERENCIA'!O208</f>
        <v>NO OFERTADO</v>
      </c>
      <c r="O208" s="37">
        <f>+IF(N208="NO OFERTADO",0,IF(N208="NO CUMPLE EV TECNICA",0,IF(N208="NO HABILITA",0,IF(N208="HABILITA",('PRECIOS UNITARIOS'!$S208*500)/M208))))</f>
        <v>0</v>
      </c>
      <c r="P208" s="35">
        <f>'EV PRECIO REFERENCIA'!P208</f>
        <v>0</v>
      </c>
      <c r="Q208" s="35" t="str">
        <f>'EV PRECIO REFERENCIA'!R208</f>
        <v>NO OFERTADO</v>
      </c>
      <c r="R208" s="37">
        <f>+IF(Q208="NO OFERTADO",0,IF(Q208="NO CUMPLE EV TECNICA",0,IF(Q208="NO HABILITA",0,IF(Q208="HABILITA",('PRECIOS UNITARIOS'!$S208*500)/P208))))</f>
        <v>0</v>
      </c>
      <c r="S208" s="35">
        <f>'EV PRECIO REFERENCIA'!S208</f>
        <v>0</v>
      </c>
      <c r="T208" s="35" t="str">
        <f>'EV PRECIO REFERENCIA'!U208</f>
        <v>NO OFERTADO</v>
      </c>
      <c r="U208" s="37">
        <f>+IF(T208="NO OFERTADO",0,IF(T208="NO CUMPLE EV TECNICA",0,IF(T208="NO HABILITA",0,IF(T208="HABILITA",('PRECIOS UNITARIOS'!$S208*500)/S208))))</f>
        <v>0</v>
      </c>
      <c r="V208" s="35">
        <f>'EV PRECIO REFERENCIA'!V208</f>
        <v>0</v>
      </c>
      <c r="W208" s="35" t="str">
        <f>'EV PRECIO REFERENCIA'!X208</f>
        <v>NO OFERTADO</v>
      </c>
      <c r="X208" s="37">
        <f>+IF(W208="NO OFERTADO",0,IF(W208="NO CUMPLE EV TECNICA",0,IF(W208="NO HABILITA",0,IF(W208="HABILITA",('PRECIOS UNITARIOS'!$S208*500)/V208))))</f>
        <v>0</v>
      </c>
      <c r="Y208" s="35">
        <f>'EV PRECIO REFERENCIA'!Y208</f>
        <v>0</v>
      </c>
      <c r="Z208" s="35" t="str">
        <f>'EV PRECIO REFERENCIA'!AA208</f>
        <v>NO OFERTADO</v>
      </c>
      <c r="AA208" s="37">
        <f>+IF(Z208="NO OFERTADO",0,IF(Z208="NO CUMPLE EV TECNICA",0,IF(Z208="NO HABILITA",0,IF(Z208="HABILITA",('PRECIOS UNITARIOS'!$S208*500)/Y208))))</f>
        <v>0</v>
      </c>
      <c r="AB208" s="35">
        <f>'EV PRECIO REFERENCIA'!AB208</f>
        <v>0</v>
      </c>
      <c r="AC208" s="35" t="str">
        <f>'EV PRECIO REFERENCIA'!AD208</f>
        <v>NO OFERTADO</v>
      </c>
      <c r="AD208" s="37">
        <f>+IF(AC208="NO OFERTADO",0,IF(AC208="NO CUMPLE EV TECNICA",0,IF(AC208="NO HABILITA",0,IF(AC208="HABILITA",('PRECIOS UNITARIOS'!$S208*500)/AB208))))</f>
        <v>0</v>
      </c>
      <c r="AE208" s="35">
        <f>'EV PRECIO REFERENCIA'!AE208</f>
        <v>0</v>
      </c>
      <c r="AF208" s="35" t="str">
        <f>'EV PRECIO REFERENCIA'!AG208</f>
        <v>NO OFERTADO</v>
      </c>
      <c r="AG208" s="37">
        <f>+IF(AF208="NO OFERTADO",0,IF(AF208="NO CUMPLE EV TECNICA",0,IF(AF208="NO HABILITA",0,IF(AF208="HABILITA",('PRECIOS UNITARIOS'!$S208*500)/AE208))))</f>
        <v>0</v>
      </c>
      <c r="AH208" s="35">
        <f>'EV PRECIO REFERENCIA'!AH208</f>
        <v>0</v>
      </c>
      <c r="AI208" s="35" t="str">
        <f>'EV PRECIO REFERENCIA'!AJ208</f>
        <v>NO OFERTADO</v>
      </c>
      <c r="AJ208" s="37">
        <f>+IF(AI208="NO OFERTADO",0,IF(AI208="NO CUMPLE EV TECNICA",0,IF(AI208="NO HABILITA",0,IF(AI208="HABILITA",('PRECIOS UNITARIOS'!$S208*500)/AH208))))</f>
        <v>0</v>
      </c>
      <c r="AK208" s="35">
        <f>'EV PRECIO REFERENCIA'!AK208</f>
        <v>0</v>
      </c>
      <c r="AL208" s="35" t="str">
        <f>'EV PRECIO REFERENCIA'!AM208</f>
        <v>NO OFERTADO</v>
      </c>
      <c r="AM208" s="37">
        <f>+IF(AL208="NO OFERTADO",0,IF(AL208="NO CUMPLE EV TECNICA",0,IF(AL208="NO HABILITA",0,IF(AL208="HABILITA",('PRECIOS UNITARIOS'!$S208*500)/AK208))))</f>
        <v>0</v>
      </c>
      <c r="AN208" s="35">
        <f>'EV PRECIO REFERENCIA'!AN208</f>
        <v>0</v>
      </c>
      <c r="AO208" s="35" t="str">
        <f>'EV PRECIO REFERENCIA'!AP208</f>
        <v>NO OFERTADO</v>
      </c>
      <c r="AP208" s="37">
        <f>+IF(AO208="NO OFERTADO",0,IF(AO208="NO CUMPLE EV TECNICA",0,IF(AO208="NO HABILITA",0,IF(AO208="HABILITA",('PRECIOS UNITARIOS'!$S208*500)/AN208))))</f>
        <v>0</v>
      </c>
    </row>
    <row r="209" spans="1:42" s="14" customFormat="1" ht="25.5" x14ac:dyDescent="0.2">
      <c r="A209" s="132">
        <v>200</v>
      </c>
      <c r="B209" s="49" t="s">
        <v>257</v>
      </c>
      <c r="C209" s="49" t="s">
        <v>255</v>
      </c>
      <c r="D209" s="132">
        <v>1</v>
      </c>
      <c r="E209" s="50" t="s">
        <v>331</v>
      </c>
      <c r="F209" s="164">
        <v>239009</v>
      </c>
      <c r="G209" s="35">
        <f>'EV PRECIO REFERENCIA'!G209</f>
        <v>0</v>
      </c>
      <c r="H209" s="35" t="str">
        <f>'EV PRECIO REFERENCIA'!I209</f>
        <v>NO OFERTADO</v>
      </c>
      <c r="I209" s="37">
        <f>+IF(H209="NO OFERTADO",0,IF(H209="NO CUMPLE EV TECNICA",0,IF(H209="NO HABILITA",0,IF(H209="HABILITA",('PRECIOS UNITARIOS'!$S209*500)/G209))))</f>
        <v>0</v>
      </c>
      <c r="J209" s="35">
        <f>'EV PRECIO REFERENCIA'!J209</f>
        <v>0</v>
      </c>
      <c r="K209" s="35" t="str">
        <f>'EV PRECIO REFERENCIA'!L209</f>
        <v>NO OFERTADO</v>
      </c>
      <c r="L209" s="37">
        <f>+IF(K209="NO OFERTADO",0,IF(K209="NO CUMPLE EV TECNICA",0,IF(K209="NO HABILITA",0,IF(K209="HABILITA",('PRECIOS UNITARIOS'!$S209*500)/J209))))</f>
        <v>0</v>
      </c>
      <c r="M209" s="35">
        <f>'EV PRECIO REFERENCIA'!M209</f>
        <v>0</v>
      </c>
      <c r="N209" s="35" t="str">
        <f>'EV PRECIO REFERENCIA'!O209</f>
        <v>NO OFERTADO</v>
      </c>
      <c r="O209" s="37">
        <f>+IF(N209="NO OFERTADO",0,IF(N209="NO CUMPLE EV TECNICA",0,IF(N209="NO HABILITA",0,IF(N209="HABILITA",('PRECIOS UNITARIOS'!$S209*500)/M209))))</f>
        <v>0</v>
      </c>
      <c r="P209" s="35">
        <f>'EV PRECIO REFERENCIA'!P209</f>
        <v>0</v>
      </c>
      <c r="Q209" s="35" t="str">
        <f>'EV PRECIO REFERENCIA'!R209</f>
        <v>NO OFERTADO</v>
      </c>
      <c r="R209" s="37">
        <f>+IF(Q209="NO OFERTADO",0,IF(Q209="NO CUMPLE EV TECNICA",0,IF(Q209="NO HABILITA",0,IF(Q209="HABILITA",('PRECIOS UNITARIOS'!$S209*500)/P209))))</f>
        <v>0</v>
      </c>
      <c r="S209" s="35">
        <f>'EV PRECIO REFERENCIA'!S209</f>
        <v>0</v>
      </c>
      <c r="T209" s="35" t="str">
        <f>'EV PRECIO REFERENCIA'!U209</f>
        <v>NO OFERTADO</v>
      </c>
      <c r="U209" s="37">
        <f>+IF(T209="NO OFERTADO",0,IF(T209="NO CUMPLE EV TECNICA",0,IF(T209="NO HABILITA",0,IF(T209="HABILITA",('PRECIOS UNITARIOS'!$S209*500)/S209))))</f>
        <v>0</v>
      </c>
      <c r="V209" s="35">
        <f>'EV PRECIO REFERENCIA'!V209</f>
        <v>0</v>
      </c>
      <c r="W209" s="35" t="str">
        <f>'EV PRECIO REFERENCIA'!X209</f>
        <v>NO OFERTADO</v>
      </c>
      <c r="X209" s="37">
        <f>+IF(W209="NO OFERTADO",0,IF(W209="NO CUMPLE EV TECNICA",0,IF(W209="NO HABILITA",0,IF(W209="HABILITA",('PRECIOS UNITARIOS'!$S209*500)/V209))))</f>
        <v>0</v>
      </c>
      <c r="Y209" s="35">
        <f>'EV PRECIO REFERENCIA'!Y209</f>
        <v>0</v>
      </c>
      <c r="Z209" s="35" t="str">
        <f>'EV PRECIO REFERENCIA'!AA209</f>
        <v>NO OFERTADO</v>
      </c>
      <c r="AA209" s="37">
        <f>+IF(Z209="NO OFERTADO",0,IF(Z209="NO CUMPLE EV TECNICA",0,IF(Z209="NO HABILITA",0,IF(Z209="HABILITA",('PRECIOS UNITARIOS'!$S209*500)/Y209))))</f>
        <v>0</v>
      </c>
      <c r="AB209" s="35">
        <f>'EV PRECIO REFERENCIA'!AB209</f>
        <v>0</v>
      </c>
      <c r="AC209" s="35" t="str">
        <f>'EV PRECIO REFERENCIA'!AD209</f>
        <v>NO OFERTADO</v>
      </c>
      <c r="AD209" s="37">
        <f>+IF(AC209="NO OFERTADO",0,IF(AC209="NO CUMPLE EV TECNICA",0,IF(AC209="NO HABILITA",0,IF(AC209="HABILITA",('PRECIOS UNITARIOS'!$S209*500)/AB209))))</f>
        <v>0</v>
      </c>
      <c r="AE209" s="35">
        <f>'EV PRECIO REFERENCIA'!AE209</f>
        <v>0</v>
      </c>
      <c r="AF209" s="35" t="str">
        <f>'EV PRECIO REFERENCIA'!AG209</f>
        <v>NO OFERTADO</v>
      </c>
      <c r="AG209" s="37">
        <f>+IF(AF209="NO OFERTADO",0,IF(AF209="NO CUMPLE EV TECNICA",0,IF(AF209="NO HABILITA",0,IF(AF209="HABILITA",('PRECIOS UNITARIOS'!$S209*500)/AE209))))</f>
        <v>0</v>
      </c>
      <c r="AH209" s="35">
        <f>'EV PRECIO REFERENCIA'!AH209</f>
        <v>0</v>
      </c>
      <c r="AI209" s="35" t="str">
        <f>'EV PRECIO REFERENCIA'!AJ209</f>
        <v>NO OFERTADO</v>
      </c>
      <c r="AJ209" s="37">
        <f>+IF(AI209="NO OFERTADO",0,IF(AI209="NO CUMPLE EV TECNICA",0,IF(AI209="NO HABILITA",0,IF(AI209="HABILITA",('PRECIOS UNITARIOS'!$S209*500)/AH209))))</f>
        <v>0</v>
      </c>
      <c r="AK209" s="35">
        <f>'EV PRECIO REFERENCIA'!AK209</f>
        <v>0</v>
      </c>
      <c r="AL209" s="35" t="str">
        <f>'EV PRECIO REFERENCIA'!AM209</f>
        <v>NO OFERTADO</v>
      </c>
      <c r="AM209" s="37">
        <f>+IF(AL209="NO OFERTADO",0,IF(AL209="NO CUMPLE EV TECNICA",0,IF(AL209="NO HABILITA",0,IF(AL209="HABILITA",('PRECIOS UNITARIOS'!$S209*500)/AK209))))</f>
        <v>0</v>
      </c>
      <c r="AN209" s="35">
        <f>'EV PRECIO REFERENCIA'!AN209</f>
        <v>0</v>
      </c>
      <c r="AO209" s="35" t="str">
        <f>'EV PRECIO REFERENCIA'!AP209</f>
        <v>NO OFERTADO</v>
      </c>
      <c r="AP209" s="37">
        <f>+IF(AO209="NO OFERTADO",0,IF(AO209="NO CUMPLE EV TECNICA",0,IF(AO209="NO HABILITA",0,IF(AO209="HABILITA",('PRECIOS UNITARIOS'!$S209*500)/AN209))))</f>
        <v>0</v>
      </c>
    </row>
    <row r="210" spans="1:42" s="14" customFormat="1" ht="63.75" x14ac:dyDescent="0.2">
      <c r="A210" s="133">
        <v>201</v>
      </c>
      <c r="B210" s="49" t="s">
        <v>259</v>
      </c>
      <c r="C210" s="49" t="s">
        <v>260</v>
      </c>
      <c r="D210" s="132">
        <v>1</v>
      </c>
      <c r="E210" s="50" t="s">
        <v>331</v>
      </c>
      <c r="F210" s="164">
        <v>57084</v>
      </c>
      <c r="G210" s="35">
        <f>'EV PRECIO REFERENCIA'!G210</f>
        <v>0</v>
      </c>
      <c r="H210" s="35" t="str">
        <f>'EV PRECIO REFERENCIA'!I210</f>
        <v>NO OFERTADO</v>
      </c>
      <c r="I210" s="37">
        <f>+IF(H210="NO OFERTADO",0,IF(H210="NO CUMPLE EV TECNICA",0,IF(H210="NO HABILITA",0,IF(H210="HABILITA",('PRECIOS UNITARIOS'!$S210*500)/G210))))</f>
        <v>0</v>
      </c>
      <c r="J210" s="35">
        <f>'EV PRECIO REFERENCIA'!J210</f>
        <v>0</v>
      </c>
      <c r="K210" s="35" t="str">
        <f>'EV PRECIO REFERENCIA'!L210</f>
        <v>NO OFERTADO</v>
      </c>
      <c r="L210" s="37">
        <f>+IF(K210="NO OFERTADO",0,IF(K210="NO CUMPLE EV TECNICA",0,IF(K210="NO HABILITA",0,IF(K210="HABILITA",('PRECIOS UNITARIOS'!$S210*500)/J210))))</f>
        <v>0</v>
      </c>
      <c r="M210" s="35">
        <f>'EV PRECIO REFERENCIA'!M210</f>
        <v>0</v>
      </c>
      <c r="N210" s="35" t="str">
        <f>'EV PRECIO REFERENCIA'!O210</f>
        <v>NO OFERTADO</v>
      </c>
      <c r="O210" s="37">
        <f>+IF(N210="NO OFERTADO",0,IF(N210="NO CUMPLE EV TECNICA",0,IF(N210="NO HABILITA",0,IF(N210="HABILITA",('PRECIOS UNITARIOS'!$S210*500)/M210))))</f>
        <v>0</v>
      </c>
      <c r="P210" s="35">
        <f>'EV PRECIO REFERENCIA'!P210</f>
        <v>0</v>
      </c>
      <c r="Q210" s="35" t="str">
        <f>'EV PRECIO REFERENCIA'!R210</f>
        <v>NO OFERTADO</v>
      </c>
      <c r="R210" s="37">
        <f>+IF(Q210="NO OFERTADO",0,IF(Q210="NO CUMPLE EV TECNICA",0,IF(Q210="NO HABILITA",0,IF(Q210="HABILITA",('PRECIOS UNITARIOS'!$S210*500)/P210))))</f>
        <v>0</v>
      </c>
      <c r="S210" s="35">
        <f>'EV PRECIO REFERENCIA'!S210</f>
        <v>0</v>
      </c>
      <c r="T210" s="35" t="str">
        <f>'EV PRECIO REFERENCIA'!U210</f>
        <v>NO OFERTADO</v>
      </c>
      <c r="U210" s="37">
        <f>+IF(T210="NO OFERTADO",0,IF(T210="NO CUMPLE EV TECNICA",0,IF(T210="NO HABILITA",0,IF(T210="HABILITA",('PRECIOS UNITARIOS'!$S210*500)/S210))))</f>
        <v>0</v>
      </c>
      <c r="V210" s="35">
        <f>'EV PRECIO REFERENCIA'!V210</f>
        <v>0</v>
      </c>
      <c r="W210" s="35" t="str">
        <f>'EV PRECIO REFERENCIA'!X210</f>
        <v>NO OFERTADO</v>
      </c>
      <c r="X210" s="37">
        <f>+IF(W210="NO OFERTADO",0,IF(W210="NO CUMPLE EV TECNICA",0,IF(W210="NO HABILITA",0,IF(W210="HABILITA",('PRECIOS UNITARIOS'!$S210*500)/V210))))</f>
        <v>0</v>
      </c>
      <c r="Y210" s="35">
        <f>'EV PRECIO REFERENCIA'!Y210</f>
        <v>0</v>
      </c>
      <c r="Z210" s="35" t="str">
        <f>'EV PRECIO REFERENCIA'!AA210</f>
        <v>NO OFERTADO</v>
      </c>
      <c r="AA210" s="37">
        <f>+IF(Z210="NO OFERTADO",0,IF(Z210="NO CUMPLE EV TECNICA",0,IF(Z210="NO HABILITA",0,IF(Z210="HABILITA",('PRECIOS UNITARIOS'!$S210*500)/Y210))))</f>
        <v>0</v>
      </c>
      <c r="AB210" s="35">
        <f>'EV PRECIO REFERENCIA'!AB210</f>
        <v>0</v>
      </c>
      <c r="AC210" s="35" t="str">
        <f>'EV PRECIO REFERENCIA'!AD210</f>
        <v>NO OFERTADO</v>
      </c>
      <c r="AD210" s="37">
        <f>+IF(AC210="NO OFERTADO",0,IF(AC210="NO CUMPLE EV TECNICA",0,IF(AC210="NO HABILITA",0,IF(AC210="HABILITA",('PRECIOS UNITARIOS'!$S210*500)/AB210))))</f>
        <v>0</v>
      </c>
      <c r="AE210" s="35">
        <f>'EV PRECIO REFERENCIA'!AE210</f>
        <v>0</v>
      </c>
      <c r="AF210" s="35" t="str">
        <f>'EV PRECIO REFERENCIA'!AG210</f>
        <v>NO OFERTADO</v>
      </c>
      <c r="AG210" s="37">
        <f>+IF(AF210="NO OFERTADO",0,IF(AF210="NO CUMPLE EV TECNICA",0,IF(AF210="NO HABILITA",0,IF(AF210="HABILITA",('PRECIOS UNITARIOS'!$S210*500)/AE210))))</f>
        <v>0</v>
      </c>
      <c r="AH210" s="35">
        <f>'EV PRECIO REFERENCIA'!AH210</f>
        <v>0</v>
      </c>
      <c r="AI210" s="35" t="str">
        <f>'EV PRECIO REFERENCIA'!AJ210</f>
        <v>NO OFERTADO</v>
      </c>
      <c r="AJ210" s="37">
        <f>+IF(AI210="NO OFERTADO",0,IF(AI210="NO CUMPLE EV TECNICA",0,IF(AI210="NO HABILITA",0,IF(AI210="HABILITA",('PRECIOS UNITARIOS'!$S210*500)/AH210))))</f>
        <v>0</v>
      </c>
      <c r="AK210" s="35">
        <f>'EV PRECIO REFERENCIA'!AK210</f>
        <v>0</v>
      </c>
      <c r="AL210" s="35" t="str">
        <f>'EV PRECIO REFERENCIA'!AM210</f>
        <v>NO OFERTADO</v>
      </c>
      <c r="AM210" s="37">
        <f>+IF(AL210="NO OFERTADO",0,IF(AL210="NO CUMPLE EV TECNICA",0,IF(AL210="NO HABILITA",0,IF(AL210="HABILITA",('PRECIOS UNITARIOS'!$S210*500)/AK210))))</f>
        <v>0</v>
      </c>
      <c r="AN210" s="35">
        <f>'EV PRECIO REFERENCIA'!AN210</f>
        <v>0</v>
      </c>
      <c r="AO210" s="35" t="str">
        <f>'EV PRECIO REFERENCIA'!AP210</f>
        <v>NO OFERTADO</v>
      </c>
      <c r="AP210" s="37">
        <f>+IF(AO210="NO OFERTADO",0,IF(AO210="NO CUMPLE EV TECNICA",0,IF(AO210="NO HABILITA",0,IF(AO210="HABILITA",('PRECIOS UNITARIOS'!$S210*500)/AN210))))</f>
        <v>0</v>
      </c>
    </row>
    <row r="211" spans="1:42" s="14" customFormat="1" ht="25.5" x14ac:dyDescent="0.2">
      <c r="A211" s="132">
        <v>202</v>
      </c>
      <c r="B211" s="49" t="s">
        <v>263</v>
      </c>
      <c r="C211" s="49" t="s">
        <v>261</v>
      </c>
      <c r="D211" s="132">
        <v>1</v>
      </c>
      <c r="E211" s="50" t="s">
        <v>331</v>
      </c>
      <c r="F211" s="164">
        <v>65474</v>
      </c>
      <c r="G211" s="35">
        <f>'EV PRECIO REFERENCIA'!G211</f>
        <v>0</v>
      </c>
      <c r="H211" s="35" t="str">
        <f>'EV PRECIO REFERENCIA'!I211</f>
        <v>NO OFERTADO</v>
      </c>
      <c r="I211" s="37">
        <f>+IF(H211="NO OFERTADO",0,IF(H211="NO CUMPLE EV TECNICA",0,IF(H211="NO HABILITA",0,IF(H211="HABILITA",('PRECIOS UNITARIOS'!$S211*500)/G211))))</f>
        <v>0</v>
      </c>
      <c r="J211" s="35">
        <f>'EV PRECIO REFERENCIA'!J211</f>
        <v>0</v>
      </c>
      <c r="K211" s="35" t="str">
        <f>'EV PRECIO REFERENCIA'!L211</f>
        <v>NO OFERTADO</v>
      </c>
      <c r="L211" s="37">
        <f>+IF(K211="NO OFERTADO",0,IF(K211="NO CUMPLE EV TECNICA",0,IF(K211="NO HABILITA",0,IF(K211="HABILITA",('PRECIOS UNITARIOS'!$S211*500)/J211))))</f>
        <v>0</v>
      </c>
      <c r="M211" s="35">
        <f>'EV PRECIO REFERENCIA'!M211</f>
        <v>0</v>
      </c>
      <c r="N211" s="35" t="str">
        <f>'EV PRECIO REFERENCIA'!O211</f>
        <v>NO OFERTADO</v>
      </c>
      <c r="O211" s="37">
        <f>+IF(N211="NO OFERTADO",0,IF(N211="NO CUMPLE EV TECNICA",0,IF(N211="NO HABILITA",0,IF(N211="HABILITA",('PRECIOS UNITARIOS'!$S211*500)/M211))))</f>
        <v>0</v>
      </c>
      <c r="P211" s="35">
        <f>'EV PRECIO REFERENCIA'!P211</f>
        <v>0</v>
      </c>
      <c r="Q211" s="35" t="str">
        <f>'EV PRECIO REFERENCIA'!R211</f>
        <v>NO OFERTADO</v>
      </c>
      <c r="R211" s="37">
        <f>+IF(Q211="NO OFERTADO",0,IF(Q211="NO CUMPLE EV TECNICA",0,IF(Q211="NO HABILITA",0,IF(Q211="HABILITA",('PRECIOS UNITARIOS'!$S211*500)/P211))))</f>
        <v>0</v>
      </c>
      <c r="S211" s="35">
        <f>'EV PRECIO REFERENCIA'!S211</f>
        <v>0</v>
      </c>
      <c r="T211" s="35" t="str">
        <f>'EV PRECIO REFERENCIA'!U211</f>
        <v>NO OFERTADO</v>
      </c>
      <c r="U211" s="37">
        <f>+IF(T211="NO OFERTADO",0,IF(T211="NO CUMPLE EV TECNICA",0,IF(T211="NO HABILITA",0,IF(T211="HABILITA",('PRECIOS UNITARIOS'!$S211*500)/S211))))</f>
        <v>0</v>
      </c>
      <c r="V211" s="35">
        <f>'EV PRECIO REFERENCIA'!V211</f>
        <v>0</v>
      </c>
      <c r="W211" s="35" t="str">
        <f>'EV PRECIO REFERENCIA'!X211</f>
        <v>NO OFERTADO</v>
      </c>
      <c r="X211" s="37">
        <f>+IF(W211="NO OFERTADO",0,IF(W211="NO CUMPLE EV TECNICA",0,IF(W211="NO HABILITA",0,IF(W211="HABILITA",('PRECIOS UNITARIOS'!$S211*500)/V211))))</f>
        <v>0</v>
      </c>
      <c r="Y211" s="35">
        <f>'EV PRECIO REFERENCIA'!Y211</f>
        <v>0</v>
      </c>
      <c r="Z211" s="35" t="str">
        <f>'EV PRECIO REFERENCIA'!AA211</f>
        <v>NO OFERTADO</v>
      </c>
      <c r="AA211" s="37">
        <f>+IF(Z211="NO OFERTADO",0,IF(Z211="NO CUMPLE EV TECNICA",0,IF(Z211="NO HABILITA",0,IF(Z211="HABILITA",('PRECIOS UNITARIOS'!$S211*500)/Y211))))</f>
        <v>0</v>
      </c>
      <c r="AB211" s="35">
        <f>'EV PRECIO REFERENCIA'!AB211</f>
        <v>0</v>
      </c>
      <c r="AC211" s="35" t="str">
        <f>'EV PRECIO REFERENCIA'!AD211</f>
        <v>NO OFERTADO</v>
      </c>
      <c r="AD211" s="37">
        <f>+IF(AC211="NO OFERTADO",0,IF(AC211="NO CUMPLE EV TECNICA",0,IF(AC211="NO HABILITA",0,IF(AC211="HABILITA",('PRECIOS UNITARIOS'!$S211*500)/AB211))))</f>
        <v>0</v>
      </c>
      <c r="AE211" s="35">
        <f>'EV PRECIO REFERENCIA'!AE211</f>
        <v>0</v>
      </c>
      <c r="AF211" s="35" t="str">
        <f>'EV PRECIO REFERENCIA'!AG211</f>
        <v>NO OFERTADO</v>
      </c>
      <c r="AG211" s="37">
        <f>+IF(AF211="NO OFERTADO",0,IF(AF211="NO CUMPLE EV TECNICA",0,IF(AF211="NO HABILITA",0,IF(AF211="HABILITA",('PRECIOS UNITARIOS'!$S211*500)/AE211))))</f>
        <v>0</v>
      </c>
      <c r="AH211" s="35">
        <f>'EV PRECIO REFERENCIA'!AH211</f>
        <v>0</v>
      </c>
      <c r="AI211" s="35" t="str">
        <f>'EV PRECIO REFERENCIA'!AJ211</f>
        <v>NO OFERTADO</v>
      </c>
      <c r="AJ211" s="37">
        <f>+IF(AI211="NO OFERTADO",0,IF(AI211="NO CUMPLE EV TECNICA",0,IF(AI211="NO HABILITA",0,IF(AI211="HABILITA",('PRECIOS UNITARIOS'!$S211*500)/AH211))))</f>
        <v>0</v>
      </c>
      <c r="AK211" s="35">
        <f>'EV PRECIO REFERENCIA'!AK211</f>
        <v>0</v>
      </c>
      <c r="AL211" s="35" t="str">
        <f>'EV PRECIO REFERENCIA'!AM211</f>
        <v>NO OFERTADO</v>
      </c>
      <c r="AM211" s="37">
        <f>+IF(AL211="NO OFERTADO",0,IF(AL211="NO CUMPLE EV TECNICA",0,IF(AL211="NO HABILITA",0,IF(AL211="HABILITA",('PRECIOS UNITARIOS'!$S211*500)/AK211))))</f>
        <v>0</v>
      </c>
      <c r="AN211" s="35">
        <f>'EV PRECIO REFERENCIA'!AN211</f>
        <v>0</v>
      </c>
      <c r="AO211" s="35" t="str">
        <f>'EV PRECIO REFERENCIA'!AP211</f>
        <v>NO OFERTADO</v>
      </c>
      <c r="AP211" s="37">
        <f>+IF(AO211="NO OFERTADO",0,IF(AO211="NO CUMPLE EV TECNICA",0,IF(AO211="NO HABILITA",0,IF(AO211="HABILITA",('PRECIOS UNITARIOS'!$S211*500)/AN211))))</f>
        <v>0</v>
      </c>
    </row>
    <row r="212" spans="1:42" s="14" customFormat="1" ht="51" x14ac:dyDescent="0.2">
      <c r="A212" s="133">
        <v>203</v>
      </c>
      <c r="B212" s="49" t="s">
        <v>270</v>
      </c>
      <c r="C212" s="49" t="s">
        <v>268</v>
      </c>
      <c r="D212" s="132">
        <v>1</v>
      </c>
      <c r="E212" s="50" t="s">
        <v>331</v>
      </c>
      <c r="F212" s="164">
        <v>81250</v>
      </c>
      <c r="G212" s="35">
        <f>'EV PRECIO REFERENCIA'!G212</f>
        <v>0</v>
      </c>
      <c r="H212" s="35" t="str">
        <f>'EV PRECIO REFERENCIA'!I212</f>
        <v>NO OFERTADO</v>
      </c>
      <c r="I212" s="37">
        <f>+IF(H212="NO OFERTADO",0,IF(H212="NO CUMPLE EV TECNICA",0,IF(H212="NO HABILITA",0,IF(H212="HABILITA",('PRECIOS UNITARIOS'!$S212*500)/G212))))</f>
        <v>0</v>
      </c>
      <c r="J212" s="35">
        <f>'EV PRECIO REFERENCIA'!J212</f>
        <v>0</v>
      </c>
      <c r="K212" s="35" t="str">
        <f>'EV PRECIO REFERENCIA'!L212</f>
        <v>NO OFERTADO</v>
      </c>
      <c r="L212" s="37">
        <f>+IF(K212="NO OFERTADO",0,IF(K212="NO CUMPLE EV TECNICA",0,IF(K212="NO HABILITA",0,IF(K212="HABILITA",('PRECIOS UNITARIOS'!$S212*500)/J212))))</f>
        <v>0</v>
      </c>
      <c r="M212" s="35">
        <f>'EV PRECIO REFERENCIA'!M212</f>
        <v>0</v>
      </c>
      <c r="N212" s="35" t="str">
        <f>'EV PRECIO REFERENCIA'!O212</f>
        <v>NO OFERTADO</v>
      </c>
      <c r="O212" s="37">
        <f>+IF(N212="NO OFERTADO",0,IF(N212="NO CUMPLE EV TECNICA",0,IF(N212="NO HABILITA",0,IF(N212="HABILITA",('PRECIOS UNITARIOS'!$S212*500)/M212))))</f>
        <v>0</v>
      </c>
      <c r="P212" s="35">
        <f>'EV PRECIO REFERENCIA'!P212</f>
        <v>0</v>
      </c>
      <c r="Q212" s="35" t="str">
        <f>'EV PRECIO REFERENCIA'!R212</f>
        <v>NO OFERTADO</v>
      </c>
      <c r="R212" s="37">
        <f>+IF(Q212="NO OFERTADO",0,IF(Q212="NO CUMPLE EV TECNICA",0,IF(Q212="NO HABILITA",0,IF(Q212="HABILITA",('PRECIOS UNITARIOS'!$S212*500)/P212))))</f>
        <v>0</v>
      </c>
      <c r="S212" s="35">
        <f>'EV PRECIO REFERENCIA'!S212</f>
        <v>0</v>
      </c>
      <c r="T212" s="35" t="str">
        <f>'EV PRECIO REFERENCIA'!U212</f>
        <v>NO OFERTADO</v>
      </c>
      <c r="U212" s="37">
        <f>+IF(T212="NO OFERTADO",0,IF(T212="NO CUMPLE EV TECNICA",0,IF(T212="NO HABILITA",0,IF(T212="HABILITA",('PRECIOS UNITARIOS'!$S212*500)/S212))))</f>
        <v>0</v>
      </c>
      <c r="V212" s="35">
        <f>'EV PRECIO REFERENCIA'!V212</f>
        <v>0</v>
      </c>
      <c r="W212" s="35" t="str">
        <f>'EV PRECIO REFERENCIA'!X212</f>
        <v>NO OFERTADO</v>
      </c>
      <c r="X212" s="37">
        <f>+IF(W212="NO OFERTADO",0,IF(W212="NO CUMPLE EV TECNICA",0,IF(W212="NO HABILITA",0,IF(W212="HABILITA",('PRECIOS UNITARIOS'!$S212*500)/V212))))</f>
        <v>0</v>
      </c>
      <c r="Y212" s="35">
        <f>'EV PRECIO REFERENCIA'!Y212</f>
        <v>0</v>
      </c>
      <c r="Z212" s="35" t="str">
        <f>'EV PRECIO REFERENCIA'!AA212</f>
        <v>NO OFERTADO</v>
      </c>
      <c r="AA212" s="37">
        <f>+IF(Z212="NO OFERTADO",0,IF(Z212="NO CUMPLE EV TECNICA",0,IF(Z212="NO HABILITA",0,IF(Z212="HABILITA",('PRECIOS UNITARIOS'!$S212*500)/Y212))))</f>
        <v>0</v>
      </c>
      <c r="AB212" s="35">
        <f>'EV PRECIO REFERENCIA'!AB212</f>
        <v>0</v>
      </c>
      <c r="AC212" s="35" t="str">
        <f>'EV PRECIO REFERENCIA'!AD212</f>
        <v>NO OFERTADO</v>
      </c>
      <c r="AD212" s="37">
        <f>+IF(AC212="NO OFERTADO",0,IF(AC212="NO CUMPLE EV TECNICA",0,IF(AC212="NO HABILITA",0,IF(AC212="HABILITA",('PRECIOS UNITARIOS'!$S212*500)/AB212))))</f>
        <v>0</v>
      </c>
      <c r="AE212" s="35">
        <f>'EV PRECIO REFERENCIA'!AE212</f>
        <v>0</v>
      </c>
      <c r="AF212" s="35" t="str">
        <f>'EV PRECIO REFERENCIA'!AG212</f>
        <v>NO OFERTADO</v>
      </c>
      <c r="AG212" s="37">
        <f>+IF(AF212="NO OFERTADO",0,IF(AF212="NO CUMPLE EV TECNICA",0,IF(AF212="NO HABILITA",0,IF(AF212="HABILITA",('PRECIOS UNITARIOS'!$S212*500)/AE212))))</f>
        <v>0</v>
      </c>
      <c r="AH212" s="35">
        <f>'EV PRECIO REFERENCIA'!AH212</f>
        <v>0</v>
      </c>
      <c r="AI212" s="35" t="str">
        <f>'EV PRECIO REFERENCIA'!AJ212</f>
        <v>NO OFERTADO</v>
      </c>
      <c r="AJ212" s="37">
        <f>+IF(AI212="NO OFERTADO",0,IF(AI212="NO CUMPLE EV TECNICA",0,IF(AI212="NO HABILITA",0,IF(AI212="HABILITA",('PRECIOS UNITARIOS'!$S212*500)/AH212))))</f>
        <v>0</v>
      </c>
      <c r="AK212" s="35">
        <f>'EV PRECIO REFERENCIA'!AK212</f>
        <v>0</v>
      </c>
      <c r="AL212" s="35" t="str">
        <f>'EV PRECIO REFERENCIA'!AM212</f>
        <v>NO OFERTADO</v>
      </c>
      <c r="AM212" s="37">
        <f>+IF(AL212="NO OFERTADO",0,IF(AL212="NO CUMPLE EV TECNICA",0,IF(AL212="NO HABILITA",0,IF(AL212="HABILITA",('PRECIOS UNITARIOS'!$S212*500)/AK212))))</f>
        <v>0</v>
      </c>
      <c r="AN212" s="35">
        <f>'EV PRECIO REFERENCIA'!AN212</f>
        <v>0</v>
      </c>
      <c r="AO212" s="35" t="str">
        <f>'EV PRECIO REFERENCIA'!AP212</f>
        <v>NO OFERTADO</v>
      </c>
      <c r="AP212" s="37">
        <f>+IF(AO212="NO OFERTADO",0,IF(AO212="NO CUMPLE EV TECNICA",0,IF(AO212="NO HABILITA",0,IF(AO212="HABILITA",('PRECIOS UNITARIOS'!$S212*500)/AN212))))</f>
        <v>0</v>
      </c>
    </row>
    <row r="213" spans="1:42" s="14" customFormat="1" ht="25.5" x14ac:dyDescent="0.2">
      <c r="A213" s="140">
        <v>204</v>
      </c>
      <c r="B213" s="49" t="s">
        <v>277</v>
      </c>
      <c r="C213" s="49" t="s">
        <v>271</v>
      </c>
      <c r="D213" s="132">
        <v>1</v>
      </c>
      <c r="E213" s="50" t="s">
        <v>331</v>
      </c>
      <c r="F213" s="164">
        <v>68750</v>
      </c>
      <c r="G213" s="35">
        <f>'EV PRECIO REFERENCIA'!G213</f>
        <v>0</v>
      </c>
      <c r="H213" s="35" t="str">
        <f>'EV PRECIO REFERENCIA'!I213</f>
        <v>NO OFERTADO</v>
      </c>
      <c r="I213" s="37">
        <f>+IF(H213="NO OFERTADO",0,IF(H213="NO CUMPLE EV TECNICA",0,IF(H213="NO HABILITA",0,IF(H213="HABILITA",('PRECIOS UNITARIOS'!$S213*500)/G213))))</f>
        <v>0</v>
      </c>
      <c r="J213" s="35">
        <f>'EV PRECIO REFERENCIA'!J213</f>
        <v>116109</v>
      </c>
      <c r="K213" s="35" t="str">
        <f>'EV PRECIO REFERENCIA'!L213</f>
        <v>NO HABILITA</v>
      </c>
      <c r="L213" s="37">
        <f>+IF(K213="NO OFERTADO",0,IF(K213="NO CUMPLE EV TECNICA",0,IF(K213="NO HABILITA",0,IF(K213="HABILITA",('PRECIOS UNITARIOS'!$S213*500)/J213))))</f>
        <v>0</v>
      </c>
      <c r="M213" s="35">
        <f>'EV PRECIO REFERENCIA'!M213</f>
        <v>0</v>
      </c>
      <c r="N213" s="35" t="str">
        <f>'EV PRECIO REFERENCIA'!O213</f>
        <v>NO OFERTADO</v>
      </c>
      <c r="O213" s="37">
        <f>+IF(N213="NO OFERTADO",0,IF(N213="NO CUMPLE EV TECNICA",0,IF(N213="NO HABILITA",0,IF(N213="HABILITA",('PRECIOS UNITARIOS'!$S213*500)/M213))))</f>
        <v>0</v>
      </c>
      <c r="P213" s="35">
        <f>'EV PRECIO REFERENCIA'!P213</f>
        <v>129875</v>
      </c>
      <c r="Q213" s="35" t="str">
        <f>'EV PRECIO REFERENCIA'!R213</f>
        <v>NO HABILITA</v>
      </c>
      <c r="R213" s="37">
        <f>+IF(Q213="NO OFERTADO",0,IF(Q213="NO CUMPLE EV TECNICA",0,IF(Q213="NO HABILITA",0,IF(Q213="HABILITA",('PRECIOS UNITARIOS'!$S213*500)/P213))))</f>
        <v>0</v>
      </c>
      <c r="S213" s="35">
        <f>'EV PRECIO REFERENCIA'!S213</f>
        <v>0</v>
      </c>
      <c r="T213" s="35" t="str">
        <f>'EV PRECIO REFERENCIA'!U213</f>
        <v>NO OFERTADO</v>
      </c>
      <c r="U213" s="37">
        <f>+IF(T213="NO OFERTADO",0,IF(T213="NO CUMPLE EV TECNICA",0,IF(T213="NO HABILITA",0,IF(T213="HABILITA",('PRECIOS UNITARIOS'!$S213*500)/S213))))</f>
        <v>0</v>
      </c>
      <c r="V213" s="35">
        <f>'EV PRECIO REFERENCIA'!V213</f>
        <v>0</v>
      </c>
      <c r="W213" s="35" t="str">
        <f>'EV PRECIO REFERENCIA'!X213</f>
        <v>NO OFERTADO</v>
      </c>
      <c r="X213" s="37">
        <f>+IF(W213="NO OFERTADO",0,IF(W213="NO CUMPLE EV TECNICA",0,IF(W213="NO HABILITA",0,IF(W213="HABILITA",('PRECIOS UNITARIOS'!$S213*500)/V213))))</f>
        <v>0</v>
      </c>
      <c r="Y213" s="35">
        <f>'EV PRECIO REFERENCIA'!Y213</f>
        <v>0</v>
      </c>
      <c r="Z213" s="35" t="str">
        <f>'EV PRECIO REFERENCIA'!AA213</f>
        <v>NO OFERTADO</v>
      </c>
      <c r="AA213" s="37">
        <f>+IF(Z213="NO OFERTADO",0,IF(Z213="NO CUMPLE EV TECNICA",0,IF(Z213="NO HABILITA",0,IF(Z213="HABILITA",('PRECIOS UNITARIOS'!$S213*500)/Y213))))</f>
        <v>0</v>
      </c>
      <c r="AB213" s="35">
        <f>'EV PRECIO REFERENCIA'!AB213</f>
        <v>0</v>
      </c>
      <c r="AC213" s="35" t="str">
        <f>'EV PRECIO REFERENCIA'!AD213</f>
        <v>NO OFERTADO</v>
      </c>
      <c r="AD213" s="37">
        <f>+IF(AC213="NO OFERTADO",0,IF(AC213="NO CUMPLE EV TECNICA",0,IF(AC213="NO HABILITA",0,IF(AC213="HABILITA",('PRECIOS UNITARIOS'!$S213*500)/AB213))))</f>
        <v>0</v>
      </c>
      <c r="AE213" s="35">
        <f>'EV PRECIO REFERENCIA'!AE213</f>
        <v>0</v>
      </c>
      <c r="AF213" s="35" t="str">
        <f>'EV PRECIO REFERENCIA'!AG213</f>
        <v>NO OFERTADO</v>
      </c>
      <c r="AG213" s="37">
        <f>+IF(AF213="NO OFERTADO",0,IF(AF213="NO CUMPLE EV TECNICA",0,IF(AF213="NO HABILITA",0,IF(AF213="HABILITA",('PRECIOS UNITARIOS'!$S213*500)/AE213))))</f>
        <v>0</v>
      </c>
      <c r="AH213" s="35">
        <f>'EV PRECIO REFERENCIA'!AH213</f>
        <v>0</v>
      </c>
      <c r="AI213" s="35" t="str">
        <f>'EV PRECIO REFERENCIA'!AJ213</f>
        <v>NO OFERTADO</v>
      </c>
      <c r="AJ213" s="37">
        <f>+IF(AI213="NO OFERTADO",0,IF(AI213="NO CUMPLE EV TECNICA",0,IF(AI213="NO HABILITA",0,IF(AI213="HABILITA",('PRECIOS UNITARIOS'!$S213*500)/AH213))))</f>
        <v>0</v>
      </c>
      <c r="AK213" s="35">
        <f>'EV PRECIO REFERENCIA'!AK213</f>
        <v>0</v>
      </c>
      <c r="AL213" s="35" t="str">
        <f>'EV PRECIO REFERENCIA'!AM213</f>
        <v>NO OFERTADO</v>
      </c>
      <c r="AM213" s="37">
        <f>+IF(AL213="NO OFERTADO",0,IF(AL213="NO CUMPLE EV TECNICA",0,IF(AL213="NO HABILITA",0,IF(AL213="HABILITA",('PRECIOS UNITARIOS'!$S213*500)/AK213))))</f>
        <v>0</v>
      </c>
      <c r="AN213" s="35">
        <f>'EV PRECIO REFERENCIA'!AN213</f>
        <v>0</v>
      </c>
      <c r="AO213" s="35" t="str">
        <f>'EV PRECIO REFERENCIA'!AP213</f>
        <v>NO OFERTADO</v>
      </c>
      <c r="AP213" s="37">
        <f>+IF(AO213="NO OFERTADO",0,IF(AO213="NO CUMPLE EV TECNICA",0,IF(AO213="NO HABILITA",0,IF(AO213="HABILITA",('PRECIOS UNITARIOS'!$S213*500)/AN213))))</f>
        <v>0</v>
      </c>
    </row>
    <row r="214" spans="1:42" s="14" customFormat="1" ht="25.5" x14ac:dyDescent="0.2">
      <c r="A214" s="133">
        <v>205</v>
      </c>
      <c r="B214" s="49" t="s">
        <v>409</v>
      </c>
      <c r="C214" s="49" t="s">
        <v>271</v>
      </c>
      <c r="D214" s="132">
        <v>1</v>
      </c>
      <c r="E214" s="50" t="s">
        <v>331</v>
      </c>
      <c r="F214" s="164">
        <v>68750</v>
      </c>
      <c r="G214" s="35">
        <f>'EV PRECIO REFERENCIA'!G214</f>
        <v>0</v>
      </c>
      <c r="H214" s="35" t="str">
        <f>'EV PRECIO REFERENCIA'!I214</f>
        <v>NO OFERTADO</v>
      </c>
      <c r="I214" s="37">
        <f>+IF(H214="NO OFERTADO",0,IF(H214="NO CUMPLE EV TECNICA",0,IF(H214="NO HABILITA",0,IF(H214="HABILITA",('PRECIOS UNITARIOS'!$S214*500)/G214))))</f>
        <v>0</v>
      </c>
      <c r="J214" s="35">
        <f>'EV PRECIO REFERENCIA'!J214</f>
        <v>170740.5</v>
      </c>
      <c r="K214" s="35" t="str">
        <f>'EV PRECIO REFERENCIA'!L214</f>
        <v>NO HABILITA</v>
      </c>
      <c r="L214" s="37">
        <f>+IF(K214="NO OFERTADO",0,IF(K214="NO CUMPLE EV TECNICA",0,IF(K214="NO HABILITA",0,IF(K214="HABILITA",('PRECIOS UNITARIOS'!$S214*500)/J214))))</f>
        <v>0</v>
      </c>
      <c r="M214" s="35">
        <f>'EV PRECIO REFERENCIA'!M214</f>
        <v>0</v>
      </c>
      <c r="N214" s="35" t="str">
        <f>'EV PRECIO REFERENCIA'!O214</f>
        <v>NO OFERTADO</v>
      </c>
      <c r="O214" s="37">
        <f>+IF(N214="NO OFERTADO",0,IF(N214="NO CUMPLE EV TECNICA",0,IF(N214="NO HABILITA",0,IF(N214="HABILITA",('PRECIOS UNITARIOS'!$S214*500)/M214))))</f>
        <v>0</v>
      </c>
      <c r="P214" s="35">
        <f>'EV PRECIO REFERENCIA'!P214</f>
        <v>0</v>
      </c>
      <c r="Q214" s="35" t="str">
        <f>'EV PRECIO REFERENCIA'!R214</f>
        <v>NO OFERTADO</v>
      </c>
      <c r="R214" s="37">
        <f>+IF(Q214="NO OFERTADO",0,IF(Q214="NO CUMPLE EV TECNICA",0,IF(Q214="NO HABILITA",0,IF(Q214="HABILITA",('PRECIOS UNITARIOS'!$S214*500)/P214))))</f>
        <v>0</v>
      </c>
      <c r="S214" s="35">
        <f>'EV PRECIO REFERENCIA'!S214</f>
        <v>0</v>
      </c>
      <c r="T214" s="35" t="str">
        <f>'EV PRECIO REFERENCIA'!U214</f>
        <v>NO OFERTADO</v>
      </c>
      <c r="U214" s="37">
        <f>+IF(T214="NO OFERTADO",0,IF(T214="NO CUMPLE EV TECNICA",0,IF(T214="NO HABILITA",0,IF(T214="HABILITA",('PRECIOS UNITARIOS'!$S214*500)/S214))))</f>
        <v>0</v>
      </c>
      <c r="V214" s="35">
        <f>'EV PRECIO REFERENCIA'!V214</f>
        <v>0</v>
      </c>
      <c r="W214" s="35" t="str">
        <f>'EV PRECIO REFERENCIA'!X214</f>
        <v>NO OFERTADO</v>
      </c>
      <c r="X214" s="37">
        <f>+IF(W214="NO OFERTADO",0,IF(W214="NO CUMPLE EV TECNICA",0,IF(W214="NO HABILITA",0,IF(W214="HABILITA",('PRECIOS UNITARIOS'!$S214*500)/V214))))</f>
        <v>0</v>
      </c>
      <c r="Y214" s="35">
        <f>'EV PRECIO REFERENCIA'!Y214</f>
        <v>0</v>
      </c>
      <c r="Z214" s="35" t="str">
        <f>'EV PRECIO REFERENCIA'!AA214</f>
        <v>NO OFERTADO</v>
      </c>
      <c r="AA214" s="37">
        <f>+IF(Z214="NO OFERTADO",0,IF(Z214="NO CUMPLE EV TECNICA",0,IF(Z214="NO HABILITA",0,IF(Z214="HABILITA",('PRECIOS UNITARIOS'!$S214*500)/Y214))))</f>
        <v>0</v>
      </c>
      <c r="AB214" s="35">
        <f>'EV PRECIO REFERENCIA'!AB214</f>
        <v>0</v>
      </c>
      <c r="AC214" s="35" t="str">
        <f>'EV PRECIO REFERENCIA'!AD214</f>
        <v>NO OFERTADO</v>
      </c>
      <c r="AD214" s="37">
        <f>+IF(AC214="NO OFERTADO",0,IF(AC214="NO CUMPLE EV TECNICA",0,IF(AC214="NO HABILITA",0,IF(AC214="HABILITA",('PRECIOS UNITARIOS'!$S214*500)/AB214))))</f>
        <v>0</v>
      </c>
      <c r="AE214" s="35">
        <f>'EV PRECIO REFERENCIA'!AE214</f>
        <v>0</v>
      </c>
      <c r="AF214" s="35" t="str">
        <f>'EV PRECIO REFERENCIA'!AG214</f>
        <v>NO OFERTADO</v>
      </c>
      <c r="AG214" s="37">
        <f>+IF(AF214="NO OFERTADO",0,IF(AF214="NO CUMPLE EV TECNICA",0,IF(AF214="NO HABILITA",0,IF(AF214="HABILITA",('PRECIOS UNITARIOS'!$S214*500)/AE214))))</f>
        <v>0</v>
      </c>
      <c r="AH214" s="35">
        <f>'EV PRECIO REFERENCIA'!AH214</f>
        <v>0</v>
      </c>
      <c r="AI214" s="35" t="str">
        <f>'EV PRECIO REFERENCIA'!AJ214</f>
        <v>NO OFERTADO</v>
      </c>
      <c r="AJ214" s="37">
        <f>+IF(AI214="NO OFERTADO",0,IF(AI214="NO CUMPLE EV TECNICA",0,IF(AI214="NO HABILITA",0,IF(AI214="HABILITA",('PRECIOS UNITARIOS'!$S214*500)/AH214))))</f>
        <v>0</v>
      </c>
      <c r="AK214" s="35">
        <f>'EV PRECIO REFERENCIA'!AK214</f>
        <v>0</v>
      </c>
      <c r="AL214" s="35" t="str">
        <f>'EV PRECIO REFERENCIA'!AM214</f>
        <v>NO OFERTADO</v>
      </c>
      <c r="AM214" s="37">
        <f>+IF(AL214="NO OFERTADO",0,IF(AL214="NO CUMPLE EV TECNICA",0,IF(AL214="NO HABILITA",0,IF(AL214="HABILITA",('PRECIOS UNITARIOS'!$S214*500)/AK214))))</f>
        <v>0</v>
      </c>
      <c r="AN214" s="35">
        <f>'EV PRECIO REFERENCIA'!AN214</f>
        <v>0</v>
      </c>
      <c r="AO214" s="35" t="str">
        <f>'EV PRECIO REFERENCIA'!AP214</f>
        <v>NO OFERTADO</v>
      </c>
      <c r="AP214" s="37">
        <f>+IF(AO214="NO OFERTADO",0,IF(AO214="NO CUMPLE EV TECNICA",0,IF(AO214="NO HABILITA",0,IF(AO214="HABILITA",('PRECIOS UNITARIOS'!$S214*500)/AN214))))</f>
        <v>0</v>
      </c>
    </row>
    <row r="215" spans="1:42" s="14" customFormat="1" ht="25.5" x14ac:dyDescent="0.2">
      <c r="A215" s="132">
        <v>206</v>
      </c>
      <c r="B215" s="49" t="s">
        <v>279</v>
      </c>
      <c r="C215" s="49" t="s">
        <v>271</v>
      </c>
      <c r="D215" s="132">
        <v>1</v>
      </c>
      <c r="E215" s="50" t="s">
        <v>331</v>
      </c>
      <c r="F215" s="164">
        <v>43750</v>
      </c>
      <c r="G215" s="35">
        <f>'EV PRECIO REFERENCIA'!G215</f>
        <v>0</v>
      </c>
      <c r="H215" s="35" t="str">
        <f>'EV PRECIO REFERENCIA'!I215</f>
        <v>NO OFERTADO</v>
      </c>
      <c r="I215" s="37">
        <f>+IF(H215="NO OFERTADO",0,IF(H215="NO CUMPLE EV TECNICA",0,IF(H215="NO HABILITA",0,IF(H215="HABILITA",('PRECIOS UNITARIOS'!$S215*500)/G215))))</f>
        <v>0</v>
      </c>
      <c r="J215" s="35">
        <f>'EV PRECIO REFERENCIA'!J215</f>
        <v>95623.5</v>
      </c>
      <c r="K215" s="35" t="str">
        <f>'EV PRECIO REFERENCIA'!L215</f>
        <v>NO HABILITA</v>
      </c>
      <c r="L215" s="37">
        <f>+IF(K215="NO OFERTADO",0,IF(K215="NO CUMPLE EV TECNICA",0,IF(K215="NO HABILITA",0,IF(K215="HABILITA",('PRECIOS UNITARIOS'!$S215*500)/J215))))</f>
        <v>0</v>
      </c>
      <c r="M215" s="35">
        <f>'EV PRECIO REFERENCIA'!M215</f>
        <v>0</v>
      </c>
      <c r="N215" s="35" t="str">
        <f>'EV PRECIO REFERENCIA'!O215</f>
        <v>NO OFERTADO</v>
      </c>
      <c r="O215" s="37">
        <f>+IF(N215="NO OFERTADO",0,IF(N215="NO CUMPLE EV TECNICA",0,IF(N215="NO HABILITA",0,IF(N215="HABILITA",('PRECIOS UNITARIOS'!$S215*500)/M215))))</f>
        <v>0</v>
      </c>
      <c r="P215" s="35">
        <f>'EV PRECIO REFERENCIA'!P215</f>
        <v>0</v>
      </c>
      <c r="Q215" s="35" t="str">
        <f>'EV PRECIO REFERENCIA'!R215</f>
        <v>NO OFERTADO</v>
      </c>
      <c r="R215" s="37">
        <f>+IF(Q215="NO OFERTADO",0,IF(Q215="NO CUMPLE EV TECNICA",0,IF(Q215="NO HABILITA",0,IF(Q215="HABILITA",('PRECIOS UNITARIOS'!$S215*500)/P215))))</f>
        <v>0</v>
      </c>
      <c r="S215" s="35">
        <f>'EV PRECIO REFERENCIA'!S215</f>
        <v>0</v>
      </c>
      <c r="T215" s="35" t="str">
        <f>'EV PRECIO REFERENCIA'!U215</f>
        <v>NO OFERTADO</v>
      </c>
      <c r="U215" s="37">
        <f>+IF(T215="NO OFERTADO",0,IF(T215="NO CUMPLE EV TECNICA",0,IF(T215="NO HABILITA",0,IF(T215="HABILITA",('PRECIOS UNITARIOS'!$S215*500)/S215))))</f>
        <v>0</v>
      </c>
      <c r="V215" s="35">
        <f>'EV PRECIO REFERENCIA'!V215</f>
        <v>0</v>
      </c>
      <c r="W215" s="35" t="str">
        <f>'EV PRECIO REFERENCIA'!X215</f>
        <v>NO OFERTADO</v>
      </c>
      <c r="X215" s="37">
        <f>+IF(W215="NO OFERTADO",0,IF(W215="NO CUMPLE EV TECNICA",0,IF(W215="NO HABILITA",0,IF(W215="HABILITA",('PRECIOS UNITARIOS'!$S215*500)/V215))))</f>
        <v>0</v>
      </c>
      <c r="Y215" s="35">
        <f>'EV PRECIO REFERENCIA'!Y215</f>
        <v>0</v>
      </c>
      <c r="Z215" s="35" t="str">
        <f>'EV PRECIO REFERENCIA'!AA215</f>
        <v>NO OFERTADO</v>
      </c>
      <c r="AA215" s="37">
        <f>+IF(Z215="NO OFERTADO",0,IF(Z215="NO CUMPLE EV TECNICA",0,IF(Z215="NO HABILITA",0,IF(Z215="HABILITA",('PRECIOS UNITARIOS'!$S215*500)/Y215))))</f>
        <v>0</v>
      </c>
      <c r="AB215" s="35">
        <f>'EV PRECIO REFERENCIA'!AB215</f>
        <v>0</v>
      </c>
      <c r="AC215" s="35" t="str">
        <f>'EV PRECIO REFERENCIA'!AD215</f>
        <v>NO OFERTADO</v>
      </c>
      <c r="AD215" s="37">
        <f>+IF(AC215="NO OFERTADO",0,IF(AC215="NO CUMPLE EV TECNICA",0,IF(AC215="NO HABILITA",0,IF(AC215="HABILITA",('PRECIOS UNITARIOS'!$S215*500)/AB215))))</f>
        <v>0</v>
      </c>
      <c r="AE215" s="35">
        <f>'EV PRECIO REFERENCIA'!AE215</f>
        <v>0</v>
      </c>
      <c r="AF215" s="35" t="str">
        <f>'EV PRECIO REFERENCIA'!AG215</f>
        <v>NO OFERTADO</v>
      </c>
      <c r="AG215" s="37">
        <f>+IF(AF215="NO OFERTADO",0,IF(AF215="NO CUMPLE EV TECNICA",0,IF(AF215="NO HABILITA",0,IF(AF215="HABILITA",('PRECIOS UNITARIOS'!$S215*500)/AE215))))</f>
        <v>0</v>
      </c>
      <c r="AH215" s="35">
        <f>'EV PRECIO REFERENCIA'!AH215</f>
        <v>0</v>
      </c>
      <c r="AI215" s="35" t="str">
        <f>'EV PRECIO REFERENCIA'!AJ215</f>
        <v>NO OFERTADO</v>
      </c>
      <c r="AJ215" s="37">
        <f>+IF(AI215="NO OFERTADO",0,IF(AI215="NO CUMPLE EV TECNICA",0,IF(AI215="NO HABILITA",0,IF(AI215="HABILITA",('PRECIOS UNITARIOS'!$S215*500)/AH215))))</f>
        <v>0</v>
      </c>
      <c r="AK215" s="35">
        <f>'EV PRECIO REFERENCIA'!AK215</f>
        <v>0</v>
      </c>
      <c r="AL215" s="35" t="str">
        <f>'EV PRECIO REFERENCIA'!AM215</f>
        <v>NO OFERTADO</v>
      </c>
      <c r="AM215" s="37">
        <f>+IF(AL215="NO OFERTADO",0,IF(AL215="NO CUMPLE EV TECNICA",0,IF(AL215="NO HABILITA",0,IF(AL215="HABILITA",('PRECIOS UNITARIOS'!$S215*500)/AK215))))</f>
        <v>0</v>
      </c>
      <c r="AN215" s="35">
        <f>'EV PRECIO REFERENCIA'!AN215</f>
        <v>0</v>
      </c>
      <c r="AO215" s="35" t="str">
        <f>'EV PRECIO REFERENCIA'!AP215</f>
        <v>NO OFERTADO</v>
      </c>
      <c r="AP215" s="37">
        <f>+IF(AO215="NO OFERTADO",0,IF(AO215="NO CUMPLE EV TECNICA",0,IF(AO215="NO HABILITA",0,IF(AO215="HABILITA",('PRECIOS UNITARIOS'!$S215*500)/AN215))))</f>
        <v>0</v>
      </c>
    </row>
    <row r="216" spans="1:42" s="14" customFormat="1" ht="25.5" x14ac:dyDescent="0.2">
      <c r="A216" s="133">
        <v>207</v>
      </c>
      <c r="B216" s="49" t="s">
        <v>280</v>
      </c>
      <c r="C216" s="49" t="s">
        <v>271</v>
      </c>
      <c r="D216" s="132">
        <v>1</v>
      </c>
      <c r="E216" s="50" t="s">
        <v>331</v>
      </c>
      <c r="F216" s="164">
        <v>10625</v>
      </c>
      <c r="G216" s="35">
        <f>'EV PRECIO REFERENCIA'!G216</f>
        <v>0</v>
      </c>
      <c r="H216" s="35" t="str">
        <f>'EV PRECIO REFERENCIA'!I216</f>
        <v>NO OFERTADO</v>
      </c>
      <c r="I216" s="37">
        <f>+IF(H216="NO OFERTADO",0,IF(H216="NO CUMPLE EV TECNICA",0,IF(H216="NO HABILITA",0,IF(H216="HABILITA",('PRECIOS UNITARIOS'!$S216*500)/G216))))</f>
        <v>0</v>
      </c>
      <c r="J216" s="35">
        <f>'EV PRECIO REFERENCIA'!J216</f>
        <v>109273.5</v>
      </c>
      <c r="K216" s="35" t="str">
        <f>'EV PRECIO REFERENCIA'!L216</f>
        <v>NO HABILITA</v>
      </c>
      <c r="L216" s="37">
        <f>+IF(K216="NO OFERTADO",0,IF(K216="NO CUMPLE EV TECNICA",0,IF(K216="NO HABILITA",0,IF(K216="HABILITA",('PRECIOS UNITARIOS'!$S216*500)/J216))))</f>
        <v>0</v>
      </c>
      <c r="M216" s="35">
        <f>'EV PRECIO REFERENCIA'!M216</f>
        <v>0</v>
      </c>
      <c r="N216" s="35" t="str">
        <f>'EV PRECIO REFERENCIA'!O216</f>
        <v>NO OFERTADO</v>
      </c>
      <c r="O216" s="37">
        <f>+IF(N216="NO OFERTADO",0,IF(N216="NO CUMPLE EV TECNICA",0,IF(N216="NO HABILITA",0,IF(N216="HABILITA",('PRECIOS UNITARIOS'!$S216*500)/M216))))</f>
        <v>0</v>
      </c>
      <c r="P216" s="35">
        <f>'EV PRECIO REFERENCIA'!P216</f>
        <v>0</v>
      </c>
      <c r="Q216" s="35" t="str">
        <f>'EV PRECIO REFERENCIA'!R216</f>
        <v>NO OFERTADO</v>
      </c>
      <c r="R216" s="37">
        <f>+IF(Q216="NO OFERTADO",0,IF(Q216="NO CUMPLE EV TECNICA",0,IF(Q216="NO HABILITA",0,IF(Q216="HABILITA",('PRECIOS UNITARIOS'!$S216*500)/P216))))</f>
        <v>0</v>
      </c>
      <c r="S216" s="35">
        <f>'EV PRECIO REFERENCIA'!S216</f>
        <v>0</v>
      </c>
      <c r="T216" s="35" t="str">
        <f>'EV PRECIO REFERENCIA'!U216</f>
        <v>NO OFERTADO</v>
      </c>
      <c r="U216" s="37">
        <f>+IF(T216="NO OFERTADO",0,IF(T216="NO CUMPLE EV TECNICA",0,IF(T216="NO HABILITA",0,IF(T216="HABILITA",('PRECIOS UNITARIOS'!$S216*500)/S216))))</f>
        <v>0</v>
      </c>
      <c r="V216" s="35">
        <f>'EV PRECIO REFERENCIA'!V216</f>
        <v>0</v>
      </c>
      <c r="W216" s="35" t="str">
        <f>'EV PRECIO REFERENCIA'!X216</f>
        <v>NO OFERTADO</v>
      </c>
      <c r="X216" s="37">
        <f>+IF(W216="NO OFERTADO",0,IF(W216="NO CUMPLE EV TECNICA",0,IF(W216="NO HABILITA",0,IF(W216="HABILITA",('PRECIOS UNITARIOS'!$S216*500)/V216))))</f>
        <v>0</v>
      </c>
      <c r="Y216" s="35">
        <f>'EV PRECIO REFERENCIA'!Y216</f>
        <v>0</v>
      </c>
      <c r="Z216" s="35" t="str">
        <f>'EV PRECIO REFERENCIA'!AA216</f>
        <v>NO OFERTADO</v>
      </c>
      <c r="AA216" s="37">
        <f>+IF(Z216="NO OFERTADO",0,IF(Z216="NO CUMPLE EV TECNICA",0,IF(Z216="NO HABILITA",0,IF(Z216="HABILITA",('PRECIOS UNITARIOS'!$S216*500)/Y216))))</f>
        <v>0</v>
      </c>
      <c r="AB216" s="35">
        <f>'EV PRECIO REFERENCIA'!AB216</f>
        <v>0</v>
      </c>
      <c r="AC216" s="35" t="str">
        <f>'EV PRECIO REFERENCIA'!AD216</f>
        <v>NO OFERTADO</v>
      </c>
      <c r="AD216" s="37">
        <f>+IF(AC216="NO OFERTADO",0,IF(AC216="NO CUMPLE EV TECNICA",0,IF(AC216="NO HABILITA",0,IF(AC216="HABILITA",('PRECIOS UNITARIOS'!$S216*500)/AB216))))</f>
        <v>0</v>
      </c>
      <c r="AE216" s="35">
        <f>'EV PRECIO REFERENCIA'!AE216</f>
        <v>0</v>
      </c>
      <c r="AF216" s="35" t="str">
        <f>'EV PRECIO REFERENCIA'!AG216</f>
        <v>NO OFERTADO</v>
      </c>
      <c r="AG216" s="37">
        <f>+IF(AF216="NO OFERTADO",0,IF(AF216="NO CUMPLE EV TECNICA",0,IF(AF216="NO HABILITA",0,IF(AF216="HABILITA",('PRECIOS UNITARIOS'!$S216*500)/AE216))))</f>
        <v>0</v>
      </c>
      <c r="AH216" s="35">
        <f>'EV PRECIO REFERENCIA'!AH216</f>
        <v>0</v>
      </c>
      <c r="AI216" s="35" t="str">
        <f>'EV PRECIO REFERENCIA'!AJ216</f>
        <v>NO OFERTADO</v>
      </c>
      <c r="AJ216" s="37">
        <f>+IF(AI216="NO OFERTADO",0,IF(AI216="NO CUMPLE EV TECNICA",0,IF(AI216="NO HABILITA",0,IF(AI216="HABILITA",('PRECIOS UNITARIOS'!$S216*500)/AH216))))</f>
        <v>0</v>
      </c>
      <c r="AK216" s="35">
        <f>'EV PRECIO REFERENCIA'!AK216</f>
        <v>0</v>
      </c>
      <c r="AL216" s="35" t="str">
        <f>'EV PRECIO REFERENCIA'!AM216</f>
        <v>NO OFERTADO</v>
      </c>
      <c r="AM216" s="37">
        <f>+IF(AL216="NO OFERTADO",0,IF(AL216="NO CUMPLE EV TECNICA",0,IF(AL216="NO HABILITA",0,IF(AL216="HABILITA",('PRECIOS UNITARIOS'!$S216*500)/AK216))))</f>
        <v>0</v>
      </c>
      <c r="AN216" s="35">
        <f>'EV PRECIO REFERENCIA'!AN216</f>
        <v>0</v>
      </c>
      <c r="AO216" s="35" t="str">
        <f>'EV PRECIO REFERENCIA'!AP216</f>
        <v>NO OFERTADO</v>
      </c>
      <c r="AP216" s="37">
        <f>+IF(AO216="NO OFERTADO",0,IF(AO216="NO CUMPLE EV TECNICA",0,IF(AO216="NO HABILITA",0,IF(AO216="HABILITA",('PRECIOS UNITARIOS'!$S216*500)/AN216))))</f>
        <v>0</v>
      </c>
    </row>
    <row r="217" spans="1:42" s="14" customFormat="1" ht="25.5" x14ac:dyDescent="0.2">
      <c r="A217" s="132">
        <v>208</v>
      </c>
      <c r="B217" s="49" t="s">
        <v>281</v>
      </c>
      <c r="C217" s="49" t="s">
        <v>271</v>
      </c>
      <c r="D217" s="132">
        <v>1</v>
      </c>
      <c r="E217" s="50" t="s">
        <v>331</v>
      </c>
      <c r="F217" s="164">
        <v>10625</v>
      </c>
      <c r="G217" s="35">
        <f>'EV PRECIO REFERENCIA'!G217</f>
        <v>0</v>
      </c>
      <c r="H217" s="35" t="str">
        <f>'EV PRECIO REFERENCIA'!I217</f>
        <v>NO OFERTADO</v>
      </c>
      <c r="I217" s="37">
        <f>+IF(H217="NO OFERTADO",0,IF(H217="NO CUMPLE EV TECNICA",0,IF(H217="NO HABILITA",0,IF(H217="HABILITA",('PRECIOS UNITARIOS'!$S217*500)/G217))))</f>
        <v>0</v>
      </c>
      <c r="J217" s="35">
        <f>'EV PRECIO REFERENCIA'!J217</f>
        <v>93450</v>
      </c>
      <c r="K217" s="35" t="str">
        <f>'EV PRECIO REFERENCIA'!L217</f>
        <v>NO HABILITA</v>
      </c>
      <c r="L217" s="37">
        <f>+IF(K217="NO OFERTADO",0,IF(K217="NO CUMPLE EV TECNICA",0,IF(K217="NO HABILITA",0,IF(K217="HABILITA",('PRECIOS UNITARIOS'!$S217*500)/J217))))</f>
        <v>0</v>
      </c>
      <c r="M217" s="35">
        <f>'EV PRECIO REFERENCIA'!M217</f>
        <v>0</v>
      </c>
      <c r="N217" s="35" t="str">
        <f>'EV PRECIO REFERENCIA'!O217</f>
        <v>NO OFERTADO</v>
      </c>
      <c r="O217" s="37">
        <f>+IF(N217="NO OFERTADO",0,IF(N217="NO CUMPLE EV TECNICA",0,IF(N217="NO HABILITA",0,IF(N217="HABILITA",('PRECIOS UNITARIOS'!$S217*500)/M217))))</f>
        <v>0</v>
      </c>
      <c r="P217" s="35">
        <f>'EV PRECIO REFERENCIA'!P217</f>
        <v>0</v>
      </c>
      <c r="Q217" s="35" t="str">
        <f>'EV PRECIO REFERENCIA'!R217</f>
        <v>NO OFERTADO</v>
      </c>
      <c r="R217" s="37">
        <f>+IF(Q217="NO OFERTADO",0,IF(Q217="NO CUMPLE EV TECNICA",0,IF(Q217="NO HABILITA",0,IF(Q217="HABILITA",('PRECIOS UNITARIOS'!$S217*500)/P217))))</f>
        <v>0</v>
      </c>
      <c r="S217" s="35">
        <f>'EV PRECIO REFERENCIA'!S217</f>
        <v>0</v>
      </c>
      <c r="T217" s="35" t="str">
        <f>'EV PRECIO REFERENCIA'!U217</f>
        <v>NO OFERTADO</v>
      </c>
      <c r="U217" s="37">
        <f>+IF(T217="NO OFERTADO",0,IF(T217="NO CUMPLE EV TECNICA",0,IF(T217="NO HABILITA",0,IF(T217="HABILITA",('PRECIOS UNITARIOS'!$S217*500)/S217))))</f>
        <v>0</v>
      </c>
      <c r="V217" s="35">
        <f>'EV PRECIO REFERENCIA'!V217</f>
        <v>0</v>
      </c>
      <c r="W217" s="35" t="str">
        <f>'EV PRECIO REFERENCIA'!X217</f>
        <v>NO OFERTADO</v>
      </c>
      <c r="X217" s="37">
        <f>+IF(W217="NO OFERTADO",0,IF(W217="NO CUMPLE EV TECNICA",0,IF(W217="NO HABILITA",0,IF(W217="HABILITA",('PRECIOS UNITARIOS'!$S217*500)/V217))))</f>
        <v>0</v>
      </c>
      <c r="Y217" s="35">
        <f>'EV PRECIO REFERENCIA'!Y217</f>
        <v>0</v>
      </c>
      <c r="Z217" s="35" t="str">
        <f>'EV PRECIO REFERENCIA'!AA217</f>
        <v>NO OFERTADO</v>
      </c>
      <c r="AA217" s="37">
        <f>+IF(Z217="NO OFERTADO",0,IF(Z217="NO CUMPLE EV TECNICA",0,IF(Z217="NO HABILITA",0,IF(Z217="HABILITA",('PRECIOS UNITARIOS'!$S217*500)/Y217))))</f>
        <v>0</v>
      </c>
      <c r="AB217" s="35">
        <f>'EV PRECIO REFERENCIA'!AB217</f>
        <v>0</v>
      </c>
      <c r="AC217" s="35" t="str">
        <f>'EV PRECIO REFERENCIA'!AD217</f>
        <v>NO OFERTADO</v>
      </c>
      <c r="AD217" s="37">
        <f>+IF(AC217="NO OFERTADO",0,IF(AC217="NO CUMPLE EV TECNICA",0,IF(AC217="NO HABILITA",0,IF(AC217="HABILITA",('PRECIOS UNITARIOS'!$S217*500)/AB217))))</f>
        <v>0</v>
      </c>
      <c r="AE217" s="35">
        <f>'EV PRECIO REFERENCIA'!AE217</f>
        <v>0</v>
      </c>
      <c r="AF217" s="35" t="str">
        <f>'EV PRECIO REFERENCIA'!AG217</f>
        <v>NO OFERTADO</v>
      </c>
      <c r="AG217" s="37">
        <f>+IF(AF217="NO OFERTADO",0,IF(AF217="NO CUMPLE EV TECNICA",0,IF(AF217="NO HABILITA",0,IF(AF217="HABILITA",('PRECIOS UNITARIOS'!$S217*500)/AE217))))</f>
        <v>0</v>
      </c>
      <c r="AH217" s="35">
        <f>'EV PRECIO REFERENCIA'!AH217</f>
        <v>0</v>
      </c>
      <c r="AI217" s="35" t="str">
        <f>'EV PRECIO REFERENCIA'!AJ217</f>
        <v>NO OFERTADO</v>
      </c>
      <c r="AJ217" s="37">
        <f>+IF(AI217="NO OFERTADO",0,IF(AI217="NO CUMPLE EV TECNICA",0,IF(AI217="NO HABILITA",0,IF(AI217="HABILITA",('PRECIOS UNITARIOS'!$S217*500)/AH217))))</f>
        <v>0</v>
      </c>
      <c r="AK217" s="35">
        <f>'EV PRECIO REFERENCIA'!AK217</f>
        <v>0</v>
      </c>
      <c r="AL217" s="35" t="str">
        <f>'EV PRECIO REFERENCIA'!AM217</f>
        <v>NO OFERTADO</v>
      </c>
      <c r="AM217" s="37">
        <f>+IF(AL217="NO OFERTADO",0,IF(AL217="NO CUMPLE EV TECNICA",0,IF(AL217="NO HABILITA",0,IF(AL217="HABILITA",('PRECIOS UNITARIOS'!$S217*500)/AK217))))</f>
        <v>0</v>
      </c>
      <c r="AN217" s="35">
        <f>'EV PRECIO REFERENCIA'!AN217</f>
        <v>0</v>
      </c>
      <c r="AO217" s="35" t="str">
        <f>'EV PRECIO REFERENCIA'!AP217</f>
        <v>NO OFERTADO</v>
      </c>
      <c r="AP217" s="37">
        <f>+IF(AO217="NO OFERTADO",0,IF(AO217="NO CUMPLE EV TECNICA",0,IF(AO217="NO HABILITA",0,IF(AO217="HABILITA",('PRECIOS UNITARIOS'!$S217*500)/AN217))))</f>
        <v>0</v>
      </c>
    </row>
    <row r="218" spans="1:42" s="14" customFormat="1" ht="25.5" x14ac:dyDescent="0.2">
      <c r="A218" s="133">
        <v>209</v>
      </c>
      <c r="B218" s="49" t="s">
        <v>282</v>
      </c>
      <c r="C218" s="49" t="s">
        <v>271</v>
      </c>
      <c r="D218" s="132">
        <v>1</v>
      </c>
      <c r="E218" s="50" t="s">
        <v>331</v>
      </c>
      <c r="F218" s="164">
        <v>68750</v>
      </c>
      <c r="G218" s="35">
        <f>'EV PRECIO REFERENCIA'!G218</f>
        <v>0</v>
      </c>
      <c r="H218" s="35" t="str">
        <f>'EV PRECIO REFERENCIA'!I218</f>
        <v>NO OFERTADO</v>
      </c>
      <c r="I218" s="37">
        <f>+IF(H218="NO OFERTADO",0,IF(H218="NO CUMPLE EV TECNICA",0,IF(H218="NO HABILITA",0,IF(H218="HABILITA",('PRECIOS UNITARIOS'!$S218*500)/G218))))</f>
        <v>0</v>
      </c>
      <c r="J218" s="35">
        <f>'EV PRECIO REFERENCIA'!J218</f>
        <v>0</v>
      </c>
      <c r="K218" s="35" t="str">
        <f>'EV PRECIO REFERENCIA'!L218</f>
        <v>NO OFERTADO</v>
      </c>
      <c r="L218" s="37">
        <f>+IF(K218="NO OFERTADO",0,IF(K218="NO CUMPLE EV TECNICA",0,IF(K218="NO HABILITA",0,IF(K218="HABILITA",('PRECIOS UNITARIOS'!$S218*500)/J218))))</f>
        <v>0</v>
      </c>
      <c r="M218" s="35">
        <f>'EV PRECIO REFERENCIA'!M218</f>
        <v>0</v>
      </c>
      <c r="N218" s="35" t="str">
        <f>'EV PRECIO REFERENCIA'!O218</f>
        <v>NO OFERTADO</v>
      </c>
      <c r="O218" s="37">
        <f>+IF(N218="NO OFERTADO",0,IF(N218="NO CUMPLE EV TECNICA",0,IF(N218="NO HABILITA",0,IF(N218="HABILITA",('PRECIOS UNITARIOS'!$S218*500)/M218))))</f>
        <v>0</v>
      </c>
      <c r="P218" s="35">
        <f>'EV PRECIO REFERENCIA'!P218</f>
        <v>0</v>
      </c>
      <c r="Q218" s="35" t="str">
        <f>'EV PRECIO REFERENCIA'!R218</f>
        <v>NO OFERTADO</v>
      </c>
      <c r="R218" s="37">
        <f>+IF(Q218="NO OFERTADO",0,IF(Q218="NO CUMPLE EV TECNICA",0,IF(Q218="NO HABILITA",0,IF(Q218="HABILITA",('PRECIOS UNITARIOS'!$S218*500)/P218))))</f>
        <v>0</v>
      </c>
      <c r="S218" s="35">
        <f>'EV PRECIO REFERENCIA'!S218</f>
        <v>0</v>
      </c>
      <c r="T218" s="35" t="str">
        <f>'EV PRECIO REFERENCIA'!U218</f>
        <v>NO OFERTADO</v>
      </c>
      <c r="U218" s="37">
        <f>+IF(T218="NO OFERTADO",0,IF(T218="NO CUMPLE EV TECNICA",0,IF(T218="NO HABILITA",0,IF(T218="HABILITA",('PRECIOS UNITARIOS'!$S218*500)/S218))))</f>
        <v>0</v>
      </c>
      <c r="V218" s="35">
        <f>'EV PRECIO REFERENCIA'!V218</f>
        <v>0</v>
      </c>
      <c r="W218" s="35" t="str">
        <f>'EV PRECIO REFERENCIA'!X218</f>
        <v>NO OFERTADO</v>
      </c>
      <c r="X218" s="37">
        <f>+IF(W218="NO OFERTADO",0,IF(W218="NO CUMPLE EV TECNICA",0,IF(W218="NO HABILITA",0,IF(W218="HABILITA",('PRECIOS UNITARIOS'!$S218*500)/V218))))</f>
        <v>0</v>
      </c>
      <c r="Y218" s="35">
        <f>'EV PRECIO REFERENCIA'!Y218</f>
        <v>0</v>
      </c>
      <c r="Z218" s="35" t="str">
        <f>'EV PRECIO REFERENCIA'!AA218</f>
        <v>NO OFERTADO</v>
      </c>
      <c r="AA218" s="37">
        <f>+IF(Z218="NO OFERTADO",0,IF(Z218="NO CUMPLE EV TECNICA",0,IF(Z218="NO HABILITA",0,IF(Z218="HABILITA",('PRECIOS UNITARIOS'!$S218*500)/Y218))))</f>
        <v>0</v>
      </c>
      <c r="AB218" s="35">
        <f>'EV PRECIO REFERENCIA'!AB218</f>
        <v>0</v>
      </c>
      <c r="AC218" s="35" t="str">
        <f>'EV PRECIO REFERENCIA'!AD218</f>
        <v>NO OFERTADO</v>
      </c>
      <c r="AD218" s="37">
        <f>+IF(AC218="NO OFERTADO",0,IF(AC218="NO CUMPLE EV TECNICA",0,IF(AC218="NO HABILITA",0,IF(AC218="HABILITA",('PRECIOS UNITARIOS'!$S218*500)/AB218))))</f>
        <v>0</v>
      </c>
      <c r="AE218" s="35">
        <f>'EV PRECIO REFERENCIA'!AE218</f>
        <v>0</v>
      </c>
      <c r="AF218" s="35" t="str">
        <f>'EV PRECIO REFERENCIA'!AG218</f>
        <v>NO OFERTADO</v>
      </c>
      <c r="AG218" s="37">
        <f>+IF(AF218="NO OFERTADO",0,IF(AF218="NO CUMPLE EV TECNICA",0,IF(AF218="NO HABILITA",0,IF(AF218="HABILITA",('PRECIOS UNITARIOS'!$S218*500)/AE218))))</f>
        <v>0</v>
      </c>
      <c r="AH218" s="35">
        <f>'EV PRECIO REFERENCIA'!AH218</f>
        <v>0</v>
      </c>
      <c r="AI218" s="35" t="str">
        <f>'EV PRECIO REFERENCIA'!AJ218</f>
        <v>NO OFERTADO</v>
      </c>
      <c r="AJ218" s="37">
        <f>+IF(AI218="NO OFERTADO",0,IF(AI218="NO CUMPLE EV TECNICA",0,IF(AI218="NO HABILITA",0,IF(AI218="HABILITA",('PRECIOS UNITARIOS'!$S218*500)/AH218))))</f>
        <v>0</v>
      </c>
      <c r="AK218" s="35">
        <f>'EV PRECIO REFERENCIA'!AK218</f>
        <v>0</v>
      </c>
      <c r="AL218" s="35" t="str">
        <f>'EV PRECIO REFERENCIA'!AM218</f>
        <v>NO OFERTADO</v>
      </c>
      <c r="AM218" s="37">
        <f>+IF(AL218="NO OFERTADO",0,IF(AL218="NO CUMPLE EV TECNICA",0,IF(AL218="NO HABILITA",0,IF(AL218="HABILITA",('PRECIOS UNITARIOS'!$S218*500)/AK218))))</f>
        <v>0</v>
      </c>
      <c r="AN218" s="35">
        <f>'EV PRECIO REFERENCIA'!AN218</f>
        <v>0</v>
      </c>
      <c r="AO218" s="35" t="str">
        <f>'EV PRECIO REFERENCIA'!AP218</f>
        <v>NO OFERTADO</v>
      </c>
      <c r="AP218" s="37">
        <f>+IF(AO218="NO OFERTADO",0,IF(AO218="NO CUMPLE EV TECNICA",0,IF(AO218="NO HABILITA",0,IF(AO218="HABILITA",('PRECIOS UNITARIOS'!$S218*500)/AN218))))</f>
        <v>0</v>
      </c>
    </row>
    <row r="219" spans="1:42" s="14" customFormat="1" ht="25.5" x14ac:dyDescent="0.2">
      <c r="A219" s="132">
        <v>210</v>
      </c>
      <c r="B219" s="49" t="s">
        <v>283</v>
      </c>
      <c r="C219" s="49" t="s">
        <v>271</v>
      </c>
      <c r="D219" s="132">
        <v>1</v>
      </c>
      <c r="E219" s="50" t="s">
        <v>331</v>
      </c>
      <c r="F219" s="164">
        <v>10625</v>
      </c>
      <c r="G219" s="35">
        <f>'EV PRECIO REFERENCIA'!G219</f>
        <v>0</v>
      </c>
      <c r="H219" s="35" t="str">
        <f>'EV PRECIO REFERENCIA'!I219</f>
        <v>NO OFERTADO</v>
      </c>
      <c r="I219" s="37">
        <f>+IF(H219="NO OFERTADO",0,IF(H219="NO CUMPLE EV TECNICA",0,IF(H219="NO HABILITA",0,IF(H219="HABILITA",('PRECIOS UNITARIOS'!$S219*500)/G219))))</f>
        <v>0</v>
      </c>
      <c r="J219" s="35">
        <f>'EV PRECIO REFERENCIA'!J219</f>
        <v>145903.79999999999</v>
      </c>
      <c r="K219" s="35" t="str">
        <f>'EV PRECIO REFERENCIA'!L219</f>
        <v>NO HABILITA</v>
      </c>
      <c r="L219" s="37">
        <f>+IF(K219="NO OFERTADO",0,IF(K219="NO CUMPLE EV TECNICA",0,IF(K219="NO HABILITA",0,IF(K219="HABILITA",('PRECIOS UNITARIOS'!$S219*500)/J219))))</f>
        <v>0</v>
      </c>
      <c r="M219" s="35">
        <f>'EV PRECIO REFERENCIA'!M219</f>
        <v>0</v>
      </c>
      <c r="N219" s="35" t="str">
        <f>'EV PRECIO REFERENCIA'!O219</f>
        <v>NO OFERTADO</v>
      </c>
      <c r="O219" s="37">
        <f>+IF(N219="NO OFERTADO",0,IF(N219="NO CUMPLE EV TECNICA",0,IF(N219="NO HABILITA",0,IF(N219="HABILITA",('PRECIOS UNITARIOS'!$S219*500)/M219))))</f>
        <v>0</v>
      </c>
      <c r="P219" s="35">
        <f>'EV PRECIO REFERENCIA'!P219</f>
        <v>0</v>
      </c>
      <c r="Q219" s="35" t="str">
        <f>'EV PRECIO REFERENCIA'!R219</f>
        <v>NO OFERTADO</v>
      </c>
      <c r="R219" s="37">
        <f>+IF(Q219="NO OFERTADO",0,IF(Q219="NO CUMPLE EV TECNICA",0,IF(Q219="NO HABILITA",0,IF(Q219="HABILITA",('PRECIOS UNITARIOS'!$S219*500)/P219))))</f>
        <v>0</v>
      </c>
      <c r="S219" s="35">
        <f>'EV PRECIO REFERENCIA'!S219</f>
        <v>0</v>
      </c>
      <c r="T219" s="35" t="str">
        <f>'EV PRECIO REFERENCIA'!U219</f>
        <v>NO OFERTADO</v>
      </c>
      <c r="U219" s="37">
        <f>+IF(T219="NO OFERTADO",0,IF(T219="NO CUMPLE EV TECNICA",0,IF(T219="NO HABILITA",0,IF(T219="HABILITA",('PRECIOS UNITARIOS'!$S219*500)/S219))))</f>
        <v>0</v>
      </c>
      <c r="V219" s="35">
        <f>'EV PRECIO REFERENCIA'!V219</f>
        <v>0</v>
      </c>
      <c r="W219" s="35" t="str">
        <f>'EV PRECIO REFERENCIA'!X219</f>
        <v>NO OFERTADO</v>
      </c>
      <c r="X219" s="37">
        <f>+IF(W219="NO OFERTADO",0,IF(W219="NO CUMPLE EV TECNICA",0,IF(W219="NO HABILITA",0,IF(W219="HABILITA",('PRECIOS UNITARIOS'!$S219*500)/V219))))</f>
        <v>0</v>
      </c>
      <c r="Y219" s="35">
        <f>'EV PRECIO REFERENCIA'!Y219</f>
        <v>0</v>
      </c>
      <c r="Z219" s="35" t="str">
        <f>'EV PRECIO REFERENCIA'!AA219</f>
        <v>NO OFERTADO</v>
      </c>
      <c r="AA219" s="37">
        <f>+IF(Z219="NO OFERTADO",0,IF(Z219="NO CUMPLE EV TECNICA",0,IF(Z219="NO HABILITA",0,IF(Z219="HABILITA",('PRECIOS UNITARIOS'!$S219*500)/Y219))))</f>
        <v>0</v>
      </c>
      <c r="AB219" s="35">
        <f>'EV PRECIO REFERENCIA'!AB219</f>
        <v>0</v>
      </c>
      <c r="AC219" s="35" t="str">
        <f>'EV PRECIO REFERENCIA'!AD219</f>
        <v>NO OFERTADO</v>
      </c>
      <c r="AD219" s="37">
        <f>+IF(AC219="NO OFERTADO",0,IF(AC219="NO CUMPLE EV TECNICA",0,IF(AC219="NO HABILITA",0,IF(AC219="HABILITA",('PRECIOS UNITARIOS'!$S219*500)/AB219))))</f>
        <v>0</v>
      </c>
      <c r="AE219" s="35">
        <f>'EV PRECIO REFERENCIA'!AE219</f>
        <v>0</v>
      </c>
      <c r="AF219" s="35" t="str">
        <f>'EV PRECIO REFERENCIA'!AG219</f>
        <v>NO OFERTADO</v>
      </c>
      <c r="AG219" s="37">
        <f>+IF(AF219="NO OFERTADO",0,IF(AF219="NO CUMPLE EV TECNICA",0,IF(AF219="NO HABILITA",0,IF(AF219="HABILITA",('PRECIOS UNITARIOS'!$S219*500)/AE219))))</f>
        <v>0</v>
      </c>
      <c r="AH219" s="35">
        <f>'EV PRECIO REFERENCIA'!AH219</f>
        <v>0</v>
      </c>
      <c r="AI219" s="35" t="str">
        <f>'EV PRECIO REFERENCIA'!AJ219</f>
        <v>NO OFERTADO</v>
      </c>
      <c r="AJ219" s="37">
        <f>+IF(AI219="NO OFERTADO",0,IF(AI219="NO CUMPLE EV TECNICA",0,IF(AI219="NO HABILITA",0,IF(AI219="HABILITA",('PRECIOS UNITARIOS'!$S219*500)/AH219))))</f>
        <v>0</v>
      </c>
      <c r="AK219" s="35">
        <f>'EV PRECIO REFERENCIA'!AK219</f>
        <v>0</v>
      </c>
      <c r="AL219" s="35" t="str">
        <f>'EV PRECIO REFERENCIA'!AM219</f>
        <v>NO OFERTADO</v>
      </c>
      <c r="AM219" s="37">
        <f>+IF(AL219="NO OFERTADO",0,IF(AL219="NO CUMPLE EV TECNICA",0,IF(AL219="NO HABILITA",0,IF(AL219="HABILITA",('PRECIOS UNITARIOS'!$S219*500)/AK219))))</f>
        <v>0</v>
      </c>
      <c r="AN219" s="35">
        <f>'EV PRECIO REFERENCIA'!AN219</f>
        <v>0</v>
      </c>
      <c r="AO219" s="35" t="str">
        <f>'EV PRECIO REFERENCIA'!AP219</f>
        <v>NO OFERTADO</v>
      </c>
      <c r="AP219" s="37">
        <f>+IF(AO219="NO OFERTADO",0,IF(AO219="NO CUMPLE EV TECNICA",0,IF(AO219="NO HABILITA",0,IF(AO219="HABILITA",('PRECIOS UNITARIOS'!$S219*500)/AN219))))</f>
        <v>0</v>
      </c>
    </row>
    <row r="220" spans="1:42" s="14" customFormat="1" ht="38.25" x14ac:dyDescent="0.2">
      <c r="A220" s="133">
        <v>211</v>
      </c>
      <c r="B220" s="49" t="s">
        <v>284</v>
      </c>
      <c r="C220" s="49" t="s">
        <v>271</v>
      </c>
      <c r="D220" s="132">
        <v>1</v>
      </c>
      <c r="E220" s="50" t="s">
        <v>331</v>
      </c>
      <c r="F220" s="164">
        <v>125000</v>
      </c>
      <c r="G220" s="35">
        <f>'EV PRECIO REFERENCIA'!G220</f>
        <v>0</v>
      </c>
      <c r="H220" s="35" t="str">
        <f>'EV PRECIO REFERENCIA'!I220</f>
        <v>NO OFERTADO</v>
      </c>
      <c r="I220" s="37">
        <f>+IF(H220="NO OFERTADO",0,IF(H220="NO CUMPLE EV TECNICA",0,IF(H220="NO HABILITA",0,IF(H220="HABILITA",('PRECIOS UNITARIOS'!$S220*500)/G220))))</f>
        <v>0</v>
      </c>
      <c r="J220" s="35">
        <f>'EV PRECIO REFERENCIA'!J220</f>
        <v>0</v>
      </c>
      <c r="K220" s="35" t="str">
        <f>'EV PRECIO REFERENCIA'!L220</f>
        <v>NO OFERTADO</v>
      </c>
      <c r="L220" s="37">
        <f>+IF(K220="NO OFERTADO",0,IF(K220="NO CUMPLE EV TECNICA",0,IF(K220="NO HABILITA",0,IF(K220="HABILITA",('PRECIOS UNITARIOS'!$S220*500)/J220))))</f>
        <v>0</v>
      </c>
      <c r="M220" s="35">
        <f>'EV PRECIO REFERENCIA'!M220</f>
        <v>0</v>
      </c>
      <c r="N220" s="35" t="str">
        <f>'EV PRECIO REFERENCIA'!O220</f>
        <v>NO OFERTADO</v>
      </c>
      <c r="O220" s="37">
        <f>+IF(N220="NO OFERTADO",0,IF(N220="NO CUMPLE EV TECNICA",0,IF(N220="NO HABILITA",0,IF(N220="HABILITA",('PRECIOS UNITARIOS'!$S220*500)/M220))))</f>
        <v>0</v>
      </c>
      <c r="P220" s="35">
        <f>'EV PRECIO REFERENCIA'!P220</f>
        <v>0</v>
      </c>
      <c r="Q220" s="35" t="str">
        <f>'EV PRECIO REFERENCIA'!R220</f>
        <v>NO OFERTADO</v>
      </c>
      <c r="R220" s="37">
        <f>+IF(Q220="NO OFERTADO",0,IF(Q220="NO CUMPLE EV TECNICA",0,IF(Q220="NO HABILITA",0,IF(Q220="HABILITA",('PRECIOS UNITARIOS'!$S220*500)/P220))))</f>
        <v>0</v>
      </c>
      <c r="S220" s="35">
        <f>'EV PRECIO REFERENCIA'!S220</f>
        <v>0</v>
      </c>
      <c r="T220" s="35" t="str">
        <f>'EV PRECIO REFERENCIA'!U220</f>
        <v>NO OFERTADO</v>
      </c>
      <c r="U220" s="37">
        <f>+IF(T220="NO OFERTADO",0,IF(T220="NO CUMPLE EV TECNICA",0,IF(T220="NO HABILITA",0,IF(T220="HABILITA",('PRECIOS UNITARIOS'!$S220*500)/S220))))</f>
        <v>0</v>
      </c>
      <c r="V220" s="35">
        <f>'EV PRECIO REFERENCIA'!V220</f>
        <v>0</v>
      </c>
      <c r="W220" s="35" t="str">
        <f>'EV PRECIO REFERENCIA'!X220</f>
        <v>NO OFERTADO</v>
      </c>
      <c r="X220" s="37">
        <f>+IF(W220="NO OFERTADO",0,IF(W220="NO CUMPLE EV TECNICA",0,IF(W220="NO HABILITA",0,IF(W220="HABILITA",('PRECIOS UNITARIOS'!$S220*500)/V220))))</f>
        <v>0</v>
      </c>
      <c r="Y220" s="35">
        <f>'EV PRECIO REFERENCIA'!Y220</f>
        <v>0</v>
      </c>
      <c r="Z220" s="35" t="str">
        <f>'EV PRECIO REFERENCIA'!AA220</f>
        <v>NO OFERTADO</v>
      </c>
      <c r="AA220" s="37">
        <f>+IF(Z220="NO OFERTADO",0,IF(Z220="NO CUMPLE EV TECNICA",0,IF(Z220="NO HABILITA",0,IF(Z220="HABILITA",('PRECIOS UNITARIOS'!$S220*500)/Y220))))</f>
        <v>0</v>
      </c>
      <c r="AB220" s="35">
        <f>'EV PRECIO REFERENCIA'!AB220</f>
        <v>0</v>
      </c>
      <c r="AC220" s="35" t="str">
        <f>'EV PRECIO REFERENCIA'!AD220</f>
        <v>NO OFERTADO</v>
      </c>
      <c r="AD220" s="37">
        <f>+IF(AC220="NO OFERTADO",0,IF(AC220="NO CUMPLE EV TECNICA",0,IF(AC220="NO HABILITA",0,IF(AC220="HABILITA",('PRECIOS UNITARIOS'!$S220*500)/AB220))))</f>
        <v>0</v>
      </c>
      <c r="AE220" s="35">
        <f>'EV PRECIO REFERENCIA'!AE220</f>
        <v>0</v>
      </c>
      <c r="AF220" s="35" t="str">
        <f>'EV PRECIO REFERENCIA'!AG220</f>
        <v>NO OFERTADO</v>
      </c>
      <c r="AG220" s="37">
        <f>+IF(AF220="NO OFERTADO",0,IF(AF220="NO CUMPLE EV TECNICA",0,IF(AF220="NO HABILITA",0,IF(AF220="HABILITA",('PRECIOS UNITARIOS'!$S220*500)/AE220))))</f>
        <v>0</v>
      </c>
      <c r="AH220" s="35">
        <f>'EV PRECIO REFERENCIA'!AH220</f>
        <v>0</v>
      </c>
      <c r="AI220" s="35" t="str">
        <f>'EV PRECIO REFERENCIA'!AJ220</f>
        <v>NO OFERTADO</v>
      </c>
      <c r="AJ220" s="37">
        <f>+IF(AI220="NO OFERTADO",0,IF(AI220="NO CUMPLE EV TECNICA",0,IF(AI220="NO HABILITA",0,IF(AI220="HABILITA",('PRECIOS UNITARIOS'!$S220*500)/AH220))))</f>
        <v>0</v>
      </c>
      <c r="AK220" s="35">
        <f>'EV PRECIO REFERENCIA'!AK220</f>
        <v>0</v>
      </c>
      <c r="AL220" s="35" t="str">
        <f>'EV PRECIO REFERENCIA'!AM220</f>
        <v>NO OFERTADO</v>
      </c>
      <c r="AM220" s="37">
        <f>+IF(AL220="NO OFERTADO",0,IF(AL220="NO CUMPLE EV TECNICA",0,IF(AL220="NO HABILITA",0,IF(AL220="HABILITA",('PRECIOS UNITARIOS'!$S220*500)/AK220))))</f>
        <v>0</v>
      </c>
      <c r="AN220" s="35">
        <f>'EV PRECIO REFERENCIA'!AN220</f>
        <v>0</v>
      </c>
      <c r="AO220" s="35" t="str">
        <f>'EV PRECIO REFERENCIA'!AP220</f>
        <v>NO OFERTADO</v>
      </c>
      <c r="AP220" s="37">
        <f>+IF(AO220="NO OFERTADO",0,IF(AO220="NO CUMPLE EV TECNICA",0,IF(AO220="NO HABILITA",0,IF(AO220="HABILITA",('PRECIOS UNITARIOS'!$S220*500)/AN220))))</f>
        <v>0</v>
      </c>
    </row>
    <row r="221" spans="1:42" s="14" customFormat="1" ht="25.5" x14ac:dyDescent="0.2">
      <c r="A221" s="132">
        <v>212</v>
      </c>
      <c r="B221" s="49" t="s">
        <v>285</v>
      </c>
      <c r="C221" s="49" t="s">
        <v>271</v>
      </c>
      <c r="D221" s="132">
        <v>1</v>
      </c>
      <c r="E221" s="50" t="s">
        <v>331</v>
      </c>
      <c r="F221" s="164">
        <v>68750</v>
      </c>
      <c r="G221" s="35">
        <f>'EV PRECIO REFERENCIA'!G221</f>
        <v>0</v>
      </c>
      <c r="H221" s="35" t="str">
        <f>'EV PRECIO REFERENCIA'!I221</f>
        <v>NO OFERTADO</v>
      </c>
      <c r="I221" s="37">
        <f>+IF(H221="NO OFERTADO",0,IF(H221="NO CUMPLE EV TECNICA",0,IF(H221="NO HABILITA",0,IF(H221="HABILITA",('PRECIOS UNITARIOS'!$S221*500)/G221))))</f>
        <v>0</v>
      </c>
      <c r="J221" s="35">
        <f>'EV PRECIO REFERENCIA'!J221</f>
        <v>134106</v>
      </c>
      <c r="K221" s="35" t="str">
        <f>'EV PRECIO REFERENCIA'!L221</f>
        <v>NO HABILITA</v>
      </c>
      <c r="L221" s="37">
        <f>+IF(K221="NO OFERTADO",0,IF(K221="NO CUMPLE EV TECNICA",0,IF(K221="NO HABILITA",0,IF(K221="HABILITA",('PRECIOS UNITARIOS'!$S221*500)/J221))))</f>
        <v>0</v>
      </c>
      <c r="M221" s="35">
        <f>'EV PRECIO REFERENCIA'!M221</f>
        <v>0</v>
      </c>
      <c r="N221" s="35" t="str">
        <f>'EV PRECIO REFERENCIA'!O221</f>
        <v>NO OFERTADO</v>
      </c>
      <c r="O221" s="37">
        <f>+IF(N221="NO OFERTADO",0,IF(N221="NO CUMPLE EV TECNICA",0,IF(N221="NO HABILITA",0,IF(N221="HABILITA",('PRECIOS UNITARIOS'!$S221*500)/M221))))</f>
        <v>0</v>
      </c>
      <c r="P221" s="35">
        <f>'EV PRECIO REFERENCIA'!P221</f>
        <v>0</v>
      </c>
      <c r="Q221" s="35" t="str">
        <f>'EV PRECIO REFERENCIA'!R221</f>
        <v>NO OFERTADO</v>
      </c>
      <c r="R221" s="37">
        <f>+IF(Q221="NO OFERTADO",0,IF(Q221="NO CUMPLE EV TECNICA",0,IF(Q221="NO HABILITA",0,IF(Q221="HABILITA",('PRECIOS UNITARIOS'!$S221*500)/P221))))</f>
        <v>0</v>
      </c>
      <c r="S221" s="35">
        <f>'EV PRECIO REFERENCIA'!S221</f>
        <v>0</v>
      </c>
      <c r="T221" s="35" t="str">
        <f>'EV PRECIO REFERENCIA'!U221</f>
        <v>NO OFERTADO</v>
      </c>
      <c r="U221" s="37">
        <f>+IF(T221="NO OFERTADO",0,IF(T221="NO CUMPLE EV TECNICA",0,IF(T221="NO HABILITA",0,IF(T221="HABILITA",('PRECIOS UNITARIOS'!$S221*500)/S221))))</f>
        <v>0</v>
      </c>
      <c r="V221" s="35">
        <f>'EV PRECIO REFERENCIA'!V221</f>
        <v>0</v>
      </c>
      <c r="W221" s="35" t="str">
        <f>'EV PRECIO REFERENCIA'!X221</f>
        <v>NO OFERTADO</v>
      </c>
      <c r="X221" s="37">
        <f>+IF(W221="NO OFERTADO",0,IF(W221="NO CUMPLE EV TECNICA",0,IF(W221="NO HABILITA",0,IF(W221="HABILITA",('PRECIOS UNITARIOS'!$S221*500)/V221))))</f>
        <v>0</v>
      </c>
      <c r="Y221" s="35">
        <f>'EV PRECIO REFERENCIA'!Y221</f>
        <v>0</v>
      </c>
      <c r="Z221" s="35" t="str">
        <f>'EV PRECIO REFERENCIA'!AA221</f>
        <v>NO OFERTADO</v>
      </c>
      <c r="AA221" s="37">
        <f>+IF(Z221="NO OFERTADO",0,IF(Z221="NO CUMPLE EV TECNICA",0,IF(Z221="NO HABILITA",0,IF(Z221="HABILITA",('PRECIOS UNITARIOS'!$S221*500)/Y221))))</f>
        <v>0</v>
      </c>
      <c r="AB221" s="35">
        <f>'EV PRECIO REFERENCIA'!AB221</f>
        <v>0</v>
      </c>
      <c r="AC221" s="35" t="str">
        <f>'EV PRECIO REFERENCIA'!AD221</f>
        <v>NO OFERTADO</v>
      </c>
      <c r="AD221" s="37">
        <f>+IF(AC221="NO OFERTADO",0,IF(AC221="NO CUMPLE EV TECNICA",0,IF(AC221="NO HABILITA",0,IF(AC221="HABILITA",('PRECIOS UNITARIOS'!$S221*500)/AB221))))</f>
        <v>0</v>
      </c>
      <c r="AE221" s="35">
        <f>'EV PRECIO REFERENCIA'!AE221</f>
        <v>0</v>
      </c>
      <c r="AF221" s="35" t="str">
        <f>'EV PRECIO REFERENCIA'!AG221</f>
        <v>NO OFERTADO</v>
      </c>
      <c r="AG221" s="37">
        <f>+IF(AF221="NO OFERTADO",0,IF(AF221="NO CUMPLE EV TECNICA",0,IF(AF221="NO HABILITA",0,IF(AF221="HABILITA",('PRECIOS UNITARIOS'!$S221*500)/AE221))))</f>
        <v>0</v>
      </c>
      <c r="AH221" s="35">
        <f>'EV PRECIO REFERENCIA'!AH221</f>
        <v>0</v>
      </c>
      <c r="AI221" s="35" t="str">
        <f>'EV PRECIO REFERENCIA'!AJ221</f>
        <v>NO OFERTADO</v>
      </c>
      <c r="AJ221" s="37">
        <f>+IF(AI221="NO OFERTADO",0,IF(AI221="NO CUMPLE EV TECNICA",0,IF(AI221="NO HABILITA",0,IF(AI221="HABILITA",('PRECIOS UNITARIOS'!$S221*500)/AH221))))</f>
        <v>0</v>
      </c>
      <c r="AK221" s="35">
        <f>'EV PRECIO REFERENCIA'!AK221</f>
        <v>0</v>
      </c>
      <c r="AL221" s="35" t="str">
        <f>'EV PRECIO REFERENCIA'!AM221</f>
        <v>NO OFERTADO</v>
      </c>
      <c r="AM221" s="37">
        <f>+IF(AL221="NO OFERTADO",0,IF(AL221="NO CUMPLE EV TECNICA",0,IF(AL221="NO HABILITA",0,IF(AL221="HABILITA",('PRECIOS UNITARIOS'!$S221*500)/AK221))))</f>
        <v>0</v>
      </c>
      <c r="AN221" s="35">
        <f>'EV PRECIO REFERENCIA'!AN221</f>
        <v>0</v>
      </c>
      <c r="AO221" s="35" t="str">
        <f>'EV PRECIO REFERENCIA'!AP221</f>
        <v>NO OFERTADO</v>
      </c>
      <c r="AP221" s="37">
        <f>+IF(AO221="NO OFERTADO",0,IF(AO221="NO CUMPLE EV TECNICA",0,IF(AO221="NO HABILITA",0,IF(AO221="HABILITA",('PRECIOS UNITARIOS'!$S221*500)/AN221))))</f>
        <v>0</v>
      </c>
    </row>
    <row r="222" spans="1:42" s="14" customFormat="1" ht="38.25" x14ac:dyDescent="0.2">
      <c r="A222" s="133">
        <v>213</v>
      </c>
      <c r="B222" s="49" t="s">
        <v>286</v>
      </c>
      <c r="C222" s="49" t="s">
        <v>287</v>
      </c>
      <c r="D222" s="132">
        <v>1</v>
      </c>
      <c r="E222" s="50" t="s">
        <v>331</v>
      </c>
      <c r="F222" s="164">
        <v>66250</v>
      </c>
      <c r="G222" s="35">
        <f>'EV PRECIO REFERENCIA'!G222</f>
        <v>0</v>
      </c>
      <c r="H222" s="35" t="str">
        <f>'EV PRECIO REFERENCIA'!I222</f>
        <v>NO OFERTADO</v>
      </c>
      <c r="I222" s="37">
        <f>+IF(H222="NO OFERTADO",0,IF(H222="NO CUMPLE EV TECNICA",0,IF(H222="NO HABILITA",0,IF(H222="HABILITA",('PRECIOS UNITARIOS'!$S222*500)/G222))))</f>
        <v>0</v>
      </c>
      <c r="J222" s="35">
        <f>'EV PRECIO REFERENCIA'!J222</f>
        <v>0</v>
      </c>
      <c r="K222" s="35" t="str">
        <f>'EV PRECIO REFERENCIA'!L222</f>
        <v>NO OFERTADO</v>
      </c>
      <c r="L222" s="37">
        <f>+IF(K222="NO OFERTADO",0,IF(K222="NO CUMPLE EV TECNICA",0,IF(K222="NO HABILITA",0,IF(K222="HABILITA",('PRECIOS UNITARIOS'!$S222*500)/J222))))</f>
        <v>0</v>
      </c>
      <c r="M222" s="35">
        <f>'EV PRECIO REFERENCIA'!M222</f>
        <v>0</v>
      </c>
      <c r="N222" s="35" t="str">
        <f>'EV PRECIO REFERENCIA'!O222</f>
        <v>NO OFERTADO</v>
      </c>
      <c r="O222" s="37">
        <f>+IF(N222="NO OFERTADO",0,IF(N222="NO CUMPLE EV TECNICA",0,IF(N222="NO HABILITA",0,IF(N222="HABILITA",('PRECIOS UNITARIOS'!$S222*500)/M222))))</f>
        <v>0</v>
      </c>
      <c r="P222" s="35">
        <f>'EV PRECIO REFERENCIA'!P222</f>
        <v>62500</v>
      </c>
      <c r="Q222" s="35" t="str">
        <f>'EV PRECIO REFERENCIA'!R222</f>
        <v>HABILITA</v>
      </c>
      <c r="R222" s="37">
        <f>+IF(Q222="NO OFERTADO",0,IF(Q222="NO CUMPLE EV TECNICA",0,IF(Q222="NO HABILITA",0,IF(Q222="HABILITA",('PRECIOS UNITARIOS'!$S222*500)/P222))))</f>
        <v>500</v>
      </c>
      <c r="S222" s="35">
        <f>'EV PRECIO REFERENCIA'!S222</f>
        <v>65000</v>
      </c>
      <c r="T222" s="35" t="str">
        <f>'EV PRECIO REFERENCIA'!U222</f>
        <v>HABILITA</v>
      </c>
      <c r="U222" s="37">
        <f>+IF(T222="NO OFERTADO",0,IF(T222="NO CUMPLE EV TECNICA",0,IF(T222="NO HABILITA",0,IF(T222="HABILITA",('PRECIOS UNITARIOS'!$S222*500)/S222))))</f>
        <v>480.76923076923077</v>
      </c>
      <c r="V222" s="35">
        <f>'EV PRECIO REFERENCIA'!V222</f>
        <v>0</v>
      </c>
      <c r="W222" s="35" t="str">
        <f>'EV PRECIO REFERENCIA'!X222</f>
        <v>NO OFERTADO</v>
      </c>
      <c r="X222" s="37">
        <f>+IF(W222="NO OFERTADO",0,IF(W222="NO CUMPLE EV TECNICA",0,IF(W222="NO HABILITA",0,IF(W222="HABILITA",('PRECIOS UNITARIOS'!$S222*500)/V222))))</f>
        <v>0</v>
      </c>
      <c r="Y222" s="35">
        <f>'EV PRECIO REFERENCIA'!Y222</f>
        <v>0</v>
      </c>
      <c r="Z222" s="35" t="str">
        <f>'EV PRECIO REFERENCIA'!AA222</f>
        <v>NO OFERTADO</v>
      </c>
      <c r="AA222" s="37">
        <f>+IF(Z222="NO OFERTADO",0,IF(Z222="NO CUMPLE EV TECNICA",0,IF(Z222="NO HABILITA",0,IF(Z222="HABILITA",('PRECIOS UNITARIOS'!$S222*500)/Y222))))</f>
        <v>0</v>
      </c>
      <c r="AB222" s="35">
        <f>'EV PRECIO REFERENCIA'!AB222</f>
        <v>0</v>
      </c>
      <c r="AC222" s="35" t="str">
        <f>'EV PRECIO REFERENCIA'!AD222</f>
        <v>NO OFERTADO</v>
      </c>
      <c r="AD222" s="37">
        <f>+IF(AC222="NO OFERTADO",0,IF(AC222="NO CUMPLE EV TECNICA",0,IF(AC222="NO HABILITA",0,IF(AC222="HABILITA",('PRECIOS UNITARIOS'!$S222*500)/AB222))))</f>
        <v>0</v>
      </c>
      <c r="AE222" s="35">
        <f>'EV PRECIO REFERENCIA'!AE222</f>
        <v>0</v>
      </c>
      <c r="AF222" s="35" t="str">
        <f>'EV PRECIO REFERENCIA'!AG222</f>
        <v>NO OFERTADO</v>
      </c>
      <c r="AG222" s="37">
        <f>+IF(AF222="NO OFERTADO",0,IF(AF222="NO CUMPLE EV TECNICA",0,IF(AF222="NO HABILITA",0,IF(AF222="HABILITA",('PRECIOS UNITARIOS'!$S222*500)/AE222))))</f>
        <v>0</v>
      </c>
      <c r="AH222" s="35">
        <f>'EV PRECIO REFERENCIA'!AH222</f>
        <v>0</v>
      </c>
      <c r="AI222" s="35" t="str">
        <f>'EV PRECIO REFERENCIA'!AJ222</f>
        <v>NO OFERTADO</v>
      </c>
      <c r="AJ222" s="37">
        <f>+IF(AI222="NO OFERTADO",0,IF(AI222="NO CUMPLE EV TECNICA",0,IF(AI222="NO HABILITA",0,IF(AI222="HABILITA",('PRECIOS UNITARIOS'!$S222*500)/AH222))))</f>
        <v>0</v>
      </c>
      <c r="AK222" s="35">
        <f>'EV PRECIO REFERENCIA'!AK222</f>
        <v>0</v>
      </c>
      <c r="AL222" s="35" t="str">
        <f>'EV PRECIO REFERENCIA'!AM222</f>
        <v>NO OFERTADO</v>
      </c>
      <c r="AM222" s="37">
        <f>+IF(AL222="NO OFERTADO",0,IF(AL222="NO CUMPLE EV TECNICA",0,IF(AL222="NO HABILITA",0,IF(AL222="HABILITA",('PRECIOS UNITARIOS'!$S222*500)/AK222))))</f>
        <v>0</v>
      </c>
      <c r="AN222" s="35">
        <f>'EV PRECIO REFERENCIA'!AN222</f>
        <v>0</v>
      </c>
      <c r="AO222" s="35" t="str">
        <f>'EV PRECIO REFERENCIA'!AP222</f>
        <v>NO OFERTADO</v>
      </c>
      <c r="AP222" s="37">
        <f>+IF(AO222="NO OFERTADO",0,IF(AO222="NO CUMPLE EV TECNICA",0,IF(AO222="NO HABILITA",0,IF(AO222="HABILITA",('PRECIOS UNITARIOS'!$S222*500)/AN222))))</f>
        <v>0</v>
      </c>
    </row>
    <row r="223" spans="1:42" s="14" customFormat="1" ht="51" x14ac:dyDescent="0.2">
      <c r="A223" s="132">
        <v>214</v>
      </c>
      <c r="B223" s="49" t="s">
        <v>410</v>
      </c>
      <c r="C223" s="49" t="s">
        <v>43</v>
      </c>
      <c r="D223" s="132">
        <v>1</v>
      </c>
      <c r="E223" s="50" t="s">
        <v>331</v>
      </c>
      <c r="F223" s="164">
        <v>21325</v>
      </c>
      <c r="G223" s="35">
        <f>'EV PRECIO REFERENCIA'!G223</f>
        <v>0</v>
      </c>
      <c r="H223" s="35" t="str">
        <f>'EV PRECIO REFERENCIA'!I223</f>
        <v>NO OFERTADO</v>
      </c>
      <c r="I223" s="37">
        <f>+IF(H223="NO OFERTADO",0,IF(H223="NO CUMPLE EV TECNICA",0,IF(H223="NO HABILITA",0,IF(H223="HABILITA",('PRECIOS UNITARIOS'!$S223*500)/G223))))</f>
        <v>0</v>
      </c>
      <c r="J223" s="35">
        <f>'EV PRECIO REFERENCIA'!J223</f>
        <v>0</v>
      </c>
      <c r="K223" s="35" t="str">
        <f>'EV PRECIO REFERENCIA'!L223</f>
        <v>NO OFERTADO</v>
      </c>
      <c r="L223" s="37">
        <f>+IF(K223="NO OFERTADO",0,IF(K223="NO CUMPLE EV TECNICA",0,IF(K223="NO HABILITA",0,IF(K223="HABILITA",('PRECIOS UNITARIOS'!$S223*500)/J223))))</f>
        <v>0</v>
      </c>
      <c r="M223" s="35">
        <f>'EV PRECIO REFERENCIA'!M223</f>
        <v>0</v>
      </c>
      <c r="N223" s="35" t="str">
        <f>'EV PRECIO REFERENCIA'!O223</f>
        <v>NO OFERTADO</v>
      </c>
      <c r="O223" s="37">
        <f>+IF(N223="NO OFERTADO",0,IF(N223="NO CUMPLE EV TECNICA",0,IF(N223="NO HABILITA",0,IF(N223="HABILITA",('PRECIOS UNITARIOS'!$S223*500)/M223))))</f>
        <v>0</v>
      </c>
      <c r="P223" s="35">
        <f>'EV PRECIO REFERENCIA'!P223</f>
        <v>0</v>
      </c>
      <c r="Q223" s="35" t="str">
        <f>'EV PRECIO REFERENCIA'!R223</f>
        <v>NO OFERTADO</v>
      </c>
      <c r="R223" s="37">
        <f>+IF(Q223="NO OFERTADO",0,IF(Q223="NO CUMPLE EV TECNICA",0,IF(Q223="NO HABILITA",0,IF(Q223="HABILITA",('PRECIOS UNITARIOS'!$S223*500)/P223))))</f>
        <v>0</v>
      </c>
      <c r="S223" s="35">
        <f>'EV PRECIO REFERENCIA'!S223</f>
        <v>0</v>
      </c>
      <c r="T223" s="35" t="str">
        <f>'EV PRECIO REFERENCIA'!U223</f>
        <v>NO OFERTADO</v>
      </c>
      <c r="U223" s="37">
        <f>+IF(T223="NO OFERTADO",0,IF(T223="NO CUMPLE EV TECNICA",0,IF(T223="NO HABILITA",0,IF(T223="HABILITA",('PRECIOS UNITARIOS'!$S223*500)/S223))))</f>
        <v>0</v>
      </c>
      <c r="V223" s="35">
        <f>'EV PRECIO REFERENCIA'!V223</f>
        <v>0</v>
      </c>
      <c r="W223" s="35" t="str">
        <f>'EV PRECIO REFERENCIA'!X223</f>
        <v>NO OFERTADO</v>
      </c>
      <c r="X223" s="37">
        <f>+IF(W223="NO OFERTADO",0,IF(W223="NO CUMPLE EV TECNICA",0,IF(W223="NO HABILITA",0,IF(W223="HABILITA",('PRECIOS UNITARIOS'!$S223*500)/V223))))</f>
        <v>0</v>
      </c>
      <c r="Y223" s="35">
        <f>'EV PRECIO REFERENCIA'!Y223</f>
        <v>0</v>
      </c>
      <c r="Z223" s="35" t="str">
        <f>'EV PRECIO REFERENCIA'!AA223</f>
        <v>NO OFERTADO</v>
      </c>
      <c r="AA223" s="37">
        <f>+IF(Z223="NO OFERTADO",0,IF(Z223="NO CUMPLE EV TECNICA",0,IF(Z223="NO HABILITA",0,IF(Z223="HABILITA",('PRECIOS UNITARIOS'!$S223*500)/Y223))))</f>
        <v>0</v>
      </c>
      <c r="AB223" s="35">
        <f>'EV PRECIO REFERENCIA'!AB223</f>
        <v>0</v>
      </c>
      <c r="AC223" s="35" t="str">
        <f>'EV PRECIO REFERENCIA'!AD223</f>
        <v>NO OFERTADO</v>
      </c>
      <c r="AD223" s="37">
        <f>+IF(AC223="NO OFERTADO",0,IF(AC223="NO CUMPLE EV TECNICA",0,IF(AC223="NO HABILITA",0,IF(AC223="HABILITA",('PRECIOS UNITARIOS'!$S223*500)/AB223))))</f>
        <v>0</v>
      </c>
      <c r="AE223" s="35">
        <f>'EV PRECIO REFERENCIA'!AE223</f>
        <v>0</v>
      </c>
      <c r="AF223" s="35" t="str">
        <f>'EV PRECIO REFERENCIA'!AG223</f>
        <v>NO OFERTADO</v>
      </c>
      <c r="AG223" s="37">
        <f>+IF(AF223="NO OFERTADO",0,IF(AF223="NO CUMPLE EV TECNICA",0,IF(AF223="NO HABILITA",0,IF(AF223="HABILITA",('PRECIOS UNITARIOS'!$S223*500)/AE223))))</f>
        <v>0</v>
      </c>
      <c r="AH223" s="35">
        <f>'EV PRECIO REFERENCIA'!AH223</f>
        <v>0</v>
      </c>
      <c r="AI223" s="35" t="str">
        <f>'EV PRECIO REFERENCIA'!AJ223</f>
        <v>NO OFERTADO</v>
      </c>
      <c r="AJ223" s="37">
        <f>+IF(AI223="NO OFERTADO",0,IF(AI223="NO CUMPLE EV TECNICA",0,IF(AI223="NO HABILITA",0,IF(AI223="HABILITA",('PRECIOS UNITARIOS'!$S223*500)/AH223))))</f>
        <v>0</v>
      </c>
      <c r="AK223" s="35">
        <f>'EV PRECIO REFERENCIA'!AK223</f>
        <v>0</v>
      </c>
      <c r="AL223" s="35" t="str">
        <f>'EV PRECIO REFERENCIA'!AM223</f>
        <v>NO OFERTADO</v>
      </c>
      <c r="AM223" s="37">
        <f>+IF(AL223="NO OFERTADO",0,IF(AL223="NO CUMPLE EV TECNICA",0,IF(AL223="NO HABILITA",0,IF(AL223="HABILITA",('PRECIOS UNITARIOS'!$S223*500)/AK223))))</f>
        <v>0</v>
      </c>
      <c r="AN223" s="35">
        <f>'EV PRECIO REFERENCIA'!AN223</f>
        <v>0</v>
      </c>
      <c r="AO223" s="35" t="str">
        <f>'EV PRECIO REFERENCIA'!AP223</f>
        <v>NO OFERTADO</v>
      </c>
      <c r="AP223" s="37">
        <f>+IF(AO223="NO OFERTADO",0,IF(AO223="NO CUMPLE EV TECNICA",0,IF(AO223="NO HABILITA",0,IF(AO223="HABILITA",('PRECIOS UNITARIOS'!$S223*500)/AN223))))</f>
        <v>0</v>
      </c>
    </row>
    <row r="224" spans="1:42" s="14" customFormat="1" ht="51" x14ac:dyDescent="0.2">
      <c r="A224" s="133">
        <v>215</v>
      </c>
      <c r="B224" s="49" t="s">
        <v>411</v>
      </c>
      <c r="C224" s="49" t="s">
        <v>43</v>
      </c>
      <c r="D224" s="132">
        <v>1</v>
      </c>
      <c r="E224" s="50" t="s">
        <v>331</v>
      </c>
      <c r="F224" s="164">
        <v>4240</v>
      </c>
      <c r="G224" s="35">
        <f>'EV PRECIO REFERENCIA'!G224</f>
        <v>0</v>
      </c>
      <c r="H224" s="35" t="str">
        <f>'EV PRECIO REFERENCIA'!I224</f>
        <v>NO OFERTADO</v>
      </c>
      <c r="I224" s="37">
        <f>+IF(H224="NO OFERTADO",0,IF(H224="NO CUMPLE EV TECNICA",0,IF(H224="NO HABILITA",0,IF(H224="HABILITA",('PRECIOS UNITARIOS'!$S224*500)/G224))))</f>
        <v>0</v>
      </c>
      <c r="J224" s="35">
        <f>'EV PRECIO REFERENCIA'!J224</f>
        <v>0</v>
      </c>
      <c r="K224" s="35" t="str">
        <f>'EV PRECIO REFERENCIA'!L224</f>
        <v>NO OFERTADO</v>
      </c>
      <c r="L224" s="37">
        <f>+IF(K224="NO OFERTADO",0,IF(K224="NO CUMPLE EV TECNICA",0,IF(K224="NO HABILITA",0,IF(K224="HABILITA",('PRECIOS UNITARIOS'!$S224*500)/J224))))</f>
        <v>0</v>
      </c>
      <c r="M224" s="35">
        <f>'EV PRECIO REFERENCIA'!M224</f>
        <v>3845</v>
      </c>
      <c r="N224" s="35" t="str">
        <f>'EV PRECIO REFERENCIA'!O224</f>
        <v>NO HABILITA</v>
      </c>
      <c r="O224" s="37">
        <f>+IF(N224="NO OFERTADO",0,IF(N224="NO CUMPLE EV TECNICA",0,IF(N224="NO HABILITA",0,IF(N224="HABILITA",('PRECIOS UNITARIOS'!$S224*500)/M224))))</f>
        <v>0</v>
      </c>
      <c r="P224" s="35">
        <f>'EV PRECIO REFERENCIA'!P224</f>
        <v>0</v>
      </c>
      <c r="Q224" s="35" t="str">
        <f>'EV PRECIO REFERENCIA'!R224</f>
        <v>NO OFERTADO</v>
      </c>
      <c r="R224" s="37">
        <f>+IF(Q224="NO OFERTADO",0,IF(Q224="NO CUMPLE EV TECNICA",0,IF(Q224="NO HABILITA",0,IF(Q224="HABILITA",('PRECIOS UNITARIOS'!$S224*500)/P224))))</f>
        <v>0</v>
      </c>
      <c r="S224" s="35">
        <f>'EV PRECIO REFERENCIA'!S224</f>
        <v>0</v>
      </c>
      <c r="T224" s="35" t="str">
        <f>'EV PRECIO REFERENCIA'!U224</f>
        <v>NO OFERTADO</v>
      </c>
      <c r="U224" s="37">
        <f>+IF(T224="NO OFERTADO",0,IF(T224="NO CUMPLE EV TECNICA",0,IF(T224="NO HABILITA",0,IF(T224="HABILITA",('PRECIOS UNITARIOS'!$S224*500)/S224))))</f>
        <v>0</v>
      </c>
      <c r="V224" s="35">
        <f>'EV PRECIO REFERENCIA'!V224</f>
        <v>0</v>
      </c>
      <c r="W224" s="35" t="str">
        <f>'EV PRECIO REFERENCIA'!X224</f>
        <v>NO OFERTADO</v>
      </c>
      <c r="X224" s="37">
        <f>+IF(W224="NO OFERTADO",0,IF(W224="NO CUMPLE EV TECNICA",0,IF(W224="NO HABILITA",0,IF(W224="HABILITA",('PRECIOS UNITARIOS'!$S224*500)/V224))))</f>
        <v>0</v>
      </c>
      <c r="Y224" s="35">
        <f>'EV PRECIO REFERENCIA'!Y224</f>
        <v>0</v>
      </c>
      <c r="Z224" s="35" t="str">
        <f>'EV PRECIO REFERENCIA'!AA224</f>
        <v>NO OFERTADO</v>
      </c>
      <c r="AA224" s="37">
        <f>+IF(Z224="NO OFERTADO",0,IF(Z224="NO CUMPLE EV TECNICA",0,IF(Z224="NO HABILITA",0,IF(Z224="HABILITA",('PRECIOS UNITARIOS'!$S224*500)/Y224))))</f>
        <v>0</v>
      </c>
      <c r="AB224" s="35">
        <f>'EV PRECIO REFERENCIA'!AB224</f>
        <v>0</v>
      </c>
      <c r="AC224" s="35" t="str">
        <f>'EV PRECIO REFERENCIA'!AD224</f>
        <v>NO OFERTADO</v>
      </c>
      <c r="AD224" s="37">
        <f>+IF(AC224="NO OFERTADO",0,IF(AC224="NO CUMPLE EV TECNICA",0,IF(AC224="NO HABILITA",0,IF(AC224="HABILITA",('PRECIOS UNITARIOS'!$S224*500)/AB224))))</f>
        <v>0</v>
      </c>
      <c r="AE224" s="35">
        <f>'EV PRECIO REFERENCIA'!AE224</f>
        <v>0</v>
      </c>
      <c r="AF224" s="35" t="str">
        <f>'EV PRECIO REFERENCIA'!AG224</f>
        <v>NO OFERTADO</v>
      </c>
      <c r="AG224" s="37">
        <f>+IF(AF224="NO OFERTADO",0,IF(AF224="NO CUMPLE EV TECNICA",0,IF(AF224="NO HABILITA",0,IF(AF224="HABILITA",('PRECIOS UNITARIOS'!$S224*500)/AE224))))</f>
        <v>0</v>
      </c>
      <c r="AH224" s="35">
        <f>'EV PRECIO REFERENCIA'!AH224</f>
        <v>0</v>
      </c>
      <c r="AI224" s="35" t="str">
        <f>'EV PRECIO REFERENCIA'!AJ224</f>
        <v>NO OFERTADO</v>
      </c>
      <c r="AJ224" s="37">
        <f>+IF(AI224="NO OFERTADO",0,IF(AI224="NO CUMPLE EV TECNICA",0,IF(AI224="NO HABILITA",0,IF(AI224="HABILITA",('PRECIOS UNITARIOS'!$S224*500)/AH224))))</f>
        <v>0</v>
      </c>
      <c r="AK224" s="35">
        <f>'EV PRECIO REFERENCIA'!AK224</f>
        <v>0</v>
      </c>
      <c r="AL224" s="35" t="str">
        <f>'EV PRECIO REFERENCIA'!AM224</f>
        <v>NO OFERTADO</v>
      </c>
      <c r="AM224" s="37">
        <f>+IF(AL224="NO OFERTADO",0,IF(AL224="NO CUMPLE EV TECNICA",0,IF(AL224="NO HABILITA",0,IF(AL224="HABILITA",('PRECIOS UNITARIOS'!$S224*500)/AK224))))</f>
        <v>0</v>
      </c>
      <c r="AN224" s="35">
        <f>'EV PRECIO REFERENCIA'!AN224</f>
        <v>0</v>
      </c>
      <c r="AO224" s="35" t="str">
        <f>'EV PRECIO REFERENCIA'!AP224</f>
        <v>NO OFERTADO</v>
      </c>
      <c r="AP224" s="37">
        <f>+IF(AO224="NO OFERTADO",0,IF(AO224="NO CUMPLE EV TECNICA",0,IF(AO224="NO HABILITA",0,IF(AO224="HABILITA",('PRECIOS UNITARIOS'!$S224*500)/AN224))))</f>
        <v>0</v>
      </c>
    </row>
    <row r="225" spans="1:42" s="14" customFormat="1" ht="51" x14ac:dyDescent="0.2">
      <c r="A225" s="132">
        <v>216</v>
      </c>
      <c r="B225" s="49" t="s">
        <v>412</v>
      </c>
      <c r="C225" s="49" t="s">
        <v>43</v>
      </c>
      <c r="D225" s="132">
        <v>1</v>
      </c>
      <c r="E225" s="50" t="s">
        <v>331</v>
      </c>
      <c r="F225" s="164">
        <v>3675</v>
      </c>
      <c r="G225" s="35">
        <f>'EV PRECIO REFERENCIA'!G225</f>
        <v>0</v>
      </c>
      <c r="H225" s="35" t="str">
        <f>'EV PRECIO REFERENCIA'!I225</f>
        <v>NO OFERTADO</v>
      </c>
      <c r="I225" s="37">
        <f>+IF(H225="NO OFERTADO",0,IF(H225="NO CUMPLE EV TECNICA",0,IF(H225="NO HABILITA",0,IF(H225="HABILITA",('PRECIOS UNITARIOS'!$S225*500)/G225))))</f>
        <v>0</v>
      </c>
      <c r="J225" s="35">
        <f>'EV PRECIO REFERENCIA'!J225</f>
        <v>0</v>
      </c>
      <c r="K225" s="35" t="str">
        <f>'EV PRECIO REFERENCIA'!L225</f>
        <v>NO OFERTADO</v>
      </c>
      <c r="L225" s="37">
        <f>+IF(K225="NO OFERTADO",0,IF(K225="NO CUMPLE EV TECNICA",0,IF(K225="NO HABILITA",0,IF(K225="HABILITA",('PRECIOS UNITARIOS'!$S225*500)/J225))))</f>
        <v>0</v>
      </c>
      <c r="M225" s="35">
        <f>'EV PRECIO REFERENCIA'!M225</f>
        <v>3845</v>
      </c>
      <c r="N225" s="35" t="str">
        <f>'EV PRECIO REFERENCIA'!O225</f>
        <v>NO HABILITA</v>
      </c>
      <c r="O225" s="37">
        <f>+IF(N225="NO OFERTADO",0,IF(N225="NO CUMPLE EV TECNICA",0,IF(N225="NO HABILITA",0,IF(N225="HABILITA",('PRECIOS UNITARIOS'!$S225*500)/M225))))</f>
        <v>0</v>
      </c>
      <c r="P225" s="35">
        <f>'EV PRECIO REFERENCIA'!P225</f>
        <v>0</v>
      </c>
      <c r="Q225" s="35" t="str">
        <f>'EV PRECIO REFERENCIA'!R225</f>
        <v>NO OFERTADO</v>
      </c>
      <c r="R225" s="37">
        <f>+IF(Q225="NO OFERTADO",0,IF(Q225="NO CUMPLE EV TECNICA",0,IF(Q225="NO HABILITA",0,IF(Q225="HABILITA",('PRECIOS UNITARIOS'!$S225*500)/P225))))</f>
        <v>0</v>
      </c>
      <c r="S225" s="35">
        <f>'EV PRECIO REFERENCIA'!S225</f>
        <v>0</v>
      </c>
      <c r="T225" s="35" t="str">
        <f>'EV PRECIO REFERENCIA'!U225</f>
        <v>NO OFERTADO</v>
      </c>
      <c r="U225" s="37">
        <f>+IF(T225="NO OFERTADO",0,IF(T225="NO CUMPLE EV TECNICA",0,IF(T225="NO HABILITA",0,IF(T225="HABILITA",('PRECIOS UNITARIOS'!$S225*500)/S225))))</f>
        <v>0</v>
      </c>
      <c r="V225" s="35">
        <f>'EV PRECIO REFERENCIA'!V225</f>
        <v>0</v>
      </c>
      <c r="W225" s="35" t="str">
        <f>'EV PRECIO REFERENCIA'!X225</f>
        <v>NO OFERTADO</v>
      </c>
      <c r="X225" s="37">
        <f>+IF(W225="NO OFERTADO",0,IF(W225="NO CUMPLE EV TECNICA",0,IF(W225="NO HABILITA",0,IF(W225="HABILITA",('PRECIOS UNITARIOS'!$S225*500)/V225))))</f>
        <v>0</v>
      </c>
      <c r="Y225" s="35">
        <f>'EV PRECIO REFERENCIA'!Y225</f>
        <v>0</v>
      </c>
      <c r="Z225" s="35" t="str">
        <f>'EV PRECIO REFERENCIA'!AA225</f>
        <v>NO OFERTADO</v>
      </c>
      <c r="AA225" s="37">
        <f>+IF(Z225="NO OFERTADO",0,IF(Z225="NO CUMPLE EV TECNICA",0,IF(Z225="NO HABILITA",0,IF(Z225="HABILITA",('PRECIOS UNITARIOS'!$S225*500)/Y225))))</f>
        <v>0</v>
      </c>
      <c r="AB225" s="35">
        <f>'EV PRECIO REFERENCIA'!AB225</f>
        <v>0</v>
      </c>
      <c r="AC225" s="35" t="str">
        <f>'EV PRECIO REFERENCIA'!AD225</f>
        <v>NO OFERTADO</v>
      </c>
      <c r="AD225" s="37">
        <f>+IF(AC225="NO OFERTADO",0,IF(AC225="NO CUMPLE EV TECNICA",0,IF(AC225="NO HABILITA",0,IF(AC225="HABILITA",('PRECIOS UNITARIOS'!$S225*500)/AB225))))</f>
        <v>0</v>
      </c>
      <c r="AE225" s="35">
        <f>'EV PRECIO REFERENCIA'!AE225</f>
        <v>0</v>
      </c>
      <c r="AF225" s="35" t="str">
        <f>'EV PRECIO REFERENCIA'!AG225</f>
        <v>NO OFERTADO</v>
      </c>
      <c r="AG225" s="37">
        <f>+IF(AF225="NO OFERTADO",0,IF(AF225="NO CUMPLE EV TECNICA",0,IF(AF225="NO HABILITA",0,IF(AF225="HABILITA",('PRECIOS UNITARIOS'!$S225*500)/AE225))))</f>
        <v>0</v>
      </c>
      <c r="AH225" s="35">
        <f>'EV PRECIO REFERENCIA'!AH225</f>
        <v>0</v>
      </c>
      <c r="AI225" s="35" t="str">
        <f>'EV PRECIO REFERENCIA'!AJ225</f>
        <v>NO OFERTADO</v>
      </c>
      <c r="AJ225" s="37">
        <f>+IF(AI225="NO OFERTADO",0,IF(AI225="NO CUMPLE EV TECNICA",0,IF(AI225="NO HABILITA",0,IF(AI225="HABILITA",('PRECIOS UNITARIOS'!$S225*500)/AH225))))</f>
        <v>0</v>
      </c>
      <c r="AK225" s="35">
        <f>'EV PRECIO REFERENCIA'!AK225</f>
        <v>0</v>
      </c>
      <c r="AL225" s="35" t="str">
        <f>'EV PRECIO REFERENCIA'!AM225</f>
        <v>NO OFERTADO</v>
      </c>
      <c r="AM225" s="37">
        <f>+IF(AL225="NO OFERTADO",0,IF(AL225="NO CUMPLE EV TECNICA",0,IF(AL225="NO HABILITA",0,IF(AL225="HABILITA",('PRECIOS UNITARIOS'!$S225*500)/AK225))))</f>
        <v>0</v>
      </c>
      <c r="AN225" s="35">
        <f>'EV PRECIO REFERENCIA'!AN225</f>
        <v>0</v>
      </c>
      <c r="AO225" s="35" t="str">
        <f>'EV PRECIO REFERENCIA'!AP225</f>
        <v>NO OFERTADO</v>
      </c>
      <c r="AP225" s="37">
        <f>+IF(AO225="NO OFERTADO",0,IF(AO225="NO CUMPLE EV TECNICA",0,IF(AO225="NO HABILITA",0,IF(AO225="HABILITA",('PRECIOS UNITARIOS'!$S225*500)/AN225))))</f>
        <v>0</v>
      </c>
    </row>
    <row r="226" spans="1:42" s="14" customFormat="1" ht="38.25" x14ac:dyDescent="0.2">
      <c r="A226" s="133">
        <v>217</v>
      </c>
      <c r="B226" s="49" t="s">
        <v>296</v>
      </c>
      <c r="C226" s="49" t="s">
        <v>297</v>
      </c>
      <c r="D226" s="132">
        <v>1</v>
      </c>
      <c r="E226" s="50" t="s">
        <v>331</v>
      </c>
      <c r="F226" s="164">
        <v>5188</v>
      </c>
      <c r="G226" s="35">
        <f>'EV PRECIO REFERENCIA'!G226</f>
        <v>0</v>
      </c>
      <c r="H226" s="35" t="str">
        <f>'EV PRECIO REFERENCIA'!I226</f>
        <v>NO OFERTADO</v>
      </c>
      <c r="I226" s="37">
        <f>+IF(H226="NO OFERTADO",0,IF(H226="NO CUMPLE EV TECNICA",0,IF(H226="NO HABILITA",0,IF(H226="HABILITA",('PRECIOS UNITARIOS'!$S226*500)/G226))))</f>
        <v>0</v>
      </c>
      <c r="J226" s="35">
        <f>'EV PRECIO REFERENCIA'!J226</f>
        <v>0</v>
      </c>
      <c r="K226" s="35" t="str">
        <f>'EV PRECIO REFERENCIA'!L226</f>
        <v>NO OFERTADO</v>
      </c>
      <c r="L226" s="37">
        <f>+IF(K226="NO OFERTADO",0,IF(K226="NO CUMPLE EV TECNICA",0,IF(K226="NO HABILITA",0,IF(K226="HABILITA",('PRECIOS UNITARIOS'!$S226*500)/J226))))</f>
        <v>0</v>
      </c>
      <c r="M226" s="35">
        <f>'EV PRECIO REFERENCIA'!M226</f>
        <v>0</v>
      </c>
      <c r="N226" s="35" t="str">
        <f>'EV PRECIO REFERENCIA'!O226</f>
        <v>NO OFERTADO</v>
      </c>
      <c r="O226" s="37">
        <f>+IF(N226="NO OFERTADO",0,IF(N226="NO CUMPLE EV TECNICA",0,IF(N226="NO HABILITA",0,IF(N226="HABILITA",('PRECIOS UNITARIOS'!$S226*500)/M226))))</f>
        <v>0</v>
      </c>
      <c r="P226" s="35">
        <f>'EV PRECIO REFERENCIA'!P226</f>
        <v>12500</v>
      </c>
      <c r="Q226" s="35" t="str">
        <f>'EV PRECIO REFERENCIA'!R226</f>
        <v>NO HABILITA</v>
      </c>
      <c r="R226" s="37">
        <f>+IF(Q226="NO OFERTADO",0,IF(Q226="NO CUMPLE EV TECNICA",0,IF(Q226="NO HABILITA",0,IF(Q226="HABILITA",('PRECIOS UNITARIOS'!$S226*500)/P226))))</f>
        <v>0</v>
      </c>
      <c r="S226" s="35">
        <f>'EV PRECIO REFERENCIA'!S226</f>
        <v>0</v>
      </c>
      <c r="T226" s="35" t="str">
        <f>'EV PRECIO REFERENCIA'!U226</f>
        <v>NO OFERTADO</v>
      </c>
      <c r="U226" s="37">
        <f>+IF(T226="NO OFERTADO",0,IF(T226="NO CUMPLE EV TECNICA",0,IF(T226="NO HABILITA",0,IF(T226="HABILITA",('PRECIOS UNITARIOS'!$S226*500)/S226))))</f>
        <v>0</v>
      </c>
      <c r="V226" s="35">
        <f>'EV PRECIO REFERENCIA'!V226</f>
        <v>0</v>
      </c>
      <c r="W226" s="35" t="str">
        <f>'EV PRECIO REFERENCIA'!X226</f>
        <v>NO OFERTADO</v>
      </c>
      <c r="X226" s="37">
        <f>+IF(W226="NO OFERTADO",0,IF(W226="NO CUMPLE EV TECNICA",0,IF(W226="NO HABILITA",0,IF(W226="HABILITA",('PRECIOS UNITARIOS'!$S226*500)/V226))))</f>
        <v>0</v>
      </c>
      <c r="Y226" s="35">
        <f>'EV PRECIO REFERENCIA'!Y226</f>
        <v>0</v>
      </c>
      <c r="Z226" s="35" t="str">
        <f>'EV PRECIO REFERENCIA'!AA226</f>
        <v>NO OFERTADO</v>
      </c>
      <c r="AA226" s="37">
        <f>+IF(Z226="NO OFERTADO",0,IF(Z226="NO CUMPLE EV TECNICA",0,IF(Z226="NO HABILITA",0,IF(Z226="HABILITA",('PRECIOS UNITARIOS'!$S226*500)/Y226))))</f>
        <v>0</v>
      </c>
      <c r="AB226" s="35">
        <f>'EV PRECIO REFERENCIA'!AB226</f>
        <v>0</v>
      </c>
      <c r="AC226" s="35" t="str">
        <f>'EV PRECIO REFERENCIA'!AD226</f>
        <v>NO OFERTADO</v>
      </c>
      <c r="AD226" s="37">
        <f>+IF(AC226="NO OFERTADO",0,IF(AC226="NO CUMPLE EV TECNICA",0,IF(AC226="NO HABILITA",0,IF(AC226="HABILITA",('PRECIOS UNITARIOS'!$S226*500)/AB226))))</f>
        <v>0</v>
      </c>
      <c r="AE226" s="35">
        <f>'EV PRECIO REFERENCIA'!AE226</f>
        <v>0</v>
      </c>
      <c r="AF226" s="35" t="str">
        <f>'EV PRECIO REFERENCIA'!AG226</f>
        <v>NO OFERTADO</v>
      </c>
      <c r="AG226" s="37">
        <f>+IF(AF226="NO OFERTADO",0,IF(AF226="NO CUMPLE EV TECNICA",0,IF(AF226="NO HABILITA",0,IF(AF226="HABILITA",('PRECIOS UNITARIOS'!$S226*500)/AE226))))</f>
        <v>0</v>
      </c>
      <c r="AH226" s="35">
        <f>'EV PRECIO REFERENCIA'!AH226</f>
        <v>0</v>
      </c>
      <c r="AI226" s="35" t="str">
        <f>'EV PRECIO REFERENCIA'!AJ226</f>
        <v>NO OFERTADO</v>
      </c>
      <c r="AJ226" s="37">
        <f>+IF(AI226="NO OFERTADO",0,IF(AI226="NO CUMPLE EV TECNICA",0,IF(AI226="NO HABILITA",0,IF(AI226="HABILITA",('PRECIOS UNITARIOS'!$S226*500)/AH226))))</f>
        <v>0</v>
      </c>
      <c r="AK226" s="35">
        <f>'EV PRECIO REFERENCIA'!AK226</f>
        <v>0</v>
      </c>
      <c r="AL226" s="35" t="str">
        <f>'EV PRECIO REFERENCIA'!AM226</f>
        <v>NO OFERTADO</v>
      </c>
      <c r="AM226" s="37">
        <f>+IF(AL226="NO OFERTADO",0,IF(AL226="NO CUMPLE EV TECNICA",0,IF(AL226="NO HABILITA",0,IF(AL226="HABILITA",('PRECIOS UNITARIOS'!$S226*500)/AK226))))</f>
        <v>0</v>
      </c>
      <c r="AN226" s="35">
        <f>'EV PRECIO REFERENCIA'!AN226</f>
        <v>0</v>
      </c>
      <c r="AO226" s="35" t="str">
        <f>'EV PRECIO REFERENCIA'!AP226</f>
        <v>NO OFERTADO</v>
      </c>
      <c r="AP226" s="37">
        <f>+IF(AO226="NO OFERTADO",0,IF(AO226="NO CUMPLE EV TECNICA",0,IF(AO226="NO HABILITA",0,IF(AO226="HABILITA",('PRECIOS UNITARIOS'!$S226*500)/AN226))))</f>
        <v>0</v>
      </c>
    </row>
    <row r="227" spans="1:42" s="14" customFormat="1" ht="25.5" x14ac:dyDescent="0.2">
      <c r="A227" s="132">
        <v>218</v>
      </c>
      <c r="B227" s="49" t="s">
        <v>300</v>
      </c>
      <c r="C227" s="49" t="s">
        <v>301</v>
      </c>
      <c r="D227" s="132">
        <v>1</v>
      </c>
      <c r="E227" s="50" t="s">
        <v>331</v>
      </c>
      <c r="F227" s="164">
        <v>9929</v>
      </c>
      <c r="G227" s="35">
        <f>'EV PRECIO REFERENCIA'!G227</f>
        <v>0</v>
      </c>
      <c r="H227" s="35" t="str">
        <f>'EV PRECIO REFERENCIA'!I227</f>
        <v>NO OFERTADO</v>
      </c>
      <c r="I227" s="37">
        <f>+IF(H227="NO OFERTADO",0,IF(H227="NO CUMPLE EV TECNICA",0,IF(H227="NO HABILITA",0,IF(H227="HABILITA",('PRECIOS UNITARIOS'!$S227*500)/G227))))</f>
        <v>0</v>
      </c>
      <c r="J227" s="35">
        <f>'EV PRECIO REFERENCIA'!J227</f>
        <v>0</v>
      </c>
      <c r="K227" s="35" t="str">
        <f>'EV PRECIO REFERENCIA'!L227</f>
        <v>NO OFERTADO</v>
      </c>
      <c r="L227" s="37">
        <f>+IF(K227="NO OFERTADO",0,IF(K227="NO CUMPLE EV TECNICA",0,IF(K227="NO HABILITA",0,IF(K227="HABILITA",('PRECIOS UNITARIOS'!$S227*500)/J227))))</f>
        <v>0</v>
      </c>
      <c r="M227" s="35">
        <f>'EV PRECIO REFERENCIA'!M227</f>
        <v>0</v>
      </c>
      <c r="N227" s="35" t="str">
        <f>'EV PRECIO REFERENCIA'!O227</f>
        <v>NO OFERTADO</v>
      </c>
      <c r="O227" s="37">
        <f>+IF(N227="NO OFERTADO",0,IF(N227="NO CUMPLE EV TECNICA",0,IF(N227="NO HABILITA",0,IF(N227="HABILITA",('PRECIOS UNITARIOS'!$S227*500)/M227))))</f>
        <v>0</v>
      </c>
      <c r="P227" s="35">
        <f>'EV PRECIO REFERENCIA'!P227</f>
        <v>1091</v>
      </c>
      <c r="Q227" s="35" t="str">
        <f>'EV PRECIO REFERENCIA'!R227</f>
        <v>HABILITA</v>
      </c>
      <c r="R227" s="37">
        <f>+IF(Q227="NO OFERTADO",0,IF(Q227="NO CUMPLE EV TECNICA",0,IF(Q227="NO HABILITA",0,IF(Q227="HABILITA",('PRECIOS UNITARIOS'!$S227*500)/P227))))</f>
        <v>500</v>
      </c>
      <c r="S227" s="35">
        <f>'EV PRECIO REFERENCIA'!S227</f>
        <v>9770</v>
      </c>
      <c r="T227" s="35" t="str">
        <f>'EV PRECIO REFERENCIA'!U227</f>
        <v>NO HABILITA</v>
      </c>
      <c r="U227" s="37">
        <f>+IF(T227="NO OFERTADO",0,IF(T227="NO CUMPLE EV TECNICA",0,IF(T227="NO HABILITA",0,IF(T227="HABILITA",('PRECIOS UNITARIOS'!$S227*500)/S227))))</f>
        <v>0</v>
      </c>
      <c r="V227" s="35">
        <f>'EV PRECIO REFERENCIA'!V227</f>
        <v>0</v>
      </c>
      <c r="W227" s="35" t="str">
        <f>'EV PRECIO REFERENCIA'!X227</f>
        <v>NO OFERTADO</v>
      </c>
      <c r="X227" s="37">
        <f>+IF(W227="NO OFERTADO",0,IF(W227="NO CUMPLE EV TECNICA",0,IF(W227="NO HABILITA",0,IF(W227="HABILITA",('PRECIOS UNITARIOS'!$S227*500)/V227))))</f>
        <v>0</v>
      </c>
      <c r="Y227" s="35">
        <f>'EV PRECIO REFERENCIA'!Y227</f>
        <v>0</v>
      </c>
      <c r="Z227" s="35" t="str">
        <f>'EV PRECIO REFERENCIA'!AA227</f>
        <v>NO OFERTADO</v>
      </c>
      <c r="AA227" s="37">
        <f>+IF(Z227="NO OFERTADO",0,IF(Z227="NO CUMPLE EV TECNICA",0,IF(Z227="NO HABILITA",0,IF(Z227="HABILITA",('PRECIOS UNITARIOS'!$S227*500)/Y227))))</f>
        <v>0</v>
      </c>
      <c r="AB227" s="35">
        <f>'EV PRECIO REFERENCIA'!AB227</f>
        <v>0</v>
      </c>
      <c r="AC227" s="35" t="str">
        <f>'EV PRECIO REFERENCIA'!AD227</f>
        <v>NO OFERTADO</v>
      </c>
      <c r="AD227" s="37">
        <f>+IF(AC227="NO OFERTADO",0,IF(AC227="NO CUMPLE EV TECNICA",0,IF(AC227="NO HABILITA",0,IF(AC227="HABILITA",('PRECIOS UNITARIOS'!$S227*500)/AB227))))</f>
        <v>0</v>
      </c>
      <c r="AE227" s="35">
        <f>'EV PRECIO REFERENCIA'!AE227</f>
        <v>0</v>
      </c>
      <c r="AF227" s="35" t="str">
        <f>'EV PRECIO REFERENCIA'!AG227</f>
        <v>NO OFERTADO</v>
      </c>
      <c r="AG227" s="37">
        <f>+IF(AF227="NO OFERTADO",0,IF(AF227="NO CUMPLE EV TECNICA",0,IF(AF227="NO HABILITA",0,IF(AF227="HABILITA",('PRECIOS UNITARIOS'!$S227*500)/AE227))))</f>
        <v>0</v>
      </c>
      <c r="AH227" s="35">
        <f>'EV PRECIO REFERENCIA'!AH227</f>
        <v>0</v>
      </c>
      <c r="AI227" s="35" t="str">
        <f>'EV PRECIO REFERENCIA'!AJ227</f>
        <v>NO OFERTADO</v>
      </c>
      <c r="AJ227" s="37">
        <f>+IF(AI227="NO OFERTADO",0,IF(AI227="NO CUMPLE EV TECNICA",0,IF(AI227="NO HABILITA",0,IF(AI227="HABILITA",('PRECIOS UNITARIOS'!$S227*500)/AH227))))</f>
        <v>0</v>
      </c>
      <c r="AK227" s="35">
        <f>'EV PRECIO REFERENCIA'!AK227</f>
        <v>0</v>
      </c>
      <c r="AL227" s="35" t="str">
        <f>'EV PRECIO REFERENCIA'!AM227</f>
        <v>NO OFERTADO</v>
      </c>
      <c r="AM227" s="37">
        <f>+IF(AL227="NO OFERTADO",0,IF(AL227="NO CUMPLE EV TECNICA",0,IF(AL227="NO HABILITA",0,IF(AL227="HABILITA",('PRECIOS UNITARIOS'!$S227*500)/AK227))))</f>
        <v>0</v>
      </c>
      <c r="AN227" s="35">
        <f>'EV PRECIO REFERENCIA'!AN227</f>
        <v>0</v>
      </c>
      <c r="AO227" s="35" t="str">
        <f>'EV PRECIO REFERENCIA'!AP227</f>
        <v>NO OFERTADO</v>
      </c>
      <c r="AP227" s="37">
        <f>+IF(AO227="NO OFERTADO",0,IF(AO227="NO CUMPLE EV TECNICA",0,IF(AO227="NO HABILITA",0,IF(AO227="HABILITA",('PRECIOS UNITARIOS'!$S227*500)/AN227))))</f>
        <v>0</v>
      </c>
    </row>
    <row r="228" spans="1:42" s="14" customFormat="1" ht="25.5" x14ac:dyDescent="0.2">
      <c r="A228" s="133">
        <v>219</v>
      </c>
      <c r="B228" s="49" t="s">
        <v>302</v>
      </c>
      <c r="C228" s="49" t="s">
        <v>301</v>
      </c>
      <c r="D228" s="132">
        <v>1</v>
      </c>
      <c r="E228" s="50" t="s">
        <v>331</v>
      </c>
      <c r="F228" s="164">
        <v>9929</v>
      </c>
      <c r="G228" s="35">
        <f>'EV PRECIO REFERENCIA'!G228</f>
        <v>0</v>
      </c>
      <c r="H228" s="35" t="str">
        <f>'EV PRECIO REFERENCIA'!I228</f>
        <v>NO OFERTADO</v>
      </c>
      <c r="I228" s="37">
        <f>+IF(H228="NO OFERTADO",0,IF(H228="NO CUMPLE EV TECNICA",0,IF(H228="NO HABILITA",0,IF(H228="HABILITA",('PRECIOS UNITARIOS'!$S228*500)/G228))))</f>
        <v>0</v>
      </c>
      <c r="J228" s="35">
        <f>'EV PRECIO REFERENCIA'!J228</f>
        <v>0</v>
      </c>
      <c r="K228" s="35" t="str">
        <f>'EV PRECIO REFERENCIA'!L228</f>
        <v>NO OFERTADO</v>
      </c>
      <c r="L228" s="37">
        <f>+IF(K228="NO OFERTADO",0,IF(K228="NO CUMPLE EV TECNICA",0,IF(K228="NO HABILITA",0,IF(K228="HABILITA",('PRECIOS UNITARIOS'!$S228*500)/J228))))</f>
        <v>0</v>
      </c>
      <c r="M228" s="35">
        <f>'EV PRECIO REFERENCIA'!M228</f>
        <v>0</v>
      </c>
      <c r="N228" s="35" t="str">
        <f>'EV PRECIO REFERENCIA'!O228</f>
        <v>NO OFERTADO</v>
      </c>
      <c r="O228" s="37">
        <f>+IF(N228="NO OFERTADO",0,IF(N228="NO CUMPLE EV TECNICA",0,IF(N228="NO HABILITA",0,IF(N228="HABILITA",('PRECIOS UNITARIOS'!$S228*500)/M228))))</f>
        <v>0</v>
      </c>
      <c r="P228" s="35">
        <f>'EV PRECIO REFERENCIA'!P228</f>
        <v>1466</v>
      </c>
      <c r="Q228" s="35" t="str">
        <f>'EV PRECIO REFERENCIA'!R228</f>
        <v>HABILITA</v>
      </c>
      <c r="R228" s="37">
        <f>+IF(Q228="NO OFERTADO",0,IF(Q228="NO CUMPLE EV TECNICA",0,IF(Q228="NO HABILITA",0,IF(Q228="HABILITA",('PRECIOS UNITARIOS'!$S228*500)/P228))))</f>
        <v>500</v>
      </c>
      <c r="S228" s="35">
        <f>'EV PRECIO REFERENCIA'!S228</f>
        <v>15978</v>
      </c>
      <c r="T228" s="35" t="str">
        <f>'EV PRECIO REFERENCIA'!U228</f>
        <v>NO HABILITA</v>
      </c>
      <c r="U228" s="37">
        <f>+IF(T228="NO OFERTADO",0,IF(T228="NO CUMPLE EV TECNICA",0,IF(T228="NO HABILITA",0,IF(T228="HABILITA",('PRECIOS UNITARIOS'!$S228*500)/S228))))</f>
        <v>0</v>
      </c>
      <c r="V228" s="35">
        <f>'EV PRECIO REFERENCIA'!V228</f>
        <v>0</v>
      </c>
      <c r="W228" s="35" t="str">
        <f>'EV PRECIO REFERENCIA'!X228</f>
        <v>NO OFERTADO</v>
      </c>
      <c r="X228" s="37">
        <f>+IF(W228="NO OFERTADO",0,IF(W228="NO CUMPLE EV TECNICA",0,IF(W228="NO HABILITA",0,IF(W228="HABILITA",('PRECIOS UNITARIOS'!$S228*500)/V228))))</f>
        <v>0</v>
      </c>
      <c r="Y228" s="35">
        <f>'EV PRECIO REFERENCIA'!Y228</f>
        <v>0</v>
      </c>
      <c r="Z228" s="35" t="str">
        <f>'EV PRECIO REFERENCIA'!AA228</f>
        <v>NO OFERTADO</v>
      </c>
      <c r="AA228" s="37">
        <f>+IF(Z228="NO OFERTADO",0,IF(Z228="NO CUMPLE EV TECNICA",0,IF(Z228="NO HABILITA",0,IF(Z228="HABILITA",('PRECIOS UNITARIOS'!$S228*500)/Y228))))</f>
        <v>0</v>
      </c>
      <c r="AB228" s="35">
        <f>'EV PRECIO REFERENCIA'!AB228</f>
        <v>0</v>
      </c>
      <c r="AC228" s="35" t="str">
        <f>'EV PRECIO REFERENCIA'!AD228</f>
        <v>NO OFERTADO</v>
      </c>
      <c r="AD228" s="37">
        <f>+IF(AC228="NO OFERTADO",0,IF(AC228="NO CUMPLE EV TECNICA",0,IF(AC228="NO HABILITA",0,IF(AC228="HABILITA",('PRECIOS UNITARIOS'!$S228*500)/AB228))))</f>
        <v>0</v>
      </c>
      <c r="AE228" s="35">
        <f>'EV PRECIO REFERENCIA'!AE228</f>
        <v>0</v>
      </c>
      <c r="AF228" s="35" t="str">
        <f>'EV PRECIO REFERENCIA'!AG228</f>
        <v>NO OFERTADO</v>
      </c>
      <c r="AG228" s="37">
        <f>+IF(AF228="NO OFERTADO",0,IF(AF228="NO CUMPLE EV TECNICA",0,IF(AF228="NO HABILITA",0,IF(AF228="HABILITA",('PRECIOS UNITARIOS'!$S228*500)/AE228))))</f>
        <v>0</v>
      </c>
      <c r="AH228" s="35">
        <f>'EV PRECIO REFERENCIA'!AH228</f>
        <v>0</v>
      </c>
      <c r="AI228" s="35" t="str">
        <f>'EV PRECIO REFERENCIA'!AJ228</f>
        <v>NO OFERTADO</v>
      </c>
      <c r="AJ228" s="37">
        <f>+IF(AI228="NO OFERTADO",0,IF(AI228="NO CUMPLE EV TECNICA",0,IF(AI228="NO HABILITA",0,IF(AI228="HABILITA",('PRECIOS UNITARIOS'!$S228*500)/AH228))))</f>
        <v>0</v>
      </c>
      <c r="AK228" s="35">
        <f>'EV PRECIO REFERENCIA'!AK228</f>
        <v>0</v>
      </c>
      <c r="AL228" s="35" t="str">
        <f>'EV PRECIO REFERENCIA'!AM228</f>
        <v>NO OFERTADO</v>
      </c>
      <c r="AM228" s="37">
        <f>+IF(AL228="NO OFERTADO",0,IF(AL228="NO CUMPLE EV TECNICA",0,IF(AL228="NO HABILITA",0,IF(AL228="HABILITA",('PRECIOS UNITARIOS'!$S228*500)/AK228))))</f>
        <v>0</v>
      </c>
      <c r="AN228" s="35">
        <f>'EV PRECIO REFERENCIA'!AN228</f>
        <v>0</v>
      </c>
      <c r="AO228" s="35" t="str">
        <f>'EV PRECIO REFERENCIA'!AP228</f>
        <v>NO OFERTADO</v>
      </c>
      <c r="AP228" s="37">
        <f>+IF(AO228="NO OFERTADO",0,IF(AO228="NO CUMPLE EV TECNICA",0,IF(AO228="NO HABILITA",0,IF(AO228="HABILITA",('PRECIOS UNITARIOS'!$S228*500)/AN228))))</f>
        <v>0</v>
      </c>
    </row>
    <row r="229" spans="1:42" s="14" customFormat="1" ht="25.5" x14ac:dyDescent="0.2">
      <c r="A229" s="132">
        <v>220</v>
      </c>
      <c r="B229" s="49" t="s">
        <v>413</v>
      </c>
      <c r="C229" s="49" t="s">
        <v>239</v>
      </c>
      <c r="D229" s="132">
        <v>1</v>
      </c>
      <c r="E229" s="50" t="s">
        <v>331</v>
      </c>
      <c r="F229" s="164">
        <v>1457590</v>
      </c>
      <c r="G229" s="35">
        <f>'EV PRECIO REFERENCIA'!G229</f>
        <v>0</v>
      </c>
      <c r="H229" s="35" t="str">
        <f>'EV PRECIO REFERENCIA'!I229</f>
        <v>NO OFERTADO</v>
      </c>
      <c r="I229" s="37">
        <f>+IF(H229="NO OFERTADO",0,IF(H229="NO CUMPLE EV TECNICA",0,IF(H229="NO HABILITA",0,IF(H229="HABILITA",('PRECIOS UNITARIOS'!$S229*500)/G229))))</f>
        <v>0</v>
      </c>
      <c r="J229" s="35">
        <f>'EV PRECIO REFERENCIA'!J229</f>
        <v>0</v>
      </c>
      <c r="K229" s="35" t="str">
        <f>'EV PRECIO REFERENCIA'!L229</f>
        <v>NO OFERTADO</v>
      </c>
      <c r="L229" s="37">
        <f>+IF(K229="NO OFERTADO",0,IF(K229="NO CUMPLE EV TECNICA",0,IF(K229="NO HABILITA",0,IF(K229="HABILITA",('PRECIOS UNITARIOS'!$S229*500)/J229))))</f>
        <v>0</v>
      </c>
      <c r="M229" s="35">
        <f>'EV PRECIO REFERENCIA'!M229</f>
        <v>0</v>
      </c>
      <c r="N229" s="35" t="str">
        <f>'EV PRECIO REFERENCIA'!O229</f>
        <v>NO OFERTADO</v>
      </c>
      <c r="O229" s="37">
        <f>+IF(N229="NO OFERTADO",0,IF(N229="NO CUMPLE EV TECNICA",0,IF(N229="NO HABILITA",0,IF(N229="HABILITA",('PRECIOS UNITARIOS'!$S229*500)/M229))))</f>
        <v>0</v>
      </c>
      <c r="P229" s="35">
        <f>'EV PRECIO REFERENCIA'!P229</f>
        <v>0</v>
      </c>
      <c r="Q229" s="35" t="str">
        <f>'EV PRECIO REFERENCIA'!R229</f>
        <v>NO OFERTADO</v>
      </c>
      <c r="R229" s="37">
        <f>+IF(Q229="NO OFERTADO",0,IF(Q229="NO CUMPLE EV TECNICA",0,IF(Q229="NO HABILITA",0,IF(Q229="HABILITA",('PRECIOS UNITARIOS'!$S229*500)/P229))))</f>
        <v>0</v>
      </c>
      <c r="S229" s="35">
        <f>'EV PRECIO REFERENCIA'!S229</f>
        <v>0</v>
      </c>
      <c r="T229" s="35" t="str">
        <f>'EV PRECIO REFERENCIA'!U229</f>
        <v>NO OFERTADO</v>
      </c>
      <c r="U229" s="37">
        <f>+IF(T229="NO OFERTADO",0,IF(T229="NO CUMPLE EV TECNICA",0,IF(T229="NO HABILITA",0,IF(T229="HABILITA",('PRECIOS UNITARIOS'!$S229*500)/S229))))</f>
        <v>0</v>
      </c>
      <c r="V229" s="35">
        <f>'EV PRECIO REFERENCIA'!V229</f>
        <v>0</v>
      </c>
      <c r="W229" s="35" t="str">
        <f>'EV PRECIO REFERENCIA'!X229</f>
        <v>NO OFERTADO</v>
      </c>
      <c r="X229" s="37">
        <f>+IF(W229="NO OFERTADO",0,IF(W229="NO CUMPLE EV TECNICA",0,IF(W229="NO HABILITA",0,IF(W229="HABILITA",('PRECIOS UNITARIOS'!$S229*500)/V229))))</f>
        <v>0</v>
      </c>
      <c r="Y229" s="35">
        <f>'EV PRECIO REFERENCIA'!Y229</f>
        <v>0</v>
      </c>
      <c r="Z229" s="35" t="str">
        <f>'EV PRECIO REFERENCIA'!AA229</f>
        <v>NO OFERTADO</v>
      </c>
      <c r="AA229" s="37">
        <f>+IF(Z229="NO OFERTADO",0,IF(Z229="NO CUMPLE EV TECNICA",0,IF(Z229="NO HABILITA",0,IF(Z229="HABILITA",('PRECIOS UNITARIOS'!$S229*500)/Y229))))</f>
        <v>0</v>
      </c>
      <c r="AB229" s="35">
        <f>'EV PRECIO REFERENCIA'!AB229</f>
        <v>0</v>
      </c>
      <c r="AC229" s="35" t="str">
        <f>'EV PRECIO REFERENCIA'!AD229</f>
        <v>NO OFERTADO</v>
      </c>
      <c r="AD229" s="37">
        <f>+IF(AC229="NO OFERTADO",0,IF(AC229="NO CUMPLE EV TECNICA",0,IF(AC229="NO HABILITA",0,IF(AC229="HABILITA",('PRECIOS UNITARIOS'!$S229*500)/AB229))))</f>
        <v>0</v>
      </c>
      <c r="AE229" s="35">
        <f>'EV PRECIO REFERENCIA'!AE229</f>
        <v>0</v>
      </c>
      <c r="AF229" s="35" t="str">
        <f>'EV PRECIO REFERENCIA'!AG229</f>
        <v>NO OFERTADO</v>
      </c>
      <c r="AG229" s="37">
        <f>+IF(AF229="NO OFERTADO",0,IF(AF229="NO CUMPLE EV TECNICA",0,IF(AF229="NO HABILITA",0,IF(AF229="HABILITA",('PRECIOS UNITARIOS'!$S229*500)/AE229))))</f>
        <v>0</v>
      </c>
      <c r="AH229" s="35">
        <f>'EV PRECIO REFERENCIA'!AH229</f>
        <v>0</v>
      </c>
      <c r="AI229" s="35" t="str">
        <f>'EV PRECIO REFERENCIA'!AJ229</f>
        <v>NO OFERTADO</v>
      </c>
      <c r="AJ229" s="37">
        <f>+IF(AI229="NO OFERTADO",0,IF(AI229="NO CUMPLE EV TECNICA",0,IF(AI229="NO HABILITA",0,IF(AI229="HABILITA",('PRECIOS UNITARIOS'!$S229*500)/AH229))))</f>
        <v>0</v>
      </c>
      <c r="AK229" s="35">
        <f>'EV PRECIO REFERENCIA'!AK229</f>
        <v>0</v>
      </c>
      <c r="AL229" s="35" t="str">
        <f>'EV PRECIO REFERENCIA'!AM229</f>
        <v>NO OFERTADO</v>
      </c>
      <c r="AM229" s="37">
        <f>+IF(AL229="NO OFERTADO",0,IF(AL229="NO CUMPLE EV TECNICA",0,IF(AL229="NO HABILITA",0,IF(AL229="HABILITA",('PRECIOS UNITARIOS'!$S229*500)/AK229))))</f>
        <v>0</v>
      </c>
      <c r="AN229" s="35">
        <f>'EV PRECIO REFERENCIA'!AN229</f>
        <v>0</v>
      </c>
      <c r="AO229" s="35" t="str">
        <f>'EV PRECIO REFERENCIA'!AP229</f>
        <v>NO OFERTADO</v>
      </c>
      <c r="AP229" s="37">
        <f>+IF(AO229="NO OFERTADO",0,IF(AO229="NO CUMPLE EV TECNICA",0,IF(AO229="NO HABILITA",0,IF(AO229="HABILITA",('PRECIOS UNITARIOS'!$S229*500)/AN229))))</f>
        <v>0</v>
      </c>
    </row>
    <row r="230" spans="1:42" s="14" customFormat="1" ht="38.25" x14ac:dyDescent="0.2">
      <c r="A230" s="133">
        <v>221</v>
      </c>
      <c r="B230" s="49" t="s">
        <v>108</v>
      </c>
      <c r="C230" s="49" t="s">
        <v>107</v>
      </c>
      <c r="D230" s="132">
        <v>1</v>
      </c>
      <c r="E230" s="50" t="s">
        <v>331</v>
      </c>
      <c r="F230" s="164">
        <v>731592</v>
      </c>
      <c r="G230" s="35">
        <f>'EV PRECIO REFERENCIA'!G230</f>
        <v>0</v>
      </c>
      <c r="H230" s="35" t="str">
        <f>'EV PRECIO REFERENCIA'!I230</f>
        <v>NO OFERTADO</v>
      </c>
      <c r="I230" s="37">
        <f>+IF(H230="NO OFERTADO",0,IF(H230="NO CUMPLE EV TECNICA",0,IF(H230="NO HABILITA",0,IF(H230="HABILITA",('PRECIOS UNITARIOS'!$S230*500)/G230))))</f>
        <v>0</v>
      </c>
      <c r="J230" s="35">
        <f>'EV PRECIO REFERENCIA'!J230</f>
        <v>0</v>
      </c>
      <c r="K230" s="35" t="str">
        <f>'EV PRECIO REFERENCIA'!L230</f>
        <v>NO OFERTADO</v>
      </c>
      <c r="L230" s="37">
        <f>+IF(K230="NO OFERTADO",0,IF(K230="NO CUMPLE EV TECNICA",0,IF(K230="NO HABILITA",0,IF(K230="HABILITA",('PRECIOS UNITARIOS'!$S230*500)/J230))))</f>
        <v>0</v>
      </c>
      <c r="M230" s="35">
        <f>'EV PRECIO REFERENCIA'!M230</f>
        <v>0</v>
      </c>
      <c r="N230" s="35" t="str">
        <f>'EV PRECIO REFERENCIA'!O230</f>
        <v>NO OFERTADO</v>
      </c>
      <c r="O230" s="37">
        <f>+IF(N230="NO OFERTADO",0,IF(N230="NO CUMPLE EV TECNICA",0,IF(N230="NO HABILITA",0,IF(N230="HABILITA",('PRECIOS UNITARIOS'!$S230*500)/M230))))</f>
        <v>0</v>
      </c>
      <c r="P230" s="35">
        <f>'EV PRECIO REFERENCIA'!P230</f>
        <v>0</v>
      </c>
      <c r="Q230" s="35" t="str">
        <f>'EV PRECIO REFERENCIA'!R230</f>
        <v>NO OFERTADO</v>
      </c>
      <c r="R230" s="37">
        <f>+IF(Q230="NO OFERTADO",0,IF(Q230="NO CUMPLE EV TECNICA",0,IF(Q230="NO HABILITA",0,IF(Q230="HABILITA",('PRECIOS UNITARIOS'!$S230*500)/P230))))</f>
        <v>0</v>
      </c>
      <c r="S230" s="35">
        <f>'EV PRECIO REFERENCIA'!S230</f>
        <v>0</v>
      </c>
      <c r="T230" s="35" t="str">
        <f>'EV PRECIO REFERENCIA'!U230</f>
        <v>NO OFERTADO</v>
      </c>
      <c r="U230" s="37">
        <f>+IF(T230="NO OFERTADO",0,IF(T230="NO CUMPLE EV TECNICA",0,IF(T230="NO HABILITA",0,IF(T230="HABILITA",('PRECIOS UNITARIOS'!$S230*500)/S230))))</f>
        <v>0</v>
      </c>
      <c r="V230" s="35">
        <f>'EV PRECIO REFERENCIA'!V230</f>
        <v>0</v>
      </c>
      <c r="W230" s="35" t="str">
        <f>'EV PRECIO REFERENCIA'!X230</f>
        <v>NO OFERTADO</v>
      </c>
      <c r="X230" s="37">
        <f>+IF(W230="NO OFERTADO",0,IF(W230="NO CUMPLE EV TECNICA",0,IF(W230="NO HABILITA",0,IF(W230="HABILITA",('PRECIOS UNITARIOS'!$S230*500)/V230))))</f>
        <v>0</v>
      </c>
      <c r="Y230" s="35">
        <f>'EV PRECIO REFERENCIA'!Y230</f>
        <v>0</v>
      </c>
      <c r="Z230" s="35" t="str">
        <f>'EV PRECIO REFERENCIA'!AA230</f>
        <v>NO OFERTADO</v>
      </c>
      <c r="AA230" s="37">
        <f>+IF(Z230="NO OFERTADO",0,IF(Z230="NO CUMPLE EV TECNICA",0,IF(Z230="NO HABILITA",0,IF(Z230="HABILITA",('PRECIOS UNITARIOS'!$S230*500)/Y230))))</f>
        <v>0</v>
      </c>
      <c r="AB230" s="35">
        <f>'EV PRECIO REFERENCIA'!AB230</f>
        <v>0</v>
      </c>
      <c r="AC230" s="35" t="str">
        <f>'EV PRECIO REFERENCIA'!AD230</f>
        <v>NO OFERTADO</v>
      </c>
      <c r="AD230" s="37">
        <f>+IF(AC230="NO OFERTADO",0,IF(AC230="NO CUMPLE EV TECNICA",0,IF(AC230="NO HABILITA",0,IF(AC230="HABILITA",('PRECIOS UNITARIOS'!$S230*500)/AB230))))</f>
        <v>0</v>
      </c>
      <c r="AE230" s="35">
        <f>'EV PRECIO REFERENCIA'!AE230</f>
        <v>0</v>
      </c>
      <c r="AF230" s="35" t="str">
        <f>'EV PRECIO REFERENCIA'!AG230</f>
        <v>NO OFERTADO</v>
      </c>
      <c r="AG230" s="37">
        <f>+IF(AF230="NO OFERTADO",0,IF(AF230="NO CUMPLE EV TECNICA",0,IF(AF230="NO HABILITA",0,IF(AF230="HABILITA",('PRECIOS UNITARIOS'!$S230*500)/AE230))))</f>
        <v>0</v>
      </c>
      <c r="AH230" s="35">
        <f>'EV PRECIO REFERENCIA'!AH230</f>
        <v>0</v>
      </c>
      <c r="AI230" s="35" t="str">
        <f>'EV PRECIO REFERENCIA'!AJ230</f>
        <v>NO OFERTADO</v>
      </c>
      <c r="AJ230" s="37">
        <f>+IF(AI230="NO OFERTADO",0,IF(AI230="NO CUMPLE EV TECNICA",0,IF(AI230="NO HABILITA",0,IF(AI230="HABILITA",('PRECIOS UNITARIOS'!$S230*500)/AH230))))</f>
        <v>0</v>
      </c>
      <c r="AK230" s="35">
        <f>'EV PRECIO REFERENCIA'!AK230</f>
        <v>0</v>
      </c>
      <c r="AL230" s="35" t="str">
        <f>'EV PRECIO REFERENCIA'!AM230</f>
        <v>NO OFERTADO</v>
      </c>
      <c r="AM230" s="37">
        <f>+IF(AL230="NO OFERTADO",0,IF(AL230="NO CUMPLE EV TECNICA",0,IF(AL230="NO HABILITA",0,IF(AL230="HABILITA",('PRECIOS UNITARIOS'!$S230*500)/AK230))))</f>
        <v>0</v>
      </c>
      <c r="AN230" s="35">
        <f>'EV PRECIO REFERENCIA'!AN230</f>
        <v>0</v>
      </c>
      <c r="AO230" s="35" t="str">
        <f>'EV PRECIO REFERENCIA'!AP230</f>
        <v>NO OFERTADO</v>
      </c>
      <c r="AP230" s="37">
        <f>+IF(AO230="NO OFERTADO",0,IF(AO230="NO CUMPLE EV TECNICA",0,IF(AO230="NO HABILITA",0,IF(AO230="HABILITA",('PRECIOS UNITARIOS'!$S230*500)/AN230))))</f>
        <v>0</v>
      </c>
    </row>
    <row r="231" spans="1:42" s="14" customFormat="1" ht="38.25" x14ac:dyDescent="0.2">
      <c r="A231" s="132">
        <v>222</v>
      </c>
      <c r="B231" s="49" t="s">
        <v>109</v>
      </c>
      <c r="C231" s="49" t="s">
        <v>107</v>
      </c>
      <c r="D231" s="132">
        <v>1</v>
      </c>
      <c r="E231" s="50" t="s">
        <v>331</v>
      </c>
      <c r="F231" s="164">
        <v>731592</v>
      </c>
      <c r="G231" s="35">
        <f>'EV PRECIO REFERENCIA'!G231</f>
        <v>0</v>
      </c>
      <c r="H231" s="35" t="str">
        <f>'EV PRECIO REFERENCIA'!I231</f>
        <v>NO OFERTADO</v>
      </c>
      <c r="I231" s="37">
        <f>+IF(H231="NO OFERTADO",0,IF(H231="NO CUMPLE EV TECNICA",0,IF(H231="NO HABILITA",0,IF(H231="HABILITA",('PRECIOS UNITARIOS'!$S231*500)/G231))))</f>
        <v>0</v>
      </c>
      <c r="J231" s="35">
        <f>'EV PRECIO REFERENCIA'!J231</f>
        <v>0</v>
      </c>
      <c r="K231" s="35" t="str">
        <f>'EV PRECIO REFERENCIA'!L231</f>
        <v>NO OFERTADO</v>
      </c>
      <c r="L231" s="37">
        <f>+IF(K231="NO OFERTADO",0,IF(K231="NO CUMPLE EV TECNICA",0,IF(K231="NO HABILITA",0,IF(K231="HABILITA",('PRECIOS UNITARIOS'!$S231*500)/J231))))</f>
        <v>0</v>
      </c>
      <c r="M231" s="35">
        <f>'EV PRECIO REFERENCIA'!M231</f>
        <v>0</v>
      </c>
      <c r="N231" s="35" t="str">
        <f>'EV PRECIO REFERENCIA'!O231</f>
        <v>NO OFERTADO</v>
      </c>
      <c r="O231" s="37">
        <f>+IF(N231="NO OFERTADO",0,IF(N231="NO CUMPLE EV TECNICA",0,IF(N231="NO HABILITA",0,IF(N231="HABILITA",('PRECIOS UNITARIOS'!$S231*500)/M231))))</f>
        <v>0</v>
      </c>
      <c r="P231" s="35">
        <f>'EV PRECIO REFERENCIA'!P231</f>
        <v>0</v>
      </c>
      <c r="Q231" s="35" t="str">
        <f>'EV PRECIO REFERENCIA'!R231</f>
        <v>NO OFERTADO</v>
      </c>
      <c r="R231" s="37">
        <f>+IF(Q231="NO OFERTADO",0,IF(Q231="NO CUMPLE EV TECNICA",0,IF(Q231="NO HABILITA",0,IF(Q231="HABILITA",('PRECIOS UNITARIOS'!$S231*500)/P231))))</f>
        <v>0</v>
      </c>
      <c r="S231" s="35">
        <f>'EV PRECIO REFERENCIA'!S231</f>
        <v>0</v>
      </c>
      <c r="T231" s="35" t="str">
        <f>'EV PRECIO REFERENCIA'!U231</f>
        <v>NO OFERTADO</v>
      </c>
      <c r="U231" s="37">
        <f>+IF(T231="NO OFERTADO",0,IF(T231="NO CUMPLE EV TECNICA",0,IF(T231="NO HABILITA",0,IF(T231="HABILITA",('PRECIOS UNITARIOS'!$S231*500)/S231))))</f>
        <v>0</v>
      </c>
      <c r="V231" s="35">
        <f>'EV PRECIO REFERENCIA'!V231</f>
        <v>0</v>
      </c>
      <c r="W231" s="35" t="str">
        <f>'EV PRECIO REFERENCIA'!X231</f>
        <v>NO OFERTADO</v>
      </c>
      <c r="X231" s="37">
        <f>+IF(W231="NO OFERTADO",0,IF(W231="NO CUMPLE EV TECNICA",0,IF(W231="NO HABILITA",0,IF(W231="HABILITA",('PRECIOS UNITARIOS'!$S231*500)/V231))))</f>
        <v>0</v>
      </c>
      <c r="Y231" s="35">
        <f>'EV PRECIO REFERENCIA'!Y231</f>
        <v>0</v>
      </c>
      <c r="Z231" s="35" t="str">
        <f>'EV PRECIO REFERENCIA'!AA231</f>
        <v>NO OFERTADO</v>
      </c>
      <c r="AA231" s="37">
        <f>+IF(Z231="NO OFERTADO",0,IF(Z231="NO CUMPLE EV TECNICA",0,IF(Z231="NO HABILITA",0,IF(Z231="HABILITA",('PRECIOS UNITARIOS'!$S231*500)/Y231))))</f>
        <v>0</v>
      </c>
      <c r="AB231" s="35">
        <f>'EV PRECIO REFERENCIA'!AB231</f>
        <v>0</v>
      </c>
      <c r="AC231" s="35" t="str">
        <f>'EV PRECIO REFERENCIA'!AD231</f>
        <v>NO OFERTADO</v>
      </c>
      <c r="AD231" s="37">
        <f>+IF(AC231="NO OFERTADO",0,IF(AC231="NO CUMPLE EV TECNICA",0,IF(AC231="NO HABILITA",0,IF(AC231="HABILITA",('PRECIOS UNITARIOS'!$S231*500)/AB231))))</f>
        <v>0</v>
      </c>
      <c r="AE231" s="35">
        <f>'EV PRECIO REFERENCIA'!AE231</f>
        <v>0</v>
      </c>
      <c r="AF231" s="35" t="str">
        <f>'EV PRECIO REFERENCIA'!AG231</f>
        <v>NO OFERTADO</v>
      </c>
      <c r="AG231" s="37">
        <f>+IF(AF231="NO OFERTADO",0,IF(AF231="NO CUMPLE EV TECNICA",0,IF(AF231="NO HABILITA",0,IF(AF231="HABILITA",('PRECIOS UNITARIOS'!$S231*500)/AE231))))</f>
        <v>0</v>
      </c>
      <c r="AH231" s="35">
        <f>'EV PRECIO REFERENCIA'!AH231</f>
        <v>0</v>
      </c>
      <c r="AI231" s="35" t="str">
        <f>'EV PRECIO REFERENCIA'!AJ231</f>
        <v>NO OFERTADO</v>
      </c>
      <c r="AJ231" s="37">
        <f>+IF(AI231="NO OFERTADO",0,IF(AI231="NO CUMPLE EV TECNICA",0,IF(AI231="NO HABILITA",0,IF(AI231="HABILITA",('PRECIOS UNITARIOS'!$S231*500)/AH231))))</f>
        <v>0</v>
      </c>
      <c r="AK231" s="35">
        <f>'EV PRECIO REFERENCIA'!AK231</f>
        <v>0</v>
      </c>
      <c r="AL231" s="35" t="str">
        <f>'EV PRECIO REFERENCIA'!AM231</f>
        <v>NO OFERTADO</v>
      </c>
      <c r="AM231" s="37">
        <f>+IF(AL231="NO OFERTADO",0,IF(AL231="NO CUMPLE EV TECNICA",0,IF(AL231="NO HABILITA",0,IF(AL231="HABILITA",('PRECIOS UNITARIOS'!$S231*500)/AK231))))</f>
        <v>0</v>
      </c>
      <c r="AN231" s="35">
        <f>'EV PRECIO REFERENCIA'!AN231</f>
        <v>0</v>
      </c>
      <c r="AO231" s="35" t="str">
        <f>'EV PRECIO REFERENCIA'!AP231</f>
        <v>NO OFERTADO</v>
      </c>
      <c r="AP231" s="37">
        <f>+IF(AO231="NO OFERTADO",0,IF(AO231="NO CUMPLE EV TECNICA",0,IF(AO231="NO HABILITA",0,IF(AO231="HABILITA",('PRECIOS UNITARIOS'!$S231*500)/AN231))))</f>
        <v>0</v>
      </c>
    </row>
    <row r="232" spans="1:42" s="14" customFormat="1" ht="25.5" x14ac:dyDescent="0.2">
      <c r="A232" s="133">
        <v>223</v>
      </c>
      <c r="B232" s="49" t="s">
        <v>414</v>
      </c>
      <c r="C232" s="49" t="s">
        <v>130</v>
      </c>
      <c r="D232" s="132">
        <v>1</v>
      </c>
      <c r="E232" s="50" t="s">
        <v>331</v>
      </c>
      <c r="F232" s="164">
        <v>17478</v>
      </c>
      <c r="G232" s="35">
        <f>'EV PRECIO REFERENCIA'!G232</f>
        <v>0</v>
      </c>
      <c r="H232" s="35" t="str">
        <f>'EV PRECIO REFERENCIA'!I232</f>
        <v>NO OFERTADO</v>
      </c>
      <c r="I232" s="37">
        <f>+IF(H232="NO OFERTADO",0,IF(H232="NO CUMPLE EV TECNICA",0,IF(H232="NO HABILITA",0,IF(H232="HABILITA",('PRECIOS UNITARIOS'!$S232*500)/G232))))</f>
        <v>0</v>
      </c>
      <c r="J232" s="35">
        <f>'EV PRECIO REFERENCIA'!J232</f>
        <v>0</v>
      </c>
      <c r="K232" s="35" t="str">
        <f>'EV PRECIO REFERENCIA'!L232</f>
        <v>NO OFERTADO</v>
      </c>
      <c r="L232" s="37">
        <f>+IF(K232="NO OFERTADO",0,IF(K232="NO CUMPLE EV TECNICA",0,IF(K232="NO HABILITA",0,IF(K232="HABILITA",('PRECIOS UNITARIOS'!$S232*500)/J232))))</f>
        <v>0</v>
      </c>
      <c r="M232" s="35">
        <f>'EV PRECIO REFERENCIA'!M232</f>
        <v>0</v>
      </c>
      <c r="N232" s="35" t="str">
        <f>'EV PRECIO REFERENCIA'!O232</f>
        <v>NO OFERTADO</v>
      </c>
      <c r="O232" s="37">
        <f>+IF(N232="NO OFERTADO",0,IF(N232="NO CUMPLE EV TECNICA",0,IF(N232="NO HABILITA",0,IF(N232="HABILITA",('PRECIOS UNITARIOS'!$S232*500)/M232))))</f>
        <v>0</v>
      </c>
      <c r="P232" s="35">
        <f>'EV PRECIO REFERENCIA'!P232</f>
        <v>0</v>
      </c>
      <c r="Q232" s="35" t="str">
        <f>'EV PRECIO REFERENCIA'!R232</f>
        <v>NO OFERTADO</v>
      </c>
      <c r="R232" s="37">
        <f>+IF(Q232="NO OFERTADO",0,IF(Q232="NO CUMPLE EV TECNICA",0,IF(Q232="NO HABILITA",0,IF(Q232="HABILITA",('PRECIOS UNITARIOS'!$S232*500)/P232))))</f>
        <v>0</v>
      </c>
      <c r="S232" s="35">
        <f>'EV PRECIO REFERENCIA'!S232</f>
        <v>0</v>
      </c>
      <c r="T232" s="35" t="str">
        <f>'EV PRECIO REFERENCIA'!U232</f>
        <v>NO OFERTADO</v>
      </c>
      <c r="U232" s="37">
        <f>+IF(T232="NO OFERTADO",0,IF(T232="NO CUMPLE EV TECNICA",0,IF(T232="NO HABILITA",0,IF(T232="HABILITA",('PRECIOS UNITARIOS'!$S232*500)/S232))))</f>
        <v>0</v>
      </c>
      <c r="V232" s="35">
        <f>'EV PRECIO REFERENCIA'!V232</f>
        <v>0</v>
      </c>
      <c r="W232" s="35" t="str">
        <f>'EV PRECIO REFERENCIA'!X232</f>
        <v>NO OFERTADO</v>
      </c>
      <c r="X232" s="37">
        <f>+IF(W232="NO OFERTADO",0,IF(W232="NO CUMPLE EV TECNICA",0,IF(W232="NO HABILITA",0,IF(W232="HABILITA",('PRECIOS UNITARIOS'!$S232*500)/V232))))</f>
        <v>0</v>
      </c>
      <c r="Y232" s="35">
        <f>'EV PRECIO REFERENCIA'!Y232</f>
        <v>0</v>
      </c>
      <c r="Z232" s="35" t="str">
        <f>'EV PRECIO REFERENCIA'!AA232</f>
        <v>NO OFERTADO</v>
      </c>
      <c r="AA232" s="37">
        <f>+IF(Z232="NO OFERTADO",0,IF(Z232="NO CUMPLE EV TECNICA",0,IF(Z232="NO HABILITA",0,IF(Z232="HABILITA",('PRECIOS UNITARIOS'!$S232*500)/Y232))))</f>
        <v>0</v>
      </c>
      <c r="AB232" s="35">
        <f>'EV PRECIO REFERENCIA'!AB232</f>
        <v>0</v>
      </c>
      <c r="AC232" s="35" t="str">
        <f>'EV PRECIO REFERENCIA'!AD232</f>
        <v>NO OFERTADO</v>
      </c>
      <c r="AD232" s="37">
        <f>+IF(AC232="NO OFERTADO",0,IF(AC232="NO CUMPLE EV TECNICA",0,IF(AC232="NO HABILITA",0,IF(AC232="HABILITA",('PRECIOS UNITARIOS'!$S232*500)/AB232))))</f>
        <v>0</v>
      </c>
      <c r="AE232" s="35">
        <f>'EV PRECIO REFERENCIA'!AE232</f>
        <v>20352.57</v>
      </c>
      <c r="AF232" s="35" t="str">
        <f>'EV PRECIO REFERENCIA'!AG232</f>
        <v>HABILITA</v>
      </c>
      <c r="AG232" s="37">
        <f>+IF(AF232="NO OFERTADO",0,IF(AF232="NO CUMPLE EV TECNICA",0,IF(AF232="NO HABILITA",0,IF(AF232="HABILITA",('PRECIOS UNITARIOS'!$S232*500)/AE232))))</f>
        <v>500</v>
      </c>
      <c r="AH232" s="35">
        <f>'EV PRECIO REFERENCIA'!AH232</f>
        <v>0</v>
      </c>
      <c r="AI232" s="35" t="str">
        <f>'EV PRECIO REFERENCIA'!AJ232</f>
        <v>NO OFERTADO</v>
      </c>
      <c r="AJ232" s="37">
        <f>+IF(AI232="NO OFERTADO",0,IF(AI232="NO CUMPLE EV TECNICA",0,IF(AI232="NO HABILITA",0,IF(AI232="HABILITA",('PRECIOS UNITARIOS'!$S232*500)/AH232))))</f>
        <v>0</v>
      </c>
      <c r="AK232" s="35">
        <f>'EV PRECIO REFERENCIA'!AK232</f>
        <v>0</v>
      </c>
      <c r="AL232" s="35" t="str">
        <f>'EV PRECIO REFERENCIA'!AM232</f>
        <v>NO OFERTADO</v>
      </c>
      <c r="AM232" s="37">
        <f>+IF(AL232="NO OFERTADO",0,IF(AL232="NO CUMPLE EV TECNICA",0,IF(AL232="NO HABILITA",0,IF(AL232="HABILITA",('PRECIOS UNITARIOS'!$S232*500)/AK232))))</f>
        <v>0</v>
      </c>
      <c r="AN232" s="35">
        <f>'EV PRECIO REFERENCIA'!AN232</f>
        <v>0</v>
      </c>
      <c r="AO232" s="35" t="str">
        <f>'EV PRECIO REFERENCIA'!AP232</f>
        <v>NO OFERTADO</v>
      </c>
      <c r="AP232" s="37">
        <f>+IF(AO232="NO OFERTADO",0,IF(AO232="NO CUMPLE EV TECNICA",0,IF(AO232="NO HABILITA",0,IF(AO232="HABILITA",('PRECIOS UNITARIOS'!$S232*500)/AN232))))</f>
        <v>0</v>
      </c>
    </row>
    <row r="233" spans="1:42" s="14" customFormat="1" ht="38.25" x14ac:dyDescent="0.2">
      <c r="A233" s="132">
        <v>224</v>
      </c>
      <c r="B233" s="49" t="s">
        <v>415</v>
      </c>
      <c r="C233" s="49" t="s">
        <v>416</v>
      </c>
      <c r="D233" s="132">
        <v>1</v>
      </c>
      <c r="E233" s="50" t="s">
        <v>331</v>
      </c>
      <c r="F233" s="164">
        <v>105522</v>
      </c>
      <c r="G233" s="35">
        <f>'EV PRECIO REFERENCIA'!G233</f>
        <v>0</v>
      </c>
      <c r="H233" s="35" t="str">
        <f>'EV PRECIO REFERENCIA'!I233</f>
        <v>NO OFERTADO</v>
      </c>
      <c r="I233" s="37">
        <f>+IF(H233="NO OFERTADO",0,IF(H233="NO CUMPLE EV TECNICA",0,IF(H233="NO HABILITA",0,IF(H233="HABILITA",('PRECIOS UNITARIOS'!$S233*500)/G233))))</f>
        <v>0</v>
      </c>
      <c r="J233" s="35">
        <f>'EV PRECIO REFERENCIA'!J233</f>
        <v>0</v>
      </c>
      <c r="K233" s="35" t="str">
        <f>'EV PRECIO REFERENCIA'!L233</f>
        <v>NO OFERTADO</v>
      </c>
      <c r="L233" s="37">
        <f>+IF(K233="NO OFERTADO",0,IF(K233="NO CUMPLE EV TECNICA",0,IF(K233="NO HABILITA",0,IF(K233="HABILITA",('PRECIOS UNITARIOS'!$S233*500)/J233))))</f>
        <v>0</v>
      </c>
      <c r="M233" s="35">
        <f>'EV PRECIO REFERENCIA'!M233</f>
        <v>0</v>
      </c>
      <c r="N233" s="35" t="str">
        <f>'EV PRECIO REFERENCIA'!O233</f>
        <v>NO OFERTADO</v>
      </c>
      <c r="O233" s="37">
        <f>+IF(N233="NO OFERTADO",0,IF(N233="NO CUMPLE EV TECNICA",0,IF(N233="NO HABILITA",0,IF(N233="HABILITA",('PRECIOS UNITARIOS'!$S233*500)/M233))))</f>
        <v>0</v>
      </c>
      <c r="P233" s="35">
        <f>'EV PRECIO REFERENCIA'!P233</f>
        <v>0</v>
      </c>
      <c r="Q233" s="35" t="str">
        <f>'EV PRECIO REFERENCIA'!R233</f>
        <v>NO OFERTADO</v>
      </c>
      <c r="R233" s="37">
        <f>+IF(Q233="NO OFERTADO",0,IF(Q233="NO CUMPLE EV TECNICA",0,IF(Q233="NO HABILITA",0,IF(Q233="HABILITA",('PRECIOS UNITARIOS'!$S233*500)/P233))))</f>
        <v>0</v>
      </c>
      <c r="S233" s="35">
        <f>'EV PRECIO REFERENCIA'!S233</f>
        <v>0</v>
      </c>
      <c r="T233" s="35" t="str">
        <f>'EV PRECIO REFERENCIA'!U233</f>
        <v>NO OFERTADO</v>
      </c>
      <c r="U233" s="37">
        <f>+IF(T233="NO OFERTADO",0,IF(T233="NO CUMPLE EV TECNICA",0,IF(T233="NO HABILITA",0,IF(T233="HABILITA",('PRECIOS UNITARIOS'!$S233*500)/S233))))</f>
        <v>0</v>
      </c>
      <c r="V233" s="35">
        <f>'EV PRECIO REFERENCIA'!V233</f>
        <v>0</v>
      </c>
      <c r="W233" s="35" t="str">
        <f>'EV PRECIO REFERENCIA'!X233</f>
        <v>NO OFERTADO</v>
      </c>
      <c r="X233" s="37">
        <f>+IF(W233="NO OFERTADO",0,IF(W233="NO CUMPLE EV TECNICA",0,IF(W233="NO HABILITA",0,IF(W233="HABILITA",('PRECIOS UNITARIOS'!$S233*500)/V233))))</f>
        <v>0</v>
      </c>
      <c r="Y233" s="35">
        <f>'EV PRECIO REFERENCIA'!Y233</f>
        <v>0</v>
      </c>
      <c r="Z233" s="35" t="str">
        <f>'EV PRECIO REFERENCIA'!AA233</f>
        <v>NO OFERTADO</v>
      </c>
      <c r="AA233" s="37">
        <f>+IF(Z233="NO OFERTADO",0,IF(Z233="NO CUMPLE EV TECNICA",0,IF(Z233="NO HABILITA",0,IF(Z233="HABILITA",('PRECIOS UNITARIOS'!$S233*500)/Y233))))</f>
        <v>0</v>
      </c>
      <c r="AB233" s="35">
        <f>'EV PRECIO REFERENCIA'!AB233</f>
        <v>0</v>
      </c>
      <c r="AC233" s="35" t="str">
        <f>'EV PRECIO REFERENCIA'!AD233</f>
        <v>NO OFERTADO</v>
      </c>
      <c r="AD233" s="37">
        <f>+IF(AC233="NO OFERTADO",0,IF(AC233="NO CUMPLE EV TECNICA",0,IF(AC233="NO HABILITA",0,IF(AC233="HABILITA",('PRECIOS UNITARIOS'!$S233*500)/AB233))))</f>
        <v>0</v>
      </c>
      <c r="AE233" s="35">
        <f>'EV PRECIO REFERENCIA'!AE233</f>
        <v>105522</v>
      </c>
      <c r="AF233" s="35" t="str">
        <f>'EV PRECIO REFERENCIA'!AG233</f>
        <v>HABILITA</v>
      </c>
      <c r="AG233" s="37">
        <f>+IF(AF233="NO OFERTADO",0,IF(AF233="NO CUMPLE EV TECNICA",0,IF(AF233="NO HABILITA",0,IF(AF233="HABILITA",('PRECIOS UNITARIOS'!$S233*500)/AE233))))</f>
        <v>500</v>
      </c>
      <c r="AH233" s="35">
        <f>'EV PRECIO REFERENCIA'!AH233</f>
        <v>0</v>
      </c>
      <c r="AI233" s="35" t="str">
        <f>'EV PRECIO REFERENCIA'!AJ233</f>
        <v>NO OFERTADO</v>
      </c>
      <c r="AJ233" s="37">
        <f>+IF(AI233="NO OFERTADO",0,IF(AI233="NO CUMPLE EV TECNICA",0,IF(AI233="NO HABILITA",0,IF(AI233="HABILITA",('PRECIOS UNITARIOS'!$S233*500)/AH233))))</f>
        <v>0</v>
      </c>
      <c r="AK233" s="35">
        <f>'EV PRECIO REFERENCIA'!AK233</f>
        <v>0</v>
      </c>
      <c r="AL233" s="35" t="str">
        <f>'EV PRECIO REFERENCIA'!AM233</f>
        <v>NO OFERTADO</v>
      </c>
      <c r="AM233" s="37">
        <f>+IF(AL233="NO OFERTADO",0,IF(AL233="NO CUMPLE EV TECNICA",0,IF(AL233="NO HABILITA",0,IF(AL233="HABILITA",('PRECIOS UNITARIOS'!$S233*500)/AK233))))</f>
        <v>0</v>
      </c>
      <c r="AN233" s="35">
        <f>'EV PRECIO REFERENCIA'!AN233</f>
        <v>0</v>
      </c>
      <c r="AO233" s="35" t="str">
        <f>'EV PRECIO REFERENCIA'!AP233</f>
        <v>NO OFERTADO</v>
      </c>
      <c r="AP233" s="37">
        <f>+IF(AO233="NO OFERTADO",0,IF(AO233="NO CUMPLE EV TECNICA",0,IF(AO233="NO HABILITA",0,IF(AO233="HABILITA",('PRECIOS UNITARIOS'!$S233*500)/AN233))))</f>
        <v>0</v>
      </c>
    </row>
    <row r="234" spans="1:42" s="14" customFormat="1" ht="51" x14ac:dyDescent="0.2">
      <c r="A234" s="133">
        <v>225</v>
      </c>
      <c r="B234" s="49" t="s">
        <v>417</v>
      </c>
      <c r="C234" s="49" t="s">
        <v>57</v>
      </c>
      <c r="D234" s="132">
        <v>1</v>
      </c>
      <c r="E234" s="50" t="s">
        <v>331</v>
      </c>
      <c r="F234" s="164">
        <v>1446</v>
      </c>
      <c r="G234" s="35">
        <f>'EV PRECIO REFERENCIA'!G234</f>
        <v>1299</v>
      </c>
      <c r="H234" s="35" t="str">
        <f>'EV PRECIO REFERENCIA'!I234</f>
        <v>NO HABILITA</v>
      </c>
      <c r="I234" s="37">
        <f>+IF(H234="NO OFERTADO",0,IF(H234="NO CUMPLE EV TECNICA",0,IF(H234="NO HABILITA",0,IF(H234="HABILITA",('PRECIOS UNITARIOS'!$S234*500)/G234))))</f>
        <v>0</v>
      </c>
      <c r="J234" s="35">
        <f>'EV PRECIO REFERENCIA'!J234</f>
        <v>0</v>
      </c>
      <c r="K234" s="35" t="str">
        <f>'EV PRECIO REFERENCIA'!L234</f>
        <v>NO OFERTADO</v>
      </c>
      <c r="L234" s="37">
        <f>+IF(K234="NO OFERTADO",0,IF(K234="NO CUMPLE EV TECNICA",0,IF(K234="NO HABILITA",0,IF(K234="HABILITA",('PRECIOS UNITARIOS'!$S234*500)/J234))))</f>
        <v>0</v>
      </c>
      <c r="M234" s="35">
        <f>'EV PRECIO REFERENCIA'!M234</f>
        <v>0</v>
      </c>
      <c r="N234" s="35" t="str">
        <f>'EV PRECIO REFERENCIA'!O234</f>
        <v>NO OFERTADO</v>
      </c>
      <c r="O234" s="37">
        <f>+IF(N234="NO OFERTADO",0,IF(N234="NO CUMPLE EV TECNICA",0,IF(N234="NO HABILITA",0,IF(N234="HABILITA",('PRECIOS UNITARIOS'!$S234*500)/M234))))</f>
        <v>0</v>
      </c>
      <c r="P234" s="35">
        <f>'EV PRECIO REFERENCIA'!P234</f>
        <v>0</v>
      </c>
      <c r="Q234" s="35" t="str">
        <f>'EV PRECIO REFERENCIA'!R234</f>
        <v>NO OFERTADO</v>
      </c>
      <c r="R234" s="37">
        <f>+IF(Q234="NO OFERTADO",0,IF(Q234="NO CUMPLE EV TECNICA",0,IF(Q234="NO HABILITA",0,IF(Q234="HABILITA",('PRECIOS UNITARIOS'!$S234*500)/P234))))</f>
        <v>0</v>
      </c>
      <c r="S234" s="35">
        <f>'EV PRECIO REFERENCIA'!S234</f>
        <v>0</v>
      </c>
      <c r="T234" s="35" t="str">
        <f>'EV PRECIO REFERENCIA'!U234</f>
        <v>NO OFERTADO</v>
      </c>
      <c r="U234" s="37">
        <f>+IF(T234="NO OFERTADO",0,IF(T234="NO CUMPLE EV TECNICA",0,IF(T234="NO HABILITA",0,IF(T234="HABILITA",('PRECIOS UNITARIOS'!$S234*500)/S234))))</f>
        <v>0</v>
      </c>
      <c r="V234" s="35">
        <f>'EV PRECIO REFERENCIA'!V234</f>
        <v>0</v>
      </c>
      <c r="W234" s="35" t="str">
        <f>'EV PRECIO REFERENCIA'!X234</f>
        <v>NO OFERTADO</v>
      </c>
      <c r="X234" s="37">
        <f>+IF(W234="NO OFERTADO",0,IF(W234="NO CUMPLE EV TECNICA",0,IF(W234="NO HABILITA",0,IF(W234="HABILITA",('PRECIOS UNITARIOS'!$S234*500)/V234))))</f>
        <v>0</v>
      </c>
      <c r="Y234" s="35">
        <f>'EV PRECIO REFERENCIA'!Y234</f>
        <v>0</v>
      </c>
      <c r="Z234" s="35" t="str">
        <f>'EV PRECIO REFERENCIA'!AA234</f>
        <v>NO OFERTADO</v>
      </c>
      <c r="AA234" s="37">
        <f>+IF(Z234="NO OFERTADO",0,IF(Z234="NO CUMPLE EV TECNICA",0,IF(Z234="NO HABILITA",0,IF(Z234="HABILITA",('PRECIOS UNITARIOS'!$S234*500)/Y234))))</f>
        <v>0</v>
      </c>
      <c r="AB234" s="35">
        <f>'EV PRECIO REFERENCIA'!AB234</f>
        <v>0</v>
      </c>
      <c r="AC234" s="35" t="str">
        <f>'EV PRECIO REFERENCIA'!AD234</f>
        <v>NO OFERTADO</v>
      </c>
      <c r="AD234" s="37">
        <f>+IF(AC234="NO OFERTADO",0,IF(AC234="NO CUMPLE EV TECNICA",0,IF(AC234="NO HABILITA",0,IF(AC234="HABILITA",('PRECIOS UNITARIOS'!$S234*500)/AB234))))</f>
        <v>0</v>
      </c>
      <c r="AE234" s="35">
        <f>'EV PRECIO REFERENCIA'!AE234</f>
        <v>1364</v>
      </c>
      <c r="AF234" s="35" t="str">
        <f>'EV PRECIO REFERENCIA'!AG234</f>
        <v>HABILITA</v>
      </c>
      <c r="AG234" s="37">
        <f>+IF(AF234="NO OFERTADO",0,IF(AF234="NO CUMPLE EV TECNICA",0,IF(AF234="NO HABILITA",0,IF(AF234="HABILITA",('PRECIOS UNITARIOS'!$S234*500)/AE234))))</f>
        <v>500</v>
      </c>
      <c r="AH234" s="35">
        <f>'EV PRECIO REFERENCIA'!AH234</f>
        <v>0</v>
      </c>
      <c r="AI234" s="35" t="str">
        <f>'EV PRECIO REFERENCIA'!AJ234</f>
        <v>NO OFERTADO</v>
      </c>
      <c r="AJ234" s="37">
        <f>+IF(AI234="NO OFERTADO",0,IF(AI234="NO CUMPLE EV TECNICA",0,IF(AI234="NO HABILITA",0,IF(AI234="HABILITA",('PRECIOS UNITARIOS'!$S234*500)/AH234))))</f>
        <v>0</v>
      </c>
      <c r="AK234" s="35">
        <f>'EV PRECIO REFERENCIA'!AK234</f>
        <v>0</v>
      </c>
      <c r="AL234" s="35" t="str">
        <f>'EV PRECIO REFERENCIA'!AM234</f>
        <v>NO OFERTADO</v>
      </c>
      <c r="AM234" s="37">
        <f>+IF(AL234="NO OFERTADO",0,IF(AL234="NO CUMPLE EV TECNICA",0,IF(AL234="NO HABILITA",0,IF(AL234="HABILITA",('PRECIOS UNITARIOS'!$S234*500)/AK234))))</f>
        <v>0</v>
      </c>
      <c r="AN234" s="35">
        <f>'EV PRECIO REFERENCIA'!AN234</f>
        <v>0</v>
      </c>
      <c r="AO234" s="35" t="str">
        <f>'EV PRECIO REFERENCIA'!AP234</f>
        <v>NO OFERTADO</v>
      </c>
      <c r="AP234" s="37">
        <f>+IF(AO234="NO OFERTADO",0,IF(AO234="NO CUMPLE EV TECNICA",0,IF(AO234="NO HABILITA",0,IF(AO234="HABILITA",('PRECIOS UNITARIOS'!$S234*500)/AN234))))</f>
        <v>0</v>
      </c>
    </row>
    <row r="235" spans="1:42" s="14" customFormat="1" ht="51" x14ac:dyDescent="0.2">
      <c r="A235" s="132">
        <v>226</v>
      </c>
      <c r="B235" s="49" t="s">
        <v>66</v>
      </c>
      <c r="C235" s="49" t="s">
        <v>65</v>
      </c>
      <c r="D235" s="132">
        <v>1</v>
      </c>
      <c r="E235" s="50" t="s">
        <v>331</v>
      </c>
      <c r="F235" s="164">
        <v>28940</v>
      </c>
      <c r="G235" s="35">
        <f>'EV PRECIO REFERENCIA'!G235</f>
        <v>0</v>
      </c>
      <c r="H235" s="35" t="str">
        <f>'EV PRECIO REFERENCIA'!I235</f>
        <v>NO OFERTADO</v>
      </c>
      <c r="I235" s="37">
        <f>+IF(H235="NO OFERTADO",0,IF(H235="NO CUMPLE EV TECNICA",0,IF(H235="NO HABILITA",0,IF(H235="HABILITA",('PRECIOS UNITARIOS'!$S235*500)/G235))))</f>
        <v>0</v>
      </c>
      <c r="J235" s="35">
        <f>'EV PRECIO REFERENCIA'!J235</f>
        <v>0</v>
      </c>
      <c r="K235" s="35" t="str">
        <f>'EV PRECIO REFERENCIA'!L235</f>
        <v>NO OFERTADO</v>
      </c>
      <c r="L235" s="37">
        <f>+IF(K235="NO OFERTADO",0,IF(K235="NO CUMPLE EV TECNICA",0,IF(K235="NO HABILITA",0,IF(K235="HABILITA",('PRECIOS UNITARIOS'!$S235*500)/J235))))</f>
        <v>0</v>
      </c>
      <c r="M235" s="35">
        <f>'EV PRECIO REFERENCIA'!M235</f>
        <v>0</v>
      </c>
      <c r="N235" s="35" t="str">
        <f>'EV PRECIO REFERENCIA'!O235</f>
        <v>NO OFERTADO</v>
      </c>
      <c r="O235" s="37">
        <f>+IF(N235="NO OFERTADO",0,IF(N235="NO CUMPLE EV TECNICA",0,IF(N235="NO HABILITA",0,IF(N235="HABILITA",('PRECIOS UNITARIOS'!$S235*500)/M235))))</f>
        <v>0</v>
      </c>
      <c r="P235" s="35">
        <f>'EV PRECIO REFERENCIA'!P235</f>
        <v>0</v>
      </c>
      <c r="Q235" s="35" t="str">
        <f>'EV PRECIO REFERENCIA'!R235</f>
        <v>NO OFERTADO</v>
      </c>
      <c r="R235" s="37">
        <f>+IF(Q235="NO OFERTADO",0,IF(Q235="NO CUMPLE EV TECNICA",0,IF(Q235="NO HABILITA",0,IF(Q235="HABILITA",('PRECIOS UNITARIOS'!$S235*500)/P235))))</f>
        <v>0</v>
      </c>
      <c r="S235" s="35">
        <f>'EV PRECIO REFERENCIA'!S235</f>
        <v>0</v>
      </c>
      <c r="T235" s="35" t="str">
        <f>'EV PRECIO REFERENCIA'!U235</f>
        <v>NO OFERTADO</v>
      </c>
      <c r="U235" s="37">
        <f>+IF(T235="NO OFERTADO",0,IF(T235="NO CUMPLE EV TECNICA",0,IF(T235="NO HABILITA",0,IF(T235="HABILITA",('PRECIOS UNITARIOS'!$S235*500)/S235))))</f>
        <v>0</v>
      </c>
      <c r="V235" s="35">
        <f>'EV PRECIO REFERENCIA'!V235</f>
        <v>0</v>
      </c>
      <c r="W235" s="35" t="str">
        <f>'EV PRECIO REFERENCIA'!X235</f>
        <v>NO OFERTADO</v>
      </c>
      <c r="X235" s="37">
        <f>+IF(W235="NO OFERTADO",0,IF(W235="NO CUMPLE EV TECNICA",0,IF(W235="NO HABILITA",0,IF(W235="HABILITA",('PRECIOS UNITARIOS'!$S235*500)/V235))))</f>
        <v>0</v>
      </c>
      <c r="Y235" s="35">
        <f>'EV PRECIO REFERENCIA'!Y235</f>
        <v>0</v>
      </c>
      <c r="Z235" s="35" t="str">
        <f>'EV PRECIO REFERENCIA'!AA235</f>
        <v>NO OFERTADO</v>
      </c>
      <c r="AA235" s="37">
        <f>+IF(Z235="NO OFERTADO",0,IF(Z235="NO CUMPLE EV TECNICA",0,IF(Z235="NO HABILITA",0,IF(Z235="HABILITA",('PRECIOS UNITARIOS'!$S235*500)/Y235))))</f>
        <v>0</v>
      </c>
      <c r="AB235" s="35">
        <f>'EV PRECIO REFERENCIA'!AB235</f>
        <v>0</v>
      </c>
      <c r="AC235" s="35" t="str">
        <f>'EV PRECIO REFERENCIA'!AD235</f>
        <v>NO OFERTADO</v>
      </c>
      <c r="AD235" s="37">
        <f>+IF(AC235="NO OFERTADO",0,IF(AC235="NO CUMPLE EV TECNICA",0,IF(AC235="NO HABILITA",0,IF(AC235="HABILITA",('PRECIOS UNITARIOS'!$S235*500)/AB235))))</f>
        <v>0</v>
      </c>
      <c r="AE235" s="35">
        <f>'EV PRECIO REFERENCIA'!AE235</f>
        <v>27295</v>
      </c>
      <c r="AF235" s="35" t="str">
        <f>'EV PRECIO REFERENCIA'!AG235</f>
        <v>NO HABILITA</v>
      </c>
      <c r="AG235" s="37">
        <f>+IF(AF235="NO OFERTADO",0,IF(AF235="NO CUMPLE EV TECNICA",0,IF(AF235="NO HABILITA",0,IF(AF235="HABILITA",('PRECIOS UNITARIOS'!$S235*500)/AE235))))</f>
        <v>0</v>
      </c>
      <c r="AH235" s="35">
        <f>'EV PRECIO REFERENCIA'!AH235</f>
        <v>0</v>
      </c>
      <c r="AI235" s="35" t="str">
        <f>'EV PRECIO REFERENCIA'!AJ235</f>
        <v>NO OFERTADO</v>
      </c>
      <c r="AJ235" s="37">
        <f>+IF(AI235="NO OFERTADO",0,IF(AI235="NO CUMPLE EV TECNICA",0,IF(AI235="NO HABILITA",0,IF(AI235="HABILITA",('PRECIOS UNITARIOS'!$S235*500)/AH235))))</f>
        <v>0</v>
      </c>
      <c r="AK235" s="35">
        <f>'EV PRECIO REFERENCIA'!AK235</f>
        <v>0</v>
      </c>
      <c r="AL235" s="35" t="str">
        <f>'EV PRECIO REFERENCIA'!AM235</f>
        <v>NO OFERTADO</v>
      </c>
      <c r="AM235" s="37">
        <f>+IF(AL235="NO OFERTADO",0,IF(AL235="NO CUMPLE EV TECNICA",0,IF(AL235="NO HABILITA",0,IF(AL235="HABILITA",('PRECIOS UNITARIOS'!$S235*500)/AK235))))</f>
        <v>0</v>
      </c>
      <c r="AN235" s="35">
        <f>'EV PRECIO REFERENCIA'!AN235</f>
        <v>0</v>
      </c>
      <c r="AO235" s="35" t="str">
        <f>'EV PRECIO REFERENCIA'!AP235</f>
        <v>NO OFERTADO</v>
      </c>
      <c r="AP235" s="37">
        <f>+IF(AO235="NO OFERTADO",0,IF(AO235="NO CUMPLE EV TECNICA",0,IF(AO235="NO HABILITA",0,IF(AO235="HABILITA",('PRECIOS UNITARIOS'!$S235*500)/AN235))))</f>
        <v>0</v>
      </c>
    </row>
    <row r="236" spans="1:42" s="14" customFormat="1" ht="51" x14ac:dyDescent="0.2">
      <c r="A236" s="133">
        <v>227</v>
      </c>
      <c r="B236" s="49" t="s">
        <v>69</v>
      </c>
      <c r="C236" s="49" t="s">
        <v>70</v>
      </c>
      <c r="D236" s="132">
        <v>1</v>
      </c>
      <c r="E236" s="50" t="s">
        <v>331</v>
      </c>
      <c r="F236" s="164">
        <v>26343</v>
      </c>
      <c r="G236" s="35">
        <f>'EV PRECIO REFERENCIA'!G236</f>
        <v>0</v>
      </c>
      <c r="H236" s="35" t="str">
        <f>'EV PRECIO REFERENCIA'!I236</f>
        <v>NO OFERTADO</v>
      </c>
      <c r="I236" s="37">
        <f>+IF(H236="NO OFERTADO",0,IF(H236="NO CUMPLE EV TECNICA",0,IF(H236="NO HABILITA",0,IF(H236="HABILITA",('PRECIOS UNITARIOS'!$S236*500)/G236))))</f>
        <v>0</v>
      </c>
      <c r="J236" s="35">
        <f>'EV PRECIO REFERENCIA'!J236</f>
        <v>0</v>
      </c>
      <c r="K236" s="35" t="str">
        <f>'EV PRECIO REFERENCIA'!L236</f>
        <v>NO OFERTADO</v>
      </c>
      <c r="L236" s="37">
        <f>+IF(K236="NO OFERTADO",0,IF(K236="NO CUMPLE EV TECNICA",0,IF(K236="NO HABILITA",0,IF(K236="HABILITA",('PRECIOS UNITARIOS'!$S236*500)/J236))))</f>
        <v>0</v>
      </c>
      <c r="M236" s="35">
        <f>'EV PRECIO REFERENCIA'!M236</f>
        <v>0</v>
      </c>
      <c r="N236" s="35" t="str">
        <f>'EV PRECIO REFERENCIA'!O236</f>
        <v>NO OFERTADO</v>
      </c>
      <c r="O236" s="37">
        <f>+IF(N236="NO OFERTADO",0,IF(N236="NO CUMPLE EV TECNICA",0,IF(N236="NO HABILITA",0,IF(N236="HABILITA",('PRECIOS UNITARIOS'!$S236*500)/M236))))</f>
        <v>0</v>
      </c>
      <c r="P236" s="35">
        <f>'EV PRECIO REFERENCIA'!P236</f>
        <v>0</v>
      </c>
      <c r="Q236" s="35" t="str">
        <f>'EV PRECIO REFERENCIA'!R236</f>
        <v>NO OFERTADO</v>
      </c>
      <c r="R236" s="37">
        <f>+IF(Q236="NO OFERTADO",0,IF(Q236="NO CUMPLE EV TECNICA",0,IF(Q236="NO HABILITA",0,IF(Q236="HABILITA",('PRECIOS UNITARIOS'!$S236*500)/P236))))</f>
        <v>0</v>
      </c>
      <c r="S236" s="35">
        <f>'EV PRECIO REFERENCIA'!S236</f>
        <v>0</v>
      </c>
      <c r="T236" s="35" t="str">
        <f>'EV PRECIO REFERENCIA'!U236</f>
        <v>NO OFERTADO</v>
      </c>
      <c r="U236" s="37">
        <f>+IF(T236="NO OFERTADO",0,IF(T236="NO CUMPLE EV TECNICA",0,IF(T236="NO HABILITA",0,IF(T236="HABILITA",('PRECIOS UNITARIOS'!$S236*500)/S236))))</f>
        <v>0</v>
      </c>
      <c r="V236" s="35">
        <f>'EV PRECIO REFERENCIA'!V236</f>
        <v>0</v>
      </c>
      <c r="W236" s="35" t="str">
        <f>'EV PRECIO REFERENCIA'!X236</f>
        <v>NO OFERTADO</v>
      </c>
      <c r="X236" s="37">
        <f>+IF(W236="NO OFERTADO",0,IF(W236="NO CUMPLE EV TECNICA",0,IF(W236="NO HABILITA",0,IF(W236="HABILITA",('PRECIOS UNITARIOS'!$S236*500)/V236))))</f>
        <v>0</v>
      </c>
      <c r="Y236" s="35">
        <f>'EV PRECIO REFERENCIA'!Y236</f>
        <v>0</v>
      </c>
      <c r="Z236" s="35" t="str">
        <f>'EV PRECIO REFERENCIA'!AA236</f>
        <v>NO OFERTADO</v>
      </c>
      <c r="AA236" s="37">
        <f>+IF(Z236="NO OFERTADO",0,IF(Z236="NO CUMPLE EV TECNICA",0,IF(Z236="NO HABILITA",0,IF(Z236="HABILITA",('PRECIOS UNITARIOS'!$S236*500)/Y236))))</f>
        <v>0</v>
      </c>
      <c r="AB236" s="35">
        <f>'EV PRECIO REFERENCIA'!AB236</f>
        <v>0</v>
      </c>
      <c r="AC236" s="35" t="str">
        <f>'EV PRECIO REFERENCIA'!AD236</f>
        <v>NO OFERTADO</v>
      </c>
      <c r="AD236" s="37">
        <f>+IF(AC236="NO OFERTADO",0,IF(AC236="NO CUMPLE EV TECNICA",0,IF(AC236="NO HABILITA",0,IF(AC236="HABILITA",('PRECIOS UNITARIOS'!$S236*500)/AB236))))</f>
        <v>0</v>
      </c>
      <c r="AE236" s="35">
        <f>'EV PRECIO REFERENCIA'!AE236</f>
        <v>24847</v>
      </c>
      <c r="AF236" s="35" t="str">
        <f>'EV PRECIO REFERENCIA'!AG236</f>
        <v>NO HABILITA</v>
      </c>
      <c r="AG236" s="37">
        <f>+IF(AF236="NO OFERTADO",0,IF(AF236="NO CUMPLE EV TECNICA",0,IF(AF236="NO HABILITA",0,IF(AF236="HABILITA",('PRECIOS UNITARIOS'!$S236*500)/AE236))))</f>
        <v>0</v>
      </c>
      <c r="AH236" s="35">
        <f>'EV PRECIO REFERENCIA'!AH236</f>
        <v>0</v>
      </c>
      <c r="AI236" s="35" t="str">
        <f>'EV PRECIO REFERENCIA'!AJ236</f>
        <v>NO OFERTADO</v>
      </c>
      <c r="AJ236" s="37">
        <f>+IF(AI236="NO OFERTADO",0,IF(AI236="NO CUMPLE EV TECNICA",0,IF(AI236="NO HABILITA",0,IF(AI236="HABILITA",('PRECIOS UNITARIOS'!$S236*500)/AH236))))</f>
        <v>0</v>
      </c>
      <c r="AK236" s="35">
        <f>'EV PRECIO REFERENCIA'!AK236</f>
        <v>0</v>
      </c>
      <c r="AL236" s="35" t="str">
        <f>'EV PRECIO REFERENCIA'!AM236</f>
        <v>NO OFERTADO</v>
      </c>
      <c r="AM236" s="37">
        <f>+IF(AL236="NO OFERTADO",0,IF(AL236="NO CUMPLE EV TECNICA",0,IF(AL236="NO HABILITA",0,IF(AL236="HABILITA",('PRECIOS UNITARIOS'!$S236*500)/AK236))))</f>
        <v>0</v>
      </c>
      <c r="AN236" s="35">
        <f>'EV PRECIO REFERENCIA'!AN236</f>
        <v>0</v>
      </c>
      <c r="AO236" s="35" t="str">
        <f>'EV PRECIO REFERENCIA'!AP236</f>
        <v>NO OFERTADO</v>
      </c>
      <c r="AP236" s="37">
        <f>+IF(AO236="NO OFERTADO",0,IF(AO236="NO CUMPLE EV TECNICA",0,IF(AO236="NO HABILITA",0,IF(AO236="HABILITA",('PRECIOS UNITARIOS'!$S236*500)/AN236))))</f>
        <v>0</v>
      </c>
    </row>
    <row r="237" spans="1:42" s="14" customFormat="1" ht="38.25" x14ac:dyDescent="0.2">
      <c r="A237" s="132">
        <v>228</v>
      </c>
      <c r="B237" s="49" t="s">
        <v>74</v>
      </c>
      <c r="C237" s="49" t="s">
        <v>75</v>
      </c>
      <c r="D237" s="132">
        <v>1</v>
      </c>
      <c r="E237" s="50" t="s">
        <v>331</v>
      </c>
      <c r="F237" s="164">
        <v>82</v>
      </c>
      <c r="G237" s="35">
        <f>'EV PRECIO REFERENCIA'!G237</f>
        <v>0</v>
      </c>
      <c r="H237" s="35" t="str">
        <f>'EV PRECIO REFERENCIA'!I237</f>
        <v>NO OFERTADO</v>
      </c>
      <c r="I237" s="37">
        <f>+IF(H237="NO OFERTADO",0,IF(H237="NO CUMPLE EV TECNICA",0,IF(H237="NO HABILITA",0,IF(H237="HABILITA",('PRECIOS UNITARIOS'!$S237*500)/G237))))</f>
        <v>0</v>
      </c>
      <c r="J237" s="35">
        <f>'EV PRECIO REFERENCIA'!J237</f>
        <v>0</v>
      </c>
      <c r="K237" s="35" t="str">
        <f>'EV PRECIO REFERENCIA'!L237</f>
        <v>NO OFERTADO</v>
      </c>
      <c r="L237" s="37">
        <f>+IF(K237="NO OFERTADO",0,IF(K237="NO CUMPLE EV TECNICA",0,IF(K237="NO HABILITA",0,IF(K237="HABILITA",('PRECIOS UNITARIOS'!$S237*500)/J237))))</f>
        <v>0</v>
      </c>
      <c r="M237" s="35">
        <f>'EV PRECIO REFERENCIA'!M237</f>
        <v>14400</v>
      </c>
      <c r="N237" s="35" t="str">
        <f>'EV PRECIO REFERENCIA'!O237</f>
        <v>NO HABILITA</v>
      </c>
      <c r="O237" s="37">
        <f>+IF(N237="NO OFERTADO",0,IF(N237="NO CUMPLE EV TECNICA",0,IF(N237="NO HABILITA",0,IF(N237="HABILITA",('PRECIOS UNITARIOS'!$S237*500)/M237))))</f>
        <v>0</v>
      </c>
      <c r="P237" s="35">
        <f>'EV PRECIO REFERENCIA'!P237</f>
        <v>0</v>
      </c>
      <c r="Q237" s="35" t="str">
        <f>'EV PRECIO REFERENCIA'!R237</f>
        <v>NO OFERTADO</v>
      </c>
      <c r="R237" s="37">
        <f>+IF(Q237="NO OFERTADO",0,IF(Q237="NO CUMPLE EV TECNICA",0,IF(Q237="NO HABILITA",0,IF(Q237="HABILITA",('PRECIOS UNITARIOS'!$S237*500)/P237))))</f>
        <v>0</v>
      </c>
      <c r="S237" s="35">
        <f>'EV PRECIO REFERENCIA'!S237</f>
        <v>0</v>
      </c>
      <c r="T237" s="35" t="str">
        <f>'EV PRECIO REFERENCIA'!U237</f>
        <v>NO OFERTADO</v>
      </c>
      <c r="U237" s="37">
        <f>+IF(T237="NO OFERTADO",0,IF(T237="NO CUMPLE EV TECNICA",0,IF(T237="NO HABILITA",0,IF(T237="HABILITA",('PRECIOS UNITARIOS'!$S237*500)/S237))))</f>
        <v>0</v>
      </c>
      <c r="V237" s="35">
        <f>'EV PRECIO REFERENCIA'!V237</f>
        <v>72</v>
      </c>
      <c r="W237" s="35" t="str">
        <f>'EV PRECIO REFERENCIA'!X237</f>
        <v>HABILITA</v>
      </c>
      <c r="X237" s="37">
        <f>+IF(W237="NO OFERTADO",0,IF(W237="NO CUMPLE EV TECNICA",0,IF(W237="NO HABILITA",0,IF(W237="HABILITA",('PRECIOS UNITARIOS'!$S237*500)/V237))))</f>
        <v>500</v>
      </c>
      <c r="Y237" s="35">
        <f>'EV PRECIO REFERENCIA'!Y237</f>
        <v>0</v>
      </c>
      <c r="Z237" s="35" t="str">
        <f>'EV PRECIO REFERENCIA'!AA237</f>
        <v>NO OFERTADO</v>
      </c>
      <c r="AA237" s="37">
        <f>+IF(Z237="NO OFERTADO",0,IF(Z237="NO CUMPLE EV TECNICA",0,IF(Z237="NO HABILITA",0,IF(Z237="HABILITA",('PRECIOS UNITARIOS'!$S237*500)/Y237))))</f>
        <v>0</v>
      </c>
      <c r="AB237" s="35">
        <f>'EV PRECIO REFERENCIA'!AB237</f>
        <v>0</v>
      </c>
      <c r="AC237" s="35" t="str">
        <f>'EV PRECIO REFERENCIA'!AD237</f>
        <v>NO OFERTADO</v>
      </c>
      <c r="AD237" s="37">
        <f>+IF(AC237="NO OFERTADO",0,IF(AC237="NO CUMPLE EV TECNICA",0,IF(AC237="NO HABILITA",0,IF(AC237="HABILITA",('PRECIOS UNITARIOS'!$S237*500)/AB237))))</f>
        <v>0</v>
      </c>
      <c r="AE237" s="35">
        <f>'EV PRECIO REFERENCIA'!AE237</f>
        <v>16023</v>
      </c>
      <c r="AF237" s="35" t="str">
        <f>'EV PRECIO REFERENCIA'!AG237</f>
        <v>NO HABILITA</v>
      </c>
      <c r="AG237" s="37">
        <f>+IF(AF237="NO OFERTADO",0,IF(AF237="NO CUMPLE EV TECNICA",0,IF(AF237="NO HABILITA",0,IF(AF237="HABILITA",('PRECIOS UNITARIOS'!$S237*500)/AE237))))</f>
        <v>0</v>
      </c>
      <c r="AH237" s="35">
        <f>'EV PRECIO REFERENCIA'!AH237</f>
        <v>0</v>
      </c>
      <c r="AI237" s="35" t="str">
        <f>'EV PRECIO REFERENCIA'!AJ237</f>
        <v>NO OFERTADO</v>
      </c>
      <c r="AJ237" s="37">
        <f>+IF(AI237="NO OFERTADO",0,IF(AI237="NO CUMPLE EV TECNICA",0,IF(AI237="NO HABILITA",0,IF(AI237="HABILITA",('PRECIOS UNITARIOS'!$S237*500)/AH237))))</f>
        <v>0</v>
      </c>
      <c r="AK237" s="35">
        <f>'EV PRECIO REFERENCIA'!AK237</f>
        <v>0</v>
      </c>
      <c r="AL237" s="35" t="str">
        <f>'EV PRECIO REFERENCIA'!AM237</f>
        <v>NO OFERTADO</v>
      </c>
      <c r="AM237" s="37">
        <f>+IF(AL237="NO OFERTADO",0,IF(AL237="NO CUMPLE EV TECNICA",0,IF(AL237="NO HABILITA",0,IF(AL237="HABILITA",('PRECIOS UNITARIOS'!$S237*500)/AK237))))</f>
        <v>0</v>
      </c>
      <c r="AN237" s="35">
        <f>'EV PRECIO REFERENCIA'!AN237</f>
        <v>0</v>
      </c>
      <c r="AO237" s="35" t="str">
        <f>'EV PRECIO REFERENCIA'!AP237</f>
        <v>NO OFERTADO</v>
      </c>
      <c r="AP237" s="37">
        <f>+IF(AO237="NO OFERTADO",0,IF(AO237="NO CUMPLE EV TECNICA",0,IF(AO237="NO HABILITA",0,IF(AO237="HABILITA",('PRECIOS UNITARIOS'!$S237*500)/AN237))))</f>
        <v>0</v>
      </c>
    </row>
    <row r="238" spans="1:42" s="14" customFormat="1" ht="38.25" x14ac:dyDescent="0.2">
      <c r="A238" s="133">
        <v>229</v>
      </c>
      <c r="B238" s="49" t="s">
        <v>76</v>
      </c>
      <c r="C238" s="49" t="s">
        <v>75</v>
      </c>
      <c r="D238" s="132">
        <v>1</v>
      </c>
      <c r="E238" s="50" t="s">
        <v>331</v>
      </c>
      <c r="F238" s="164">
        <v>107</v>
      </c>
      <c r="G238" s="35">
        <f>'EV PRECIO REFERENCIA'!G238</f>
        <v>0</v>
      </c>
      <c r="H238" s="35" t="str">
        <f>'EV PRECIO REFERENCIA'!I238</f>
        <v>NO OFERTADO</v>
      </c>
      <c r="I238" s="37">
        <f>+IF(H238="NO OFERTADO",0,IF(H238="NO CUMPLE EV TECNICA",0,IF(H238="NO HABILITA",0,IF(H238="HABILITA",('PRECIOS UNITARIOS'!$S238*500)/G238))))</f>
        <v>0</v>
      </c>
      <c r="J238" s="35">
        <f>'EV PRECIO REFERENCIA'!J238</f>
        <v>0</v>
      </c>
      <c r="K238" s="35" t="str">
        <f>'EV PRECIO REFERENCIA'!L238</f>
        <v>NO OFERTADO</v>
      </c>
      <c r="L238" s="37">
        <f>+IF(K238="NO OFERTADO",0,IF(K238="NO CUMPLE EV TECNICA",0,IF(K238="NO HABILITA",0,IF(K238="HABILITA",('PRECIOS UNITARIOS'!$S238*500)/J238))))</f>
        <v>0</v>
      </c>
      <c r="M238" s="35">
        <f>'EV PRECIO REFERENCIA'!M238</f>
        <v>19300</v>
      </c>
      <c r="N238" s="35" t="str">
        <f>'EV PRECIO REFERENCIA'!O238</f>
        <v>NO HABILITA</v>
      </c>
      <c r="O238" s="37">
        <f>+IF(N238="NO OFERTADO",0,IF(N238="NO CUMPLE EV TECNICA",0,IF(N238="NO HABILITA",0,IF(N238="HABILITA",('PRECIOS UNITARIOS'!$S238*500)/M238))))</f>
        <v>0</v>
      </c>
      <c r="P238" s="35">
        <f>'EV PRECIO REFERENCIA'!P238</f>
        <v>108.28999999999999</v>
      </c>
      <c r="Q238" s="35" t="str">
        <f>'EV PRECIO REFERENCIA'!R238</f>
        <v>NO HABILITA</v>
      </c>
      <c r="R238" s="37">
        <f>+IF(Q238="NO OFERTADO",0,IF(Q238="NO CUMPLE EV TECNICA",0,IF(Q238="NO HABILITA",0,IF(Q238="HABILITA",('PRECIOS UNITARIOS'!$S238*500)/P238))))</f>
        <v>0</v>
      </c>
      <c r="S238" s="35">
        <f>'EV PRECIO REFERENCIA'!S238</f>
        <v>0</v>
      </c>
      <c r="T238" s="35" t="str">
        <f>'EV PRECIO REFERENCIA'!U238</f>
        <v>NO OFERTADO</v>
      </c>
      <c r="U238" s="37">
        <f>+IF(T238="NO OFERTADO",0,IF(T238="NO CUMPLE EV TECNICA",0,IF(T238="NO HABILITA",0,IF(T238="HABILITA",('PRECIOS UNITARIOS'!$S238*500)/S238))))</f>
        <v>0</v>
      </c>
      <c r="V238" s="35">
        <f>'EV PRECIO REFERENCIA'!V238</f>
        <v>107</v>
      </c>
      <c r="W238" s="35" t="str">
        <f>'EV PRECIO REFERENCIA'!X238</f>
        <v>HABILITA</v>
      </c>
      <c r="X238" s="37">
        <f>+IF(W238="NO OFERTADO",0,IF(W238="NO CUMPLE EV TECNICA",0,IF(W238="NO HABILITA",0,IF(W238="HABILITA",('PRECIOS UNITARIOS'!$S238*500)/V238))))</f>
        <v>500</v>
      </c>
      <c r="Y238" s="35">
        <f>'EV PRECIO REFERENCIA'!Y238</f>
        <v>0</v>
      </c>
      <c r="Z238" s="35" t="str">
        <f>'EV PRECIO REFERENCIA'!AA238</f>
        <v>NO OFERTADO</v>
      </c>
      <c r="AA238" s="37">
        <f>+IF(Z238="NO OFERTADO",0,IF(Z238="NO CUMPLE EV TECNICA",0,IF(Z238="NO HABILITA",0,IF(Z238="HABILITA",('PRECIOS UNITARIOS'!$S238*500)/Y238))))</f>
        <v>0</v>
      </c>
      <c r="AB238" s="35">
        <f>'EV PRECIO REFERENCIA'!AB238</f>
        <v>0</v>
      </c>
      <c r="AC238" s="35" t="str">
        <f>'EV PRECIO REFERENCIA'!AD238</f>
        <v>NO OFERTADO</v>
      </c>
      <c r="AD238" s="37">
        <f>+IF(AC238="NO OFERTADO",0,IF(AC238="NO CUMPLE EV TECNICA",0,IF(AC238="NO HABILITA",0,IF(AC238="HABILITA",('PRECIOS UNITARIOS'!$S238*500)/AB238))))</f>
        <v>0</v>
      </c>
      <c r="AE238" s="35">
        <f>'EV PRECIO REFERENCIA'!AE238</f>
        <v>0</v>
      </c>
      <c r="AF238" s="35" t="str">
        <f>'EV PRECIO REFERENCIA'!AG238</f>
        <v>NO OFERTADO</v>
      </c>
      <c r="AG238" s="37">
        <f>+IF(AF238="NO OFERTADO",0,IF(AF238="NO CUMPLE EV TECNICA",0,IF(AF238="NO HABILITA",0,IF(AF238="HABILITA",('PRECIOS UNITARIOS'!$S238*500)/AE238))))</f>
        <v>0</v>
      </c>
      <c r="AH238" s="35">
        <f>'EV PRECIO REFERENCIA'!AH238</f>
        <v>0</v>
      </c>
      <c r="AI238" s="35" t="str">
        <f>'EV PRECIO REFERENCIA'!AJ238</f>
        <v>NO OFERTADO</v>
      </c>
      <c r="AJ238" s="37">
        <f>+IF(AI238="NO OFERTADO",0,IF(AI238="NO CUMPLE EV TECNICA",0,IF(AI238="NO HABILITA",0,IF(AI238="HABILITA",('PRECIOS UNITARIOS'!$S238*500)/AH238))))</f>
        <v>0</v>
      </c>
      <c r="AK238" s="35">
        <f>'EV PRECIO REFERENCIA'!AK238</f>
        <v>0</v>
      </c>
      <c r="AL238" s="35" t="str">
        <f>'EV PRECIO REFERENCIA'!AM238</f>
        <v>NO OFERTADO</v>
      </c>
      <c r="AM238" s="37">
        <f>+IF(AL238="NO OFERTADO",0,IF(AL238="NO CUMPLE EV TECNICA",0,IF(AL238="NO HABILITA",0,IF(AL238="HABILITA",('PRECIOS UNITARIOS'!$S238*500)/AK238))))</f>
        <v>0</v>
      </c>
      <c r="AN238" s="35">
        <f>'EV PRECIO REFERENCIA'!AN238</f>
        <v>0</v>
      </c>
      <c r="AO238" s="35" t="str">
        <f>'EV PRECIO REFERENCIA'!AP238</f>
        <v>NO OFERTADO</v>
      </c>
      <c r="AP238" s="37">
        <f>+IF(AO238="NO OFERTADO",0,IF(AO238="NO CUMPLE EV TECNICA",0,IF(AO238="NO HABILITA",0,IF(AO238="HABILITA",('PRECIOS UNITARIOS'!$S238*500)/AN238))))</f>
        <v>0</v>
      </c>
    </row>
    <row r="239" spans="1:42" s="14" customFormat="1" ht="25.5" x14ac:dyDescent="0.2">
      <c r="A239" s="132">
        <v>230</v>
      </c>
      <c r="B239" s="49" t="s">
        <v>87</v>
      </c>
      <c r="C239" s="49" t="s">
        <v>88</v>
      </c>
      <c r="D239" s="132">
        <v>1</v>
      </c>
      <c r="E239" s="50" t="s">
        <v>331</v>
      </c>
      <c r="F239" s="164">
        <v>466</v>
      </c>
      <c r="G239" s="35">
        <f>'EV PRECIO REFERENCIA'!G239</f>
        <v>0</v>
      </c>
      <c r="H239" s="35" t="str">
        <f>'EV PRECIO REFERENCIA'!I239</f>
        <v>NO OFERTADO</v>
      </c>
      <c r="I239" s="37">
        <f>+IF(H239="NO OFERTADO",0,IF(H239="NO CUMPLE EV TECNICA",0,IF(H239="NO HABILITA",0,IF(H239="HABILITA",('PRECIOS UNITARIOS'!$S239*500)/G239))))</f>
        <v>0</v>
      </c>
      <c r="J239" s="35">
        <f>'EV PRECIO REFERENCIA'!J239</f>
        <v>0</v>
      </c>
      <c r="K239" s="35" t="str">
        <f>'EV PRECIO REFERENCIA'!L239</f>
        <v>NO OFERTADO</v>
      </c>
      <c r="L239" s="37">
        <f>+IF(K239="NO OFERTADO",0,IF(K239="NO CUMPLE EV TECNICA",0,IF(K239="NO HABILITA",0,IF(K239="HABILITA",('PRECIOS UNITARIOS'!$S239*500)/J239))))</f>
        <v>0</v>
      </c>
      <c r="M239" s="35">
        <f>'EV PRECIO REFERENCIA'!M239</f>
        <v>398.65</v>
      </c>
      <c r="N239" s="35" t="str">
        <f>'EV PRECIO REFERENCIA'!O239</f>
        <v>HABILITA</v>
      </c>
      <c r="O239" s="37">
        <f>+IF(N239="NO OFERTADO",0,IF(N239="NO CUMPLE EV TECNICA",0,IF(N239="NO HABILITA",0,IF(N239="HABILITA",('PRECIOS UNITARIOS'!$S239*500)/M239))))</f>
        <v>500.00000000000006</v>
      </c>
      <c r="P239" s="35">
        <f>'EV PRECIO REFERENCIA'!P239</f>
        <v>453.39</v>
      </c>
      <c r="Q239" s="35" t="str">
        <f>'EV PRECIO REFERENCIA'!R239</f>
        <v>HABILITA</v>
      </c>
      <c r="R239" s="37">
        <f>+IF(Q239="NO OFERTADO",0,IF(Q239="NO CUMPLE EV TECNICA",0,IF(Q239="NO HABILITA",0,IF(Q239="HABILITA",('PRECIOS UNITARIOS'!$S239*500)/P239))))</f>
        <v>439.63254593175856</v>
      </c>
      <c r="S239" s="35">
        <f>'EV PRECIO REFERENCIA'!S239</f>
        <v>0</v>
      </c>
      <c r="T239" s="35" t="str">
        <f>'EV PRECIO REFERENCIA'!U239</f>
        <v>NO OFERTADO</v>
      </c>
      <c r="U239" s="37">
        <f>+IF(T239="NO OFERTADO",0,IF(T239="NO CUMPLE EV TECNICA",0,IF(T239="NO HABILITA",0,IF(T239="HABILITA",('PRECIOS UNITARIOS'!$S239*500)/S239))))</f>
        <v>0</v>
      </c>
      <c r="V239" s="35">
        <f>'EV PRECIO REFERENCIA'!V239</f>
        <v>0</v>
      </c>
      <c r="W239" s="35" t="str">
        <f>'EV PRECIO REFERENCIA'!X239</f>
        <v>NO OFERTADO</v>
      </c>
      <c r="X239" s="37">
        <f>+IF(W239="NO OFERTADO",0,IF(W239="NO CUMPLE EV TECNICA",0,IF(W239="NO HABILITA",0,IF(W239="HABILITA",('PRECIOS UNITARIOS'!$S239*500)/V239))))</f>
        <v>0</v>
      </c>
      <c r="Y239" s="35">
        <f>'EV PRECIO REFERENCIA'!Y239</f>
        <v>0</v>
      </c>
      <c r="Z239" s="35" t="str">
        <f>'EV PRECIO REFERENCIA'!AA239</f>
        <v>NO OFERTADO</v>
      </c>
      <c r="AA239" s="37">
        <f>+IF(Z239="NO OFERTADO",0,IF(Z239="NO CUMPLE EV TECNICA",0,IF(Z239="NO HABILITA",0,IF(Z239="HABILITA",('PRECIOS UNITARIOS'!$S239*500)/Y239))))</f>
        <v>0</v>
      </c>
      <c r="AB239" s="35">
        <f>'EV PRECIO REFERENCIA'!AB239</f>
        <v>0</v>
      </c>
      <c r="AC239" s="35" t="str">
        <f>'EV PRECIO REFERENCIA'!AD239</f>
        <v>NO OFERTADO</v>
      </c>
      <c r="AD239" s="37">
        <f>+IF(AC239="NO OFERTADO",0,IF(AC239="NO CUMPLE EV TECNICA",0,IF(AC239="NO HABILITA",0,IF(AC239="HABILITA",('PRECIOS UNITARIOS'!$S239*500)/AB239))))</f>
        <v>0</v>
      </c>
      <c r="AE239" s="35">
        <f>'EV PRECIO REFERENCIA'!AE239</f>
        <v>439.11</v>
      </c>
      <c r="AF239" s="35" t="str">
        <f>'EV PRECIO REFERENCIA'!AG239</f>
        <v>HABILITA</v>
      </c>
      <c r="AG239" s="37">
        <f>+IF(AF239="NO OFERTADO",0,IF(AF239="NO CUMPLE EV TECNICA",0,IF(AF239="NO HABILITA",0,IF(AF239="HABILITA",('PRECIOS UNITARIOS'!$S239*500)/AE239))))</f>
        <v>453.92953929539294</v>
      </c>
      <c r="AH239" s="35">
        <f>'EV PRECIO REFERENCIA'!AH239</f>
        <v>0</v>
      </c>
      <c r="AI239" s="35" t="str">
        <f>'EV PRECIO REFERENCIA'!AJ239</f>
        <v>NO OFERTADO</v>
      </c>
      <c r="AJ239" s="37">
        <f>+IF(AI239="NO OFERTADO",0,IF(AI239="NO CUMPLE EV TECNICA",0,IF(AI239="NO HABILITA",0,IF(AI239="HABILITA",('PRECIOS UNITARIOS'!$S239*500)/AH239))))</f>
        <v>0</v>
      </c>
      <c r="AK239" s="35">
        <f>'EV PRECIO REFERENCIA'!AK239</f>
        <v>0</v>
      </c>
      <c r="AL239" s="35" t="str">
        <f>'EV PRECIO REFERENCIA'!AM239</f>
        <v>NO OFERTADO</v>
      </c>
      <c r="AM239" s="37">
        <f>+IF(AL239="NO OFERTADO",0,IF(AL239="NO CUMPLE EV TECNICA",0,IF(AL239="NO HABILITA",0,IF(AL239="HABILITA",('PRECIOS UNITARIOS'!$S239*500)/AK239))))</f>
        <v>0</v>
      </c>
      <c r="AN239" s="35">
        <f>'EV PRECIO REFERENCIA'!AN239</f>
        <v>0</v>
      </c>
      <c r="AO239" s="35" t="str">
        <f>'EV PRECIO REFERENCIA'!AP239</f>
        <v>NO OFERTADO</v>
      </c>
      <c r="AP239" s="37">
        <f>+IF(AO239="NO OFERTADO",0,IF(AO239="NO CUMPLE EV TECNICA",0,IF(AO239="NO HABILITA",0,IF(AO239="HABILITA",('PRECIOS UNITARIOS'!$S239*500)/AN239))))</f>
        <v>0</v>
      </c>
    </row>
    <row r="240" spans="1:42" s="14" customFormat="1" ht="25.5" x14ac:dyDescent="0.2">
      <c r="A240" s="133">
        <v>231</v>
      </c>
      <c r="B240" s="49" t="s">
        <v>105</v>
      </c>
      <c r="C240" s="49" t="s">
        <v>89</v>
      </c>
      <c r="D240" s="132">
        <v>1</v>
      </c>
      <c r="E240" s="50" t="s">
        <v>331</v>
      </c>
      <c r="F240" s="164">
        <v>975</v>
      </c>
      <c r="G240" s="35">
        <f>'EV PRECIO REFERENCIA'!G240</f>
        <v>0</v>
      </c>
      <c r="H240" s="35" t="str">
        <f>'EV PRECIO REFERENCIA'!I240</f>
        <v>NO OFERTADO</v>
      </c>
      <c r="I240" s="37">
        <f>+IF(H240="NO OFERTADO",0,IF(H240="NO CUMPLE EV TECNICA",0,IF(H240="NO HABILITA",0,IF(H240="HABILITA",('PRECIOS UNITARIOS'!$S240*500)/G240))))</f>
        <v>0</v>
      </c>
      <c r="J240" s="35">
        <f>'EV PRECIO REFERENCIA'!J240</f>
        <v>0</v>
      </c>
      <c r="K240" s="35" t="str">
        <f>'EV PRECIO REFERENCIA'!L240</f>
        <v>NO OFERTADO</v>
      </c>
      <c r="L240" s="37">
        <f>+IF(K240="NO OFERTADO",0,IF(K240="NO CUMPLE EV TECNICA",0,IF(K240="NO HABILITA",0,IF(K240="HABILITA",('PRECIOS UNITARIOS'!$S240*500)/J240))))</f>
        <v>0</v>
      </c>
      <c r="M240" s="35">
        <f>'EV PRECIO REFERENCIA'!M240</f>
        <v>824</v>
      </c>
      <c r="N240" s="35" t="str">
        <f>'EV PRECIO REFERENCIA'!O240</f>
        <v>HABILITA</v>
      </c>
      <c r="O240" s="37">
        <f>+IF(N240="NO OFERTADO",0,IF(N240="NO CUMPLE EV TECNICA",0,IF(N240="NO HABILITA",0,IF(N240="HABILITA",('PRECIOS UNITARIOS'!$S240*500)/M240))))</f>
        <v>500</v>
      </c>
      <c r="P240" s="35">
        <f>'EV PRECIO REFERENCIA'!P240</f>
        <v>1193</v>
      </c>
      <c r="Q240" s="35" t="str">
        <f>'EV PRECIO REFERENCIA'!R240</f>
        <v>HABILITA</v>
      </c>
      <c r="R240" s="37">
        <f>+IF(Q240="NO OFERTADO",0,IF(Q240="NO CUMPLE EV TECNICA",0,IF(Q240="NO HABILITA",0,IF(Q240="HABILITA",('PRECIOS UNITARIOS'!$S240*500)/P240))))</f>
        <v>345.34786253143335</v>
      </c>
      <c r="S240" s="35">
        <f>'EV PRECIO REFERENCIA'!S240</f>
        <v>1695</v>
      </c>
      <c r="T240" s="35" t="str">
        <f>'EV PRECIO REFERENCIA'!U240</f>
        <v>NO HABILITA</v>
      </c>
      <c r="U240" s="37">
        <f>+IF(T240="NO OFERTADO",0,IF(T240="NO CUMPLE EV TECNICA",0,IF(T240="NO HABILITA",0,IF(T240="HABILITA",('PRECIOS UNITARIOS'!$S240*500)/S240))))</f>
        <v>0</v>
      </c>
      <c r="V240" s="35">
        <f>'EV PRECIO REFERENCIA'!V240</f>
        <v>0</v>
      </c>
      <c r="W240" s="35" t="str">
        <f>'EV PRECIO REFERENCIA'!X240</f>
        <v>NO OFERTADO</v>
      </c>
      <c r="X240" s="37">
        <f>+IF(W240="NO OFERTADO",0,IF(W240="NO CUMPLE EV TECNICA",0,IF(W240="NO HABILITA",0,IF(W240="HABILITA",('PRECIOS UNITARIOS'!$S240*500)/V240))))</f>
        <v>0</v>
      </c>
      <c r="Y240" s="35">
        <f>'EV PRECIO REFERENCIA'!Y240</f>
        <v>0</v>
      </c>
      <c r="Z240" s="35" t="str">
        <f>'EV PRECIO REFERENCIA'!AA240</f>
        <v>NO OFERTADO</v>
      </c>
      <c r="AA240" s="37">
        <f>+IF(Z240="NO OFERTADO",0,IF(Z240="NO CUMPLE EV TECNICA",0,IF(Z240="NO HABILITA",0,IF(Z240="HABILITA",('PRECIOS UNITARIOS'!$S240*500)/Y240))))</f>
        <v>0</v>
      </c>
      <c r="AB240" s="35">
        <f>'EV PRECIO REFERENCIA'!AB240</f>
        <v>0</v>
      </c>
      <c r="AC240" s="35" t="str">
        <f>'EV PRECIO REFERENCIA'!AD240</f>
        <v>NO OFERTADO</v>
      </c>
      <c r="AD240" s="37">
        <f>+IF(AC240="NO OFERTADO",0,IF(AC240="NO CUMPLE EV TECNICA",0,IF(AC240="NO HABILITA",0,IF(AC240="HABILITA",('PRECIOS UNITARIOS'!$S240*500)/AB240))))</f>
        <v>0</v>
      </c>
      <c r="AE240" s="35">
        <f>'EV PRECIO REFERENCIA'!AE240</f>
        <v>919</v>
      </c>
      <c r="AF240" s="35" t="str">
        <f>'EV PRECIO REFERENCIA'!AG240</f>
        <v>HABILITA</v>
      </c>
      <c r="AG240" s="37">
        <f>+IF(AF240="NO OFERTADO",0,IF(AF240="NO CUMPLE EV TECNICA",0,IF(AF240="NO HABILITA",0,IF(AF240="HABILITA",('PRECIOS UNITARIOS'!$S240*500)/AE240))))</f>
        <v>448.31338411316648</v>
      </c>
      <c r="AH240" s="35">
        <f>'EV PRECIO REFERENCIA'!AH240</f>
        <v>0</v>
      </c>
      <c r="AI240" s="35" t="str">
        <f>'EV PRECIO REFERENCIA'!AJ240</f>
        <v>NO OFERTADO</v>
      </c>
      <c r="AJ240" s="37">
        <f>+IF(AI240="NO OFERTADO",0,IF(AI240="NO CUMPLE EV TECNICA",0,IF(AI240="NO HABILITA",0,IF(AI240="HABILITA",('PRECIOS UNITARIOS'!$S240*500)/AH240))))</f>
        <v>0</v>
      </c>
      <c r="AK240" s="35">
        <f>'EV PRECIO REFERENCIA'!AK240</f>
        <v>0</v>
      </c>
      <c r="AL240" s="35" t="str">
        <f>'EV PRECIO REFERENCIA'!AM240</f>
        <v>NO OFERTADO</v>
      </c>
      <c r="AM240" s="37">
        <f>+IF(AL240="NO OFERTADO",0,IF(AL240="NO CUMPLE EV TECNICA",0,IF(AL240="NO HABILITA",0,IF(AL240="HABILITA",('PRECIOS UNITARIOS'!$S240*500)/AK240))))</f>
        <v>0</v>
      </c>
      <c r="AN240" s="35">
        <f>'EV PRECIO REFERENCIA'!AN240</f>
        <v>0</v>
      </c>
      <c r="AO240" s="35" t="str">
        <f>'EV PRECIO REFERENCIA'!AP240</f>
        <v>NO OFERTADO</v>
      </c>
      <c r="AP240" s="37">
        <f>+IF(AO240="NO OFERTADO",0,IF(AO240="NO CUMPLE EV TECNICA",0,IF(AO240="NO HABILITA",0,IF(AO240="HABILITA",('PRECIOS UNITARIOS'!$S240*500)/AN240))))</f>
        <v>0</v>
      </c>
    </row>
    <row r="241" spans="1:42" s="14" customFormat="1" ht="25.5" x14ac:dyDescent="0.2">
      <c r="A241" s="132">
        <v>232</v>
      </c>
      <c r="B241" s="49" t="s">
        <v>106</v>
      </c>
      <c r="C241" s="49" t="s">
        <v>89</v>
      </c>
      <c r="D241" s="132">
        <v>1</v>
      </c>
      <c r="E241" s="50" t="s">
        <v>331</v>
      </c>
      <c r="F241" s="164">
        <v>975</v>
      </c>
      <c r="G241" s="35">
        <f>'EV PRECIO REFERENCIA'!G241</f>
        <v>0</v>
      </c>
      <c r="H241" s="35" t="str">
        <f>'EV PRECIO REFERENCIA'!I241</f>
        <v>NO OFERTADO</v>
      </c>
      <c r="I241" s="37">
        <f>+IF(H241="NO OFERTADO",0,IF(H241="NO CUMPLE EV TECNICA",0,IF(H241="NO HABILITA",0,IF(H241="HABILITA",('PRECIOS UNITARIOS'!$S241*500)/G241))))</f>
        <v>0</v>
      </c>
      <c r="J241" s="35">
        <f>'EV PRECIO REFERENCIA'!J241</f>
        <v>0</v>
      </c>
      <c r="K241" s="35" t="str">
        <f>'EV PRECIO REFERENCIA'!L241</f>
        <v>NO OFERTADO</v>
      </c>
      <c r="L241" s="37">
        <f>+IF(K241="NO OFERTADO",0,IF(K241="NO CUMPLE EV TECNICA",0,IF(K241="NO HABILITA",0,IF(K241="HABILITA",('PRECIOS UNITARIOS'!$S241*500)/J241))))</f>
        <v>0</v>
      </c>
      <c r="M241" s="35">
        <f>'EV PRECIO REFERENCIA'!M241</f>
        <v>824</v>
      </c>
      <c r="N241" s="35" t="str">
        <f>'EV PRECIO REFERENCIA'!O241</f>
        <v>HABILITA</v>
      </c>
      <c r="O241" s="37">
        <f>+IF(N241="NO OFERTADO",0,IF(N241="NO CUMPLE EV TECNICA",0,IF(N241="NO HABILITA",0,IF(N241="HABILITA",('PRECIOS UNITARIOS'!$S241*500)/M241))))</f>
        <v>500</v>
      </c>
      <c r="P241" s="35">
        <f>'EV PRECIO REFERENCIA'!P241</f>
        <v>1193</v>
      </c>
      <c r="Q241" s="35" t="str">
        <f>'EV PRECIO REFERENCIA'!R241</f>
        <v>HABILITA</v>
      </c>
      <c r="R241" s="37">
        <f>+IF(Q241="NO OFERTADO",0,IF(Q241="NO CUMPLE EV TECNICA",0,IF(Q241="NO HABILITA",0,IF(Q241="HABILITA",('PRECIOS UNITARIOS'!$S241*500)/P241))))</f>
        <v>345.34786253143335</v>
      </c>
      <c r="S241" s="35">
        <f>'EV PRECIO REFERENCIA'!S241</f>
        <v>1695</v>
      </c>
      <c r="T241" s="35" t="str">
        <f>'EV PRECIO REFERENCIA'!U241</f>
        <v>NO HABILITA</v>
      </c>
      <c r="U241" s="37">
        <f>+IF(T241="NO OFERTADO",0,IF(T241="NO CUMPLE EV TECNICA",0,IF(T241="NO HABILITA",0,IF(T241="HABILITA",('PRECIOS UNITARIOS'!$S241*500)/S241))))</f>
        <v>0</v>
      </c>
      <c r="V241" s="35">
        <f>'EV PRECIO REFERENCIA'!V241</f>
        <v>0</v>
      </c>
      <c r="W241" s="35" t="str">
        <f>'EV PRECIO REFERENCIA'!X241</f>
        <v>NO OFERTADO</v>
      </c>
      <c r="X241" s="37">
        <f>+IF(W241="NO OFERTADO",0,IF(W241="NO CUMPLE EV TECNICA",0,IF(W241="NO HABILITA",0,IF(W241="HABILITA",('PRECIOS UNITARIOS'!$S241*500)/V241))))</f>
        <v>0</v>
      </c>
      <c r="Y241" s="35">
        <f>'EV PRECIO REFERENCIA'!Y241</f>
        <v>0</v>
      </c>
      <c r="Z241" s="35" t="str">
        <f>'EV PRECIO REFERENCIA'!AA241</f>
        <v>NO OFERTADO</v>
      </c>
      <c r="AA241" s="37">
        <f>+IF(Z241="NO OFERTADO",0,IF(Z241="NO CUMPLE EV TECNICA",0,IF(Z241="NO HABILITA",0,IF(Z241="HABILITA",('PRECIOS UNITARIOS'!$S241*500)/Y241))))</f>
        <v>0</v>
      </c>
      <c r="AB241" s="35">
        <f>'EV PRECIO REFERENCIA'!AB241</f>
        <v>0</v>
      </c>
      <c r="AC241" s="35" t="str">
        <f>'EV PRECIO REFERENCIA'!AD241</f>
        <v>NO OFERTADO</v>
      </c>
      <c r="AD241" s="37">
        <f>+IF(AC241="NO OFERTADO",0,IF(AC241="NO CUMPLE EV TECNICA",0,IF(AC241="NO HABILITA",0,IF(AC241="HABILITA",('PRECIOS UNITARIOS'!$S241*500)/AB241))))</f>
        <v>0</v>
      </c>
      <c r="AE241" s="35">
        <f>'EV PRECIO REFERENCIA'!AE241</f>
        <v>919</v>
      </c>
      <c r="AF241" s="35" t="str">
        <f>'EV PRECIO REFERENCIA'!AG241</f>
        <v>HABILITA</v>
      </c>
      <c r="AG241" s="37">
        <f>+IF(AF241="NO OFERTADO",0,IF(AF241="NO CUMPLE EV TECNICA",0,IF(AF241="NO HABILITA",0,IF(AF241="HABILITA",('PRECIOS UNITARIOS'!$S241*500)/AE241))))</f>
        <v>448.31338411316648</v>
      </c>
      <c r="AH241" s="35">
        <f>'EV PRECIO REFERENCIA'!AH241</f>
        <v>0</v>
      </c>
      <c r="AI241" s="35" t="str">
        <f>'EV PRECIO REFERENCIA'!AJ241</f>
        <v>NO OFERTADO</v>
      </c>
      <c r="AJ241" s="37">
        <f>+IF(AI241="NO OFERTADO",0,IF(AI241="NO CUMPLE EV TECNICA",0,IF(AI241="NO HABILITA",0,IF(AI241="HABILITA",('PRECIOS UNITARIOS'!$S241*500)/AH241))))</f>
        <v>0</v>
      </c>
      <c r="AK241" s="35">
        <f>'EV PRECIO REFERENCIA'!AK241</f>
        <v>0</v>
      </c>
      <c r="AL241" s="35" t="str">
        <f>'EV PRECIO REFERENCIA'!AM241</f>
        <v>NO OFERTADO</v>
      </c>
      <c r="AM241" s="37">
        <f>+IF(AL241="NO OFERTADO",0,IF(AL241="NO CUMPLE EV TECNICA",0,IF(AL241="NO HABILITA",0,IF(AL241="HABILITA",('PRECIOS UNITARIOS'!$S241*500)/AK241))))</f>
        <v>0</v>
      </c>
      <c r="AN241" s="35">
        <f>'EV PRECIO REFERENCIA'!AN241</f>
        <v>0</v>
      </c>
      <c r="AO241" s="35" t="str">
        <f>'EV PRECIO REFERENCIA'!AP241</f>
        <v>NO OFERTADO</v>
      </c>
      <c r="AP241" s="37">
        <f>+IF(AO241="NO OFERTADO",0,IF(AO241="NO CUMPLE EV TECNICA",0,IF(AO241="NO HABILITA",0,IF(AO241="HABILITA",('PRECIOS UNITARIOS'!$S241*500)/AN241))))</f>
        <v>0</v>
      </c>
    </row>
    <row r="242" spans="1:42" s="14" customFormat="1" ht="25.5" x14ac:dyDescent="0.2">
      <c r="A242" s="133">
        <v>233</v>
      </c>
      <c r="B242" s="49" t="s">
        <v>110</v>
      </c>
      <c r="C242" s="49" t="s">
        <v>107</v>
      </c>
      <c r="D242" s="132">
        <v>1</v>
      </c>
      <c r="E242" s="50" t="s">
        <v>331</v>
      </c>
      <c r="F242" s="164">
        <v>349398</v>
      </c>
      <c r="G242" s="35">
        <f>'EV PRECIO REFERENCIA'!G242</f>
        <v>0</v>
      </c>
      <c r="H242" s="35" t="str">
        <f>'EV PRECIO REFERENCIA'!I242</f>
        <v>NO OFERTADO</v>
      </c>
      <c r="I242" s="37">
        <f>+IF(H242="NO OFERTADO",0,IF(H242="NO CUMPLE EV TECNICA",0,IF(H242="NO HABILITA",0,IF(H242="HABILITA",('PRECIOS UNITARIOS'!$S242*500)/G242))))</f>
        <v>0</v>
      </c>
      <c r="J242" s="35">
        <f>'EV PRECIO REFERENCIA'!J242</f>
        <v>0</v>
      </c>
      <c r="K242" s="35" t="str">
        <f>'EV PRECIO REFERENCIA'!L242</f>
        <v>NO OFERTADO</v>
      </c>
      <c r="L242" s="37">
        <f>+IF(K242="NO OFERTADO",0,IF(K242="NO CUMPLE EV TECNICA",0,IF(K242="NO HABILITA",0,IF(K242="HABILITA",('PRECIOS UNITARIOS'!$S242*500)/J242))))</f>
        <v>0</v>
      </c>
      <c r="M242" s="35">
        <f>'EV PRECIO REFERENCIA'!M242</f>
        <v>0</v>
      </c>
      <c r="N242" s="35" t="str">
        <f>'EV PRECIO REFERENCIA'!O242</f>
        <v>NO OFERTADO</v>
      </c>
      <c r="O242" s="37">
        <f>+IF(N242="NO OFERTADO",0,IF(N242="NO CUMPLE EV TECNICA",0,IF(N242="NO HABILITA",0,IF(N242="HABILITA",('PRECIOS UNITARIOS'!$S242*500)/M242))))</f>
        <v>0</v>
      </c>
      <c r="P242" s="35">
        <f>'EV PRECIO REFERENCIA'!P242</f>
        <v>0</v>
      </c>
      <c r="Q242" s="35" t="str">
        <f>'EV PRECIO REFERENCIA'!R242</f>
        <v>NO OFERTADO</v>
      </c>
      <c r="R242" s="37">
        <f>+IF(Q242="NO OFERTADO",0,IF(Q242="NO CUMPLE EV TECNICA",0,IF(Q242="NO HABILITA",0,IF(Q242="HABILITA",('PRECIOS UNITARIOS'!$S242*500)/P242))))</f>
        <v>0</v>
      </c>
      <c r="S242" s="35">
        <f>'EV PRECIO REFERENCIA'!S242</f>
        <v>0</v>
      </c>
      <c r="T242" s="35" t="str">
        <f>'EV PRECIO REFERENCIA'!U242</f>
        <v>NO OFERTADO</v>
      </c>
      <c r="U242" s="37">
        <f>+IF(T242="NO OFERTADO",0,IF(T242="NO CUMPLE EV TECNICA",0,IF(T242="NO HABILITA",0,IF(T242="HABILITA",('PRECIOS UNITARIOS'!$S242*500)/S242))))</f>
        <v>0</v>
      </c>
      <c r="V242" s="35">
        <f>'EV PRECIO REFERENCIA'!V242</f>
        <v>0</v>
      </c>
      <c r="W242" s="35" t="str">
        <f>'EV PRECIO REFERENCIA'!X242</f>
        <v>NO OFERTADO</v>
      </c>
      <c r="X242" s="37">
        <f>+IF(W242="NO OFERTADO",0,IF(W242="NO CUMPLE EV TECNICA",0,IF(W242="NO HABILITA",0,IF(W242="HABILITA",('PRECIOS UNITARIOS'!$S242*500)/V242))))</f>
        <v>0</v>
      </c>
      <c r="Y242" s="35">
        <f>'EV PRECIO REFERENCIA'!Y242</f>
        <v>0</v>
      </c>
      <c r="Z242" s="35" t="str">
        <f>'EV PRECIO REFERENCIA'!AA242</f>
        <v>NO OFERTADO</v>
      </c>
      <c r="AA242" s="37">
        <f>+IF(Z242="NO OFERTADO",0,IF(Z242="NO CUMPLE EV TECNICA",0,IF(Z242="NO HABILITA",0,IF(Z242="HABILITA",('PRECIOS UNITARIOS'!$S242*500)/Y242))))</f>
        <v>0</v>
      </c>
      <c r="AB242" s="35">
        <f>'EV PRECIO REFERENCIA'!AB242</f>
        <v>0</v>
      </c>
      <c r="AC242" s="35" t="str">
        <f>'EV PRECIO REFERENCIA'!AD242</f>
        <v>NO OFERTADO</v>
      </c>
      <c r="AD242" s="37">
        <f>+IF(AC242="NO OFERTADO",0,IF(AC242="NO CUMPLE EV TECNICA",0,IF(AC242="NO HABILITA",0,IF(AC242="HABILITA",('PRECIOS UNITARIOS'!$S242*500)/AB242))))</f>
        <v>0</v>
      </c>
      <c r="AE242" s="35">
        <f>'EV PRECIO REFERENCIA'!AE242</f>
        <v>329545</v>
      </c>
      <c r="AF242" s="35" t="str">
        <f>'EV PRECIO REFERENCIA'!AG242</f>
        <v>HABILITA</v>
      </c>
      <c r="AG242" s="37">
        <f>+IF(AF242="NO OFERTADO",0,IF(AF242="NO CUMPLE EV TECNICA",0,IF(AF242="NO HABILITA",0,IF(AF242="HABILITA",('PRECIOS UNITARIOS'!$S242*500)/AE242))))</f>
        <v>500</v>
      </c>
      <c r="AH242" s="35">
        <f>'EV PRECIO REFERENCIA'!AH242</f>
        <v>0</v>
      </c>
      <c r="AI242" s="35" t="str">
        <f>'EV PRECIO REFERENCIA'!AJ242</f>
        <v>NO OFERTADO</v>
      </c>
      <c r="AJ242" s="37">
        <f>+IF(AI242="NO OFERTADO",0,IF(AI242="NO CUMPLE EV TECNICA",0,IF(AI242="NO HABILITA",0,IF(AI242="HABILITA",('PRECIOS UNITARIOS'!$S242*500)/AH242))))</f>
        <v>0</v>
      </c>
      <c r="AK242" s="35">
        <f>'EV PRECIO REFERENCIA'!AK242</f>
        <v>0</v>
      </c>
      <c r="AL242" s="35" t="str">
        <f>'EV PRECIO REFERENCIA'!AM242</f>
        <v>NO OFERTADO</v>
      </c>
      <c r="AM242" s="37">
        <f>+IF(AL242="NO OFERTADO",0,IF(AL242="NO CUMPLE EV TECNICA",0,IF(AL242="NO HABILITA",0,IF(AL242="HABILITA",('PRECIOS UNITARIOS'!$S242*500)/AK242))))</f>
        <v>0</v>
      </c>
      <c r="AN242" s="35">
        <f>'EV PRECIO REFERENCIA'!AN242</f>
        <v>0</v>
      </c>
      <c r="AO242" s="35" t="str">
        <f>'EV PRECIO REFERENCIA'!AP242</f>
        <v>NO OFERTADO</v>
      </c>
      <c r="AP242" s="37">
        <f>+IF(AO242="NO OFERTADO",0,IF(AO242="NO CUMPLE EV TECNICA",0,IF(AO242="NO HABILITA",0,IF(AO242="HABILITA",('PRECIOS UNITARIOS'!$S242*500)/AN242))))</f>
        <v>0</v>
      </c>
    </row>
    <row r="243" spans="1:42" s="14" customFormat="1" ht="25.5" x14ac:dyDescent="0.2">
      <c r="A243" s="132">
        <v>234</v>
      </c>
      <c r="B243" s="49" t="s">
        <v>112</v>
      </c>
      <c r="C243" s="49" t="s">
        <v>107</v>
      </c>
      <c r="D243" s="132">
        <v>1</v>
      </c>
      <c r="E243" s="50" t="s">
        <v>331</v>
      </c>
      <c r="F243" s="164">
        <v>273494</v>
      </c>
      <c r="G243" s="35">
        <f>'EV PRECIO REFERENCIA'!G243</f>
        <v>0</v>
      </c>
      <c r="H243" s="35" t="str">
        <f>'EV PRECIO REFERENCIA'!I243</f>
        <v>NO OFERTADO</v>
      </c>
      <c r="I243" s="37">
        <f>+IF(H243="NO OFERTADO",0,IF(H243="NO CUMPLE EV TECNICA",0,IF(H243="NO HABILITA",0,IF(H243="HABILITA",('PRECIOS UNITARIOS'!$S243*500)/G243))))</f>
        <v>0</v>
      </c>
      <c r="J243" s="35">
        <f>'EV PRECIO REFERENCIA'!J243</f>
        <v>0</v>
      </c>
      <c r="K243" s="35" t="str">
        <f>'EV PRECIO REFERENCIA'!L243</f>
        <v>NO OFERTADO</v>
      </c>
      <c r="L243" s="37">
        <f>+IF(K243="NO OFERTADO",0,IF(K243="NO CUMPLE EV TECNICA",0,IF(K243="NO HABILITA",0,IF(K243="HABILITA",('PRECIOS UNITARIOS'!$S243*500)/J243))))</f>
        <v>0</v>
      </c>
      <c r="M243" s="35">
        <f>'EV PRECIO REFERENCIA'!M243</f>
        <v>0</v>
      </c>
      <c r="N243" s="35" t="str">
        <f>'EV PRECIO REFERENCIA'!O243</f>
        <v>NO OFERTADO</v>
      </c>
      <c r="O243" s="37">
        <f>+IF(N243="NO OFERTADO",0,IF(N243="NO CUMPLE EV TECNICA",0,IF(N243="NO HABILITA",0,IF(N243="HABILITA",('PRECIOS UNITARIOS'!$S243*500)/M243))))</f>
        <v>0</v>
      </c>
      <c r="P243" s="35">
        <f>'EV PRECIO REFERENCIA'!P243</f>
        <v>257955</v>
      </c>
      <c r="Q243" s="35" t="str">
        <f>'EV PRECIO REFERENCIA'!R243</f>
        <v>HABILITA</v>
      </c>
      <c r="R243" s="37">
        <f>+IF(Q243="NO OFERTADO",0,IF(Q243="NO CUMPLE EV TECNICA",0,IF(Q243="NO HABILITA",0,IF(Q243="HABILITA",('PRECIOS UNITARIOS'!$S243*500)/P243))))</f>
        <v>500</v>
      </c>
      <c r="S243" s="35">
        <f>'EV PRECIO REFERENCIA'!S243</f>
        <v>0</v>
      </c>
      <c r="T243" s="35" t="str">
        <f>'EV PRECIO REFERENCIA'!U243</f>
        <v>NO OFERTADO</v>
      </c>
      <c r="U243" s="37">
        <f>+IF(T243="NO OFERTADO",0,IF(T243="NO CUMPLE EV TECNICA",0,IF(T243="NO HABILITA",0,IF(T243="HABILITA",('PRECIOS UNITARIOS'!$S243*500)/S243))))</f>
        <v>0</v>
      </c>
      <c r="V243" s="35">
        <f>'EV PRECIO REFERENCIA'!V243</f>
        <v>0</v>
      </c>
      <c r="W243" s="35" t="str">
        <f>'EV PRECIO REFERENCIA'!X243</f>
        <v>NO OFERTADO</v>
      </c>
      <c r="X243" s="37">
        <f>+IF(W243="NO OFERTADO",0,IF(W243="NO CUMPLE EV TECNICA",0,IF(W243="NO HABILITA",0,IF(W243="HABILITA",('PRECIOS UNITARIOS'!$S243*500)/V243))))</f>
        <v>0</v>
      </c>
      <c r="Y243" s="35">
        <f>'EV PRECIO REFERENCIA'!Y243</f>
        <v>0</v>
      </c>
      <c r="Z243" s="35" t="str">
        <f>'EV PRECIO REFERENCIA'!AA243</f>
        <v>NO OFERTADO</v>
      </c>
      <c r="AA243" s="37">
        <f>+IF(Z243="NO OFERTADO",0,IF(Z243="NO CUMPLE EV TECNICA",0,IF(Z243="NO HABILITA",0,IF(Z243="HABILITA",('PRECIOS UNITARIOS'!$S243*500)/Y243))))</f>
        <v>0</v>
      </c>
      <c r="AB243" s="35">
        <f>'EV PRECIO REFERENCIA'!AB243</f>
        <v>0</v>
      </c>
      <c r="AC243" s="35" t="str">
        <f>'EV PRECIO REFERENCIA'!AD243</f>
        <v>NO OFERTADO</v>
      </c>
      <c r="AD243" s="37">
        <f>+IF(AC243="NO OFERTADO",0,IF(AC243="NO CUMPLE EV TECNICA",0,IF(AC243="NO HABILITA",0,IF(AC243="HABILITA",('PRECIOS UNITARIOS'!$S243*500)/AB243))))</f>
        <v>0</v>
      </c>
      <c r="AE243" s="35">
        <f>'EV PRECIO REFERENCIA'!AE243</f>
        <v>257955</v>
      </c>
      <c r="AF243" s="35" t="str">
        <f>'EV PRECIO REFERENCIA'!AG243</f>
        <v>HABILITA</v>
      </c>
      <c r="AG243" s="37">
        <f>+IF(AF243="NO OFERTADO",0,IF(AF243="NO CUMPLE EV TECNICA",0,IF(AF243="NO HABILITA",0,IF(AF243="HABILITA",('PRECIOS UNITARIOS'!$S243*500)/AE243))))</f>
        <v>500</v>
      </c>
      <c r="AH243" s="35">
        <f>'EV PRECIO REFERENCIA'!AH243</f>
        <v>0</v>
      </c>
      <c r="AI243" s="35" t="str">
        <f>'EV PRECIO REFERENCIA'!AJ243</f>
        <v>NO OFERTADO</v>
      </c>
      <c r="AJ243" s="37">
        <f>+IF(AI243="NO OFERTADO",0,IF(AI243="NO CUMPLE EV TECNICA",0,IF(AI243="NO HABILITA",0,IF(AI243="HABILITA",('PRECIOS UNITARIOS'!$S243*500)/AH243))))</f>
        <v>0</v>
      </c>
      <c r="AK243" s="35">
        <f>'EV PRECIO REFERENCIA'!AK243</f>
        <v>0</v>
      </c>
      <c r="AL243" s="35" t="str">
        <f>'EV PRECIO REFERENCIA'!AM243</f>
        <v>NO OFERTADO</v>
      </c>
      <c r="AM243" s="37">
        <f>+IF(AL243="NO OFERTADO",0,IF(AL243="NO CUMPLE EV TECNICA",0,IF(AL243="NO HABILITA",0,IF(AL243="HABILITA",('PRECIOS UNITARIOS'!$S243*500)/AK243))))</f>
        <v>0</v>
      </c>
      <c r="AN243" s="35">
        <f>'EV PRECIO REFERENCIA'!AN243</f>
        <v>0</v>
      </c>
      <c r="AO243" s="35" t="str">
        <f>'EV PRECIO REFERENCIA'!AP243</f>
        <v>NO OFERTADO</v>
      </c>
      <c r="AP243" s="37">
        <f>+IF(AO243="NO OFERTADO",0,IF(AO243="NO CUMPLE EV TECNICA",0,IF(AO243="NO HABILITA",0,IF(AO243="HABILITA",('PRECIOS UNITARIOS'!$S243*500)/AN243))))</f>
        <v>0</v>
      </c>
    </row>
    <row r="244" spans="1:42" s="14" customFormat="1" ht="25.5" x14ac:dyDescent="0.2">
      <c r="A244" s="133">
        <v>235</v>
      </c>
      <c r="B244" s="49" t="s">
        <v>123</v>
      </c>
      <c r="C244" s="49" t="s">
        <v>121</v>
      </c>
      <c r="D244" s="132">
        <v>1</v>
      </c>
      <c r="E244" s="50" t="s">
        <v>331</v>
      </c>
      <c r="F244" s="164">
        <v>208976</v>
      </c>
      <c r="G244" s="35">
        <f>'EV PRECIO REFERENCIA'!G244</f>
        <v>0</v>
      </c>
      <c r="H244" s="35" t="str">
        <f>'EV PRECIO REFERENCIA'!I244</f>
        <v>NO OFERTADO</v>
      </c>
      <c r="I244" s="37">
        <f>+IF(H244="NO OFERTADO",0,IF(H244="NO CUMPLE EV TECNICA",0,IF(H244="NO HABILITA",0,IF(H244="HABILITA",('PRECIOS UNITARIOS'!$S244*500)/G244))))</f>
        <v>0</v>
      </c>
      <c r="J244" s="35">
        <f>'EV PRECIO REFERENCIA'!J244</f>
        <v>0</v>
      </c>
      <c r="K244" s="35" t="str">
        <f>'EV PRECIO REFERENCIA'!L244</f>
        <v>NO OFERTADO</v>
      </c>
      <c r="L244" s="37">
        <f>+IF(K244="NO OFERTADO",0,IF(K244="NO CUMPLE EV TECNICA",0,IF(K244="NO HABILITA",0,IF(K244="HABILITA",('PRECIOS UNITARIOS'!$S244*500)/J244))))</f>
        <v>0</v>
      </c>
      <c r="M244" s="35">
        <f>'EV PRECIO REFERENCIA'!M244</f>
        <v>0</v>
      </c>
      <c r="N244" s="35" t="str">
        <f>'EV PRECIO REFERENCIA'!O244</f>
        <v>NO OFERTADO</v>
      </c>
      <c r="O244" s="37">
        <f>+IF(N244="NO OFERTADO",0,IF(N244="NO CUMPLE EV TECNICA",0,IF(N244="NO HABILITA",0,IF(N244="HABILITA",('PRECIOS UNITARIOS'!$S244*500)/M244))))</f>
        <v>0</v>
      </c>
      <c r="P244" s="35">
        <f>'EV PRECIO REFERENCIA'!P244</f>
        <v>219545</v>
      </c>
      <c r="Q244" s="35" t="str">
        <f>'EV PRECIO REFERENCIA'!R244</f>
        <v>NO HABILITA</v>
      </c>
      <c r="R244" s="37">
        <f>+IF(Q244="NO OFERTADO",0,IF(Q244="NO CUMPLE EV TECNICA",0,IF(Q244="NO HABILITA",0,IF(Q244="HABILITA",('PRECIOS UNITARIOS'!$S244*500)/P244))))</f>
        <v>0</v>
      </c>
      <c r="S244" s="35">
        <f>'EV PRECIO REFERENCIA'!S244</f>
        <v>0</v>
      </c>
      <c r="T244" s="35" t="str">
        <f>'EV PRECIO REFERENCIA'!U244</f>
        <v>NO OFERTADO</v>
      </c>
      <c r="U244" s="37">
        <f>+IF(T244="NO OFERTADO",0,IF(T244="NO CUMPLE EV TECNICA",0,IF(T244="NO HABILITA",0,IF(T244="HABILITA",('PRECIOS UNITARIOS'!$S244*500)/S244))))</f>
        <v>0</v>
      </c>
      <c r="V244" s="35">
        <f>'EV PRECIO REFERENCIA'!V244</f>
        <v>0</v>
      </c>
      <c r="W244" s="35" t="str">
        <f>'EV PRECIO REFERENCIA'!X244</f>
        <v>NO OFERTADO</v>
      </c>
      <c r="X244" s="37">
        <f>+IF(W244="NO OFERTADO",0,IF(W244="NO CUMPLE EV TECNICA",0,IF(W244="NO HABILITA",0,IF(W244="HABILITA",('PRECIOS UNITARIOS'!$S244*500)/V244))))</f>
        <v>0</v>
      </c>
      <c r="Y244" s="35">
        <f>'EV PRECIO REFERENCIA'!Y244</f>
        <v>0</v>
      </c>
      <c r="Z244" s="35" t="str">
        <f>'EV PRECIO REFERENCIA'!AA244</f>
        <v>NO OFERTADO</v>
      </c>
      <c r="AA244" s="37">
        <f>+IF(Z244="NO OFERTADO",0,IF(Z244="NO CUMPLE EV TECNICA",0,IF(Z244="NO HABILITA",0,IF(Z244="HABILITA",('PRECIOS UNITARIOS'!$S244*500)/Y244))))</f>
        <v>0</v>
      </c>
      <c r="AB244" s="35">
        <f>'EV PRECIO REFERENCIA'!AB244</f>
        <v>0</v>
      </c>
      <c r="AC244" s="35" t="str">
        <f>'EV PRECIO REFERENCIA'!AD244</f>
        <v>NO OFERTADO</v>
      </c>
      <c r="AD244" s="37">
        <f>+IF(AC244="NO OFERTADO",0,IF(AC244="NO CUMPLE EV TECNICA",0,IF(AC244="NO HABILITA",0,IF(AC244="HABILITA",('PRECIOS UNITARIOS'!$S244*500)/AB244))))</f>
        <v>0</v>
      </c>
      <c r="AE244" s="35">
        <f>'EV PRECIO REFERENCIA'!AE244</f>
        <v>263472</v>
      </c>
      <c r="AF244" s="35" t="str">
        <f>'EV PRECIO REFERENCIA'!AG244</f>
        <v>HABILITA</v>
      </c>
      <c r="AG244" s="37">
        <f>+IF(AF244="NO OFERTADO",0,IF(AF244="NO CUMPLE EV TECNICA",0,IF(AF244="NO HABILITA",0,IF(AF244="HABILITA",('PRECIOS UNITARIOS'!$S244*500)/AE244))))</f>
        <v>500</v>
      </c>
      <c r="AH244" s="35">
        <f>'EV PRECIO REFERENCIA'!AH244</f>
        <v>0</v>
      </c>
      <c r="AI244" s="35" t="str">
        <f>'EV PRECIO REFERENCIA'!AJ244</f>
        <v>NO OFERTADO</v>
      </c>
      <c r="AJ244" s="37">
        <f>+IF(AI244="NO OFERTADO",0,IF(AI244="NO CUMPLE EV TECNICA",0,IF(AI244="NO HABILITA",0,IF(AI244="HABILITA",('PRECIOS UNITARIOS'!$S244*500)/AH244))))</f>
        <v>0</v>
      </c>
      <c r="AK244" s="35">
        <f>'EV PRECIO REFERENCIA'!AK244</f>
        <v>0</v>
      </c>
      <c r="AL244" s="35" t="str">
        <f>'EV PRECIO REFERENCIA'!AM244</f>
        <v>NO OFERTADO</v>
      </c>
      <c r="AM244" s="37">
        <f>+IF(AL244="NO OFERTADO",0,IF(AL244="NO CUMPLE EV TECNICA",0,IF(AL244="NO HABILITA",0,IF(AL244="HABILITA",('PRECIOS UNITARIOS'!$S244*500)/AK244))))</f>
        <v>0</v>
      </c>
      <c r="AN244" s="35">
        <f>'EV PRECIO REFERENCIA'!AN244</f>
        <v>0</v>
      </c>
      <c r="AO244" s="35" t="str">
        <f>'EV PRECIO REFERENCIA'!AP244</f>
        <v>NO OFERTADO</v>
      </c>
      <c r="AP244" s="37">
        <f>+IF(AO244="NO OFERTADO",0,IF(AO244="NO CUMPLE EV TECNICA",0,IF(AO244="NO HABILITA",0,IF(AO244="HABILITA",('PRECIOS UNITARIOS'!$S244*500)/AN244))))</f>
        <v>0</v>
      </c>
    </row>
    <row r="245" spans="1:42" s="14" customFormat="1" ht="38.25" x14ac:dyDescent="0.2">
      <c r="A245" s="132">
        <v>236</v>
      </c>
      <c r="B245" s="49" t="s">
        <v>125</v>
      </c>
      <c r="C245" s="49" t="s">
        <v>121</v>
      </c>
      <c r="D245" s="132">
        <v>1</v>
      </c>
      <c r="E245" s="50" t="s">
        <v>331</v>
      </c>
      <c r="F245" s="164">
        <v>133299</v>
      </c>
      <c r="G245" s="35">
        <f>'EV PRECIO REFERENCIA'!G245</f>
        <v>0</v>
      </c>
      <c r="H245" s="35" t="str">
        <f>'EV PRECIO REFERENCIA'!I245</f>
        <v>NO OFERTADO</v>
      </c>
      <c r="I245" s="37">
        <f>+IF(H245="NO OFERTADO",0,IF(H245="NO CUMPLE EV TECNICA",0,IF(H245="NO HABILITA",0,IF(H245="HABILITA",('PRECIOS UNITARIOS'!$S245*500)/G245))))</f>
        <v>0</v>
      </c>
      <c r="J245" s="35">
        <f>'EV PRECIO REFERENCIA'!J245</f>
        <v>0</v>
      </c>
      <c r="K245" s="35" t="str">
        <f>'EV PRECIO REFERENCIA'!L245</f>
        <v>NO OFERTADO</v>
      </c>
      <c r="L245" s="37">
        <f>+IF(K245="NO OFERTADO",0,IF(K245="NO CUMPLE EV TECNICA",0,IF(K245="NO HABILITA",0,IF(K245="HABILITA",('PRECIOS UNITARIOS'!$S245*500)/J245))))</f>
        <v>0</v>
      </c>
      <c r="M245" s="35">
        <f>'EV PRECIO REFERENCIA'!M245</f>
        <v>0</v>
      </c>
      <c r="N245" s="35" t="str">
        <f>'EV PRECIO REFERENCIA'!O245</f>
        <v>NO OFERTADO</v>
      </c>
      <c r="O245" s="37">
        <f>+IF(N245="NO OFERTADO",0,IF(N245="NO CUMPLE EV TECNICA",0,IF(N245="NO HABILITA",0,IF(N245="HABILITA",('PRECIOS UNITARIOS'!$S245*500)/M245))))</f>
        <v>0</v>
      </c>
      <c r="P245" s="35">
        <f>'EV PRECIO REFERENCIA'!P245</f>
        <v>0</v>
      </c>
      <c r="Q245" s="35" t="str">
        <f>'EV PRECIO REFERENCIA'!R245</f>
        <v>NO OFERTADO</v>
      </c>
      <c r="R245" s="37">
        <f>+IF(Q245="NO OFERTADO",0,IF(Q245="NO CUMPLE EV TECNICA",0,IF(Q245="NO HABILITA",0,IF(Q245="HABILITA",('PRECIOS UNITARIOS'!$S245*500)/P245))))</f>
        <v>0</v>
      </c>
      <c r="S245" s="35">
        <f>'EV PRECIO REFERENCIA'!S245</f>
        <v>0</v>
      </c>
      <c r="T245" s="35" t="str">
        <f>'EV PRECIO REFERENCIA'!U245</f>
        <v>NO OFERTADO</v>
      </c>
      <c r="U245" s="37">
        <f>+IF(T245="NO OFERTADO",0,IF(T245="NO CUMPLE EV TECNICA",0,IF(T245="NO HABILITA",0,IF(T245="HABILITA",('PRECIOS UNITARIOS'!$S245*500)/S245))))</f>
        <v>0</v>
      </c>
      <c r="V245" s="35">
        <f>'EV PRECIO REFERENCIA'!V245</f>
        <v>0</v>
      </c>
      <c r="W245" s="35" t="str">
        <f>'EV PRECIO REFERENCIA'!X245</f>
        <v>NO OFERTADO</v>
      </c>
      <c r="X245" s="37">
        <f>+IF(W245="NO OFERTADO",0,IF(W245="NO CUMPLE EV TECNICA",0,IF(W245="NO HABILITA",0,IF(W245="HABILITA",('PRECIOS UNITARIOS'!$S245*500)/V245))))</f>
        <v>0</v>
      </c>
      <c r="Y245" s="35">
        <f>'EV PRECIO REFERENCIA'!Y245</f>
        <v>0</v>
      </c>
      <c r="Z245" s="35" t="str">
        <f>'EV PRECIO REFERENCIA'!AA245</f>
        <v>NO OFERTADO</v>
      </c>
      <c r="AA245" s="37">
        <f>+IF(Z245="NO OFERTADO",0,IF(Z245="NO CUMPLE EV TECNICA",0,IF(Z245="NO HABILITA",0,IF(Z245="HABILITA",('PRECIOS UNITARIOS'!$S245*500)/Y245))))</f>
        <v>0</v>
      </c>
      <c r="AB245" s="35">
        <f>'EV PRECIO REFERENCIA'!AB245</f>
        <v>0</v>
      </c>
      <c r="AC245" s="35" t="str">
        <f>'EV PRECIO REFERENCIA'!AD245</f>
        <v>NO OFERTADO</v>
      </c>
      <c r="AD245" s="37">
        <f>+IF(AC245="NO OFERTADO",0,IF(AC245="NO CUMPLE EV TECNICA",0,IF(AC245="NO HABILITA",0,IF(AC245="HABILITA",('PRECIOS UNITARIOS'!$S245*500)/AB245))))</f>
        <v>0</v>
      </c>
      <c r="AE245" s="35">
        <f>'EV PRECIO REFERENCIA'!AE245</f>
        <v>125725</v>
      </c>
      <c r="AF245" s="35" t="str">
        <f>'EV PRECIO REFERENCIA'!AG245</f>
        <v>HABILITA</v>
      </c>
      <c r="AG245" s="37">
        <f>+IF(AF245="NO OFERTADO",0,IF(AF245="NO CUMPLE EV TECNICA",0,IF(AF245="NO HABILITA",0,IF(AF245="HABILITA",('PRECIOS UNITARIOS'!$S245*500)/AE245))))</f>
        <v>500</v>
      </c>
      <c r="AH245" s="35">
        <f>'EV PRECIO REFERENCIA'!AH245</f>
        <v>0</v>
      </c>
      <c r="AI245" s="35" t="str">
        <f>'EV PRECIO REFERENCIA'!AJ245</f>
        <v>NO OFERTADO</v>
      </c>
      <c r="AJ245" s="37">
        <f>+IF(AI245="NO OFERTADO",0,IF(AI245="NO CUMPLE EV TECNICA",0,IF(AI245="NO HABILITA",0,IF(AI245="HABILITA",('PRECIOS UNITARIOS'!$S245*500)/AH245))))</f>
        <v>0</v>
      </c>
      <c r="AK245" s="35">
        <f>'EV PRECIO REFERENCIA'!AK245</f>
        <v>0</v>
      </c>
      <c r="AL245" s="35" t="str">
        <f>'EV PRECIO REFERENCIA'!AM245</f>
        <v>NO OFERTADO</v>
      </c>
      <c r="AM245" s="37">
        <f>+IF(AL245="NO OFERTADO",0,IF(AL245="NO CUMPLE EV TECNICA",0,IF(AL245="NO HABILITA",0,IF(AL245="HABILITA",('PRECIOS UNITARIOS'!$S245*500)/AK245))))</f>
        <v>0</v>
      </c>
      <c r="AN245" s="35">
        <f>'EV PRECIO REFERENCIA'!AN245</f>
        <v>0</v>
      </c>
      <c r="AO245" s="35" t="str">
        <f>'EV PRECIO REFERENCIA'!AP245</f>
        <v>NO OFERTADO</v>
      </c>
      <c r="AP245" s="37">
        <f>+IF(AO245="NO OFERTADO",0,IF(AO245="NO CUMPLE EV TECNICA",0,IF(AO245="NO HABILITA",0,IF(AO245="HABILITA",('PRECIOS UNITARIOS'!$S245*500)/AN245))))</f>
        <v>0</v>
      </c>
    </row>
    <row r="246" spans="1:42" s="14" customFormat="1" ht="25.5" x14ac:dyDescent="0.2">
      <c r="A246" s="133">
        <v>237</v>
      </c>
      <c r="B246" s="49" t="s">
        <v>128</v>
      </c>
      <c r="C246" s="49" t="s">
        <v>129</v>
      </c>
      <c r="D246" s="132">
        <v>1</v>
      </c>
      <c r="E246" s="50" t="s">
        <v>331</v>
      </c>
      <c r="F246" s="164">
        <v>370</v>
      </c>
      <c r="G246" s="35">
        <f>'EV PRECIO REFERENCIA'!G246</f>
        <v>0</v>
      </c>
      <c r="H246" s="35" t="str">
        <f>'EV PRECIO REFERENCIA'!I246</f>
        <v>NO OFERTADO</v>
      </c>
      <c r="I246" s="37">
        <f>+IF(H246="NO OFERTADO",0,IF(H246="NO CUMPLE EV TECNICA",0,IF(H246="NO HABILITA",0,IF(H246="HABILITA",('PRECIOS UNITARIOS'!$S246*500)/G246))))</f>
        <v>0</v>
      </c>
      <c r="J246" s="35">
        <f>'EV PRECIO REFERENCIA'!J246</f>
        <v>0</v>
      </c>
      <c r="K246" s="35" t="str">
        <f>'EV PRECIO REFERENCIA'!L246</f>
        <v>NO OFERTADO</v>
      </c>
      <c r="L246" s="37">
        <f>+IF(K246="NO OFERTADO",0,IF(K246="NO CUMPLE EV TECNICA",0,IF(K246="NO HABILITA",0,IF(K246="HABILITA",('PRECIOS UNITARIOS'!$S246*500)/J246))))</f>
        <v>0</v>
      </c>
      <c r="M246" s="35">
        <f>'EV PRECIO REFERENCIA'!M246</f>
        <v>323.68</v>
      </c>
      <c r="N246" s="35" t="str">
        <f>'EV PRECIO REFERENCIA'!O246</f>
        <v>HABILITA</v>
      </c>
      <c r="O246" s="37">
        <f>+IF(N246="NO OFERTADO",0,IF(N246="NO CUMPLE EV TECNICA",0,IF(N246="NO HABILITA",0,IF(N246="HABILITA",('PRECIOS UNITARIOS'!$S246*500)/M246))))</f>
        <v>500</v>
      </c>
      <c r="P246" s="35">
        <f>'EV PRECIO REFERENCIA'!P246</f>
        <v>396.27</v>
      </c>
      <c r="Q246" s="35" t="str">
        <f>'EV PRECIO REFERENCIA'!R246</f>
        <v>HABILITA</v>
      </c>
      <c r="R246" s="37">
        <f>+IF(Q246="NO OFERTADO",0,IF(Q246="NO CUMPLE EV TECNICA",0,IF(Q246="NO HABILITA",0,IF(Q246="HABILITA",('PRECIOS UNITARIOS'!$S246*500)/P246))))</f>
        <v>408.40840840840843</v>
      </c>
      <c r="S246" s="35">
        <f>'EV PRECIO REFERENCIA'!S246</f>
        <v>0</v>
      </c>
      <c r="T246" s="35" t="str">
        <f>'EV PRECIO REFERENCIA'!U246</f>
        <v>NO OFERTADO</v>
      </c>
      <c r="U246" s="37">
        <f>+IF(T246="NO OFERTADO",0,IF(T246="NO CUMPLE EV TECNICA",0,IF(T246="NO HABILITA",0,IF(T246="HABILITA",('PRECIOS UNITARIOS'!$S246*500)/S246))))</f>
        <v>0</v>
      </c>
      <c r="V246" s="35">
        <f>'EV PRECIO REFERENCIA'!V246</f>
        <v>0</v>
      </c>
      <c r="W246" s="35" t="str">
        <f>'EV PRECIO REFERENCIA'!X246</f>
        <v>NO OFERTADO</v>
      </c>
      <c r="X246" s="37">
        <f>+IF(W246="NO OFERTADO",0,IF(W246="NO CUMPLE EV TECNICA",0,IF(W246="NO HABILITA",0,IF(W246="HABILITA",('PRECIOS UNITARIOS'!$S246*500)/V246))))</f>
        <v>0</v>
      </c>
      <c r="Y246" s="35">
        <f>'EV PRECIO REFERENCIA'!Y246</f>
        <v>0</v>
      </c>
      <c r="Z246" s="35" t="str">
        <f>'EV PRECIO REFERENCIA'!AA246</f>
        <v>NO OFERTADO</v>
      </c>
      <c r="AA246" s="37">
        <f>+IF(Z246="NO OFERTADO",0,IF(Z246="NO CUMPLE EV TECNICA",0,IF(Z246="NO HABILITA",0,IF(Z246="HABILITA",('PRECIOS UNITARIOS'!$S246*500)/Y246))))</f>
        <v>0</v>
      </c>
      <c r="AB246" s="35">
        <f>'EV PRECIO REFERENCIA'!AB246</f>
        <v>0</v>
      </c>
      <c r="AC246" s="35" t="str">
        <f>'EV PRECIO REFERENCIA'!AD246</f>
        <v>NO OFERTADO</v>
      </c>
      <c r="AD246" s="37">
        <f>+IF(AC246="NO OFERTADO",0,IF(AC246="NO CUMPLE EV TECNICA",0,IF(AC246="NO HABILITA",0,IF(AC246="HABILITA",('PRECIOS UNITARIOS'!$S246*500)/AB246))))</f>
        <v>0</v>
      </c>
      <c r="AE246" s="35">
        <f>'EV PRECIO REFERENCIA'!AE246</f>
        <v>348.67</v>
      </c>
      <c r="AF246" s="35" t="str">
        <f>'EV PRECIO REFERENCIA'!AG246</f>
        <v>HABILITA</v>
      </c>
      <c r="AG246" s="37">
        <f>+IF(AF246="NO OFERTADO",0,IF(AF246="NO CUMPLE EV TECNICA",0,IF(AF246="NO HABILITA",0,IF(AF246="HABILITA",('PRECIOS UNITARIOS'!$S246*500)/AE246))))</f>
        <v>464.16382252559725</v>
      </c>
      <c r="AH246" s="35">
        <f>'EV PRECIO REFERENCIA'!AH246</f>
        <v>0</v>
      </c>
      <c r="AI246" s="35" t="str">
        <f>'EV PRECIO REFERENCIA'!AJ246</f>
        <v>NO OFERTADO</v>
      </c>
      <c r="AJ246" s="37">
        <f>+IF(AI246="NO OFERTADO",0,IF(AI246="NO CUMPLE EV TECNICA",0,IF(AI246="NO HABILITA",0,IF(AI246="HABILITA",('PRECIOS UNITARIOS'!$S246*500)/AH246))))</f>
        <v>0</v>
      </c>
      <c r="AK246" s="35">
        <f>'EV PRECIO REFERENCIA'!AK246</f>
        <v>0</v>
      </c>
      <c r="AL246" s="35" t="str">
        <f>'EV PRECIO REFERENCIA'!AM246</f>
        <v>NO OFERTADO</v>
      </c>
      <c r="AM246" s="37">
        <f>+IF(AL246="NO OFERTADO",0,IF(AL246="NO CUMPLE EV TECNICA",0,IF(AL246="NO HABILITA",0,IF(AL246="HABILITA",('PRECIOS UNITARIOS'!$S246*500)/AK246))))</f>
        <v>0</v>
      </c>
      <c r="AN246" s="35">
        <f>'EV PRECIO REFERENCIA'!AN246</f>
        <v>0</v>
      </c>
      <c r="AO246" s="35" t="str">
        <f>'EV PRECIO REFERENCIA'!AP246</f>
        <v>NO OFERTADO</v>
      </c>
      <c r="AP246" s="37">
        <f>+IF(AO246="NO OFERTADO",0,IF(AO246="NO CUMPLE EV TECNICA",0,IF(AO246="NO HABILITA",0,IF(AO246="HABILITA",('PRECIOS UNITARIOS'!$S246*500)/AN246))))</f>
        <v>0</v>
      </c>
    </row>
    <row r="247" spans="1:42" s="14" customFormat="1" ht="51" x14ac:dyDescent="0.2">
      <c r="A247" s="132">
        <v>238</v>
      </c>
      <c r="B247" s="49" t="s">
        <v>145</v>
      </c>
      <c r="C247" s="49" t="s">
        <v>146</v>
      </c>
      <c r="D247" s="132">
        <v>1</v>
      </c>
      <c r="E247" s="50" t="s">
        <v>331</v>
      </c>
      <c r="F247" s="164">
        <v>36024</v>
      </c>
      <c r="G247" s="35">
        <f>'EV PRECIO REFERENCIA'!G247</f>
        <v>0</v>
      </c>
      <c r="H247" s="35" t="str">
        <f>'EV PRECIO REFERENCIA'!I247</f>
        <v>NO OFERTADO</v>
      </c>
      <c r="I247" s="37">
        <f>+IF(H247="NO OFERTADO",0,IF(H247="NO CUMPLE EV TECNICA",0,IF(H247="NO HABILITA",0,IF(H247="HABILITA",('PRECIOS UNITARIOS'!$S247*500)/G247))))</f>
        <v>0</v>
      </c>
      <c r="J247" s="35">
        <f>'EV PRECIO REFERENCIA'!J247</f>
        <v>0</v>
      </c>
      <c r="K247" s="35" t="str">
        <f>'EV PRECIO REFERENCIA'!L247</f>
        <v>NO OFERTADO</v>
      </c>
      <c r="L247" s="37">
        <f>+IF(K247="NO OFERTADO",0,IF(K247="NO CUMPLE EV TECNICA",0,IF(K247="NO HABILITA",0,IF(K247="HABILITA",('PRECIOS UNITARIOS'!$S247*500)/J247))))</f>
        <v>0</v>
      </c>
      <c r="M247" s="35">
        <f>'EV PRECIO REFERENCIA'!M247</f>
        <v>47065</v>
      </c>
      <c r="N247" s="35" t="str">
        <f>'EV PRECIO REFERENCIA'!O247</f>
        <v>NO HABILITA</v>
      </c>
      <c r="O247" s="37">
        <f>+IF(N247="NO OFERTADO",0,IF(N247="NO CUMPLE EV TECNICA",0,IF(N247="NO HABILITA",0,IF(N247="HABILITA",('PRECIOS UNITARIOS'!$S247*500)/M247))))</f>
        <v>0</v>
      </c>
      <c r="P247" s="35">
        <f>'EV PRECIO REFERENCIA'!P247</f>
        <v>36392</v>
      </c>
      <c r="Q247" s="35" t="str">
        <f>'EV PRECIO REFERENCIA'!R247</f>
        <v>HABILITA</v>
      </c>
      <c r="R247" s="37">
        <f>+IF(Q247="NO OFERTADO",0,IF(Q247="NO CUMPLE EV TECNICA",0,IF(Q247="NO HABILITA",0,IF(Q247="HABILITA",('PRECIOS UNITARIOS'!$S247*500)/P247))))</f>
        <v>466.81963068806328</v>
      </c>
      <c r="S247" s="35">
        <f>'EV PRECIO REFERENCIA'!S247</f>
        <v>36777</v>
      </c>
      <c r="T247" s="35" t="str">
        <f>'EV PRECIO REFERENCIA'!U247</f>
        <v>HABILITA</v>
      </c>
      <c r="U247" s="37">
        <f>+IF(T247="NO OFERTADO",0,IF(T247="NO CUMPLE EV TECNICA",0,IF(T247="NO HABILITA",0,IF(T247="HABILITA",('PRECIOS UNITARIOS'!$S247*500)/S247))))</f>
        <v>461.93272969518995</v>
      </c>
      <c r="V247" s="35">
        <f>'EV PRECIO REFERENCIA'!V247</f>
        <v>0</v>
      </c>
      <c r="W247" s="35" t="str">
        <f>'EV PRECIO REFERENCIA'!X247</f>
        <v>NO OFERTADO</v>
      </c>
      <c r="X247" s="37">
        <f>+IF(W247="NO OFERTADO",0,IF(W247="NO CUMPLE EV TECNICA",0,IF(W247="NO HABILITA",0,IF(W247="HABILITA",('PRECIOS UNITARIOS'!$S247*500)/V247))))</f>
        <v>0</v>
      </c>
      <c r="Y247" s="35">
        <f>'EV PRECIO REFERENCIA'!Y247</f>
        <v>0</v>
      </c>
      <c r="Z247" s="35" t="str">
        <f>'EV PRECIO REFERENCIA'!AA247</f>
        <v>NO OFERTADO</v>
      </c>
      <c r="AA247" s="37">
        <f>+IF(Z247="NO OFERTADO",0,IF(Z247="NO CUMPLE EV TECNICA",0,IF(Z247="NO HABILITA",0,IF(Z247="HABILITA",('PRECIOS UNITARIOS'!$S247*500)/Y247))))</f>
        <v>0</v>
      </c>
      <c r="AB247" s="35">
        <f>'EV PRECIO REFERENCIA'!AB247</f>
        <v>0</v>
      </c>
      <c r="AC247" s="35" t="str">
        <f>'EV PRECIO REFERENCIA'!AD247</f>
        <v>NO OFERTADO</v>
      </c>
      <c r="AD247" s="37">
        <f>+IF(AC247="NO OFERTADO",0,IF(AC247="NO CUMPLE EV TECNICA",0,IF(AC247="NO HABILITA",0,IF(AC247="HABILITA",('PRECIOS UNITARIOS'!$S247*500)/AB247))))</f>
        <v>0</v>
      </c>
      <c r="AE247" s="35">
        <f>'EV PRECIO REFERENCIA'!AE247</f>
        <v>33977</v>
      </c>
      <c r="AF247" s="35" t="str">
        <f>'EV PRECIO REFERENCIA'!AG247</f>
        <v>HABILITA</v>
      </c>
      <c r="AG247" s="37">
        <f>+IF(AF247="NO OFERTADO",0,IF(AF247="NO CUMPLE EV TECNICA",0,IF(AF247="NO HABILITA",0,IF(AF247="HABILITA",('PRECIOS UNITARIOS'!$S247*500)/AE247))))</f>
        <v>500</v>
      </c>
      <c r="AH247" s="35">
        <f>'EV PRECIO REFERENCIA'!AH247</f>
        <v>0</v>
      </c>
      <c r="AI247" s="35" t="str">
        <f>'EV PRECIO REFERENCIA'!AJ247</f>
        <v>NO OFERTADO</v>
      </c>
      <c r="AJ247" s="37">
        <f>+IF(AI247="NO OFERTADO",0,IF(AI247="NO CUMPLE EV TECNICA",0,IF(AI247="NO HABILITA",0,IF(AI247="HABILITA",('PRECIOS UNITARIOS'!$S247*500)/AH247))))</f>
        <v>0</v>
      </c>
      <c r="AK247" s="35">
        <f>'EV PRECIO REFERENCIA'!AK247</f>
        <v>0</v>
      </c>
      <c r="AL247" s="35" t="str">
        <f>'EV PRECIO REFERENCIA'!AM247</f>
        <v>NO OFERTADO</v>
      </c>
      <c r="AM247" s="37">
        <f>+IF(AL247="NO OFERTADO",0,IF(AL247="NO CUMPLE EV TECNICA",0,IF(AL247="NO HABILITA",0,IF(AL247="HABILITA",('PRECIOS UNITARIOS'!$S247*500)/AK247))))</f>
        <v>0</v>
      </c>
      <c r="AN247" s="35">
        <f>'EV PRECIO REFERENCIA'!AN247</f>
        <v>0</v>
      </c>
      <c r="AO247" s="35" t="str">
        <f>'EV PRECIO REFERENCIA'!AP247</f>
        <v>NO OFERTADO</v>
      </c>
      <c r="AP247" s="37">
        <f>+IF(AO247="NO OFERTADO",0,IF(AO247="NO CUMPLE EV TECNICA",0,IF(AO247="NO HABILITA",0,IF(AO247="HABILITA",('PRECIOS UNITARIOS'!$S247*500)/AN247))))</f>
        <v>0</v>
      </c>
    </row>
    <row r="248" spans="1:42" s="14" customFormat="1" ht="25.5" x14ac:dyDescent="0.2">
      <c r="A248" s="133">
        <v>239</v>
      </c>
      <c r="B248" s="49" t="s">
        <v>147</v>
      </c>
      <c r="C248" s="49" t="s">
        <v>148</v>
      </c>
      <c r="D248" s="132">
        <v>1</v>
      </c>
      <c r="E248" s="50" t="s">
        <v>331</v>
      </c>
      <c r="F248" s="164">
        <v>20843</v>
      </c>
      <c r="G248" s="35">
        <f>'EV PRECIO REFERENCIA'!G248</f>
        <v>28000</v>
      </c>
      <c r="H248" s="35" t="str">
        <f>'EV PRECIO REFERENCIA'!I248</f>
        <v>NO HABILITA</v>
      </c>
      <c r="I248" s="37">
        <f>+IF(H248="NO OFERTADO",0,IF(H248="NO CUMPLE EV TECNICA",0,IF(H248="NO HABILITA",0,IF(H248="HABILITA",('PRECIOS UNITARIOS'!$S248*500)/G248))))</f>
        <v>0</v>
      </c>
      <c r="J248" s="35">
        <f>'EV PRECIO REFERENCIA'!J248</f>
        <v>37300</v>
      </c>
      <c r="K248" s="35" t="str">
        <f>'EV PRECIO REFERENCIA'!L248</f>
        <v>NO HABILITA</v>
      </c>
      <c r="L248" s="37">
        <f>+IF(K248="NO OFERTADO",0,IF(K248="NO CUMPLE EV TECNICA",0,IF(K248="NO HABILITA",0,IF(K248="HABILITA",('PRECIOS UNITARIOS'!$S248*500)/J248))))</f>
        <v>0</v>
      </c>
      <c r="M248" s="35">
        <f>'EV PRECIO REFERENCIA'!M248</f>
        <v>50645</v>
      </c>
      <c r="N248" s="35" t="str">
        <f>'EV PRECIO REFERENCIA'!O248</f>
        <v>NO HABILITA</v>
      </c>
      <c r="O248" s="37">
        <f>+IF(N248="NO OFERTADO",0,IF(N248="NO CUMPLE EV TECNICA",0,IF(N248="NO HABILITA",0,IF(N248="HABILITA",('PRECIOS UNITARIOS'!$S248*500)/M248))))</f>
        <v>0</v>
      </c>
      <c r="P248" s="35">
        <f>'EV PRECIO REFERENCIA'!P248</f>
        <v>35832</v>
      </c>
      <c r="Q248" s="35" t="str">
        <f>'EV PRECIO REFERENCIA'!R248</f>
        <v>NO HABILITA</v>
      </c>
      <c r="R248" s="37">
        <f>+IF(Q248="NO OFERTADO",0,IF(Q248="NO CUMPLE EV TECNICA",0,IF(Q248="NO HABILITA",0,IF(Q248="HABILITA",('PRECIOS UNITARIOS'!$S248*500)/P248))))</f>
        <v>0</v>
      </c>
      <c r="S248" s="35">
        <f>'EV PRECIO REFERENCIA'!S248</f>
        <v>51325</v>
      </c>
      <c r="T248" s="35" t="str">
        <f>'EV PRECIO REFERENCIA'!U248</f>
        <v>NO HABILITA</v>
      </c>
      <c r="U248" s="37">
        <f>+IF(T248="NO OFERTADO",0,IF(T248="NO CUMPLE EV TECNICA",0,IF(T248="NO HABILITA",0,IF(T248="HABILITA",('PRECIOS UNITARIOS'!$S248*500)/S248))))</f>
        <v>0</v>
      </c>
      <c r="V248" s="35">
        <f>'EV PRECIO REFERENCIA'!V248</f>
        <v>0</v>
      </c>
      <c r="W248" s="35" t="str">
        <f>'EV PRECIO REFERENCIA'!X248</f>
        <v>NO OFERTADO</v>
      </c>
      <c r="X248" s="37">
        <f>+IF(W248="NO OFERTADO",0,IF(W248="NO CUMPLE EV TECNICA",0,IF(W248="NO HABILITA",0,IF(W248="HABILITA",('PRECIOS UNITARIOS'!$S248*500)/V248))))</f>
        <v>0</v>
      </c>
      <c r="Y248" s="35">
        <f>'EV PRECIO REFERENCIA'!Y248</f>
        <v>0</v>
      </c>
      <c r="Z248" s="35" t="str">
        <f>'EV PRECIO REFERENCIA'!AA248</f>
        <v>NO OFERTADO</v>
      </c>
      <c r="AA248" s="37">
        <f>+IF(Z248="NO OFERTADO",0,IF(Z248="NO CUMPLE EV TECNICA",0,IF(Z248="NO HABILITA",0,IF(Z248="HABILITA",('PRECIOS UNITARIOS'!$S248*500)/Y248))))</f>
        <v>0</v>
      </c>
      <c r="AB248" s="35">
        <f>'EV PRECIO REFERENCIA'!AB248</f>
        <v>0</v>
      </c>
      <c r="AC248" s="35" t="str">
        <f>'EV PRECIO REFERENCIA'!AD248</f>
        <v>NO OFERTADO</v>
      </c>
      <c r="AD248" s="37">
        <f>+IF(AC248="NO OFERTADO",0,IF(AC248="NO CUMPLE EV TECNICA",0,IF(AC248="NO HABILITA",0,IF(AC248="HABILITA",('PRECIOS UNITARIOS'!$S248*500)/AB248))))</f>
        <v>0</v>
      </c>
      <c r="AE248" s="35">
        <f>'EV PRECIO REFERENCIA'!AE248</f>
        <v>19659</v>
      </c>
      <c r="AF248" s="35" t="str">
        <f>'EV PRECIO REFERENCIA'!AG248</f>
        <v>NO HABILITA</v>
      </c>
      <c r="AG248" s="37">
        <f>+IF(AF248="NO OFERTADO",0,IF(AF248="NO CUMPLE EV TECNICA",0,IF(AF248="NO HABILITA",0,IF(AF248="HABILITA",('PRECIOS UNITARIOS'!$S248*500)/AE248))))</f>
        <v>0</v>
      </c>
      <c r="AH248" s="35">
        <f>'EV PRECIO REFERENCIA'!AH248</f>
        <v>0</v>
      </c>
      <c r="AI248" s="35" t="str">
        <f>'EV PRECIO REFERENCIA'!AJ248</f>
        <v>NO OFERTADO</v>
      </c>
      <c r="AJ248" s="37">
        <f>+IF(AI248="NO OFERTADO",0,IF(AI248="NO CUMPLE EV TECNICA",0,IF(AI248="NO HABILITA",0,IF(AI248="HABILITA",('PRECIOS UNITARIOS'!$S248*500)/AH248))))</f>
        <v>0</v>
      </c>
      <c r="AK248" s="35">
        <f>'EV PRECIO REFERENCIA'!AK248</f>
        <v>0</v>
      </c>
      <c r="AL248" s="35" t="str">
        <f>'EV PRECIO REFERENCIA'!AM248</f>
        <v>NO OFERTADO</v>
      </c>
      <c r="AM248" s="37">
        <f>+IF(AL248="NO OFERTADO",0,IF(AL248="NO CUMPLE EV TECNICA",0,IF(AL248="NO HABILITA",0,IF(AL248="HABILITA",('PRECIOS UNITARIOS'!$S248*500)/AK248))))</f>
        <v>0</v>
      </c>
      <c r="AN248" s="35">
        <f>'EV PRECIO REFERENCIA'!AN248</f>
        <v>0</v>
      </c>
      <c r="AO248" s="35" t="str">
        <f>'EV PRECIO REFERENCIA'!AP248</f>
        <v>NO OFERTADO</v>
      </c>
      <c r="AP248" s="37">
        <f>+IF(AO248="NO OFERTADO",0,IF(AO248="NO CUMPLE EV TECNICA",0,IF(AO248="NO HABILITA",0,IF(AO248="HABILITA",('PRECIOS UNITARIOS'!$S248*500)/AN248))))</f>
        <v>0</v>
      </c>
    </row>
    <row r="249" spans="1:42" s="14" customFormat="1" ht="25.5" x14ac:dyDescent="0.2">
      <c r="A249" s="132">
        <v>240</v>
      </c>
      <c r="B249" s="49" t="s">
        <v>151</v>
      </c>
      <c r="C249" s="49" t="s">
        <v>150</v>
      </c>
      <c r="D249" s="132">
        <v>1</v>
      </c>
      <c r="E249" s="50" t="s">
        <v>331</v>
      </c>
      <c r="F249" s="164">
        <v>1061</v>
      </c>
      <c r="G249" s="35">
        <f>'EV PRECIO REFERENCIA'!G249</f>
        <v>0</v>
      </c>
      <c r="H249" s="35" t="str">
        <f>'EV PRECIO REFERENCIA'!I249</f>
        <v>NO OFERTADO</v>
      </c>
      <c r="I249" s="37">
        <f>+IF(H249="NO OFERTADO",0,IF(H249="NO CUMPLE EV TECNICA",0,IF(H249="NO HABILITA",0,IF(H249="HABILITA",('PRECIOS UNITARIOS'!$S249*500)/G249))))</f>
        <v>0</v>
      </c>
      <c r="J249" s="35">
        <f>'EV PRECIO REFERENCIA'!J249</f>
        <v>0</v>
      </c>
      <c r="K249" s="35" t="str">
        <f>'EV PRECIO REFERENCIA'!L249</f>
        <v>NO OFERTADO</v>
      </c>
      <c r="L249" s="37">
        <f>+IF(K249="NO OFERTADO",0,IF(K249="NO CUMPLE EV TECNICA",0,IF(K249="NO HABILITA",0,IF(K249="HABILITA",('PRECIOS UNITARIOS'!$S249*500)/J249))))</f>
        <v>0</v>
      </c>
      <c r="M249" s="35">
        <f>'EV PRECIO REFERENCIA'!M249</f>
        <v>823.48</v>
      </c>
      <c r="N249" s="35" t="str">
        <f>'EV PRECIO REFERENCIA'!O249</f>
        <v>HABILITA</v>
      </c>
      <c r="O249" s="37">
        <f>+IF(N249="NO OFERTADO",0,IF(N249="NO CUMPLE EV TECNICA",0,IF(N249="NO HABILITA",0,IF(N249="HABILITA",('PRECIOS UNITARIOS'!$S249*500)/M249))))</f>
        <v>500</v>
      </c>
      <c r="P249" s="35">
        <f>'EV PRECIO REFERENCIA'!P249</f>
        <v>1217.3699999999999</v>
      </c>
      <c r="Q249" s="35" t="str">
        <f>'EV PRECIO REFERENCIA'!R249</f>
        <v>HABILITA</v>
      </c>
      <c r="R249" s="37">
        <f>+IF(Q249="NO OFERTADO",0,IF(Q249="NO CUMPLE EV TECNICA",0,IF(Q249="NO HABILITA",0,IF(Q249="HABILITA",('PRECIOS UNITARIOS'!$S249*500)/P249))))</f>
        <v>338.22091886608018</v>
      </c>
      <c r="S249" s="35">
        <f>'EV PRECIO REFERENCIA'!S249</f>
        <v>0</v>
      </c>
      <c r="T249" s="35" t="str">
        <f>'EV PRECIO REFERENCIA'!U249</f>
        <v>NO OFERTADO</v>
      </c>
      <c r="U249" s="37">
        <f>+IF(T249="NO OFERTADO",0,IF(T249="NO CUMPLE EV TECNICA",0,IF(T249="NO HABILITA",0,IF(T249="HABILITA",('PRECIOS UNITARIOS'!$S249*500)/S249))))</f>
        <v>0</v>
      </c>
      <c r="V249" s="35">
        <f>'EV PRECIO REFERENCIA'!V249</f>
        <v>0</v>
      </c>
      <c r="W249" s="35" t="str">
        <f>'EV PRECIO REFERENCIA'!X249</f>
        <v>NO OFERTADO</v>
      </c>
      <c r="X249" s="37">
        <f>+IF(W249="NO OFERTADO",0,IF(W249="NO CUMPLE EV TECNICA",0,IF(W249="NO HABILITA",0,IF(W249="HABILITA",('PRECIOS UNITARIOS'!$S249*500)/V249))))</f>
        <v>0</v>
      </c>
      <c r="Y249" s="35">
        <f>'EV PRECIO REFERENCIA'!Y249</f>
        <v>0</v>
      </c>
      <c r="Z249" s="35" t="str">
        <f>'EV PRECIO REFERENCIA'!AA249</f>
        <v>NO OFERTADO</v>
      </c>
      <c r="AA249" s="37">
        <f>+IF(Z249="NO OFERTADO",0,IF(Z249="NO CUMPLE EV TECNICA",0,IF(Z249="NO HABILITA",0,IF(Z249="HABILITA",('PRECIOS UNITARIOS'!$S249*500)/Y249))))</f>
        <v>0</v>
      </c>
      <c r="AB249" s="35">
        <f>'EV PRECIO REFERENCIA'!AB249</f>
        <v>0</v>
      </c>
      <c r="AC249" s="35" t="str">
        <f>'EV PRECIO REFERENCIA'!AD249</f>
        <v>NO OFERTADO</v>
      </c>
      <c r="AD249" s="37">
        <f>+IF(AC249="NO OFERTADO",0,IF(AC249="NO CUMPLE EV TECNICA",0,IF(AC249="NO HABILITA",0,IF(AC249="HABILITA",('PRECIOS UNITARIOS'!$S249*500)/AB249))))</f>
        <v>0</v>
      </c>
      <c r="AE249" s="35">
        <f>'EV PRECIO REFERENCIA'!AE249</f>
        <v>1000.79</v>
      </c>
      <c r="AF249" s="35" t="str">
        <f>'EV PRECIO REFERENCIA'!AG249</f>
        <v>NO HABILITA</v>
      </c>
      <c r="AG249" s="37">
        <f>+IF(AF249="NO OFERTADO",0,IF(AF249="NO CUMPLE EV TECNICA",0,IF(AF249="NO HABILITA",0,IF(AF249="HABILITA",('PRECIOS UNITARIOS'!$S249*500)/AE249))))</f>
        <v>0</v>
      </c>
      <c r="AH249" s="35">
        <f>'EV PRECIO REFERENCIA'!AH249</f>
        <v>0</v>
      </c>
      <c r="AI249" s="35" t="str">
        <f>'EV PRECIO REFERENCIA'!AJ249</f>
        <v>NO OFERTADO</v>
      </c>
      <c r="AJ249" s="37">
        <f>+IF(AI249="NO OFERTADO",0,IF(AI249="NO CUMPLE EV TECNICA",0,IF(AI249="NO HABILITA",0,IF(AI249="HABILITA",('PRECIOS UNITARIOS'!$S249*500)/AH249))))</f>
        <v>0</v>
      </c>
      <c r="AK249" s="35">
        <f>'EV PRECIO REFERENCIA'!AK249</f>
        <v>0</v>
      </c>
      <c r="AL249" s="35" t="str">
        <f>'EV PRECIO REFERENCIA'!AM249</f>
        <v>NO OFERTADO</v>
      </c>
      <c r="AM249" s="37">
        <f>+IF(AL249="NO OFERTADO",0,IF(AL249="NO CUMPLE EV TECNICA",0,IF(AL249="NO HABILITA",0,IF(AL249="HABILITA",('PRECIOS UNITARIOS'!$S249*500)/AK249))))</f>
        <v>0</v>
      </c>
      <c r="AN249" s="35">
        <f>'EV PRECIO REFERENCIA'!AN249</f>
        <v>0</v>
      </c>
      <c r="AO249" s="35" t="str">
        <f>'EV PRECIO REFERENCIA'!AP249</f>
        <v>NO OFERTADO</v>
      </c>
      <c r="AP249" s="37">
        <f>+IF(AO249="NO OFERTADO",0,IF(AO249="NO CUMPLE EV TECNICA",0,IF(AO249="NO HABILITA",0,IF(AO249="HABILITA",('PRECIOS UNITARIOS'!$S249*500)/AN249))))</f>
        <v>0</v>
      </c>
    </row>
    <row r="250" spans="1:42" s="14" customFormat="1" ht="25.5" x14ac:dyDescent="0.2">
      <c r="A250" s="133">
        <v>241</v>
      </c>
      <c r="B250" s="49" t="s">
        <v>155</v>
      </c>
      <c r="C250" s="49" t="s">
        <v>154</v>
      </c>
      <c r="D250" s="132">
        <v>1</v>
      </c>
      <c r="E250" s="50" t="s">
        <v>331</v>
      </c>
      <c r="F250" s="164">
        <v>10631</v>
      </c>
      <c r="G250" s="35">
        <f>'EV PRECIO REFERENCIA'!G250</f>
        <v>0</v>
      </c>
      <c r="H250" s="35" t="str">
        <f>'EV PRECIO REFERENCIA'!I250</f>
        <v>NO OFERTADO</v>
      </c>
      <c r="I250" s="37">
        <f>+IF(H250="NO OFERTADO",0,IF(H250="NO CUMPLE EV TECNICA",0,IF(H250="NO HABILITA",0,IF(H250="HABILITA",('PRECIOS UNITARIOS'!$S250*500)/G250))))</f>
        <v>0</v>
      </c>
      <c r="J250" s="35">
        <f>'EV PRECIO REFERENCIA'!J250</f>
        <v>0</v>
      </c>
      <c r="K250" s="35" t="str">
        <f>'EV PRECIO REFERENCIA'!L250</f>
        <v>NO OFERTADO</v>
      </c>
      <c r="L250" s="37">
        <f>+IF(K250="NO OFERTADO",0,IF(K250="NO CUMPLE EV TECNICA",0,IF(K250="NO HABILITA",0,IF(K250="HABILITA",('PRECIOS UNITARIOS'!$S250*500)/J250))))</f>
        <v>0</v>
      </c>
      <c r="M250" s="35">
        <f>'EV PRECIO REFERENCIA'!M250</f>
        <v>9097.5499999999993</v>
      </c>
      <c r="N250" s="35" t="str">
        <f>'EV PRECIO REFERENCIA'!O250</f>
        <v>HABILITA</v>
      </c>
      <c r="O250" s="37">
        <f>+IF(N250="NO OFERTADO",0,IF(N250="NO CUMPLE EV TECNICA",0,IF(N250="NO HABILITA",0,IF(N250="HABILITA",('PRECIOS UNITARIOS'!$S250*500)/M250))))</f>
        <v>500.00000000000006</v>
      </c>
      <c r="P250" s="35">
        <f>'EV PRECIO REFERENCIA'!P250</f>
        <v>10203.06</v>
      </c>
      <c r="Q250" s="35" t="str">
        <f>'EV PRECIO REFERENCIA'!R250</f>
        <v>HABILITA</v>
      </c>
      <c r="R250" s="37">
        <f>+IF(Q250="NO OFERTADO",0,IF(Q250="NO CUMPLE EV TECNICA",0,IF(Q250="NO HABILITA",0,IF(Q250="HABILITA",('PRECIOS UNITARIOS'!$S250*500)/P250))))</f>
        <v>445.82458595754611</v>
      </c>
      <c r="S250" s="35">
        <f>'EV PRECIO REFERENCIA'!S250</f>
        <v>0</v>
      </c>
      <c r="T250" s="35" t="str">
        <f>'EV PRECIO REFERENCIA'!U250</f>
        <v>NO OFERTADO</v>
      </c>
      <c r="U250" s="37">
        <f>+IF(T250="NO OFERTADO",0,IF(T250="NO CUMPLE EV TECNICA",0,IF(T250="NO HABILITA",0,IF(T250="HABILITA",('PRECIOS UNITARIOS'!$S250*500)/S250))))</f>
        <v>0</v>
      </c>
      <c r="V250" s="35">
        <f>'EV PRECIO REFERENCIA'!V250</f>
        <v>0</v>
      </c>
      <c r="W250" s="35" t="str">
        <f>'EV PRECIO REFERENCIA'!X250</f>
        <v>NO OFERTADO</v>
      </c>
      <c r="X250" s="37">
        <f>+IF(W250="NO OFERTADO",0,IF(W250="NO CUMPLE EV TECNICA",0,IF(W250="NO HABILITA",0,IF(W250="HABILITA",('PRECIOS UNITARIOS'!$S250*500)/V250))))</f>
        <v>0</v>
      </c>
      <c r="Y250" s="35">
        <f>'EV PRECIO REFERENCIA'!Y250</f>
        <v>0</v>
      </c>
      <c r="Z250" s="35" t="str">
        <f>'EV PRECIO REFERENCIA'!AA250</f>
        <v>NO OFERTADO</v>
      </c>
      <c r="AA250" s="37">
        <f>+IF(Z250="NO OFERTADO",0,IF(Z250="NO CUMPLE EV TECNICA",0,IF(Z250="NO HABILITA",0,IF(Z250="HABILITA",('PRECIOS UNITARIOS'!$S250*500)/Y250))))</f>
        <v>0</v>
      </c>
      <c r="AB250" s="35">
        <f>'EV PRECIO REFERENCIA'!AB250</f>
        <v>0</v>
      </c>
      <c r="AC250" s="35" t="str">
        <f>'EV PRECIO REFERENCIA'!AD250</f>
        <v>NO OFERTADO</v>
      </c>
      <c r="AD250" s="37">
        <f>+IF(AC250="NO OFERTADO",0,IF(AC250="NO CUMPLE EV TECNICA",0,IF(AC250="NO HABILITA",0,IF(AC250="HABILITA",('PRECIOS UNITARIOS'!$S250*500)/AB250))))</f>
        <v>0</v>
      </c>
      <c r="AE250" s="35">
        <f>'EV PRECIO REFERENCIA'!AE250</f>
        <v>10026.94</v>
      </c>
      <c r="AF250" s="35" t="str">
        <f>'EV PRECIO REFERENCIA'!AG250</f>
        <v>HABILITA</v>
      </c>
      <c r="AG250" s="37">
        <f>+IF(AF250="NO OFERTADO",0,IF(AF250="NO CUMPLE EV TECNICA",0,IF(AF250="NO HABILITA",0,IF(AF250="HABILITA",('PRECIOS UNITARIOS'!$S250*500)/AE250))))</f>
        <v>453.65535248041772</v>
      </c>
      <c r="AH250" s="35">
        <f>'EV PRECIO REFERENCIA'!AH250</f>
        <v>0</v>
      </c>
      <c r="AI250" s="35" t="str">
        <f>'EV PRECIO REFERENCIA'!AJ250</f>
        <v>NO OFERTADO</v>
      </c>
      <c r="AJ250" s="37">
        <f>+IF(AI250="NO OFERTADO",0,IF(AI250="NO CUMPLE EV TECNICA",0,IF(AI250="NO HABILITA",0,IF(AI250="HABILITA",('PRECIOS UNITARIOS'!$S250*500)/AH250))))</f>
        <v>0</v>
      </c>
      <c r="AK250" s="35">
        <f>'EV PRECIO REFERENCIA'!AK250</f>
        <v>0</v>
      </c>
      <c r="AL250" s="35" t="str">
        <f>'EV PRECIO REFERENCIA'!AM250</f>
        <v>NO OFERTADO</v>
      </c>
      <c r="AM250" s="37">
        <f>+IF(AL250="NO OFERTADO",0,IF(AL250="NO CUMPLE EV TECNICA",0,IF(AL250="NO HABILITA",0,IF(AL250="HABILITA",('PRECIOS UNITARIOS'!$S250*500)/AK250))))</f>
        <v>0</v>
      </c>
      <c r="AN250" s="35">
        <f>'EV PRECIO REFERENCIA'!AN250</f>
        <v>0</v>
      </c>
      <c r="AO250" s="35" t="str">
        <f>'EV PRECIO REFERENCIA'!AP250</f>
        <v>NO OFERTADO</v>
      </c>
      <c r="AP250" s="37">
        <f>+IF(AO250="NO OFERTADO",0,IF(AO250="NO CUMPLE EV TECNICA",0,IF(AO250="NO HABILITA",0,IF(AO250="HABILITA",('PRECIOS UNITARIOS'!$S250*500)/AN250))))</f>
        <v>0</v>
      </c>
    </row>
    <row r="251" spans="1:42" s="14" customFormat="1" ht="25.5" x14ac:dyDescent="0.2">
      <c r="A251" s="132">
        <v>242</v>
      </c>
      <c r="B251" s="49" t="s">
        <v>159</v>
      </c>
      <c r="C251" s="49" t="s">
        <v>157</v>
      </c>
      <c r="D251" s="132">
        <v>1</v>
      </c>
      <c r="E251" s="50" t="s">
        <v>331</v>
      </c>
      <c r="F251" s="164">
        <v>17055</v>
      </c>
      <c r="G251" s="35">
        <f>'EV PRECIO REFERENCIA'!G251</f>
        <v>0</v>
      </c>
      <c r="H251" s="35" t="str">
        <f>'EV PRECIO REFERENCIA'!I251</f>
        <v>NO OFERTADO</v>
      </c>
      <c r="I251" s="37">
        <f>+IF(H251="NO OFERTADO",0,IF(H251="NO CUMPLE EV TECNICA",0,IF(H251="NO HABILITA",0,IF(H251="HABILITA",('PRECIOS UNITARIOS'!$S251*500)/G251))))</f>
        <v>0</v>
      </c>
      <c r="J251" s="35">
        <f>'EV PRECIO REFERENCIA'!J251</f>
        <v>0</v>
      </c>
      <c r="K251" s="35" t="str">
        <f>'EV PRECIO REFERENCIA'!L251</f>
        <v>NO OFERTADO</v>
      </c>
      <c r="L251" s="37">
        <f>+IF(K251="NO OFERTADO",0,IF(K251="NO CUMPLE EV TECNICA",0,IF(K251="NO HABILITA",0,IF(K251="HABILITA",('PRECIOS UNITARIOS'!$S251*500)/J251))))</f>
        <v>0</v>
      </c>
      <c r="M251" s="35">
        <f>'EV PRECIO REFERENCIA'!M251</f>
        <v>0</v>
      </c>
      <c r="N251" s="35" t="str">
        <f>'EV PRECIO REFERENCIA'!O251</f>
        <v>NO OFERTADO</v>
      </c>
      <c r="O251" s="37">
        <f>+IF(N251="NO OFERTADO",0,IF(N251="NO CUMPLE EV TECNICA",0,IF(N251="NO HABILITA",0,IF(N251="HABILITA",('PRECIOS UNITARIOS'!$S251*500)/M251))))</f>
        <v>0</v>
      </c>
      <c r="P251" s="35">
        <f>'EV PRECIO REFERENCIA'!P251</f>
        <v>0</v>
      </c>
      <c r="Q251" s="35" t="str">
        <f>'EV PRECIO REFERENCIA'!R251</f>
        <v>NO OFERTADO</v>
      </c>
      <c r="R251" s="37">
        <f>+IF(Q251="NO OFERTADO",0,IF(Q251="NO CUMPLE EV TECNICA",0,IF(Q251="NO HABILITA",0,IF(Q251="HABILITA",('PRECIOS UNITARIOS'!$S251*500)/P251))))</f>
        <v>0</v>
      </c>
      <c r="S251" s="35">
        <f>'EV PRECIO REFERENCIA'!S251</f>
        <v>0</v>
      </c>
      <c r="T251" s="35" t="str">
        <f>'EV PRECIO REFERENCIA'!U251</f>
        <v>NO OFERTADO</v>
      </c>
      <c r="U251" s="37">
        <f>+IF(T251="NO OFERTADO",0,IF(T251="NO CUMPLE EV TECNICA",0,IF(T251="NO HABILITA",0,IF(T251="HABILITA",('PRECIOS UNITARIOS'!$S251*500)/S251))))</f>
        <v>0</v>
      </c>
      <c r="V251" s="35">
        <f>'EV PRECIO REFERENCIA'!V251</f>
        <v>0</v>
      </c>
      <c r="W251" s="35" t="str">
        <f>'EV PRECIO REFERENCIA'!X251</f>
        <v>NO OFERTADO</v>
      </c>
      <c r="X251" s="37">
        <f>+IF(W251="NO OFERTADO",0,IF(W251="NO CUMPLE EV TECNICA",0,IF(W251="NO HABILITA",0,IF(W251="HABILITA",('PRECIOS UNITARIOS'!$S251*500)/V251))))</f>
        <v>0</v>
      </c>
      <c r="Y251" s="35">
        <f>'EV PRECIO REFERENCIA'!Y251</f>
        <v>0</v>
      </c>
      <c r="Z251" s="35" t="str">
        <f>'EV PRECIO REFERENCIA'!AA251</f>
        <v>NO OFERTADO</v>
      </c>
      <c r="AA251" s="37">
        <f>+IF(Z251="NO OFERTADO",0,IF(Z251="NO CUMPLE EV TECNICA",0,IF(Z251="NO HABILITA",0,IF(Z251="HABILITA",('PRECIOS UNITARIOS'!$S251*500)/Y251))))</f>
        <v>0</v>
      </c>
      <c r="AB251" s="35">
        <f>'EV PRECIO REFERENCIA'!AB251</f>
        <v>0</v>
      </c>
      <c r="AC251" s="35" t="str">
        <f>'EV PRECIO REFERENCIA'!AD251</f>
        <v>NO OFERTADO</v>
      </c>
      <c r="AD251" s="37">
        <f>+IF(AC251="NO OFERTADO",0,IF(AC251="NO CUMPLE EV TECNICA",0,IF(AC251="NO HABILITA",0,IF(AC251="HABILITA",('PRECIOS UNITARIOS'!$S251*500)/AB251))))</f>
        <v>0</v>
      </c>
      <c r="AE251" s="35">
        <f>'EV PRECIO REFERENCIA'!AE251</f>
        <v>16086</v>
      </c>
      <c r="AF251" s="35" t="str">
        <f>'EV PRECIO REFERENCIA'!AG251</f>
        <v>HABILITA</v>
      </c>
      <c r="AG251" s="37">
        <f>+IF(AF251="NO OFERTADO",0,IF(AF251="NO CUMPLE EV TECNICA",0,IF(AF251="NO HABILITA",0,IF(AF251="HABILITA",('PRECIOS UNITARIOS'!$S251*500)/AE251))))</f>
        <v>500</v>
      </c>
      <c r="AH251" s="35">
        <f>'EV PRECIO REFERENCIA'!AH251</f>
        <v>0</v>
      </c>
      <c r="AI251" s="35" t="str">
        <f>'EV PRECIO REFERENCIA'!AJ251</f>
        <v>NO OFERTADO</v>
      </c>
      <c r="AJ251" s="37">
        <f>+IF(AI251="NO OFERTADO",0,IF(AI251="NO CUMPLE EV TECNICA",0,IF(AI251="NO HABILITA",0,IF(AI251="HABILITA",('PRECIOS UNITARIOS'!$S251*500)/AH251))))</f>
        <v>0</v>
      </c>
      <c r="AK251" s="35">
        <f>'EV PRECIO REFERENCIA'!AK251</f>
        <v>0</v>
      </c>
      <c r="AL251" s="35" t="str">
        <f>'EV PRECIO REFERENCIA'!AM251</f>
        <v>NO OFERTADO</v>
      </c>
      <c r="AM251" s="37">
        <f>+IF(AL251="NO OFERTADO",0,IF(AL251="NO CUMPLE EV TECNICA",0,IF(AL251="NO HABILITA",0,IF(AL251="HABILITA",('PRECIOS UNITARIOS'!$S251*500)/AK251))))</f>
        <v>0</v>
      </c>
      <c r="AN251" s="35">
        <f>'EV PRECIO REFERENCIA'!AN251</f>
        <v>0</v>
      </c>
      <c r="AO251" s="35" t="str">
        <f>'EV PRECIO REFERENCIA'!AP251</f>
        <v>NO OFERTADO</v>
      </c>
      <c r="AP251" s="37">
        <f>+IF(AO251="NO OFERTADO",0,IF(AO251="NO CUMPLE EV TECNICA",0,IF(AO251="NO HABILITA",0,IF(AO251="HABILITA",('PRECIOS UNITARIOS'!$S251*500)/AN251))))</f>
        <v>0</v>
      </c>
    </row>
    <row r="252" spans="1:42" s="14" customFormat="1" ht="76.5" x14ac:dyDescent="0.2">
      <c r="A252" s="133">
        <v>243</v>
      </c>
      <c r="B252" s="49" t="s">
        <v>172</v>
      </c>
      <c r="C252" s="49" t="s">
        <v>173</v>
      </c>
      <c r="D252" s="132">
        <v>1</v>
      </c>
      <c r="E252" s="50" t="s">
        <v>331</v>
      </c>
      <c r="F252" s="164">
        <v>46988</v>
      </c>
      <c r="G252" s="35">
        <f>'EV PRECIO REFERENCIA'!G252</f>
        <v>0</v>
      </c>
      <c r="H252" s="35" t="str">
        <f>'EV PRECIO REFERENCIA'!I252</f>
        <v>NO OFERTADO</v>
      </c>
      <c r="I252" s="37">
        <f>+IF(H252="NO OFERTADO",0,IF(H252="NO CUMPLE EV TECNICA",0,IF(H252="NO HABILITA",0,IF(H252="HABILITA",('PRECIOS UNITARIOS'!$S252*500)/G252))))</f>
        <v>0</v>
      </c>
      <c r="J252" s="35">
        <f>'EV PRECIO REFERENCIA'!J252</f>
        <v>0</v>
      </c>
      <c r="K252" s="35" t="str">
        <f>'EV PRECIO REFERENCIA'!L252</f>
        <v>NO OFERTADO</v>
      </c>
      <c r="L252" s="37">
        <f>+IF(K252="NO OFERTADO",0,IF(K252="NO CUMPLE EV TECNICA",0,IF(K252="NO HABILITA",0,IF(K252="HABILITA",('PRECIOS UNITARIOS'!$S252*500)/J252))))</f>
        <v>0</v>
      </c>
      <c r="M252" s="35">
        <f>'EV PRECIO REFERENCIA'!M252</f>
        <v>0</v>
      </c>
      <c r="N252" s="35" t="str">
        <f>'EV PRECIO REFERENCIA'!O252</f>
        <v>NO OFERTADO</v>
      </c>
      <c r="O252" s="37">
        <f>+IF(N252="NO OFERTADO",0,IF(N252="NO CUMPLE EV TECNICA",0,IF(N252="NO HABILITA",0,IF(N252="HABILITA",('PRECIOS UNITARIOS'!$S252*500)/M252))))</f>
        <v>0</v>
      </c>
      <c r="P252" s="35">
        <f>'EV PRECIO REFERENCIA'!P252</f>
        <v>0</v>
      </c>
      <c r="Q252" s="35" t="str">
        <f>'EV PRECIO REFERENCIA'!R252</f>
        <v>NO OFERTADO</v>
      </c>
      <c r="R252" s="37">
        <f>+IF(Q252="NO OFERTADO",0,IF(Q252="NO CUMPLE EV TECNICA",0,IF(Q252="NO HABILITA",0,IF(Q252="HABILITA",('PRECIOS UNITARIOS'!$S252*500)/P252))))</f>
        <v>0</v>
      </c>
      <c r="S252" s="35">
        <f>'EV PRECIO REFERENCIA'!S252</f>
        <v>0</v>
      </c>
      <c r="T252" s="35" t="str">
        <f>'EV PRECIO REFERENCIA'!U252</f>
        <v>NO OFERTADO</v>
      </c>
      <c r="U252" s="37">
        <f>+IF(T252="NO OFERTADO",0,IF(T252="NO CUMPLE EV TECNICA",0,IF(T252="NO HABILITA",0,IF(T252="HABILITA",('PRECIOS UNITARIOS'!$S252*500)/S252))))</f>
        <v>0</v>
      </c>
      <c r="V252" s="35">
        <f>'EV PRECIO REFERENCIA'!V252</f>
        <v>0</v>
      </c>
      <c r="W252" s="35" t="str">
        <f>'EV PRECIO REFERENCIA'!X252</f>
        <v>NO OFERTADO</v>
      </c>
      <c r="X252" s="37">
        <f>+IF(W252="NO OFERTADO",0,IF(W252="NO CUMPLE EV TECNICA",0,IF(W252="NO HABILITA",0,IF(W252="HABILITA",('PRECIOS UNITARIOS'!$S252*500)/V252))))</f>
        <v>0</v>
      </c>
      <c r="Y252" s="35">
        <f>'EV PRECIO REFERENCIA'!Y252</f>
        <v>0</v>
      </c>
      <c r="Z252" s="35" t="str">
        <f>'EV PRECIO REFERENCIA'!AA252</f>
        <v>NO OFERTADO</v>
      </c>
      <c r="AA252" s="37">
        <f>+IF(Z252="NO OFERTADO",0,IF(Z252="NO CUMPLE EV TECNICA",0,IF(Z252="NO HABILITA",0,IF(Z252="HABILITA",('PRECIOS UNITARIOS'!$S252*500)/Y252))))</f>
        <v>0</v>
      </c>
      <c r="AB252" s="35">
        <f>'EV PRECIO REFERENCIA'!AB252</f>
        <v>0</v>
      </c>
      <c r="AC252" s="35" t="str">
        <f>'EV PRECIO REFERENCIA'!AD252</f>
        <v>NO OFERTADO</v>
      </c>
      <c r="AD252" s="37">
        <f>+IF(AC252="NO OFERTADO",0,IF(AC252="NO CUMPLE EV TECNICA",0,IF(AC252="NO HABILITA",0,IF(AC252="HABILITA",('PRECIOS UNITARIOS'!$S252*500)/AB252))))</f>
        <v>0</v>
      </c>
      <c r="AE252" s="35">
        <f>'EV PRECIO REFERENCIA'!AE252</f>
        <v>44318</v>
      </c>
      <c r="AF252" s="35" t="str">
        <f>'EV PRECIO REFERENCIA'!AG252</f>
        <v>HABILITA</v>
      </c>
      <c r="AG252" s="37">
        <f>+IF(AF252="NO OFERTADO",0,IF(AF252="NO CUMPLE EV TECNICA",0,IF(AF252="NO HABILITA",0,IF(AF252="HABILITA",('PRECIOS UNITARIOS'!$S252*500)/AE252))))</f>
        <v>500</v>
      </c>
      <c r="AH252" s="35">
        <f>'EV PRECIO REFERENCIA'!AH252</f>
        <v>0</v>
      </c>
      <c r="AI252" s="35" t="str">
        <f>'EV PRECIO REFERENCIA'!AJ252</f>
        <v>NO OFERTADO</v>
      </c>
      <c r="AJ252" s="37">
        <f>+IF(AI252="NO OFERTADO",0,IF(AI252="NO CUMPLE EV TECNICA",0,IF(AI252="NO HABILITA",0,IF(AI252="HABILITA",('PRECIOS UNITARIOS'!$S252*500)/AH252))))</f>
        <v>0</v>
      </c>
      <c r="AK252" s="35">
        <f>'EV PRECIO REFERENCIA'!AK252</f>
        <v>0</v>
      </c>
      <c r="AL252" s="35" t="str">
        <f>'EV PRECIO REFERENCIA'!AM252</f>
        <v>NO OFERTADO</v>
      </c>
      <c r="AM252" s="37">
        <f>+IF(AL252="NO OFERTADO",0,IF(AL252="NO CUMPLE EV TECNICA",0,IF(AL252="NO HABILITA",0,IF(AL252="HABILITA",('PRECIOS UNITARIOS'!$S252*500)/AK252))))</f>
        <v>0</v>
      </c>
      <c r="AN252" s="35">
        <f>'EV PRECIO REFERENCIA'!AN252</f>
        <v>0</v>
      </c>
      <c r="AO252" s="35" t="str">
        <f>'EV PRECIO REFERENCIA'!AP252</f>
        <v>NO OFERTADO</v>
      </c>
      <c r="AP252" s="37">
        <f>+IF(AO252="NO OFERTADO",0,IF(AO252="NO CUMPLE EV TECNICA",0,IF(AO252="NO HABILITA",0,IF(AO252="HABILITA",('PRECIOS UNITARIOS'!$S252*500)/AN252))))</f>
        <v>0</v>
      </c>
    </row>
    <row r="253" spans="1:42" s="14" customFormat="1" ht="76.5" x14ac:dyDescent="0.2">
      <c r="A253" s="132">
        <v>244</v>
      </c>
      <c r="B253" s="49" t="s">
        <v>174</v>
      </c>
      <c r="C253" s="49" t="s">
        <v>173</v>
      </c>
      <c r="D253" s="132">
        <v>1</v>
      </c>
      <c r="E253" s="50" t="s">
        <v>331</v>
      </c>
      <c r="F253" s="164">
        <v>46988</v>
      </c>
      <c r="G253" s="35">
        <f>'EV PRECIO REFERENCIA'!G253</f>
        <v>0</v>
      </c>
      <c r="H253" s="35" t="str">
        <f>'EV PRECIO REFERENCIA'!I253</f>
        <v>NO OFERTADO</v>
      </c>
      <c r="I253" s="37">
        <f>+IF(H253="NO OFERTADO",0,IF(H253="NO CUMPLE EV TECNICA",0,IF(H253="NO HABILITA",0,IF(H253="HABILITA",('PRECIOS UNITARIOS'!$S253*500)/G253))))</f>
        <v>0</v>
      </c>
      <c r="J253" s="35">
        <f>'EV PRECIO REFERENCIA'!J253</f>
        <v>0</v>
      </c>
      <c r="K253" s="35" t="str">
        <f>'EV PRECIO REFERENCIA'!L253</f>
        <v>NO OFERTADO</v>
      </c>
      <c r="L253" s="37">
        <f>+IF(K253="NO OFERTADO",0,IF(K253="NO CUMPLE EV TECNICA",0,IF(K253="NO HABILITA",0,IF(K253="HABILITA",('PRECIOS UNITARIOS'!$S253*500)/J253))))</f>
        <v>0</v>
      </c>
      <c r="M253" s="35">
        <f>'EV PRECIO REFERENCIA'!M253</f>
        <v>0</v>
      </c>
      <c r="N253" s="35" t="str">
        <f>'EV PRECIO REFERENCIA'!O253</f>
        <v>NO OFERTADO</v>
      </c>
      <c r="O253" s="37">
        <f>+IF(N253="NO OFERTADO",0,IF(N253="NO CUMPLE EV TECNICA",0,IF(N253="NO HABILITA",0,IF(N253="HABILITA",('PRECIOS UNITARIOS'!$S253*500)/M253))))</f>
        <v>0</v>
      </c>
      <c r="P253" s="35">
        <f>'EV PRECIO REFERENCIA'!P253</f>
        <v>0</v>
      </c>
      <c r="Q253" s="35" t="str">
        <f>'EV PRECIO REFERENCIA'!R253</f>
        <v>NO OFERTADO</v>
      </c>
      <c r="R253" s="37">
        <f>+IF(Q253="NO OFERTADO",0,IF(Q253="NO CUMPLE EV TECNICA",0,IF(Q253="NO HABILITA",0,IF(Q253="HABILITA",('PRECIOS UNITARIOS'!$S253*500)/P253))))</f>
        <v>0</v>
      </c>
      <c r="S253" s="35">
        <f>'EV PRECIO REFERENCIA'!S253</f>
        <v>0</v>
      </c>
      <c r="T253" s="35" t="str">
        <f>'EV PRECIO REFERENCIA'!U253</f>
        <v>NO OFERTADO</v>
      </c>
      <c r="U253" s="37">
        <f>+IF(T253="NO OFERTADO",0,IF(T253="NO CUMPLE EV TECNICA",0,IF(T253="NO HABILITA",0,IF(T253="HABILITA",('PRECIOS UNITARIOS'!$S253*500)/S253))))</f>
        <v>0</v>
      </c>
      <c r="V253" s="35">
        <f>'EV PRECIO REFERENCIA'!V253</f>
        <v>0</v>
      </c>
      <c r="W253" s="35" t="str">
        <f>'EV PRECIO REFERENCIA'!X253</f>
        <v>NO OFERTADO</v>
      </c>
      <c r="X253" s="37">
        <f>+IF(W253="NO OFERTADO",0,IF(W253="NO CUMPLE EV TECNICA",0,IF(W253="NO HABILITA",0,IF(W253="HABILITA",('PRECIOS UNITARIOS'!$S253*500)/V253))))</f>
        <v>0</v>
      </c>
      <c r="Y253" s="35">
        <f>'EV PRECIO REFERENCIA'!Y253</f>
        <v>0</v>
      </c>
      <c r="Z253" s="35" t="str">
        <f>'EV PRECIO REFERENCIA'!AA253</f>
        <v>NO OFERTADO</v>
      </c>
      <c r="AA253" s="37">
        <f>+IF(Z253="NO OFERTADO",0,IF(Z253="NO CUMPLE EV TECNICA",0,IF(Z253="NO HABILITA",0,IF(Z253="HABILITA",('PRECIOS UNITARIOS'!$S253*500)/Y253))))</f>
        <v>0</v>
      </c>
      <c r="AB253" s="35">
        <f>'EV PRECIO REFERENCIA'!AB253</f>
        <v>0</v>
      </c>
      <c r="AC253" s="35" t="str">
        <f>'EV PRECIO REFERENCIA'!AD253</f>
        <v>NO OFERTADO</v>
      </c>
      <c r="AD253" s="37">
        <f>+IF(AC253="NO OFERTADO",0,IF(AC253="NO CUMPLE EV TECNICA",0,IF(AC253="NO HABILITA",0,IF(AC253="HABILITA",('PRECIOS UNITARIOS'!$S253*500)/AB253))))</f>
        <v>0</v>
      </c>
      <c r="AE253" s="35">
        <f>'EV PRECIO REFERENCIA'!AE253</f>
        <v>44318</v>
      </c>
      <c r="AF253" s="35" t="str">
        <f>'EV PRECIO REFERENCIA'!AG253</f>
        <v>HABILITA</v>
      </c>
      <c r="AG253" s="37">
        <f>+IF(AF253="NO OFERTADO",0,IF(AF253="NO CUMPLE EV TECNICA",0,IF(AF253="NO HABILITA",0,IF(AF253="HABILITA",('PRECIOS UNITARIOS'!$S253*500)/AE253))))</f>
        <v>500</v>
      </c>
      <c r="AH253" s="35">
        <f>'EV PRECIO REFERENCIA'!AH253</f>
        <v>0</v>
      </c>
      <c r="AI253" s="35" t="str">
        <f>'EV PRECIO REFERENCIA'!AJ253</f>
        <v>NO OFERTADO</v>
      </c>
      <c r="AJ253" s="37">
        <f>+IF(AI253="NO OFERTADO",0,IF(AI253="NO CUMPLE EV TECNICA",0,IF(AI253="NO HABILITA",0,IF(AI253="HABILITA",('PRECIOS UNITARIOS'!$S253*500)/AH253))))</f>
        <v>0</v>
      </c>
      <c r="AK253" s="35">
        <f>'EV PRECIO REFERENCIA'!AK253</f>
        <v>0</v>
      </c>
      <c r="AL253" s="35" t="str">
        <f>'EV PRECIO REFERENCIA'!AM253</f>
        <v>NO OFERTADO</v>
      </c>
      <c r="AM253" s="37">
        <f>+IF(AL253="NO OFERTADO",0,IF(AL253="NO CUMPLE EV TECNICA",0,IF(AL253="NO HABILITA",0,IF(AL253="HABILITA",('PRECIOS UNITARIOS'!$S253*500)/AK253))))</f>
        <v>0</v>
      </c>
      <c r="AN253" s="35">
        <f>'EV PRECIO REFERENCIA'!AN253</f>
        <v>0</v>
      </c>
      <c r="AO253" s="35" t="str">
        <f>'EV PRECIO REFERENCIA'!AP253</f>
        <v>NO OFERTADO</v>
      </c>
      <c r="AP253" s="37">
        <f>+IF(AO253="NO OFERTADO",0,IF(AO253="NO CUMPLE EV TECNICA",0,IF(AO253="NO HABILITA",0,IF(AO253="HABILITA",('PRECIOS UNITARIOS'!$S253*500)/AN253))))</f>
        <v>0</v>
      </c>
    </row>
    <row r="254" spans="1:42" s="14" customFormat="1" ht="76.5" x14ac:dyDescent="0.2">
      <c r="A254" s="133">
        <v>245</v>
      </c>
      <c r="B254" s="49" t="s">
        <v>175</v>
      </c>
      <c r="C254" s="49" t="s">
        <v>173</v>
      </c>
      <c r="D254" s="132">
        <v>1</v>
      </c>
      <c r="E254" s="50" t="s">
        <v>331</v>
      </c>
      <c r="F254" s="164">
        <v>46988</v>
      </c>
      <c r="G254" s="35">
        <f>'EV PRECIO REFERENCIA'!G254</f>
        <v>0</v>
      </c>
      <c r="H254" s="35" t="str">
        <f>'EV PRECIO REFERENCIA'!I254</f>
        <v>NO OFERTADO</v>
      </c>
      <c r="I254" s="37">
        <f>+IF(H254="NO OFERTADO",0,IF(H254="NO CUMPLE EV TECNICA",0,IF(H254="NO HABILITA",0,IF(H254="HABILITA",('PRECIOS UNITARIOS'!$S254*500)/G254))))</f>
        <v>0</v>
      </c>
      <c r="J254" s="35">
        <f>'EV PRECIO REFERENCIA'!J254</f>
        <v>0</v>
      </c>
      <c r="K254" s="35" t="str">
        <f>'EV PRECIO REFERENCIA'!L254</f>
        <v>NO OFERTADO</v>
      </c>
      <c r="L254" s="37">
        <f>+IF(K254="NO OFERTADO",0,IF(K254="NO CUMPLE EV TECNICA",0,IF(K254="NO HABILITA",0,IF(K254="HABILITA",('PRECIOS UNITARIOS'!$S254*500)/J254))))</f>
        <v>0</v>
      </c>
      <c r="M254" s="35">
        <f>'EV PRECIO REFERENCIA'!M254</f>
        <v>0</v>
      </c>
      <c r="N254" s="35" t="str">
        <f>'EV PRECIO REFERENCIA'!O254</f>
        <v>NO OFERTADO</v>
      </c>
      <c r="O254" s="37">
        <f>+IF(N254="NO OFERTADO",0,IF(N254="NO CUMPLE EV TECNICA",0,IF(N254="NO HABILITA",0,IF(N254="HABILITA",('PRECIOS UNITARIOS'!$S254*500)/M254))))</f>
        <v>0</v>
      </c>
      <c r="P254" s="35">
        <f>'EV PRECIO REFERENCIA'!P254</f>
        <v>0</v>
      </c>
      <c r="Q254" s="35" t="str">
        <f>'EV PRECIO REFERENCIA'!R254</f>
        <v>NO OFERTADO</v>
      </c>
      <c r="R254" s="37">
        <f>+IF(Q254="NO OFERTADO",0,IF(Q254="NO CUMPLE EV TECNICA",0,IF(Q254="NO HABILITA",0,IF(Q254="HABILITA",('PRECIOS UNITARIOS'!$S254*500)/P254))))</f>
        <v>0</v>
      </c>
      <c r="S254" s="35">
        <f>'EV PRECIO REFERENCIA'!S254</f>
        <v>0</v>
      </c>
      <c r="T254" s="35" t="str">
        <f>'EV PRECIO REFERENCIA'!U254</f>
        <v>NO OFERTADO</v>
      </c>
      <c r="U254" s="37">
        <f>+IF(T254="NO OFERTADO",0,IF(T254="NO CUMPLE EV TECNICA",0,IF(T254="NO HABILITA",0,IF(T254="HABILITA",('PRECIOS UNITARIOS'!$S254*500)/S254))))</f>
        <v>0</v>
      </c>
      <c r="V254" s="35">
        <f>'EV PRECIO REFERENCIA'!V254</f>
        <v>0</v>
      </c>
      <c r="W254" s="35" t="str">
        <f>'EV PRECIO REFERENCIA'!X254</f>
        <v>NO OFERTADO</v>
      </c>
      <c r="X254" s="37">
        <f>+IF(W254="NO OFERTADO",0,IF(W254="NO CUMPLE EV TECNICA",0,IF(W254="NO HABILITA",0,IF(W254="HABILITA",('PRECIOS UNITARIOS'!$S254*500)/V254))))</f>
        <v>0</v>
      </c>
      <c r="Y254" s="35">
        <f>'EV PRECIO REFERENCIA'!Y254</f>
        <v>0</v>
      </c>
      <c r="Z254" s="35" t="str">
        <f>'EV PRECIO REFERENCIA'!AA254</f>
        <v>NO OFERTADO</v>
      </c>
      <c r="AA254" s="37">
        <f>+IF(Z254="NO OFERTADO",0,IF(Z254="NO CUMPLE EV TECNICA",0,IF(Z254="NO HABILITA",0,IF(Z254="HABILITA",('PRECIOS UNITARIOS'!$S254*500)/Y254))))</f>
        <v>0</v>
      </c>
      <c r="AB254" s="35">
        <f>'EV PRECIO REFERENCIA'!AB254</f>
        <v>0</v>
      </c>
      <c r="AC254" s="35" t="str">
        <f>'EV PRECIO REFERENCIA'!AD254</f>
        <v>NO OFERTADO</v>
      </c>
      <c r="AD254" s="37">
        <f>+IF(AC254="NO OFERTADO",0,IF(AC254="NO CUMPLE EV TECNICA",0,IF(AC254="NO HABILITA",0,IF(AC254="HABILITA",('PRECIOS UNITARIOS'!$S254*500)/AB254))))</f>
        <v>0</v>
      </c>
      <c r="AE254" s="35">
        <f>'EV PRECIO REFERENCIA'!AE254</f>
        <v>44318</v>
      </c>
      <c r="AF254" s="35" t="str">
        <f>'EV PRECIO REFERENCIA'!AG254</f>
        <v>HABILITA</v>
      </c>
      <c r="AG254" s="37">
        <f>+IF(AF254="NO OFERTADO",0,IF(AF254="NO CUMPLE EV TECNICA",0,IF(AF254="NO HABILITA",0,IF(AF254="HABILITA",('PRECIOS UNITARIOS'!$S254*500)/AE254))))</f>
        <v>500</v>
      </c>
      <c r="AH254" s="35">
        <f>'EV PRECIO REFERENCIA'!AH254</f>
        <v>0</v>
      </c>
      <c r="AI254" s="35" t="str">
        <f>'EV PRECIO REFERENCIA'!AJ254</f>
        <v>NO OFERTADO</v>
      </c>
      <c r="AJ254" s="37">
        <f>+IF(AI254="NO OFERTADO",0,IF(AI254="NO CUMPLE EV TECNICA",0,IF(AI254="NO HABILITA",0,IF(AI254="HABILITA",('PRECIOS UNITARIOS'!$S254*500)/AH254))))</f>
        <v>0</v>
      </c>
      <c r="AK254" s="35">
        <f>'EV PRECIO REFERENCIA'!AK254</f>
        <v>0</v>
      </c>
      <c r="AL254" s="35" t="str">
        <f>'EV PRECIO REFERENCIA'!AM254</f>
        <v>NO OFERTADO</v>
      </c>
      <c r="AM254" s="37">
        <f>+IF(AL254="NO OFERTADO",0,IF(AL254="NO CUMPLE EV TECNICA",0,IF(AL254="NO HABILITA",0,IF(AL254="HABILITA",('PRECIOS UNITARIOS'!$S254*500)/AK254))))</f>
        <v>0</v>
      </c>
      <c r="AN254" s="35">
        <f>'EV PRECIO REFERENCIA'!AN254</f>
        <v>0</v>
      </c>
      <c r="AO254" s="35" t="str">
        <f>'EV PRECIO REFERENCIA'!AP254</f>
        <v>NO OFERTADO</v>
      </c>
      <c r="AP254" s="37">
        <f>+IF(AO254="NO OFERTADO",0,IF(AO254="NO CUMPLE EV TECNICA",0,IF(AO254="NO HABILITA",0,IF(AO254="HABILITA",('PRECIOS UNITARIOS'!$S254*500)/AN254))))</f>
        <v>0</v>
      </c>
    </row>
    <row r="255" spans="1:42" s="14" customFormat="1" ht="25.5" x14ac:dyDescent="0.2">
      <c r="A255" s="132">
        <v>246</v>
      </c>
      <c r="B255" s="49" t="s">
        <v>418</v>
      </c>
      <c r="C255" s="49" t="s">
        <v>176</v>
      </c>
      <c r="D255" s="132">
        <v>1</v>
      </c>
      <c r="E255" s="50" t="s">
        <v>331</v>
      </c>
      <c r="F255" s="164">
        <v>16145</v>
      </c>
      <c r="G255" s="35">
        <f>'EV PRECIO REFERENCIA'!G255</f>
        <v>0</v>
      </c>
      <c r="H255" s="35" t="str">
        <f>'EV PRECIO REFERENCIA'!I255</f>
        <v>NO OFERTADO</v>
      </c>
      <c r="I255" s="37">
        <f>+IF(H255="NO OFERTADO",0,IF(H255="NO CUMPLE EV TECNICA",0,IF(H255="NO HABILITA",0,IF(H255="HABILITA",('PRECIOS UNITARIOS'!$S255*500)/G255))))</f>
        <v>0</v>
      </c>
      <c r="J255" s="35">
        <f>'EV PRECIO REFERENCIA'!J255</f>
        <v>0</v>
      </c>
      <c r="K255" s="35" t="str">
        <f>'EV PRECIO REFERENCIA'!L255</f>
        <v>NO OFERTADO</v>
      </c>
      <c r="L255" s="37">
        <f>+IF(K255="NO OFERTADO",0,IF(K255="NO CUMPLE EV TECNICA",0,IF(K255="NO HABILITA",0,IF(K255="HABILITA",('PRECIOS UNITARIOS'!$S255*500)/J255))))</f>
        <v>0</v>
      </c>
      <c r="M255" s="35">
        <f>'EV PRECIO REFERENCIA'!M255</f>
        <v>0</v>
      </c>
      <c r="N255" s="35" t="str">
        <f>'EV PRECIO REFERENCIA'!O255</f>
        <v>NO OFERTADO</v>
      </c>
      <c r="O255" s="37">
        <f>+IF(N255="NO OFERTADO",0,IF(N255="NO CUMPLE EV TECNICA",0,IF(N255="NO HABILITA",0,IF(N255="HABILITA",('PRECIOS UNITARIOS'!$S255*500)/M255))))</f>
        <v>0</v>
      </c>
      <c r="P255" s="35">
        <f>'EV PRECIO REFERENCIA'!P255</f>
        <v>0</v>
      </c>
      <c r="Q255" s="35" t="str">
        <f>'EV PRECIO REFERENCIA'!R255</f>
        <v>NO OFERTADO</v>
      </c>
      <c r="R255" s="37">
        <f>+IF(Q255="NO OFERTADO",0,IF(Q255="NO CUMPLE EV TECNICA",0,IF(Q255="NO HABILITA",0,IF(Q255="HABILITA",('PRECIOS UNITARIOS'!$S255*500)/P255))))</f>
        <v>0</v>
      </c>
      <c r="S255" s="35">
        <f>'EV PRECIO REFERENCIA'!S255</f>
        <v>0</v>
      </c>
      <c r="T255" s="35" t="str">
        <f>'EV PRECIO REFERENCIA'!U255</f>
        <v>NO OFERTADO</v>
      </c>
      <c r="U255" s="37">
        <f>+IF(T255="NO OFERTADO",0,IF(T255="NO CUMPLE EV TECNICA",0,IF(T255="NO HABILITA",0,IF(T255="HABILITA",('PRECIOS UNITARIOS'!$S255*500)/S255))))</f>
        <v>0</v>
      </c>
      <c r="V255" s="35">
        <f>'EV PRECIO REFERENCIA'!V255</f>
        <v>20000</v>
      </c>
      <c r="W255" s="35" t="str">
        <f>'EV PRECIO REFERENCIA'!X255</f>
        <v>HABILITA</v>
      </c>
      <c r="X255" s="37">
        <f>+IF(W255="NO OFERTADO",0,IF(W255="NO CUMPLE EV TECNICA",0,IF(W255="NO HABILITA",0,IF(W255="HABILITA",('PRECIOS UNITARIOS'!$S255*500)/V255))))</f>
        <v>380.67500000000001</v>
      </c>
      <c r="Y255" s="35">
        <f>'EV PRECIO REFERENCIA'!Y255</f>
        <v>0</v>
      </c>
      <c r="Z255" s="35" t="str">
        <f>'EV PRECIO REFERENCIA'!AA255</f>
        <v>NO OFERTADO</v>
      </c>
      <c r="AA255" s="37">
        <f>+IF(Z255="NO OFERTADO",0,IF(Z255="NO CUMPLE EV TECNICA",0,IF(Z255="NO HABILITA",0,IF(Z255="HABILITA",('PRECIOS UNITARIOS'!$S255*500)/Y255))))</f>
        <v>0</v>
      </c>
      <c r="AB255" s="35">
        <f>'EV PRECIO REFERENCIA'!AB255</f>
        <v>0</v>
      </c>
      <c r="AC255" s="35" t="str">
        <f>'EV PRECIO REFERENCIA'!AD255</f>
        <v>NO OFERTADO</v>
      </c>
      <c r="AD255" s="37">
        <f>+IF(AC255="NO OFERTADO",0,IF(AC255="NO CUMPLE EV TECNICA",0,IF(AC255="NO HABILITA",0,IF(AC255="HABILITA",('PRECIOS UNITARIOS'!$S255*500)/AB255))))</f>
        <v>0</v>
      </c>
      <c r="AE255" s="35">
        <f>'EV PRECIO REFERENCIA'!AE255</f>
        <v>15227</v>
      </c>
      <c r="AF255" s="35" t="str">
        <f>'EV PRECIO REFERENCIA'!AG255</f>
        <v>HABILITA</v>
      </c>
      <c r="AG255" s="37">
        <f>+IF(AF255="NO OFERTADO",0,IF(AF255="NO CUMPLE EV TECNICA",0,IF(AF255="NO HABILITA",0,IF(AF255="HABILITA",('PRECIOS UNITARIOS'!$S255*500)/AE255))))</f>
        <v>500</v>
      </c>
      <c r="AH255" s="35">
        <f>'EV PRECIO REFERENCIA'!AH255</f>
        <v>0</v>
      </c>
      <c r="AI255" s="35" t="str">
        <f>'EV PRECIO REFERENCIA'!AJ255</f>
        <v>NO OFERTADO</v>
      </c>
      <c r="AJ255" s="37">
        <f>+IF(AI255="NO OFERTADO",0,IF(AI255="NO CUMPLE EV TECNICA",0,IF(AI255="NO HABILITA",0,IF(AI255="HABILITA",('PRECIOS UNITARIOS'!$S255*500)/AH255))))</f>
        <v>0</v>
      </c>
      <c r="AK255" s="35">
        <f>'EV PRECIO REFERENCIA'!AK255</f>
        <v>0</v>
      </c>
      <c r="AL255" s="35" t="str">
        <f>'EV PRECIO REFERENCIA'!AM255</f>
        <v>NO OFERTADO</v>
      </c>
      <c r="AM255" s="37">
        <f>+IF(AL255="NO OFERTADO",0,IF(AL255="NO CUMPLE EV TECNICA",0,IF(AL255="NO HABILITA",0,IF(AL255="HABILITA",('PRECIOS UNITARIOS'!$S255*500)/AK255))))</f>
        <v>0</v>
      </c>
      <c r="AN255" s="35">
        <f>'EV PRECIO REFERENCIA'!AN255</f>
        <v>0</v>
      </c>
      <c r="AO255" s="35" t="str">
        <f>'EV PRECIO REFERENCIA'!AP255</f>
        <v>NO OFERTADO</v>
      </c>
      <c r="AP255" s="37">
        <f>+IF(AO255="NO OFERTADO",0,IF(AO255="NO CUMPLE EV TECNICA",0,IF(AO255="NO HABILITA",0,IF(AO255="HABILITA",('PRECIOS UNITARIOS'!$S255*500)/AN255))))</f>
        <v>0</v>
      </c>
    </row>
    <row r="256" spans="1:42" s="14" customFormat="1" ht="25.5" x14ac:dyDescent="0.2">
      <c r="A256" s="133">
        <v>247</v>
      </c>
      <c r="B256" s="49" t="s">
        <v>177</v>
      </c>
      <c r="C256" s="49" t="s">
        <v>176</v>
      </c>
      <c r="D256" s="132">
        <v>1</v>
      </c>
      <c r="E256" s="50" t="s">
        <v>331</v>
      </c>
      <c r="F256" s="164">
        <v>33128</v>
      </c>
      <c r="G256" s="35">
        <f>'EV PRECIO REFERENCIA'!G256</f>
        <v>0</v>
      </c>
      <c r="H256" s="35" t="str">
        <f>'EV PRECIO REFERENCIA'!I256</f>
        <v>NO OFERTADO</v>
      </c>
      <c r="I256" s="37">
        <f>+IF(H256="NO OFERTADO",0,IF(H256="NO CUMPLE EV TECNICA",0,IF(H256="NO HABILITA",0,IF(H256="HABILITA",('PRECIOS UNITARIOS'!$S256*500)/G256))))</f>
        <v>0</v>
      </c>
      <c r="J256" s="35">
        <f>'EV PRECIO REFERENCIA'!J256</f>
        <v>0</v>
      </c>
      <c r="K256" s="35" t="str">
        <f>'EV PRECIO REFERENCIA'!L256</f>
        <v>NO OFERTADO</v>
      </c>
      <c r="L256" s="37">
        <f>+IF(K256="NO OFERTADO",0,IF(K256="NO CUMPLE EV TECNICA",0,IF(K256="NO HABILITA",0,IF(K256="HABILITA",('PRECIOS UNITARIOS'!$S256*500)/J256))))</f>
        <v>0</v>
      </c>
      <c r="M256" s="35">
        <f>'EV PRECIO REFERENCIA'!M256</f>
        <v>0</v>
      </c>
      <c r="N256" s="35" t="str">
        <f>'EV PRECIO REFERENCIA'!O256</f>
        <v>NO OFERTADO</v>
      </c>
      <c r="O256" s="37">
        <f>+IF(N256="NO OFERTADO",0,IF(N256="NO CUMPLE EV TECNICA",0,IF(N256="NO HABILITA",0,IF(N256="HABILITA",('PRECIOS UNITARIOS'!$S256*500)/M256))))</f>
        <v>0</v>
      </c>
      <c r="P256" s="35">
        <f>'EV PRECIO REFERENCIA'!P256</f>
        <v>0</v>
      </c>
      <c r="Q256" s="35" t="str">
        <f>'EV PRECIO REFERENCIA'!R256</f>
        <v>NO OFERTADO</v>
      </c>
      <c r="R256" s="37">
        <f>+IF(Q256="NO OFERTADO",0,IF(Q256="NO CUMPLE EV TECNICA",0,IF(Q256="NO HABILITA",0,IF(Q256="HABILITA",('PRECIOS UNITARIOS'!$S256*500)/P256))))</f>
        <v>0</v>
      </c>
      <c r="S256" s="35">
        <f>'EV PRECIO REFERENCIA'!S256</f>
        <v>0</v>
      </c>
      <c r="T256" s="35" t="str">
        <f>'EV PRECIO REFERENCIA'!U256</f>
        <v>NO OFERTADO</v>
      </c>
      <c r="U256" s="37">
        <f>+IF(T256="NO OFERTADO",0,IF(T256="NO CUMPLE EV TECNICA",0,IF(T256="NO HABILITA",0,IF(T256="HABILITA",('PRECIOS UNITARIOS'!$S256*500)/S256))))</f>
        <v>0</v>
      </c>
      <c r="V256" s="35">
        <f>'EV PRECIO REFERENCIA'!V256</f>
        <v>28000</v>
      </c>
      <c r="W256" s="35" t="str">
        <f>'EV PRECIO REFERENCIA'!X256</f>
        <v>HABILITA</v>
      </c>
      <c r="X256" s="37">
        <f>+IF(W256="NO OFERTADO",0,IF(W256="NO CUMPLE EV TECNICA",0,IF(W256="NO HABILITA",0,IF(W256="HABILITA",('PRECIOS UNITARIOS'!$S256*500)/V256))))</f>
        <v>500</v>
      </c>
      <c r="Y256" s="35">
        <f>'EV PRECIO REFERENCIA'!Y256</f>
        <v>0</v>
      </c>
      <c r="Z256" s="35" t="str">
        <f>'EV PRECIO REFERENCIA'!AA256</f>
        <v>NO OFERTADO</v>
      </c>
      <c r="AA256" s="37">
        <f>+IF(Z256="NO OFERTADO",0,IF(Z256="NO CUMPLE EV TECNICA",0,IF(Z256="NO HABILITA",0,IF(Z256="HABILITA",('PRECIOS UNITARIOS'!$S256*500)/Y256))))</f>
        <v>0</v>
      </c>
      <c r="AB256" s="35">
        <f>'EV PRECIO REFERENCIA'!AB256</f>
        <v>0</v>
      </c>
      <c r="AC256" s="35" t="str">
        <f>'EV PRECIO REFERENCIA'!AD256</f>
        <v>NO OFERTADO</v>
      </c>
      <c r="AD256" s="37">
        <f>+IF(AC256="NO OFERTADO",0,IF(AC256="NO CUMPLE EV TECNICA",0,IF(AC256="NO HABILITA",0,IF(AC256="HABILITA",('PRECIOS UNITARIOS'!$S256*500)/AB256))))</f>
        <v>0</v>
      </c>
      <c r="AE256" s="35">
        <f>'EV PRECIO REFERENCIA'!AE256</f>
        <v>31244</v>
      </c>
      <c r="AF256" s="35" t="str">
        <f>'EV PRECIO REFERENCIA'!AG256</f>
        <v>HABILITA</v>
      </c>
      <c r="AG256" s="37">
        <f>+IF(AF256="NO OFERTADO",0,IF(AF256="NO CUMPLE EV TECNICA",0,IF(AF256="NO HABILITA",0,IF(AF256="HABILITA",('PRECIOS UNITARIOS'!$S256*500)/AE256))))</f>
        <v>448.08603251824348</v>
      </c>
      <c r="AH256" s="35">
        <f>'EV PRECIO REFERENCIA'!AH256</f>
        <v>0</v>
      </c>
      <c r="AI256" s="35" t="str">
        <f>'EV PRECIO REFERENCIA'!AJ256</f>
        <v>NO OFERTADO</v>
      </c>
      <c r="AJ256" s="37">
        <f>+IF(AI256="NO OFERTADO",0,IF(AI256="NO CUMPLE EV TECNICA",0,IF(AI256="NO HABILITA",0,IF(AI256="HABILITA",('PRECIOS UNITARIOS'!$S256*500)/AH256))))</f>
        <v>0</v>
      </c>
      <c r="AK256" s="35">
        <f>'EV PRECIO REFERENCIA'!AK256</f>
        <v>0</v>
      </c>
      <c r="AL256" s="35" t="str">
        <f>'EV PRECIO REFERENCIA'!AM256</f>
        <v>NO OFERTADO</v>
      </c>
      <c r="AM256" s="37">
        <f>+IF(AL256="NO OFERTADO",0,IF(AL256="NO CUMPLE EV TECNICA",0,IF(AL256="NO HABILITA",0,IF(AL256="HABILITA",('PRECIOS UNITARIOS'!$S256*500)/AK256))))</f>
        <v>0</v>
      </c>
      <c r="AN256" s="35">
        <f>'EV PRECIO REFERENCIA'!AN256</f>
        <v>0</v>
      </c>
      <c r="AO256" s="35" t="str">
        <f>'EV PRECIO REFERENCIA'!AP256</f>
        <v>NO OFERTADO</v>
      </c>
      <c r="AP256" s="37">
        <f>+IF(AO256="NO OFERTADO",0,IF(AO256="NO CUMPLE EV TECNICA",0,IF(AO256="NO HABILITA",0,IF(AO256="HABILITA",('PRECIOS UNITARIOS'!$S256*500)/AN256))))</f>
        <v>0</v>
      </c>
    </row>
    <row r="257" spans="1:42" s="14" customFormat="1" ht="38.25" x14ac:dyDescent="0.2">
      <c r="A257" s="132">
        <v>248</v>
      </c>
      <c r="B257" s="49" t="s">
        <v>419</v>
      </c>
      <c r="C257" s="49" t="s">
        <v>176</v>
      </c>
      <c r="D257" s="132">
        <v>1</v>
      </c>
      <c r="E257" s="50" t="s">
        <v>331</v>
      </c>
      <c r="F257" s="164">
        <v>16145</v>
      </c>
      <c r="G257" s="35">
        <f>'EV PRECIO REFERENCIA'!G257</f>
        <v>0</v>
      </c>
      <c r="H257" s="35" t="str">
        <f>'EV PRECIO REFERENCIA'!I257</f>
        <v>NO OFERTADO</v>
      </c>
      <c r="I257" s="37">
        <f>+IF(H257="NO OFERTADO",0,IF(H257="NO CUMPLE EV TECNICA",0,IF(H257="NO HABILITA",0,IF(H257="HABILITA",('PRECIOS UNITARIOS'!$S257*500)/G257))))</f>
        <v>0</v>
      </c>
      <c r="J257" s="35">
        <f>'EV PRECIO REFERENCIA'!J257</f>
        <v>0</v>
      </c>
      <c r="K257" s="35" t="str">
        <f>'EV PRECIO REFERENCIA'!L257</f>
        <v>NO OFERTADO</v>
      </c>
      <c r="L257" s="37">
        <f>+IF(K257="NO OFERTADO",0,IF(K257="NO CUMPLE EV TECNICA",0,IF(K257="NO HABILITA",0,IF(K257="HABILITA",('PRECIOS UNITARIOS'!$S257*500)/J257))))</f>
        <v>0</v>
      </c>
      <c r="M257" s="35">
        <f>'EV PRECIO REFERENCIA'!M257</f>
        <v>0</v>
      </c>
      <c r="N257" s="35" t="str">
        <f>'EV PRECIO REFERENCIA'!O257</f>
        <v>NO OFERTADO</v>
      </c>
      <c r="O257" s="37">
        <f>+IF(N257="NO OFERTADO",0,IF(N257="NO CUMPLE EV TECNICA",0,IF(N257="NO HABILITA",0,IF(N257="HABILITA",('PRECIOS UNITARIOS'!$S257*500)/M257))))</f>
        <v>0</v>
      </c>
      <c r="P257" s="35">
        <f>'EV PRECIO REFERENCIA'!P257</f>
        <v>0</v>
      </c>
      <c r="Q257" s="35" t="str">
        <f>'EV PRECIO REFERENCIA'!R257</f>
        <v>NO OFERTADO</v>
      </c>
      <c r="R257" s="37">
        <f>+IF(Q257="NO OFERTADO",0,IF(Q257="NO CUMPLE EV TECNICA",0,IF(Q257="NO HABILITA",0,IF(Q257="HABILITA",('PRECIOS UNITARIOS'!$S257*500)/P257))))</f>
        <v>0</v>
      </c>
      <c r="S257" s="35">
        <f>'EV PRECIO REFERENCIA'!S257</f>
        <v>0</v>
      </c>
      <c r="T257" s="35" t="str">
        <f>'EV PRECIO REFERENCIA'!U257</f>
        <v>NO OFERTADO</v>
      </c>
      <c r="U257" s="37">
        <f>+IF(T257="NO OFERTADO",0,IF(T257="NO CUMPLE EV TECNICA",0,IF(T257="NO HABILITA",0,IF(T257="HABILITA",('PRECIOS UNITARIOS'!$S257*500)/S257))))</f>
        <v>0</v>
      </c>
      <c r="V257" s="35">
        <f>'EV PRECIO REFERENCIA'!V257</f>
        <v>17000</v>
      </c>
      <c r="W257" s="35" t="str">
        <f>'EV PRECIO REFERENCIA'!X257</f>
        <v>HABILITA</v>
      </c>
      <c r="X257" s="37">
        <f>+IF(W257="NO OFERTADO",0,IF(W257="NO CUMPLE EV TECNICA",0,IF(W257="NO HABILITA",0,IF(W257="HABILITA",('PRECIOS UNITARIOS'!$S257*500)/V257))))</f>
        <v>447.85294117647061</v>
      </c>
      <c r="Y257" s="35">
        <f>'EV PRECIO REFERENCIA'!Y257</f>
        <v>0</v>
      </c>
      <c r="Z257" s="35" t="str">
        <f>'EV PRECIO REFERENCIA'!AA257</f>
        <v>NO OFERTADO</v>
      </c>
      <c r="AA257" s="37">
        <f>+IF(Z257="NO OFERTADO",0,IF(Z257="NO CUMPLE EV TECNICA",0,IF(Z257="NO HABILITA",0,IF(Z257="HABILITA",('PRECIOS UNITARIOS'!$S257*500)/Y257))))</f>
        <v>0</v>
      </c>
      <c r="AB257" s="35">
        <f>'EV PRECIO REFERENCIA'!AB257</f>
        <v>0</v>
      </c>
      <c r="AC257" s="35" t="str">
        <f>'EV PRECIO REFERENCIA'!AD257</f>
        <v>NO OFERTADO</v>
      </c>
      <c r="AD257" s="37">
        <f>+IF(AC257="NO OFERTADO",0,IF(AC257="NO CUMPLE EV TECNICA",0,IF(AC257="NO HABILITA",0,IF(AC257="HABILITA",('PRECIOS UNITARIOS'!$S257*500)/AB257))))</f>
        <v>0</v>
      </c>
      <c r="AE257" s="35">
        <f>'EV PRECIO REFERENCIA'!AE257</f>
        <v>15227</v>
      </c>
      <c r="AF257" s="35" t="str">
        <f>'EV PRECIO REFERENCIA'!AG257</f>
        <v>HABILITA</v>
      </c>
      <c r="AG257" s="37">
        <f>+IF(AF257="NO OFERTADO",0,IF(AF257="NO CUMPLE EV TECNICA",0,IF(AF257="NO HABILITA",0,IF(AF257="HABILITA",('PRECIOS UNITARIOS'!$S257*500)/AE257))))</f>
        <v>500</v>
      </c>
      <c r="AH257" s="35">
        <f>'EV PRECIO REFERENCIA'!AH257</f>
        <v>0</v>
      </c>
      <c r="AI257" s="35" t="str">
        <f>'EV PRECIO REFERENCIA'!AJ257</f>
        <v>NO OFERTADO</v>
      </c>
      <c r="AJ257" s="37">
        <f>+IF(AI257="NO OFERTADO",0,IF(AI257="NO CUMPLE EV TECNICA",0,IF(AI257="NO HABILITA",0,IF(AI257="HABILITA",('PRECIOS UNITARIOS'!$S257*500)/AH257))))</f>
        <v>0</v>
      </c>
      <c r="AK257" s="35">
        <f>'EV PRECIO REFERENCIA'!AK257</f>
        <v>0</v>
      </c>
      <c r="AL257" s="35" t="str">
        <f>'EV PRECIO REFERENCIA'!AM257</f>
        <v>NO OFERTADO</v>
      </c>
      <c r="AM257" s="37">
        <f>+IF(AL257="NO OFERTADO",0,IF(AL257="NO CUMPLE EV TECNICA",0,IF(AL257="NO HABILITA",0,IF(AL257="HABILITA",('PRECIOS UNITARIOS'!$S257*500)/AK257))))</f>
        <v>0</v>
      </c>
      <c r="AN257" s="35">
        <f>'EV PRECIO REFERENCIA'!AN257</f>
        <v>0</v>
      </c>
      <c r="AO257" s="35" t="str">
        <f>'EV PRECIO REFERENCIA'!AP257</f>
        <v>NO OFERTADO</v>
      </c>
      <c r="AP257" s="37">
        <f>+IF(AO257="NO OFERTADO",0,IF(AO257="NO CUMPLE EV TECNICA",0,IF(AO257="NO HABILITA",0,IF(AO257="HABILITA",('PRECIOS UNITARIOS'!$S257*500)/AN257))))</f>
        <v>0</v>
      </c>
    </row>
    <row r="258" spans="1:42" s="14" customFormat="1" ht="51" x14ac:dyDescent="0.2">
      <c r="A258" s="133">
        <v>249</v>
      </c>
      <c r="B258" s="49" t="s">
        <v>178</v>
      </c>
      <c r="C258" s="49" t="s">
        <v>176</v>
      </c>
      <c r="D258" s="132">
        <v>1</v>
      </c>
      <c r="E258" s="50" t="s">
        <v>331</v>
      </c>
      <c r="F258" s="164">
        <v>16145</v>
      </c>
      <c r="G258" s="35">
        <f>'EV PRECIO REFERENCIA'!G258</f>
        <v>0</v>
      </c>
      <c r="H258" s="35" t="str">
        <f>'EV PRECIO REFERENCIA'!I258</f>
        <v>NO OFERTADO</v>
      </c>
      <c r="I258" s="37">
        <f>+IF(H258="NO OFERTADO",0,IF(H258="NO CUMPLE EV TECNICA",0,IF(H258="NO HABILITA",0,IF(H258="HABILITA",('PRECIOS UNITARIOS'!$S258*500)/G258))))</f>
        <v>0</v>
      </c>
      <c r="J258" s="35">
        <f>'EV PRECIO REFERENCIA'!J258</f>
        <v>0</v>
      </c>
      <c r="K258" s="35" t="str">
        <f>'EV PRECIO REFERENCIA'!L258</f>
        <v>NO OFERTADO</v>
      </c>
      <c r="L258" s="37">
        <f>+IF(K258="NO OFERTADO",0,IF(K258="NO CUMPLE EV TECNICA",0,IF(K258="NO HABILITA",0,IF(K258="HABILITA",('PRECIOS UNITARIOS'!$S258*500)/J258))))</f>
        <v>0</v>
      </c>
      <c r="M258" s="35">
        <f>'EV PRECIO REFERENCIA'!M258</f>
        <v>0</v>
      </c>
      <c r="N258" s="35" t="str">
        <f>'EV PRECIO REFERENCIA'!O258</f>
        <v>NO OFERTADO</v>
      </c>
      <c r="O258" s="37">
        <f>+IF(N258="NO OFERTADO",0,IF(N258="NO CUMPLE EV TECNICA",0,IF(N258="NO HABILITA",0,IF(N258="HABILITA",('PRECIOS UNITARIOS'!$S258*500)/M258))))</f>
        <v>0</v>
      </c>
      <c r="P258" s="35">
        <f>'EV PRECIO REFERENCIA'!P258</f>
        <v>0</v>
      </c>
      <c r="Q258" s="35" t="str">
        <f>'EV PRECIO REFERENCIA'!R258</f>
        <v>NO OFERTADO</v>
      </c>
      <c r="R258" s="37">
        <f>+IF(Q258="NO OFERTADO",0,IF(Q258="NO CUMPLE EV TECNICA",0,IF(Q258="NO HABILITA",0,IF(Q258="HABILITA",('PRECIOS UNITARIOS'!$S258*500)/P258))))</f>
        <v>0</v>
      </c>
      <c r="S258" s="35">
        <f>'EV PRECIO REFERENCIA'!S258</f>
        <v>0</v>
      </c>
      <c r="T258" s="35" t="str">
        <f>'EV PRECIO REFERENCIA'!U258</f>
        <v>NO OFERTADO</v>
      </c>
      <c r="U258" s="37">
        <f>+IF(T258="NO OFERTADO",0,IF(T258="NO CUMPLE EV TECNICA",0,IF(T258="NO HABILITA",0,IF(T258="HABILITA",('PRECIOS UNITARIOS'!$S258*500)/S258))))</f>
        <v>0</v>
      </c>
      <c r="V258" s="35">
        <f>'EV PRECIO REFERENCIA'!V258</f>
        <v>20000</v>
      </c>
      <c r="W258" s="35" t="str">
        <f>'EV PRECIO REFERENCIA'!X258</f>
        <v>HABILITA</v>
      </c>
      <c r="X258" s="37">
        <f>+IF(W258="NO OFERTADO",0,IF(W258="NO CUMPLE EV TECNICA",0,IF(W258="NO HABILITA",0,IF(W258="HABILITA",('PRECIOS UNITARIOS'!$S258*500)/V258))))</f>
        <v>380.67500000000001</v>
      </c>
      <c r="Y258" s="35">
        <f>'EV PRECIO REFERENCIA'!Y258</f>
        <v>0</v>
      </c>
      <c r="Z258" s="35" t="str">
        <f>'EV PRECIO REFERENCIA'!AA258</f>
        <v>NO OFERTADO</v>
      </c>
      <c r="AA258" s="37">
        <f>+IF(Z258="NO OFERTADO",0,IF(Z258="NO CUMPLE EV TECNICA",0,IF(Z258="NO HABILITA",0,IF(Z258="HABILITA",('PRECIOS UNITARIOS'!$S258*500)/Y258))))</f>
        <v>0</v>
      </c>
      <c r="AB258" s="35">
        <f>'EV PRECIO REFERENCIA'!AB258</f>
        <v>0</v>
      </c>
      <c r="AC258" s="35" t="str">
        <f>'EV PRECIO REFERENCIA'!AD258</f>
        <v>NO OFERTADO</v>
      </c>
      <c r="AD258" s="37">
        <f>+IF(AC258="NO OFERTADO",0,IF(AC258="NO CUMPLE EV TECNICA",0,IF(AC258="NO HABILITA",0,IF(AC258="HABILITA",('PRECIOS UNITARIOS'!$S258*500)/AB258))))</f>
        <v>0</v>
      </c>
      <c r="AE258" s="35">
        <f>'EV PRECIO REFERENCIA'!AE258</f>
        <v>15227</v>
      </c>
      <c r="AF258" s="35" t="str">
        <f>'EV PRECIO REFERENCIA'!AG258</f>
        <v>HABILITA</v>
      </c>
      <c r="AG258" s="37">
        <f>+IF(AF258="NO OFERTADO",0,IF(AF258="NO CUMPLE EV TECNICA",0,IF(AF258="NO HABILITA",0,IF(AF258="HABILITA",('PRECIOS UNITARIOS'!$S258*500)/AE258))))</f>
        <v>500</v>
      </c>
      <c r="AH258" s="35">
        <f>'EV PRECIO REFERENCIA'!AH258</f>
        <v>0</v>
      </c>
      <c r="AI258" s="35" t="str">
        <f>'EV PRECIO REFERENCIA'!AJ258</f>
        <v>NO OFERTADO</v>
      </c>
      <c r="AJ258" s="37">
        <f>+IF(AI258="NO OFERTADO",0,IF(AI258="NO CUMPLE EV TECNICA",0,IF(AI258="NO HABILITA",0,IF(AI258="HABILITA",('PRECIOS UNITARIOS'!$S258*500)/AH258))))</f>
        <v>0</v>
      </c>
      <c r="AK258" s="35">
        <f>'EV PRECIO REFERENCIA'!AK258</f>
        <v>0</v>
      </c>
      <c r="AL258" s="35" t="str">
        <f>'EV PRECIO REFERENCIA'!AM258</f>
        <v>NO OFERTADO</v>
      </c>
      <c r="AM258" s="37">
        <f>+IF(AL258="NO OFERTADO",0,IF(AL258="NO CUMPLE EV TECNICA",0,IF(AL258="NO HABILITA",0,IF(AL258="HABILITA",('PRECIOS UNITARIOS'!$S258*500)/AK258))))</f>
        <v>0</v>
      </c>
      <c r="AN258" s="35">
        <f>'EV PRECIO REFERENCIA'!AN258</f>
        <v>0</v>
      </c>
      <c r="AO258" s="35" t="str">
        <f>'EV PRECIO REFERENCIA'!AP258</f>
        <v>NO OFERTADO</v>
      </c>
      <c r="AP258" s="37">
        <f>+IF(AO258="NO OFERTADO",0,IF(AO258="NO CUMPLE EV TECNICA",0,IF(AO258="NO HABILITA",0,IF(AO258="HABILITA",('PRECIOS UNITARIOS'!$S258*500)/AN258))))</f>
        <v>0</v>
      </c>
    </row>
    <row r="259" spans="1:42" s="14" customFormat="1" ht="38.25" x14ac:dyDescent="0.2">
      <c r="A259" s="132">
        <v>250</v>
      </c>
      <c r="B259" s="49" t="s">
        <v>180</v>
      </c>
      <c r="C259" s="49" t="s">
        <v>181</v>
      </c>
      <c r="D259" s="132">
        <v>1</v>
      </c>
      <c r="E259" s="50" t="s">
        <v>331</v>
      </c>
      <c r="F259" s="164">
        <v>12727</v>
      </c>
      <c r="G259" s="35">
        <f>'EV PRECIO REFERENCIA'!G259</f>
        <v>0</v>
      </c>
      <c r="H259" s="35" t="str">
        <f>'EV PRECIO REFERENCIA'!I259</f>
        <v>NO OFERTADO</v>
      </c>
      <c r="I259" s="37">
        <f>+IF(H259="NO OFERTADO",0,IF(H259="NO CUMPLE EV TECNICA",0,IF(H259="NO HABILITA",0,IF(H259="HABILITA",('PRECIOS UNITARIOS'!$S259*500)/G259))))</f>
        <v>0</v>
      </c>
      <c r="J259" s="35">
        <f>'EV PRECIO REFERENCIA'!J259</f>
        <v>0</v>
      </c>
      <c r="K259" s="35" t="str">
        <f>'EV PRECIO REFERENCIA'!L259</f>
        <v>NO OFERTADO</v>
      </c>
      <c r="L259" s="37">
        <f>+IF(K259="NO OFERTADO",0,IF(K259="NO CUMPLE EV TECNICA",0,IF(K259="NO HABILITA",0,IF(K259="HABILITA",('PRECIOS UNITARIOS'!$S259*500)/J259))))</f>
        <v>0</v>
      </c>
      <c r="M259" s="35">
        <f>'EV PRECIO REFERENCIA'!M259</f>
        <v>11200</v>
      </c>
      <c r="N259" s="35" t="str">
        <f>'EV PRECIO REFERENCIA'!O259</f>
        <v>HABILITA</v>
      </c>
      <c r="O259" s="37">
        <f>+IF(N259="NO OFERTADO",0,IF(N259="NO CUMPLE EV TECNICA",0,IF(N259="NO HABILITA",0,IF(N259="HABILITA",('PRECIOS UNITARIOS'!$S259*500)/M259))))</f>
        <v>500</v>
      </c>
      <c r="P259" s="35">
        <f>'EV PRECIO REFERENCIA'!P259</f>
        <v>12045</v>
      </c>
      <c r="Q259" s="35" t="str">
        <f>'EV PRECIO REFERENCIA'!R259</f>
        <v>HABILITA</v>
      </c>
      <c r="R259" s="37">
        <f>+IF(Q259="NO OFERTADO",0,IF(Q259="NO CUMPLE EV TECNICA",0,IF(Q259="NO HABILITA",0,IF(Q259="HABILITA",('PRECIOS UNITARIOS'!$S259*500)/P259))))</f>
        <v>464.92320464923205</v>
      </c>
      <c r="S259" s="35">
        <f>'EV PRECIO REFERENCIA'!S259</f>
        <v>12915</v>
      </c>
      <c r="T259" s="35" t="str">
        <f>'EV PRECIO REFERENCIA'!U259</f>
        <v>NO HABILITA</v>
      </c>
      <c r="U259" s="37">
        <f>+IF(T259="NO OFERTADO",0,IF(T259="NO CUMPLE EV TECNICA",0,IF(T259="NO HABILITA",0,IF(T259="HABILITA",('PRECIOS UNITARIOS'!$S259*500)/S259))))</f>
        <v>0</v>
      </c>
      <c r="V259" s="35">
        <f>'EV PRECIO REFERENCIA'!V259</f>
        <v>0</v>
      </c>
      <c r="W259" s="35" t="str">
        <f>'EV PRECIO REFERENCIA'!X259</f>
        <v>NO OFERTADO</v>
      </c>
      <c r="X259" s="37">
        <f>+IF(W259="NO OFERTADO",0,IF(W259="NO CUMPLE EV TECNICA",0,IF(W259="NO HABILITA",0,IF(W259="HABILITA",('PRECIOS UNITARIOS'!$S259*500)/V259))))</f>
        <v>0</v>
      </c>
      <c r="Y259" s="35">
        <f>'EV PRECIO REFERENCIA'!Y259</f>
        <v>0</v>
      </c>
      <c r="Z259" s="35" t="str">
        <f>'EV PRECIO REFERENCIA'!AA259</f>
        <v>NO OFERTADO</v>
      </c>
      <c r="AA259" s="37">
        <f>+IF(Z259="NO OFERTADO",0,IF(Z259="NO CUMPLE EV TECNICA",0,IF(Z259="NO HABILITA",0,IF(Z259="HABILITA",('PRECIOS UNITARIOS'!$S259*500)/Y259))))</f>
        <v>0</v>
      </c>
      <c r="AB259" s="35">
        <f>'EV PRECIO REFERENCIA'!AB259</f>
        <v>0</v>
      </c>
      <c r="AC259" s="35" t="str">
        <f>'EV PRECIO REFERENCIA'!AD259</f>
        <v>NO OFERTADO</v>
      </c>
      <c r="AD259" s="37">
        <f>+IF(AC259="NO OFERTADO",0,IF(AC259="NO CUMPLE EV TECNICA",0,IF(AC259="NO HABILITA",0,IF(AC259="HABILITA",('PRECIOS UNITARIOS'!$S259*500)/AB259))))</f>
        <v>0</v>
      </c>
      <c r="AE259" s="35">
        <f>'EV PRECIO REFERENCIA'!AE259</f>
        <v>12003</v>
      </c>
      <c r="AF259" s="35" t="str">
        <f>'EV PRECIO REFERENCIA'!AG259</f>
        <v>HABILITA</v>
      </c>
      <c r="AG259" s="37">
        <f>+IF(AF259="NO OFERTADO",0,IF(AF259="NO CUMPLE EV TECNICA",0,IF(AF259="NO HABILITA",0,IF(AF259="HABILITA",('PRECIOS UNITARIOS'!$S259*500)/AE259))))</f>
        <v>466.55002915937683</v>
      </c>
      <c r="AH259" s="35">
        <f>'EV PRECIO REFERENCIA'!AH259</f>
        <v>0</v>
      </c>
      <c r="AI259" s="35" t="str">
        <f>'EV PRECIO REFERENCIA'!AJ259</f>
        <v>NO OFERTADO</v>
      </c>
      <c r="AJ259" s="37">
        <f>+IF(AI259="NO OFERTADO",0,IF(AI259="NO CUMPLE EV TECNICA",0,IF(AI259="NO HABILITA",0,IF(AI259="HABILITA",('PRECIOS UNITARIOS'!$S259*500)/AH259))))</f>
        <v>0</v>
      </c>
      <c r="AK259" s="35">
        <f>'EV PRECIO REFERENCIA'!AK259</f>
        <v>0</v>
      </c>
      <c r="AL259" s="35" t="str">
        <f>'EV PRECIO REFERENCIA'!AM259</f>
        <v>NO OFERTADO</v>
      </c>
      <c r="AM259" s="37">
        <f>+IF(AL259="NO OFERTADO",0,IF(AL259="NO CUMPLE EV TECNICA",0,IF(AL259="NO HABILITA",0,IF(AL259="HABILITA",('PRECIOS UNITARIOS'!$S259*500)/AK259))))</f>
        <v>0</v>
      </c>
      <c r="AN259" s="35">
        <f>'EV PRECIO REFERENCIA'!AN259</f>
        <v>0</v>
      </c>
      <c r="AO259" s="35" t="str">
        <f>'EV PRECIO REFERENCIA'!AP259</f>
        <v>NO OFERTADO</v>
      </c>
      <c r="AP259" s="37">
        <f>+IF(AO259="NO OFERTADO",0,IF(AO259="NO CUMPLE EV TECNICA",0,IF(AO259="NO HABILITA",0,IF(AO259="HABILITA",('PRECIOS UNITARIOS'!$S259*500)/AN259))))</f>
        <v>0</v>
      </c>
    </row>
    <row r="260" spans="1:42" s="14" customFormat="1" ht="38.25" x14ac:dyDescent="0.2">
      <c r="A260" s="133">
        <v>251</v>
      </c>
      <c r="B260" s="49" t="s">
        <v>182</v>
      </c>
      <c r="C260" s="49" t="s">
        <v>181</v>
      </c>
      <c r="D260" s="132">
        <v>1</v>
      </c>
      <c r="E260" s="50" t="s">
        <v>331</v>
      </c>
      <c r="F260" s="164">
        <v>12727</v>
      </c>
      <c r="G260" s="35">
        <f>'EV PRECIO REFERENCIA'!G260</f>
        <v>0</v>
      </c>
      <c r="H260" s="35" t="str">
        <f>'EV PRECIO REFERENCIA'!I260</f>
        <v>NO OFERTADO</v>
      </c>
      <c r="I260" s="37">
        <f>+IF(H260="NO OFERTADO",0,IF(H260="NO CUMPLE EV TECNICA",0,IF(H260="NO HABILITA",0,IF(H260="HABILITA",('PRECIOS UNITARIOS'!$S260*500)/G260))))</f>
        <v>0</v>
      </c>
      <c r="J260" s="35">
        <f>'EV PRECIO REFERENCIA'!J260</f>
        <v>0</v>
      </c>
      <c r="K260" s="35" t="str">
        <f>'EV PRECIO REFERENCIA'!L260</f>
        <v>NO OFERTADO</v>
      </c>
      <c r="L260" s="37">
        <f>+IF(K260="NO OFERTADO",0,IF(K260="NO CUMPLE EV TECNICA",0,IF(K260="NO HABILITA",0,IF(K260="HABILITA",('PRECIOS UNITARIOS'!$S260*500)/J260))))</f>
        <v>0</v>
      </c>
      <c r="M260" s="35">
        <f>'EV PRECIO REFERENCIA'!M260</f>
        <v>11200</v>
      </c>
      <c r="N260" s="35" t="str">
        <f>'EV PRECIO REFERENCIA'!O260</f>
        <v>HABILITA</v>
      </c>
      <c r="O260" s="37">
        <f>+IF(N260="NO OFERTADO",0,IF(N260="NO CUMPLE EV TECNICA",0,IF(N260="NO HABILITA",0,IF(N260="HABILITA",('PRECIOS UNITARIOS'!$S260*500)/M260))))</f>
        <v>500</v>
      </c>
      <c r="P260" s="35">
        <f>'EV PRECIO REFERENCIA'!P260</f>
        <v>12045</v>
      </c>
      <c r="Q260" s="35" t="str">
        <f>'EV PRECIO REFERENCIA'!R260</f>
        <v>HABILITA</v>
      </c>
      <c r="R260" s="37">
        <f>+IF(Q260="NO OFERTADO",0,IF(Q260="NO CUMPLE EV TECNICA",0,IF(Q260="NO HABILITA",0,IF(Q260="HABILITA",('PRECIOS UNITARIOS'!$S260*500)/P260))))</f>
        <v>464.92320464923205</v>
      </c>
      <c r="S260" s="35">
        <f>'EV PRECIO REFERENCIA'!S260</f>
        <v>12915</v>
      </c>
      <c r="T260" s="35" t="str">
        <f>'EV PRECIO REFERENCIA'!U260</f>
        <v>NO HABILITA</v>
      </c>
      <c r="U260" s="37">
        <f>+IF(T260="NO OFERTADO",0,IF(T260="NO CUMPLE EV TECNICA",0,IF(T260="NO HABILITA",0,IF(T260="HABILITA",('PRECIOS UNITARIOS'!$S260*500)/S260))))</f>
        <v>0</v>
      </c>
      <c r="V260" s="35">
        <f>'EV PRECIO REFERENCIA'!V260</f>
        <v>0</v>
      </c>
      <c r="W260" s="35" t="str">
        <f>'EV PRECIO REFERENCIA'!X260</f>
        <v>NO OFERTADO</v>
      </c>
      <c r="X260" s="37">
        <f>+IF(W260="NO OFERTADO",0,IF(W260="NO CUMPLE EV TECNICA",0,IF(W260="NO HABILITA",0,IF(W260="HABILITA",('PRECIOS UNITARIOS'!$S260*500)/V260))))</f>
        <v>0</v>
      </c>
      <c r="Y260" s="35">
        <f>'EV PRECIO REFERENCIA'!Y260</f>
        <v>0</v>
      </c>
      <c r="Z260" s="35" t="str">
        <f>'EV PRECIO REFERENCIA'!AA260</f>
        <v>NO OFERTADO</v>
      </c>
      <c r="AA260" s="37">
        <f>+IF(Z260="NO OFERTADO",0,IF(Z260="NO CUMPLE EV TECNICA",0,IF(Z260="NO HABILITA",0,IF(Z260="HABILITA",('PRECIOS UNITARIOS'!$S260*500)/Y260))))</f>
        <v>0</v>
      </c>
      <c r="AB260" s="35">
        <f>'EV PRECIO REFERENCIA'!AB260</f>
        <v>0</v>
      </c>
      <c r="AC260" s="35" t="str">
        <f>'EV PRECIO REFERENCIA'!AD260</f>
        <v>NO OFERTADO</v>
      </c>
      <c r="AD260" s="37">
        <f>+IF(AC260="NO OFERTADO",0,IF(AC260="NO CUMPLE EV TECNICA",0,IF(AC260="NO HABILITA",0,IF(AC260="HABILITA",('PRECIOS UNITARIOS'!$S260*500)/AB260))))</f>
        <v>0</v>
      </c>
      <c r="AE260" s="35">
        <f>'EV PRECIO REFERENCIA'!AE260</f>
        <v>12003</v>
      </c>
      <c r="AF260" s="35" t="str">
        <f>'EV PRECIO REFERENCIA'!AG260</f>
        <v>HABILITA</v>
      </c>
      <c r="AG260" s="37">
        <f>+IF(AF260="NO OFERTADO",0,IF(AF260="NO CUMPLE EV TECNICA",0,IF(AF260="NO HABILITA",0,IF(AF260="HABILITA",('PRECIOS UNITARIOS'!$S260*500)/AE260))))</f>
        <v>466.55002915937683</v>
      </c>
      <c r="AH260" s="35">
        <f>'EV PRECIO REFERENCIA'!AH260</f>
        <v>0</v>
      </c>
      <c r="AI260" s="35" t="str">
        <f>'EV PRECIO REFERENCIA'!AJ260</f>
        <v>NO OFERTADO</v>
      </c>
      <c r="AJ260" s="37">
        <f>+IF(AI260="NO OFERTADO",0,IF(AI260="NO CUMPLE EV TECNICA",0,IF(AI260="NO HABILITA",0,IF(AI260="HABILITA",('PRECIOS UNITARIOS'!$S260*500)/AH260))))</f>
        <v>0</v>
      </c>
      <c r="AK260" s="35">
        <f>'EV PRECIO REFERENCIA'!AK260</f>
        <v>0</v>
      </c>
      <c r="AL260" s="35" t="str">
        <f>'EV PRECIO REFERENCIA'!AM260</f>
        <v>NO OFERTADO</v>
      </c>
      <c r="AM260" s="37">
        <f>+IF(AL260="NO OFERTADO",0,IF(AL260="NO CUMPLE EV TECNICA",0,IF(AL260="NO HABILITA",0,IF(AL260="HABILITA",('PRECIOS UNITARIOS'!$S260*500)/AK260))))</f>
        <v>0</v>
      </c>
      <c r="AN260" s="35">
        <f>'EV PRECIO REFERENCIA'!AN260</f>
        <v>0</v>
      </c>
      <c r="AO260" s="35" t="str">
        <f>'EV PRECIO REFERENCIA'!AP260</f>
        <v>NO OFERTADO</v>
      </c>
      <c r="AP260" s="37">
        <f>+IF(AO260="NO OFERTADO",0,IF(AO260="NO CUMPLE EV TECNICA",0,IF(AO260="NO HABILITA",0,IF(AO260="HABILITA",('PRECIOS UNITARIOS'!$S260*500)/AN260))))</f>
        <v>0</v>
      </c>
    </row>
    <row r="261" spans="1:42" s="14" customFormat="1" ht="25.5" x14ac:dyDescent="0.2">
      <c r="A261" s="132">
        <v>252</v>
      </c>
      <c r="B261" s="49" t="s">
        <v>225</v>
      </c>
      <c r="C261" s="49" t="s">
        <v>209</v>
      </c>
      <c r="D261" s="132">
        <v>1</v>
      </c>
      <c r="E261" s="50" t="s">
        <v>331</v>
      </c>
      <c r="F261" s="164">
        <v>63753</v>
      </c>
      <c r="G261" s="35">
        <f>'EV PRECIO REFERENCIA'!G261</f>
        <v>0</v>
      </c>
      <c r="H261" s="35" t="str">
        <f>'EV PRECIO REFERENCIA'!I261</f>
        <v>NO OFERTADO</v>
      </c>
      <c r="I261" s="37">
        <f>+IF(H261="NO OFERTADO",0,IF(H261="NO CUMPLE EV TECNICA",0,IF(H261="NO HABILITA",0,IF(H261="HABILITA",('PRECIOS UNITARIOS'!$S261*500)/G261))))</f>
        <v>0</v>
      </c>
      <c r="J261" s="35">
        <f>'EV PRECIO REFERENCIA'!J261</f>
        <v>0</v>
      </c>
      <c r="K261" s="35" t="str">
        <f>'EV PRECIO REFERENCIA'!L261</f>
        <v>NO OFERTADO</v>
      </c>
      <c r="L261" s="37">
        <f>+IF(K261="NO OFERTADO",0,IF(K261="NO CUMPLE EV TECNICA",0,IF(K261="NO HABILITA",0,IF(K261="HABILITA",('PRECIOS UNITARIOS'!$S261*500)/J261))))</f>
        <v>0</v>
      </c>
      <c r="M261" s="35">
        <f>'EV PRECIO REFERENCIA'!M261</f>
        <v>0</v>
      </c>
      <c r="N261" s="35" t="str">
        <f>'EV PRECIO REFERENCIA'!O261</f>
        <v>NO OFERTADO</v>
      </c>
      <c r="O261" s="37">
        <f>+IF(N261="NO OFERTADO",0,IF(N261="NO CUMPLE EV TECNICA",0,IF(N261="NO HABILITA",0,IF(N261="HABILITA",('PRECIOS UNITARIOS'!$S261*500)/M261))))</f>
        <v>0</v>
      </c>
      <c r="P261" s="35">
        <f>'EV PRECIO REFERENCIA'!P261</f>
        <v>0</v>
      </c>
      <c r="Q261" s="35" t="str">
        <f>'EV PRECIO REFERENCIA'!R261</f>
        <v>NO OFERTADO</v>
      </c>
      <c r="R261" s="37">
        <f>+IF(Q261="NO OFERTADO",0,IF(Q261="NO CUMPLE EV TECNICA",0,IF(Q261="NO HABILITA",0,IF(Q261="HABILITA",('PRECIOS UNITARIOS'!$S261*500)/P261))))</f>
        <v>0</v>
      </c>
      <c r="S261" s="35">
        <f>'EV PRECIO REFERENCIA'!S261</f>
        <v>0</v>
      </c>
      <c r="T261" s="35" t="str">
        <f>'EV PRECIO REFERENCIA'!U261</f>
        <v>NO OFERTADO</v>
      </c>
      <c r="U261" s="37">
        <f>+IF(T261="NO OFERTADO",0,IF(T261="NO CUMPLE EV TECNICA",0,IF(T261="NO HABILITA",0,IF(T261="HABILITA",('PRECIOS UNITARIOS'!$S261*500)/S261))))</f>
        <v>0</v>
      </c>
      <c r="V261" s="35">
        <f>'EV PRECIO REFERENCIA'!V261</f>
        <v>0</v>
      </c>
      <c r="W261" s="35" t="str">
        <f>'EV PRECIO REFERENCIA'!X261</f>
        <v>NO OFERTADO</v>
      </c>
      <c r="X261" s="37">
        <f>+IF(W261="NO OFERTADO",0,IF(W261="NO CUMPLE EV TECNICA",0,IF(W261="NO HABILITA",0,IF(W261="HABILITA",('PRECIOS UNITARIOS'!$S261*500)/V261))))</f>
        <v>0</v>
      </c>
      <c r="Y261" s="35">
        <f>'EV PRECIO REFERENCIA'!Y261</f>
        <v>0</v>
      </c>
      <c r="Z261" s="35" t="str">
        <f>'EV PRECIO REFERENCIA'!AA261</f>
        <v>NO OFERTADO</v>
      </c>
      <c r="AA261" s="37">
        <f>+IF(Z261="NO OFERTADO",0,IF(Z261="NO CUMPLE EV TECNICA",0,IF(Z261="NO HABILITA",0,IF(Z261="HABILITA",('PRECIOS UNITARIOS'!$S261*500)/Y261))))</f>
        <v>0</v>
      </c>
      <c r="AB261" s="35">
        <f>'EV PRECIO REFERENCIA'!AB261</f>
        <v>0</v>
      </c>
      <c r="AC261" s="35" t="str">
        <f>'EV PRECIO REFERENCIA'!AD261</f>
        <v>NO OFERTADO</v>
      </c>
      <c r="AD261" s="37">
        <f>+IF(AC261="NO OFERTADO",0,IF(AC261="NO CUMPLE EV TECNICA",0,IF(AC261="NO HABILITA",0,IF(AC261="HABILITA",('PRECIOS UNITARIOS'!$S261*500)/AB261))))</f>
        <v>0</v>
      </c>
      <c r="AE261" s="35">
        <f>'EV PRECIO REFERENCIA'!AE261</f>
        <v>60131</v>
      </c>
      <c r="AF261" s="35" t="str">
        <f>'EV PRECIO REFERENCIA'!AG261</f>
        <v>HABILITA</v>
      </c>
      <c r="AG261" s="37">
        <f>+IF(AF261="NO OFERTADO",0,IF(AF261="NO CUMPLE EV TECNICA",0,IF(AF261="NO HABILITA",0,IF(AF261="HABILITA",('PRECIOS UNITARIOS'!$S261*500)/AE261))))</f>
        <v>500</v>
      </c>
      <c r="AH261" s="35">
        <f>'EV PRECIO REFERENCIA'!AH261</f>
        <v>0</v>
      </c>
      <c r="AI261" s="35" t="str">
        <f>'EV PRECIO REFERENCIA'!AJ261</f>
        <v>NO OFERTADO</v>
      </c>
      <c r="AJ261" s="37">
        <f>+IF(AI261="NO OFERTADO",0,IF(AI261="NO CUMPLE EV TECNICA",0,IF(AI261="NO HABILITA",0,IF(AI261="HABILITA",('PRECIOS UNITARIOS'!$S261*500)/AH261))))</f>
        <v>0</v>
      </c>
      <c r="AK261" s="35">
        <f>'EV PRECIO REFERENCIA'!AK261</f>
        <v>0</v>
      </c>
      <c r="AL261" s="35" t="str">
        <f>'EV PRECIO REFERENCIA'!AM261</f>
        <v>NO OFERTADO</v>
      </c>
      <c r="AM261" s="37">
        <f>+IF(AL261="NO OFERTADO",0,IF(AL261="NO CUMPLE EV TECNICA",0,IF(AL261="NO HABILITA",0,IF(AL261="HABILITA",('PRECIOS UNITARIOS'!$S261*500)/AK261))))</f>
        <v>0</v>
      </c>
      <c r="AN261" s="35">
        <f>'EV PRECIO REFERENCIA'!AN261</f>
        <v>0</v>
      </c>
      <c r="AO261" s="35" t="str">
        <f>'EV PRECIO REFERENCIA'!AP261</f>
        <v>NO OFERTADO</v>
      </c>
      <c r="AP261" s="37">
        <f>+IF(AO261="NO OFERTADO",0,IF(AO261="NO CUMPLE EV TECNICA",0,IF(AO261="NO HABILITA",0,IF(AO261="HABILITA",('PRECIOS UNITARIOS'!$S261*500)/AN261))))</f>
        <v>0</v>
      </c>
    </row>
    <row r="262" spans="1:42" s="14" customFormat="1" ht="25.5" x14ac:dyDescent="0.2">
      <c r="A262" s="133">
        <v>253</v>
      </c>
      <c r="B262" s="49" t="s">
        <v>226</v>
      </c>
      <c r="C262" s="49" t="s">
        <v>209</v>
      </c>
      <c r="D262" s="132">
        <v>1</v>
      </c>
      <c r="E262" s="50" t="s">
        <v>331</v>
      </c>
      <c r="F262" s="164">
        <v>63753</v>
      </c>
      <c r="G262" s="35">
        <f>'EV PRECIO REFERENCIA'!G262</f>
        <v>0</v>
      </c>
      <c r="H262" s="35" t="str">
        <f>'EV PRECIO REFERENCIA'!I262</f>
        <v>NO OFERTADO</v>
      </c>
      <c r="I262" s="37">
        <f>+IF(H262="NO OFERTADO",0,IF(H262="NO CUMPLE EV TECNICA",0,IF(H262="NO HABILITA",0,IF(H262="HABILITA",('PRECIOS UNITARIOS'!$S262*500)/G262))))</f>
        <v>0</v>
      </c>
      <c r="J262" s="35">
        <f>'EV PRECIO REFERENCIA'!J262</f>
        <v>0</v>
      </c>
      <c r="K262" s="35" t="str">
        <f>'EV PRECIO REFERENCIA'!L262</f>
        <v>NO OFERTADO</v>
      </c>
      <c r="L262" s="37">
        <f>+IF(K262="NO OFERTADO",0,IF(K262="NO CUMPLE EV TECNICA",0,IF(K262="NO HABILITA",0,IF(K262="HABILITA",('PRECIOS UNITARIOS'!$S262*500)/J262))))</f>
        <v>0</v>
      </c>
      <c r="M262" s="35">
        <f>'EV PRECIO REFERENCIA'!M262</f>
        <v>0</v>
      </c>
      <c r="N262" s="35" t="str">
        <f>'EV PRECIO REFERENCIA'!O262</f>
        <v>NO OFERTADO</v>
      </c>
      <c r="O262" s="37">
        <f>+IF(N262="NO OFERTADO",0,IF(N262="NO CUMPLE EV TECNICA",0,IF(N262="NO HABILITA",0,IF(N262="HABILITA",('PRECIOS UNITARIOS'!$S262*500)/M262))))</f>
        <v>0</v>
      </c>
      <c r="P262" s="35">
        <f>'EV PRECIO REFERENCIA'!P262</f>
        <v>0</v>
      </c>
      <c r="Q262" s="35" t="str">
        <f>'EV PRECIO REFERENCIA'!R262</f>
        <v>NO OFERTADO</v>
      </c>
      <c r="R262" s="37">
        <f>+IF(Q262="NO OFERTADO",0,IF(Q262="NO CUMPLE EV TECNICA",0,IF(Q262="NO HABILITA",0,IF(Q262="HABILITA",('PRECIOS UNITARIOS'!$S262*500)/P262))))</f>
        <v>0</v>
      </c>
      <c r="S262" s="35">
        <f>'EV PRECIO REFERENCIA'!S262</f>
        <v>0</v>
      </c>
      <c r="T262" s="35" t="str">
        <f>'EV PRECIO REFERENCIA'!U262</f>
        <v>NO OFERTADO</v>
      </c>
      <c r="U262" s="37">
        <f>+IF(T262="NO OFERTADO",0,IF(T262="NO CUMPLE EV TECNICA",0,IF(T262="NO HABILITA",0,IF(T262="HABILITA",('PRECIOS UNITARIOS'!$S262*500)/S262))))</f>
        <v>0</v>
      </c>
      <c r="V262" s="35">
        <f>'EV PRECIO REFERENCIA'!V262</f>
        <v>0</v>
      </c>
      <c r="W262" s="35" t="str">
        <f>'EV PRECIO REFERENCIA'!X262</f>
        <v>NO OFERTADO</v>
      </c>
      <c r="X262" s="37">
        <f>+IF(W262="NO OFERTADO",0,IF(W262="NO CUMPLE EV TECNICA",0,IF(W262="NO HABILITA",0,IF(W262="HABILITA",('PRECIOS UNITARIOS'!$S262*500)/V262))))</f>
        <v>0</v>
      </c>
      <c r="Y262" s="35">
        <f>'EV PRECIO REFERENCIA'!Y262</f>
        <v>0</v>
      </c>
      <c r="Z262" s="35" t="str">
        <f>'EV PRECIO REFERENCIA'!AA262</f>
        <v>NO OFERTADO</v>
      </c>
      <c r="AA262" s="37">
        <f>+IF(Z262="NO OFERTADO",0,IF(Z262="NO CUMPLE EV TECNICA",0,IF(Z262="NO HABILITA",0,IF(Z262="HABILITA",('PRECIOS UNITARIOS'!$S262*500)/Y262))))</f>
        <v>0</v>
      </c>
      <c r="AB262" s="35">
        <f>'EV PRECIO REFERENCIA'!AB262</f>
        <v>0</v>
      </c>
      <c r="AC262" s="35" t="str">
        <f>'EV PRECIO REFERENCIA'!AD262</f>
        <v>NO OFERTADO</v>
      </c>
      <c r="AD262" s="37">
        <f>+IF(AC262="NO OFERTADO",0,IF(AC262="NO CUMPLE EV TECNICA",0,IF(AC262="NO HABILITA",0,IF(AC262="HABILITA",('PRECIOS UNITARIOS'!$S262*500)/AB262))))</f>
        <v>0</v>
      </c>
      <c r="AE262" s="35">
        <f>'EV PRECIO REFERENCIA'!AE262</f>
        <v>60131</v>
      </c>
      <c r="AF262" s="35" t="str">
        <f>'EV PRECIO REFERENCIA'!AG262</f>
        <v>HABILITA</v>
      </c>
      <c r="AG262" s="37">
        <f>+IF(AF262="NO OFERTADO",0,IF(AF262="NO CUMPLE EV TECNICA",0,IF(AF262="NO HABILITA",0,IF(AF262="HABILITA",('PRECIOS UNITARIOS'!$S262*500)/AE262))))</f>
        <v>500</v>
      </c>
      <c r="AH262" s="35">
        <f>'EV PRECIO REFERENCIA'!AH262</f>
        <v>0</v>
      </c>
      <c r="AI262" s="35" t="str">
        <f>'EV PRECIO REFERENCIA'!AJ262</f>
        <v>NO OFERTADO</v>
      </c>
      <c r="AJ262" s="37">
        <f>+IF(AI262="NO OFERTADO",0,IF(AI262="NO CUMPLE EV TECNICA",0,IF(AI262="NO HABILITA",0,IF(AI262="HABILITA",('PRECIOS UNITARIOS'!$S262*500)/AH262))))</f>
        <v>0</v>
      </c>
      <c r="AK262" s="35">
        <f>'EV PRECIO REFERENCIA'!AK262</f>
        <v>0</v>
      </c>
      <c r="AL262" s="35" t="str">
        <f>'EV PRECIO REFERENCIA'!AM262</f>
        <v>NO OFERTADO</v>
      </c>
      <c r="AM262" s="37">
        <f>+IF(AL262="NO OFERTADO",0,IF(AL262="NO CUMPLE EV TECNICA",0,IF(AL262="NO HABILITA",0,IF(AL262="HABILITA",('PRECIOS UNITARIOS'!$S262*500)/AK262))))</f>
        <v>0</v>
      </c>
      <c r="AN262" s="35">
        <f>'EV PRECIO REFERENCIA'!AN262</f>
        <v>0</v>
      </c>
      <c r="AO262" s="35" t="str">
        <f>'EV PRECIO REFERENCIA'!AP262</f>
        <v>NO OFERTADO</v>
      </c>
      <c r="AP262" s="37">
        <f>+IF(AO262="NO OFERTADO",0,IF(AO262="NO CUMPLE EV TECNICA",0,IF(AO262="NO HABILITA",0,IF(AO262="HABILITA",('PRECIOS UNITARIOS'!$S262*500)/AN262))))</f>
        <v>0</v>
      </c>
    </row>
    <row r="263" spans="1:42" s="14" customFormat="1" ht="25.5" x14ac:dyDescent="0.2">
      <c r="A263" s="132">
        <v>254</v>
      </c>
      <c r="B263" s="49" t="s">
        <v>227</v>
      </c>
      <c r="C263" s="49" t="s">
        <v>228</v>
      </c>
      <c r="D263" s="132">
        <v>1</v>
      </c>
      <c r="E263" s="50" t="s">
        <v>331</v>
      </c>
      <c r="F263" s="164">
        <v>5012</v>
      </c>
      <c r="G263" s="35">
        <f>'EV PRECIO REFERENCIA'!G263</f>
        <v>0</v>
      </c>
      <c r="H263" s="35" t="str">
        <f>'EV PRECIO REFERENCIA'!I263</f>
        <v>NO OFERTADO</v>
      </c>
      <c r="I263" s="37">
        <f>+IF(H263="NO OFERTADO",0,IF(H263="NO CUMPLE EV TECNICA",0,IF(H263="NO HABILITA",0,IF(H263="HABILITA",('PRECIOS UNITARIOS'!$S263*500)/G263))))</f>
        <v>0</v>
      </c>
      <c r="J263" s="35">
        <f>'EV PRECIO REFERENCIA'!J263</f>
        <v>0</v>
      </c>
      <c r="K263" s="35" t="str">
        <f>'EV PRECIO REFERENCIA'!L263</f>
        <v>NO OFERTADO</v>
      </c>
      <c r="L263" s="37">
        <f>+IF(K263="NO OFERTADO",0,IF(K263="NO CUMPLE EV TECNICA",0,IF(K263="NO HABILITA",0,IF(K263="HABILITA",('PRECIOS UNITARIOS'!$S263*500)/J263))))</f>
        <v>0</v>
      </c>
      <c r="M263" s="35">
        <f>'EV PRECIO REFERENCIA'!M263</f>
        <v>4100</v>
      </c>
      <c r="N263" s="35" t="str">
        <f>'EV PRECIO REFERENCIA'!O263</f>
        <v>HABILITA</v>
      </c>
      <c r="O263" s="37">
        <f>+IF(N263="NO OFERTADO",0,IF(N263="NO CUMPLE EV TECNICA",0,IF(N263="NO HABILITA",0,IF(N263="HABILITA",('PRECIOS UNITARIOS'!$S263*500)/M263))))</f>
        <v>500</v>
      </c>
      <c r="P263" s="35">
        <f>'EV PRECIO REFERENCIA'!P263</f>
        <v>4869</v>
      </c>
      <c r="Q263" s="35" t="str">
        <f>'EV PRECIO REFERENCIA'!R263</f>
        <v>HABILITA</v>
      </c>
      <c r="R263" s="37">
        <f>+IF(Q263="NO OFERTADO",0,IF(Q263="NO CUMPLE EV TECNICA",0,IF(Q263="NO HABILITA",0,IF(Q263="HABILITA",('PRECIOS UNITARIOS'!$S263*500)/P263))))</f>
        <v>421.0310125282399</v>
      </c>
      <c r="S263" s="35">
        <f>'EV PRECIO REFERENCIA'!S263</f>
        <v>0</v>
      </c>
      <c r="T263" s="35" t="str">
        <f>'EV PRECIO REFERENCIA'!U263</f>
        <v>NO OFERTADO</v>
      </c>
      <c r="U263" s="37">
        <f>+IF(T263="NO OFERTADO",0,IF(T263="NO CUMPLE EV TECNICA",0,IF(T263="NO HABILITA",0,IF(T263="HABILITA",('PRECIOS UNITARIOS'!$S263*500)/S263))))</f>
        <v>0</v>
      </c>
      <c r="V263" s="35">
        <f>'EV PRECIO REFERENCIA'!V263</f>
        <v>0</v>
      </c>
      <c r="W263" s="35" t="str">
        <f>'EV PRECIO REFERENCIA'!X263</f>
        <v>NO OFERTADO</v>
      </c>
      <c r="X263" s="37">
        <f>+IF(W263="NO OFERTADO",0,IF(W263="NO CUMPLE EV TECNICA",0,IF(W263="NO HABILITA",0,IF(W263="HABILITA",('PRECIOS UNITARIOS'!$S263*500)/V263))))</f>
        <v>0</v>
      </c>
      <c r="Y263" s="35">
        <f>'EV PRECIO REFERENCIA'!Y263</f>
        <v>0</v>
      </c>
      <c r="Z263" s="35" t="str">
        <f>'EV PRECIO REFERENCIA'!AA263</f>
        <v>NO OFERTADO</v>
      </c>
      <c r="AA263" s="37">
        <f>+IF(Z263="NO OFERTADO",0,IF(Z263="NO CUMPLE EV TECNICA",0,IF(Z263="NO HABILITA",0,IF(Z263="HABILITA",('PRECIOS UNITARIOS'!$S263*500)/Y263))))</f>
        <v>0</v>
      </c>
      <c r="AB263" s="35">
        <f>'EV PRECIO REFERENCIA'!AB263</f>
        <v>0</v>
      </c>
      <c r="AC263" s="35" t="str">
        <f>'EV PRECIO REFERENCIA'!AD263</f>
        <v>NO OFERTADO</v>
      </c>
      <c r="AD263" s="37">
        <f>+IF(AC263="NO OFERTADO",0,IF(AC263="NO CUMPLE EV TECNICA",0,IF(AC263="NO HABILITA",0,IF(AC263="HABILITA",('PRECIOS UNITARIOS'!$S263*500)/AB263))))</f>
        <v>0</v>
      </c>
      <c r="AE263" s="35">
        <f>'EV PRECIO REFERENCIA'!AE263</f>
        <v>4727</v>
      </c>
      <c r="AF263" s="35" t="str">
        <f>'EV PRECIO REFERENCIA'!AG263</f>
        <v>HABILITA</v>
      </c>
      <c r="AG263" s="37">
        <f>+IF(AF263="NO OFERTADO",0,IF(AF263="NO CUMPLE EV TECNICA",0,IF(AF263="NO HABILITA",0,IF(AF263="HABILITA",('PRECIOS UNITARIOS'!$S263*500)/AE263))))</f>
        <v>433.67886608842815</v>
      </c>
      <c r="AH263" s="35">
        <f>'EV PRECIO REFERENCIA'!AH263</f>
        <v>0</v>
      </c>
      <c r="AI263" s="35" t="str">
        <f>'EV PRECIO REFERENCIA'!AJ263</f>
        <v>NO OFERTADO</v>
      </c>
      <c r="AJ263" s="37">
        <f>+IF(AI263="NO OFERTADO",0,IF(AI263="NO CUMPLE EV TECNICA",0,IF(AI263="NO HABILITA",0,IF(AI263="HABILITA",('PRECIOS UNITARIOS'!$S263*500)/AH263))))</f>
        <v>0</v>
      </c>
      <c r="AK263" s="35">
        <f>'EV PRECIO REFERENCIA'!AK263</f>
        <v>0</v>
      </c>
      <c r="AL263" s="35" t="str">
        <f>'EV PRECIO REFERENCIA'!AM263</f>
        <v>NO OFERTADO</v>
      </c>
      <c r="AM263" s="37">
        <f>+IF(AL263="NO OFERTADO",0,IF(AL263="NO CUMPLE EV TECNICA",0,IF(AL263="NO HABILITA",0,IF(AL263="HABILITA",('PRECIOS UNITARIOS'!$S263*500)/AK263))))</f>
        <v>0</v>
      </c>
      <c r="AN263" s="35">
        <f>'EV PRECIO REFERENCIA'!AN263</f>
        <v>0</v>
      </c>
      <c r="AO263" s="35" t="str">
        <f>'EV PRECIO REFERENCIA'!AP263</f>
        <v>NO OFERTADO</v>
      </c>
      <c r="AP263" s="37">
        <f>+IF(AO263="NO OFERTADO",0,IF(AO263="NO CUMPLE EV TECNICA",0,IF(AO263="NO HABILITA",0,IF(AO263="HABILITA",('PRECIOS UNITARIOS'!$S263*500)/AN263))))</f>
        <v>0</v>
      </c>
    </row>
    <row r="264" spans="1:42" s="14" customFormat="1" ht="25.5" x14ac:dyDescent="0.2">
      <c r="A264" s="133">
        <v>255</v>
      </c>
      <c r="B264" s="49" t="s">
        <v>250</v>
      </c>
      <c r="C264" s="49" t="s">
        <v>249</v>
      </c>
      <c r="D264" s="132">
        <v>1</v>
      </c>
      <c r="E264" s="50" t="s">
        <v>331</v>
      </c>
      <c r="F264" s="164">
        <v>3271</v>
      </c>
      <c r="G264" s="35">
        <f>'EV PRECIO REFERENCIA'!G264</f>
        <v>0</v>
      </c>
      <c r="H264" s="35" t="str">
        <f>'EV PRECIO REFERENCIA'!I264</f>
        <v>NO OFERTADO</v>
      </c>
      <c r="I264" s="37">
        <f>+IF(H264="NO OFERTADO",0,IF(H264="NO CUMPLE EV TECNICA",0,IF(H264="NO HABILITA",0,IF(H264="HABILITA",('PRECIOS UNITARIOS'!$S264*500)/G264))))</f>
        <v>0</v>
      </c>
      <c r="J264" s="35">
        <f>'EV PRECIO REFERENCIA'!J264</f>
        <v>0</v>
      </c>
      <c r="K264" s="35" t="str">
        <f>'EV PRECIO REFERENCIA'!L264</f>
        <v>NO OFERTADO</v>
      </c>
      <c r="L264" s="37">
        <f>+IF(K264="NO OFERTADO",0,IF(K264="NO CUMPLE EV TECNICA",0,IF(K264="NO HABILITA",0,IF(K264="HABILITA",('PRECIOS UNITARIOS'!$S264*500)/J264))))</f>
        <v>0</v>
      </c>
      <c r="M264" s="35">
        <f>'EV PRECIO REFERENCIA'!M264</f>
        <v>2540</v>
      </c>
      <c r="N264" s="35" t="str">
        <f>'EV PRECIO REFERENCIA'!O264</f>
        <v>HABILITA</v>
      </c>
      <c r="O264" s="37">
        <f>+IF(N264="NO OFERTADO",0,IF(N264="NO CUMPLE EV TECNICA",0,IF(N264="NO HABILITA",0,IF(N264="HABILITA",('PRECIOS UNITARIOS'!$S264*500)/M264))))</f>
        <v>500</v>
      </c>
      <c r="P264" s="35">
        <f>'EV PRECIO REFERENCIA'!P264</f>
        <v>2994</v>
      </c>
      <c r="Q264" s="35" t="str">
        <f>'EV PRECIO REFERENCIA'!R264</f>
        <v>HABILITA</v>
      </c>
      <c r="R264" s="37">
        <f>+IF(Q264="NO OFERTADO",0,IF(Q264="NO CUMPLE EV TECNICA",0,IF(Q264="NO HABILITA",0,IF(Q264="HABILITA",('PRECIOS UNITARIOS'!$S264*500)/P264))))</f>
        <v>424.18169672678692</v>
      </c>
      <c r="S264" s="35">
        <f>'EV PRECIO REFERENCIA'!S264</f>
        <v>0</v>
      </c>
      <c r="T264" s="35" t="str">
        <f>'EV PRECIO REFERENCIA'!U264</f>
        <v>NO OFERTADO</v>
      </c>
      <c r="U264" s="37">
        <f>+IF(T264="NO OFERTADO",0,IF(T264="NO CUMPLE EV TECNICA",0,IF(T264="NO HABILITA",0,IF(T264="HABILITA",('PRECIOS UNITARIOS'!$S264*500)/S264))))</f>
        <v>0</v>
      </c>
      <c r="V264" s="35">
        <f>'EV PRECIO REFERENCIA'!V264</f>
        <v>0</v>
      </c>
      <c r="W264" s="35" t="str">
        <f>'EV PRECIO REFERENCIA'!X264</f>
        <v>NO OFERTADO</v>
      </c>
      <c r="X264" s="37">
        <f>+IF(W264="NO OFERTADO",0,IF(W264="NO CUMPLE EV TECNICA",0,IF(W264="NO HABILITA",0,IF(W264="HABILITA",('PRECIOS UNITARIOS'!$S264*500)/V264))))</f>
        <v>0</v>
      </c>
      <c r="Y264" s="35">
        <f>'EV PRECIO REFERENCIA'!Y264</f>
        <v>0</v>
      </c>
      <c r="Z264" s="35" t="str">
        <f>'EV PRECIO REFERENCIA'!AA264</f>
        <v>NO OFERTADO</v>
      </c>
      <c r="AA264" s="37">
        <f>+IF(Z264="NO OFERTADO",0,IF(Z264="NO CUMPLE EV TECNICA",0,IF(Z264="NO HABILITA",0,IF(Z264="HABILITA",('PRECIOS UNITARIOS'!$S264*500)/Y264))))</f>
        <v>0</v>
      </c>
      <c r="AB264" s="35">
        <f>'EV PRECIO REFERENCIA'!AB264</f>
        <v>0</v>
      </c>
      <c r="AC264" s="35" t="str">
        <f>'EV PRECIO REFERENCIA'!AD264</f>
        <v>NO OFERTADO</v>
      </c>
      <c r="AD264" s="37">
        <f>+IF(AC264="NO OFERTADO",0,IF(AC264="NO CUMPLE EV TECNICA",0,IF(AC264="NO HABILITA",0,IF(AC264="HABILITA",('PRECIOS UNITARIOS'!$S264*500)/AB264))))</f>
        <v>0</v>
      </c>
      <c r="AE264" s="35">
        <f>'EV PRECIO REFERENCIA'!AE264</f>
        <v>3085</v>
      </c>
      <c r="AF264" s="35" t="str">
        <f>'EV PRECIO REFERENCIA'!AG264</f>
        <v>HABILITA</v>
      </c>
      <c r="AG264" s="37">
        <f>+IF(AF264="NO OFERTADO",0,IF(AF264="NO CUMPLE EV TECNICA",0,IF(AF264="NO HABILITA",0,IF(AF264="HABILITA",('PRECIOS UNITARIOS'!$S264*500)/AE264))))</f>
        <v>411.66936790923825</v>
      </c>
      <c r="AH264" s="35">
        <f>'EV PRECIO REFERENCIA'!AH264</f>
        <v>0</v>
      </c>
      <c r="AI264" s="35" t="str">
        <f>'EV PRECIO REFERENCIA'!AJ264</f>
        <v>NO OFERTADO</v>
      </c>
      <c r="AJ264" s="37">
        <f>+IF(AI264="NO OFERTADO",0,IF(AI264="NO CUMPLE EV TECNICA",0,IF(AI264="NO HABILITA",0,IF(AI264="HABILITA",('PRECIOS UNITARIOS'!$S264*500)/AH264))))</f>
        <v>0</v>
      </c>
      <c r="AK264" s="35">
        <f>'EV PRECIO REFERENCIA'!AK264</f>
        <v>0</v>
      </c>
      <c r="AL264" s="35" t="str">
        <f>'EV PRECIO REFERENCIA'!AM264</f>
        <v>NO OFERTADO</v>
      </c>
      <c r="AM264" s="37">
        <f>+IF(AL264="NO OFERTADO",0,IF(AL264="NO CUMPLE EV TECNICA",0,IF(AL264="NO HABILITA",0,IF(AL264="HABILITA",('PRECIOS UNITARIOS'!$S264*500)/AK264))))</f>
        <v>0</v>
      </c>
      <c r="AN264" s="35">
        <f>'EV PRECIO REFERENCIA'!AN264</f>
        <v>0</v>
      </c>
      <c r="AO264" s="35" t="str">
        <f>'EV PRECIO REFERENCIA'!AP264</f>
        <v>NO OFERTADO</v>
      </c>
      <c r="AP264" s="37">
        <f>+IF(AO264="NO OFERTADO",0,IF(AO264="NO CUMPLE EV TECNICA",0,IF(AO264="NO HABILITA",0,IF(AO264="HABILITA",('PRECIOS UNITARIOS'!$S264*500)/AN264))))</f>
        <v>0</v>
      </c>
    </row>
    <row r="265" spans="1:42" s="14" customFormat="1" ht="25.5" x14ac:dyDescent="0.2">
      <c r="A265" s="140">
        <v>256</v>
      </c>
      <c r="B265" s="49" t="s">
        <v>420</v>
      </c>
      <c r="C265" s="49" t="s">
        <v>271</v>
      </c>
      <c r="D265" s="132">
        <v>1</v>
      </c>
      <c r="E265" s="50" t="s">
        <v>331</v>
      </c>
      <c r="F265" s="164">
        <v>112952</v>
      </c>
      <c r="G265" s="35">
        <f>'EV PRECIO REFERENCIA'!G265</f>
        <v>0</v>
      </c>
      <c r="H265" s="35" t="str">
        <f>'EV PRECIO REFERENCIA'!I265</f>
        <v>NO OFERTADO</v>
      </c>
      <c r="I265" s="37">
        <f>+IF(H265="NO OFERTADO",0,IF(H265="NO CUMPLE EV TECNICA",0,IF(H265="NO HABILITA",0,IF(H265="HABILITA",('PRECIOS UNITARIOS'!$S265*500)/G265))))</f>
        <v>0</v>
      </c>
      <c r="J265" s="35">
        <f>'EV PRECIO REFERENCIA'!J265</f>
        <v>0</v>
      </c>
      <c r="K265" s="35" t="str">
        <f>'EV PRECIO REFERENCIA'!L265</f>
        <v>NO OFERTADO</v>
      </c>
      <c r="L265" s="37">
        <f>+IF(K265="NO OFERTADO",0,IF(K265="NO CUMPLE EV TECNICA",0,IF(K265="NO HABILITA",0,IF(K265="HABILITA",('PRECIOS UNITARIOS'!$S265*500)/J265))))</f>
        <v>0</v>
      </c>
      <c r="M265" s="35">
        <f>'EV PRECIO REFERENCIA'!M265</f>
        <v>0</v>
      </c>
      <c r="N265" s="35" t="str">
        <f>'EV PRECIO REFERENCIA'!O265</f>
        <v>NO OFERTADO</v>
      </c>
      <c r="O265" s="37">
        <f>+IF(N265="NO OFERTADO",0,IF(N265="NO CUMPLE EV TECNICA",0,IF(N265="NO HABILITA",0,IF(N265="HABILITA",('PRECIOS UNITARIOS'!$S265*500)/M265))))</f>
        <v>0</v>
      </c>
      <c r="P265" s="35">
        <f>'EV PRECIO REFERENCIA'!P265</f>
        <v>152283</v>
      </c>
      <c r="Q265" s="35" t="str">
        <f>'EV PRECIO REFERENCIA'!R265</f>
        <v>NO HABILITA</v>
      </c>
      <c r="R265" s="37">
        <f>+IF(Q265="NO OFERTADO",0,IF(Q265="NO CUMPLE EV TECNICA",0,IF(Q265="NO HABILITA",0,IF(Q265="HABILITA",('PRECIOS UNITARIOS'!$S265*500)/P265))))</f>
        <v>0</v>
      </c>
      <c r="S265" s="35">
        <f>'EV PRECIO REFERENCIA'!S265</f>
        <v>0</v>
      </c>
      <c r="T265" s="35" t="str">
        <f>'EV PRECIO REFERENCIA'!U265</f>
        <v>NO OFERTADO</v>
      </c>
      <c r="U265" s="37">
        <f>+IF(T265="NO OFERTADO",0,IF(T265="NO CUMPLE EV TECNICA",0,IF(T265="NO HABILITA",0,IF(T265="HABILITA",('PRECIOS UNITARIOS'!$S265*500)/S265))))</f>
        <v>0</v>
      </c>
      <c r="V265" s="35">
        <f>'EV PRECIO REFERENCIA'!V265</f>
        <v>223000</v>
      </c>
      <c r="W265" s="35" t="str">
        <f>'EV PRECIO REFERENCIA'!X265</f>
        <v>NO HABILITA</v>
      </c>
      <c r="X265" s="37">
        <f>+IF(W265="NO OFERTADO",0,IF(W265="NO CUMPLE EV TECNICA",0,IF(W265="NO HABILITA",0,IF(W265="HABILITA",('PRECIOS UNITARIOS'!$S265*500)/V265))))</f>
        <v>0</v>
      </c>
      <c r="Y265" s="35">
        <f>'EV PRECIO REFERENCIA'!Y265</f>
        <v>0</v>
      </c>
      <c r="Z265" s="35" t="str">
        <f>'EV PRECIO REFERENCIA'!AA265</f>
        <v>NO OFERTADO</v>
      </c>
      <c r="AA265" s="37">
        <f>+IF(Z265="NO OFERTADO",0,IF(Z265="NO CUMPLE EV TECNICA",0,IF(Z265="NO HABILITA",0,IF(Z265="HABILITA",('PRECIOS UNITARIOS'!$S265*500)/Y265))))</f>
        <v>0</v>
      </c>
      <c r="AB265" s="35">
        <f>'EV PRECIO REFERENCIA'!AB265</f>
        <v>0</v>
      </c>
      <c r="AC265" s="35" t="str">
        <f>'EV PRECIO REFERENCIA'!AD265</f>
        <v>NO OFERTADO</v>
      </c>
      <c r="AD265" s="37">
        <f>+IF(AC265="NO OFERTADO",0,IF(AC265="NO CUMPLE EV TECNICA",0,IF(AC265="NO HABILITA",0,IF(AC265="HABILITA",('PRECIOS UNITARIOS'!$S265*500)/AB265))))</f>
        <v>0</v>
      </c>
      <c r="AE265" s="35">
        <f>'EV PRECIO REFERENCIA'!AE265</f>
        <v>0</v>
      </c>
      <c r="AF265" s="35" t="str">
        <f>'EV PRECIO REFERENCIA'!AG265</f>
        <v>NO OFERTADO</v>
      </c>
      <c r="AG265" s="37">
        <f>+IF(AF265="NO OFERTADO",0,IF(AF265="NO CUMPLE EV TECNICA",0,IF(AF265="NO HABILITA",0,IF(AF265="HABILITA",('PRECIOS UNITARIOS'!$S265*500)/AE265))))</f>
        <v>0</v>
      </c>
      <c r="AH265" s="35">
        <f>'EV PRECIO REFERENCIA'!AH265</f>
        <v>0</v>
      </c>
      <c r="AI265" s="35" t="str">
        <f>'EV PRECIO REFERENCIA'!AJ265</f>
        <v>NO OFERTADO</v>
      </c>
      <c r="AJ265" s="37">
        <f>+IF(AI265="NO OFERTADO",0,IF(AI265="NO CUMPLE EV TECNICA",0,IF(AI265="NO HABILITA",0,IF(AI265="HABILITA",('PRECIOS UNITARIOS'!$S265*500)/AH265))))</f>
        <v>0</v>
      </c>
      <c r="AK265" s="35">
        <f>'EV PRECIO REFERENCIA'!AK265</f>
        <v>0</v>
      </c>
      <c r="AL265" s="35" t="str">
        <f>'EV PRECIO REFERENCIA'!AM265</f>
        <v>NO OFERTADO</v>
      </c>
      <c r="AM265" s="37">
        <f>+IF(AL265="NO OFERTADO",0,IF(AL265="NO CUMPLE EV TECNICA",0,IF(AL265="NO HABILITA",0,IF(AL265="HABILITA",('PRECIOS UNITARIOS'!$S265*500)/AK265))))</f>
        <v>0</v>
      </c>
      <c r="AN265" s="35">
        <f>'EV PRECIO REFERENCIA'!AN265</f>
        <v>0</v>
      </c>
      <c r="AO265" s="35" t="str">
        <f>'EV PRECIO REFERENCIA'!AP265</f>
        <v>NO OFERTADO</v>
      </c>
      <c r="AP265" s="37">
        <f>+IF(AO265="NO OFERTADO",0,IF(AO265="NO CUMPLE EV TECNICA",0,IF(AO265="NO HABILITA",0,IF(AO265="HABILITA",('PRECIOS UNITARIOS'!$S265*500)/AN265))))</f>
        <v>0</v>
      </c>
    </row>
    <row r="266" spans="1:42" s="14" customFormat="1" ht="25.5" x14ac:dyDescent="0.2">
      <c r="A266" s="133">
        <v>257</v>
      </c>
      <c r="B266" s="49" t="s">
        <v>421</v>
      </c>
      <c r="C266" s="49" t="s">
        <v>271</v>
      </c>
      <c r="D266" s="132">
        <v>1</v>
      </c>
      <c r="E266" s="50" t="s">
        <v>331</v>
      </c>
      <c r="F266" s="164">
        <v>112952</v>
      </c>
      <c r="G266" s="35">
        <f>'EV PRECIO REFERENCIA'!G266</f>
        <v>0</v>
      </c>
      <c r="H266" s="35" t="str">
        <f>'EV PRECIO REFERENCIA'!I266</f>
        <v>NO OFERTADO</v>
      </c>
      <c r="I266" s="37">
        <f>+IF(H266="NO OFERTADO",0,IF(H266="NO CUMPLE EV TECNICA",0,IF(H266="NO HABILITA",0,IF(H266="HABILITA",('PRECIOS UNITARIOS'!$S266*500)/G266))))</f>
        <v>0</v>
      </c>
      <c r="J266" s="35">
        <f>'EV PRECIO REFERENCIA'!J266</f>
        <v>0</v>
      </c>
      <c r="K266" s="35" t="str">
        <f>'EV PRECIO REFERENCIA'!L266</f>
        <v>NO OFERTADO</v>
      </c>
      <c r="L266" s="37">
        <f>+IF(K266="NO OFERTADO",0,IF(K266="NO CUMPLE EV TECNICA",0,IF(K266="NO HABILITA",0,IF(K266="HABILITA",('PRECIOS UNITARIOS'!$S266*500)/J266))))</f>
        <v>0</v>
      </c>
      <c r="M266" s="35">
        <f>'EV PRECIO REFERENCIA'!M266</f>
        <v>0</v>
      </c>
      <c r="N266" s="35" t="str">
        <f>'EV PRECIO REFERENCIA'!O266</f>
        <v>NO OFERTADO</v>
      </c>
      <c r="O266" s="37">
        <f>+IF(N266="NO OFERTADO",0,IF(N266="NO CUMPLE EV TECNICA",0,IF(N266="NO HABILITA",0,IF(N266="HABILITA",('PRECIOS UNITARIOS'!$S266*500)/M266))))</f>
        <v>0</v>
      </c>
      <c r="P266" s="35">
        <f>'EV PRECIO REFERENCIA'!P266</f>
        <v>152283</v>
      </c>
      <c r="Q266" s="35" t="str">
        <f>'EV PRECIO REFERENCIA'!R266</f>
        <v>NO HABILITA</v>
      </c>
      <c r="R266" s="37">
        <f>+IF(Q266="NO OFERTADO",0,IF(Q266="NO CUMPLE EV TECNICA",0,IF(Q266="NO HABILITA",0,IF(Q266="HABILITA",('PRECIOS UNITARIOS'!$S266*500)/P266))))</f>
        <v>0</v>
      </c>
      <c r="S266" s="35">
        <f>'EV PRECIO REFERENCIA'!S266</f>
        <v>0</v>
      </c>
      <c r="T266" s="35" t="str">
        <f>'EV PRECIO REFERENCIA'!U266</f>
        <v>NO OFERTADO</v>
      </c>
      <c r="U266" s="37">
        <f>+IF(T266="NO OFERTADO",0,IF(T266="NO CUMPLE EV TECNICA",0,IF(T266="NO HABILITA",0,IF(T266="HABILITA",('PRECIOS UNITARIOS'!$S266*500)/S266))))</f>
        <v>0</v>
      </c>
      <c r="V266" s="35">
        <f>'EV PRECIO REFERENCIA'!V266</f>
        <v>223000</v>
      </c>
      <c r="W266" s="35" t="str">
        <f>'EV PRECIO REFERENCIA'!X266</f>
        <v>NO HABILITA</v>
      </c>
      <c r="X266" s="37">
        <f>+IF(W266="NO OFERTADO",0,IF(W266="NO CUMPLE EV TECNICA",0,IF(W266="NO HABILITA",0,IF(W266="HABILITA",('PRECIOS UNITARIOS'!$S266*500)/V266))))</f>
        <v>0</v>
      </c>
      <c r="Y266" s="35">
        <f>'EV PRECIO REFERENCIA'!Y266</f>
        <v>0</v>
      </c>
      <c r="Z266" s="35" t="str">
        <f>'EV PRECIO REFERENCIA'!AA266</f>
        <v>NO OFERTADO</v>
      </c>
      <c r="AA266" s="37">
        <f>+IF(Z266="NO OFERTADO",0,IF(Z266="NO CUMPLE EV TECNICA",0,IF(Z266="NO HABILITA",0,IF(Z266="HABILITA",('PRECIOS UNITARIOS'!$S266*500)/Y266))))</f>
        <v>0</v>
      </c>
      <c r="AB266" s="35">
        <f>'EV PRECIO REFERENCIA'!AB266</f>
        <v>0</v>
      </c>
      <c r="AC266" s="35" t="str">
        <f>'EV PRECIO REFERENCIA'!AD266</f>
        <v>NO OFERTADO</v>
      </c>
      <c r="AD266" s="37">
        <f>+IF(AC266="NO OFERTADO",0,IF(AC266="NO CUMPLE EV TECNICA",0,IF(AC266="NO HABILITA",0,IF(AC266="HABILITA",('PRECIOS UNITARIOS'!$S266*500)/AB266))))</f>
        <v>0</v>
      </c>
      <c r="AE266" s="35">
        <f>'EV PRECIO REFERENCIA'!AE266</f>
        <v>0</v>
      </c>
      <c r="AF266" s="35" t="str">
        <f>'EV PRECIO REFERENCIA'!AG266</f>
        <v>NO OFERTADO</v>
      </c>
      <c r="AG266" s="37">
        <f>+IF(AF266="NO OFERTADO",0,IF(AF266="NO CUMPLE EV TECNICA",0,IF(AF266="NO HABILITA",0,IF(AF266="HABILITA",('PRECIOS UNITARIOS'!$S266*500)/AE266))))</f>
        <v>0</v>
      </c>
      <c r="AH266" s="35">
        <f>'EV PRECIO REFERENCIA'!AH266</f>
        <v>0</v>
      </c>
      <c r="AI266" s="35" t="str">
        <f>'EV PRECIO REFERENCIA'!AJ266</f>
        <v>NO OFERTADO</v>
      </c>
      <c r="AJ266" s="37">
        <f>+IF(AI266="NO OFERTADO",0,IF(AI266="NO CUMPLE EV TECNICA",0,IF(AI266="NO HABILITA",0,IF(AI266="HABILITA",('PRECIOS UNITARIOS'!$S266*500)/AH266))))</f>
        <v>0</v>
      </c>
      <c r="AK266" s="35">
        <f>'EV PRECIO REFERENCIA'!AK266</f>
        <v>0</v>
      </c>
      <c r="AL266" s="35" t="str">
        <f>'EV PRECIO REFERENCIA'!AM266</f>
        <v>NO OFERTADO</v>
      </c>
      <c r="AM266" s="37">
        <f>+IF(AL266="NO OFERTADO",0,IF(AL266="NO CUMPLE EV TECNICA",0,IF(AL266="NO HABILITA",0,IF(AL266="HABILITA",('PRECIOS UNITARIOS'!$S266*500)/AK266))))</f>
        <v>0</v>
      </c>
      <c r="AN266" s="35">
        <f>'EV PRECIO REFERENCIA'!AN266</f>
        <v>0</v>
      </c>
      <c r="AO266" s="35" t="str">
        <f>'EV PRECIO REFERENCIA'!AP266</f>
        <v>NO OFERTADO</v>
      </c>
      <c r="AP266" s="37">
        <f>+IF(AO266="NO OFERTADO",0,IF(AO266="NO CUMPLE EV TECNICA",0,IF(AO266="NO HABILITA",0,IF(AO266="HABILITA",('PRECIOS UNITARIOS'!$S266*500)/AN266))))</f>
        <v>0</v>
      </c>
    </row>
    <row r="267" spans="1:42" s="14" customFormat="1" ht="25.5" x14ac:dyDescent="0.2">
      <c r="A267" s="132">
        <v>258</v>
      </c>
      <c r="B267" s="49" t="s">
        <v>422</v>
      </c>
      <c r="C267" s="49" t="s">
        <v>271</v>
      </c>
      <c r="D267" s="132">
        <v>1</v>
      </c>
      <c r="E267" s="50" t="s">
        <v>331</v>
      </c>
      <c r="F267" s="164">
        <v>112952</v>
      </c>
      <c r="G267" s="35">
        <f>'EV PRECIO REFERENCIA'!G267</f>
        <v>0</v>
      </c>
      <c r="H267" s="35" t="str">
        <f>'EV PRECIO REFERENCIA'!I267</f>
        <v>NO OFERTADO</v>
      </c>
      <c r="I267" s="37">
        <f>+IF(H267="NO OFERTADO",0,IF(H267="NO CUMPLE EV TECNICA",0,IF(H267="NO HABILITA",0,IF(H267="HABILITA",('PRECIOS UNITARIOS'!$S267*500)/G267))))</f>
        <v>0</v>
      </c>
      <c r="J267" s="35">
        <f>'EV PRECIO REFERENCIA'!J267</f>
        <v>0</v>
      </c>
      <c r="K267" s="35" t="str">
        <f>'EV PRECIO REFERENCIA'!L267</f>
        <v>NO OFERTADO</v>
      </c>
      <c r="L267" s="37">
        <f>+IF(K267="NO OFERTADO",0,IF(K267="NO CUMPLE EV TECNICA",0,IF(K267="NO HABILITA",0,IF(K267="HABILITA",('PRECIOS UNITARIOS'!$S267*500)/J267))))</f>
        <v>0</v>
      </c>
      <c r="M267" s="35">
        <f>'EV PRECIO REFERENCIA'!M267</f>
        <v>0</v>
      </c>
      <c r="N267" s="35" t="str">
        <f>'EV PRECIO REFERENCIA'!O267</f>
        <v>NO OFERTADO</v>
      </c>
      <c r="O267" s="37">
        <f>+IF(N267="NO OFERTADO",0,IF(N267="NO CUMPLE EV TECNICA",0,IF(N267="NO HABILITA",0,IF(N267="HABILITA",('PRECIOS UNITARIOS'!$S267*500)/M267))))</f>
        <v>0</v>
      </c>
      <c r="P267" s="35">
        <f>'EV PRECIO REFERENCIA'!P267</f>
        <v>307841</v>
      </c>
      <c r="Q267" s="35" t="str">
        <f>'EV PRECIO REFERENCIA'!R267</f>
        <v>NO HABILITA</v>
      </c>
      <c r="R267" s="37">
        <f>+IF(Q267="NO OFERTADO",0,IF(Q267="NO CUMPLE EV TECNICA",0,IF(Q267="NO HABILITA",0,IF(Q267="HABILITA",('PRECIOS UNITARIOS'!$S267*500)/P267))))</f>
        <v>0</v>
      </c>
      <c r="S267" s="35">
        <f>'EV PRECIO REFERENCIA'!S267</f>
        <v>0</v>
      </c>
      <c r="T267" s="35" t="str">
        <f>'EV PRECIO REFERENCIA'!U267</f>
        <v>NO OFERTADO</v>
      </c>
      <c r="U267" s="37">
        <f>+IF(T267="NO OFERTADO",0,IF(T267="NO CUMPLE EV TECNICA",0,IF(T267="NO HABILITA",0,IF(T267="HABILITA",('PRECIOS UNITARIOS'!$S267*500)/S267))))</f>
        <v>0</v>
      </c>
      <c r="V267" s="35">
        <f>'EV PRECIO REFERENCIA'!V267</f>
        <v>223000</v>
      </c>
      <c r="W267" s="35" t="str">
        <f>'EV PRECIO REFERENCIA'!X267</f>
        <v>NO HABILITA</v>
      </c>
      <c r="X267" s="37">
        <f>+IF(W267="NO OFERTADO",0,IF(W267="NO CUMPLE EV TECNICA",0,IF(W267="NO HABILITA",0,IF(W267="HABILITA",('PRECIOS UNITARIOS'!$S267*500)/V267))))</f>
        <v>0</v>
      </c>
      <c r="Y267" s="35">
        <f>'EV PRECIO REFERENCIA'!Y267</f>
        <v>0</v>
      </c>
      <c r="Z267" s="35" t="str">
        <f>'EV PRECIO REFERENCIA'!AA267</f>
        <v>NO OFERTADO</v>
      </c>
      <c r="AA267" s="37">
        <f>+IF(Z267="NO OFERTADO",0,IF(Z267="NO CUMPLE EV TECNICA",0,IF(Z267="NO HABILITA",0,IF(Z267="HABILITA",('PRECIOS UNITARIOS'!$S267*500)/Y267))))</f>
        <v>0</v>
      </c>
      <c r="AB267" s="35">
        <f>'EV PRECIO REFERENCIA'!AB267</f>
        <v>0</v>
      </c>
      <c r="AC267" s="35" t="str">
        <f>'EV PRECIO REFERENCIA'!AD267</f>
        <v>NO OFERTADO</v>
      </c>
      <c r="AD267" s="37">
        <f>+IF(AC267="NO OFERTADO",0,IF(AC267="NO CUMPLE EV TECNICA",0,IF(AC267="NO HABILITA",0,IF(AC267="HABILITA",('PRECIOS UNITARIOS'!$S267*500)/AB267))))</f>
        <v>0</v>
      </c>
      <c r="AE267" s="35">
        <f>'EV PRECIO REFERENCIA'!AE267</f>
        <v>0</v>
      </c>
      <c r="AF267" s="35" t="str">
        <f>'EV PRECIO REFERENCIA'!AG267</f>
        <v>NO OFERTADO</v>
      </c>
      <c r="AG267" s="37">
        <f>+IF(AF267="NO OFERTADO",0,IF(AF267="NO CUMPLE EV TECNICA",0,IF(AF267="NO HABILITA",0,IF(AF267="HABILITA",('PRECIOS UNITARIOS'!$S267*500)/AE267))))</f>
        <v>0</v>
      </c>
      <c r="AH267" s="35">
        <f>'EV PRECIO REFERENCIA'!AH267</f>
        <v>0</v>
      </c>
      <c r="AI267" s="35" t="str">
        <f>'EV PRECIO REFERENCIA'!AJ267</f>
        <v>NO OFERTADO</v>
      </c>
      <c r="AJ267" s="37">
        <f>+IF(AI267="NO OFERTADO",0,IF(AI267="NO CUMPLE EV TECNICA",0,IF(AI267="NO HABILITA",0,IF(AI267="HABILITA",('PRECIOS UNITARIOS'!$S267*500)/AH267))))</f>
        <v>0</v>
      </c>
      <c r="AK267" s="35">
        <f>'EV PRECIO REFERENCIA'!AK267</f>
        <v>0</v>
      </c>
      <c r="AL267" s="35" t="str">
        <f>'EV PRECIO REFERENCIA'!AM267</f>
        <v>NO OFERTADO</v>
      </c>
      <c r="AM267" s="37">
        <f>+IF(AL267="NO OFERTADO",0,IF(AL267="NO CUMPLE EV TECNICA",0,IF(AL267="NO HABILITA",0,IF(AL267="HABILITA",('PRECIOS UNITARIOS'!$S267*500)/AK267))))</f>
        <v>0</v>
      </c>
      <c r="AN267" s="35">
        <f>'EV PRECIO REFERENCIA'!AN267</f>
        <v>0</v>
      </c>
      <c r="AO267" s="35" t="str">
        <f>'EV PRECIO REFERENCIA'!AP267</f>
        <v>NO OFERTADO</v>
      </c>
      <c r="AP267" s="37">
        <f>+IF(AO267="NO OFERTADO",0,IF(AO267="NO CUMPLE EV TECNICA",0,IF(AO267="NO HABILITA",0,IF(AO267="HABILITA",('PRECIOS UNITARIOS'!$S267*500)/AN267))))</f>
        <v>0</v>
      </c>
    </row>
    <row r="268" spans="1:42" s="14" customFormat="1" ht="25.5" x14ac:dyDescent="0.2">
      <c r="A268" s="133">
        <v>259</v>
      </c>
      <c r="B268" s="49" t="s">
        <v>423</v>
      </c>
      <c r="C268" s="49" t="s">
        <v>271</v>
      </c>
      <c r="D268" s="132">
        <v>1</v>
      </c>
      <c r="E268" s="50" t="s">
        <v>331</v>
      </c>
      <c r="F268" s="164">
        <v>112952</v>
      </c>
      <c r="G268" s="35">
        <f>'EV PRECIO REFERENCIA'!G268</f>
        <v>0</v>
      </c>
      <c r="H268" s="35" t="str">
        <f>'EV PRECIO REFERENCIA'!I268</f>
        <v>NO OFERTADO</v>
      </c>
      <c r="I268" s="37">
        <f>+IF(H268="NO OFERTADO",0,IF(H268="NO CUMPLE EV TECNICA",0,IF(H268="NO HABILITA",0,IF(H268="HABILITA",('PRECIOS UNITARIOS'!$S268*500)/G268))))</f>
        <v>0</v>
      </c>
      <c r="J268" s="35">
        <f>'EV PRECIO REFERENCIA'!J268</f>
        <v>0</v>
      </c>
      <c r="K268" s="35" t="str">
        <f>'EV PRECIO REFERENCIA'!L268</f>
        <v>NO OFERTADO</v>
      </c>
      <c r="L268" s="37">
        <f>+IF(K268="NO OFERTADO",0,IF(K268="NO CUMPLE EV TECNICA",0,IF(K268="NO HABILITA",0,IF(K268="HABILITA",('PRECIOS UNITARIOS'!$S268*500)/J268))))</f>
        <v>0</v>
      </c>
      <c r="M268" s="35">
        <f>'EV PRECIO REFERENCIA'!M268</f>
        <v>0</v>
      </c>
      <c r="N268" s="35" t="str">
        <f>'EV PRECIO REFERENCIA'!O268</f>
        <v>NO OFERTADO</v>
      </c>
      <c r="O268" s="37">
        <f>+IF(N268="NO OFERTADO",0,IF(N268="NO CUMPLE EV TECNICA",0,IF(N268="NO HABILITA",0,IF(N268="HABILITA",('PRECIOS UNITARIOS'!$S268*500)/M268))))</f>
        <v>0</v>
      </c>
      <c r="P268" s="35">
        <f>'EV PRECIO REFERENCIA'!P268</f>
        <v>152283</v>
      </c>
      <c r="Q268" s="35" t="str">
        <f>'EV PRECIO REFERENCIA'!R268</f>
        <v>NO HABILITA</v>
      </c>
      <c r="R268" s="37">
        <f>+IF(Q268="NO OFERTADO",0,IF(Q268="NO CUMPLE EV TECNICA",0,IF(Q268="NO HABILITA",0,IF(Q268="HABILITA",('PRECIOS UNITARIOS'!$S268*500)/P268))))</f>
        <v>0</v>
      </c>
      <c r="S268" s="35">
        <f>'EV PRECIO REFERENCIA'!S268</f>
        <v>0</v>
      </c>
      <c r="T268" s="35" t="str">
        <f>'EV PRECIO REFERENCIA'!U268</f>
        <v>NO OFERTADO</v>
      </c>
      <c r="U268" s="37">
        <f>+IF(T268="NO OFERTADO",0,IF(T268="NO CUMPLE EV TECNICA",0,IF(T268="NO HABILITA",0,IF(T268="HABILITA",('PRECIOS UNITARIOS'!$S268*500)/S268))))</f>
        <v>0</v>
      </c>
      <c r="V268" s="35">
        <f>'EV PRECIO REFERENCIA'!V268</f>
        <v>223000</v>
      </c>
      <c r="W268" s="35" t="str">
        <f>'EV PRECIO REFERENCIA'!X268</f>
        <v>NO HABILITA</v>
      </c>
      <c r="X268" s="37">
        <f>+IF(W268="NO OFERTADO",0,IF(W268="NO CUMPLE EV TECNICA",0,IF(W268="NO HABILITA",0,IF(W268="HABILITA",('PRECIOS UNITARIOS'!$S268*500)/V268))))</f>
        <v>0</v>
      </c>
      <c r="Y268" s="35">
        <f>'EV PRECIO REFERENCIA'!Y268</f>
        <v>0</v>
      </c>
      <c r="Z268" s="35" t="str">
        <f>'EV PRECIO REFERENCIA'!AA268</f>
        <v>NO OFERTADO</v>
      </c>
      <c r="AA268" s="37">
        <f>+IF(Z268="NO OFERTADO",0,IF(Z268="NO CUMPLE EV TECNICA",0,IF(Z268="NO HABILITA",0,IF(Z268="HABILITA",('PRECIOS UNITARIOS'!$S268*500)/Y268))))</f>
        <v>0</v>
      </c>
      <c r="AB268" s="35">
        <f>'EV PRECIO REFERENCIA'!AB268</f>
        <v>0</v>
      </c>
      <c r="AC268" s="35" t="str">
        <f>'EV PRECIO REFERENCIA'!AD268</f>
        <v>NO OFERTADO</v>
      </c>
      <c r="AD268" s="37">
        <f>+IF(AC268="NO OFERTADO",0,IF(AC268="NO CUMPLE EV TECNICA",0,IF(AC268="NO HABILITA",0,IF(AC268="HABILITA",('PRECIOS UNITARIOS'!$S268*500)/AB268))))</f>
        <v>0</v>
      </c>
      <c r="AE268" s="35">
        <f>'EV PRECIO REFERENCIA'!AE268</f>
        <v>0</v>
      </c>
      <c r="AF268" s="35" t="str">
        <f>'EV PRECIO REFERENCIA'!AG268</f>
        <v>NO OFERTADO</v>
      </c>
      <c r="AG268" s="37">
        <f>+IF(AF268="NO OFERTADO",0,IF(AF268="NO CUMPLE EV TECNICA",0,IF(AF268="NO HABILITA",0,IF(AF268="HABILITA",('PRECIOS UNITARIOS'!$S268*500)/AE268))))</f>
        <v>0</v>
      </c>
      <c r="AH268" s="35">
        <f>'EV PRECIO REFERENCIA'!AH268</f>
        <v>0</v>
      </c>
      <c r="AI268" s="35" t="str">
        <f>'EV PRECIO REFERENCIA'!AJ268</f>
        <v>NO OFERTADO</v>
      </c>
      <c r="AJ268" s="37">
        <f>+IF(AI268="NO OFERTADO",0,IF(AI268="NO CUMPLE EV TECNICA",0,IF(AI268="NO HABILITA",0,IF(AI268="HABILITA",('PRECIOS UNITARIOS'!$S268*500)/AH268))))</f>
        <v>0</v>
      </c>
      <c r="AK268" s="35">
        <f>'EV PRECIO REFERENCIA'!AK268</f>
        <v>0</v>
      </c>
      <c r="AL268" s="35" t="str">
        <f>'EV PRECIO REFERENCIA'!AM268</f>
        <v>NO OFERTADO</v>
      </c>
      <c r="AM268" s="37">
        <f>+IF(AL268="NO OFERTADO",0,IF(AL268="NO CUMPLE EV TECNICA",0,IF(AL268="NO HABILITA",0,IF(AL268="HABILITA",('PRECIOS UNITARIOS'!$S268*500)/AK268))))</f>
        <v>0</v>
      </c>
      <c r="AN268" s="35">
        <f>'EV PRECIO REFERENCIA'!AN268</f>
        <v>0</v>
      </c>
      <c r="AO268" s="35" t="str">
        <f>'EV PRECIO REFERENCIA'!AP268</f>
        <v>NO OFERTADO</v>
      </c>
      <c r="AP268" s="37">
        <f>+IF(AO268="NO OFERTADO",0,IF(AO268="NO CUMPLE EV TECNICA",0,IF(AO268="NO HABILITA",0,IF(AO268="HABILITA",('PRECIOS UNITARIOS'!$S268*500)/AN268))))</f>
        <v>0</v>
      </c>
    </row>
    <row r="269" spans="1:42" s="14" customFormat="1" ht="25.5" x14ac:dyDescent="0.2">
      <c r="A269" s="132">
        <v>260</v>
      </c>
      <c r="B269" s="49" t="s">
        <v>424</v>
      </c>
      <c r="C269" s="49" t="s">
        <v>271</v>
      </c>
      <c r="D269" s="132">
        <v>1</v>
      </c>
      <c r="E269" s="50" t="s">
        <v>331</v>
      </c>
      <c r="F269" s="164">
        <v>112952</v>
      </c>
      <c r="G269" s="35">
        <f>'EV PRECIO REFERENCIA'!G269</f>
        <v>0</v>
      </c>
      <c r="H269" s="35" t="str">
        <f>'EV PRECIO REFERENCIA'!I269</f>
        <v>NO OFERTADO</v>
      </c>
      <c r="I269" s="37">
        <f>+IF(H269="NO OFERTADO",0,IF(H269="NO CUMPLE EV TECNICA",0,IF(H269="NO HABILITA",0,IF(H269="HABILITA",('PRECIOS UNITARIOS'!$S269*500)/G269))))</f>
        <v>0</v>
      </c>
      <c r="J269" s="35">
        <f>'EV PRECIO REFERENCIA'!J269</f>
        <v>0</v>
      </c>
      <c r="K269" s="35" t="str">
        <f>'EV PRECIO REFERENCIA'!L269</f>
        <v>NO OFERTADO</v>
      </c>
      <c r="L269" s="37">
        <f>+IF(K269="NO OFERTADO",0,IF(K269="NO CUMPLE EV TECNICA",0,IF(K269="NO HABILITA",0,IF(K269="HABILITA",('PRECIOS UNITARIOS'!$S269*500)/J269))))</f>
        <v>0</v>
      </c>
      <c r="M269" s="35">
        <f>'EV PRECIO REFERENCIA'!M269</f>
        <v>0</v>
      </c>
      <c r="N269" s="35" t="str">
        <f>'EV PRECIO REFERENCIA'!O269</f>
        <v>NO OFERTADO</v>
      </c>
      <c r="O269" s="37">
        <f>+IF(N269="NO OFERTADO",0,IF(N269="NO CUMPLE EV TECNICA",0,IF(N269="NO HABILITA",0,IF(N269="HABILITA",('PRECIOS UNITARIOS'!$S269*500)/M269))))</f>
        <v>0</v>
      </c>
      <c r="P269" s="35">
        <f>'EV PRECIO REFERENCIA'!P269</f>
        <v>146591</v>
      </c>
      <c r="Q269" s="35" t="str">
        <f>'EV PRECIO REFERENCIA'!R269</f>
        <v>NO HABILITA</v>
      </c>
      <c r="R269" s="37">
        <f>+IF(Q269="NO OFERTADO",0,IF(Q269="NO CUMPLE EV TECNICA",0,IF(Q269="NO HABILITA",0,IF(Q269="HABILITA",('PRECIOS UNITARIOS'!$S269*500)/P269))))</f>
        <v>0</v>
      </c>
      <c r="S269" s="35">
        <f>'EV PRECIO REFERENCIA'!S269</f>
        <v>0</v>
      </c>
      <c r="T269" s="35" t="str">
        <f>'EV PRECIO REFERENCIA'!U269</f>
        <v>NO OFERTADO</v>
      </c>
      <c r="U269" s="37">
        <f>+IF(T269="NO OFERTADO",0,IF(T269="NO CUMPLE EV TECNICA",0,IF(T269="NO HABILITA",0,IF(T269="HABILITA",('PRECIOS UNITARIOS'!$S269*500)/S269))))</f>
        <v>0</v>
      </c>
      <c r="V269" s="35">
        <f>'EV PRECIO REFERENCIA'!V269</f>
        <v>0</v>
      </c>
      <c r="W269" s="35" t="str">
        <f>'EV PRECIO REFERENCIA'!X269</f>
        <v>NO OFERTADO</v>
      </c>
      <c r="X269" s="37">
        <f>+IF(W269="NO OFERTADO",0,IF(W269="NO CUMPLE EV TECNICA",0,IF(W269="NO HABILITA",0,IF(W269="HABILITA",('PRECIOS UNITARIOS'!$S269*500)/V269))))</f>
        <v>0</v>
      </c>
      <c r="Y269" s="35">
        <f>'EV PRECIO REFERENCIA'!Y269</f>
        <v>0</v>
      </c>
      <c r="Z269" s="35" t="str">
        <f>'EV PRECIO REFERENCIA'!AA269</f>
        <v>NO OFERTADO</v>
      </c>
      <c r="AA269" s="37">
        <f>+IF(Z269="NO OFERTADO",0,IF(Z269="NO CUMPLE EV TECNICA",0,IF(Z269="NO HABILITA",0,IF(Z269="HABILITA",('PRECIOS UNITARIOS'!$S269*500)/Y269))))</f>
        <v>0</v>
      </c>
      <c r="AB269" s="35">
        <f>'EV PRECIO REFERENCIA'!AB269</f>
        <v>0</v>
      </c>
      <c r="AC269" s="35" t="str">
        <f>'EV PRECIO REFERENCIA'!AD269</f>
        <v>NO OFERTADO</v>
      </c>
      <c r="AD269" s="37">
        <f>+IF(AC269="NO OFERTADO",0,IF(AC269="NO CUMPLE EV TECNICA",0,IF(AC269="NO HABILITA",0,IF(AC269="HABILITA",('PRECIOS UNITARIOS'!$S269*500)/AB269))))</f>
        <v>0</v>
      </c>
      <c r="AE269" s="35">
        <f>'EV PRECIO REFERENCIA'!AE269</f>
        <v>0</v>
      </c>
      <c r="AF269" s="35" t="str">
        <f>'EV PRECIO REFERENCIA'!AG269</f>
        <v>NO OFERTADO</v>
      </c>
      <c r="AG269" s="37">
        <f>+IF(AF269="NO OFERTADO",0,IF(AF269="NO CUMPLE EV TECNICA",0,IF(AF269="NO HABILITA",0,IF(AF269="HABILITA",('PRECIOS UNITARIOS'!$S269*500)/AE269))))</f>
        <v>0</v>
      </c>
      <c r="AH269" s="35">
        <f>'EV PRECIO REFERENCIA'!AH269</f>
        <v>0</v>
      </c>
      <c r="AI269" s="35" t="str">
        <f>'EV PRECIO REFERENCIA'!AJ269</f>
        <v>NO OFERTADO</v>
      </c>
      <c r="AJ269" s="37">
        <f>+IF(AI269="NO OFERTADO",0,IF(AI269="NO CUMPLE EV TECNICA",0,IF(AI269="NO HABILITA",0,IF(AI269="HABILITA",('PRECIOS UNITARIOS'!$S269*500)/AH269))))</f>
        <v>0</v>
      </c>
      <c r="AK269" s="35">
        <f>'EV PRECIO REFERENCIA'!AK269</f>
        <v>0</v>
      </c>
      <c r="AL269" s="35" t="str">
        <f>'EV PRECIO REFERENCIA'!AM269</f>
        <v>NO OFERTADO</v>
      </c>
      <c r="AM269" s="37">
        <f>+IF(AL269="NO OFERTADO",0,IF(AL269="NO CUMPLE EV TECNICA",0,IF(AL269="NO HABILITA",0,IF(AL269="HABILITA",('PRECIOS UNITARIOS'!$S269*500)/AK269))))</f>
        <v>0</v>
      </c>
      <c r="AN269" s="35">
        <f>'EV PRECIO REFERENCIA'!AN269</f>
        <v>0</v>
      </c>
      <c r="AO269" s="35" t="str">
        <f>'EV PRECIO REFERENCIA'!AP269</f>
        <v>NO OFERTADO</v>
      </c>
      <c r="AP269" s="37">
        <f>+IF(AO269="NO OFERTADO",0,IF(AO269="NO CUMPLE EV TECNICA",0,IF(AO269="NO HABILITA",0,IF(AO269="HABILITA",('PRECIOS UNITARIOS'!$S269*500)/AN269))))</f>
        <v>0</v>
      </c>
    </row>
    <row r="270" spans="1:42" s="14" customFormat="1" ht="25.5" x14ac:dyDescent="0.2">
      <c r="A270" s="133">
        <v>261</v>
      </c>
      <c r="B270" s="49" t="s">
        <v>425</v>
      </c>
      <c r="C270" s="49" t="s">
        <v>271</v>
      </c>
      <c r="D270" s="132">
        <v>1</v>
      </c>
      <c r="E270" s="50" t="s">
        <v>331</v>
      </c>
      <c r="F270" s="164">
        <v>112954</v>
      </c>
      <c r="G270" s="35">
        <f>'EV PRECIO REFERENCIA'!G270</f>
        <v>0</v>
      </c>
      <c r="H270" s="35" t="str">
        <f>'EV PRECIO REFERENCIA'!I270</f>
        <v>NO OFERTADO</v>
      </c>
      <c r="I270" s="37">
        <f>+IF(H270="NO OFERTADO",0,IF(H270="NO CUMPLE EV TECNICA",0,IF(H270="NO HABILITA",0,IF(H270="HABILITA",('PRECIOS UNITARIOS'!$S270*500)/G270))))</f>
        <v>0</v>
      </c>
      <c r="J270" s="35">
        <f>'EV PRECIO REFERENCIA'!J270</f>
        <v>0</v>
      </c>
      <c r="K270" s="35" t="str">
        <f>'EV PRECIO REFERENCIA'!L270</f>
        <v>NO OFERTADO</v>
      </c>
      <c r="L270" s="37">
        <f>+IF(K270="NO OFERTADO",0,IF(K270="NO CUMPLE EV TECNICA",0,IF(K270="NO HABILITA",0,IF(K270="HABILITA",('PRECIOS UNITARIOS'!$S270*500)/J270))))</f>
        <v>0</v>
      </c>
      <c r="M270" s="35">
        <f>'EV PRECIO REFERENCIA'!M270</f>
        <v>0</v>
      </c>
      <c r="N270" s="35" t="str">
        <f>'EV PRECIO REFERENCIA'!O270</f>
        <v>NO OFERTADO</v>
      </c>
      <c r="O270" s="37">
        <f>+IF(N270="NO OFERTADO",0,IF(N270="NO CUMPLE EV TECNICA",0,IF(N270="NO HABILITA",0,IF(N270="HABILITA",('PRECIOS UNITARIOS'!$S270*500)/M270))))</f>
        <v>0</v>
      </c>
      <c r="P270" s="35">
        <f>'EV PRECIO REFERENCIA'!P270</f>
        <v>306818</v>
      </c>
      <c r="Q270" s="35" t="str">
        <f>'EV PRECIO REFERENCIA'!R270</f>
        <v>NO HABILITA</v>
      </c>
      <c r="R270" s="37">
        <f>+IF(Q270="NO OFERTADO",0,IF(Q270="NO CUMPLE EV TECNICA",0,IF(Q270="NO HABILITA",0,IF(Q270="HABILITA",('PRECIOS UNITARIOS'!$S270*500)/P270))))</f>
        <v>0</v>
      </c>
      <c r="S270" s="35">
        <f>'EV PRECIO REFERENCIA'!S270</f>
        <v>0</v>
      </c>
      <c r="T270" s="35" t="str">
        <f>'EV PRECIO REFERENCIA'!U270</f>
        <v>NO OFERTADO</v>
      </c>
      <c r="U270" s="37">
        <f>+IF(T270="NO OFERTADO",0,IF(T270="NO CUMPLE EV TECNICA",0,IF(T270="NO HABILITA",0,IF(T270="HABILITA",('PRECIOS UNITARIOS'!$S270*500)/S270))))</f>
        <v>0</v>
      </c>
      <c r="V270" s="35">
        <f>'EV PRECIO REFERENCIA'!V270</f>
        <v>223000</v>
      </c>
      <c r="W270" s="35" t="str">
        <f>'EV PRECIO REFERENCIA'!X270</f>
        <v>NO HABILITA</v>
      </c>
      <c r="X270" s="37">
        <f>+IF(W270="NO OFERTADO",0,IF(W270="NO CUMPLE EV TECNICA",0,IF(W270="NO HABILITA",0,IF(W270="HABILITA",('PRECIOS UNITARIOS'!$S270*500)/V270))))</f>
        <v>0</v>
      </c>
      <c r="Y270" s="35">
        <f>'EV PRECIO REFERENCIA'!Y270</f>
        <v>0</v>
      </c>
      <c r="Z270" s="35" t="str">
        <f>'EV PRECIO REFERENCIA'!AA270</f>
        <v>NO OFERTADO</v>
      </c>
      <c r="AA270" s="37">
        <f>+IF(Z270="NO OFERTADO",0,IF(Z270="NO CUMPLE EV TECNICA",0,IF(Z270="NO HABILITA",0,IF(Z270="HABILITA",('PRECIOS UNITARIOS'!$S270*500)/Y270))))</f>
        <v>0</v>
      </c>
      <c r="AB270" s="35">
        <f>'EV PRECIO REFERENCIA'!AB270</f>
        <v>0</v>
      </c>
      <c r="AC270" s="35" t="str">
        <f>'EV PRECIO REFERENCIA'!AD270</f>
        <v>NO OFERTADO</v>
      </c>
      <c r="AD270" s="37">
        <f>+IF(AC270="NO OFERTADO",0,IF(AC270="NO CUMPLE EV TECNICA",0,IF(AC270="NO HABILITA",0,IF(AC270="HABILITA",('PRECIOS UNITARIOS'!$S270*500)/AB270))))</f>
        <v>0</v>
      </c>
      <c r="AE270" s="35">
        <f>'EV PRECIO REFERENCIA'!AE270</f>
        <v>0</v>
      </c>
      <c r="AF270" s="35" t="str">
        <f>'EV PRECIO REFERENCIA'!AG270</f>
        <v>NO OFERTADO</v>
      </c>
      <c r="AG270" s="37">
        <f>+IF(AF270="NO OFERTADO",0,IF(AF270="NO CUMPLE EV TECNICA",0,IF(AF270="NO HABILITA",0,IF(AF270="HABILITA",('PRECIOS UNITARIOS'!$S270*500)/AE270))))</f>
        <v>0</v>
      </c>
      <c r="AH270" s="35">
        <f>'EV PRECIO REFERENCIA'!AH270</f>
        <v>0</v>
      </c>
      <c r="AI270" s="35" t="str">
        <f>'EV PRECIO REFERENCIA'!AJ270</f>
        <v>NO OFERTADO</v>
      </c>
      <c r="AJ270" s="37">
        <f>+IF(AI270="NO OFERTADO",0,IF(AI270="NO CUMPLE EV TECNICA",0,IF(AI270="NO HABILITA",0,IF(AI270="HABILITA",('PRECIOS UNITARIOS'!$S270*500)/AH270))))</f>
        <v>0</v>
      </c>
      <c r="AK270" s="35">
        <f>'EV PRECIO REFERENCIA'!AK270</f>
        <v>0</v>
      </c>
      <c r="AL270" s="35" t="str">
        <f>'EV PRECIO REFERENCIA'!AM270</f>
        <v>NO OFERTADO</v>
      </c>
      <c r="AM270" s="37">
        <f>+IF(AL270="NO OFERTADO",0,IF(AL270="NO CUMPLE EV TECNICA",0,IF(AL270="NO HABILITA",0,IF(AL270="HABILITA",('PRECIOS UNITARIOS'!$S270*500)/AK270))))</f>
        <v>0</v>
      </c>
      <c r="AN270" s="35">
        <f>'EV PRECIO REFERENCIA'!AN270</f>
        <v>0</v>
      </c>
      <c r="AO270" s="35" t="str">
        <f>'EV PRECIO REFERENCIA'!AP270</f>
        <v>NO OFERTADO</v>
      </c>
      <c r="AP270" s="37">
        <f>+IF(AO270="NO OFERTADO",0,IF(AO270="NO CUMPLE EV TECNICA",0,IF(AO270="NO HABILITA",0,IF(AO270="HABILITA",('PRECIOS UNITARIOS'!$S270*500)/AN270))))</f>
        <v>0</v>
      </c>
    </row>
    <row r="271" spans="1:42" s="14" customFormat="1" ht="25.5" x14ac:dyDescent="0.2">
      <c r="A271" s="132">
        <v>262</v>
      </c>
      <c r="B271" s="49" t="s">
        <v>278</v>
      </c>
      <c r="C271" s="49" t="s">
        <v>271</v>
      </c>
      <c r="D271" s="132">
        <v>1</v>
      </c>
      <c r="E271" s="50" t="s">
        <v>331</v>
      </c>
      <c r="F271" s="164">
        <v>614</v>
      </c>
      <c r="G271" s="35">
        <f>'EV PRECIO REFERENCIA'!G271</f>
        <v>0</v>
      </c>
      <c r="H271" s="35" t="str">
        <f>'EV PRECIO REFERENCIA'!I271</f>
        <v>NO OFERTADO</v>
      </c>
      <c r="I271" s="37">
        <f>+IF(H271="NO OFERTADO",0,IF(H271="NO CUMPLE EV TECNICA",0,IF(H271="NO HABILITA",0,IF(H271="HABILITA",('PRECIOS UNITARIOS'!$S271*500)/G271))))</f>
        <v>0</v>
      </c>
      <c r="J271" s="35">
        <f>'EV PRECIO REFERENCIA'!J271</f>
        <v>0</v>
      </c>
      <c r="K271" s="35" t="str">
        <f>'EV PRECIO REFERENCIA'!L271</f>
        <v>NO OFERTADO</v>
      </c>
      <c r="L271" s="37">
        <f>+IF(K271="NO OFERTADO",0,IF(K271="NO CUMPLE EV TECNICA",0,IF(K271="NO HABILITA",0,IF(K271="HABILITA",('PRECIOS UNITARIOS'!$S271*500)/J271))))</f>
        <v>0</v>
      </c>
      <c r="M271" s="35">
        <f>'EV PRECIO REFERENCIA'!M271</f>
        <v>0</v>
      </c>
      <c r="N271" s="35" t="str">
        <f>'EV PRECIO REFERENCIA'!O271</f>
        <v>NO OFERTADO</v>
      </c>
      <c r="O271" s="37">
        <f>+IF(N271="NO OFERTADO",0,IF(N271="NO CUMPLE EV TECNICA",0,IF(N271="NO HABILITA",0,IF(N271="HABILITA",('PRECIOS UNITARIOS'!$S271*500)/M271))))</f>
        <v>0</v>
      </c>
      <c r="P271" s="35">
        <f>'EV PRECIO REFERENCIA'!P271</f>
        <v>855</v>
      </c>
      <c r="Q271" s="35" t="str">
        <f>'EV PRECIO REFERENCIA'!R271</f>
        <v>NO HABILITA</v>
      </c>
      <c r="R271" s="37">
        <f>+IF(Q271="NO OFERTADO",0,IF(Q271="NO CUMPLE EV TECNICA",0,IF(Q271="NO HABILITA",0,IF(Q271="HABILITA",('PRECIOS UNITARIOS'!$S271*500)/P271))))</f>
        <v>0</v>
      </c>
      <c r="S271" s="35">
        <f>'EV PRECIO REFERENCIA'!S271</f>
        <v>0</v>
      </c>
      <c r="T271" s="35" t="str">
        <f>'EV PRECIO REFERENCIA'!U271</f>
        <v>NO OFERTADO</v>
      </c>
      <c r="U271" s="37">
        <f>+IF(T271="NO OFERTADO",0,IF(T271="NO CUMPLE EV TECNICA",0,IF(T271="NO HABILITA",0,IF(T271="HABILITA",('PRECIOS UNITARIOS'!$S271*500)/S271))))</f>
        <v>0</v>
      </c>
      <c r="V271" s="35">
        <f>'EV PRECIO REFERENCIA'!V271</f>
        <v>0</v>
      </c>
      <c r="W271" s="35" t="str">
        <f>'EV PRECIO REFERENCIA'!X271</f>
        <v>NO OFERTADO</v>
      </c>
      <c r="X271" s="37">
        <f>+IF(W271="NO OFERTADO",0,IF(W271="NO CUMPLE EV TECNICA",0,IF(W271="NO HABILITA",0,IF(W271="HABILITA",('PRECIOS UNITARIOS'!$S271*500)/V271))))</f>
        <v>0</v>
      </c>
      <c r="Y271" s="35">
        <f>'EV PRECIO REFERENCIA'!Y271</f>
        <v>0</v>
      </c>
      <c r="Z271" s="35" t="str">
        <f>'EV PRECIO REFERENCIA'!AA271</f>
        <v>NO OFERTADO</v>
      </c>
      <c r="AA271" s="37">
        <f>+IF(Z271="NO OFERTADO",0,IF(Z271="NO CUMPLE EV TECNICA",0,IF(Z271="NO HABILITA",0,IF(Z271="HABILITA",('PRECIOS UNITARIOS'!$S271*500)/Y271))))</f>
        <v>0</v>
      </c>
      <c r="AB271" s="35">
        <f>'EV PRECIO REFERENCIA'!AB271</f>
        <v>0</v>
      </c>
      <c r="AC271" s="35" t="str">
        <f>'EV PRECIO REFERENCIA'!AD271</f>
        <v>NO OFERTADO</v>
      </c>
      <c r="AD271" s="37">
        <f>+IF(AC271="NO OFERTADO",0,IF(AC271="NO CUMPLE EV TECNICA",0,IF(AC271="NO HABILITA",0,IF(AC271="HABILITA",('PRECIOS UNITARIOS'!$S271*500)/AB271))))</f>
        <v>0</v>
      </c>
      <c r="AE271" s="35">
        <f>'EV PRECIO REFERENCIA'!AE271</f>
        <v>580</v>
      </c>
      <c r="AF271" s="35" t="str">
        <f>'EV PRECIO REFERENCIA'!AG271</f>
        <v>HABILITA</v>
      </c>
      <c r="AG271" s="37">
        <f>+IF(AF271="NO OFERTADO",0,IF(AF271="NO CUMPLE EV TECNICA",0,IF(AF271="NO HABILITA",0,IF(AF271="HABILITA",('PRECIOS UNITARIOS'!$S271*500)/AE271))))</f>
        <v>500</v>
      </c>
      <c r="AH271" s="35">
        <f>'EV PRECIO REFERENCIA'!AH271</f>
        <v>0</v>
      </c>
      <c r="AI271" s="35" t="str">
        <f>'EV PRECIO REFERENCIA'!AJ271</f>
        <v>NO OFERTADO</v>
      </c>
      <c r="AJ271" s="37">
        <f>+IF(AI271="NO OFERTADO",0,IF(AI271="NO CUMPLE EV TECNICA",0,IF(AI271="NO HABILITA",0,IF(AI271="HABILITA",('PRECIOS UNITARIOS'!$S271*500)/AH271))))</f>
        <v>0</v>
      </c>
      <c r="AK271" s="35">
        <f>'EV PRECIO REFERENCIA'!AK271</f>
        <v>0</v>
      </c>
      <c r="AL271" s="35" t="str">
        <f>'EV PRECIO REFERENCIA'!AM271</f>
        <v>NO OFERTADO</v>
      </c>
      <c r="AM271" s="37">
        <f>+IF(AL271="NO OFERTADO",0,IF(AL271="NO CUMPLE EV TECNICA",0,IF(AL271="NO HABILITA",0,IF(AL271="HABILITA",('PRECIOS UNITARIOS'!$S271*500)/AK271))))</f>
        <v>0</v>
      </c>
      <c r="AN271" s="35">
        <f>'EV PRECIO REFERENCIA'!AN271</f>
        <v>0</v>
      </c>
      <c r="AO271" s="35" t="str">
        <f>'EV PRECIO REFERENCIA'!AP271</f>
        <v>NO OFERTADO</v>
      </c>
      <c r="AP271" s="37">
        <f>+IF(AO271="NO OFERTADO",0,IF(AO271="NO CUMPLE EV TECNICA",0,IF(AO271="NO HABILITA",0,IF(AO271="HABILITA",('PRECIOS UNITARIOS'!$S271*500)/AN271))))</f>
        <v>0</v>
      </c>
    </row>
    <row r="272" spans="1:42" s="14" customFormat="1" ht="63.75" x14ac:dyDescent="0.2">
      <c r="A272" s="133">
        <v>263</v>
      </c>
      <c r="B272" s="49" t="s">
        <v>288</v>
      </c>
      <c r="C272" s="49" t="s">
        <v>289</v>
      </c>
      <c r="D272" s="132">
        <v>1</v>
      </c>
      <c r="E272" s="50" t="s">
        <v>331</v>
      </c>
      <c r="F272" s="164">
        <v>9080</v>
      </c>
      <c r="G272" s="35">
        <f>'EV PRECIO REFERENCIA'!G272</f>
        <v>0</v>
      </c>
      <c r="H272" s="35" t="str">
        <f>'EV PRECIO REFERENCIA'!I272</f>
        <v>NO OFERTADO</v>
      </c>
      <c r="I272" s="37">
        <f>+IF(H272="NO OFERTADO",0,IF(H272="NO CUMPLE EV TECNICA",0,IF(H272="NO HABILITA",0,IF(H272="HABILITA",('PRECIOS UNITARIOS'!$S272*500)/G272))))</f>
        <v>0</v>
      </c>
      <c r="J272" s="35">
        <f>'EV PRECIO REFERENCIA'!J272</f>
        <v>0</v>
      </c>
      <c r="K272" s="35" t="str">
        <f>'EV PRECIO REFERENCIA'!L272</f>
        <v>NO OFERTADO</v>
      </c>
      <c r="L272" s="37">
        <f>+IF(K272="NO OFERTADO",0,IF(K272="NO CUMPLE EV TECNICA",0,IF(K272="NO HABILITA",0,IF(K272="HABILITA",('PRECIOS UNITARIOS'!$S272*500)/J272))))</f>
        <v>0</v>
      </c>
      <c r="M272" s="35">
        <f>'EV PRECIO REFERENCIA'!M272</f>
        <v>8026.55</v>
      </c>
      <c r="N272" s="35" t="str">
        <f>'EV PRECIO REFERENCIA'!O272</f>
        <v>HABILITA</v>
      </c>
      <c r="O272" s="37">
        <f>+IF(N272="NO OFERTADO",0,IF(N272="NO CUMPLE EV TECNICA",0,IF(N272="NO HABILITA",0,IF(N272="HABILITA",('PRECIOS UNITARIOS'!$S272*500)/M272))))</f>
        <v>448.3246226585519</v>
      </c>
      <c r="P272" s="35">
        <f>'EV PRECIO REFERENCIA'!P272</f>
        <v>26552.47</v>
      </c>
      <c r="Q272" s="35" t="str">
        <f>'EV PRECIO REFERENCIA'!R272</f>
        <v>NO HABILITA</v>
      </c>
      <c r="R272" s="37">
        <f>+IF(Q272="NO OFERTADO",0,IF(Q272="NO CUMPLE EV TECNICA",0,IF(Q272="NO HABILITA",0,IF(Q272="HABILITA",('PRECIOS UNITARIOS'!$S272*500)/P272))))</f>
        <v>0</v>
      </c>
      <c r="S272" s="35">
        <f>'EV PRECIO REFERENCIA'!S272</f>
        <v>0</v>
      </c>
      <c r="T272" s="35" t="str">
        <f>'EV PRECIO REFERENCIA'!U272</f>
        <v>NO OFERTADO</v>
      </c>
      <c r="U272" s="37">
        <f>+IF(T272="NO OFERTADO",0,IF(T272="NO CUMPLE EV TECNICA",0,IF(T272="NO HABILITA",0,IF(T272="HABILITA",('PRECIOS UNITARIOS'!$S272*500)/S272))))</f>
        <v>0</v>
      </c>
      <c r="V272" s="35">
        <f>'EV PRECIO REFERENCIA'!V272</f>
        <v>18754.400000000001</v>
      </c>
      <c r="W272" s="35" t="str">
        <f>'EV PRECIO REFERENCIA'!X272</f>
        <v>NO HABILITA</v>
      </c>
      <c r="X272" s="37">
        <f>+IF(W272="NO OFERTADO",0,IF(W272="NO CUMPLE EV TECNICA",0,IF(W272="NO HABILITA",0,IF(W272="HABILITA",('PRECIOS UNITARIOS'!$S272*500)/V272))))</f>
        <v>0</v>
      </c>
      <c r="Y272" s="35">
        <f>'EV PRECIO REFERENCIA'!Y272</f>
        <v>0</v>
      </c>
      <c r="Z272" s="35" t="str">
        <f>'EV PRECIO REFERENCIA'!AA272</f>
        <v>NO OFERTADO</v>
      </c>
      <c r="AA272" s="37">
        <f>+IF(Z272="NO OFERTADO",0,IF(Z272="NO CUMPLE EV TECNICA",0,IF(Z272="NO HABILITA",0,IF(Z272="HABILITA",('PRECIOS UNITARIOS'!$S272*500)/Y272))))</f>
        <v>0</v>
      </c>
      <c r="AB272" s="35">
        <f>'EV PRECIO REFERENCIA'!AB272</f>
        <v>0</v>
      </c>
      <c r="AC272" s="35" t="str">
        <f>'EV PRECIO REFERENCIA'!AD272</f>
        <v>NO OFERTADO</v>
      </c>
      <c r="AD272" s="37">
        <f>+IF(AC272="NO OFERTADO",0,IF(AC272="NO CUMPLE EV TECNICA",0,IF(AC272="NO HABILITA",0,IF(AC272="HABILITA",('PRECIOS UNITARIOS'!$S272*500)/AB272))))</f>
        <v>0</v>
      </c>
      <c r="AE272" s="35">
        <f>'EV PRECIO REFERENCIA'!AE272</f>
        <v>7197</v>
      </c>
      <c r="AF272" s="35" t="str">
        <f>'EV PRECIO REFERENCIA'!AG272</f>
        <v>HABILITA</v>
      </c>
      <c r="AG272" s="37">
        <f>+IF(AF272="NO OFERTADO",0,IF(AF272="NO CUMPLE EV TECNICA",0,IF(AF272="NO HABILITA",0,IF(AF272="HABILITA",('PRECIOS UNITARIOS'!$S272*500)/AE272))))</f>
        <v>500</v>
      </c>
      <c r="AH272" s="35">
        <f>'EV PRECIO REFERENCIA'!AH272</f>
        <v>0</v>
      </c>
      <c r="AI272" s="35" t="str">
        <f>'EV PRECIO REFERENCIA'!AJ272</f>
        <v>NO OFERTADO</v>
      </c>
      <c r="AJ272" s="37">
        <f>+IF(AI272="NO OFERTADO",0,IF(AI272="NO CUMPLE EV TECNICA",0,IF(AI272="NO HABILITA",0,IF(AI272="HABILITA",('PRECIOS UNITARIOS'!$S272*500)/AH272))))</f>
        <v>0</v>
      </c>
      <c r="AK272" s="35">
        <f>'EV PRECIO REFERENCIA'!AK272</f>
        <v>0</v>
      </c>
      <c r="AL272" s="35" t="str">
        <f>'EV PRECIO REFERENCIA'!AM272</f>
        <v>NO OFERTADO</v>
      </c>
      <c r="AM272" s="37">
        <f>+IF(AL272="NO OFERTADO",0,IF(AL272="NO CUMPLE EV TECNICA",0,IF(AL272="NO HABILITA",0,IF(AL272="HABILITA",('PRECIOS UNITARIOS'!$S272*500)/AK272))))</f>
        <v>0</v>
      </c>
      <c r="AN272" s="35">
        <f>'EV PRECIO REFERENCIA'!AN272</f>
        <v>0</v>
      </c>
      <c r="AO272" s="35" t="str">
        <f>'EV PRECIO REFERENCIA'!AP272</f>
        <v>NO OFERTADO</v>
      </c>
      <c r="AP272" s="37">
        <f>+IF(AO272="NO OFERTADO",0,IF(AO272="NO CUMPLE EV TECNICA",0,IF(AO272="NO HABILITA",0,IF(AO272="HABILITA",('PRECIOS UNITARIOS'!$S272*500)/AN272))))</f>
        <v>0</v>
      </c>
    </row>
    <row r="273" spans="1:66" s="14" customFormat="1" ht="38.25" x14ac:dyDescent="0.2">
      <c r="A273" s="132">
        <v>264</v>
      </c>
      <c r="B273" s="49" t="s">
        <v>293</v>
      </c>
      <c r="C273" s="49" t="s">
        <v>292</v>
      </c>
      <c r="D273" s="132">
        <v>1</v>
      </c>
      <c r="E273" s="50" t="s">
        <v>331</v>
      </c>
      <c r="F273" s="164">
        <v>1687</v>
      </c>
      <c r="G273" s="35">
        <f>'EV PRECIO REFERENCIA'!G273</f>
        <v>0</v>
      </c>
      <c r="H273" s="35" t="str">
        <f>'EV PRECIO REFERENCIA'!I273</f>
        <v>NO OFERTADO</v>
      </c>
      <c r="I273" s="37">
        <f>+IF(H273="NO OFERTADO",0,IF(H273="NO CUMPLE EV TECNICA",0,IF(H273="NO HABILITA",0,IF(H273="HABILITA",('PRECIOS UNITARIOS'!$S273*500)/G273))))</f>
        <v>0</v>
      </c>
      <c r="J273" s="35">
        <f>'EV PRECIO REFERENCIA'!J273</f>
        <v>0</v>
      </c>
      <c r="K273" s="35" t="str">
        <f>'EV PRECIO REFERENCIA'!L273</f>
        <v>NO OFERTADO</v>
      </c>
      <c r="L273" s="37">
        <f>+IF(K273="NO OFERTADO",0,IF(K273="NO CUMPLE EV TECNICA",0,IF(K273="NO HABILITA",0,IF(K273="HABILITA",('PRECIOS UNITARIOS'!$S273*500)/J273))))</f>
        <v>0</v>
      </c>
      <c r="M273" s="35">
        <f>'EV PRECIO REFERENCIA'!M273</f>
        <v>0</v>
      </c>
      <c r="N273" s="35" t="str">
        <f>'EV PRECIO REFERENCIA'!O273</f>
        <v>NO OFERTADO</v>
      </c>
      <c r="O273" s="37">
        <f>+IF(N273="NO OFERTADO",0,IF(N273="NO CUMPLE EV TECNICA",0,IF(N273="NO HABILITA",0,IF(N273="HABILITA",('PRECIOS UNITARIOS'!$S273*500)/M273))))</f>
        <v>0</v>
      </c>
      <c r="P273" s="35">
        <f>'EV PRECIO REFERENCIA'!P273</f>
        <v>0</v>
      </c>
      <c r="Q273" s="35" t="str">
        <f>'EV PRECIO REFERENCIA'!R273</f>
        <v>NO OFERTADO</v>
      </c>
      <c r="R273" s="37">
        <f>+IF(Q273="NO OFERTADO",0,IF(Q273="NO CUMPLE EV TECNICA",0,IF(Q273="NO HABILITA",0,IF(Q273="HABILITA",('PRECIOS UNITARIOS'!$S273*500)/P273))))</f>
        <v>0</v>
      </c>
      <c r="S273" s="35">
        <f>'EV PRECIO REFERENCIA'!S273</f>
        <v>0</v>
      </c>
      <c r="T273" s="35" t="str">
        <f>'EV PRECIO REFERENCIA'!U273</f>
        <v>NO OFERTADO</v>
      </c>
      <c r="U273" s="37">
        <f>+IF(T273="NO OFERTADO",0,IF(T273="NO CUMPLE EV TECNICA",0,IF(T273="NO HABILITA",0,IF(T273="HABILITA",('PRECIOS UNITARIOS'!$S273*500)/S273))))</f>
        <v>0</v>
      </c>
      <c r="V273" s="35">
        <f>'EV PRECIO REFERENCIA'!V273</f>
        <v>0</v>
      </c>
      <c r="W273" s="35" t="str">
        <f>'EV PRECIO REFERENCIA'!X273</f>
        <v>NO OFERTADO</v>
      </c>
      <c r="X273" s="37">
        <f>+IF(W273="NO OFERTADO",0,IF(W273="NO CUMPLE EV TECNICA",0,IF(W273="NO HABILITA",0,IF(W273="HABILITA",('PRECIOS UNITARIOS'!$S273*500)/V273))))</f>
        <v>0</v>
      </c>
      <c r="Y273" s="35">
        <f>'EV PRECIO REFERENCIA'!Y273</f>
        <v>0</v>
      </c>
      <c r="Z273" s="35" t="str">
        <f>'EV PRECIO REFERENCIA'!AA273</f>
        <v>NO OFERTADO</v>
      </c>
      <c r="AA273" s="37">
        <f>+IF(Z273="NO OFERTADO",0,IF(Z273="NO CUMPLE EV TECNICA",0,IF(Z273="NO HABILITA",0,IF(Z273="HABILITA",('PRECIOS UNITARIOS'!$S273*500)/Y273))))</f>
        <v>0</v>
      </c>
      <c r="AB273" s="35">
        <f>'EV PRECIO REFERENCIA'!AB273</f>
        <v>0</v>
      </c>
      <c r="AC273" s="35" t="str">
        <f>'EV PRECIO REFERENCIA'!AD273</f>
        <v>NO OFERTADO</v>
      </c>
      <c r="AD273" s="37">
        <f>+IF(AC273="NO OFERTADO",0,IF(AC273="NO CUMPLE EV TECNICA",0,IF(AC273="NO HABILITA",0,IF(AC273="HABILITA",('PRECIOS UNITARIOS'!$S273*500)/AB273))))</f>
        <v>0</v>
      </c>
      <c r="AE273" s="35">
        <f>'EV PRECIO REFERENCIA'!AE273</f>
        <v>1705</v>
      </c>
      <c r="AF273" s="35" t="str">
        <f>'EV PRECIO REFERENCIA'!AG273</f>
        <v>HABILITA</v>
      </c>
      <c r="AG273" s="37">
        <f>+IF(AF273="NO OFERTADO",0,IF(AF273="NO CUMPLE EV TECNICA",0,IF(AF273="NO HABILITA",0,IF(AF273="HABILITA",('PRECIOS UNITARIOS'!$S273*500)/AE273))))</f>
        <v>500</v>
      </c>
      <c r="AH273" s="35">
        <f>'EV PRECIO REFERENCIA'!AH273</f>
        <v>0</v>
      </c>
      <c r="AI273" s="35" t="str">
        <f>'EV PRECIO REFERENCIA'!AJ273</f>
        <v>NO OFERTADO</v>
      </c>
      <c r="AJ273" s="37">
        <f>+IF(AI273="NO OFERTADO",0,IF(AI273="NO CUMPLE EV TECNICA",0,IF(AI273="NO HABILITA",0,IF(AI273="HABILITA",('PRECIOS UNITARIOS'!$S273*500)/AH273))))</f>
        <v>0</v>
      </c>
      <c r="AK273" s="35">
        <f>'EV PRECIO REFERENCIA'!AK273</f>
        <v>0</v>
      </c>
      <c r="AL273" s="35" t="str">
        <f>'EV PRECIO REFERENCIA'!AM273</f>
        <v>NO OFERTADO</v>
      </c>
      <c r="AM273" s="37">
        <f>+IF(AL273="NO OFERTADO",0,IF(AL273="NO CUMPLE EV TECNICA",0,IF(AL273="NO HABILITA",0,IF(AL273="HABILITA",('PRECIOS UNITARIOS'!$S273*500)/AK273))))</f>
        <v>0</v>
      </c>
      <c r="AN273" s="35">
        <f>'EV PRECIO REFERENCIA'!AN273</f>
        <v>0</v>
      </c>
      <c r="AO273" s="35" t="str">
        <f>'EV PRECIO REFERENCIA'!AP273</f>
        <v>NO OFERTADO</v>
      </c>
      <c r="AP273" s="37">
        <f>+IF(AO273="NO OFERTADO",0,IF(AO273="NO CUMPLE EV TECNICA",0,IF(AO273="NO HABILITA",0,IF(AO273="HABILITA",('PRECIOS UNITARIOS'!$S273*500)/AN273))))</f>
        <v>0</v>
      </c>
    </row>
    <row r="274" spans="1:66" s="14" customFormat="1" ht="25.5" x14ac:dyDescent="0.2">
      <c r="A274" s="133">
        <v>265</v>
      </c>
      <c r="B274" s="49" t="s">
        <v>185</v>
      </c>
      <c r="C274" s="49" t="s">
        <v>183</v>
      </c>
      <c r="D274" s="132">
        <v>1</v>
      </c>
      <c r="E274" s="50" t="s">
        <v>331</v>
      </c>
      <c r="F274" s="164">
        <v>165</v>
      </c>
      <c r="G274" s="35">
        <f>'EV PRECIO REFERENCIA'!G274</f>
        <v>180</v>
      </c>
      <c r="H274" s="35" t="str">
        <f>'EV PRECIO REFERENCIA'!I274</f>
        <v>HABILITA</v>
      </c>
      <c r="I274" s="37">
        <f>+IF(H274="NO OFERTADO",0,IF(H274="NO CUMPLE EV TECNICA",0,IF(H274="NO HABILITA",0,IF(H274="HABILITA",('PRECIOS UNITARIOS'!$S274*500)/G274))))</f>
        <v>500</v>
      </c>
      <c r="J274" s="35">
        <f>'EV PRECIO REFERENCIA'!J274</f>
        <v>0</v>
      </c>
      <c r="K274" s="35" t="str">
        <f>'EV PRECIO REFERENCIA'!L274</f>
        <v>NO OFERTADO</v>
      </c>
      <c r="L274" s="37">
        <f>+IF(K274="NO OFERTADO",0,IF(K274="NO CUMPLE EV TECNICA",0,IF(K274="NO HABILITA",0,IF(K274="HABILITA",('PRECIOS UNITARIOS'!$S274*500)/J274))))</f>
        <v>0</v>
      </c>
      <c r="M274" s="35">
        <f>'EV PRECIO REFERENCIA'!M274</f>
        <v>0</v>
      </c>
      <c r="N274" s="35" t="str">
        <f>'EV PRECIO REFERENCIA'!O274</f>
        <v>NO OFERTADO</v>
      </c>
      <c r="O274" s="37">
        <f>+IF(N274="NO OFERTADO",0,IF(N274="NO CUMPLE EV TECNICA",0,IF(N274="NO HABILITA",0,IF(N274="HABILITA",('PRECIOS UNITARIOS'!$S274*500)/M274))))</f>
        <v>0</v>
      </c>
      <c r="P274" s="35">
        <f>'EV PRECIO REFERENCIA'!P274</f>
        <v>232</v>
      </c>
      <c r="Q274" s="35" t="str">
        <f>'EV PRECIO REFERENCIA'!R274</f>
        <v>NO HABILITA</v>
      </c>
      <c r="R274" s="37">
        <f>+IF(Q274="NO OFERTADO",0,IF(Q274="NO CUMPLE EV TECNICA",0,IF(Q274="NO HABILITA",0,IF(Q274="HABILITA",('PRECIOS UNITARIOS'!$S274*500)/P274))))</f>
        <v>0</v>
      </c>
      <c r="S274" s="35">
        <f>'EV PRECIO REFERENCIA'!S274</f>
        <v>0</v>
      </c>
      <c r="T274" s="35" t="str">
        <f>'EV PRECIO REFERENCIA'!U274</f>
        <v>NO OFERTADO</v>
      </c>
      <c r="U274" s="37">
        <f>+IF(T274="NO OFERTADO",0,IF(T274="NO CUMPLE EV TECNICA",0,IF(T274="NO HABILITA",0,IF(T274="HABILITA",('PRECIOS UNITARIOS'!$S274*500)/S274))))</f>
        <v>0</v>
      </c>
      <c r="V274" s="35">
        <f>'EV PRECIO REFERENCIA'!V274</f>
        <v>0</v>
      </c>
      <c r="W274" s="35" t="str">
        <f>'EV PRECIO REFERENCIA'!X274</f>
        <v>NO OFERTADO</v>
      </c>
      <c r="X274" s="37">
        <f>+IF(W274="NO OFERTADO",0,IF(W274="NO CUMPLE EV TECNICA",0,IF(W274="NO HABILITA",0,IF(W274="HABILITA",('PRECIOS UNITARIOS'!$S274*500)/V274))))</f>
        <v>0</v>
      </c>
      <c r="Y274" s="35">
        <f>'EV PRECIO REFERENCIA'!Y274</f>
        <v>207</v>
      </c>
      <c r="Z274" s="35" t="str">
        <f>'EV PRECIO REFERENCIA'!AA274</f>
        <v>HABILITA</v>
      </c>
      <c r="AA274" s="37">
        <f>+IF(Z274="NO OFERTADO",0,IF(Z274="NO CUMPLE EV TECNICA",0,IF(Z274="NO HABILITA",0,IF(Z274="HABILITA",('PRECIOS UNITARIOS'!$S274*500)/Y274))))</f>
        <v>434.78260869565219</v>
      </c>
      <c r="AB274" s="35">
        <f>'EV PRECIO REFERENCIA'!AB274</f>
        <v>0</v>
      </c>
      <c r="AC274" s="35" t="str">
        <f>'EV PRECIO REFERENCIA'!AD274</f>
        <v>NO OFERTADO</v>
      </c>
      <c r="AD274" s="37">
        <f>+IF(AC274="NO OFERTADO",0,IF(AC274="NO CUMPLE EV TECNICA",0,IF(AC274="NO HABILITA",0,IF(AC274="HABILITA",('PRECIOS UNITARIOS'!$S274*500)/AB274))))</f>
        <v>0</v>
      </c>
      <c r="AE274" s="35">
        <f>'EV PRECIO REFERENCIA'!AE274</f>
        <v>0</v>
      </c>
      <c r="AF274" s="35" t="str">
        <f>'EV PRECIO REFERENCIA'!AG274</f>
        <v>NO OFERTADO</v>
      </c>
      <c r="AG274" s="37">
        <f>+IF(AF274="NO OFERTADO",0,IF(AF274="NO CUMPLE EV TECNICA",0,IF(AF274="NO HABILITA",0,IF(AF274="HABILITA",('PRECIOS UNITARIOS'!$S274*500)/AE274))))</f>
        <v>0</v>
      </c>
      <c r="AH274" s="35">
        <f>'EV PRECIO REFERENCIA'!AH274</f>
        <v>0</v>
      </c>
      <c r="AI274" s="35" t="str">
        <f>'EV PRECIO REFERENCIA'!AJ274</f>
        <v>NO OFERTADO</v>
      </c>
      <c r="AJ274" s="37">
        <f>+IF(AI274="NO OFERTADO",0,IF(AI274="NO CUMPLE EV TECNICA",0,IF(AI274="NO HABILITA",0,IF(AI274="HABILITA",('PRECIOS UNITARIOS'!$S274*500)/AH274))))</f>
        <v>0</v>
      </c>
      <c r="AK274" s="35">
        <f>'EV PRECIO REFERENCIA'!AK274</f>
        <v>0</v>
      </c>
      <c r="AL274" s="35" t="str">
        <f>'EV PRECIO REFERENCIA'!AM274</f>
        <v>NO OFERTADO</v>
      </c>
      <c r="AM274" s="37">
        <f>+IF(AL274="NO OFERTADO",0,IF(AL274="NO CUMPLE EV TECNICA",0,IF(AL274="NO HABILITA",0,IF(AL274="HABILITA",('PRECIOS UNITARIOS'!$S274*500)/AK274))))</f>
        <v>0</v>
      </c>
      <c r="AN274" s="35">
        <f>'EV PRECIO REFERENCIA'!AN274</f>
        <v>0</v>
      </c>
      <c r="AO274" s="35" t="str">
        <f>'EV PRECIO REFERENCIA'!AP274</f>
        <v>NO OFERTADO</v>
      </c>
      <c r="AP274" s="37">
        <f>+IF(AO274="NO OFERTADO",0,IF(AO274="NO CUMPLE EV TECNICA",0,IF(AO274="NO HABILITA",0,IF(AO274="HABILITA",('PRECIOS UNITARIOS'!$S274*500)/AN274))))</f>
        <v>0</v>
      </c>
    </row>
    <row r="275" spans="1:66" s="14" customFormat="1" ht="25.5" x14ac:dyDescent="0.2">
      <c r="A275" s="132">
        <v>266</v>
      </c>
      <c r="B275" s="49" t="s">
        <v>187</v>
      </c>
      <c r="C275" s="49" t="s">
        <v>183</v>
      </c>
      <c r="D275" s="132">
        <v>1</v>
      </c>
      <c r="E275" s="50" t="s">
        <v>331</v>
      </c>
      <c r="F275" s="164">
        <v>294</v>
      </c>
      <c r="G275" s="35">
        <f>'EV PRECIO REFERENCIA'!G275</f>
        <v>398</v>
      </c>
      <c r="H275" s="35" t="str">
        <f>'EV PRECIO REFERENCIA'!I275</f>
        <v>NO HABILITA</v>
      </c>
      <c r="I275" s="37">
        <f>+IF(H275="NO OFERTADO",0,IF(H275="NO CUMPLE EV TECNICA",0,IF(H275="NO HABILITA",0,IF(H275="HABILITA",('PRECIOS UNITARIOS'!$S275*500)/G275))))</f>
        <v>0</v>
      </c>
      <c r="J275" s="35">
        <f>'EV PRECIO REFERENCIA'!J275</f>
        <v>0</v>
      </c>
      <c r="K275" s="35" t="str">
        <f>'EV PRECIO REFERENCIA'!L275</f>
        <v>NO OFERTADO</v>
      </c>
      <c r="L275" s="37">
        <f>+IF(K275="NO OFERTADO",0,IF(K275="NO CUMPLE EV TECNICA",0,IF(K275="NO HABILITA",0,IF(K275="HABILITA",('PRECIOS UNITARIOS'!$S275*500)/J275))))</f>
        <v>0</v>
      </c>
      <c r="M275" s="35">
        <f>'EV PRECIO REFERENCIA'!M275</f>
        <v>0</v>
      </c>
      <c r="N275" s="35" t="str">
        <f>'EV PRECIO REFERENCIA'!O275</f>
        <v>NO OFERTADO</v>
      </c>
      <c r="O275" s="37">
        <f>+IF(N275="NO OFERTADO",0,IF(N275="NO CUMPLE EV TECNICA",0,IF(N275="NO HABILITA",0,IF(N275="HABILITA",('PRECIOS UNITARIOS'!$S275*500)/M275))))</f>
        <v>0</v>
      </c>
      <c r="P275" s="35">
        <f>'EV PRECIO REFERENCIA'!P275</f>
        <v>432</v>
      </c>
      <c r="Q275" s="35" t="str">
        <f>'EV PRECIO REFERENCIA'!R275</f>
        <v>NO HABILITA</v>
      </c>
      <c r="R275" s="37">
        <f>+IF(Q275="NO OFERTADO",0,IF(Q275="NO CUMPLE EV TECNICA",0,IF(Q275="NO HABILITA",0,IF(Q275="HABILITA",('PRECIOS UNITARIOS'!$S275*500)/P275))))</f>
        <v>0</v>
      </c>
      <c r="S275" s="35">
        <f>'EV PRECIO REFERENCIA'!S275</f>
        <v>0</v>
      </c>
      <c r="T275" s="35" t="str">
        <f>'EV PRECIO REFERENCIA'!U275</f>
        <v>NO OFERTADO</v>
      </c>
      <c r="U275" s="37">
        <f>+IF(T275="NO OFERTADO",0,IF(T275="NO CUMPLE EV TECNICA",0,IF(T275="NO HABILITA",0,IF(T275="HABILITA",('PRECIOS UNITARIOS'!$S275*500)/S275))))</f>
        <v>0</v>
      </c>
      <c r="V275" s="35">
        <f>'EV PRECIO REFERENCIA'!V275</f>
        <v>0</v>
      </c>
      <c r="W275" s="35" t="str">
        <f>'EV PRECIO REFERENCIA'!X275</f>
        <v>NO OFERTADO</v>
      </c>
      <c r="X275" s="37">
        <f>+IF(W275="NO OFERTADO",0,IF(W275="NO CUMPLE EV TECNICA",0,IF(W275="NO HABILITA",0,IF(W275="HABILITA",('PRECIOS UNITARIOS'!$S275*500)/V275))))</f>
        <v>0</v>
      </c>
      <c r="Y275" s="35">
        <f>'EV PRECIO REFERENCIA'!Y275</f>
        <v>276</v>
      </c>
      <c r="Z275" s="35" t="str">
        <f>'EV PRECIO REFERENCIA'!AA275</f>
        <v>HABILITA</v>
      </c>
      <c r="AA275" s="37">
        <f>+IF(Z275="NO OFERTADO",0,IF(Z275="NO CUMPLE EV TECNICA",0,IF(Z275="NO HABILITA",0,IF(Z275="HABILITA",('PRECIOS UNITARIOS'!$S275*500)/Y275))))</f>
        <v>500</v>
      </c>
      <c r="AB275" s="35">
        <f>'EV PRECIO REFERENCIA'!AB275</f>
        <v>0</v>
      </c>
      <c r="AC275" s="35" t="str">
        <f>'EV PRECIO REFERENCIA'!AD275</f>
        <v>NO OFERTADO</v>
      </c>
      <c r="AD275" s="37">
        <f>+IF(AC275="NO OFERTADO",0,IF(AC275="NO CUMPLE EV TECNICA",0,IF(AC275="NO HABILITA",0,IF(AC275="HABILITA",('PRECIOS UNITARIOS'!$S275*500)/AB275))))</f>
        <v>0</v>
      </c>
      <c r="AE275" s="35">
        <f>'EV PRECIO REFERENCIA'!AE275</f>
        <v>432</v>
      </c>
      <c r="AF275" s="35" t="str">
        <f>'EV PRECIO REFERENCIA'!AG275</f>
        <v>NO HABILITA</v>
      </c>
      <c r="AG275" s="37">
        <f>+IF(AF275="NO OFERTADO",0,IF(AF275="NO CUMPLE EV TECNICA",0,IF(AF275="NO HABILITA",0,IF(AF275="HABILITA",('PRECIOS UNITARIOS'!$S275*500)/AE275))))</f>
        <v>0</v>
      </c>
      <c r="AH275" s="35">
        <f>'EV PRECIO REFERENCIA'!AH275</f>
        <v>0</v>
      </c>
      <c r="AI275" s="35" t="str">
        <f>'EV PRECIO REFERENCIA'!AJ275</f>
        <v>NO OFERTADO</v>
      </c>
      <c r="AJ275" s="37">
        <f>+IF(AI275="NO OFERTADO",0,IF(AI275="NO CUMPLE EV TECNICA",0,IF(AI275="NO HABILITA",0,IF(AI275="HABILITA",('PRECIOS UNITARIOS'!$S275*500)/AH275))))</f>
        <v>0</v>
      </c>
      <c r="AK275" s="35">
        <f>'EV PRECIO REFERENCIA'!AK275</f>
        <v>0</v>
      </c>
      <c r="AL275" s="35" t="str">
        <f>'EV PRECIO REFERENCIA'!AM275</f>
        <v>NO OFERTADO</v>
      </c>
      <c r="AM275" s="37">
        <f>+IF(AL275="NO OFERTADO",0,IF(AL275="NO CUMPLE EV TECNICA",0,IF(AL275="NO HABILITA",0,IF(AL275="HABILITA",('PRECIOS UNITARIOS'!$S275*500)/AK275))))</f>
        <v>0</v>
      </c>
      <c r="AN275" s="35">
        <f>'EV PRECIO REFERENCIA'!AN275</f>
        <v>0</v>
      </c>
      <c r="AO275" s="35" t="str">
        <f>'EV PRECIO REFERENCIA'!AP275</f>
        <v>NO OFERTADO</v>
      </c>
      <c r="AP275" s="37">
        <f>+IF(AO275="NO OFERTADO",0,IF(AO275="NO CUMPLE EV TECNICA",0,IF(AO275="NO HABILITA",0,IF(AO275="HABILITA",('PRECIOS UNITARIOS'!$S275*500)/AN275))))</f>
        <v>0</v>
      </c>
    </row>
    <row r="276" spans="1:66" s="14" customFormat="1" ht="25.5" x14ac:dyDescent="0.2">
      <c r="A276" s="133">
        <v>267</v>
      </c>
      <c r="B276" s="49" t="s">
        <v>189</v>
      </c>
      <c r="C276" s="49" t="s">
        <v>183</v>
      </c>
      <c r="D276" s="132">
        <v>1</v>
      </c>
      <c r="E276" s="50" t="s">
        <v>331</v>
      </c>
      <c r="F276" s="164">
        <v>671</v>
      </c>
      <c r="G276" s="35">
        <f>'EV PRECIO REFERENCIA'!G276</f>
        <v>900</v>
      </c>
      <c r="H276" s="35" t="str">
        <f>'EV PRECIO REFERENCIA'!I276</f>
        <v>NO HABILITA</v>
      </c>
      <c r="I276" s="37">
        <f>+IF(H276="NO OFERTADO",0,IF(H276="NO CUMPLE EV TECNICA",0,IF(H276="NO HABILITA",0,IF(H276="HABILITA",('PRECIOS UNITARIOS'!$S276*500)/G276))))</f>
        <v>0</v>
      </c>
      <c r="J276" s="35">
        <f>'EV PRECIO REFERENCIA'!J276</f>
        <v>0</v>
      </c>
      <c r="K276" s="35" t="str">
        <f>'EV PRECIO REFERENCIA'!L276</f>
        <v>NO OFERTADO</v>
      </c>
      <c r="L276" s="37">
        <f>+IF(K276="NO OFERTADO",0,IF(K276="NO CUMPLE EV TECNICA",0,IF(K276="NO HABILITA",0,IF(K276="HABILITA",('PRECIOS UNITARIOS'!$S276*500)/J276))))</f>
        <v>0</v>
      </c>
      <c r="M276" s="35">
        <f>'EV PRECIO REFERENCIA'!M276</f>
        <v>0</v>
      </c>
      <c r="N276" s="35" t="str">
        <f>'EV PRECIO REFERENCIA'!O276</f>
        <v>NO OFERTADO</v>
      </c>
      <c r="O276" s="37">
        <f>+IF(N276="NO OFERTADO",0,IF(N276="NO CUMPLE EV TECNICA",0,IF(N276="NO HABILITA",0,IF(N276="HABILITA",('PRECIOS UNITARIOS'!$S276*500)/M276))))</f>
        <v>0</v>
      </c>
      <c r="P276" s="35">
        <f>'EV PRECIO REFERENCIA'!P276</f>
        <v>836</v>
      </c>
      <c r="Q276" s="35" t="str">
        <f>'EV PRECIO REFERENCIA'!R276</f>
        <v>HABILITA</v>
      </c>
      <c r="R276" s="37">
        <f>+IF(Q276="NO OFERTADO",0,IF(Q276="NO CUMPLE EV TECNICA",0,IF(Q276="NO HABILITA",0,IF(Q276="HABILITA",('PRECIOS UNITARIOS'!$S276*500)/P276))))</f>
        <v>500</v>
      </c>
      <c r="S276" s="35">
        <f>'EV PRECIO REFERENCIA'!S276</f>
        <v>0</v>
      </c>
      <c r="T276" s="35" t="str">
        <f>'EV PRECIO REFERENCIA'!U276</f>
        <v>NO OFERTADO</v>
      </c>
      <c r="U276" s="37">
        <f>+IF(T276="NO OFERTADO",0,IF(T276="NO CUMPLE EV TECNICA",0,IF(T276="NO HABILITA",0,IF(T276="HABILITA",('PRECIOS UNITARIOS'!$S276*500)/S276))))</f>
        <v>0</v>
      </c>
      <c r="V276" s="35">
        <f>'EV PRECIO REFERENCIA'!V276</f>
        <v>0</v>
      </c>
      <c r="W276" s="35" t="str">
        <f>'EV PRECIO REFERENCIA'!X276</f>
        <v>NO OFERTADO</v>
      </c>
      <c r="X276" s="37">
        <f>+IF(W276="NO OFERTADO",0,IF(W276="NO CUMPLE EV TECNICA",0,IF(W276="NO HABILITA",0,IF(W276="HABILITA",('PRECIOS UNITARIOS'!$S276*500)/V276))))</f>
        <v>0</v>
      </c>
      <c r="Y276" s="35">
        <f>'EV PRECIO REFERENCIA'!Y276</f>
        <v>0</v>
      </c>
      <c r="Z276" s="35" t="str">
        <f>'EV PRECIO REFERENCIA'!AA276</f>
        <v>NO OFERTADO</v>
      </c>
      <c r="AA276" s="37">
        <f>+IF(Z276="NO OFERTADO",0,IF(Z276="NO CUMPLE EV TECNICA",0,IF(Z276="NO HABILITA",0,IF(Z276="HABILITA",('PRECIOS UNITARIOS'!$S276*500)/Y276))))</f>
        <v>0</v>
      </c>
      <c r="AB276" s="35">
        <f>'EV PRECIO REFERENCIA'!AB276</f>
        <v>0</v>
      </c>
      <c r="AC276" s="35" t="str">
        <f>'EV PRECIO REFERENCIA'!AD276</f>
        <v>NO OFERTADO</v>
      </c>
      <c r="AD276" s="37">
        <f>+IF(AC276="NO OFERTADO",0,IF(AC276="NO CUMPLE EV TECNICA",0,IF(AC276="NO HABILITA",0,IF(AC276="HABILITA",('PRECIOS UNITARIOS'!$S276*500)/AB276))))</f>
        <v>0</v>
      </c>
      <c r="AE276" s="35">
        <f>'EV PRECIO REFERENCIA'!AE276</f>
        <v>0</v>
      </c>
      <c r="AF276" s="35" t="str">
        <f>'EV PRECIO REFERENCIA'!AG276</f>
        <v>NO OFERTADO</v>
      </c>
      <c r="AG276" s="37">
        <f>+IF(AF276="NO OFERTADO",0,IF(AF276="NO CUMPLE EV TECNICA",0,IF(AF276="NO HABILITA",0,IF(AF276="HABILITA",('PRECIOS UNITARIOS'!$S276*500)/AE276))))</f>
        <v>0</v>
      </c>
      <c r="AH276" s="35">
        <f>'EV PRECIO REFERENCIA'!AH276</f>
        <v>0</v>
      </c>
      <c r="AI276" s="35" t="str">
        <f>'EV PRECIO REFERENCIA'!AJ276</f>
        <v>NO OFERTADO</v>
      </c>
      <c r="AJ276" s="37">
        <f>+IF(AI276="NO OFERTADO",0,IF(AI276="NO CUMPLE EV TECNICA",0,IF(AI276="NO HABILITA",0,IF(AI276="HABILITA",('PRECIOS UNITARIOS'!$S276*500)/AH276))))</f>
        <v>0</v>
      </c>
      <c r="AK276" s="35">
        <f>'EV PRECIO REFERENCIA'!AK276</f>
        <v>0</v>
      </c>
      <c r="AL276" s="35" t="str">
        <f>'EV PRECIO REFERENCIA'!AM276</f>
        <v>NO OFERTADO</v>
      </c>
      <c r="AM276" s="37">
        <f>+IF(AL276="NO OFERTADO",0,IF(AL276="NO CUMPLE EV TECNICA",0,IF(AL276="NO HABILITA",0,IF(AL276="HABILITA",('PRECIOS UNITARIOS'!$S276*500)/AK276))))</f>
        <v>0</v>
      </c>
      <c r="AN276" s="35">
        <f>'EV PRECIO REFERENCIA'!AN276</f>
        <v>0</v>
      </c>
      <c r="AO276" s="35" t="str">
        <f>'EV PRECIO REFERENCIA'!AP276</f>
        <v>NO OFERTADO</v>
      </c>
      <c r="AP276" s="37">
        <f>+IF(AO276="NO OFERTADO",0,IF(AO276="NO CUMPLE EV TECNICA",0,IF(AO276="NO HABILITA",0,IF(AO276="HABILITA",('PRECIOS UNITARIOS'!$S276*500)/AN276))))</f>
        <v>0</v>
      </c>
    </row>
    <row r="277" spans="1:66" s="14" customFormat="1" ht="25.5" x14ac:dyDescent="0.2">
      <c r="A277" s="132">
        <v>268</v>
      </c>
      <c r="B277" s="49" t="s">
        <v>186</v>
      </c>
      <c r="C277" s="49" t="s">
        <v>183</v>
      </c>
      <c r="D277" s="132">
        <v>1</v>
      </c>
      <c r="E277" s="50" t="s">
        <v>331</v>
      </c>
      <c r="F277" s="164">
        <v>172</v>
      </c>
      <c r="G277" s="35">
        <f>'EV PRECIO REFERENCIA'!G277</f>
        <v>279</v>
      </c>
      <c r="H277" s="35" t="str">
        <f>'EV PRECIO REFERENCIA'!I277</f>
        <v>NO HABILITA</v>
      </c>
      <c r="I277" s="37">
        <f>+IF(H277="NO OFERTADO",0,IF(H277="NO CUMPLE EV TECNICA",0,IF(H277="NO HABILITA",0,IF(H277="HABILITA",('PRECIOS UNITARIOS'!$S277*500)/G277))))</f>
        <v>0</v>
      </c>
      <c r="J277" s="35">
        <f>'EV PRECIO REFERENCIA'!J277</f>
        <v>0</v>
      </c>
      <c r="K277" s="35" t="str">
        <f>'EV PRECIO REFERENCIA'!L277</f>
        <v>NO OFERTADO</v>
      </c>
      <c r="L277" s="37">
        <f>+IF(K277="NO OFERTADO",0,IF(K277="NO CUMPLE EV TECNICA",0,IF(K277="NO HABILITA",0,IF(K277="HABILITA",('PRECIOS UNITARIOS'!$S277*500)/J277))))</f>
        <v>0</v>
      </c>
      <c r="M277" s="35">
        <f>'EV PRECIO REFERENCIA'!M277</f>
        <v>285</v>
      </c>
      <c r="N277" s="35" t="str">
        <f>'EV PRECIO REFERENCIA'!O277</f>
        <v>NO HABILITA</v>
      </c>
      <c r="O277" s="37">
        <f>+IF(N277="NO OFERTADO",0,IF(N277="NO CUMPLE EV TECNICA",0,IF(N277="NO HABILITA",0,IF(N277="HABILITA",('PRECIOS UNITARIOS'!$S277*500)/M277))))</f>
        <v>0</v>
      </c>
      <c r="P277" s="35">
        <f>'EV PRECIO REFERENCIA'!P277</f>
        <v>250</v>
      </c>
      <c r="Q277" s="35" t="str">
        <f>'EV PRECIO REFERENCIA'!R277</f>
        <v>NO HABILITA</v>
      </c>
      <c r="R277" s="37">
        <f>+IF(Q277="NO OFERTADO",0,IF(Q277="NO CUMPLE EV TECNICA",0,IF(Q277="NO HABILITA",0,IF(Q277="HABILITA",('PRECIOS UNITARIOS'!$S277*500)/P277))))</f>
        <v>0</v>
      </c>
      <c r="S277" s="35">
        <f>'EV PRECIO REFERENCIA'!S277</f>
        <v>0</v>
      </c>
      <c r="T277" s="35" t="str">
        <f>'EV PRECIO REFERENCIA'!U277</f>
        <v>NO OFERTADO</v>
      </c>
      <c r="U277" s="37">
        <f>+IF(T277="NO OFERTADO",0,IF(T277="NO CUMPLE EV TECNICA",0,IF(T277="NO HABILITA",0,IF(T277="HABILITA",('PRECIOS UNITARIOS'!$S277*500)/S277))))</f>
        <v>0</v>
      </c>
      <c r="V277" s="35">
        <f>'EV PRECIO REFERENCIA'!V277</f>
        <v>0</v>
      </c>
      <c r="W277" s="35" t="str">
        <f>'EV PRECIO REFERENCIA'!X277</f>
        <v>NO OFERTADO</v>
      </c>
      <c r="X277" s="37">
        <f>+IF(W277="NO OFERTADO",0,IF(W277="NO CUMPLE EV TECNICA",0,IF(W277="NO HABILITA",0,IF(W277="HABILITA",('PRECIOS UNITARIOS'!$S277*500)/V277))))</f>
        <v>0</v>
      </c>
      <c r="Y277" s="35">
        <f>'EV PRECIO REFERENCIA'!Y277</f>
        <v>172</v>
      </c>
      <c r="Z277" s="35" t="str">
        <f>'EV PRECIO REFERENCIA'!AA277</f>
        <v>HABILITA</v>
      </c>
      <c r="AA277" s="37">
        <f>+IF(Z277="NO OFERTADO",0,IF(Z277="NO CUMPLE EV TECNICA",0,IF(Z277="NO HABILITA",0,IF(Z277="HABILITA",('PRECIOS UNITARIOS'!$S277*500)/Y277))))</f>
        <v>500</v>
      </c>
      <c r="AB277" s="35">
        <f>'EV PRECIO REFERENCIA'!AB277</f>
        <v>0</v>
      </c>
      <c r="AC277" s="35" t="str">
        <f>'EV PRECIO REFERENCIA'!AD277</f>
        <v>NO OFERTADO</v>
      </c>
      <c r="AD277" s="37">
        <f>+IF(AC277="NO OFERTADO",0,IF(AC277="NO CUMPLE EV TECNICA",0,IF(AC277="NO HABILITA",0,IF(AC277="HABILITA",('PRECIOS UNITARIOS'!$S277*500)/AB277))))</f>
        <v>0</v>
      </c>
      <c r="AE277" s="35">
        <f>'EV PRECIO REFERENCIA'!AE277</f>
        <v>223</v>
      </c>
      <c r="AF277" s="35" t="str">
        <f>'EV PRECIO REFERENCIA'!AG277</f>
        <v>HABILITA</v>
      </c>
      <c r="AG277" s="37">
        <f>+IF(AF277="NO OFERTADO",0,IF(AF277="NO CUMPLE EV TECNICA",0,IF(AF277="NO HABILITA",0,IF(AF277="HABILITA",('PRECIOS UNITARIOS'!$S277*500)/AE277))))</f>
        <v>385.65022421524662</v>
      </c>
      <c r="AH277" s="35">
        <f>'EV PRECIO REFERENCIA'!AH277</f>
        <v>0</v>
      </c>
      <c r="AI277" s="35" t="str">
        <f>'EV PRECIO REFERENCIA'!AJ277</f>
        <v>NO OFERTADO</v>
      </c>
      <c r="AJ277" s="37">
        <f>+IF(AI277="NO OFERTADO",0,IF(AI277="NO CUMPLE EV TECNICA",0,IF(AI277="NO HABILITA",0,IF(AI277="HABILITA",('PRECIOS UNITARIOS'!$S277*500)/AH277))))</f>
        <v>0</v>
      </c>
      <c r="AK277" s="35">
        <f>'EV PRECIO REFERENCIA'!AK277</f>
        <v>0</v>
      </c>
      <c r="AL277" s="35" t="str">
        <f>'EV PRECIO REFERENCIA'!AM277</f>
        <v>NO OFERTADO</v>
      </c>
      <c r="AM277" s="37">
        <f>+IF(AL277="NO OFERTADO",0,IF(AL277="NO CUMPLE EV TECNICA",0,IF(AL277="NO HABILITA",0,IF(AL277="HABILITA",('PRECIOS UNITARIOS'!$S277*500)/AK277))))</f>
        <v>0</v>
      </c>
      <c r="AN277" s="35">
        <f>'EV PRECIO REFERENCIA'!AN277</f>
        <v>0</v>
      </c>
      <c r="AO277" s="35" t="str">
        <f>'EV PRECIO REFERENCIA'!AP277</f>
        <v>NO OFERTADO</v>
      </c>
      <c r="AP277" s="37">
        <f>+IF(AO277="NO OFERTADO",0,IF(AO277="NO CUMPLE EV TECNICA",0,IF(AO277="NO HABILITA",0,IF(AO277="HABILITA",('PRECIOS UNITARIOS'!$S277*500)/AN277))))</f>
        <v>0</v>
      </c>
    </row>
    <row r="278" spans="1:66" s="14" customFormat="1" ht="25.5" x14ac:dyDescent="0.2">
      <c r="A278" s="141">
        <v>269</v>
      </c>
      <c r="B278" s="49" t="s">
        <v>188</v>
      </c>
      <c r="C278" s="49" t="s">
        <v>183</v>
      </c>
      <c r="D278" s="132">
        <v>1</v>
      </c>
      <c r="E278" s="50" t="s">
        <v>331</v>
      </c>
      <c r="F278" s="164">
        <v>162</v>
      </c>
      <c r="G278" s="35">
        <f>'EV PRECIO REFERENCIA'!G278</f>
        <v>182</v>
      </c>
      <c r="H278" s="35" t="str">
        <f>'EV PRECIO REFERENCIA'!I278</f>
        <v>HABILITA</v>
      </c>
      <c r="I278" s="37">
        <f>+IF(H278="NO OFERTADO",0,IF(H278="NO CUMPLE EV TECNICA",0,IF(H278="NO HABILITA",0,IF(H278="HABILITA",('PRECIOS UNITARIOS'!$S278*500)/G278))))</f>
        <v>445.05494505494505</v>
      </c>
      <c r="J278" s="35">
        <f>'EV PRECIO REFERENCIA'!J278</f>
        <v>0</v>
      </c>
      <c r="K278" s="35" t="str">
        <f>'EV PRECIO REFERENCIA'!L278</f>
        <v>NO OFERTADO</v>
      </c>
      <c r="L278" s="37">
        <f>+IF(K278="NO OFERTADO",0,IF(K278="NO CUMPLE EV TECNICA",0,IF(K278="NO HABILITA",0,IF(K278="HABILITA",('PRECIOS UNITARIOS'!$S278*500)/J278))))</f>
        <v>0</v>
      </c>
      <c r="M278" s="35">
        <f>'EV PRECIO REFERENCIA'!M278</f>
        <v>200</v>
      </c>
      <c r="N278" s="35" t="str">
        <f>'EV PRECIO REFERENCIA'!O278</f>
        <v>HABILITA</v>
      </c>
      <c r="O278" s="37">
        <f>+IF(N278="NO OFERTADO",0,IF(N278="NO CUMPLE EV TECNICA",0,IF(N278="NO HABILITA",0,IF(N278="HABILITA",('PRECIOS UNITARIOS'!$S278*500)/M278))))</f>
        <v>405</v>
      </c>
      <c r="P278" s="35">
        <f>'EV PRECIO REFERENCIA'!P278</f>
        <v>183</v>
      </c>
      <c r="Q278" s="35" t="str">
        <f>'EV PRECIO REFERENCIA'!R278</f>
        <v>HABILITA</v>
      </c>
      <c r="R278" s="37">
        <f>+IF(Q278="NO OFERTADO",0,IF(Q278="NO CUMPLE EV TECNICA",0,IF(Q278="NO HABILITA",0,IF(Q278="HABILITA",('PRECIOS UNITARIOS'!$S278*500)/P278))))</f>
        <v>442.62295081967216</v>
      </c>
      <c r="S278" s="35">
        <f>'EV PRECIO REFERENCIA'!S278</f>
        <v>0</v>
      </c>
      <c r="T278" s="35" t="str">
        <f>'EV PRECIO REFERENCIA'!U278</f>
        <v>NO OFERTADO</v>
      </c>
      <c r="U278" s="37">
        <f>+IF(T278="NO OFERTADO",0,IF(T278="NO CUMPLE EV TECNICA",0,IF(T278="NO HABILITA",0,IF(T278="HABILITA",('PRECIOS UNITARIOS'!$S278*500)/S278))))</f>
        <v>0</v>
      </c>
      <c r="V278" s="35">
        <f>'EV PRECIO REFERENCIA'!V278</f>
        <v>0</v>
      </c>
      <c r="W278" s="35" t="str">
        <f>'EV PRECIO REFERENCIA'!X278</f>
        <v>NO OFERTADO</v>
      </c>
      <c r="X278" s="37">
        <f>+IF(W278="NO OFERTADO",0,IF(W278="NO CUMPLE EV TECNICA",0,IF(W278="NO HABILITA",0,IF(W278="HABILITA",('PRECIOS UNITARIOS'!$S278*500)/V278))))</f>
        <v>0</v>
      </c>
      <c r="Y278" s="35">
        <f>'EV PRECIO REFERENCIA'!Y278</f>
        <v>162</v>
      </c>
      <c r="Z278" s="35" t="str">
        <f>'EV PRECIO REFERENCIA'!AA278</f>
        <v>HABILITA</v>
      </c>
      <c r="AA278" s="37">
        <f>+IF(Z278="NO OFERTADO",0,IF(Z278="NO CUMPLE EV TECNICA",0,IF(Z278="NO HABILITA",0,IF(Z278="HABILITA",('PRECIOS UNITARIOS'!$S278*500)/Y278))))</f>
        <v>500</v>
      </c>
      <c r="AB278" s="35">
        <f>'EV PRECIO REFERENCIA'!AB278</f>
        <v>0</v>
      </c>
      <c r="AC278" s="35" t="str">
        <f>'EV PRECIO REFERENCIA'!AD278</f>
        <v>NO OFERTADO</v>
      </c>
      <c r="AD278" s="37">
        <f>+IF(AC278="NO OFERTADO",0,IF(AC278="NO CUMPLE EV TECNICA",0,IF(AC278="NO HABILITA",0,IF(AC278="HABILITA",('PRECIOS UNITARIOS'!$S278*500)/AB278))))</f>
        <v>0</v>
      </c>
      <c r="AE278" s="35">
        <f>'EV PRECIO REFERENCIA'!AE278</f>
        <v>0</v>
      </c>
      <c r="AF278" s="35" t="str">
        <f>'EV PRECIO REFERENCIA'!AG278</f>
        <v>NO OFERTADO</v>
      </c>
      <c r="AG278" s="37">
        <f>+IF(AF278="NO OFERTADO",0,IF(AF278="NO CUMPLE EV TECNICA",0,IF(AF278="NO HABILITA",0,IF(AF278="HABILITA",('PRECIOS UNITARIOS'!$S278*500)/AE278))))</f>
        <v>0</v>
      </c>
      <c r="AH278" s="35">
        <f>'EV PRECIO REFERENCIA'!AH278</f>
        <v>0</v>
      </c>
      <c r="AI278" s="35" t="str">
        <f>'EV PRECIO REFERENCIA'!AJ278</f>
        <v>NO OFERTADO</v>
      </c>
      <c r="AJ278" s="37">
        <f>+IF(AI278="NO OFERTADO",0,IF(AI278="NO CUMPLE EV TECNICA",0,IF(AI278="NO HABILITA",0,IF(AI278="HABILITA",('PRECIOS UNITARIOS'!$S278*500)/AH278))))</f>
        <v>0</v>
      </c>
      <c r="AK278" s="35">
        <f>'EV PRECIO REFERENCIA'!AK278</f>
        <v>0</v>
      </c>
      <c r="AL278" s="35" t="str">
        <f>'EV PRECIO REFERENCIA'!AM278</f>
        <v>NO OFERTADO</v>
      </c>
      <c r="AM278" s="37">
        <f>+IF(AL278="NO OFERTADO",0,IF(AL278="NO CUMPLE EV TECNICA",0,IF(AL278="NO HABILITA",0,IF(AL278="HABILITA",('PRECIOS UNITARIOS'!$S278*500)/AK278))))</f>
        <v>0</v>
      </c>
      <c r="AN278" s="35">
        <f>'EV PRECIO REFERENCIA'!AN278</f>
        <v>0</v>
      </c>
      <c r="AO278" s="35" t="str">
        <f>'EV PRECIO REFERENCIA'!AP278</f>
        <v>NO OFERTADO</v>
      </c>
      <c r="AP278" s="37">
        <f>+IF(AO278="NO OFERTADO",0,IF(AO278="NO CUMPLE EV TECNICA",0,IF(AO278="NO HABILITA",0,IF(AO278="HABILITA",('PRECIOS UNITARIOS'!$S278*500)/AN278))))</f>
        <v>0</v>
      </c>
    </row>
    <row r="279" spans="1:66" s="14" customFormat="1" ht="12.75" x14ac:dyDescent="0.2">
      <c r="A279" s="142"/>
      <c r="B279" s="138"/>
      <c r="C279" s="137"/>
      <c r="D279" s="137"/>
      <c r="E279" s="137"/>
      <c r="F279" s="98"/>
      <c r="G279" s="130"/>
      <c r="H279" s="130"/>
      <c r="I279" s="99"/>
      <c r="J279" s="130"/>
      <c r="K279" s="130"/>
      <c r="L279" s="99"/>
      <c r="M279" s="130"/>
      <c r="N279" s="130"/>
      <c r="O279" s="99"/>
      <c r="P279" s="130"/>
      <c r="Q279" s="130"/>
      <c r="R279" s="99"/>
      <c r="S279" s="130"/>
      <c r="T279" s="130"/>
      <c r="U279" s="99"/>
      <c r="V279" s="130"/>
      <c r="W279" s="130"/>
      <c r="X279" s="99"/>
      <c r="Y279" s="130"/>
      <c r="Z279" s="130"/>
      <c r="AA279" s="99"/>
      <c r="AB279" s="99"/>
      <c r="AC279" s="99"/>
      <c r="AD279" s="99"/>
      <c r="AE279" s="99"/>
      <c r="AF279" s="99"/>
      <c r="AG279" s="99"/>
      <c r="AH279" s="99"/>
      <c r="AI279" s="99"/>
      <c r="AJ279" s="99"/>
      <c r="AK279" s="130"/>
      <c r="AL279" s="130"/>
      <c r="AM279" s="99"/>
      <c r="AN279" s="130"/>
      <c r="AO279" s="130"/>
      <c r="AP279" s="99"/>
    </row>
    <row r="280" spans="1:66" x14ac:dyDescent="0.2">
      <c r="A280" s="200" t="str">
        <f>'OFERTAS ECONOMICAS'!A281</f>
        <v>11.FECHA: DICIEMBRE 06 DE 2021</v>
      </c>
      <c r="B280" s="199"/>
      <c r="C280" s="199"/>
      <c r="D280" s="199"/>
      <c r="E280" s="199"/>
      <c r="F280" s="199"/>
      <c r="G280" s="199"/>
      <c r="H280" s="199"/>
      <c r="I280" s="199"/>
      <c r="J280" s="199"/>
      <c r="K280" s="199"/>
      <c r="L280" s="199"/>
      <c r="M280" s="199"/>
      <c r="N280" s="199"/>
      <c r="O280" s="199"/>
      <c r="P280" s="199"/>
      <c r="Q280" s="199"/>
      <c r="R280" s="199"/>
      <c r="S280" s="199"/>
      <c r="T280" s="199"/>
      <c r="U280" s="199"/>
      <c r="V280" s="199"/>
      <c r="W280" s="199"/>
      <c r="X280" s="199"/>
      <c r="Y280" s="199"/>
      <c r="Z280" s="199"/>
      <c r="AA280" s="199"/>
      <c r="AB280" s="199"/>
      <c r="AC280" s="199"/>
      <c r="AD280" s="199"/>
      <c r="AE280" s="199"/>
      <c r="AF280" s="199"/>
      <c r="AG280" s="199"/>
      <c r="AH280" s="199"/>
      <c r="AI280" s="199"/>
      <c r="AJ280" s="199"/>
      <c r="AK280" s="199"/>
      <c r="AL280" s="199"/>
      <c r="AM280" s="199"/>
      <c r="AN280" s="199"/>
      <c r="AO280" s="199"/>
      <c r="AP280" s="199"/>
      <c r="AQ280" s="199"/>
      <c r="AR280" s="199"/>
      <c r="AS280" s="199"/>
      <c r="AT280" s="199"/>
      <c r="AU280" s="199"/>
      <c r="AV280" s="199"/>
      <c r="AW280" s="199"/>
      <c r="AX280" s="199"/>
      <c r="AY280" s="199"/>
      <c r="AZ280" s="199"/>
      <c r="BA280" s="199"/>
      <c r="BB280" s="199"/>
      <c r="BC280" s="199"/>
      <c r="BD280" s="199"/>
      <c r="BE280" s="199"/>
      <c r="BF280" s="199"/>
      <c r="BG280" s="199"/>
      <c r="BH280" s="199"/>
      <c r="BI280" s="199"/>
      <c r="BJ280" s="199"/>
      <c r="BK280" s="199"/>
      <c r="BL280" s="199"/>
      <c r="BM280" s="199"/>
      <c r="BN280" s="199"/>
    </row>
    <row r="281" spans="1:66" x14ac:dyDescent="0.2">
      <c r="A281" s="143"/>
      <c r="B281" s="129"/>
      <c r="C281" s="19"/>
      <c r="D281" s="19"/>
      <c r="E281" s="19"/>
      <c r="F281" s="129"/>
      <c r="G281" s="129"/>
      <c r="H281" s="129"/>
      <c r="I281" s="129"/>
      <c r="J281" s="129"/>
      <c r="K281" s="129"/>
      <c r="L281" s="129"/>
      <c r="M281" s="129"/>
      <c r="N281" s="129"/>
      <c r="O281" s="129"/>
      <c r="P281" s="129"/>
      <c r="Q281" s="129"/>
      <c r="R281" s="129"/>
      <c r="S281" s="129"/>
      <c r="T281" s="129"/>
      <c r="U281" s="129"/>
      <c r="V281" s="129"/>
      <c r="W281" s="129"/>
      <c r="X281" s="129"/>
      <c r="Y281" s="129"/>
      <c r="Z281" s="129"/>
      <c r="AA281" s="129"/>
      <c r="AB281" s="155"/>
      <c r="AC281" s="155"/>
      <c r="AD281" s="155"/>
      <c r="AE281" s="155"/>
      <c r="AF281" s="155"/>
      <c r="AG281" s="155"/>
      <c r="AH281" s="155"/>
      <c r="AI281" s="155"/>
      <c r="AJ281" s="155"/>
      <c r="AK281" s="129"/>
      <c r="AL281" s="129"/>
      <c r="AM281" s="129"/>
      <c r="AN281" s="129"/>
      <c r="AO281" s="129"/>
      <c r="AP281" s="129"/>
      <c r="AQ281" s="129"/>
      <c r="AR281" s="129"/>
      <c r="AS281" s="129"/>
      <c r="AT281" s="129"/>
      <c r="AU281" s="129"/>
      <c r="AV281" s="129"/>
      <c r="AW281" s="129"/>
      <c r="AX281" s="129"/>
      <c r="AY281" s="129"/>
      <c r="AZ281" s="129"/>
      <c r="BA281" s="129"/>
      <c r="BB281" s="129"/>
      <c r="BC281" s="129"/>
      <c r="BD281" s="129"/>
      <c r="BE281" s="129"/>
      <c r="BF281" s="129"/>
      <c r="BG281" s="129"/>
      <c r="BH281" s="129"/>
      <c r="BI281" s="129"/>
      <c r="BJ281" s="129"/>
      <c r="BK281" s="20"/>
      <c r="BL281" s="20"/>
      <c r="BM281" s="20"/>
      <c r="BN281" s="20"/>
    </row>
    <row r="282" spans="1:66" ht="15" customHeight="1" x14ac:dyDescent="0.2">
      <c r="A282" s="201" t="s">
        <v>470</v>
      </c>
      <c r="B282" s="44"/>
      <c r="C282" s="44"/>
      <c r="D282" s="44"/>
      <c r="E282" s="44"/>
      <c r="F282" s="44"/>
      <c r="G282" s="44"/>
      <c r="H282" s="44"/>
      <c r="I282" s="44"/>
      <c r="J282" s="44"/>
      <c r="K282" s="44"/>
      <c r="L282" s="44"/>
      <c r="M282" s="44"/>
      <c r="N282" s="44"/>
      <c r="O282" s="44"/>
      <c r="P282" s="44"/>
      <c r="Q282" s="44"/>
      <c r="R282" s="44"/>
      <c r="S282" s="44"/>
      <c r="T282" s="44"/>
      <c r="U282" s="44"/>
      <c r="V282" s="44"/>
      <c r="W282" s="44"/>
      <c r="X282" s="44"/>
      <c r="Y282" s="44"/>
      <c r="Z282" s="44"/>
      <c r="AA282" s="44"/>
      <c r="AB282" s="44"/>
      <c r="AC282" s="44"/>
      <c r="AD282" s="44"/>
      <c r="AE282" s="44"/>
      <c r="AF282" s="44"/>
      <c r="AG282" s="44"/>
      <c r="AH282" s="44"/>
      <c r="AI282" s="44"/>
      <c r="AJ282" s="44"/>
      <c r="AK282" s="44"/>
      <c r="AL282" s="44"/>
      <c r="AM282" s="44"/>
      <c r="AN282" s="44"/>
      <c r="AO282" s="44"/>
      <c r="AP282" s="44"/>
      <c r="AQ282" s="44"/>
      <c r="AR282" s="44"/>
      <c r="AS282" s="44"/>
      <c r="AT282" s="44"/>
      <c r="AU282" s="44"/>
      <c r="AV282" s="44"/>
      <c r="AW282" s="44"/>
      <c r="AX282" s="44"/>
      <c r="AY282" s="44"/>
      <c r="AZ282" s="44"/>
      <c r="BA282" s="44"/>
      <c r="BB282" s="44"/>
      <c r="BC282" s="44"/>
      <c r="BD282" s="44"/>
      <c r="BE282" s="44"/>
      <c r="BF282" s="44"/>
      <c r="BG282" s="44"/>
      <c r="BH282" s="44"/>
      <c r="BI282" s="44"/>
      <c r="BJ282" s="44"/>
      <c r="BK282" s="44"/>
      <c r="BL282" s="44"/>
      <c r="BM282" s="44"/>
      <c r="BN282" s="44"/>
    </row>
    <row r="283" spans="1:66" s="20" customFormat="1" ht="15" customHeight="1" x14ac:dyDescent="0.2">
      <c r="A283" s="197"/>
      <c r="B283" s="44"/>
      <c r="C283" s="44"/>
      <c r="D283" s="44"/>
      <c r="E283" s="44"/>
      <c r="F283" s="44"/>
      <c r="G283" s="44"/>
      <c r="H283" s="44"/>
      <c r="I283" s="44"/>
      <c r="J283" s="44"/>
      <c r="K283" s="44"/>
      <c r="L283" s="44"/>
      <c r="M283" s="44"/>
      <c r="N283" s="44"/>
      <c r="O283" s="44"/>
      <c r="P283" s="44"/>
      <c r="Q283" s="44"/>
      <c r="R283" s="44"/>
      <c r="S283" s="44"/>
      <c r="T283" s="44"/>
      <c r="U283" s="44"/>
      <c r="V283" s="44"/>
      <c r="W283" s="44"/>
      <c r="X283" s="44"/>
      <c r="Y283" s="44"/>
      <c r="Z283" s="44"/>
      <c r="AA283" s="44"/>
      <c r="AB283" s="44"/>
      <c r="AC283" s="44"/>
      <c r="AD283" s="44"/>
      <c r="AE283" s="44"/>
      <c r="AF283" s="44"/>
      <c r="AG283" s="44"/>
      <c r="AH283" s="44"/>
      <c r="AI283" s="44"/>
      <c r="AJ283" s="44"/>
      <c r="AK283" s="44"/>
      <c r="AL283" s="44"/>
      <c r="AM283" s="44"/>
      <c r="AN283" s="44"/>
      <c r="AO283" s="44"/>
      <c r="AP283" s="44"/>
      <c r="AQ283" s="44"/>
      <c r="AR283" s="44"/>
      <c r="AS283" s="44"/>
      <c r="AT283" s="44"/>
      <c r="AU283" s="44"/>
      <c r="AV283" s="44"/>
      <c r="AW283" s="44"/>
      <c r="AX283" s="44"/>
      <c r="AY283" s="44"/>
      <c r="AZ283" s="44"/>
      <c r="BA283" s="44"/>
      <c r="BB283" s="44"/>
      <c r="BC283" s="44"/>
      <c r="BD283" s="44"/>
      <c r="BE283" s="44"/>
      <c r="BF283" s="44"/>
      <c r="BG283" s="44"/>
      <c r="BH283" s="44"/>
      <c r="BI283" s="44"/>
      <c r="BJ283" s="44"/>
      <c r="BK283" s="44"/>
      <c r="BL283" s="44"/>
      <c r="BM283" s="44"/>
      <c r="BN283" s="44"/>
    </row>
    <row r="284" spans="1:66" s="20" customFormat="1" x14ac:dyDescent="0.2">
      <c r="A284" s="144"/>
      <c r="B284" s="126"/>
      <c r="C284" s="25"/>
      <c r="D284" s="25"/>
      <c r="E284" s="25"/>
      <c r="F284" s="126"/>
      <c r="G284" s="126"/>
      <c r="H284" s="126"/>
      <c r="I284" s="126"/>
      <c r="J284" s="126"/>
      <c r="K284" s="126"/>
      <c r="L284" s="126"/>
      <c r="M284" s="126"/>
      <c r="N284" s="126"/>
      <c r="O284" s="126"/>
      <c r="P284" s="126"/>
      <c r="Q284" s="126"/>
      <c r="R284" s="126"/>
      <c r="S284" s="126"/>
      <c r="T284" s="126"/>
      <c r="U284" s="126"/>
      <c r="V284" s="126"/>
      <c r="W284" s="126"/>
      <c r="X284" s="126"/>
      <c r="Y284" s="126"/>
      <c r="Z284" s="126"/>
      <c r="AA284" s="126"/>
      <c r="AB284" s="152"/>
      <c r="AC284" s="152"/>
      <c r="AD284" s="152"/>
      <c r="AE284" s="152"/>
      <c r="AF284" s="152"/>
      <c r="AG284" s="152"/>
      <c r="AH284" s="152"/>
      <c r="AI284" s="152"/>
      <c r="AJ284" s="152"/>
      <c r="AK284" s="126"/>
      <c r="AL284" s="126"/>
      <c r="AM284" s="126"/>
      <c r="AN284" s="126"/>
      <c r="AO284" s="126"/>
      <c r="AP284" s="126"/>
      <c r="AQ284" s="126"/>
      <c r="AR284" s="126"/>
      <c r="AS284" s="126"/>
      <c r="AT284" s="126"/>
      <c r="AU284" s="126"/>
      <c r="AV284" s="126"/>
      <c r="AW284" s="126"/>
      <c r="AX284" s="126"/>
      <c r="AY284" s="126"/>
      <c r="AZ284" s="126"/>
      <c r="BA284" s="126"/>
      <c r="BB284" s="126"/>
      <c r="BC284" s="126"/>
      <c r="BD284" s="126"/>
      <c r="BE284" s="126"/>
      <c r="BF284" s="126"/>
      <c r="BG284" s="126"/>
      <c r="BH284" s="126"/>
      <c r="BI284" s="126"/>
      <c r="BJ284" s="126"/>
    </row>
    <row r="285" spans="1:66" s="20" customFormat="1" x14ac:dyDescent="0.2">
      <c r="A285" s="144"/>
      <c r="B285" s="126"/>
      <c r="C285" s="25"/>
      <c r="D285" s="25"/>
      <c r="E285" s="25"/>
      <c r="F285" s="126"/>
      <c r="G285" s="126"/>
      <c r="H285" s="126"/>
      <c r="I285" s="126"/>
      <c r="J285" s="126"/>
      <c r="K285" s="126"/>
      <c r="L285" s="126"/>
      <c r="M285" s="126"/>
      <c r="N285" s="126"/>
      <c r="O285" s="126"/>
      <c r="P285" s="126"/>
      <c r="Q285" s="126"/>
      <c r="R285" s="126"/>
      <c r="S285" s="126"/>
      <c r="T285" s="126"/>
      <c r="U285" s="126"/>
      <c r="V285" s="126"/>
      <c r="W285" s="126"/>
      <c r="X285" s="126"/>
      <c r="Y285" s="126"/>
      <c r="Z285" s="126"/>
      <c r="AA285" s="126"/>
      <c r="AB285" s="152"/>
      <c r="AC285" s="152"/>
      <c r="AD285" s="152"/>
      <c r="AE285" s="152"/>
      <c r="AF285" s="152"/>
      <c r="AG285" s="152"/>
      <c r="AH285" s="152"/>
      <c r="AI285" s="152"/>
      <c r="AJ285" s="152"/>
      <c r="AK285" s="126"/>
      <c r="AL285" s="126"/>
      <c r="AM285" s="126"/>
      <c r="AN285" s="126"/>
      <c r="AO285" s="126"/>
      <c r="AP285" s="126"/>
      <c r="AQ285" s="126"/>
      <c r="AR285" s="126"/>
      <c r="AS285" s="126"/>
      <c r="AT285" s="126"/>
      <c r="AU285" s="126"/>
      <c r="AV285" s="126"/>
      <c r="AW285" s="126"/>
      <c r="AX285" s="126"/>
      <c r="AY285" s="126"/>
      <c r="AZ285" s="126"/>
      <c r="BA285" s="126"/>
      <c r="BB285" s="126"/>
      <c r="BC285" s="126"/>
      <c r="BD285" s="126"/>
      <c r="BE285" s="126"/>
      <c r="BF285" s="126"/>
      <c r="BG285" s="126"/>
      <c r="BH285" s="126"/>
      <c r="BI285" s="126"/>
      <c r="BJ285" s="126"/>
    </row>
    <row r="286" spans="1:66" s="20" customFormat="1" ht="15.75" x14ac:dyDescent="0.2">
      <c r="A286" s="250"/>
      <c r="B286" s="234"/>
      <c r="C286" s="26"/>
      <c r="D286" s="26"/>
      <c r="E286" s="26"/>
      <c r="F286" s="127"/>
      <c r="G286" s="127"/>
      <c r="H286" s="127"/>
      <c r="I286" s="127"/>
      <c r="J286" s="127"/>
      <c r="K286" s="127"/>
      <c r="L286" s="127"/>
      <c r="M286" s="127"/>
      <c r="N286" s="127"/>
      <c r="O286" s="127"/>
      <c r="P286" s="127"/>
      <c r="Q286" s="127"/>
      <c r="R286" s="127"/>
      <c r="S286" s="127"/>
      <c r="T286" s="127"/>
      <c r="U286" s="127"/>
      <c r="V286" s="127"/>
      <c r="W286" s="127"/>
      <c r="X286" s="127"/>
      <c r="Y286" s="127"/>
      <c r="Z286" s="127"/>
      <c r="AA286" s="127"/>
      <c r="AB286" s="153"/>
      <c r="AC286" s="153"/>
      <c r="AD286" s="153"/>
      <c r="AE286" s="153"/>
      <c r="AF286" s="153"/>
      <c r="AG286" s="153"/>
      <c r="AH286" s="153"/>
      <c r="AI286" s="153"/>
      <c r="AJ286" s="153"/>
      <c r="AK286" s="127"/>
      <c r="AL286" s="127"/>
      <c r="AM286" s="127"/>
      <c r="AN286" s="127"/>
      <c r="AO286" s="127"/>
      <c r="AP286" s="127"/>
      <c r="AQ286" s="127"/>
      <c r="AR286" s="127"/>
      <c r="AS286" s="127"/>
      <c r="AT286" s="127"/>
      <c r="AU286" s="127"/>
      <c r="AV286" s="127"/>
      <c r="AW286" s="127"/>
      <c r="AX286" s="127"/>
      <c r="AY286" s="127"/>
      <c r="AZ286" s="127"/>
      <c r="BA286" s="127"/>
      <c r="BB286" s="127"/>
      <c r="BC286" s="127"/>
      <c r="BD286" s="127"/>
      <c r="BE286" s="127"/>
      <c r="BF286" s="127"/>
      <c r="BG286" s="127"/>
      <c r="BH286" s="127"/>
      <c r="BI286" s="127"/>
      <c r="BJ286" s="127"/>
    </row>
    <row r="287" spans="1:66" s="20" customFormat="1" ht="15.75" x14ac:dyDescent="0.25">
      <c r="A287" s="145"/>
      <c r="B287" s="28" t="s">
        <v>12</v>
      </c>
      <c r="C287" s="29"/>
      <c r="D287" s="29"/>
      <c r="E287" s="29"/>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c r="AN287" s="28"/>
      <c r="AO287" s="28"/>
      <c r="AP287" s="28"/>
      <c r="AQ287" s="28"/>
      <c r="AR287" s="28"/>
      <c r="AS287" s="28"/>
      <c r="AT287" s="28"/>
      <c r="AU287" s="28"/>
      <c r="AV287" s="28"/>
      <c r="AW287" s="28"/>
      <c r="AX287" s="28"/>
      <c r="AY287" s="28"/>
      <c r="AZ287" s="28"/>
      <c r="BA287" s="28"/>
      <c r="BB287" s="28"/>
      <c r="BC287" s="28"/>
      <c r="BD287" s="28"/>
      <c r="BE287" s="28"/>
      <c r="BF287" s="28"/>
      <c r="BG287" s="28"/>
      <c r="BH287" s="28"/>
      <c r="BI287" s="28"/>
      <c r="BJ287" s="28"/>
    </row>
    <row r="288" spans="1:66" s="20" customFormat="1" x14ac:dyDescent="0.2">
      <c r="A288" s="145"/>
      <c r="B288" s="232" t="s">
        <v>10</v>
      </c>
      <c r="C288" s="232"/>
      <c r="D288" s="232"/>
      <c r="E288" s="232"/>
      <c r="F288" s="126"/>
      <c r="G288" s="126"/>
      <c r="H288" s="126"/>
      <c r="I288" s="126"/>
      <c r="J288" s="126"/>
      <c r="K288" s="126"/>
      <c r="L288" s="126"/>
      <c r="M288" s="126"/>
      <c r="N288" s="126"/>
      <c r="O288" s="126"/>
      <c r="P288" s="126"/>
      <c r="Q288" s="126"/>
      <c r="R288" s="126"/>
      <c r="S288" s="126"/>
      <c r="T288" s="126"/>
      <c r="U288" s="126"/>
      <c r="V288" s="126"/>
      <c r="W288" s="126"/>
      <c r="X288" s="126"/>
      <c r="Y288" s="126"/>
      <c r="Z288" s="126"/>
      <c r="AA288" s="126"/>
      <c r="AB288" s="152"/>
      <c r="AC288" s="152"/>
      <c r="AD288" s="152"/>
      <c r="AE288" s="152"/>
      <c r="AF288" s="152"/>
      <c r="AG288" s="152"/>
      <c r="AH288" s="152"/>
      <c r="AI288" s="152"/>
      <c r="AJ288" s="152"/>
      <c r="AK288" s="126"/>
      <c r="AL288" s="126"/>
      <c r="AM288" s="126"/>
      <c r="AN288" s="126"/>
      <c r="AO288" s="126"/>
      <c r="AP288" s="126"/>
      <c r="AQ288" s="126"/>
      <c r="AR288" s="126"/>
      <c r="AS288" s="126"/>
      <c r="AT288" s="126"/>
      <c r="AU288" s="126"/>
      <c r="AV288" s="126"/>
      <c r="AW288" s="126"/>
      <c r="AX288" s="126"/>
      <c r="AY288" s="126"/>
      <c r="AZ288" s="126"/>
      <c r="BA288" s="126"/>
      <c r="BB288" s="126"/>
      <c r="BC288" s="126"/>
      <c r="BD288" s="126"/>
      <c r="BE288" s="126"/>
      <c r="BF288" s="126"/>
      <c r="BG288" s="126"/>
      <c r="BH288" s="126"/>
      <c r="BI288" s="126"/>
      <c r="BJ288" s="126"/>
    </row>
    <row r="289" spans="1:62" s="20" customFormat="1" ht="15.75" x14ac:dyDescent="0.25">
      <c r="A289" s="145"/>
      <c r="B289" s="28"/>
      <c r="C289" s="29"/>
      <c r="D289" s="29"/>
      <c r="E289" s="29"/>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c r="AK289" s="28"/>
      <c r="AL289" s="28"/>
      <c r="AM289" s="28"/>
      <c r="AN289" s="28"/>
      <c r="AO289" s="28"/>
      <c r="AP289" s="28"/>
      <c r="AQ289" s="28"/>
      <c r="AR289" s="28"/>
      <c r="AS289" s="28"/>
      <c r="AT289" s="28"/>
      <c r="AU289" s="28"/>
      <c r="AV289" s="28"/>
      <c r="AW289" s="28"/>
      <c r="AX289" s="28"/>
      <c r="AY289" s="28"/>
      <c r="AZ289" s="28"/>
      <c r="BA289" s="28"/>
      <c r="BB289" s="28"/>
      <c r="BC289" s="28"/>
      <c r="BD289" s="28"/>
      <c r="BE289" s="28"/>
      <c r="BF289" s="28"/>
      <c r="BG289" s="28"/>
      <c r="BH289" s="28"/>
      <c r="BI289" s="28"/>
      <c r="BJ289" s="28"/>
    </row>
    <row r="290" spans="1:62" s="20" customFormat="1" ht="15.75" x14ac:dyDescent="0.25">
      <c r="A290" s="145" t="s">
        <v>4</v>
      </c>
      <c r="B290" s="20" t="s">
        <v>9</v>
      </c>
      <c r="C290" s="30"/>
      <c r="D290" s="30"/>
      <c r="E290" s="30"/>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8"/>
      <c r="AL290" s="28"/>
      <c r="AM290" s="28"/>
      <c r="AN290" s="28"/>
      <c r="AO290" s="28"/>
      <c r="AP290" s="28"/>
      <c r="AQ290" s="28"/>
      <c r="AR290" s="28"/>
      <c r="AS290" s="28"/>
      <c r="AT290" s="28"/>
      <c r="AU290" s="28"/>
      <c r="AV290" s="28"/>
      <c r="AW290" s="28"/>
      <c r="AX290" s="28"/>
      <c r="AY290" s="28"/>
      <c r="AZ290" s="28"/>
      <c r="BA290" s="28"/>
      <c r="BB290" s="28"/>
      <c r="BC290" s="28"/>
      <c r="BD290" s="28"/>
      <c r="BE290" s="28"/>
      <c r="BF290" s="28"/>
      <c r="BG290" s="28"/>
      <c r="BH290" s="28"/>
      <c r="BI290" s="28"/>
      <c r="BJ290" s="28"/>
    </row>
    <row r="291" spans="1:62" s="20" customFormat="1" x14ac:dyDescent="0.2">
      <c r="A291" s="145" t="s">
        <v>5</v>
      </c>
      <c r="B291" s="20" t="s">
        <v>10</v>
      </c>
      <c r="C291" s="30"/>
      <c r="D291" s="30"/>
      <c r="E291" s="30"/>
    </row>
    <row r="292" spans="1:62" s="20" customFormat="1" x14ac:dyDescent="0.2">
      <c r="A292" s="145"/>
      <c r="C292" s="30"/>
      <c r="D292" s="30"/>
      <c r="E292" s="30"/>
    </row>
    <row r="293" spans="1:62" x14ac:dyDescent="0.2">
      <c r="A293" s="146"/>
    </row>
  </sheetData>
  <sheetProtection algorithmName="SHA-512" hashValue="PqhFVDvgWz93v6GU6kzFFc8wbXjHBQcQ6wWp6mRnc6eQHd4pSSUngiik951bZZYYTmiIPCsEfJ8hNFu4tZ9tew==" saltValue="DIVn44YpFtocLFntOQlHLw==" spinCount="100000" sheet="1" objects="1" scenarios="1"/>
  <autoFilter ref="A9:BN9" xr:uid="{E08B8EB2-B9F5-42FE-8D34-DBA2B4ECF30E}"/>
  <mergeCells count="24">
    <mergeCell ref="A5:AP5"/>
    <mergeCell ref="A6:AP6"/>
    <mergeCell ref="A7:AP7"/>
    <mergeCell ref="A1:A3"/>
    <mergeCell ref="J8:L8"/>
    <mergeCell ref="M8:O8"/>
    <mergeCell ref="P8:R8"/>
    <mergeCell ref="G8:I8"/>
    <mergeCell ref="S8:U8"/>
    <mergeCell ref="A286:B286"/>
    <mergeCell ref="B288:E288"/>
    <mergeCell ref="AK8:AM8"/>
    <mergeCell ref="Y8:AA8"/>
    <mergeCell ref="A8:A9"/>
    <mergeCell ref="B8:B9"/>
    <mergeCell ref="C8:C9"/>
    <mergeCell ref="F8:F9"/>
    <mergeCell ref="D8:D9"/>
    <mergeCell ref="E8:E9"/>
    <mergeCell ref="AB8:AD8"/>
    <mergeCell ref="AE8:AG8"/>
    <mergeCell ref="AH8:AJ8"/>
    <mergeCell ref="AN8:AP8"/>
    <mergeCell ref="V8:X8"/>
  </mergeCells>
  <printOptions horizontalCentered="1" verticalCentered="1"/>
  <pageMargins left="0.7" right="0.7" top="0.75" bottom="0.75" header="0.3" footer="0.3"/>
  <pageSetup scale="40" orientation="landscape" r:id="rId1"/>
  <headerFooter>
    <oddFooter>Página &amp;P</oddFooter>
  </headerFooter>
  <colBreaks count="1" manualBreakCount="1">
    <brk id="42"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P292"/>
  <sheetViews>
    <sheetView tabSelected="1" topLeftCell="A7" zoomScale="98" zoomScaleNormal="98" zoomScaleSheetLayoutView="100" workbookViewId="0">
      <pane xSplit="5" ySplit="3" topLeftCell="N82" activePane="bottomRight" state="frozen"/>
      <selection activeCell="A7" sqref="A7"/>
      <selection pane="topRight" activeCell="F7" sqref="F7"/>
      <selection pane="bottomLeft" activeCell="A10" sqref="A10"/>
      <selection pane="bottomRight" activeCell="Q195" sqref="Q195"/>
    </sheetView>
  </sheetViews>
  <sheetFormatPr baseColWidth="10" defaultRowHeight="15" x14ac:dyDescent="0.2"/>
  <cols>
    <col min="1" max="1" width="5.5703125" style="7" customWidth="1"/>
    <col min="2" max="2" width="37.5703125" style="7" customWidth="1"/>
    <col min="3" max="3" width="27.140625" style="7" customWidth="1"/>
    <col min="4" max="4" width="11.28515625" style="7" bestFit="1" customWidth="1"/>
    <col min="5" max="5" width="10.28515625" style="11" customWidth="1"/>
    <col min="6" max="6" width="14.7109375" style="7" customWidth="1"/>
    <col min="7" max="7" width="15.5703125" style="7" customWidth="1"/>
    <col min="8" max="8" width="17" style="7" customWidth="1"/>
    <col min="9" max="9" width="14" style="7" customWidth="1"/>
    <col min="10" max="10" width="14.7109375" style="7" customWidth="1"/>
    <col min="11" max="11" width="18.7109375" style="7" customWidth="1"/>
    <col min="12" max="17" width="14.7109375" style="7" customWidth="1"/>
    <col min="18" max="18" width="14.7109375" style="105" customWidth="1"/>
    <col min="19" max="19" width="23" style="95" customWidth="1"/>
    <col min="20" max="20" width="16.28515625" style="95" customWidth="1"/>
    <col min="21" max="21" width="10.42578125" style="70" customWidth="1"/>
    <col min="22" max="22" width="12.7109375" style="71" customWidth="1"/>
    <col min="23" max="23" width="20.28515625" style="69" hidden="1" customWidth="1"/>
    <col min="24" max="24" width="15" style="69" hidden="1" customWidth="1"/>
    <col min="25" max="25" width="16" style="71" hidden="1" customWidth="1"/>
    <col min="26" max="26" width="18.85546875" style="69" hidden="1" customWidth="1"/>
    <col min="27" max="27" width="13.42578125" style="69" hidden="1" customWidth="1"/>
    <col min="28" max="28" width="20.28515625" style="71" hidden="1" customWidth="1"/>
    <col min="29" max="16384" width="11.42578125" style="7"/>
  </cols>
  <sheetData>
    <row r="1" spans="1:29" ht="20.25" customHeight="1" x14ac:dyDescent="0.2">
      <c r="A1" s="205"/>
      <c r="B1" s="147" t="s">
        <v>3</v>
      </c>
      <c r="C1" s="148"/>
      <c r="D1" s="148"/>
      <c r="E1" s="148"/>
      <c r="F1" s="148"/>
      <c r="G1" s="148"/>
      <c r="H1" s="148"/>
      <c r="I1" s="148"/>
      <c r="J1" s="148"/>
      <c r="K1" s="148"/>
      <c r="L1" s="148"/>
      <c r="M1" s="148"/>
      <c r="N1" s="148"/>
      <c r="O1" s="148"/>
      <c r="P1" s="148"/>
      <c r="Q1" s="148"/>
      <c r="R1" s="115"/>
    </row>
    <row r="2" spans="1:29" ht="21.75" customHeight="1" x14ac:dyDescent="0.2">
      <c r="A2" s="206"/>
      <c r="B2" s="147"/>
      <c r="C2" s="148"/>
      <c r="D2" s="148"/>
      <c r="E2" s="148"/>
      <c r="F2" s="148"/>
      <c r="G2" s="148"/>
      <c r="H2" s="148"/>
      <c r="I2" s="148"/>
      <c r="J2" s="148"/>
      <c r="K2" s="148"/>
      <c r="L2" s="148"/>
      <c r="M2" s="148"/>
      <c r="N2" s="148"/>
      <c r="O2" s="148"/>
      <c r="P2" s="148"/>
      <c r="Q2" s="148"/>
      <c r="R2" s="115"/>
    </row>
    <row r="3" spans="1:29" ht="27" customHeight="1" thickBot="1" x14ac:dyDescent="0.25">
      <c r="A3" s="207"/>
      <c r="B3" s="149"/>
      <c r="C3" s="150"/>
      <c r="D3" s="150"/>
      <c r="E3" s="150"/>
      <c r="F3" s="150"/>
      <c r="G3" s="150"/>
      <c r="H3" s="150"/>
      <c r="I3" s="150"/>
      <c r="J3" s="150"/>
      <c r="K3" s="150"/>
      <c r="L3" s="150"/>
      <c r="M3" s="150"/>
      <c r="N3" s="150"/>
      <c r="O3" s="150"/>
      <c r="P3" s="150"/>
      <c r="Q3" s="150"/>
      <c r="R3" s="115"/>
    </row>
    <row r="4" spans="1:29" ht="15.75" thickBot="1" x14ac:dyDescent="0.25"/>
    <row r="5" spans="1:29" ht="15.75" customHeight="1" x14ac:dyDescent="0.2">
      <c r="A5" s="214" t="str">
        <f>'OFERTAS ECONOMICAS'!A5:BC5</f>
        <v>1. INVITACION IC-364-2021</v>
      </c>
      <c r="B5" s="215"/>
      <c r="C5" s="215"/>
      <c r="D5" s="215"/>
      <c r="E5" s="215"/>
      <c r="F5" s="215"/>
      <c r="G5" s="215"/>
      <c r="H5" s="215"/>
      <c r="I5" s="215"/>
      <c r="J5" s="215"/>
      <c r="K5" s="215"/>
      <c r="L5" s="215"/>
      <c r="M5" s="215"/>
      <c r="N5" s="215"/>
      <c r="O5" s="215"/>
      <c r="P5" s="215"/>
      <c r="Q5" s="215"/>
      <c r="R5" s="116"/>
    </row>
    <row r="6" spans="1:29" ht="7.5" customHeight="1" x14ac:dyDescent="0.2">
      <c r="A6" s="216"/>
      <c r="B6" s="217"/>
      <c r="C6" s="217"/>
      <c r="D6" s="217"/>
      <c r="E6" s="217"/>
      <c r="F6" s="217"/>
      <c r="G6" s="217"/>
      <c r="H6" s="217"/>
      <c r="I6" s="217"/>
      <c r="J6" s="217"/>
      <c r="K6" s="217"/>
      <c r="L6" s="217"/>
      <c r="M6" s="217"/>
      <c r="N6" s="217"/>
      <c r="O6" s="217"/>
      <c r="P6" s="217"/>
      <c r="Q6" s="217"/>
      <c r="R6" s="117"/>
    </row>
    <row r="7" spans="1:29" ht="25.5" customHeight="1" thickBot="1" x14ac:dyDescent="0.25">
      <c r="A7" s="218" t="str">
        <f>'OFERTAS ECONOMICAS'!A7:BC7</f>
        <v>2. OBJETO:  SUMINISTRO DE INSUMOS Y DISPOSITIVOS MÉDICO QUIRÚRGICOS DE ACUERDO CON LA DESCRIPCIÓN DEL ANEXO TÉCNICO PARA LAS DIFERENTES ESPECIALIDADES, CON EL APOYO TECNOLÓGICO REQUERIDO, PARA LAS UNIDADES DE PRESTACIÓN DE SERVICIOS DE SALUD DE LA SUBRED INTEGRADA DE SERVICIOS DE SALUD SUR OCCIDENTE E.S.E INTEGRADA DE SERVICIOS DE SALUD SUR OCCIDENTE E.S.E.</v>
      </c>
      <c r="B7" s="219"/>
      <c r="C7" s="219"/>
      <c r="D7" s="219"/>
      <c r="E7" s="219"/>
      <c r="F7" s="220"/>
      <c r="G7" s="220"/>
      <c r="H7" s="220"/>
      <c r="I7" s="220"/>
      <c r="J7" s="220"/>
      <c r="K7" s="220"/>
      <c r="L7" s="220"/>
      <c r="M7" s="220"/>
      <c r="N7" s="220"/>
      <c r="O7" s="220"/>
      <c r="P7" s="220"/>
      <c r="Q7" s="220"/>
      <c r="R7" s="118"/>
    </row>
    <row r="8" spans="1:29" s="12" customFormat="1" ht="68.25" customHeight="1" x14ac:dyDescent="0.2">
      <c r="A8" s="235" t="s">
        <v>22</v>
      </c>
      <c r="B8" s="225" t="s">
        <v>429</v>
      </c>
      <c r="C8" s="225" t="s">
        <v>442</v>
      </c>
      <c r="D8" s="225" t="s">
        <v>431</v>
      </c>
      <c r="E8" s="225" t="s">
        <v>432</v>
      </c>
      <c r="F8" s="38" t="str">
        <f>'PRECIOS UNITARIOS'!G8</f>
        <v>ALFA TRADING S.A.S.</v>
      </c>
      <c r="G8" s="170" t="str">
        <f>'PRECIOS UNITARIOS'!H8</f>
        <v>AMAREY NOVA MEDICAL S.A.</v>
      </c>
      <c r="H8" s="170" t="str">
        <f>'PRECIOS UNITARIOS'!I8</f>
        <v>BIOPLAST S.A.S.</v>
      </c>
      <c r="I8" s="170" t="str">
        <f>'PRECIOS UNITARIOS'!J8</f>
        <v>COMPANY MEDIQBOY SAS</v>
      </c>
      <c r="J8" s="170" t="str">
        <f>'PRECIOS UNITARIOS'!K8</f>
        <v>FRIDEN DE COLOMBIA HOSPITALARIA S.A.</v>
      </c>
      <c r="K8" s="170" t="str">
        <f>'PRECIOS UNITARIOS'!L8</f>
        <v>M&amp;M EQUIPOS MEDICOS S.A.S.</v>
      </c>
      <c r="L8" s="170" t="str">
        <f>'PRECIOS UNITARIOS'!M8</f>
        <v>NIPRO MEDICAL CORPORATION</v>
      </c>
      <c r="M8" s="170" t="str">
        <f>'PRECIOS UNITARIOS'!N8</f>
        <v>QUIRURGICOS LTDA</v>
      </c>
      <c r="N8" s="170" t="str">
        <f>'PRECIOS UNITARIOS'!O8</f>
        <v>RAFAEL ANTONIO SALAMANCA</v>
      </c>
      <c r="O8" s="170" t="str">
        <f>'PRECIOS UNITARIOS'!P8</f>
        <v>RP MEDICAS S.A.</v>
      </c>
      <c r="P8" s="170" t="str">
        <f>'PRECIOS UNITARIOS'!Q8</f>
        <v>SMITH &amp; NEPHEW COLOMBIA S.A.S</v>
      </c>
      <c r="Q8" s="170" t="str">
        <f>'PRECIOS UNITARIOS'!R8</f>
        <v>TWITY S.A.S.</v>
      </c>
      <c r="R8" s="106"/>
      <c r="S8" s="262" t="s">
        <v>36</v>
      </c>
      <c r="T8" s="262"/>
      <c r="U8" s="262"/>
      <c r="V8" s="262"/>
      <c r="W8" s="262" t="s">
        <v>38</v>
      </c>
      <c r="X8" s="262"/>
      <c r="Y8" s="262"/>
      <c r="Z8" s="262" t="s">
        <v>39</v>
      </c>
      <c r="AA8" s="262"/>
      <c r="AB8" s="262"/>
    </row>
    <row r="9" spans="1:29" s="14" customFormat="1" ht="47.25" customHeight="1" thickBot="1" x14ac:dyDescent="0.25">
      <c r="A9" s="236"/>
      <c r="B9" s="227"/>
      <c r="C9" s="227"/>
      <c r="D9" s="227"/>
      <c r="E9" s="227"/>
      <c r="F9" s="40" t="s">
        <v>32</v>
      </c>
      <c r="G9" s="40" t="s">
        <v>32</v>
      </c>
      <c r="H9" s="40" t="s">
        <v>32</v>
      </c>
      <c r="I9" s="40" t="s">
        <v>32</v>
      </c>
      <c r="J9" s="40" t="s">
        <v>32</v>
      </c>
      <c r="K9" s="63" t="s">
        <v>32</v>
      </c>
      <c r="L9" s="63" t="s">
        <v>32</v>
      </c>
      <c r="M9" s="63" t="s">
        <v>32</v>
      </c>
      <c r="N9" s="63" t="s">
        <v>32</v>
      </c>
      <c r="O9" s="63" t="s">
        <v>32</v>
      </c>
      <c r="P9" s="63" t="s">
        <v>32</v>
      </c>
      <c r="Q9" s="63" t="s">
        <v>32</v>
      </c>
      <c r="R9" s="107" t="s">
        <v>319</v>
      </c>
      <c r="S9" s="72" t="s">
        <v>37</v>
      </c>
      <c r="T9" s="72" t="s">
        <v>316</v>
      </c>
      <c r="U9" s="72" t="s">
        <v>32</v>
      </c>
      <c r="V9" s="73" t="s">
        <v>320</v>
      </c>
      <c r="W9" s="72" t="s">
        <v>37</v>
      </c>
      <c r="X9" s="72" t="s">
        <v>32</v>
      </c>
      <c r="Y9" s="73" t="s">
        <v>41</v>
      </c>
      <c r="Z9" s="72" t="s">
        <v>37</v>
      </c>
      <c r="AA9" s="72" t="s">
        <v>32</v>
      </c>
      <c r="AB9" s="73" t="s">
        <v>41</v>
      </c>
    </row>
    <row r="10" spans="1:29" s="14" customFormat="1" ht="38.25" x14ac:dyDescent="0.2">
      <c r="A10" s="183">
        <v>1</v>
      </c>
      <c r="B10" s="68" t="s">
        <v>56</v>
      </c>
      <c r="C10" s="68" t="s">
        <v>57</v>
      </c>
      <c r="D10" s="134">
        <v>1</v>
      </c>
      <c r="E10" s="135" t="s">
        <v>331</v>
      </c>
      <c r="F10" s="1">
        <f>PUNTAJE!I10</f>
        <v>0</v>
      </c>
      <c r="G10" s="1">
        <f>PUNTAJE!L10</f>
        <v>0</v>
      </c>
      <c r="H10" s="1">
        <f>PUNTAJE!O10</f>
        <v>0</v>
      </c>
      <c r="I10" s="1">
        <f>PUNTAJE!R10</f>
        <v>0</v>
      </c>
      <c r="J10" s="1">
        <f>PUNTAJE!U10</f>
        <v>0</v>
      </c>
      <c r="K10" s="1">
        <f>PUNTAJE!X10</f>
        <v>0</v>
      </c>
      <c r="L10" s="1">
        <f>PUNTAJE!AA10</f>
        <v>0</v>
      </c>
      <c r="M10" s="1">
        <f>PUNTAJE!AD10</f>
        <v>0</v>
      </c>
      <c r="N10" s="1">
        <f>PUNTAJE!AG10</f>
        <v>0</v>
      </c>
      <c r="O10" s="1">
        <f>PUNTAJE!AJ10</f>
        <v>0</v>
      </c>
      <c r="P10" s="1">
        <f>PUNTAJE!AM10</f>
        <v>500</v>
      </c>
      <c r="Q10" s="1">
        <f>PUNTAJE!AP10</f>
        <v>0</v>
      </c>
      <c r="R10" s="1">
        <f>MAX(F10:Q10)</f>
        <v>500</v>
      </c>
      <c r="S10" s="77" t="s">
        <v>317</v>
      </c>
      <c r="T10" s="77" t="str">
        <f>VLOOKUP(A10,'EV TECNICA'!$A$10:$R$278,17,0)</f>
        <v>CUMPLE</v>
      </c>
      <c r="U10" s="97">
        <f>P10</f>
        <v>500</v>
      </c>
      <c r="V10" s="204">
        <f>VLOOKUP(A10,'OFERTAS ECONOMICAS'!$A$10:$BC$279,50,0)</f>
        <v>3400</v>
      </c>
      <c r="W10" s="77"/>
      <c r="X10" s="80"/>
      <c r="Y10" s="79"/>
      <c r="Z10" s="77"/>
      <c r="AA10" s="80"/>
      <c r="AB10" s="79"/>
    </row>
    <row r="11" spans="1:29" s="14" customFormat="1" ht="51" x14ac:dyDescent="0.2">
      <c r="A11" s="184">
        <v>2</v>
      </c>
      <c r="B11" s="136" t="s">
        <v>332</v>
      </c>
      <c r="C11" s="136" t="s">
        <v>57</v>
      </c>
      <c r="D11" s="132">
        <v>1</v>
      </c>
      <c r="E11" s="50" t="s">
        <v>331</v>
      </c>
      <c r="F11" s="1">
        <f>PUNTAJE!I11</f>
        <v>0</v>
      </c>
      <c r="G11" s="1">
        <f>PUNTAJE!L11</f>
        <v>0</v>
      </c>
      <c r="H11" s="1">
        <f>PUNTAJE!O11</f>
        <v>0</v>
      </c>
      <c r="I11" s="1">
        <f>PUNTAJE!R11</f>
        <v>0</v>
      </c>
      <c r="J11" s="1">
        <f>PUNTAJE!U11</f>
        <v>0</v>
      </c>
      <c r="K11" s="1">
        <f>PUNTAJE!X11</f>
        <v>0</v>
      </c>
      <c r="L11" s="1">
        <f>PUNTAJE!AA11</f>
        <v>0</v>
      </c>
      <c r="M11" s="1">
        <f>PUNTAJE!AD11</f>
        <v>0</v>
      </c>
      <c r="N11" s="1">
        <f>PUNTAJE!AG11</f>
        <v>500</v>
      </c>
      <c r="O11" s="1">
        <f>PUNTAJE!AJ11</f>
        <v>0</v>
      </c>
      <c r="P11" s="1">
        <f>PUNTAJE!AM11</f>
        <v>0</v>
      </c>
      <c r="Q11" s="1">
        <f>PUNTAJE!AP11</f>
        <v>0</v>
      </c>
      <c r="R11" s="1">
        <f t="shared" ref="R11:R74" si="0">MAX(F11:Q11)</f>
        <v>500</v>
      </c>
      <c r="S11" s="77" t="s">
        <v>28</v>
      </c>
      <c r="T11" s="77" t="str">
        <f>VLOOKUP(A11,'EV TECNICA'!$A$10:$R$278,15,0)</f>
        <v xml:space="preserve">CUMPLE </v>
      </c>
      <c r="U11" s="97">
        <f>N11</f>
        <v>500</v>
      </c>
      <c r="V11" s="204">
        <f>VLOOKUP(A11,'OFERTAS ECONOMICAS'!$A$10:$BC$279,42,0)</f>
        <v>1364</v>
      </c>
      <c r="W11" s="77"/>
      <c r="X11" s="80"/>
      <c r="Y11" s="79"/>
      <c r="Z11" s="77"/>
      <c r="AA11" s="80"/>
      <c r="AB11" s="79"/>
    </row>
    <row r="12" spans="1:29" s="14" customFormat="1" ht="25.5" x14ac:dyDescent="0.2">
      <c r="A12" s="183">
        <v>3</v>
      </c>
      <c r="B12" s="136" t="s">
        <v>59</v>
      </c>
      <c r="C12" s="136" t="s">
        <v>57</v>
      </c>
      <c r="D12" s="132">
        <v>1</v>
      </c>
      <c r="E12" s="50" t="s">
        <v>331</v>
      </c>
      <c r="F12" s="1">
        <f>PUNTAJE!I12</f>
        <v>0</v>
      </c>
      <c r="G12" s="1">
        <f>PUNTAJE!L12</f>
        <v>0</v>
      </c>
      <c r="H12" s="1">
        <f>PUNTAJE!O12</f>
        <v>0</v>
      </c>
      <c r="I12" s="1">
        <f>PUNTAJE!R12</f>
        <v>0</v>
      </c>
      <c r="J12" s="1">
        <f>PUNTAJE!U12</f>
        <v>0</v>
      </c>
      <c r="K12" s="1">
        <f>PUNTAJE!X12</f>
        <v>0</v>
      </c>
      <c r="L12" s="1">
        <f>PUNTAJE!AA12</f>
        <v>0</v>
      </c>
      <c r="M12" s="1">
        <f>PUNTAJE!AD12</f>
        <v>0</v>
      </c>
      <c r="N12" s="1">
        <f>PUNTAJE!AG12</f>
        <v>0</v>
      </c>
      <c r="O12" s="1">
        <f>PUNTAJE!AJ12</f>
        <v>0</v>
      </c>
      <c r="P12" s="1">
        <f>PUNTAJE!AM12</f>
        <v>0</v>
      </c>
      <c r="Q12" s="1">
        <f>PUNTAJE!AP12</f>
        <v>0</v>
      </c>
      <c r="R12" s="1">
        <f t="shared" si="0"/>
        <v>0</v>
      </c>
      <c r="S12" s="77" t="s">
        <v>471</v>
      </c>
      <c r="T12" s="77"/>
      <c r="U12" s="97"/>
      <c r="V12" s="76"/>
      <c r="W12" s="77"/>
      <c r="X12" s="80"/>
      <c r="Y12" s="79"/>
      <c r="Z12" s="77"/>
      <c r="AA12" s="80"/>
      <c r="AB12" s="79"/>
    </row>
    <row r="13" spans="1:29" s="14" customFormat="1" ht="38.25" x14ac:dyDescent="0.2">
      <c r="A13" s="184">
        <v>4</v>
      </c>
      <c r="B13" s="136" t="s">
        <v>60</v>
      </c>
      <c r="C13" s="136" t="s">
        <v>57</v>
      </c>
      <c r="D13" s="132">
        <v>1</v>
      </c>
      <c r="E13" s="50" t="s">
        <v>331</v>
      </c>
      <c r="F13" s="1">
        <f>PUNTAJE!I13</f>
        <v>0</v>
      </c>
      <c r="G13" s="1">
        <f>PUNTAJE!L13</f>
        <v>0</v>
      </c>
      <c r="H13" s="1">
        <f>PUNTAJE!O13</f>
        <v>0</v>
      </c>
      <c r="I13" s="1">
        <f>PUNTAJE!R13</f>
        <v>0</v>
      </c>
      <c r="J13" s="1">
        <f>PUNTAJE!U13</f>
        <v>0</v>
      </c>
      <c r="K13" s="1">
        <f>PUNTAJE!X13</f>
        <v>0</v>
      </c>
      <c r="L13" s="1">
        <f>PUNTAJE!AA13</f>
        <v>0</v>
      </c>
      <c r="M13" s="1">
        <f>PUNTAJE!AD13</f>
        <v>0</v>
      </c>
      <c r="N13" s="1">
        <f>PUNTAJE!AG13</f>
        <v>0</v>
      </c>
      <c r="O13" s="1">
        <f>PUNTAJE!AJ13</f>
        <v>0</v>
      </c>
      <c r="P13" s="1">
        <f>PUNTAJE!AM13</f>
        <v>0</v>
      </c>
      <c r="Q13" s="1">
        <f>PUNTAJE!AP13</f>
        <v>0</v>
      </c>
      <c r="R13" s="1">
        <f t="shared" si="0"/>
        <v>0</v>
      </c>
      <c r="S13" s="77" t="s">
        <v>471</v>
      </c>
      <c r="T13" s="77"/>
      <c r="U13" s="97"/>
      <c r="V13" s="76"/>
      <c r="W13" s="77"/>
      <c r="X13" s="75"/>
      <c r="Y13" s="76"/>
      <c r="Z13" s="77"/>
      <c r="AA13" s="80"/>
      <c r="AB13" s="79"/>
      <c r="AC13" s="14">
        <f>U13-X13</f>
        <v>0</v>
      </c>
    </row>
    <row r="14" spans="1:29" s="14" customFormat="1" ht="51" x14ac:dyDescent="0.2">
      <c r="A14" s="183">
        <v>5</v>
      </c>
      <c r="B14" s="136" t="s">
        <v>333</v>
      </c>
      <c r="C14" s="136" t="s">
        <v>57</v>
      </c>
      <c r="D14" s="132">
        <v>1</v>
      </c>
      <c r="E14" s="50" t="s">
        <v>331</v>
      </c>
      <c r="F14" s="1">
        <f>PUNTAJE!I14</f>
        <v>0</v>
      </c>
      <c r="G14" s="1">
        <f>PUNTAJE!L14</f>
        <v>0</v>
      </c>
      <c r="H14" s="1">
        <f>PUNTAJE!O14</f>
        <v>0</v>
      </c>
      <c r="I14" s="1">
        <f>PUNTAJE!R14</f>
        <v>0</v>
      </c>
      <c r="J14" s="1">
        <f>PUNTAJE!U14</f>
        <v>0</v>
      </c>
      <c r="K14" s="1">
        <f>PUNTAJE!X14</f>
        <v>0</v>
      </c>
      <c r="L14" s="1">
        <f>PUNTAJE!AA14</f>
        <v>0</v>
      </c>
      <c r="M14" s="1">
        <f>PUNTAJE!AD14</f>
        <v>0</v>
      </c>
      <c r="N14" s="1">
        <f>PUNTAJE!AG14</f>
        <v>500</v>
      </c>
      <c r="O14" s="1">
        <f>PUNTAJE!AJ14</f>
        <v>0</v>
      </c>
      <c r="P14" s="1">
        <f>PUNTAJE!AM14</f>
        <v>0</v>
      </c>
      <c r="Q14" s="1">
        <f>PUNTAJE!AP14</f>
        <v>0</v>
      </c>
      <c r="R14" s="1">
        <f t="shared" si="0"/>
        <v>500</v>
      </c>
      <c r="S14" s="77" t="s">
        <v>28</v>
      </c>
      <c r="T14" s="77" t="str">
        <f>VLOOKUP(A14,'EV TECNICA'!$A$10:$R$278,15,0)</f>
        <v xml:space="preserve">CUMPLE </v>
      </c>
      <c r="U14" s="97">
        <f>N14</f>
        <v>500</v>
      </c>
      <c r="V14" s="204">
        <f>VLOOKUP(A14,'OFERTAS ECONOMICAS'!$A$10:$BC$279,42,0)</f>
        <v>1477</v>
      </c>
      <c r="W14" s="77"/>
      <c r="X14" s="80"/>
      <c r="Y14" s="79"/>
      <c r="Z14" s="77"/>
      <c r="AA14" s="80"/>
      <c r="AB14" s="79"/>
    </row>
    <row r="15" spans="1:29" s="14" customFormat="1" ht="38.25" x14ac:dyDescent="0.2">
      <c r="A15" s="184">
        <v>6</v>
      </c>
      <c r="B15" s="136" t="s">
        <v>61</v>
      </c>
      <c r="C15" s="136" t="s">
        <v>57</v>
      </c>
      <c r="D15" s="132">
        <v>1</v>
      </c>
      <c r="E15" s="50" t="s">
        <v>331</v>
      </c>
      <c r="F15" s="1">
        <f>PUNTAJE!I15</f>
        <v>0</v>
      </c>
      <c r="G15" s="1">
        <f>PUNTAJE!L15</f>
        <v>0</v>
      </c>
      <c r="H15" s="1">
        <f>PUNTAJE!O15</f>
        <v>0</v>
      </c>
      <c r="I15" s="1">
        <f>PUNTAJE!R15</f>
        <v>0</v>
      </c>
      <c r="J15" s="1">
        <f>PUNTAJE!U15</f>
        <v>0</v>
      </c>
      <c r="K15" s="1">
        <f>PUNTAJE!X15</f>
        <v>0</v>
      </c>
      <c r="L15" s="1">
        <f>PUNTAJE!AA15</f>
        <v>0</v>
      </c>
      <c r="M15" s="1">
        <f>PUNTAJE!AD15</f>
        <v>0</v>
      </c>
      <c r="N15" s="1">
        <f>PUNTAJE!AG15</f>
        <v>0</v>
      </c>
      <c r="O15" s="1">
        <f>PUNTAJE!AJ15</f>
        <v>0</v>
      </c>
      <c r="P15" s="1">
        <f>PUNTAJE!AM15</f>
        <v>0</v>
      </c>
      <c r="Q15" s="1">
        <f>PUNTAJE!AP15</f>
        <v>0</v>
      </c>
      <c r="R15" s="1">
        <f t="shared" si="0"/>
        <v>0</v>
      </c>
      <c r="S15" s="77" t="s">
        <v>471</v>
      </c>
      <c r="T15" s="77"/>
      <c r="U15" s="97"/>
      <c r="V15" s="76"/>
      <c r="W15" s="77"/>
      <c r="X15" s="80"/>
      <c r="Y15" s="79"/>
      <c r="Z15" s="77"/>
      <c r="AA15" s="80"/>
      <c r="AB15" s="79"/>
    </row>
    <row r="16" spans="1:29" s="14" customFormat="1" ht="38.25" x14ac:dyDescent="0.2">
      <c r="A16" s="183">
        <v>7</v>
      </c>
      <c r="B16" s="136" t="s">
        <v>62</v>
      </c>
      <c r="C16" s="136" t="s">
        <v>57</v>
      </c>
      <c r="D16" s="132">
        <v>1</v>
      </c>
      <c r="E16" s="50" t="s">
        <v>331</v>
      </c>
      <c r="F16" s="1">
        <f>PUNTAJE!I16</f>
        <v>0</v>
      </c>
      <c r="G16" s="1">
        <f>PUNTAJE!L16</f>
        <v>0</v>
      </c>
      <c r="H16" s="1">
        <f>PUNTAJE!O16</f>
        <v>0</v>
      </c>
      <c r="I16" s="1">
        <f>PUNTAJE!R16</f>
        <v>0</v>
      </c>
      <c r="J16" s="1">
        <f>PUNTAJE!U16</f>
        <v>0</v>
      </c>
      <c r="K16" s="1">
        <f>PUNTAJE!X16</f>
        <v>0</v>
      </c>
      <c r="L16" s="1">
        <f>PUNTAJE!AA16</f>
        <v>0</v>
      </c>
      <c r="M16" s="1">
        <f>PUNTAJE!AD16</f>
        <v>0</v>
      </c>
      <c r="N16" s="1">
        <f>PUNTAJE!AG16</f>
        <v>0</v>
      </c>
      <c r="O16" s="1">
        <f>PUNTAJE!AJ16</f>
        <v>0</v>
      </c>
      <c r="P16" s="1">
        <f>PUNTAJE!AM16</f>
        <v>0</v>
      </c>
      <c r="Q16" s="1">
        <f>PUNTAJE!AP16</f>
        <v>0</v>
      </c>
      <c r="R16" s="1">
        <f t="shared" si="0"/>
        <v>0</v>
      </c>
      <c r="S16" s="77" t="s">
        <v>471</v>
      </c>
      <c r="T16" s="77"/>
      <c r="U16" s="97"/>
      <c r="V16" s="76"/>
      <c r="W16" s="77"/>
      <c r="X16" s="80"/>
      <c r="Y16" s="79"/>
      <c r="Z16" s="77"/>
      <c r="AA16" s="80"/>
      <c r="AB16" s="79"/>
    </row>
    <row r="17" spans="1:29" s="14" customFormat="1" ht="38.25" x14ac:dyDescent="0.2">
      <c r="A17" s="184">
        <v>8</v>
      </c>
      <c r="B17" s="136" t="s">
        <v>133</v>
      </c>
      <c r="C17" s="136" t="s">
        <v>134</v>
      </c>
      <c r="D17" s="132">
        <v>1</v>
      </c>
      <c r="E17" s="50" t="s">
        <v>331</v>
      </c>
      <c r="F17" s="1">
        <f>PUNTAJE!I17</f>
        <v>0</v>
      </c>
      <c r="G17" s="1">
        <f>PUNTAJE!L17</f>
        <v>0</v>
      </c>
      <c r="H17" s="1">
        <f>PUNTAJE!O17</f>
        <v>0</v>
      </c>
      <c r="I17" s="1">
        <f>PUNTAJE!R17</f>
        <v>0</v>
      </c>
      <c r="J17" s="1">
        <f>PUNTAJE!U17</f>
        <v>0</v>
      </c>
      <c r="K17" s="1">
        <f>PUNTAJE!X17</f>
        <v>0</v>
      </c>
      <c r="L17" s="1">
        <f>PUNTAJE!AA17</f>
        <v>0</v>
      </c>
      <c r="M17" s="1">
        <f>PUNTAJE!AD17</f>
        <v>0</v>
      </c>
      <c r="N17" s="1">
        <f>PUNTAJE!AG17</f>
        <v>0</v>
      </c>
      <c r="O17" s="1">
        <f>PUNTAJE!AJ17</f>
        <v>0</v>
      </c>
      <c r="P17" s="1">
        <f>PUNTAJE!AM17</f>
        <v>0</v>
      </c>
      <c r="Q17" s="1">
        <f>PUNTAJE!AP17</f>
        <v>0</v>
      </c>
      <c r="R17" s="1">
        <f t="shared" si="0"/>
        <v>0</v>
      </c>
      <c r="S17" s="77" t="s">
        <v>471</v>
      </c>
      <c r="T17" s="77"/>
      <c r="U17" s="97"/>
      <c r="V17" s="76"/>
      <c r="W17" s="77"/>
      <c r="X17" s="80"/>
      <c r="Y17" s="79"/>
      <c r="Z17" s="77"/>
      <c r="AA17" s="80"/>
      <c r="AB17" s="79"/>
    </row>
    <row r="18" spans="1:29" s="14" customFormat="1" ht="63.75" x14ac:dyDescent="0.2">
      <c r="A18" s="183">
        <v>9</v>
      </c>
      <c r="B18" s="136" t="s">
        <v>135</v>
      </c>
      <c r="C18" s="136" t="s">
        <v>136</v>
      </c>
      <c r="D18" s="132">
        <v>1</v>
      </c>
      <c r="E18" s="50" t="s">
        <v>331</v>
      </c>
      <c r="F18" s="1">
        <f>PUNTAJE!I18</f>
        <v>0</v>
      </c>
      <c r="G18" s="1">
        <f>PUNTAJE!L18</f>
        <v>0</v>
      </c>
      <c r="H18" s="1">
        <f>PUNTAJE!O18</f>
        <v>0</v>
      </c>
      <c r="I18" s="1">
        <f>PUNTAJE!R18</f>
        <v>0</v>
      </c>
      <c r="J18" s="1">
        <f>PUNTAJE!U18</f>
        <v>0</v>
      </c>
      <c r="K18" s="1">
        <f>PUNTAJE!X18</f>
        <v>0</v>
      </c>
      <c r="L18" s="1">
        <f>PUNTAJE!AA18</f>
        <v>0</v>
      </c>
      <c r="M18" s="1">
        <f>PUNTAJE!AD18</f>
        <v>0</v>
      </c>
      <c r="N18" s="1">
        <f>PUNTAJE!AG18</f>
        <v>0</v>
      </c>
      <c r="O18" s="1">
        <f>PUNTAJE!AJ18</f>
        <v>0</v>
      </c>
      <c r="P18" s="1">
        <f>PUNTAJE!AM18</f>
        <v>0</v>
      </c>
      <c r="Q18" s="1">
        <f>PUNTAJE!AP18</f>
        <v>0</v>
      </c>
      <c r="R18" s="1">
        <f t="shared" si="0"/>
        <v>0</v>
      </c>
      <c r="S18" s="77" t="s">
        <v>471</v>
      </c>
      <c r="T18" s="77"/>
      <c r="U18" s="97"/>
      <c r="V18" s="76"/>
      <c r="W18" s="77"/>
      <c r="X18" s="75"/>
      <c r="Y18" s="76"/>
      <c r="Z18" s="77"/>
      <c r="AA18" s="80"/>
      <c r="AB18" s="79"/>
      <c r="AC18" s="14">
        <f t="shared" ref="AC18:AC19" si="1">U18-X18</f>
        <v>0</v>
      </c>
    </row>
    <row r="19" spans="1:29" s="14" customFormat="1" ht="25.5" x14ac:dyDescent="0.2">
      <c r="A19" s="184">
        <v>10</v>
      </c>
      <c r="B19" s="136" t="s">
        <v>149</v>
      </c>
      <c r="C19" s="136" t="s">
        <v>148</v>
      </c>
      <c r="D19" s="132">
        <v>1</v>
      </c>
      <c r="E19" s="50" t="s">
        <v>331</v>
      </c>
      <c r="F19" s="1">
        <f>PUNTAJE!I19</f>
        <v>0</v>
      </c>
      <c r="G19" s="1">
        <f>PUNTAJE!L19</f>
        <v>0</v>
      </c>
      <c r="H19" s="1">
        <f>PUNTAJE!O19</f>
        <v>0</v>
      </c>
      <c r="I19" s="1">
        <f>PUNTAJE!R19</f>
        <v>0</v>
      </c>
      <c r="J19" s="1">
        <f>PUNTAJE!U19</f>
        <v>0</v>
      </c>
      <c r="K19" s="1">
        <f>PUNTAJE!X19</f>
        <v>0</v>
      </c>
      <c r="L19" s="1">
        <f>PUNTAJE!AA19</f>
        <v>0</v>
      </c>
      <c r="M19" s="1">
        <f>PUNTAJE!AD19</f>
        <v>0</v>
      </c>
      <c r="N19" s="1">
        <f>PUNTAJE!AG19</f>
        <v>0</v>
      </c>
      <c r="O19" s="1">
        <f>PUNTAJE!AJ19</f>
        <v>0</v>
      </c>
      <c r="P19" s="1">
        <f>PUNTAJE!AM19</f>
        <v>0</v>
      </c>
      <c r="Q19" s="1">
        <f>PUNTAJE!AP19</f>
        <v>0</v>
      </c>
      <c r="R19" s="1">
        <f t="shared" si="0"/>
        <v>0</v>
      </c>
      <c r="S19" s="77" t="s">
        <v>471</v>
      </c>
      <c r="T19" s="77"/>
      <c r="U19" s="97"/>
      <c r="V19" s="76"/>
      <c r="W19" s="77"/>
      <c r="X19" s="75"/>
      <c r="Y19" s="76"/>
      <c r="Z19" s="77"/>
      <c r="AA19" s="80"/>
      <c r="AB19" s="79"/>
      <c r="AC19" s="14">
        <f t="shared" si="1"/>
        <v>0</v>
      </c>
    </row>
    <row r="20" spans="1:29" s="14" customFormat="1" ht="38.25" x14ac:dyDescent="0.2">
      <c r="A20" s="183">
        <v>11</v>
      </c>
      <c r="B20" s="136" t="s">
        <v>245</v>
      </c>
      <c r="C20" s="136" t="s">
        <v>246</v>
      </c>
      <c r="D20" s="132">
        <v>1</v>
      </c>
      <c r="E20" s="50" t="s">
        <v>331</v>
      </c>
      <c r="F20" s="1">
        <f>PUNTAJE!I20</f>
        <v>0</v>
      </c>
      <c r="G20" s="1">
        <f>PUNTAJE!L20</f>
        <v>0</v>
      </c>
      <c r="H20" s="1">
        <f>PUNTAJE!O20</f>
        <v>0</v>
      </c>
      <c r="I20" s="1">
        <f>PUNTAJE!R20</f>
        <v>0</v>
      </c>
      <c r="J20" s="1">
        <f>PUNTAJE!U20</f>
        <v>0</v>
      </c>
      <c r="K20" s="1">
        <f>PUNTAJE!X20</f>
        <v>0</v>
      </c>
      <c r="L20" s="1">
        <f>PUNTAJE!AA20</f>
        <v>0</v>
      </c>
      <c r="M20" s="1">
        <f>PUNTAJE!AD20</f>
        <v>0</v>
      </c>
      <c r="N20" s="1">
        <f>PUNTAJE!AG20</f>
        <v>0</v>
      </c>
      <c r="O20" s="1">
        <f>PUNTAJE!AJ20</f>
        <v>0</v>
      </c>
      <c r="P20" s="1">
        <f>PUNTAJE!AM20</f>
        <v>0</v>
      </c>
      <c r="Q20" s="1">
        <f>PUNTAJE!AP20</f>
        <v>0</v>
      </c>
      <c r="R20" s="1">
        <f t="shared" si="0"/>
        <v>0</v>
      </c>
      <c r="S20" s="77" t="s">
        <v>471</v>
      </c>
      <c r="T20" s="77"/>
      <c r="U20" s="97"/>
      <c r="V20" s="76"/>
      <c r="W20" s="77"/>
      <c r="X20" s="80"/>
      <c r="Y20" s="79"/>
      <c r="Z20" s="77"/>
      <c r="AA20" s="80"/>
      <c r="AB20" s="79"/>
    </row>
    <row r="21" spans="1:29" s="14" customFormat="1" ht="25.5" x14ac:dyDescent="0.2">
      <c r="A21" s="184">
        <v>12</v>
      </c>
      <c r="B21" s="136" t="s">
        <v>247</v>
      </c>
      <c r="C21" s="136" t="s">
        <v>248</v>
      </c>
      <c r="D21" s="132">
        <v>1</v>
      </c>
      <c r="E21" s="50" t="s">
        <v>331</v>
      </c>
      <c r="F21" s="1">
        <f>PUNTAJE!I21</f>
        <v>0</v>
      </c>
      <c r="G21" s="1">
        <f>PUNTAJE!L21</f>
        <v>0</v>
      </c>
      <c r="H21" s="1">
        <f>PUNTAJE!O21</f>
        <v>0</v>
      </c>
      <c r="I21" s="1">
        <f>PUNTAJE!R21</f>
        <v>0</v>
      </c>
      <c r="J21" s="1">
        <f>PUNTAJE!U21</f>
        <v>0</v>
      </c>
      <c r="K21" s="1">
        <f>PUNTAJE!X21</f>
        <v>0</v>
      </c>
      <c r="L21" s="1">
        <f>PUNTAJE!AA21</f>
        <v>0</v>
      </c>
      <c r="M21" s="1">
        <f>PUNTAJE!AD21</f>
        <v>0</v>
      </c>
      <c r="N21" s="1">
        <f>PUNTAJE!AG21</f>
        <v>0</v>
      </c>
      <c r="O21" s="1">
        <f>PUNTAJE!AJ21</f>
        <v>0</v>
      </c>
      <c r="P21" s="1">
        <f>PUNTAJE!AM21</f>
        <v>0</v>
      </c>
      <c r="Q21" s="1">
        <f>PUNTAJE!AP21</f>
        <v>0</v>
      </c>
      <c r="R21" s="1">
        <f t="shared" si="0"/>
        <v>0</v>
      </c>
      <c r="S21" s="77" t="s">
        <v>471</v>
      </c>
      <c r="T21" s="77"/>
      <c r="U21" s="97"/>
      <c r="V21" s="76"/>
      <c r="W21" s="77"/>
      <c r="X21" s="80"/>
      <c r="Y21" s="79"/>
      <c r="Z21" s="77"/>
      <c r="AA21" s="80"/>
      <c r="AB21" s="79"/>
    </row>
    <row r="22" spans="1:29" s="14" customFormat="1" ht="51" x14ac:dyDescent="0.2">
      <c r="A22" s="183">
        <v>13</v>
      </c>
      <c r="B22" s="136" t="s">
        <v>334</v>
      </c>
      <c r="C22" s="136" t="s">
        <v>258</v>
      </c>
      <c r="D22" s="132">
        <v>1</v>
      </c>
      <c r="E22" s="50" t="s">
        <v>331</v>
      </c>
      <c r="F22" s="1">
        <f>PUNTAJE!I22</f>
        <v>0</v>
      </c>
      <c r="G22" s="1">
        <f>PUNTAJE!L22</f>
        <v>0</v>
      </c>
      <c r="H22" s="1">
        <f>PUNTAJE!O22</f>
        <v>0</v>
      </c>
      <c r="I22" s="1">
        <f>PUNTAJE!R22</f>
        <v>0</v>
      </c>
      <c r="J22" s="1">
        <f>PUNTAJE!U22</f>
        <v>0</v>
      </c>
      <c r="K22" s="1">
        <f>PUNTAJE!X22</f>
        <v>0</v>
      </c>
      <c r="L22" s="1">
        <f>PUNTAJE!AA22</f>
        <v>0</v>
      </c>
      <c r="M22" s="1">
        <f>PUNTAJE!AD22</f>
        <v>0</v>
      </c>
      <c r="N22" s="1">
        <f>PUNTAJE!AG22</f>
        <v>0</v>
      </c>
      <c r="O22" s="1">
        <f>PUNTAJE!AJ22</f>
        <v>0</v>
      </c>
      <c r="P22" s="1">
        <f>PUNTAJE!AM22</f>
        <v>0</v>
      </c>
      <c r="Q22" s="1">
        <f>PUNTAJE!AP22</f>
        <v>0</v>
      </c>
      <c r="R22" s="1">
        <f t="shared" si="0"/>
        <v>0</v>
      </c>
      <c r="S22" s="77" t="s">
        <v>471</v>
      </c>
      <c r="T22" s="77"/>
      <c r="U22" s="97"/>
      <c r="V22" s="76"/>
      <c r="W22" s="77"/>
      <c r="X22" s="75"/>
      <c r="Y22" s="76"/>
      <c r="Z22" s="77"/>
      <c r="AA22" s="80"/>
      <c r="AB22" s="79"/>
      <c r="AC22" s="14">
        <f>U22-X22</f>
        <v>0</v>
      </c>
    </row>
    <row r="23" spans="1:29" s="14" customFormat="1" ht="12.75" x14ac:dyDescent="0.2">
      <c r="A23" s="184">
        <v>14</v>
      </c>
      <c r="B23" s="136" t="s">
        <v>335</v>
      </c>
      <c r="C23" s="136" t="s">
        <v>336</v>
      </c>
      <c r="D23" s="132">
        <v>1</v>
      </c>
      <c r="E23" s="50" t="s">
        <v>331</v>
      </c>
      <c r="F23" s="1">
        <f>PUNTAJE!I23</f>
        <v>500</v>
      </c>
      <c r="G23" s="1">
        <f>PUNTAJE!L23</f>
        <v>0</v>
      </c>
      <c r="H23" s="1">
        <f>PUNTAJE!O23</f>
        <v>0</v>
      </c>
      <c r="I23" s="1">
        <f>PUNTAJE!R23</f>
        <v>395.89442815249265</v>
      </c>
      <c r="J23" s="1">
        <f>PUNTAJE!U23</f>
        <v>0</v>
      </c>
      <c r="K23" s="1">
        <f>PUNTAJE!X23</f>
        <v>0</v>
      </c>
      <c r="L23" s="1">
        <f>PUNTAJE!AA23</f>
        <v>0</v>
      </c>
      <c r="M23" s="1">
        <f>PUNTAJE!AD23</f>
        <v>0</v>
      </c>
      <c r="N23" s="1">
        <f>PUNTAJE!AG23</f>
        <v>432</v>
      </c>
      <c r="O23" s="1">
        <f>PUNTAJE!AJ23</f>
        <v>0</v>
      </c>
      <c r="P23" s="1">
        <f>PUNTAJE!AM23</f>
        <v>0</v>
      </c>
      <c r="Q23" s="1">
        <f>PUNTAJE!AP23</f>
        <v>0</v>
      </c>
      <c r="R23" s="1">
        <f t="shared" si="0"/>
        <v>500</v>
      </c>
      <c r="S23" s="77" t="s">
        <v>449</v>
      </c>
      <c r="T23" s="77" t="str">
        <f>VLOOKUP(A23,'EV TECNICA'!$A$10:$R$278,7,0)</f>
        <v>CUMPLE</v>
      </c>
      <c r="U23" s="203">
        <f>F23</f>
        <v>500</v>
      </c>
      <c r="V23" s="76">
        <f>VLOOKUP(A23,'OFERTAS ECONOMICAS'!$A$10:$BC$279,10,0)</f>
        <v>1080</v>
      </c>
      <c r="W23" s="77"/>
      <c r="X23" s="80"/>
      <c r="Y23" s="79"/>
      <c r="Z23" s="77"/>
      <c r="AA23" s="80"/>
      <c r="AB23" s="79"/>
    </row>
    <row r="24" spans="1:29" s="14" customFormat="1" ht="25.5" x14ac:dyDescent="0.2">
      <c r="A24" s="183">
        <v>15</v>
      </c>
      <c r="B24" s="136" t="s">
        <v>144</v>
      </c>
      <c r="C24" s="136" t="s">
        <v>337</v>
      </c>
      <c r="D24" s="132">
        <v>1</v>
      </c>
      <c r="E24" s="50" t="s">
        <v>331</v>
      </c>
      <c r="F24" s="1">
        <f>PUNTAJE!I24</f>
        <v>458.58383433533731</v>
      </c>
      <c r="G24" s="1">
        <f>PUNTAJE!L24</f>
        <v>0</v>
      </c>
      <c r="H24" s="1">
        <f>PUNTAJE!O24</f>
        <v>0</v>
      </c>
      <c r="I24" s="1">
        <f>PUNTAJE!R24</f>
        <v>0</v>
      </c>
      <c r="J24" s="1">
        <f>PUNTAJE!U24</f>
        <v>0</v>
      </c>
      <c r="K24" s="1">
        <f>PUNTAJE!X24</f>
        <v>0</v>
      </c>
      <c r="L24" s="1">
        <f>PUNTAJE!AA24</f>
        <v>0</v>
      </c>
      <c r="M24" s="1">
        <f>PUNTAJE!AD24</f>
        <v>0</v>
      </c>
      <c r="N24" s="1">
        <f>PUNTAJE!AG24</f>
        <v>500</v>
      </c>
      <c r="O24" s="1">
        <f>PUNTAJE!AJ24</f>
        <v>0</v>
      </c>
      <c r="P24" s="1">
        <f>PUNTAJE!AM24</f>
        <v>0</v>
      </c>
      <c r="Q24" s="1">
        <f>PUNTAJE!AP24</f>
        <v>0</v>
      </c>
      <c r="R24" s="1">
        <f t="shared" si="0"/>
        <v>500</v>
      </c>
      <c r="S24" s="77" t="s">
        <v>28</v>
      </c>
      <c r="T24" s="77" t="str">
        <f>VLOOKUP(A24,'EV TECNICA'!$A$10:$R$278,15,0)</f>
        <v xml:space="preserve">CUMPLE </v>
      </c>
      <c r="U24" s="97">
        <f t="shared" ref="U24:U25" si="2">N24</f>
        <v>500</v>
      </c>
      <c r="V24" s="204">
        <f>VLOOKUP(A24,'OFERTAS ECONOMICAS'!$A$10:$BC$279,42,0)</f>
        <v>1373</v>
      </c>
      <c r="W24" s="77"/>
      <c r="X24" s="80"/>
      <c r="Y24" s="79"/>
      <c r="Z24" s="77"/>
      <c r="AA24" s="80"/>
      <c r="AB24" s="79"/>
    </row>
    <row r="25" spans="1:29" s="14" customFormat="1" ht="38.25" x14ac:dyDescent="0.2">
      <c r="A25" s="184">
        <v>16</v>
      </c>
      <c r="B25" s="136" t="s">
        <v>338</v>
      </c>
      <c r="C25" s="136" t="s">
        <v>337</v>
      </c>
      <c r="D25" s="132">
        <v>1</v>
      </c>
      <c r="E25" s="50" t="s">
        <v>331</v>
      </c>
      <c r="F25" s="1">
        <f>PUNTAJE!I25</f>
        <v>458.41683366733469</v>
      </c>
      <c r="G25" s="1">
        <f>PUNTAJE!L25</f>
        <v>0</v>
      </c>
      <c r="H25" s="1">
        <f>PUNTAJE!O25</f>
        <v>0</v>
      </c>
      <c r="I25" s="1">
        <f>PUNTAJE!R25</f>
        <v>0</v>
      </c>
      <c r="J25" s="1">
        <f>PUNTAJE!U25</f>
        <v>0</v>
      </c>
      <c r="K25" s="1">
        <f>PUNTAJE!X25</f>
        <v>0</v>
      </c>
      <c r="L25" s="1">
        <f>PUNTAJE!AA25</f>
        <v>0</v>
      </c>
      <c r="M25" s="1">
        <f>PUNTAJE!AD25</f>
        <v>0</v>
      </c>
      <c r="N25" s="1">
        <f>PUNTAJE!AG25</f>
        <v>500</v>
      </c>
      <c r="O25" s="1">
        <f>PUNTAJE!AJ25</f>
        <v>0</v>
      </c>
      <c r="P25" s="1">
        <f>PUNTAJE!AM25</f>
        <v>0</v>
      </c>
      <c r="Q25" s="1">
        <f>PUNTAJE!AP25</f>
        <v>0</v>
      </c>
      <c r="R25" s="1">
        <f t="shared" si="0"/>
        <v>500</v>
      </c>
      <c r="S25" s="77" t="s">
        <v>28</v>
      </c>
      <c r="T25" s="77" t="str">
        <f>VLOOKUP(A25,'EV TECNICA'!$A$10:$R$278,15,0)</f>
        <v xml:space="preserve">CUMPLE </v>
      </c>
      <c r="U25" s="97">
        <f t="shared" si="2"/>
        <v>500</v>
      </c>
      <c r="V25" s="204">
        <f>VLOOKUP(A25,'OFERTAS ECONOMICAS'!$A$10:$BC$279,42,0)</f>
        <v>2745</v>
      </c>
      <c r="W25" s="77"/>
      <c r="X25" s="80"/>
      <c r="Y25" s="79"/>
      <c r="Z25" s="77"/>
      <c r="AA25" s="80"/>
      <c r="AB25" s="79"/>
    </row>
    <row r="26" spans="1:29" s="14" customFormat="1" ht="38.25" x14ac:dyDescent="0.2">
      <c r="A26" s="183">
        <v>17</v>
      </c>
      <c r="B26" s="136" t="s">
        <v>339</v>
      </c>
      <c r="C26" s="136" t="s">
        <v>340</v>
      </c>
      <c r="D26" s="132">
        <v>1</v>
      </c>
      <c r="E26" s="50" t="s">
        <v>331</v>
      </c>
      <c r="F26" s="1">
        <f>PUNTAJE!I26</f>
        <v>500</v>
      </c>
      <c r="G26" s="1">
        <f>PUNTAJE!L26</f>
        <v>0</v>
      </c>
      <c r="H26" s="1">
        <f>PUNTAJE!O26</f>
        <v>0</v>
      </c>
      <c r="I26" s="1">
        <f>PUNTAJE!R26</f>
        <v>428.77906976744185</v>
      </c>
      <c r="J26" s="1">
        <f>PUNTAJE!U26</f>
        <v>0</v>
      </c>
      <c r="K26" s="1">
        <f>PUNTAJE!X26</f>
        <v>0</v>
      </c>
      <c r="L26" s="1">
        <f>PUNTAJE!AA26</f>
        <v>0</v>
      </c>
      <c r="M26" s="1">
        <f>PUNTAJE!AD26</f>
        <v>0</v>
      </c>
      <c r="N26" s="1">
        <f>PUNTAJE!AG26</f>
        <v>0</v>
      </c>
      <c r="O26" s="1">
        <f>PUNTAJE!AJ26</f>
        <v>0</v>
      </c>
      <c r="P26" s="1">
        <f>PUNTAJE!AM26</f>
        <v>0</v>
      </c>
      <c r="Q26" s="1">
        <f>PUNTAJE!AP26</f>
        <v>0</v>
      </c>
      <c r="R26" s="1">
        <f t="shared" si="0"/>
        <v>500</v>
      </c>
      <c r="S26" s="77" t="s">
        <v>449</v>
      </c>
      <c r="T26" s="77" t="str">
        <f>VLOOKUP(A26,'EV TECNICA'!$A$10:$R$278,7,0)</f>
        <v xml:space="preserve">CUMPLE </v>
      </c>
      <c r="U26" s="203">
        <f>F26</f>
        <v>500</v>
      </c>
      <c r="V26" s="76">
        <f>VLOOKUP(A26,'OFERTAS ECONOMICAS'!$A$10:$BC$279,10,0)</f>
        <v>295</v>
      </c>
      <c r="W26" s="77"/>
      <c r="X26" s="80"/>
      <c r="Y26" s="79"/>
      <c r="Z26" s="77"/>
      <c r="AA26" s="80"/>
      <c r="AB26" s="79"/>
    </row>
    <row r="27" spans="1:29" s="14" customFormat="1" ht="25.5" x14ac:dyDescent="0.2">
      <c r="A27" s="184">
        <v>18</v>
      </c>
      <c r="B27" s="136" t="s">
        <v>184</v>
      </c>
      <c r="C27" s="136" t="s">
        <v>183</v>
      </c>
      <c r="D27" s="132">
        <v>1</v>
      </c>
      <c r="E27" s="50" t="s">
        <v>331</v>
      </c>
      <c r="F27" s="1">
        <f>PUNTAJE!I27</f>
        <v>497.04142011834318</v>
      </c>
      <c r="G27" s="1">
        <f>PUNTAJE!L27</f>
        <v>0</v>
      </c>
      <c r="H27" s="1">
        <f>PUNTAJE!O27</f>
        <v>424.24242424242425</v>
      </c>
      <c r="I27" s="1">
        <f>PUNTAJE!R27</f>
        <v>444.44444444444446</v>
      </c>
      <c r="J27" s="1">
        <f>PUNTAJE!U27</f>
        <v>0</v>
      </c>
      <c r="K27" s="1">
        <f>PUNTAJE!X27</f>
        <v>0</v>
      </c>
      <c r="L27" s="1">
        <f>PUNTAJE!AA27</f>
        <v>500</v>
      </c>
      <c r="M27" s="1">
        <f>PUNTAJE!AD27</f>
        <v>0</v>
      </c>
      <c r="N27" s="1">
        <f>PUNTAJE!AG27</f>
        <v>0</v>
      </c>
      <c r="O27" s="1">
        <f>PUNTAJE!AJ27</f>
        <v>0</v>
      </c>
      <c r="P27" s="1">
        <f>PUNTAJE!AM27</f>
        <v>0</v>
      </c>
      <c r="Q27" s="1">
        <f>PUNTAJE!AP27</f>
        <v>0</v>
      </c>
      <c r="R27" s="1">
        <f t="shared" si="0"/>
        <v>500</v>
      </c>
      <c r="S27" s="77" t="s">
        <v>327</v>
      </c>
      <c r="T27" s="77" t="str">
        <f>VLOOKUP(A27,'EV TECNICA'!$A$10:$R$278,13,0)</f>
        <v>CUMPLE</v>
      </c>
      <c r="U27" s="97">
        <f>L27</f>
        <v>500</v>
      </c>
      <c r="V27" s="204">
        <f>VLOOKUP(A27,'OFERTAS ECONOMICAS'!$A$10:$BC$279,34,0)</f>
        <v>168</v>
      </c>
      <c r="W27" s="77"/>
      <c r="X27" s="80"/>
      <c r="Y27" s="79"/>
      <c r="Z27" s="77"/>
      <c r="AA27" s="80"/>
      <c r="AB27" s="79"/>
    </row>
    <row r="28" spans="1:29" s="14" customFormat="1" ht="38.25" x14ac:dyDescent="0.2">
      <c r="A28" s="183">
        <v>19</v>
      </c>
      <c r="B28" s="136" t="s">
        <v>341</v>
      </c>
      <c r="C28" s="136" t="s">
        <v>342</v>
      </c>
      <c r="D28" s="132">
        <v>1</v>
      </c>
      <c r="E28" s="50" t="s">
        <v>331</v>
      </c>
      <c r="F28" s="1">
        <f>PUNTAJE!I28</f>
        <v>500</v>
      </c>
      <c r="G28" s="1">
        <f>PUNTAJE!L28</f>
        <v>0</v>
      </c>
      <c r="H28" s="1">
        <f>PUNTAJE!O28</f>
        <v>0</v>
      </c>
      <c r="I28" s="1">
        <f>PUNTAJE!R28</f>
        <v>0</v>
      </c>
      <c r="J28" s="1">
        <f>PUNTAJE!U28</f>
        <v>0</v>
      </c>
      <c r="K28" s="1">
        <f>PUNTAJE!X28</f>
        <v>0</v>
      </c>
      <c r="L28" s="1">
        <f>PUNTAJE!AA28</f>
        <v>0</v>
      </c>
      <c r="M28" s="1">
        <f>PUNTAJE!AD28</f>
        <v>0</v>
      </c>
      <c r="N28" s="1">
        <f>PUNTAJE!AG28</f>
        <v>0</v>
      </c>
      <c r="O28" s="1">
        <f>PUNTAJE!AJ28</f>
        <v>0</v>
      </c>
      <c r="P28" s="1">
        <f>PUNTAJE!AM28</f>
        <v>0</v>
      </c>
      <c r="Q28" s="1">
        <f>PUNTAJE!AP28</f>
        <v>0</v>
      </c>
      <c r="R28" s="1">
        <f t="shared" si="0"/>
        <v>500</v>
      </c>
      <c r="S28" s="77" t="s">
        <v>449</v>
      </c>
      <c r="T28" s="77" t="str">
        <f>VLOOKUP(A28,'EV TECNICA'!$A$10:$R$278,7,0)</f>
        <v>CUMPLE</v>
      </c>
      <c r="U28" s="203">
        <f t="shared" ref="U28:U29" si="3">F28</f>
        <v>500</v>
      </c>
      <c r="V28" s="76">
        <f>VLOOKUP(A28,'OFERTAS ECONOMICAS'!$A$10:$BC$279,10,0)</f>
        <v>63</v>
      </c>
      <c r="W28" s="77"/>
      <c r="X28" s="80"/>
      <c r="Y28" s="79"/>
      <c r="Z28" s="77"/>
      <c r="AA28" s="80"/>
      <c r="AB28" s="79"/>
    </row>
    <row r="29" spans="1:29" s="14" customFormat="1" ht="63.75" x14ac:dyDescent="0.2">
      <c r="A29" s="184">
        <v>20</v>
      </c>
      <c r="B29" s="136" t="s">
        <v>343</v>
      </c>
      <c r="C29" s="136" t="s">
        <v>344</v>
      </c>
      <c r="D29" s="132">
        <v>1</v>
      </c>
      <c r="E29" s="50" t="s">
        <v>331</v>
      </c>
      <c r="F29" s="1">
        <f>PUNTAJE!I29</f>
        <v>500</v>
      </c>
      <c r="G29" s="1">
        <f>PUNTAJE!L29</f>
        <v>0</v>
      </c>
      <c r="H29" s="1">
        <f>PUNTAJE!O29</f>
        <v>408.48214285714283</v>
      </c>
      <c r="I29" s="1">
        <f>PUNTAJE!R29</f>
        <v>0</v>
      </c>
      <c r="J29" s="1">
        <f>PUNTAJE!U29</f>
        <v>0</v>
      </c>
      <c r="K29" s="1">
        <f>PUNTAJE!X29</f>
        <v>0</v>
      </c>
      <c r="L29" s="1">
        <f>PUNTAJE!AA29</f>
        <v>0</v>
      </c>
      <c r="M29" s="1">
        <f>PUNTAJE!AD29</f>
        <v>0</v>
      </c>
      <c r="N29" s="1">
        <f>PUNTAJE!AG29</f>
        <v>0</v>
      </c>
      <c r="O29" s="1">
        <f>PUNTAJE!AJ29</f>
        <v>0</v>
      </c>
      <c r="P29" s="1">
        <f>PUNTAJE!AM29</f>
        <v>0</v>
      </c>
      <c r="Q29" s="1">
        <f>PUNTAJE!AP29</f>
        <v>0</v>
      </c>
      <c r="R29" s="1">
        <f t="shared" si="0"/>
        <v>500</v>
      </c>
      <c r="S29" s="77" t="s">
        <v>449</v>
      </c>
      <c r="T29" s="77" t="str">
        <f>VLOOKUP(A29,'EV TECNICA'!$A$10:$R$278,7,0)</f>
        <v xml:space="preserve">CUMPLE </v>
      </c>
      <c r="U29" s="203">
        <f t="shared" si="3"/>
        <v>500</v>
      </c>
      <c r="V29" s="76">
        <f>VLOOKUP(A29,'OFERTAS ECONOMICAS'!$A$10:$BC$279,10,0)</f>
        <v>915</v>
      </c>
      <c r="W29" s="77"/>
      <c r="X29" s="80"/>
      <c r="Y29" s="79"/>
      <c r="Z29" s="77"/>
      <c r="AA29" s="80"/>
      <c r="AB29" s="79"/>
    </row>
    <row r="30" spans="1:29" s="14" customFormat="1" ht="25.5" x14ac:dyDescent="0.2">
      <c r="A30" s="183">
        <v>21</v>
      </c>
      <c r="B30" s="136" t="s">
        <v>190</v>
      </c>
      <c r="C30" s="136" t="s">
        <v>183</v>
      </c>
      <c r="D30" s="132">
        <v>1</v>
      </c>
      <c r="E30" s="50" t="s">
        <v>331</v>
      </c>
      <c r="F30" s="1">
        <f>PUNTAJE!I30</f>
        <v>474.15730337078651</v>
      </c>
      <c r="G30" s="1">
        <f>PUNTAJE!L30</f>
        <v>0</v>
      </c>
      <c r="H30" s="1">
        <f>PUNTAJE!O30</f>
        <v>500</v>
      </c>
      <c r="I30" s="1">
        <f>PUNTAJE!R30</f>
        <v>416.17357001972385</v>
      </c>
      <c r="J30" s="1">
        <f>PUNTAJE!U30</f>
        <v>0</v>
      </c>
      <c r="K30" s="1">
        <f>PUNTAJE!X30</f>
        <v>0</v>
      </c>
      <c r="L30" s="1">
        <f>PUNTAJE!AA30</f>
        <v>0</v>
      </c>
      <c r="M30" s="1">
        <f>PUNTAJE!AD30</f>
        <v>0</v>
      </c>
      <c r="N30" s="1">
        <f>PUNTAJE!AG30</f>
        <v>0</v>
      </c>
      <c r="O30" s="1">
        <f>PUNTAJE!AJ30</f>
        <v>0</v>
      </c>
      <c r="P30" s="1">
        <f>PUNTAJE!AM30</f>
        <v>0</v>
      </c>
      <c r="Q30" s="1">
        <f>PUNTAJE!AP30</f>
        <v>0</v>
      </c>
      <c r="R30" s="1">
        <f t="shared" si="0"/>
        <v>500</v>
      </c>
      <c r="S30" s="77" t="s">
        <v>434</v>
      </c>
      <c r="T30" s="77" t="str">
        <f>VLOOKUP(A30,'EV TECNICA'!$A$10:$R$278,9,0)</f>
        <v>CUMPLE</v>
      </c>
      <c r="U30" s="203">
        <f>H30</f>
        <v>500</v>
      </c>
      <c r="V30" s="76">
        <f>VLOOKUP(A30,'OFERTAS ECONOMICAS'!$A$10:$BC$279,18,0)</f>
        <v>844</v>
      </c>
      <c r="W30" s="77"/>
      <c r="X30" s="97"/>
      <c r="Y30" s="76"/>
      <c r="Z30" s="77"/>
      <c r="AA30" s="80"/>
      <c r="AB30" s="79"/>
      <c r="AC30" s="14">
        <f>U30-X30</f>
        <v>500</v>
      </c>
    </row>
    <row r="31" spans="1:29" s="14" customFormat="1" ht="38.25" x14ac:dyDescent="0.2">
      <c r="A31" s="184">
        <v>22</v>
      </c>
      <c r="B31" s="136" t="s">
        <v>345</v>
      </c>
      <c r="C31" s="136" t="s">
        <v>346</v>
      </c>
      <c r="D31" s="132">
        <v>1</v>
      </c>
      <c r="E31" s="50" t="s">
        <v>331</v>
      </c>
      <c r="F31" s="1">
        <f>PUNTAJE!I31</f>
        <v>500</v>
      </c>
      <c r="G31" s="1">
        <f>PUNTAJE!L31</f>
        <v>0</v>
      </c>
      <c r="H31" s="1">
        <f>PUNTAJE!O31</f>
        <v>350.2626970227671</v>
      </c>
      <c r="I31" s="1">
        <f>PUNTAJE!R31</f>
        <v>0</v>
      </c>
      <c r="J31" s="1">
        <f>PUNTAJE!U31</f>
        <v>0</v>
      </c>
      <c r="K31" s="1">
        <f>PUNTAJE!X31</f>
        <v>0</v>
      </c>
      <c r="L31" s="1">
        <f>PUNTAJE!AA31</f>
        <v>0</v>
      </c>
      <c r="M31" s="1">
        <f>PUNTAJE!AD31</f>
        <v>0</v>
      </c>
      <c r="N31" s="1">
        <f>PUNTAJE!AG31</f>
        <v>0</v>
      </c>
      <c r="O31" s="1">
        <f>PUNTAJE!AJ31</f>
        <v>0</v>
      </c>
      <c r="P31" s="1">
        <f>PUNTAJE!AM31</f>
        <v>0</v>
      </c>
      <c r="Q31" s="1">
        <f>PUNTAJE!AP31</f>
        <v>0</v>
      </c>
      <c r="R31" s="1">
        <f t="shared" si="0"/>
        <v>500</v>
      </c>
      <c r="S31" s="77" t="s">
        <v>449</v>
      </c>
      <c r="T31" s="77" t="str">
        <f>VLOOKUP(A31,'EV TECNICA'!$A$10:$R$278,7,0)</f>
        <v xml:space="preserve">CUMPLE </v>
      </c>
      <c r="U31" s="203">
        <f>F31</f>
        <v>500</v>
      </c>
      <c r="V31" s="76">
        <f>VLOOKUP(A31,'OFERTAS ECONOMICAS'!$A$10:$BC$279,10,0)</f>
        <v>40000</v>
      </c>
      <c r="W31" s="77"/>
      <c r="X31" s="80"/>
      <c r="Y31" s="79"/>
      <c r="Z31" s="77"/>
      <c r="AA31" s="80"/>
      <c r="AB31" s="79"/>
    </row>
    <row r="32" spans="1:29" s="14" customFormat="1" ht="12.75" x14ac:dyDescent="0.2">
      <c r="A32" s="183">
        <v>23</v>
      </c>
      <c r="B32" s="136" t="s">
        <v>45</v>
      </c>
      <c r="C32" s="136" t="s">
        <v>44</v>
      </c>
      <c r="D32" s="132">
        <v>1</v>
      </c>
      <c r="E32" s="50" t="s">
        <v>331</v>
      </c>
      <c r="F32" s="1">
        <f>PUNTAJE!I32</f>
        <v>0</v>
      </c>
      <c r="G32" s="1">
        <f>PUNTAJE!L32</f>
        <v>0</v>
      </c>
      <c r="H32" s="1">
        <f>PUNTAJE!O32</f>
        <v>0</v>
      </c>
      <c r="I32" s="1">
        <f>PUNTAJE!R32</f>
        <v>0</v>
      </c>
      <c r="J32" s="1">
        <f>PUNTAJE!U32</f>
        <v>0</v>
      </c>
      <c r="K32" s="1">
        <f>PUNTAJE!X32</f>
        <v>0</v>
      </c>
      <c r="L32" s="1">
        <f>PUNTAJE!AA32</f>
        <v>0</v>
      </c>
      <c r="M32" s="1">
        <f>PUNTAJE!AD32</f>
        <v>0</v>
      </c>
      <c r="N32" s="1">
        <f>PUNTAJE!AG32</f>
        <v>0</v>
      </c>
      <c r="O32" s="1">
        <f>PUNTAJE!AJ32</f>
        <v>0</v>
      </c>
      <c r="P32" s="1">
        <f>PUNTAJE!AM32</f>
        <v>0</v>
      </c>
      <c r="Q32" s="1">
        <f>PUNTAJE!AP32</f>
        <v>0</v>
      </c>
      <c r="R32" s="1">
        <f t="shared" si="0"/>
        <v>0</v>
      </c>
      <c r="S32" s="77" t="s">
        <v>471</v>
      </c>
      <c r="T32" s="77"/>
      <c r="U32" s="97"/>
      <c r="V32" s="76"/>
      <c r="W32" s="77"/>
      <c r="X32" s="97"/>
      <c r="Y32" s="76"/>
      <c r="Z32" s="77"/>
      <c r="AA32" s="80"/>
      <c r="AB32" s="79"/>
      <c r="AC32" s="14">
        <f>U32-X32</f>
        <v>0</v>
      </c>
    </row>
    <row r="33" spans="1:29" s="14" customFormat="1" ht="38.25" x14ac:dyDescent="0.2">
      <c r="A33" s="184">
        <v>24</v>
      </c>
      <c r="B33" s="136" t="s">
        <v>46</v>
      </c>
      <c r="C33" s="136" t="s">
        <v>44</v>
      </c>
      <c r="D33" s="132">
        <v>1</v>
      </c>
      <c r="E33" s="50" t="s">
        <v>331</v>
      </c>
      <c r="F33" s="1">
        <f>PUNTAJE!I33</f>
        <v>0</v>
      </c>
      <c r="G33" s="1">
        <f>PUNTAJE!L33</f>
        <v>0</v>
      </c>
      <c r="H33" s="1">
        <f>PUNTAJE!O33</f>
        <v>0</v>
      </c>
      <c r="I33" s="1">
        <f>PUNTAJE!R33</f>
        <v>0</v>
      </c>
      <c r="J33" s="1">
        <f>PUNTAJE!U33</f>
        <v>0</v>
      </c>
      <c r="K33" s="1">
        <f>PUNTAJE!X33</f>
        <v>0</v>
      </c>
      <c r="L33" s="1">
        <f>PUNTAJE!AA33</f>
        <v>0</v>
      </c>
      <c r="M33" s="1">
        <f>PUNTAJE!AD33</f>
        <v>0</v>
      </c>
      <c r="N33" s="1">
        <f>PUNTAJE!AG33</f>
        <v>0</v>
      </c>
      <c r="O33" s="1">
        <f>PUNTAJE!AJ33</f>
        <v>0</v>
      </c>
      <c r="P33" s="1">
        <f>PUNTAJE!AM33</f>
        <v>0</v>
      </c>
      <c r="Q33" s="1">
        <f>PUNTAJE!AP33</f>
        <v>0</v>
      </c>
      <c r="R33" s="1">
        <f t="shared" si="0"/>
        <v>0</v>
      </c>
      <c r="S33" s="77" t="s">
        <v>471</v>
      </c>
      <c r="T33" s="77"/>
      <c r="U33" s="97"/>
      <c r="V33" s="76"/>
      <c r="W33" s="77"/>
      <c r="X33" s="80"/>
      <c r="Y33" s="79"/>
      <c r="Z33" s="77"/>
      <c r="AA33" s="80"/>
      <c r="AB33" s="79"/>
    </row>
    <row r="34" spans="1:29" s="14" customFormat="1" ht="38.25" x14ac:dyDescent="0.2">
      <c r="A34" s="183">
        <v>25</v>
      </c>
      <c r="B34" s="136" t="s">
        <v>347</v>
      </c>
      <c r="C34" s="136" t="s">
        <v>44</v>
      </c>
      <c r="D34" s="132">
        <v>1</v>
      </c>
      <c r="E34" s="50" t="s">
        <v>331</v>
      </c>
      <c r="F34" s="1">
        <f>PUNTAJE!I34</f>
        <v>0</v>
      </c>
      <c r="G34" s="1">
        <f>PUNTAJE!L34</f>
        <v>0</v>
      </c>
      <c r="H34" s="1">
        <f>PUNTAJE!O34</f>
        <v>0</v>
      </c>
      <c r="I34" s="1">
        <f>PUNTAJE!R34</f>
        <v>0</v>
      </c>
      <c r="J34" s="1">
        <f>PUNTAJE!U34</f>
        <v>0</v>
      </c>
      <c r="K34" s="1">
        <f>PUNTAJE!X34</f>
        <v>0</v>
      </c>
      <c r="L34" s="1">
        <f>PUNTAJE!AA34</f>
        <v>0</v>
      </c>
      <c r="M34" s="1">
        <f>PUNTAJE!AD34</f>
        <v>0</v>
      </c>
      <c r="N34" s="1">
        <f>PUNTAJE!AG34</f>
        <v>0</v>
      </c>
      <c r="O34" s="1">
        <f>PUNTAJE!AJ34</f>
        <v>0</v>
      </c>
      <c r="P34" s="1">
        <f>PUNTAJE!AM34</f>
        <v>0</v>
      </c>
      <c r="Q34" s="1">
        <f>PUNTAJE!AP34</f>
        <v>0</v>
      </c>
      <c r="R34" s="1">
        <f t="shared" si="0"/>
        <v>0</v>
      </c>
      <c r="S34" s="77" t="s">
        <v>471</v>
      </c>
      <c r="T34" s="77"/>
      <c r="U34" s="97"/>
      <c r="V34" s="76"/>
      <c r="W34" s="77"/>
      <c r="X34" s="80"/>
      <c r="Y34" s="79"/>
      <c r="Z34" s="77"/>
      <c r="AA34" s="80"/>
      <c r="AB34" s="79"/>
    </row>
    <row r="35" spans="1:29" s="14" customFormat="1" ht="25.5" x14ac:dyDescent="0.2">
      <c r="A35" s="184">
        <v>26</v>
      </c>
      <c r="B35" s="49" t="s">
        <v>47</v>
      </c>
      <c r="C35" s="49" t="s">
        <v>44</v>
      </c>
      <c r="D35" s="132">
        <v>1</v>
      </c>
      <c r="E35" s="50" t="s">
        <v>331</v>
      </c>
      <c r="F35" s="1">
        <f>PUNTAJE!I35</f>
        <v>0</v>
      </c>
      <c r="G35" s="1">
        <f>PUNTAJE!L35</f>
        <v>0</v>
      </c>
      <c r="H35" s="1">
        <f>PUNTAJE!O35</f>
        <v>0</v>
      </c>
      <c r="I35" s="1">
        <f>PUNTAJE!R35</f>
        <v>0</v>
      </c>
      <c r="J35" s="1">
        <f>PUNTAJE!U35</f>
        <v>0</v>
      </c>
      <c r="K35" s="1">
        <f>PUNTAJE!X35</f>
        <v>0</v>
      </c>
      <c r="L35" s="1">
        <f>PUNTAJE!AA35</f>
        <v>0</v>
      </c>
      <c r="M35" s="1">
        <f>PUNTAJE!AD35</f>
        <v>0</v>
      </c>
      <c r="N35" s="1">
        <f>PUNTAJE!AG35</f>
        <v>0</v>
      </c>
      <c r="O35" s="1">
        <f>PUNTAJE!AJ35</f>
        <v>0</v>
      </c>
      <c r="P35" s="1">
        <f>PUNTAJE!AM35</f>
        <v>0</v>
      </c>
      <c r="Q35" s="1">
        <f>PUNTAJE!AP35</f>
        <v>0</v>
      </c>
      <c r="R35" s="1">
        <f t="shared" si="0"/>
        <v>0</v>
      </c>
      <c r="S35" s="77" t="s">
        <v>471</v>
      </c>
      <c r="T35" s="77"/>
      <c r="U35" s="97"/>
      <c r="V35" s="76"/>
      <c r="W35" s="77"/>
      <c r="X35" s="80"/>
      <c r="Y35" s="79"/>
      <c r="Z35" s="77"/>
      <c r="AA35" s="80"/>
      <c r="AB35" s="79"/>
    </row>
    <row r="36" spans="1:29" s="14" customFormat="1" ht="38.25" x14ac:dyDescent="0.2">
      <c r="A36" s="183">
        <v>27</v>
      </c>
      <c r="B36" s="49" t="s">
        <v>48</v>
      </c>
      <c r="C36" s="49" t="s">
        <v>44</v>
      </c>
      <c r="D36" s="132">
        <v>1</v>
      </c>
      <c r="E36" s="50" t="s">
        <v>331</v>
      </c>
      <c r="F36" s="1">
        <f>PUNTAJE!I36</f>
        <v>0</v>
      </c>
      <c r="G36" s="1">
        <f>PUNTAJE!L36</f>
        <v>0</v>
      </c>
      <c r="H36" s="1">
        <f>PUNTAJE!O36</f>
        <v>0</v>
      </c>
      <c r="I36" s="1">
        <f>PUNTAJE!R36</f>
        <v>0</v>
      </c>
      <c r="J36" s="1">
        <f>PUNTAJE!U36</f>
        <v>0</v>
      </c>
      <c r="K36" s="1">
        <f>PUNTAJE!X36</f>
        <v>0</v>
      </c>
      <c r="L36" s="1">
        <f>PUNTAJE!AA36</f>
        <v>0</v>
      </c>
      <c r="M36" s="1">
        <f>PUNTAJE!AD36</f>
        <v>0</v>
      </c>
      <c r="N36" s="1">
        <f>PUNTAJE!AG36</f>
        <v>0</v>
      </c>
      <c r="O36" s="1">
        <f>PUNTAJE!AJ36</f>
        <v>0</v>
      </c>
      <c r="P36" s="1">
        <f>PUNTAJE!AM36</f>
        <v>0</v>
      </c>
      <c r="Q36" s="1">
        <f>PUNTAJE!AP36</f>
        <v>0</v>
      </c>
      <c r="R36" s="1">
        <f t="shared" si="0"/>
        <v>0</v>
      </c>
      <c r="S36" s="77" t="s">
        <v>471</v>
      </c>
      <c r="T36" s="77"/>
      <c r="U36" s="97"/>
      <c r="V36" s="76"/>
      <c r="W36" s="77"/>
      <c r="X36" s="80"/>
      <c r="Y36" s="79"/>
      <c r="Z36" s="77"/>
      <c r="AA36" s="80"/>
      <c r="AB36" s="79"/>
    </row>
    <row r="37" spans="1:29" s="14" customFormat="1" ht="38.25" x14ac:dyDescent="0.2">
      <c r="A37" s="184">
        <v>28</v>
      </c>
      <c r="B37" s="49" t="s">
        <v>49</v>
      </c>
      <c r="C37" s="49" t="s">
        <v>44</v>
      </c>
      <c r="D37" s="132">
        <v>1</v>
      </c>
      <c r="E37" s="50" t="s">
        <v>331</v>
      </c>
      <c r="F37" s="1">
        <f>PUNTAJE!I37</f>
        <v>0</v>
      </c>
      <c r="G37" s="1">
        <f>PUNTAJE!L37</f>
        <v>0</v>
      </c>
      <c r="H37" s="1">
        <f>PUNTAJE!O37</f>
        <v>0</v>
      </c>
      <c r="I37" s="1">
        <f>PUNTAJE!R37</f>
        <v>0</v>
      </c>
      <c r="J37" s="1">
        <f>PUNTAJE!U37</f>
        <v>0</v>
      </c>
      <c r="K37" s="1">
        <f>PUNTAJE!X37</f>
        <v>0</v>
      </c>
      <c r="L37" s="1">
        <f>PUNTAJE!AA37</f>
        <v>0</v>
      </c>
      <c r="M37" s="1">
        <f>PUNTAJE!AD37</f>
        <v>0</v>
      </c>
      <c r="N37" s="1">
        <f>PUNTAJE!AG37</f>
        <v>0</v>
      </c>
      <c r="O37" s="1">
        <f>PUNTAJE!AJ37</f>
        <v>0</v>
      </c>
      <c r="P37" s="1">
        <f>PUNTAJE!AM37</f>
        <v>0</v>
      </c>
      <c r="Q37" s="1">
        <f>PUNTAJE!AP37</f>
        <v>0</v>
      </c>
      <c r="R37" s="1">
        <f t="shared" si="0"/>
        <v>0</v>
      </c>
      <c r="S37" s="77" t="s">
        <v>471</v>
      </c>
      <c r="T37" s="77"/>
      <c r="U37" s="97"/>
      <c r="V37" s="76"/>
      <c r="W37" s="77"/>
      <c r="X37" s="97"/>
      <c r="Y37" s="76"/>
      <c r="Z37" s="77"/>
      <c r="AA37" s="80"/>
      <c r="AB37" s="79"/>
      <c r="AC37" s="14">
        <f>U37-X37</f>
        <v>0</v>
      </c>
    </row>
    <row r="38" spans="1:29" s="14" customFormat="1" ht="38.25" x14ac:dyDescent="0.2">
      <c r="A38" s="183">
        <v>29</v>
      </c>
      <c r="B38" s="49" t="s">
        <v>50</v>
      </c>
      <c r="C38" s="49" t="s">
        <v>44</v>
      </c>
      <c r="D38" s="132">
        <v>1</v>
      </c>
      <c r="E38" s="50" t="s">
        <v>331</v>
      </c>
      <c r="F38" s="1">
        <f>PUNTAJE!I38</f>
        <v>0</v>
      </c>
      <c r="G38" s="1">
        <f>PUNTAJE!L38</f>
        <v>0</v>
      </c>
      <c r="H38" s="1">
        <f>PUNTAJE!O38</f>
        <v>0</v>
      </c>
      <c r="I38" s="1">
        <f>PUNTAJE!R38</f>
        <v>0</v>
      </c>
      <c r="J38" s="1">
        <f>PUNTAJE!U38</f>
        <v>0</v>
      </c>
      <c r="K38" s="1">
        <f>PUNTAJE!X38</f>
        <v>0</v>
      </c>
      <c r="L38" s="1">
        <f>PUNTAJE!AA38</f>
        <v>0</v>
      </c>
      <c r="M38" s="1">
        <f>PUNTAJE!AD38</f>
        <v>0</v>
      </c>
      <c r="N38" s="1">
        <f>PUNTAJE!AG38</f>
        <v>0</v>
      </c>
      <c r="O38" s="1">
        <f>PUNTAJE!AJ38</f>
        <v>0</v>
      </c>
      <c r="P38" s="1">
        <f>PUNTAJE!AM38</f>
        <v>0</v>
      </c>
      <c r="Q38" s="1">
        <f>PUNTAJE!AP38</f>
        <v>0</v>
      </c>
      <c r="R38" s="1">
        <f t="shared" si="0"/>
        <v>0</v>
      </c>
      <c r="S38" s="77" t="s">
        <v>471</v>
      </c>
      <c r="T38" s="77"/>
      <c r="U38" s="97"/>
      <c r="V38" s="76"/>
      <c r="W38" s="77"/>
      <c r="X38" s="80"/>
      <c r="Y38" s="79"/>
      <c r="Z38" s="77"/>
      <c r="AA38" s="80"/>
      <c r="AB38" s="79"/>
    </row>
    <row r="39" spans="1:29" s="14" customFormat="1" ht="12.75" x14ac:dyDescent="0.2">
      <c r="A39" s="184">
        <v>30</v>
      </c>
      <c r="B39" s="49" t="s">
        <v>51</v>
      </c>
      <c r="C39" s="49" t="s">
        <v>44</v>
      </c>
      <c r="D39" s="132">
        <v>1</v>
      </c>
      <c r="E39" s="50" t="s">
        <v>331</v>
      </c>
      <c r="F39" s="1">
        <f>PUNTAJE!I39</f>
        <v>0</v>
      </c>
      <c r="G39" s="1">
        <f>PUNTAJE!L39</f>
        <v>0</v>
      </c>
      <c r="H39" s="1">
        <f>PUNTAJE!O39</f>
        <v>0</v>
      </c>
      <c r="I39" s="1">
        <f>PUNTAJE!R39</f>
        <v>0</v>
      </c>
      <c r="J39" s="1">
        <f>PUNTAJE!U39</f>
        <v>0</v>
      </c>
      <c r="K39" s="1">
        <f>PUNTAJE!X39</f>
        <v>0</v>
      </c>
      <c r="L39" s="1">
        <f>PUNTAJE!AA39</f>
        <v>0</v>
      </c>
      <c r="M39" s="1">
        <f>PUNTAJE!AD39</f>
        <v>0</v>
      </c>
      <c r="N39" s="1">
        <f>PUNTAJE!AG39</f>
        <v>0</v>
      </c>
      <c r="O39" s="1">
        <f>PUNTAJE!AJ39</f>
        <v>0</v>
      </c>
      <c r="P39" s="1">
        <f>PUNTAJE!AM39</f>
        <v>0</v>
      </c>
      <c r="Q39" s="1">
        <f>PUNTAJE!AP39</f>
        <v>0</v>
      </c>
      <c r="R39" s="1">
        <f t="shared" si="0"/>
        <v>0</v>
      </c>
      <c r="S39" s="77" t="s">
        <v>471</v>
      </c>
      <c r="T39" s="77"/>
      <c r="U39" s="97"/>
      <c r="V39" s="76"/>
      <c r="W39" s="77"/>
      <c r="X39" s="80"/>
      <c r="Y39" s="79"/>
      <c r="Z39" s="77"/>
      <c r="AA39" s="80"/>
      <c r="AB39" s="79"/>
    </row>
    <row r="40" spans="1:29" s="14" customFormat="1" ht="12.75" x14ac:dyDescent="0.2">
      <c r="A40" s="183">
        <v>31</v>
      </c>
      <c r="B40" s="49" t="s">
        <v>52</v>
      </c>
      <c r="C40" s="49" t="s">
        <v>44</v>
      </c>
      <c r="D40" s="132">
        <v>1</v>
      </c>
      <c r="E40" s="50" t="s">
        <v>331</v>
      </c>
      <c r="F40" s="1">
        <f>PUNTAJE!I40</f>
        <v>0</v>
      </c>
      <c r="G40" s="1">
        <f>PUNTAJE!L40</f>
        <v>0</v>
      </c>
      <c r="H40" s="1">
        <f>PUNTAJE!O40</f>
        <v>0</v>
      </c>
      <c r="I40" s="1">
        <f>PUNTAJE!R40</f>
        <v>0</v>
      </c>
      <c r="J40" s="1">
        <f>PUNTAJE!U40</f>
        <v>0</v>
      </c>
      <c r="K40" s="1">
        <f>PUNTAJE!X40</f>
        <v>0</v>
      </c>
      <c r="L40" s="1">
        <f>PUNTAJE!AA40</f>
        <v>0</v>
      </c>
      <c r="M40" s="1">
        <f>PUNTAJE!AD40</f>
        <v>0</v>
      </c>
      <c r="N40" s="1">
        <f>PUNTAJE!AG40</f>
        <v>0</v>
      </c>
      <c r="O40" s="1">
        <f>PUNTAJE!AJ40</f>
        <v>0</v>
      </c>
      <c r="P40" s="1">
        <f>PUNTAJE!AM40</f>
        <v>0</v>
      </c>
      <c r="Q40" s="1">
        <f>PUNTAJE!AP40</f>
        <v>0</v>
      </c>
      <c r="R40" s="1">
        <f t="shared" si="0"/>
        <v>0</v>
      </c>
      <c r="S40" s="77" t="s">
        <v>471</v>
      </c>
      <c r="T40" s="77"/>
      <c r="U40" s="97"/>
      <c r="V40" s="76"/>
      <c r="W40" s="77"/>
      <c r="X40" s="97"/>
      <c r="Y40" s="76"/>
      <c r="Z40" s="77"/>
      <c r="AA40" s="80"/>
      <c r="AB40" s="79"/>
      <c r="AC40" s="14">
        <f>U40-X40</f>
        <v>0</v>
      </c>
    </row>
    <row r="41" spans="1:29" s="14" customFormat="1" ht="12.75" x14ac:dyDescent="0.2">
      <c r="A41" s="184">
        <v>32</v>
      </c>
      <c r="B41" s="49" t="s">
        <v>53</v>
      </c>
      <c r="C41" s="49" t="s">
        <v>44</v>
      </c>
      <c r="D41" s="132">
        <v>1</v>
      </c>
      <c r="E41" s="50" t="s">
        <v>331</v>
      </c>
      <c r="F41" s="1">
        <f>PUNTAJE!I41</f>
        <v>0</v>
      </c>
      <c r="G41" s="1">
        <f>PUNTAJE!L41</f>
        <v>0</v>
      </c>
      <c r="H41" s="1">
        <f>PUNTAJE!O41</f>
        <v>0</v>
      </c>
      <c r="I41" s="1">
        <f>PUNTAJE!R41</f>
        <v>0</v>
      </c>
      <c r="J41" s="1">
        <f>PUNTAJE!U41</f>
        <v>0</v>
      </c>
      <c r="K41" s="1">
        <f>PUNTAJE!X41</f>
        <v>0</v>
      </c>
      <c r="L41" s="1">
        <f>PUNTAJE!AA41</f>
        <v>0</v>
      </c>
      <c r="M41" s="1">
        <f>PUNTAJE!AD41</f>
        <v>0</v>
      </c>
      <c r="N41" s="1">
        <f>PUNTAJE!AG41</f>
        <v>0</v>
      </c>
      <c r="O41" s="1">
        <f>PUNTAJE!AJ41</f>
        <v>0</v>
      </c>
      <c r="P41" s="1">
        <f>PUNTAJE!AM41</f>
        <v>0</v>
      </c>
      <c r="Q41" s="1">
        <f>PUNTAJE!AP41</f>
        <v>0</v>
      </c>
      <c r="R41" s="1">
        <f t="shared" si="0"/>
        <v>0</v>
      </c>
      <c r="S41" s="77" t="s">
        <v>471</v>
      </c>
      <c r="T41" s="77"/>
      <c r="U41" s="78"/>
      <c r="V41" s="79"/>
      <c r="W41" s="77"/>
      <c r="X41" s="80"/>
      <c r="Y41" s="79"/>
      <c r="Z41" s="77"/>
      <c r="AA41" s="80"/>
      <c r="AB41" s="79"/>
    </row>
    <row r="42" spans="1:29" s="14" customFormat="1" ht="12.75" x14ac:dyDescent="0.2">
      <c r="A42" s="183">
        <v>33</v>
      </c>
      <c r="B42" s="49" t="s">
        <v>64</v>
      </c>
      <c r="C42" s="49" t="s">
        <v>63</v>
      </c>
      <c r="D42" s="132">
        <v>1</v>
      </c>
      <c r="E42" s="50" t="s">
        <v>331</v>
      </c>
      <c r="F42" s="1">
        <f>PUNTAJE!I42</f>
        <v>0</v>
      </c>
      <c r="G42" s="1">
        <f>PUNTAJE!L42</f>
        <v>0</v>
      </c>
      <c r="H42" s="1">
        <f>PUNTAJE!O42</f>
        <v>0</v>
      </c>
      <c r="I42" s="1">
        <f>PUNTAJE!R42</f>
        <v>0</v>
      </c>
      <c r="J42" s="1">
        <f>PUNTAJE!U42</f>
        <v>0</v>
      </c>
      <c r="K42" s="1">
        <f>PUNTAJE!X42</f>
        <v>0</v>
      </c>
      <c r="L42" s="1">
        <f>PUNTAJE!AA42</f>
        <v>0</v>
      </c>
      <c r="M42" s="1">
        <f>PUNTAJE!AD42</f>
        <v>0</v>
      </c>
      <c r="N42" s="1">
        <f>PUNTAJE!AG42</f>
        <v>0</v>
      </c>
      <c r="O42" s="1">
        <f>PUNTAJE!AJ42</f>
        <v>0</v>
      </c>
      <c r="P42" s="1">
        <f>PUNTAJE!AM42</f>
        <v>0</v>
      </c>
      <c r="Q42" s="1">
        <f>PUNTAJE!AP42</f>
        <v>0</v>
      </c>
      <c r="R42" s="1">
        <f t="shared" si="0"/>
        <v>0</v>
      </c>
      <c r="S42" s="77" t="s">
        <v>471</v>
      </c>
      <c r="T42" s="77"/>
      <c r="U42" s="78"/>
      <c r="V42" s="79"/>
      <c r="W42" s="77"/>
      <c r="X42" s="80"/>
      <c r="Y42" s="79"/>
      <c r="Z42" s="77"/>
      <c r="AA42" s="80"/>
      <c r="AB42" s="79"/>
    </row>
    <row r="43" spans="1:29" s="14" customFormat="1" ht="25.5" x14ac:dyDescent="0.2">
      <c r="A43" s="184">
        <v>34</v>
      </c>
      <c r="B43" s="49" t="s">
        <v>78</v>
      </c>
      <c r="C43" s="49" t="s">
        <v>79</v>
      </c>
      <c r="D43" s="132">
        <v>1</v>
      </c>
      <c r="E43" s="50" t="s">
        <v>331</v>
      </c>
      <c r="F43" s="1">
        <f>PUNTAJE!I43</f>
        <v>0</v>
      </c>
      <c r="G43" s="1">
        <f>PUNTAJE!L43</f>
        <v>0</v>
      </c>
      <c r="H43" s="1">
        <f>PUNTAJE!O43</f>
        <v>0</v>
      </c>
      <c r="I43" s="1">
        <f>PUNTAJE!R43</f>
        <v>0</v>
      </c>
      <c r="J43" s="1">
        <f>PUNTAJE!U43</f>
        <v>0</v>
      </c>
      <c r="K43" s="1">
        <f>PUNTAJE!X43</f>
        <v>500</v>
      </c>
      <c r="L43" s="1">
        <f>PUNTAJE!AA43</f>
        <v>0</v>
      </c>
      <c r="M43" s="1">
        <f>PUNTAJE!AD43</f>
        <v>0</v>
      </c>
      <c r="N43" s="1">
        <f>PUNTAJE!AG43</f>
        <v>0</v>
      </c>
      <c r="O43" s="1">
        <f>PUNTAJE!AJ43</f>
        <v>0</v>
      </c>
      <c r="P43" s="1">
        <f>PUNTAJE!AM43</f>
        <v>0</v>
      </c>
      <c r="Q43" s="1">
        <f>PUNTAJE!AP43</f>
        <v>0</v>
      </c>
      <c r="R43" s="1">
        <f t="shared" si="0"/>
        <v>500</v>
      </c>
      <c r="S43" s="77" t="s">
        <v>310</v>
      </c>
      <c r="T43" s="77" t="str">
        <f>VLOOKUP(A43,'EV TECNICA'!$A$10:$R$278,12,0)</f>
        <v xml:space="preserve">CUMPLE </v>
      </c>
      <c r="U43" s="78">
        <f>K43</f>
        <v>500</v>
      </c>
      <c r="V43" s="204">
        <f>VLOOKUP(A43,'OFERTAS ECONOMICAS'!$A$10:$BC$279,30,0)</f>
        <v>29393</v>
      </c>
      <c r="W43" s="77"/>
      <c r="X43" s="80"/>
      <c r="Y43" s="79"/>
      <c r="Z43" s="77"/>
      <c r="AA43" s="80"/>
      <c r="AB43" s="79"/>
    </row>
    <row r="44" spans="1:29" s="14" customFormat="1" ht="25.5" x14ac:dyDescent="0.2">
      <c r="A44" s="183">
        <v>35</v>
      </c>
      <c r="B44" s="49" t="s">
        <v>80</v>
      </c>
      <c r="C44" s="49" t="s">
        <v>79</v>
      </c>
      <c r="D44" s="132">
        <v>1</v>
      </c>
      <c r="E44" s="50" t="s">
        <v>331</v>
      </c>
      <c r="F44" s="1">
        <f>PUNTAJE!I44</f>
        <v>0</v>
      </c>
      <c r="G44" s="1">
        <f>PUNTAJE!L44</f>
        <v>0</v>
      </c>
      <c r="H44" s="1">
        <f>PUNTAJE!O44</f>
        <v>0</v>
      </c>
      <c r="I44" s="1">
        <f>PUNTAJE!R44</f>
        <v>0</v>
      </c>
      <c r="J44" s="1">
        <f>PUNTAJE!U44</f>
        <v>0</v>
      </c>
      <c r="K44" s="1">
        <f>PUNTAJE!X44</f>
        <v>0</v>
      </c>
      <c r="L44" s="1">
        <f>PUNTAJE!AA44</f>
        <v>0</v>
      </c>
      <c r="M44" s="1">
        <f>PUNTAJE!AD44</f>
        <v>0</v>
      </c>
      <c r="N44" s="1">
        <f>PUNTAJE!AG44</f>
        <v>0</v>
      </c>
      <c r="O44" s="1">
        <f>PUNTAJE!AJ44</f>
        <v>0</v>
      </c>
      <c r="P44" s="1">
        <f>PUNTAJE!AM44</f>
        <v>0</v>
      </c>
      <c r="Q44" s="1">
        <f>PUNTAJE!AP44</f>
        <v>0</v>
      </c>
      <c r="R44" s="1">
        <f t="shared" si="0"/>
        <v>0</v>
      </c>
      <c r="S44" s="77" t="s">
        <v>471</v>
      </c>
      <c r="T44" s="77"/>
      <c r="U44" s="78"/>
      <c r="V44" s="79"/>
      <c r="W44" s="77"/>
      <c r="X44" s="80"/>
      <c r="Y44" s="79"/>
      <c r="Z44" s="77"/>
      <c r="AA44" s="80"/>
      <c r="AB44" s="79"/>
    </row>
    <row r="45" spans="1:29" s="14" customFormat="1" ht="38.25" x14ac:dyDescent="0.2">
      <c r="A45" s="184">
        <v>36</v>
      </c>
      <c r="B45" s="49" t="s">
        <v>81</v>
      </c>
      <c r="C45" s="49" t="s">
        <v>79</v>
      </c>
      <c r="D45" s="132">
        <v>1</v>
      </c>
      <c r="E45" s="50" t="s">
        <v>331</v>
      </c>
      <c r="F45" s="1">
        <f>PUNTAJE!I45</f>
        <v>0</v>
      </c>
      <c r="G45" s="1">
        <f>PUNTAJE!L45</f>
        <v>0</v>
      </c>
      <c r="H45" s="1">
        <f>PUNTAJE!O45</f>
        <v>0</v>
      </c>
      <c r="I45" s="1">
        <f>PUNTAJE!R45</f>
        <v>0</v>
      </c>
      <c r="J45" s="1">
        <f>PUNTAJE!U45</f>
        <v>0</v>
      </c>
      <c r="K45" s="1">
        <f>PUNTAJE!X45</f>
        <v>0</v>
      </c>
      <c r="L45" s="1">
        <f>PUNTAJE!AA45</f>
        <v>0</v>
      </c>
      <c r="M45" s="1">
        <f>PUNTAJE!AD45</f>
        <v>0</v>
      </c>
      <c r="N45" s="1">
        <f>PUNTAJE!AG45</f>
        <v>0</v>
      </c>
      <c r="O45" s="1">
        <f>PUNTAJE!AJ45</f>
        <v>0</v>
      </c>
      <c r="P45" s="1">
        <f>PUNTAJE!AM45</f>
        <v>0</v>
      </c>
      <c r="Q45" s="1">
        <f>PUNTAJE!AP45</f>
        <v>0</v>
      </c>
      <c r="R45" s="1">
        <f t="shared" si="0"/>
        <v>0</v>
      </c>
      <c r="S45" s="77" t="s">
        <v>471</v>
      </c>
      <c r="T45" s="77"/>
      <c r="U45" s="78"/>
      <c r="V45" s="79"/>
      <c r="W45" s="77"/>
      <c r="X45" s="80"/>
      <c r="Y45" s="79"/>
      <c r="Z45" s="77"/>
      <c r="AA45" s="80"/>
      <c r="AB45" s="79"/>
    </row>
    <row r="46" spans="1:29" s="14" customFormat="1" ht="38.25" x14ac:dyDescent="0.2">
      <c r="A46" s="183">
        <v>37</v>
      </c>
      <c r="B46" s="49" t="s">
        <v>96</v>
      </c>
      <c r="C46" s="49" t="s">
        <v>89</v>
      </c>
      <c r="D46" s="132">
        <v>1</v>
      </c>
      <c r="E46" s="50" t="s">
        <v>331</v>
      </c>
      <c r="F46" s="1">
        <f>PUNTAJE!I46</f>
        <v>0</v>
      </c>
      <c r="G46" s="1">
        <f>PUNTAJE!L46</f>
        <v>0</v>
      </c>
      <c r="H46" s="1">
        <f>PUNTAJE!O46</f>
        <v>0</v>
      </c>
      <c r="I46" s="1">
        <f>PUNTAJE!R46</f>
        <v>0</v>
      </c>
      <c r="J46" s="1">
        <f>PUNTAJE!U46</f>
        <v>0</v>
      </c>
      <c r="K46" s="1">
        <f>PUNTAJE!X46</f>
        <v>0</v>
      </c>
      <c r="L46" s="1">
        <f>PUNTAJE!AA46</f>
        <v>0</v>
      </c>
      <c r="M46" s="1">
        <f>PUNTAJE!AD46</f>
        <v>0</v>
      </c>
      <c r="N46" s="1">
        <f>PUNTAJE!AG46</f>
        <v>0</v>
      </c>
      <c r="O46" s="1">
        <f>PUNTAJE!AJ46</f>
        <v>0</v>
      </c>
      <c r="P46" s="1">
        <f>PUNTAJE!AM46</f>
        <v>0</v>
      </c>
      <c r="Q46" s="1">
        <f>PUNTAJE!AP46</f>
        <v>0</v>
      </c>
      <c r="R46" s="1">
        <f t="shared" si="0"/>
        <v>0</v>
      </c>
      <c r="S46" s="77" t="s">
        <v>471</v>
      </c>
      <c r="T46" s="77"/>
      <c r="U46" s="97"/>
      <c r="V46" s="76"/>
      <c r="W46" s="77"/>
      <c r="X46" s="80"/>
      <c r="Y46" s="79"/>
      <c r="Z46" s="77"/>
      <c r="AA46" s="80"/>
      <c r="AB46" s="79"/>
    </row>
    <row r="47" spans="1:29" s="14" customFormat="1" ht="25.5" x14ac:dyDescent="0.2">
      <c r="A47" s="184">
        <v>38</v>
      </c>
      <c r="B47" s="49" t="s">
        <v>98</v>
      </c>
      <c r="C47" s="49" t="s">
        <v>89</v>
      </c>
      <c r="D47" s="132">
        <v>1</v>
      </c>
      <c r="E47" s="50" t="s">
        <v>331</v>
      </c>
      <c r="F47" s="1">
        <f>PUNTAJE!I47</f>
        <v>0</v>
      </c>
      <c r="G47" s="1">
        <f>PUNTAJE!L47</f>
        <v>0</v>
      </c>
      <c r="H47" s="1">
        <f>PUNTAJE!O47</f>
        <v>0</v>
      </c>
      <c r="I47" s="1">
        <f>PUNTAJE!R47</f>
        <v>0</v>
      </c>
      <c r="J47" s="1">
        <f>PUNTAJE!U47</f>
        <v>0</v>
      </c>
      <c r="K47" s="1">
        <f>PUNTAJE!X47</f>
        <v>0</v>
      </c>
      <c r="L47" s="1">
        <f>PUNTAJE!AA47</f>
        <v>0</v>
      </c>
      <c r="M47" s="1">
        <f>PUNTAJE!AD47</f>
        <v>0</v>
      </c>
      <c r="N47" s="1">
        <f>PUNTAJE!AG47</f>
        <v>0</v>
      </c>
      <c r="O47" s="1">
        <f>PUNTAJE!AJ47</f>
        <v>0</v>
      </c>
      <c r="P47" s="1">
        <f>PUNTAJE!AM47</f>
        <v>0</v>
      </c>
      <c r="Q47" s="1">
        <f>PUNTAJE!AP47</f>
        <v>0</v>
      </c>
      <c r="R47" s="1">
        <f t="shared" si="0"/>
        <v>0</v>
      </c>
      <c r="S47" s="77" t="s">
        <v>471</v>
      </c>
      <c r="T47" s="77"/>
      <c r="U47" s="78"/>
      <c r="V47" s="79"/>
      <c r="W47" s="77"/>
      <c r="X47" s="80"/>
      <c r="Y47" s="79"/>
      <c r="Z47" s="77"/>
      <c r="AA47" s="80"/>
      <c r="AB47" s="79"/>
    </row>
    <row r="48" spans="1:29" s="14" customFormat="1" ht="25.5" x14ac:dyDescent="0.2">
      <c r="A48" s="183">
        <v>39</v>
      </c>
      <c r="B48" s="49" t="s">
        <v>115</v>
      </c>
      <c r="C48" s="49" t="s">
        <v>107</v>
      </c>
      <c r="D48" s="132">
        <v>1</v>
      </c>
      <c r="E48" s="50" t="s">
        <v>331</v>
      </c>
      <c r="F48" s="1">
        <f>PUNTAJE!I48</f>
        <v>0</v>
      </c>
      <c r="G48" s="1">
        <f>PUNTAJE!L48</f>
        <v>0</v>
      </c>
      <c r="H48" s="1">
        <f>PUNTAJE!O48</f>
        <v>0</v>
      </c>
      <c r="I48" s="1">
        <f>PUNTAJE!R48</f>
        <v>0</v>
      </c>
      <c r="J48" s="1">
        <f>PUNTAJE!U48</f>
        <v>0</v>
      </c>
      <c r="K48" s="1">
        <f>PUNTAJE!X48</f>
        <v>0</v>
      </c>
      <c r="L48" s="1">
        <f>PUNTAJE!AA48</f>
        <v>0</v>
      </c>
      <c r="M48" s="1">
        <f>PUNTAJE!AD48</f>
        <v>0</v>
      </c>
      <c r="N48" s="1">
        <f>PUNTAJE!AG48</f>
        <v>0</v>
      </c>
      <c r="O48" s="1">
        <f>PUNTAJE!AJ48</f>
        <v>0</v>
      </c>
      <c r="P48" s="1">
        <f>PUNTAJE!AM48</f>
        <v>0</v>
      </c>
      <c r="Q48" s="1">
        <f>PUNTAJE!AP48</f>
        <v>0</v>
      </c>
      <c r="R48" s="1">
        <f t="shared" si="0"/>
        <v>0</v>
      </c>
      <c r="S48" s="77" t="s">
        <v>471</v>
      </c>
      <c r="T48" s="77"/>
      <c r="U48" s="78"/>
      <c r="V48" s="79"/>
      <c r="W48" s="77"/>
      <c r="X48" s="80"/>
      <c r="Y48" s="79"/>
      <c r="Z48" s="77"/>
      <c r="AA48" s="80"/>
      <c r="AB48" s="79"/>
    </row>
    <row r="49" spans="1:29" s="14" customFormat="1" ht="25.5" x14ac:dyDescent="0.2">
      <c r="A49" s="184">
        <v>40</v>
      </c>
      <c r="B49" s="49" t="s">
        <v>116</v>
      </c>
      <c r="C49" s="49" t="s">
        <v>117</v>
      </c>
      <c r="D49" s="132">
        <v>1</v>
      </c>
      <c r="E49" s="50" t="s">
        <v>331</v>
      </c>
      <c r="F49" s="1">
        <f>PUNTAJE!I49</f>
        <v>0</v>
      </c>
      <c r="G49" s="1">
        <f>PUNTAJE!L49</f>
        <v>0</v>
      </c>
      <c r="H49" s="1">
        <f>PUNTAJE!O49</f>
        <v>0</v>
      </c>
      <c r="I49" s="1">
        <f>PUNTAJE!R49</f>
        <v>0</v>
      </c>
      <c r="J49" s="1">
        <f>PUNTAJE!U49</f>
        <v>0</v>
      </c>
      <c r="K49" s="1">
        <f>PUNTAJE!X49</f>
        <v>0</v>
      </c>
      <c r="L49" s="1">
        <f>PUNTAJE!AA49</f>
        <v>0</v>
      </c>
      <c r="M49" s="1">
        <f>PUNTAJE!AD49</f>
        <v>0</v>
      </c>
      <c r="N49" s="1">
        <f>PUNTAJE!AG49</f>
        <v>0</v>
      </c>
      <c r="O49" s="1">
        <f>PUNTAJE!AJ49</f>
        <v>0</v>
      </c>
      <c r="P49" s="1">
        <f>PUNTAJE!AM49</f>
        <v>0</v>
      </c>
      <c r="Q49" s="1">
        <f>PUNTAJE!AP49</f>
        <v>0</v>
      </c>
      <c r="R49" s="1">
        <f t="shared" si="0"/>
        <v>0</v>
      </c>
      <c r="S49" s="77" t="s">
        <v>471</v>
      </c>
      <c r="T49" s="77"/>
      <c r="U49" s="78"/>
      <c r="V49" s="79"/>
      <c r="W49" s="77"/>
      <c r="X49" s="80"/>
      <c r="Y49" s="79"/>
      <c r="Z49" s="77"/>
      <c r="AA49" s="80"/>
      <c r="AB49" s="79"/>
    </row>
    <row r="50" spans="1:29" s="14" customFormat="1" ht="25.5" x14ac:dyDescent="0.2">
      <c r="A50" s="183">
        <v>41</v>
      </c>
      <c r="B50" s="49" t="s">
        <v>118</v>
      </c>
      <c r="C50" s="49" t="s">
        <v>117</v>
      </c>
      <c r="D50" s="132">
        <v>1</v>
      </c>
      <c r="E50" s="50" t="s">
        <v>331</v>
      </c>
      <c r="F50" s="1">
        <f>PUNTAJE!I50</f>
        <v>0</v>
      </c>
      <c r="G50" s="1">
        <f>PUNTAJE!L50</f>
        <v>0</v>
      </c>
      <c r="H50" s="1">
        <f>PUNTAJE!O50</f>
        <v>0</v>
      </c>
      <c r="I50" s="1">
        <f>PUNTAJE!R50</f>
        <v>0</v>
      </c>
      <c r="J50" s="1">
        <f>PUNTAJE!U50</f>
        <v>0</v>
      </c>
      <c r="K50" s="1">
        <f>PUNTAJE!X50</f>
        <v>0</v>
      </c>
      <c r="L50" s="1">
        <f>PUNTAJE!AA50</f>
        <v>0</v>
      </c>
      <c r="M50" s="1">
        <f>PUNTAJE!AD50</f>
        <v>0</v>
      </c>
      <c r="N50" s="1">
        <f>PUNTAJE!AG50</f>
        <v>0</v>
      </c>
      <c r="O50" s="1">
        <f>PUNTAJE!AJ50</f>
        <v>0</v>
      </c>
      <c r="P50" s="1">
        <f>PUNTAJE!AM50</f>
        <v>0</v>
      </c>
      <c r="Q50" s="1">
        <f>PUNTAJE!AP50</f>
        <v>0</v>
      </c>
      <c r="R50" s="1">
        <f t="shared" si="0"/>
        <v>0</v>
      </c>
      <c r="S50" s="77" t="s">
        <v>471</v>
      </c>
      <c r="T50" s="77"/>
      <c r="U50" s="97"/>
      <c r="V50" s="76"/>
      <c r="W50" s="77"/>
      <c r="X50" s="80"/>
      <c r="Y50" s="79"/>
      <c r="Z50" s="77"/>
      <c r="AA50" s="80"/>
      <c r="AB50" s="79"/>
    </row>
    <row r="51" spans="1:29" s="14" customFormat="1" ht="51" x14ac:dyDescent="0.2">
      <c r="A51" s="184">
        <v>42</v>
      </c>
      <c r="B51" s="49" t="s">
        <v>348</v>
      </c>
      <c r="C51" s="49" t="s">
        <v>126</v>
      </c>
      <c r="D51" s="132">
        <v>1</v>
      </c>
      <c r="E51" s="50" t="s">
        <v>331</v>
      </c>
      <c r="F51" s="1">
        <f>PUNTAJE!I51</f>
        <v>0</v>
      </c>
      <c r="G51" s="1">
        <f>PUNTAJE!L51</f>
        <v>0</v>
      </c>
      <c r="H51" s="1">
        <f>PUNTAJE!O51</f>
        <v>0</v>
      </c>
      <c r="I51" s="1">
        <f>PUNTAJE!R51</f>
        <v>500</v>
      </c>
      <c r="J51" s="1">
        <f>PUNTAJE!U51</f>
        <v>0</v>
      </c>
      <c r="K51" s="1">
        <f>PUNTAJE!X51</f>
        <v>0</v>
      </c>
      <c r="L51" s="1">
        <f>PUNTAJE!AA51</f>
        <v>0</v>
      </c>
      <c r="M51" s="1">
        <f>PUNTAJE!AD51</f>
        <v>0</v>
      </c>
      <c r="N51" s="1">
        <f>PUNTAJE!AG51</f>
        <v>0</v>
      </c>
      <c r="O51" s="1">
        <f>PUNTAJE!AJ51</f>
        <v>0</v>
      </c>
      <c r="P51" s="1">
        <f>PUNTAJE!AM51</f>
        <v>0</v>
      </c>
      <c r="Q51" s="1">
        <f>PUNTAJE!AP51</f>
        <v>0</v>
      </c>
      <c r="R51" s="1">
        <f t="shared" si="0"/>
        <v>500</v>
      </c>
      <c r="S51" s="77" t="s">
        <v>309</v>
      </c>
      <c r="T51" s="77" t="str">
        <f>VLOOKUP(A51,'EV TECNICA'!$A$10:$R$278,10,0)</f>
        <v xml:space="preserve">CUMPLE </v>
      </c>
      <c r="U51" s="78">
        <f>I51</f>
        <v>500</v>
      </c>
      <c r="V51" s="204">
        <f>VLOOKUP(A51,'OFERTAS ECONOMICAS'!$A$10:$BC$279,22,0)</f>
        <v>42375</v>
      </c>
      <c r="W51" s="77"/>
      <c r="X51" s="80"/>
      <c r="Y51" s="79"/>
      <c r="Z51" s="77"/>
      <c r="AA51" s="80"/>
      <c r="AB51" s="79"/>
    </row>
    <row r="52" spans="1:29" s="14" customFormat="1" ht="51" x14ac:dyDescent="0.2">
      <c r="A52" s="183">
        <v>43</v>
      </c>
      <c r="B52" s="49" t="s">
        <v>349</v>
      </c>
      <c r="C52" s="49" t="s">
        <v>126</v>
      </c>
      <c r="D52" s="132">
        <v>1</v>
      </c>
      <c r="E52" s="50" t="s">
        <v>331</v>
      </c>
      <c r="F52" s="1">
        <f>PUNTAJE!I52</f>
        <v>0</v>
      </c>
      <c r="G52" s="1">
        <f>PUNTAJE!L52</f>
        <v>0</v>
      </c>
      <c r="H52" s="1">
        <f>PUNTAJE!O52</f>
        <v>0</v>
      </c>
      <c r="I52" s="1">
        <f>PUNTAJE!R52</f>
        <v>500</v>
      </c>
      <c r="J52" s="1">
        <f>PUNTAJE!U52</f>
        <v>0</v>
      </c>
      <c r="K52" s="1">
        <f>PUNTAJE!X52</f>
        <v>0</v>
      </c>
      <c r="L52" s="1">
        <f>PUNTAJE!AA52</f>
        <v>0</v>
      </c>
      <c r="M52" s="1">
        <f>PUNTAJE!AD52</f>
        <v>0</v>
      </c>
      <c r="N52" s="1">
        <f>PUNTAJE!AG52</f>
        <v>0</v>
      </c>
      <c r="O52" s="1">
        <f>PUNTAJE!AJ52</f>
        <v>0</v>
      </c>
      <c r="P52" s="1">
        <f>PUNTAJE!AM52</f>
        <v>0</v>
      </c>
      <c r="Q52" s="1">
        <f>PUNTAJE!AP52</f>
        <v>0</v>
      </c>
      <c r="R52" s="1">
        <f t="shared" si="0"/>
        <v>500</v>
      </c>
      <c r="S52" s="77" t="s">
        <v>309</v>
      </c>
      <c r="T52" s="77" t="str">
        <f>VLOOKUP(A52,'EV TECNICA'!$A$10:$R$278,10,0)</f>
        <v xml:space="preserve">CUMPLE </v>
      </c>
      <c r="U52" s="78">
        <f t="shared" ref="U52:U53" si="4">I52</f>
        <v>500</v>
      </c>
      <c r="V52" s="204">
        <f>VLOOKUP(A52,'OFERTAS ECONOMICAS'!$A$10:$BC$279,22,0)</f>
        <v>48330</v>
      </c>
      <c r="W52" s="77"/>
      <c r="X52" s="97"/>
      <c r="Y52" s="76"/>
      <c r="Z52" s="77"/>
      <c r="AA52" s="75"/>
      <c r="AB52" s="76"/>
      <c r="AC52" s="14">
        <f>X52-AA52</f>
        <v>0</v>
      </c>
    </row>
    <row r="53" spans="1:29" s="14" customFormat="1" ht="51" x14ac:dyDescent="0.2">
      <c r="A53" s="184">
        <v>44</v>
      </c>
      <c r="B53" s="49" t="s">
        <v>127</v>
      </c>
      <c r="C53" s="49" t="s">
        <v>126</v>
      </c>
      <c r="D53" s="132">
        <v>1</v>
      </c>
      <c r="E53" s="50" t="s">
        <v>331</v>
      </c>
      <c r="F53" s="1">
        <f>PUNTAJE!I53</f>
        <v>0</v>
      </c>
      <c r="G53" s="1">
        <f>PUNTAJE!L53</f>
        <v>0</v>
      </c>
      <c r="H53" s="1">
        <f>PUNTAJE!O53</f>
        <v>0</v>
      </c>
      <c r="I53" s="1">
        <f>PUNTAJE!R53</f>
        <v>500</v>
      </c>
      <c r="J53" s="1">
        <f>PUNTAJE!U53</f>
        <v>0</v>
      </c>
      <c r="K53" s="1">
        <f>PUNTAJE!X53</f>
        <v>0</v>
      </c>
      <c r="L53" s="1">
        <f>PUNTAJE!AA53</f>
        <v>0</v>
      </c>
      <c r="M53" s="1">
        <f>PUNTAJE!AD53</f>
        <v>0</v>
      </c>
      <c r="N53" s="1">
        <f>PUNTAJE!AG53</f>
        <v>0</v>
      </c>
      <c r="O53" s="1">
        <f>PUNTAJE!AJ53</f>
        <v>0</v>
      </c>
      <c r="P53" s="1">
        <f>PUNTAJE!AM53</f>
        <v>0</v>
      </c>
      <c r="Q53" s="1">
        <f>PUNTAJE!AP53</f>
        <v>0</v>
      </c>
      <c r="R53" s="1">
        <f t="shared" si="0"/>
        <v>500</v>
      </c>
      <c r="S53" s="77" t="s">
        <v>309</v>
      </c>
      <c r="T53" s="77" t="str">
        <f>VLOOKUP(A53,'EV TECNICA'!$A$10:$R$278,10,0)</f>
        <v xml:space="preserve">CUMPLE </v>
      </c>
      <c r="U53" s="78">
        <f t="shared" si="4"/>
        <v>500</v>
      </c>
      <c r="V53" s="204">
        <f>VLOOKUP(A53,'OFERTAS ECONOMICAS'!$A$10:$BC$279,22,0)</f>
        <v>42375</v>
      </c>
      <c r="W53" s="77"/>
      <c r="X53" s="97"/>
      <c r="Y53" s="76"/>
      <c r="Z53" s="77"/>
      <c r="AA53" s="75"/>
      <c r="AB53" s="76"/>
      <c r="AC53" s="14">
        <f t="shared" ref="AC53:AC57" si="5">X53-AA53</f>
        <v>0</v>
      </c>
    </row>
    <row r="54" spans="1:29" s="14" customFormat="1" ht="25.5" x14ac:dyDescent="0.2">
      <c r="A54" s="183">
        <v>45</v>
      </c>
      <c r="B54" s="49" t="s">
        <v>140</v>
      </c>
      <c r="C54" s="49" t="s">
        <v>141</v>
      </c>
      <c r="D54" s="132">
        <v>1</v>
      </c>
      <c r="E54" s="50" t="s">
        <v>331</v>
      </c>
      <c r="F54" s="1">
        <f>PUNTAJE!I54</f>
        <v>0</v>
      </c>
      <c r="G54" s="1">
        <f>PUNTAJE!L54</f>
        <v>0</v>
      </c>
      <c r="H54" s="1">
        <f>PUNTAJE!O54</f>
        <v>0</v>
      </c>
      <c r="I54" s="1">
        <f>PUNTAJE!R54</f>
        <v>0</v>
      </c>
      <c r="J54" s="1">
        <f>PUNTAJE!U54</f>
        <v>0</v>
      </c>
      <c r="K54" s="1">
        <f>PUNTAJE!X54</f>
        <v>0</v>
      </c>
      <c r="L54" s="1">
        <f>PUNTAJE!AA54</f>
        <v>0</v>
      </c>
      <c r="M54" s="1">
        <f>PUNTAJE!AD54</f>
        <v>0</v>
      </c>
      <c r="N54" s="1">
        <f>PUNTAJE!AG54</f>
        <v>0</v>
      </c>
      <c r="O54" s="1">
        <f>PUNTAJE!AJ54</f>
        <v>0</v>
      </c>
      <c r="P54" s="1">
        <f>PUNTAJE!AM54</f>
        <v>0</v>
      </c>
      <c r="Q54" s="1">
        <f>PUNTAJE!AP54</f>
        <v>0</v>
      </c>
      <c r="R54" s="1">
        <f t="shared" si="0"/>
        <v>0</v>
      </c>
      <c r="S54" s="77" t="s">
        <v>471</v>
      </c>
      <c r="T54" s="77"/>
      <c r="U54" s="97"/>
      <c r="V54" s="76"/>
      <c r="W54" s="77"/>
      <c r="X54" s="75"/>
      <c r="Y54" s="76"/>
      <c r="Z54" s="77"/>
      <c r="AA54" s="97"/>
      <c r="AB54" s="76"/>
      <c r="AC54" s="14">
        <f t="shared" si="5"/>
        <v>0</v>
      </c>
    </row>
    <row r="55" spans="1:29" s="14" customFormat="1" ht="63.75" x14ac:dyDescent="0.2">
      <c r="A55" s="184">
        <v>46</v>
      </c>
      <c r="B55" s="49" t="s">
        <v>350</v>
      </c>
      <c r="C55" s="49" t="s">
        <v>143</v>
      </c>
      <c r="D55" s="132">
        <v>1</v>
      </c>
      <c r="E55" s="50" t="s">
        <v>331</v>
      </c>
      <c r="F55" s="1">
        <f>PUNTAJE!I55</f>
        <v>0</v>
      </c>
      <c r="G55" s="1">
        <f>PUNTAJE!L55</f>
        <v>0</v>
      </c>
      <c r="H55" s="1">
        <f>PUNTAJE!O55</f>
        <v>0</v>
      </c>
      <c r="I55" s="1">
        <f>PUNTAJE!R55</f>
        <v>0</v>
      </c>
      <c r="J55" s="1">
        <f>PUNTAJE!U55</f>
        <v>0</v>
      </c>
      <c r="K55" s="1">
        <f>PUNTAJE!X55</f>
        <v>0</v>
      </c>
      <c r="L55" s="1">
        <f>PUNTAJE!AA55</f>
        <v>0</v>
      </c>
      <c r="M55" s="1">
        <f>PUNTAJE!AD55</f>
        <v>0</v>
      </c>
      <c r="N55" s="1">
        <f>PUNTAJE!AG55</f>
        <v>0</v>
      </c>
      <c r="O55" s="1">
        <f>PUNTAJE!AJ55</f>
        <v>0</v>
      </c>
      <c r="P55" s="1">
        <f>PUNTAJE!AM55</f>
        <v>0</v>
      </c>
      <c r="Q55" s="1">
        <f>PUNTAJE!AP55</f>
        <v>0</v>
      </c>
      <c r="R55" s="1">
        <f t="shared" si="0"/>
        <v>0</v>
      </c>
      <c r="S55" s="77" t="s">
        <v>471</v>
      </c>
      <c r="T55" s="77"/>
      <c r="U55" s="97"/>
      <c r="V55" s="76"/>
      <c r="W55" s="77"/>
      <c r="X55" s="97"/>
      <c r="Y55" s="76"/>
      <c r="Z55" s="77"/>
      <c r="AA55" s="75"/>
      <c r="AB55" s="76"/>
      <c r="AC55" s="14">
        <f t="shared" si="5"/>
        <v>0</v>
      </c>
    </row>
    <row r="56" spans="1:29" s="14" customFormat="1" ht="51" x14ac:dyDescent="0.2">
      <c r="A56" s="183">
        <v>47</v>
      </c>
      <c r="B56" s="49" t="s">
        <v>351</v>
      </c>
      <c r="C56" s="49" t="s">
        <v>143</v>
      </c>
      <c r="D56" s="132">
        <v>1</v>
      </c>
      <c r="E56" s="50" t="s">
        <v>331</v>
      </c>
      <c r="F56" s="1">
        <f>PUNTAJE!I56</f>
        <v>0</v>
      </c>
      <c r="G56" s="1">
        <f>PUNTAJE!L56</f>
        <v>0</v>
      </c>
      <c r="H56" s="1">
        <f>PUNTAJE!O56</f>
        <v>0</v>
      </c>
      <c r="I56" s="1">
        <f>PUNTAJE!R56</f>
        <v>0</v>
      </c>
      <c r="J56" s="1">
        <f>PUNTAJE!U56</f>
        <v>0</v>
      </c>
      <c r="K56" s="1">
        <f>PUNTAJE!X56</f>
        <v>0</v>
      </c>
      <c r="L56" s="1">
        <f>PUNTAJE!AA56</f>
        <v>0</v>
      </c>
      <c r="M56" s="1">
        <f>PUNTAJE!AD56</f>
        <v>0</v>
      </c>
      <c r="N56" s="1">
        <f>PUNTAJE!AG56</f>
        <v>0</v>
      </c>
      <c r="O56" s="1">
        <f>PUNTAJE!AJ56</f>
        <v>0</v>
      </c>
      <c r="P56" s="1">
        <f>PUNTAJE!AM56</f>
        <v>0</v>
      </c>
      <c r="Q56" s="1">
        <f>PUNTAJE!AP56</f>
        <v>0</v>
      </c>
      <c r="R56" s="1">
        <f t="shared" si="0"/>
        <v>0</v>
      </c>
      <c r="S56" s="77" t="s">
        <v>471</v>
      </c>
      <c r="T56" s="77"/>
      <c r="U56" s="97"/>
      <c r="V56" s="76"/>
      <c r="W56" s="77"/>
      <c r="X56" s="97"/>
      <c r="Y56" s="76"/>
      <c r="Z56" s="77"/>
      <c r="AA56" s="75"/>
      <c r="AB56" s="76"/>
      <c r="AC56" s="14">
        <f t="shared" si="5"/>
        <v>0</v>
      </c>
    </row>
    <row r="57" spans="1:29" s="14" customFormat="1" ht="38.25" x14ac:dyDescent="0.2">
      <c r="A57" s="184">
        <v>48</v>
      </c>
      <c r="B57" s="49" t="s">
        <v>352</v>
      </c>
      <c r="C57" s="49" t="s">
        <v>179</v>
      </c>
      <c r="D57" s="132">
        <v>1</v>
      </c>
      <c r="E57" s="50" t="s">
        <v>331</v>
      </c>
      <c r="F57" s="1">
        <f>PUNTAJE!I57</f>
        <v>0</v>
      </c>
      <c r="G57" s="1">
        <f>PUNTAJE!L57</f>
        <v>0</v>
      </c>
      <c r="H57" s="1">
        <f>PUNTAJE!O57</f>
        <v>0</v>
      </c>
      <c r="I57" s="1">
        <f>PUNTAJE!R57</f>
        <v>0</v>
      </c>
      <c r="J57" s="1">
        <f>PUNTAJE!U57</f>
        <v>0</v>
      </c>
      <c r="K57" s="1">
        <f>PUNTAJE!X57</f>
        <v>0</v>
      </c>
      <c r="L57" s="1">
        <f>PUNTAJE!AA57</f>
        <v>0</v>
      </c>
      <c r="M57" s="1">
        <f>PUNTAJE!AD57</f>
        <v>0</v>
      </c>
      <c r="N57" s="1">
        <f>PUNTAJE!AG57</f>
        <v>0</v>
      </c>
      <c r="O57" s="1">
        <f>PUNTAJE!AJ57</f>
        <v>0</v>
      </c>
      <c r="P57" s="1">
        <f>PUNTAJE!AM57</f>
        <v>0</v>
      </c>
      <c r="Q57" s="1">
        <f>PUNTAJE!AP57</f>
        <v>0</v>
      </c>
      <c r="R57" s="1">
        <f t="shared" si="0"/>
        <v>0</v>
      </c>
      <c r="S57" s="77" t="s">
        <v>471</v>
      </c>
      <c r="T57" s="77"/>
      <c r="U57" s="97"/>
      <c r="V57" s="76"/>
      <c r="W57" s="77"/>
      <c r="X57" s="97"/>
      <c r="Y57" s="76"/>
      <c r="Z57" s="77"/>
      <c r="AA57" s="75"/>
      <c r="AB57" s="76"/>
      <c r="AC57" s="14">
        <f t="shared" si="5"/>
        <v>0</v>
      </c>
    </row>
    <row r="58" spans="1:29" s="14" customFormat="1" ht="12.75" x14ac:dyDescent="0.2">
      <c r="A58" s="183">
        <v>49</v>
      </c>
      <c r="B58" s="49" t="s">
        <v>353</v>
      </c>
      <c r="C58" s="49" t="s">
        <v>183</v>
      </c>
      <c r="D58" s="132">
        <v>1</v>
      </c>
      <c r="E58" s="50" t="s">
        <v>331</v>
      </c>
      <c r="F58" s="1">
        <f>PUNTAJE!I58</f>
        <v>0</v>
      </c>
      <c r="G58" s="1">
        <f>PUNTAJE!L58</f>
        <v>0</v>
      </c>
      <c r="H58" s="1">
        <f>PUNTAJE!O58</f>
        <v>0</v>
      </c>
      <c r="I58" s="1">
        <f>PUNTAJE!R58</f>
        <v>500</v>
      </c>
      <c r="J58" s="1">
        <f>PUNTAJE!U58</f>
        <v>0</v>
      </c>
      <c r="K58" s="1">
        <f>PUNTAJE!X58</f>
        <v>0</v>
      </c>
      <c r="L58" s="1">
        <f>PUNTAJE!AA58</f>
        <v>0</v>
      </c>
      <c r="M58" s="1">
        <f>PUNTAJE!AD58</f>
        <v>0</v>
      </c>
      <c r="N58" s="1">
        <f>PUNTAJE!AG58</f>
        <v>0</v>
      </c>
      <c r="O58" s="1">
        <f>PUNTAJE!AJ58</f>
        <v>0</v>
      </c>
      <c r="P58" s="1">
        <f>PUNTAJE!AM58</f>
        <v>0</v>
      </c>
      <c r="Q58" s="1">
        <f>PUNTAJE!AP58</f>
        <v>0</v>
      </c>
      <c r="R58" s="1">
        <f t="shared" si="0"/>
        <v>500</v>
      </c>
      <c r="S58" s="77" t="s">
        <v>309</v>
      </c>
      <c r="T58" s="77" t="str">
        <f>VLOOKUP(A58,'EV TECNICA'!$A$10:$R$278,10,0)</f>
        <v>CUMPLE</v>
      </c>
      <c r="U58" s="78">
        <f>I58</f>
        <v>500</v>
      </c>
      <c r="V58" s="204">
        <f>VLOOKUP(A58,'OFERTAS ECONOMICAS'!$A$10:$BC$279,22,0)</f>
        <v>4252</v>
      </c>
      <c r="W58" s="77"/>
      <c r="X58" s="97"/>
      <c r="Y58" s="76"/>
      <c r="Z58" s="96"/>
      <c r="AA58" s="80"/>
      <c r="AB58" s="79"/>
      <c r="AC58" s="14">
        <f t="shared" ref="AC58" si="6">U58-X58</f>
        <v>500</v>
      </c>
    </row>
    <row r="59" spans="1:29" s="14" customFormat="1" ht="51" x14ac:dyDescent="0.2">
      <c r="A59" s="184">
        <v>50</v>
      </c>
      <c r="B59" s="49" t="s">
        <v>191</v>
      </c>
      <c r="C59" s="49" t="s">
        <v>192</v>
      </c>
      <c r="D59" s="132">
        <v>1</v>
      </c>
      <c r="E59" s="50" t="s">
        <v>331</v>
      </c>
      <c r="F59" s="1">
        <f>PUNTAJE!I59</f>
        <v>0</v>
      </c>
      <c r="G59" s="1">
        <f>PUNTAJE!L59</f>
        <v>0</v>
      </c>
      <c r="H59" s="1">
        <f>PUNTAJE!O59</f>
        <v>0</v>
      </c>
      <c r="I59" s="1">
        <f>PUNTAJE!R59</f>
        <v>0</v>
      </c>
      <c r="J59" s="1">
        <f>PUNTAJE!U59</f>
        <v>0</v>
      </c>
      <c r="K59" s="1">
        <f>PUNTAJE!X59</f>
        <v>0</v>
      </c>
      <c r="L59" s="1">
        <f>PUNTAJE!AA59</f>
        <v>0</v>
      </c>
      <c r="M59" s="1">
        <f>PUNTAJE!AD59</f>
        <v>0</v>
      </c>
      <c r="N59" s="1">
        <f>PUNTAJE!AG59</f>
        <v>0</v>
      </c>
      <c r="O59" s="1">
        <f>PUNTAJE!AJ59</f>
        <v>0</v>
      </c>
      <c r="P59" s="1">
        <f>PUNTAJE!AM59</f>
        <v>0</v>
      </c>
      <c r="Q59" s="1">
        <f>PUNTAJE!AP59</f>
        <v>0</v>
      </c>
      <c r="R59" s="1">
        <f t="shared" si="0"/>
        <v>0</v>
      </c>
      <c r="S59" s="77" t="s">
        <v>471</v>
      </c>
      <c r="T59" s="77"/>
      <c r="U59" s="78"/>
      <c r="V59" s="79"/>
      <c r="W59" s="77"/>
      <c r="X59" s="80"/>
      <c r="Y59" s="79"/>
      <c r="Z59" s="77"/>
      <c r="AA59" s="80"/>
      <c r="AB59" s="79"/>
    </row>
    <row r="60" spans="1:29" s="14" customFormat="1" ht="102" x14ac:dyDescent="0.2">
      <c r="A60" s="183">
        <v>51</v>
      </c>
      <c r="B60" s="49" t="s">
        <v>354</v>
      </c>
      <c r="C60" s="49" t="s">
        <v>194</v>
      </c>
      <c r="D60" s="132">
        <v>1</v>
      </c>
      <c r="E60" s="50" t="s">
        <v>331</v>
      </c>
      <c r="F60" s="1">
        <f>PUNTAJE!I60</f>
        <v>0</v>
      </c>
      <c r="G60" s="1">
        <f>PUNTAJE!L60</f>
        <v>0</v>
      </c>
      <c r="H60" s="1">
        <f>PUNTAJE!O60</f>
        <v>0</v>
      </c>
      <c r="I60" s="1">
        <f>PUNTAJE!R60</f>
        <v>500</v>
      </c>
      <c r="J60" s="1">
        <f>PUNTAJE!U60</f>
        <v>0</v>
      </c>
      <c r="K60" s="1">
        <f>PUNTAJE!X60</f>
        <v>0</v>
      </c>
      <c r="L60" s="1">
        <f>PUNTAJE!AA60</f>
        <v>0</v>
      </c>
      <c r="M60" s="1">
        <f>PUNTAJE!AD60</f>
        <v>0</v>
      </c>
      <c r="N60" s="1">
        <f>PUNTAJE!AG60</f>
        <v>0</v>
      </c>
      <c r="O60" s="1">
        <f>PUNTAJE!AJ60</f>
        <v>0</v>
      </c>
      <c r="P60" s="1">
        <f>PUNTAJE!AM60</f>
        <v>0</v>
      </c>
      <c r="Q60" s="1">
        <f>PUNTAJE!AP60</f>
        <v>0</v>
      </c>
      <c r="R60" s="1">
        <f t="shared" si="0"/>
        <v>500</v>
      </c>
      <c r="S60" s="77" t="s">
        <v>309</v>
      </c>
      <c r="T60" s="77" t="str">
        <f>VLOOKUP(A60,'EV TECNICA'!$A$10:$R$278,10,0)</f>
        <v>CUMPLE</v>
      </c>
      <c r="U60" s="78">
        <f>I60</f>
        <v>500</v>
      </c>
      <c r="V60" s="204">
        <f>VLOOKUP(A60,'OFERTAS ECONOMICAS'!$A$10:$BC$279,22,0)</f>
        <v>988636</v>
      </c>
      <c r="W60" s="77"/>
      <c r="X60" s="75"/>
      <c r="Y60" s="76"/>
      <c r="Z60" s="77"/>
      <c r="AA60" s="97"/>
      <c r="AB60" s="76"/>
      <c r="AC60" s="14">
        <f>X60-AA60</f>
        <v>0</v>
      </c>
    </row>
    <row r="61" spans="1:29" s="14" customFormat="1" ht="102" x14ac:dyDescent="0.2">
      <c r="A61" s="184">
        <v>52</v>
      </c>
      <c r="B61" s="49" t="s">
        <v>355</v>
      </c>
      <c r="C61" s="49" t="s">
        <v>194</v>
      </c>
      <c r="D61" s="132">
        <v>1</v>
      </c>
      <c r="E61" s="50" t="s">
        <v>331</v>
      </c>
      <c r="F61" s="1">
        <f>PUNTAJE!I61</f>
        <v>0</v>
      </c>
      <c r="G61" s="1">
        <f>PUNTAJE!L61</f>
        <v>0</v>
      </c>
      <c r="H61" s="1">
        <f>PUNTAJE!O61</f>
        <v>0</v>
      </c>
      <c r="I61" s="1">
        <f>PUNTAJE!R61</f>
        <v>0</v>
      </c>
      <c r="J61" s="1">
        <f>PUNTAJE!U61</f>
        <v>0</v>
      </c>
      <c r="K61" s="1">
        <f>PUNTAJE!X61</f>
        <v>0</v>
      </c>
      <c r="L61" s="1">
        <f>PUNTAJE!AA61</f>
        <v>0</v>
      </c>
      <c r="M61" s="1">
        <f>PUNTAJE!AD61</f>
        <v>0</v>
      </c>
      <c r="N61" s="1">
        <f>PUNTAJE!AG61</f>
        <v>0</v>
      </c>
      <c r="O61" s="1">
        <f>PUNTAJE!AJ61</f>
        <v>0</v>
      </c>
      <c r="P61" s="1">
        <f>PUNTAJE!AM61</f>
        <v>0</v>
      </c>
      <c r="Q61" s="1">
        <f>PUNTAJE!AP61</f>
        <v>0</v>
      </c>
      <c r="R61" s="1">
        <f t="shared" si="0"/>
        <v>0</v>
      </c>
      <c r="S61" s="77" t="s">
        <v>471</v>
      </c>
      <c r="T61" s="77"/>
      <c r="U61" s="78"/>
      <c r="V61" s="79"/>
      <c r="W61" s="77"/>
      <c r="X61" s="80"/>
      <c r="Y61" s="79"/>
      <c r="Z61" s="77"/>
      <c r="AA61" s="80"/>
      <c r="AB61" s="79"/>
    </row>
    <row r="62" spans="1:29" s="14" customFormat="1" ht="24" x14ac:dyDescent="0.2">
      <c r="A62" s="183">
        <v>53</v>
      </c>
      <c r="B62" s="49" t="s">
        <v>356</v>
      </c>
      <c r="C62" s="49" t="s">
        <v>238</v>
      </c>
      <c r="D62" s="132">
        <v>1</v>
      </c>
      <c r="E62" s="50" t="s">
        <v>331</v>
      </c>
      <c r="F62" s="1">
        <f>PUNTAJE!I62</f>
        <v>0</v>
      </c>
      <c r="G62" s="1">
        <f>PUNTAJE!L62</f>
        <v>0</v>
      </c>
      <c r="H62" s="1">
        <f>PUNTAJE!O62</f>
        <v>0</v>
      </c>
      <c r="I62" s="1">
        <f>PUNTAJE!R62</f>
        <v>0</v>
      </c>
      <c r="J62" s="1">
        <f>PUNTAJE!U62</f>
        <v>0</v>
      </c>
      <c r="K62" s="1">
        <f>PUNTAJE!X62</f>
        <v>500</v>
      </c>
      <c r="L62" s="1">
        <f>PUNTAJE!AA62</f>
        <v>0</v>
      </c>
      <c r="M62" s="1">
        <f>PUNTAJE!AD62</f>
        <v>0</v>
      </c>
      <c r="N62" s="1">
        <f>PUNTAJE!AG62</f>
        <v>0</v>
      </c>
      <c r="O62" s="1">
        <f>PUNTAJE!AJ62</f>
        <v>0</v>
      </c>
      <c r="P62" s="1">
        <f>PUNTAJE!AM62</f>
        <v>0</v>
      </c>
      <c r="Q62" s="1">
        <f>PUNTAJE!AP62</f>
        <v>0</v>
      </c>
      <c r="R62" s="1">
        <f t="shared" si="0"/>
        <v>500</v>
      </c>
      <c r="S62" s="77" t="s">
        <v>310</v>
      </c>
      <c r="T62" s="77" t="str">
        <f>VLOOKUP(A62,'EV TECNICA'!$A$10:$R$278,12,0)</f>
        <v xml:space="preserve">CUMPLE </v>
      </c>
      <c r="U62" s="78">
        <f t="shared" ref="U62:U63" si="7">K62</f>
        <v>500</v>
      </c>
      <c r="V62" s="204">
        <f>VLOOKUP(A62,'OFERTAS ECONOMICAS'!$A$10:$BC$279,30,0)</f>
        <v>689010</v>
      </c>
      <c r="W62" s="77"/>
      <c r="X62" s="80"/>
      <c r="Y62" s="79"/>
      <c r="Z62" s="77"/>
      <c r="AA62" s="80"/>
      <c r="AB62" s="79"/>
    </row>
    <row r="63" spans="1:29" s="14" customFormat="1" ht="38.25" x14ac:dyDescent="0.2">
      <c r="A63" s="184">
        <v>54</v>
      </c>
      <c r="B63" s="49" t="s">
        <v>241</v>
      </c>
      <c r="C63" s="49" t="s">
        <v>240</v>
      </c>
      <c r="D63" s="132">
        <v>1</v>
      </c>
      <c r="E63" s="50" t="s">
        <v>331</v>
      </c>
      <c r="F63" s="1">
        <f>PUNTAJE!I63</f>
        <v>0</v>
      </c>
      <c r="G63" s="1">
        <f>PUNTAJE!L63</f>
        <v>0</v>
      </c>
      <c r="H63" s="1">
        <f>PUNTAJE!O63</f>
        <v>0</v>
      </c>
      <c r="I63" s="1">
        <f>PUNTAJE!R63</f>
        <v>0</v>
      </c>
      <c r="J63" s="1">
        <f>PUNTAJE!U63</f>
        <v>0</v>
      </c>
      <c r="K63" s="1">
        <f>PUNTAJE!X63</f>
        <v>500</v>
      </c>
      <c r="L63" s="1">
        <f>PUNTAJE!AA63</f>
        <v>0</v>
      </c>
      <c r="M63" s="1">
        <f>PUNTAJE!AD63</f>
        <v>0</v>
      </c>
      <c r="N63" s="1">
        <f>PUNTAJE!AG63</f>
        <v>0</v>
      </c>
      <c r="O63" s="1">
        <f>PUNTAJE!AJ63</f>
        <v>0</v>
      </c>
      <c r="P63" s="1">
        <f>PUNTAJE!AM63</f>
        <v>0</v>
      </c>
      <c r="Q63" s="1">
        <f>PUNTAJE!AP63</f>
        <v>0</v>
      </c>
      <c r="R63" s="1">
        <f t="shared" si="0"/>
        <v>500</v>
      </c>
      <c r="S63" s="77" t="s">
        <v>310</v>
      </c>
      <c r="T63" s="77" t="str">
        <f>VLOOKUP(A63,'EV TECNICA'!$A$10:$R$278,12,0)</f>
        <v xml:space="preserve">CUMPLE </v>
      </c>
      <c r="U63" s="78">
        <f t="shared" si="7"/>
        <v>500</v>
      </c>
      <c r="V63" s="204">
        <f>VLOOKUP(A63,'OFERTAS ECONOMICAS'!$A$10:$BC$279,30,0)</f>
        <v>1666000</v>
      </c>
      <c r="W63" s="77"/>
      <c r="X63" s="80"/>
      <c r="Y63" s="79"/>
      <c r="Z63" s="77"/>
      <c r="AA63" s="80"/>
      <c r="AB63" s="79"/>
    </row>
    <row r="64" spans="1:29" ht="76.5" x14ac:dyDescent="0.2">
      <c r="A64" s="183">
        <v>55</v>
      </c>
      <c r="B64" s="49" t="s">
        <v>264</v>
      </c>
      <c r="C64" s="49" t="s">
        <v>265</v>
      </c>
      <c r="D64" s="132">
        <v>1</v>
      </c>
      <c r="E64" s="50" t="s">
        <v>331</v>
      </c>
      <c r="F64" s="1">
        <f>PUNTAJE!I64</f>
        <v>0</v>
      </c>
      <c r="G64" s="1">
        <f>PUNTAJE!L64</f>
        <v>0</v>
      </c>
      <c r="H64" s="1">
        <f>PUNTAJE!O64</f>
        <v>0</v>
      </c>
      <c r="I64" s="1">
        <f>PUNTAJE!R64</f>
        <v>0</v>
      </c>
      <c r="J64" s="1">
        <f>PUNTAJE!U64</f>
        <v>0</v>
      </c>
      <c r="K64" s="1">
        <f>PUNTAJE!X64</f>
        <v>0</v>
      </c>
      <c r="L64" s="1">
        <f>PUNTAJE!AA64</f>
        <v>0</v>
      </c>
      <c r="M64" s="1">
        <f>PUNTAJE!AD64</f>
        <v>0</v>
      </c>
      <c r="N64" s="1">
        <f>PUNTAJE!AG64</f>
        <v>0</v>
      </c>
      <c r="O64" s="1">
        <f>PUNTAJE!AJ64</f>
        <v>0</v>
      </c>
      <c r="P64" s="1">
        <f>PUNTAJE!AM64</f>
        <v>0</v>
      </c>
      <c r="Q64" s="1">
        <f>PUNTAJE!AP64</f>
        <v>0</v>
      </c>
      <c r="R64" s="1">
        <f t="shared" si="0"/>
        <v>0</v>
      </c>
      <c r="S64" s="77" t="s">
        <v>471</v>
      </c>
      <c r="T64" s="77"/>
      <c r="U64" s="75"/>
      <c r="V64" s="76"/>
      <c r="W64" s="77"/>
      <c r="X64" s="80"/>
      <c r="Y64" s="79"/>
      <c r="Z64" s="77"/>
      <c r="AA64" s="80"/>
      <c r="AB64" s="79"/>
    </row>
    <row r="65" spans="1:82" s="20" customFormat="1" ht="25.5" x14ac:dyDescent="0.25">
      <c r="A65" s="184">
        <v>56</v>
      </c>
      <c r="B65" s="49" t="s">
        <v>266</v>
      </c>
      <c r="C65" s="49" t="s">
        <v>267</v>
      </c>
      <c r="D65" s="132">
        <v>1</v>
      </c>
      <c r="E65" s="50" t="s">
        <v>331</v>
      </c>
      <c r="F65" s="1">
        <f>PUNTAJE!I65</f>
        <v>0</v>
      </c>
      <c r="G65" s="1">
        <f>PUNTAJE!L65</f>
        <v>0</v>
      </c>
      <c r="H65" s="1">
        <f>PUNTAJE!O65</f>
        <v>0</v>
      </c>
      <c r="I65" s="1">
        <f>PUNTAJE!R65</f>
        <v>0</v>
      </c>
      <c r="J65" s="1">
        <f>PUNTAJE!U65</f>
        <v>0</v>
      </c>
      <c r="K65" s="1">
        <f>PUNTAJE!X65</f>
        <v>0</v>
      </c>
      <c r="L65" s="1">
        <f>PUNTAJE!AA65</f>
        <v>0</v>
      </c>
      <c r="M65" s="1">
        <f>PUNTAJE!AD65</f>
        <v>0</v>
      </c>
      <c r="N65" s="1">
        <f>PUNTAJE!AG65</f>
        <v>0</v>
      </c>
      <c r="O65" s="1">
        <f>PUNTAJE!AJ65</f>
        <v>0</v>
      </c>
      <c r="P65" s="1">
        <f>PUNTAJE!AM65</f>
        <v>0</v>
      </c>
      <c r="Q65" s="1">
        <f>PUNTAJE!AP65</f>
        <v>0</v>
      </c>
      <c r="R65" s="1">
        <f t="shared" si="0"/>
        <v>0</v>
      </c>
      <c r="S65" s="77" t="s">
        <v>471</v>
      </c>
      <c r="T65" s="77"/>
      <c r="U65" s="97"/>
      <c r="V65" s="76"/>
      <c r="W65" s="77"/>
      <c r="X65" s="80"/>
      <c r="Y65" s="79"/>
      <c r="Z65" s="77"/>
      <c r="AA65" s="81"/>
      <c r="AB65" s="82"/>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row>
    <row r="66" spans="1:82" s="20" customFormat="1" ht="25.5" x14ac:dyDescent="0.2">
      <c r="A66" s="183">
        <v>57</v>
      </c>
      <c r="B66" s="49" t="s">
        <v>269</v>
      </c>
      <c r="C66" s="49" t="s">
        <v>268</v>
      </c>
      <c r="D66" s="132">
        <v>1</v>
      </c>
      <c r="E66" s="50" t="s">
        <v>331</v>
      </c>
      <c r="F66" s="1">
        <f>PUNTAJE!I66</f>
        <v>0</v>
      </c>
      <c r="G66" s="1">
        <f>PUNTAJE!L66</f>
        <v>0</v>
      </c>
      <c r="H66" s="1">
        <f>PUNTAJE!O66</f>
        <v>0</v>
      </c>
      <c r="I66" s="1">
        <f>PUNTAJE!R66</f>
        <v>0</v>
      </c>
      <c r="J66" s="1">
        <f>PUNTAJE!U66</f>
        <v>0</v>
      </c>
      <c r="K66" s="1">
        <f>PUNTAJE!X66</f>
        <v>0</v>
      </c>
      <c r="L66" s="1">
        <f>PUNTAJE!AA66</f>
        <v>0</v>
      </c>
      <c r="M66" s="1">
        <f>PUNTAJE!AD66</f>
        <v>0</v>
      </c>
      <c r="N66" s="1">
        <f>PUNTAJE!AG66</f>
        <v>0</v>
      </c>
      <c r="O66" s="1">
        <f>PUNTAJE!AJ66</f>
        <v>0</v>
      </c>
      <c r="P66" s="1">
        <f>PUNTAJE!AM66</f>
        <v>0</v>
      </c>
      <c r="Q66" s="1">
        <f>PUNTAJE!AP66</f>
        <v>0</v>
      </c>
      <c r="R66" s="1">
        <f t="shared" si="0"/>
        <v>0</v>
      </c>
      <c r="S66" s="77" t="s">
        <v>471</v>
      </c>
      <c r="T66" s="77"/>
      <c r="U66" s="97"/>
      <c r="V66" s="76"/>
      <c r="W66" s="77"/>
      <c r="X66" s="80"/>
      <c r="Y66" s="79"/>
      <c r="Z66" s="77"/>
      <c r="AA66" s="83"/>
      <c r="AB66" s="84"/>
      <c r="AC66" s="43"/>
      <c r="AD66" s="43"/>
      <c r="AE66" s="43"/>
      <c r="AF66" s="43"/>
      <c r="AG66" s="43"/>
      <c r="AH66" s="43"/>
      <c r="AI66" s="43"/>
      <c r="AJ66" s="43"/>
      <c r="AK66" s="43"/>
      <c r="AL66" s="43"/>
      <c r="AM66" s="43"/>
      <c r="AN66" s="43"/>
      <c r="AO66" s="43"/>
      <c r="AP66" s="43"/>
      <c r="AQ66" s="43"/>
      <c r="AR66" s="43"/>
      <c r="AS66" s="43"/>
      <c r="AT66" s="43"/>
      <c r="AU66" s="43"/>
      <c r="AV66" s="43"/>
      <c r="AW66" s="43"/>
      <c r="AX66" s="43"/>
      <c r="AY66" s="43"/>
      <c r="AZ66" s="43"/>
      <c r="BA66" s="43"/>
      <c r="BB66" s="43"/>
      <c r="BC66" s="43"/>
      <c r="BD66" s="43"/>
      <c r="BE66" s="43"/>
      <c r="BF66" s="43"/>
      <c r="BG66" s="43"/>
      <c r="BH66" s="43"/>
      <c r="BI66" s="43"/>
      <c r="BJ66" s="43"/>
      <c r="BK66" s="43"/>
      <c r="BL66" s="43"/>
      <c r="BM66" s="43"/>
      <c r="BN66" s="43"/>
      <c r="BO66" s="43"/>
      <c r="BP66" s="43"/>
      <c r="BQ66" s="43"/>
      <c r="BR66" s="43"/>
      <c r="BS66" s="43"/>
      <c r="BT66" s="43"/>
      <c r="BU66" s="43"/>
      <c r="BV66" s="43"/>
      <c r="BW66" s="43"/>
      <c r="BX66" s="43"/>
      <c r="BY66" s="43"/>
      <c r="BZ66" s="43"/>
      <c r="CA66" s="43"/>
      <c r="CB66" s="43"/>
      <c r="CC66" s="43"/>
      <c r="CD66" s="43"/>
    </row>
    <row r="67" spans="1:82" s="20" customFormat="1" ht="25.5" x14ac:dyDescent="0.2">
      <c r="A67" s="184">
        <v>58</v>
      </c>
      <c r="B67" s="49" t="s">
        <v>272</v>
      </c>
      <c r="C67" s="49" t="s">
        <v>271</v>
      </c>
      <c r="D67" s="132">
        <v>1</v>
      </c>
      <c r="E67" s="50" t="s">
        <v>331</v>
      </c>
      <c r="F67" s="1">
        <f>PUNTAJE!I67</f>
        <v>0</v>
      </c>
      <c r="G67" s="1">
        <f>PUNTAJE!L67</f>
        <v>0</v>
      </c>
      <c r="H67" s="1">
        <f>PUNTAJE!O67</f>
        <v>0</v>
      </c>
      <c r="I67" s="1">
        <f>PUNTAJE!R67</f>
        <v>0</v>
      </c>
      <c r="J67" s="1">
        <f>PUNTAJE!U67</f>
        <v>0</v>
      </c>
      <c r="K67" s="1">
        <f>PUNTAJE!X67</f>
        <v>0</v>
      </c>
      <c r="L67" s="1">
        <f>PUNTAJE!AA67</f>
        <v>0</v>
      </c>
      <c r="M67" s="1">
        <f>PUNTAJE!AD67</f>
        <v>0</v>
      </c>
      <c r="N67" s="1">
        <f>PUNTAJE!AG67</f>
        <v>0</v>
      </c>
      <c r="O67" s="1">
        <f>PUNTAJE!AJ67</f>
        <v>0</v>
      </c>
      <c r="P67" s="1">
        <f>PUNTAJE!AM67</f>
        <v>0</v>
      </c>
      <c r="Q67" s="1">
        <f>PUNTAJE!AP67</f>
        <v>0</v>
      </c>
      <c r="R67" s="1">
        <f t="shared" si="0"/>
        <v>0</v>
      </c>
      <c r="S67" s="77" t="s">
        <v>471</v>
      </c>
      <c r="T67" s="77"/>
      <c r="U67" s="97"/>
      <c r="V67" s="76"/>
      <c r="W67" s="77"/>
      <c r="X67" s="80"/>
      <c r="Y67" s="79"/>
      <c r="Z67" s="77"/>
      <c r="AA67" s="85"/>
      <c r="AB67" s="86"/>
      <c r="AC67" s="42"/>
      <c r="AD67" s="42"/>
      <c r="AE67" s="42"/>
      <c r="AF67" s="42"/>
      <c r="AG67" s="42"/>
      <c r="AH67" s="42"/>
      <c r="AI67" s="42"/>
      <c r="AJ67" s="42"/>
      <c r="AK67" s="42"/>
      <c r="AL67" s="42"/>
      <c r="AM67" s="42"/>
      <c r="AN67" s="42"/>
      <c r="AO67" s="42"/>
      <c r="AP67" s="42"/>
      <c r="AQ67" s="42"/>
      <c r="AR67" s="42"/>
      <c r="AS67" s="42"/>
      <c r="AT67" s="42"/>
      <c r="AU67" s="42"/>
      <c r="AV67" s="42"/>
      <c r="AW67" s="42"/>
      <c r="AX67" s="42"/>
      <c r="AY67" s="42"/>
      <c r="AZ67" s="42"/>
      <c r="BA67" s="42"/>
      <c r="BB67" s="42"/>
      <c r="BC67" s="42"/>
      <c r="BD67" s="42"/>
      <c r="BE67" s="42"/>
      <c r="BF67" s="42"/>
      <c r="BG67" s="42"/>
      <c r="BH67" s="42"/>
      <c r="BI67" s="42"/>
      <c r="BJ67" s="42"/>
      <c r="BK67" s="42"/>
      <c r="BL67" s="42"/>
      <c r="BM67" s="42"/>
      <c r="BN67" s="42"/>
      <c r="BO67" s="42"/>
      <c r="BP67" s="42"/>
      <c r="BQ67" s="42"/>
      <c r="BR67" s="42"/>
      <c r="BS67" s="42"/>
      <c r="BT67" s="42"/>
      <c r="BU67" s="42"/>
      <c r="BV67" s="42"/>
      <c r="BW67" s="42"/>
      <c r="BX67" s="42"/>
      <c r="BY67" s="42"/>
      <c r="BZ67" s="42"/>
    </row>
    <row r="68" spans="1:82" s="20" customFormat="1" ht="15.75" x14ac:dyDescent="0.2">
      <c r="A68" s="183">
        <v>59</v>
      </c>
      <c r="B68" s="49" t="s">
        <v>273</v>
      </c>
      <c r="C68" s="49" t="s">
        <v>271</v>
      </c>
      <c r="D68" s="132">
        <v>1</v>
      </c>
      <c r="E68" s="50" t="s">
        <v>331</v>
      </c>
      <c r="F68" s="1">
        <f>PUNTAJE!I68</f>
        <v>0</v>
      </c>
      <c r="G68" s="1">
        <f>PUNTAJE!L68</f>
        <v>0</v>
      </c>
      <c r="H68" s="1">
        <f>PUNTAJE!O68</f>
        <v>0</v>
      </c>
      <c r="I68" s="1">
        <f>PUNTAJE!R68</f>
        <v>0</v>
      </c>
      <c r="J68" s="1">
        <f>PUNTAJE!U68</f>
        <v>0</v>
      </c>
      <c r="K68" s="1">
        <f>PUNTAJE!X68</f>
        <v>0</v>
      </c>
      <c r="L68" s="1">
        <f>PUNTAJE!AA68</f>
        <v>0</v>
      </c>
      <c r="M68" s="1">
        <f>PUNTAJE!AD68</f>
        <v>0</v>
      </c>
      <c r="N68" s="1">
        <f>PUNTAJE!AG68</f>
        <v>0</v>
      </c>
      <c r="O68" s="1">
        <f>PUNTAJE!AJ68</f>
        <v>0</v>
      </c>
      <c r="P68" s="1">
        <f>PUNTAJE!AM68</f>
        <v>0</v>
      </c>
      <c r="Q68" s="1">
        <f>PUNTAJE!AP68</f>
        <v>0</v>
      </c>
      <c r="R68" s="1">
        <f t="shared" si="0"/>
        <v>0</v>
      </c>
      <c r="S68" s="77" t="s">
        <v>471</v>
      </c>
      <c r="T68" s="77"/>
      <c r="U68" s="97"/>
      <c r="V68" s="76"/>
      <c r="W68" s="77"/>
      <c r="X68" s="80"/>
      <c r="Y68" s="79"/>
      <c r="Z68" s="77"/>
      <c r="AA68" s="87"/>
      <c r="AB68" s="88"/>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row>
    <row r="69" spans="1:82" s="20" customFormat="1" ht="25.5" x14ac:dyDescent="0.2">
      <c r="A69" s="184">
        <v>60</v>
      </c>
      <c r="B69" s="49" t="s">
        <v>274</v>
      </c>
      <c r="C69" s="49" t="s">
        <v>271</v>
      </c>
      <c r="D69" s="132">
        <v>1</v>
      </c>
      <c r="E69" s="50" t="s">
        <v>331</v>
      </c>
      <c r="F69" s="1">
        <f>PUNTAJE!I69</f>
        <v>0</v>
      </c>
      <c r="G69" s="1">
        <f>PUNTAJE!L69</f>
        <v>0</v>
      </c>
      <c r="H69" s="1">
        <f>PUNTAJE!O69</f>
        <v>0</v>
      </c>
      <c r="I69" s="1">
        <f>PUNTAJE!R69</f>
        <v>0</v>
      </c>
      <c r="J69" s="1">
        <f>PUNTAJE!U69</f>
        <v>0</v>
      </c>
      <c r="K69" s="1">
        <f>PUNTAJE!X69</f>
        <v>0</v>
      </c>
      <c r="L69" s="1">
        <f>PUNTAJE!AA69</f>
        <v>0</v>
      </c>
      <c r="M69" s="1">
        <f>PUNTAJE!AD69</f>
        <v>0</v>
      </c>
      <c r="N69" s="1">
        <f>PUNTAJE!AG69</f>
        <v>0</v>
      </c>
      <c r="O69" s="1">
        <f>PUNTAJE!AJ69</f>
        <v>0</v>
      </c>
      <c r="P69" s="1">
        <f>PUNTAJE!AM69</f>
        <v>0</v>
      </c>
      <c r="Q69" s="1">
        <f>PUNTAJE!AP69</f>
        <v>0</v>
      </c>
      <c r="R69" s="1">
        <f t="shared" si="0"/>
        <v>0</v>
      </c>
      <c r="S69" s="77" t="s">
        <v>471</v>
      </c>
      <c r="T69" s="77"/>
      <c r="U69" s="97"/>
      <c r="V69" s="76"/>
      <c r="W69" s="77"/>
      <c r="X69" s="80"/>
      <c r="Y69" s="79"/>
      <c r="Z69" s="77"/>
      <c r="AA69" s="87"/>
      <c r="AB69" s="88"/>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row>
    <row r="70" spans="1:82" ht="25.5" x14ac:dyDescent="0.2">
      <c r="A70" s="183">
        <v>61</v>
      </c>
      <c r="B70" s="49" t="s">
        <v>298</v>
      </c>
      <c r="C70" s="49" t="s">
        <v>299</v>
      </c>
      <c r="D70" s="132">
        <v>1</v>
      </c>
      <c r="E70" s="50" t="s">
        <v>331</v>
      </c>
      <c r="F70" s="1">
        <f>PUNTAJE!I70</f>
        <v>0</v>
      </c>
      <c r="G70" s="1">
        <f>PUNTAJE!L70</f>
        <v>0</v>
      </c>
      <c r="H70" s="1">
        <f>PUNTAJE!O70</f>
        <v>0</v>
      </c>
      <c r="I70" s="1">
        <f>PUNTAJE!R70</f>
        <v>0</v>
      </c>
      <c r="J70" s="1">
        <f>PUNTAJE!U70</f>
        <v>0</v>
      </c>
      <c r="K70" s="1">
        <f>PUNTAJE!X70</f>
        <v>0</v>
      </c>
      <c r="L70" s="1">
        <f>PUNTAJE!AA70</f>
        <v>0</v>
      </c>
      <c r="M70" s="1">
        <f>PUNTAJE!AD70</f>
        <v>0</v>
      </c>
      <c r="N70" s="1">
        <f>PUNTAJE!AG70</f>
        <v>0</v>
      </c>
      <c r="O70" s="1">
        <f>PUNTAJE!AJ70</f>
        <v>0</v>
      </c>
      <c r="P70" s="1">
        <f>PUNTAJE!AM70</f>
        <v>0</v>
      </c>
      <c r="Q70" s="1">
        <f>PUNTAJE!AP70</f>
        <v>0</v>
      </c>
      <c r="R70" s="1">
        <f t="shared" si="0"/>
        <v>0</v>
      </c>
      <c r="S70" s="77" t="s">
        <v>471</v>
      </c>
      <c r="T70" s="77"/>
      <c r="U70" s="97"/>
      <c r="V70" s="76"/>
      <c r="W70" s="77"/>
      <c r="X70" s="80"/>
      <c r="Y70" s="79"/>
      <c r="Z70" s="77"/>
      <c r="AA70" s="89"/>
      <c r="AB70" s="90"/>
      <c r="AC70" s="39"/>
      <c r="AD70" s="39"/>
      <c r="AE70" s="39"/>
      <c r="AF70" s="39"/>
      <c r="AG70" s="39"/>
      <c r="AH70" s="39"/>
      <c r="AI70" s="39"/>
      <c r="AJ70" s="39"/>
      <c r="AK70" s="39"/>
      <c r="AL70" s="39"/>
      <c r="AM70" s="39"/>
      <c r="AN70" s="39"/>
      <c r="AO70" s="39"/>
      <c r="AP70" s="39"/>
      <c r="AQ70" s="39"/>
      <c r="AR70" s="39"/>
      <c r="AS70" s="39"/>
      <c r="AT70" s="39"/>
      <c r="AU70" s="39"/>
      <c r="AV70" s="39"/>
      <c r="AW70" s="39"/>
      <c r="AX70" s="39"/>
      <c r="AY70" s="39"/>
      <c r="AZ70" s="39"/>
      <c r="BA70" s="39"/>
      <c r="BB70" s="39"/>
      <c r="BC70" s="39"/>
      <c r="BD70" s="39"/>
      <c r="BE70" s="39"/>
      <c r="BF70" s="39"/>
      <c r="BG70" s="39"/>
      <c r="BH70" s="39"/>
      <c r="BI70" s="39"/>
      <c r="BJ70" s="39"/>
      <c r="BK70" s="39"/>
      <c r="BL70" s="39"/>
      <c r="BM70" s="39"/>
      <c r="BN70" s="39"/>
      <c r="BO70" s="39"/>
      <c r="BP70" s="39"/>
      <c r="BQ70" s="39"/>
      <c r="BR70" s="39"/>
      <c r="BS70" s="39"/>
      <c r="BT70" s="39"/>
      <c r="BU70" s="39"/>
      <c r="BV70" s="39"/>
      <c r="BW70" s="39"/>
      <c r="BX70" s="39"/>
      <c r="BY70" s="39"/>
      <c r="BZ70" s="39"/>
      <c r="CA70" s="20"/>
      <c r="CB70" s="20"/>
      <c r="CC70" s="20"/>
      <c r="CD70" s="20"/>
    </row>
    <row r="71" spans="1:82" ht="63.75" x14ac:dyDescent="0.2">
      <c r="A71" s="184">
        <v>62</v>
      </c>
      <c r="B71" s="49" t="s">
        <v>357</v>
      </c>
      <c r="C71" s="49" t="s">
        <v>77</v>
      </c>
      <c r="D71" s="132">
        <v>1</v>
      </c>
      <c r="E71" s="50" t="s">
        <v>331</v>
      </c>
      <c r="F71" s="1">
        <f>PUNTAJE!I71</f>
        <v>0</v>
      </c>
      <c r="G71" s="1">
        <f>PUNTAJE!L71</f>
        <v>0</v>
      </c>
      <c r="H71" s="1">
        <f>PUNTAJE!O71</f>
        <v>0</v>
      </c>
      <c r="I71" s="1">
        <f>PUNTAJE!R71</f>
        <v>500</v>
      </c>
      <c r="J71" s="1">
        <f>PUNTAJE!U71</f>
        <v>0</v>
      </c>
      <c r="K71" s="1">
        <f>PUNTAJE!X71</f>
        <v>0</v>
      </c>
      <c r="L71" s="1">
        <f>PUNTAJE!AA71</f>
        <v>0</v>
      </c>
      <c r="M71" s="1">
        <f>PUNTAJE!AD71</f>
        <v>0</v>
      </c>
      <c r="N71" s="1">
        <f>PUNTAJE!AG71</f>
        <v>0</v>
      </c>
      <c r="O71" s="1">
        <f>PUNTAJE!AJ71</f>
        <v>0</v>
      </c>
      <c r="P71" s="1">
        <f>PUNTAJE!AM71</f>
        <v>0</v>
      </c>
      <c r="Q71" s="1">
        <f>PUNTAJE!AP71</f>
        <v>0</v>
      </c>
      <c r="R71" s="1">
        <f t="shared" si="0"/>
        <v>500</v>
      </c>
      <c r="S71" s="77" t="s">
        <v>309</v>
      </c>
      <c r="T71" s="77" t="str">
        <f>VLOOKUP(A71,'EV TECNICA'!$A$10:$R$278,10,0)</f>
        <v>CUMPLE</v>
      </c>
      <c r="U71" s="78">
        <f>I71</f>
        <v>500</v>
      </c>
      <c r="V71" s="204">
        <f>VLOOKUP(A71,'OFERTAS ECONOMICAS'!$A$10:$BC$279,22,0)</f>
        <v>4545</v>
      </c>
      <c r="W71" s="77"/>
      <c r="X71" s="80"/>
      <c r="Y71" s="79"/>
      <c r="Z71" s="77"/>
      <c r="AA71" s="89"/>
      <c r="AB71" s="90"/>
      <c r="AC71" s="39"/>
      <c r="AD71" s="39"/>
      <c r="AE71" s="39"/>
      <c r="AF71" s="39"/>
      <c r="AG71" s="39"/>
      <c r="AH71" s="39"/>
      <c r="AI71" s="39"/>
      <c r="AJ71" s="39"/>
      <c r="AK71" s="39"/>
      <c r="AL71" s="39"/>
      <c r="AM71" s="39"/>
      <c r="AN71" s="39"/>
      <c r="AO71" s="39"/>
      <c r="AP71" s="39"/>
      <c r="AQ71" s="39"/>
      <c r="AR71" s="39"/>
      <c r="AS71" s="39"/>
      <c r="AT71" s="39"/>
      <c r="AU71" s="39"/>
      <c r="AV71" s="39"/>
      <c r="AW71" s="39"/>
      <c r="AX71" s="39"/>
      <c r="AY71" s="39"/>
      <c r="AZ71" s="39"/>
      <c r="BA71" s="39"/>
      <c r="BB71" s="39"/>
      <c r="BC71" s="39"/>
      <c r="BD71" s="39"/>
      <c r="BE71" s="39"/>
      <c r="BF71" s="39"/>
      <c r="BG71" s="39"/>
      <c r="BH71" s="39"/>
      <c r="BI71" s="39"/>
      <c r="BJ71" s="39"/>
      <c r="BK71" s="39"/>
      <c r="BL71" s="39"/>
      <c r="BM71" s="39"/>
      <c r="BN71" s="39"/>
      <c r="BO71" s="39"/>
      <c r="BP71" s="39"/>
      <c r="BQ71" s="39"/>
      <c r="BR71" s="39"/>
      <c r="BS71" s="39"/>
      <c r="BT71" s="39"/>
      <c r="BU71" s="39"/>
      <c r="BV71" s="39"/>
      <c r="BW71" s="39"/>
      <c r="BX71" s="39"/>
      <c r="BY71" s="39"/>
      <c r="BZ71" s="39"/>
      <c r="CA71" s="20"/>
      <c r="CB71" s="20"/>
      <c r="CC71" s="20"/>
      <c r="CD71" s="20"/>
    </row>
    <row r="72" spans="1:82" ht="15.75" x14ac:dyDescent="0.2">
      <c r="A72" s="183">
        <v>63</v>
      </c>
      <c r="B72" s="49" t="s">
        <v>90</v>
      </c>
      <c r="C72" s="49" t="s">
        <v>89</v>
      </c>
      <c r="D72" s="132">
        <v>1</v>
      </c>
      <c r="E72" s="50" t="s">
        <v>331</v>
      </c>
      <c r="F72" s="1">
        <f>PUNTAJE!I72</f>
        <v>0</v>
      </c>
      <c r="G72" s="1">
        <f>PUNTAJE!L72</f>
        <v>0</v>
      </c>
      <c r="H72" s="1">
        <f>PUNTAJE!O72</f>
        <v>500</v>
      </c>
      <c r="I72" s="1">
        <f>PUNTAJE!R72</f>
        <v>450.1891551071879</v>
      </c>
      <c r="J72" s="1">
        <f>PUNTAJE!U72</f>
        <v>424.49464922711059</v>
      </c>
      <c r="K72" s="1">
        <f>PUNTAJE!X72</f>
        <v>0</v>
      </c>
      <c r="L72" s="1">
        <f>PUNTAJE!AA72</f>
        <v>0</v>
      </c>
      <c r="M72" s="1">
        <f>PUNTAJE!AD72</f>
        <v>420</v>
      </c>
      <c r="N72" s="1">
        <f>PUNTAJE!AG72</f>
        <v>470.35573122529644</v>
      </c>
      <c r="O72" s="1">
        <f>PUNTAJE!AJ72</f>
        <v>0</v>
      </c>
      <c r="P72" s="1">
        <f>PUNTAJE!AM72</f>
        <v>0</v>
      </c>
      <c r="Q72" s="1">
        <f>PUNTAJE!AP72</f>
        <v>0</v>
      </c>
      <c r="R72" s="1">
        <f t="shared" si="0"/>
        <v>500</v>
      </c>
      <c r="S72" s="77" t="s">
        <v>434</v>
      </c>
      <c r="T72" s="77" t="str">
        <f>VLOOKUP(A72,'EV TECNICA'!$A$10:$R$278,9,0)</f>
        <v xml:space="preserve">CUMPLE </v>
      </c>
      <c r="U72" s="203">
        <f t="shared" ref="U72:U77" si="8">H72</f>
        <v>500</v>
      </c>
      <c r="V72" s="76">
        <f>VLOOKUP(A72,'OFERTAS ECONOMICAS'!$A$10:$BC$279,18,0)</f>
        <v>714</v>
      </c>
      <c r="W72" s="77"/>
      <c r="X72" s="80"/>
      <c r="Y72" s="79"/>
      <c r="Z72" s="77"/>
      <c r="AA72" s="91"/>
      <c r="AB72" s="92"/>
      <c r="AC72" s="41"/>
      <c r="AD72" s="41"/>
      <c r="AE72" s="41"/>
      <c r="AF72" s="41"/>
      <c r="AG72" s="41"/>
      <c r="AH72" s="41"/>
      <c r="AI72" s="41"/>
      <c r="AJ72" s="41"/>
      <c r="AK72" s="41"/>
      <c r="AL72" s="41"/>
      <c r="AM72" s="41"/>
      <c r="AN72" s="41"/>
      <c r="AO72" s="41"/>
      <c r="AP72" s="41"/>
      <c r="AQ72" s="41"/>
      <c r="AR72" s="41"/>
      <c r="AS72" s="41"/>
      <c r="AT72" s="41"/>
      <c r="AU72" s="41"/>
      <c r="AV72" s="41"/>
      <c r="AW72" s="41"/>
      <c r="AX72" s="41"/>
      <c r="AY72" s="41"/>
      <c r="AZ72" s="41"/>
      <c r="BA72" s="41"/>
      <c r="BB72" s="41"/>
      <c r="BC72" s="41"/>
      <c r="BD72" s="41"/>
      <c r="BE72" s="41"/>
      <c r="BF72" s="41"/>
      <c r="BG72" s="41"/>
      <c r="BH72" s="41"/>
      <c r="BI72" s="41"/>
      <c r="BJ72" s="41"/>
      <c r="BK72" s="41"/>
      <c r="BL72" s="41"/>
      <c r="BM72" s="41"/>
      <c r="BN72" s="41"/>
      <c r="BO72" s="41"/>
      <c r="BP72" s="41"/>
      <c r="BQ72" s="41"/>
      <c r="BR72" s="41"/>
      <c r="BS72" s="41"/>
      <c r="BT72" s="41"/>
      <c r="BU72" s="41"/>
      <c r="BV72" s="41"/>
      <c r="BW72" s="41"/>
      <c r="BX72" s="41"/>
      <c r="BY72" s="41"/>
      <c r="BZ72" s="41"/>
      <c r="CA72" s="20"/>
      <c r="CB72" s="20"/>
      <c r="CC72" s="20"/>
      <c r="CD72" s="20"/>
    </row>
    <row r="73" spans="1:82" ht="15.75" x14ac:dyDescent="0.25">
      <c r="A73" s="184">
        <v>64</v>
      </c>
      <c r="B73" s="49" t="s">
        <v>91</v>
      </c>
      <c r="C73" s="49" t="s">
        <v>89</v>
      </c>
      <c r="D73" s="132">
        <v>1</v>
      </c>
      <c r="E73" s="50" t="s">
        <v>331</v>
      </c>
      <c r="F73" s="1">
        <f>PUNTAJE!I73</f>
        <v>0</v>
      </c>
      <c r="G73" s="1">
        <f>PUNTAJE!L73</f>
        <v>0</v>
      </c>
      <c r="H73" s="1">
        <f>PUNTAJE!O73</f>
        <v>500</v>
      </c>
      <c r="I73" s="1">
        <f>PUNTAJE!R73</f>
        <v>450.1891551071879</v>
      </c>
      <c r="J73" s="1">
        <f>PUNTAJE!U73</f>
        <v>0</v>
      </c>
      <c r="K73" s="1">
        <f>PUNTAJE!X73</f>
        <v>0</v>
      </c>
      <c r="L73" s="1">
        <f>PUNTAJE!AA73</f>
        <v>0</v>
      </c>
      <c r="M73" s="1">
        <f>PUNTAJE!AD73</f>
        <v>420</v>
      </c>
      <c r="N73" s="1">
        <f>PUNTAJE!AG73</f>
        <v>470.35573122529644</v>
      </c>
      <c r="O73" s="1">
        <f>PUNTAJE!AJ73</f>
        <v>0</v>
      </c>
      <c r="P73" s="1">
        <f>PUNTAJE!AM73</f>
        <v>0</v>
      </c>
      <c r="Q73" s="1">
        <f>PUNTAJE!AP73</f>
        <v>0</v>
      </c>
      <c r="R73" s="1">
        <f t="shared" si="0"/>
        <v>500</v>
      </c>
      <c r="S73" s="77" t="s">
        <v>434</v>
      </c>
      <c r="T73" s="77" t="str">
        <f>VLOOKUP(A73,'EV TECNICA'!$A$10:$R$278,9,0)</f>
        <v xml:space="preserve">CUMPLE </v>
      </c>
      <c r="U73" s="203">
        <f t="shared" si="8"/>
        <v>500</v>
      </c>
      <c r="V73" s="76">
        <f>VLOOKUP(A73,'OFERTAS ECONOMICAS'!$A$10:$BC$279,18,0)</f>
        <v>714</v>
      </c>
      <c r="W73" s="77"/>
      <c r="X73" s="80"/>
      <c r="Y73" s="79"/>
      <c r="Z73" s="77"/>
      <c r="AA73" s="93"/>
      <c r="AB73" s="94"/>
      <c r="AC73" s="28"/>
      <c r="AD73" s="28"/>
      <c r="AE73" s="28"/>
      <c r="AF73" s="28"/>
      <c r="AG73" s="28"/>
      <c r="AH73" s="28"/>
      <c r="AI73" s="28"/>
      <c r="AJ73" s="28"/>
      <c r="AK73" s="28"/>
      <c r="AL73" s="28"/>
      <c r="AM73" s="28"/>
      <c r="AN73" s="28"/>
      <c r="AO73" s="28"/>
      <c r="AP73" s="28"/>
      <c r="AQ73" s="28"/>
      <c r="AR73" s="28"/>
      <c r="AS73" s="28"/>
      <c r="AT73" s="28"/>
      <c r="AU73" s="28"/>
      <c r="AV73" s="28"/>
      <c r="AW73" s="28"/>
      <c r="AX73" s="28"/>
      <c r="AY73" s="28"/>
      <c r="AZ73" s="28"/>
      <c r="BA73" s="28"/>
      <c r="BB73" s="28"/>
      <c r="BC73" s="28"/>
      <c r="BD73" s="28"/>
      <c r="BE73" s="28"/>
      <c r="BF73" s="28"/>
      <c r="BG73" s="28"/>
      <c r="BH73" s="28"/>
      <c r="BI73" s="28"/>
      <c r="BJ73" s="28"/>
      <c r="BK73" s="28"/>
      <c r="BL73" s="28"/>
      <c r="BM73" s="28"/>
      <c r="BN73" s="28"/>
      <c r="BO73" s="28"/>
      <c r="BP73" s="28"/>
      <c r="BQ73" s="28"/>
      <c r="BR73" s="28"/>
      <c r="BS73" s="28"/>
      <c r="BT73" s="28"/>
      <c r="BU73" s="28"/>
      <c r="BV73" s="28"/>
      <c r="BW73" s="28"/>
      <c r="BX73" s="28"/>
      <c r="BY73" s="28"/>
      <c r="BZ73" s="28"/>
      <c r="CA73" s="20"/>
      <c r="CB73" s="20"/>
      <c r="CC73" s="20"/>
      <c r="CD73" s="20"/>
    </row>
    <row r="74" spans="1:82" x14ac:dyDescent="0.2">
      <c r="A74" s="183">
        <v>65</v>
      </c>
      <c r="B74" s="49" t="s">
        <v>92</v>
      </c>
      <c r="C74" s="49" t="s">
        <v>89</v>
      </c>
      <c r="D74" s="132">
        <v>1</v>
      </c>
      <c r="E74" s="50" t="s">
        <v>331</v>
      </c>
      <c r="F74" s="1">
        <f>PUNTAJE!I74</f>
        <v>0</v>
      </c>
      <c r="G74" s="1">
        <f>PUNTAJE!L74</f>
        <v>0</v>
      </c>
      <c r="H74" s="1">
        <f>PUNTAJE!O74</f>
        <v>500</v>
      </c>
      <c r="I74" s="1">
        <f>PUNTAJE!R74</f>
        <v>450.1891551071879</v>
      </c>
      <c r="J74" s="1">
        <f>PUNTAJE!U74</f>
        <v>0</v>
      </c>
      <c r="K74" s="1">
        <f>PUNTAJE!X74</f>
        <v>0</v>
      </c>
      <c r="L74" s="1">
        <f>PUNTAJE!AA74</f>
        <v>0</v>
      </c>
      <c r="M74" s="1">
        <f>PUNTAJE!AD74</f>
        <v>420</v>
      </c>
      <c r="N74" s="1">
        <f>PUNTAJE!AG74</f>
        <v>470.35573122529644</v>
      </c>
      <c r="O74" s="1">
        <f>PUNTAJE!AJ74</f>
        <v>0</v>
      </c>
      <c r="P74" s="1">
        <f>PUNTAJE!AM74</f>
        <v>0</v>
      </c>
      <c r="Q74" s="1">
        <f>PUNTAJE!AP74</f>
        <v>0</v>
      </c>
      <c r="R74" s="1">
        <f t="shared" si="0"/>
        <v>500</v>
      </c>
      <c r="S74" s="77" t="s">
        <v>434</v>
      </c>
      <c r="T74" s="77" t="str">
        <f>VLOOKUP(A74,'EV TECNICA'!$A$10:$R$278,9,0)</f>
        <v xml:space="preserve">CUMPLE </v>
      </c>
      <c r="U74" s="203">
        <f t="shared" si="8"/>
        <v>500</v>
      </c>
      <c r="V74" s="76">
        <f>VLOOKUP(A74,'OFERTAS ECONOMICAS'!$A$10:$BC$279,18,0)</f>
        <v>714</v>
      </c>
      <c r="W74" s="77"/>
      <c r="X74" s="80"/>
      <c r="Y74" s="79"/>
      <c r="Z74" s="77"/>
      <c r="AA74" s="89"/>
      <c r="AB74" s="90"/>
      <c r="AC74" s="39"/>
      <c r="AD74" s="39"/>
      <c r="AE74" s="39"/>
      <c r="AF74" s="39"/>
      <c r="AG74" s="39"/>
      <c r="AH74" s="39"/>
      <c r="AI74" s="39"/>
      <c r="AJ74" s="39"/>
      <c r="AK74" s="39"/>
      <c r="AL74" s="39"/>
      <c r="AM74" s="39"/>
      <c r="AN74" s="39"/>
      <c r="AO74" s="39"/>
      <c r="AP74" s="39"/>
      <c r="AQ74" s="39"/>
      <c r="AR74" s="39"/>
      <c r="AS74" s="39"/>
      <c r="AT74" s="39"/>
      <c r="AU74" s="39"/>
      <c r="AV74" s="39"/>
      <c r="AW74" s="39"/>
      <c r="AX74" s="39"/>
      <c r="AY74" s="39"/>
      <c r="AZ74" s="39"/>
      <c r="BA74" s="39"/>
      <c r="BB74" s="39"/>
      <c r="BC74" s="39"/>
      <c r="BD74" s="39"/>
      <c r="BE74" s="39"/>
      <c r="BF74" s="39"/>
      <c r="BG74" s="39"/>
      <c r="BH74" s="39"/>
      <c r="BI74" s="39"/>
      <c r="BJ74" s="39"/>
      <c r="BK74" s="39"/>
      <c r="BL74" s="39"/>
      <c r="BM74" s="39"/>
      <c r="BN74" s="39"/>
      <c r="BO74" s="39"/>
      <c r="BP74" s="39"/>
      <c r="BQ74" s="39"/>
      <c r="BR74" s="39"/>
      <c r="BS74" s="39"/>
      <c r="BT74" s="39"/>
      <c r="BU74" s="39"/>
      <c r="BV74" s="39"/>
      <c r="BW74" s="39"/>
      <c r="BX74" s="39"/>
      <c r="BY74" s="39"/>
      <c r="BZ74" s="39"/>
      <c r="CA74" s="20"/>
      <c r="CB74" s="20"/>
      <c r="CC74" s="20"/>
      <c r="CD74" s="20"/>
    </row>
    <row r="75" spans="1:82" ht="15.75" x14ac:dyDescent="0.25">
      <c r="A75" s="184">
        <v>66</v>
      </c>
      <c r="B75" s="49" t="s">
        <v>93</v>
      </c>
      <c r="C75" s="49" t="s">
        <v>89</v>
      </c>
      <c r="D75" s="132">
        <v>1</v>
      </c>
      <c r="E75" s="50" t="s">
        <v>331</v>
      </c>
      <c r="F75" s="1">
        <f>PUNTAJE!I75</f>
        <v>0</v>
      </c>
      <c r="G75" s="1">
        <f>PUNTAJE!L75</f>
        <v>0</v>
      </c>
      <c r="H75" s="1">
        <f>PUNTAJE!O75</f>
        <v>500</v>
      </c>
      <c r="I75" s="1">
        <f>PUNTAJE!R75</f>
        <v>450.1891551071879</v>
      </c>
      <c r="J75" s="1">
        <f>PUNTAJE!U75</f>
        <v>0</v>
      </c>
      <c r="K75" s="1">
        <f>PUNTAJE!X75</f>
        <v>0</v>
      </c>
      <c r="L75" s="1">
        <f>PUNTAJE!AA75</f>
        <v>0</v>
      </c>
      <c r="M75" s="1">
        <f>PUNTAJE!AD75</f>
        <v>420</v>
      </c>
      <c r="N75" s="1">
        <f>PUNTAJE!AG75</f>
        <v>470.35573122529644</v>
      </c>
      <c r="O75" s="1">
        <f>PUNTAJE!AJ75</f>
        <v>0</v>
      </c>
      <c r="P75" s="1">
        <f>PUNTAJE!AM75</f>
        <v>0</v>
      </c>
      <c r="Q75" s="1">
        <f>PUNTAJE!AP75</f>
        <v>0</v>
      </c>
      <c r="R75" s="1">
        <f t="shared" ref="R75:R138" si="9">MAX(F75:Q75)</f>
        <v>500</v>
      </c>
      <c r="S75" s="77" t="s">
        <v>434</v>
      </c>
      <c r="T75" s="77" t="str">
        <f>VLOOKUP(A75,'EV TECNICA'!$A$10:$R$278,9,0)</f>
        <v xml:space="preserve">CUMPLE </v>
      </c>
      <c r="U75" s="203">
        <f t="shared" si="8"/>
        <v>500</v>
      </c>
      <c r="V75" s="76">
        <f>VLOOKUP(A75,'OFERTAS ECONOMICAS'!$A$10:$BC$279,18,0)</f>
        <v>714</v>
      </c>
      <c r="W75" s="77"/>
      <c r="X75" s="80"/>
      <c r="Y75" s="79"/>
      <c r="Z75" s="77"/>
      <c r="AA75" s="80"/>
      <c r="AB75" s="79"/>
      <c r="AC75" s="28"/>
      <c r="AD75" s="28"/>
      <c r="AE75" s="28"/>
      <c r="AF75" s="28"/>
      <c r="AG75" s="28"/>
      <c r="AH75" s="28"/>
      <c r="AI75" s="28"/>
      <c r="AJ75" s="28"/>
      <c r="AK75" s="28"/>
      <c r="AL75" s="28"/>
      <c r="AM75" s="28"/>
      <c r="AN75" s="28"/>
      <c r="AO75" s="28"/>
      <c r="AP75" s="28"/>
      <c r="AQ75" s="28"/>
      <c r="AR75" s="28"/>
      <c r="AS75" s="28"/>
      <c r="AT75" s="28"/>
      <c r="AU75" s="28"/>
      <c r="AV75" s="28"/>
      <c r="AW75" s="28"/>
      <c r="AX75" s="28"/>
      <c r="AY75" s="28"/>
      <c r="AZ75" s="28"/>
      <c r="BA75" s="28"/>
      <c r="BB75" s="28"/>
      <c r="BC75" s="28"/>
      <c r="BD75" s="28"/>
      <c r="BE75" s="28"/>
      <c r="BF75" s="28"/>
      <c r="BG75" s="28"/>
      <c r="BH75" s="28"/>
      <c r="BI75" s="28"/>
      <c r="BJ75" s="28"/>
      <c r="BK75" s="28"/>
      <c r="BL75" s="28"/>
      <c r="BM75" s="28"/>
      <c r="BN75" s="28"/>
      <c r="BO75" s="28"/>
      <c r="BP75" s="28"/>
      <c r="BQ75" s="28"/>
      <c r="BR75" s="28"/>
      <c r="BS75" s="28"/>
      <c r="BT75" s="28"/>
      <c r="BU75" s="28"/>
      <c r="BV75" s="28"/>
      <c r="BW75" s="28"/>
      <c r="BX75" s="28"/>
      <c r="BY75" s="28"/>
      <c r="BZ75" s="28"/>
      <c r="CA75" s="20"/>
      <c r="CB75" s="20"/>
      <c r="CC75" s="20"/>
      <c r="CD75" s="20"/>
    </row>
    <row r="76" spans="1:82" ht="15.75" x14ac:dyDescent="0.25">
      <c r="A76" s="183">
        <v>67</v>
      </c>
      <c r="B76" s="49" t="s">
        <v>94</v>
      </c>
      <c r="C76" s="49" t="s">
        <v>89</v>
      </c>
      <c r="D76" s="132">
        <v>1</v>
      </c>
      <c r="E76" s="50" t="s">
        <v>331</v>
      </c>
      <c r="F76" s="1">
        <f>PUNTAJE!I76</f>
        <v>0</v>
      </c>
      <c r="G76" s="1">
        <f>PUNTAJE!L76</f>
        <v>0</v>
      </c>
      <c r="H76" s="1">
        <f>PUNTAJE!O76</f>
        <v>500</v>
      </c>
      <c r="I76" s="1">
        <f>PUNTAJE!R76</f>
        <v>450.1891551071879</v>
      </c>
      <c r="J76" s="1">
        <f>PUNTAJE!U76</f>
        <v>0</v>
      </c>
      <c r="K76" s="1">
        <f>PUNTAJE!X76</f>
        <v>0</v>
      </c>
      <c r="L76" s="1">
        <f>PUNTAJE!AA76</f>
        <v>0</v>
      </c>
      <c r="M76" s="1">
        <f>PUNTAJE!AD76</f>
        <v>420</v>
      </c>
      <c r="N76" s="1">
        <f>PUNTAJE!AG76</f>
        <v>470.35573122529644</v>
      </c>
      <c r="O76" s="1">
        <f>PUNTAJE!AJ76</f>
        <v>0</v>
      </c>
      <c r="P76" s="1">
        <f>PUNTAJE!AM76</f>
        <v>0</v>
      </c>
      <c r="Q76" s="1">
        <f>PUNTAJE!AP76</f>
        <v>0</v>
      </c>
      <c r="R76" s="1">
        <f t="shared" si="9"/>
        <v>500</v>
      </c>
      <c r="S76" s="77" t="s">
        <v>434</v>
      </c>
      <c r="T76" s="77" t="str">
        <f>VLOOKUP(A76,'EV TECNICA'!$A$10:$R$278,9,0)</f>
        <v xml:space="preserve">CUMPLE </v>
      </c>
      <c r="U76" s="203">
        <f t="shared" si="8"/>
        <v>500</v>
      </c>
      <c r="V76" s="76">
        <f>VLOOKUP(A76,'OFERTAS ECONOMICAS'!$A$10:$BC$279,18,0)</f>
        <v>714</v>
      </c>
      <c r="W76" s="77"/>
      <c r="X76" s="80"/>
      <c r="Y76" s="79"/>
      <c r="Z76" s="77"/>
      <c r="AA76" s="93"/>
      <c r="AB76" s="94"/>
      <c r="AC76" s="28"/>
      <c r="AD76" s="28"/>
      <c r="AE76" s="28"/>
      <c r="AF76" s="28"/>
      <c r="AG76" s="28"/>
      <c r="AH76" s="28"/>
      <c r="AI76" s="28"/>
      <c r="AJ76" s="28"/>
      <c r="AK76" s="28"/>
      <c r="AL76" s="28"/>
      <c r="AM76" s="28"/>
      <c r="AN76" s="28"/>
      <c r="AO76" s="28"/>
      <c r="AP76" s="28"/>
      <c r="AQ76" s="28"/>
      <c r="AR76" s="28"/>
      <c r="AS76" s="28"/>
      <c r="AT76" s="28"/>
      <c r="AU76" s="28"/>
      <c r="AV76" s="28"/>
      <c r="AW76" s="28"/>
      <c r="AX76" s="28"/>
      <c r="AY76" s="28"/>
      <c r="AZ76" s="28"/>
      <c r="BA76" s="28"/>
      <c r="BB76" s="28"/>
      <c r="BC76" s="28"/>
      <c r="BD76" s="28"/>
      <c r="BE76" s="28"/>
      <c r="BF76" s="28"/>
      <c r="BG76" s="28"/>
      <c r="BH76" s="28"/>
      <c r="BI76" s="28"/>
      <c r="BJ76" s="28"/>
      <c r="BK76" s="28"/>
      <c r="BL76" s="28"/>
      <c r="BM76" s="28"/>
      <c r="BN76" s="28"/>
      <c r="BO76" s="28"/>
      <c r="BP76" s="28"/>
      <c r="BQ76" s="28"/>
      <c r="BR76" s="28"/>
      <c r="BS76" s="28"/>
      <c r="BT76" s="28"/>
      <c r="BU76" s="28"/>
      <c r="BV76" s="28"/>
      <c r="BW76" s="28"/>
      <c r="BX76" s="28"/>
      <c r="BY76" s="28"/>
      <c r="BZ76" s="28"/>
      <c r="CA76" s="20"/>
      <c r="CB76" s="20"/>
      <c r="CC76" s="20"/>
      <c r="CD76" s="20"/>
    </row>
    <row r="77" spans="1:82" x14ac:dyDescent="0.2">
      <c r="A77" s="184">
        <v>68</v>
      </c>
      <c r="B77" s="49" t="s">
        <v>95</v>
      </c>
      <c r="C77" s="49" t="s">
        <v>89</v>
      </c>
      <c r="D77" s="132">
        <v>1</v>
      </c>
      <c r="E77" s="50" t="s">
        <v>331</v>
      </c>
      <c r="F77" s="1">
        <f>PUNTAJE!I77</f>
        <v>0</v>
      </c>
      <c r="G77" s="1">
        <f>PUNTAJE!L77</f>
        <v>0</v>
      </c>
      <c r="H77" s="1">
        <f>PUNTAJE!O77</f>
        <v>500</v>
      </c>
      <c r="I77" s="1">
        <f>PUNTAJE!R77</f>
        <v>450.1891551071879</v>
      </c>
      <c r="J77" s="1">
        <f>PUNTAJE!U77</f>
        <v>0</v>
      </c>
      <c r="K77" s="1">
        <f>PUNTAJE!X77</f>
        <v>0</v>
      </c>
      <c r="L77" s="1">
        <f>PUNTAJE!AA77</f>
        <v>0</v>
      </c>
      <c r="M77" s="1">
        <f>PUNTAJE!AD77</f>
        <v>420</v>
      </c>
      <c r="N77" s="1">
        <f>PUNTAJE!AG77</f>
        <v>470.35573122529644</v>
      </c>
      <c r="O77" s="1">
        <f>PUNTAJE!AJ77</f>
        <v>0</v>
      </c>
      <c r="P77" s="1">
        <f>PUNTAJE!AM77</f>
        <v>0</v>
      </c>
      <c r="Q77" s="1">
        <f>PUNTAJE!AP77</f>
        <v>0</v>
      </c>
      <c r="R77" s="1">
        <f t="shared" si="9"/>
        <v>500</v>
      </c>
      <c r="S77" s="77" t="s">
        <v>434</v>
      </c>
      <c r="T77" s="77" t="str">
        <f>VLOOKUP(A77,'EV TECNICA'!$A$10:$R$278,9,0)</f>
        <v xml:space="preserve">CUMPLE </v>
      </c>
      <c r="U77" s="203">
        <f t="shared" si="8"/>
        <v>500</v>
      </c>
      <c r="V77" s="76">
        <f>VLOOKUP(A77,'OFERTAS ECONOMICAS'!$A$10:$BC$279,18,0)</f>
        <v>714</v>
      </c>
      <c r="W77" s="77"/>
      <c r="X77" s="80"/>
      <c r="Y77" s="79"/>
      <c r="Z77" s="77"/>
      <c r="AA77" s="80"/>
      <c r="AB77" s="79"/>
      <c r="AC77" s="20"/>
      <c r="AD77" s="20"/>
      <c r="AE77" s="20"/>
      <c r="AF77" s="20"/>
      <c r="AG77" s="20"/>
      <c r="AH77" s="20"/>
      <c r="AI77" s="20"/>
      <c r="AJ77" s="20"/>
      <c r="AK77" s="20"/>
      <c r="AL77" s="20"/>
      <c r="AM77" s="20"/>
      <c r="AN77" s="20"/>
      <c r="AO77" s="20"/>
      <c r="AP77" s="20"/>
      <c r="AQ77" s="20"/>
      <c r="AR77" s="20"/>
      <c r="AS77" s="20"/>
      <c r="AT77" s="20"/>
      <c r="AU77" s="20"/>
      <c r="AV77" s="20"/>
      <c r="AW77" s="20"/>
      <c r="AX77" s="20"/>
      <c r="AY77" s="20"/>
      <c r="AZ77" s="20"/>
      <c r="BA77" s="20"/>
      <c r="BB77" s="20"/>
      <c r="BC77" s="20"/>
      <c r="BD77" s="20"/>
      <c r="BE77" s="20"/>
      <c r="BF77" s="20"/>
      <c r="BG77" s="20"/>
      <c r="BH77" s="20"/>
      <c r="BI77" s="20"/>
      <c r="BJ77" s="20"/>
      <c r="BK77" s="20"/>
      <c r="BL77" s="20"/>
      <c r="BM77" s="20"/>
      <c r="BN77" s="20"/>
      <c r="BO77" s="20"/>
      <c r="BP77" s="20"/>
      <c r="BQ77" s="20"/>
      <c r="BR77" s="20"/>
      <c r="BS77" s="20"/>
      <c r="BT77" s="20"/>
      <c r="BU77" s="20"/>
      <c r="BV77" s="20"/>
      <c r="BW77" s="20"/>
      <c r="BX77" s="20"/>
      <c r="BY77" s="20"/>
      <c r="BZ77" s="20"/>
      <c r="CA77" s="20"/>
      <c r="CB77" s="20"/>
      <c r="CC77" s="20"/>
      <c r="CD77" s="20"/>
    </row>
    <row r="78" spans="1:82" s="20" customFormat="1" ht="25.5" x14ac:dyDescent="0.2">
      <c r="A78" s="183">
        <v>69</v>
      </c>
      <c r="B78" s="49" t="s">
        <v>97</v>
      </c>
      <c r="C78" s="49" t="s">
        <v>89</v>
      </c>
      <c r="D78" s="132">
        <v>1</v>
      </c>
      <c r="E78" s="50" t="s">
        <v>331</v>
      </c>
      <c r="F78" s="1">
        <f>PUNTAJE!I78</f>
        <v>0</v>
      </c>
      <c r="G78" s="1">
        <f>PUNTAJE!L78</f>
        <v>0</v>
      </c>
      <c r="H78" s="1">
        <f>PUNTAJE!O78</f>
        <v>460.02007360321176</v>
      </c>
      <c r="I78" s="1">
        <f>PUNTAJE!R78</f>
        <v>418.11105029495832</v>
      </c>
      <c r="J78" s="1">
        <f>PUNTAJE!U78</f>
        <v>0</v>
      </c>
      <c r="K78" s="1">
        <f>PUNTAJE!X78</f>
        <v>0</v>
      </c>
      <c r="L78" s="1">
        <f>PUNTAJE!AA78</f>
        <v>0</v>
      </c>
      <c r="M78" s="1">
        <f>PUNTAJE!AD78</f>
        <v>500</v>
      </c>
      <c r="N78" s="1">
        <f>PUNTAJE!AG78</f>
        <v>0</v>
      </c>
      <c r="O78" s="1">
        <f>PUNTAJE!AJ78</f>
        <v>0</v>
      </c>
      <c r="P78" s="1">
        <f>PUNTAJE!AM78</f>
        <v>0</v>
      </c>
      <c r="Q78" s="1">
        <f>PUNTAJE!AP78</f>
        <v>0</v>
      </c>
      <c r="R78" s="1">
        <f t="shared" si="9"/>
        <v>500</v>
      </c>
      <c r="S78" s="77" t="s">
        <v>311</v>
      </c>
      <c r="T78" s="77" t="str">
        <f>VLOOKUP(A78,'EV TECNICA'!$A$10:$R$278,14,0)</f>
        <v xml:space="preserve">CUMPLE </v>
      </c>
      <c r="U78" s="78">
        <f>M78</f>
        <v>500</v>
      </c>
      <c r="V78" s="204">
        <f>VLOOKUP(A78,'OFERTAS ECONOMICAS'!$A$10:$BC$279,38,0)</f>
        <v>13750</v>
      </c>
      <c r="W78" s="77"/>
      <c r="X78" s="97"/>
      <c r="Y78" s="76"/>
      <c r="Z78" s="77"/>
      <c r="AA78" s="74"/>
      <c r="AB78" s="76"/>
      <c r="AC78" s="14">
        <f>U78-X78</f>
        <v>500</v>
      </c>
    </row>
    <row r="79" spans="1:82" ht="25.5" x14ac:dyDescent="0.2">
      <c r="A79" s="184">
        <v>70</v>
      </c>
      <c r="B79" s="49" t="s">
        <v>358</v>
      </c>
      <c r="C79" s="49" t="s">
        <v>89</v>
      </c>
      <c r="D79" s="132">
        <v>1</v>
      </c>
      <c r="E79" s="50" t="s">
        <v>331</v>
      </c>
      <c r="F79" s="1">
        <f>PUNTAJE!I79</f>
        <v>0</v>
      </c>
      <c r="G79" s="1">
        <f>PUNTAJE!L79</f>
        <v>0</v>
      </c>
      <c r="H79" s="1">
        <f>PUNTAJE!O79</f>
        <v>0</v>
      </c>
      <c r="I79" s="1">
        <f>PUNTAJE!R79</f>
        <v>0</v>
      </c>
      <c r="J79" s="1">
        <f>PUNTAJE!U79</f>
        <v>0</v>
      </c>
      <c r="K79" s="1">
        <f>PUNTAJE!X79</f>
        <v>0</v>
      </c>
      <c r="L79" s="1">
        <f>PUNTAJE!AA79</f>
        <v>0</v>
      </c>
      <c r="M79" s="1">
        <f>PUNTAJE!AD79</f>
        <v>500</v>
      </c>
      <c r="N79" s="1">
        <f>PUNTAJE!AG79</f>
        <v>0</v>
      </c>
      <c r="O79" s="1">
        <f>PUNTAJE!AJ79</f>
        <v>0</v>
      </c>
      <c r="P79" s="1">
        <f>PUNTAJE!AM79</f>
        <v>0</v>
      </c>
      <c r="Q79" s="1">
        <f>PUNTAJE!AP79</f>
        <v>0</v>
      </c>
      <c r="R79" s="1">
        <f t="shared" si="9"/>
        <v>500</v>
      </c>
      <c r="S79" s="77" t="s">
        <v>311</v>
      </c>
      <c r="T79" s="77" t="str">
        <f>VLOOKUP(A79,'EV TECNICA'!$A$10:$R$278,14,0)</f>
        <v xml:space="preserve">CUMPLE </v>
      </c>
      <c r="U79" s="78">
        <f t="shared" ref="U79:U83" si="10">M79</f>
        <v>500</v>
      </c>
      <c r="V79" s="204">
        <f>VLOOKUP(A79,'OFERTAS ECONOMICAS'!$A$10:$BC$279,38,0)</f>
        <v>9020</v>
      </c>
      <c r="W79" s="77"/>
      <c r="X79" s="74"/>
      <c r="Y79" s="76"/>
      <c r="Z79" s="77"/>
      <c r="AA79" s="74"/>
      <c r="AB79" s="76"/>
    </row>
    <row r="80" spans="1:82" ht="25.5" x14ac:dyDescent="0.2">
      <c r="A80" s="183">
        <v>71</v>
      </c>
      <c r="B80" s="49" t="s">
        <v>99</v>
      </c>
      <c r="C80" s="49" t="s">
        <v>89</v>
      </c>
      <c r="D80" s="132">
        <v>1</v>
      </c>
      <c r="E80" s="50" t="s">
        <v>331</v>
      </c>
      <c r="F80" s="1">
        <f>PUNTAJE!I80</f>
        <v>0</v>
      </c>
      <c r="G80" s="1">
        <f>PUNTAJE!L80</f>
        <v>0</v>
      </c>
      <c r="H80" s="1">
        <f>PUNTAJE!O80</f>
        <v>460.02007360321176</v>
      </c>
      <c r="I80" s="1">
        <f>PUNTAJE!R80</f>
        <v>351.35382377727592</v>
      </c>
      <c r="J80" s="1">
        <f>PUNTAJE!U80</f>
        <v>0</v>
      </c>
      <c r="K80" s="1">
        <f>PUNTAJE!X80</f>
        <v>0</v>
      </c>
      <c r="L80" s="1">
        <f>PUNTAJE!AA80</f>
        <v>0</v>
      </c>
      <c r="M80" s="1">
        <f>PUNTAJE!AD80</f>
        <v>500</v>
      </c>
      <c r="N80" s="1">
        <f>PUNTAJE!AG80</f>
        <v>0</v>
      </c>
      <c r="O80" s="1">
        <f>PUNTAJE!AJ80</f>
        <v>0</v>
      </c>
      <c r="P80" s="1">
        <f>PUNTAJE!AM80</f>
        <v>0</v>
      </c>
      <c r="Q80" s="1">
        <f>PUNTAJE!AP80</f>
        <v>0</v>
      </c>
      <c r="R80" s="1">
        <f t="shared" si="9"/>
        <v>500</v>
      </c>
      <c r="S80" s="77" t="s">
        <v>311</v>
      </c>
      <c r="T80" s="77" t="str">
        <f>VLOOKUP(A80,'EV TECNICA'!$A$10:$R$278,14,0)</f>
        <v xml:space="preserve">CUMPLE </v>
      </c>
      <c r="U80" s="78">
        <f t="shared" si="10"/>
        <v>500</v>
      </c>
      <c r="V80" s="204">
        <f>VLOOKUP(A80,'OFERTAS ECONOMICAS'!$A$10:$BC$279,38,0)</f>
        <v>13750</v>
      </c>
      <c r="W80" s="77"/>
      <c r="X80" s="74"/>
      <c r="Y80" s="76"/>
      <c r="Z80" s="77"/>
      <c r="AA80" s="74"/>
      <c r="AB80" s="76"/>
    </row>
    <row r="81" spans="1:29" ht="25.5" x14ac:dyDescent="0.2">
      <c r="A81" s="184">
        <v>72</v>
      </c>
      <c r="B81" s="49" t="s">
        <v>100</v>
      </c>
      <c r="C81" s="49" t="s">
        <v>89</v>
      </c>
      <c r="D81" s="132">
        <v>1</v>
      </c>
      <c r="E81" s="50" t="s">
        <v>331</v>
      </c>
      <c r="F81" s="1">
        <f>PUNTAJE!I81</f>
        <v>0</v>
      </c>
      <c r="G81" s="1">
        <f>PUNTAJE!L81</f>
        <v>0</v>
      </c>
      <c r="H81" s="1">
        <f>PUNTAJE!O81</f>
        <v>460.02007360321176</v>
      </c>
      <c r="I81" s="1">
        <f>PUNTAJE!R81</f>
        <v>418.11105029495832</v>
      </c>
      <c r="J81" s="1">
        <f>PUNTAJE!U81</f>
        <v>0</v>
      </c>
      <c r="K81" s="1">
        <f>PUNTAJE!X81</f>
        <v>0</v>
      </c>
      <c r="L81" s="1">
        <f>PUNTAJE!AA81</f>
        <v>0</v>
      </c>
      <c r="M81" s="1">
        <f>PUNTAJE!AD81</f>
        <v>500</v>
      </c>
      <c r="N81" s="1">
        <f>PUNTAJE!AG81</f>
        <v>418.11105029495832</v>
      </c>
      <c r="O81" s="1">
        <f>PUNTAJE!AJ81</f>
        <v>0</v>
      </c>
      <c r="P81" s="1">
        <f>PUNTAJE!AM81</f>
        <v>0</v>
      </c>
      <c r="Q81" s="1">
        <f>PUNTAJE!AP81</f>
        <v>0</v>
      </c>
      <c r="R81" s="1">
        <f t="shared" si="9"/>
        <v>500</v>
      </c>
      <c r="S81" s="77" t="s">
        <v>311</v>
      </c>
      <c r="T81" s="77" t="str">
        <f>VLOOKUP(A81,'EV TECNICA'!$A$10:$R$278,14,0)</f>
        <v xml:space="preserve">CUMPLE </v>
      </c>
      <c r="U81" s="78">
        <f t="shared" si="10"/>
        <v>500</v>
      </c>
      <c r="V81" s="204">
        <f>VLOOKUP(A81,'OFERTAS ECONOMICAS'!$A$10:$BC$279,38,0)</f>
        <v>13750</v>
      </c>
      <c r="W81" s="77"/>
      <c r="X81" s="75"/>
      <c r="Y81" s="76"/>
      <c r="Z81" s="77"/>
      <c r="AA81" s="75"/>
      <c r="AB81" s="76"/>
      <c r="AC81" s="14">
        <f>X81-AA81</f>
        <v>0</v>
      </c>
    </row>
    <row r="82" spans="1:29" ht="25.5" x14ac:dyDescent="0.2">
      <c r="A82" s="183">
        <v>73</v>
      </c>
      <c r="B82" s="49" t="s">
        <v>101</v>
      </c>
      <c r="C82" s="49" t="s">
        <v>89</v>
      </c>
      <c r="D82" s="132">
        <v>1</v>
      </c>
      <c r="E82" s="50" t="s">
        <v>331</v>
      </c>
      <c r="F82" s="1">
        <f>PUNTAJE!I82</f>
        <v>0</v>
      </c>
      <c r="G82" s="1">
        <f>PUNTAJE!L82</f>
        <v>0</v>
      </c>
      <c r="H82" s="1">
        <f>PUNTAJE!O82</f>
        <v>460.02007360321176</v>
      </c>
      <c r="I82" s="1">
        <f>PUNTAJE!R82</f>
        <v>418.11105029495832</v>
      </c>
      <c r="J82" s="1">
        <f>PUNTAJE!U82</f>
        <v>0</v>
      </c>
      <c r="K82" s="1">
        <f>PUNTAJE!X82</f>
        <v>0</v>
      </c>
      <c r="L82" s="1">
        <f>PUNTAJE!AA82</f>
        <v>0</v>
      </c>
      <c r="M82" s="1">
        <f>PUNTAJE!AD82</f>
        <v>500</v>
      </c>
      <c r="N82" s="1">
        <f>PUNTAJE!AG82</f>
        <v>418.11105029495832</v>
      </c>
      <c r="O82" s="1">
        <f>PUNTAJE!AJ82</f>
        <v>0</v>
      </c>
      <c r="P82" s="1">
        <f>PUNTAJE!AM82</f>
        <v>0</v>
      </c>
      <c r="Q82" s="1">
        <f>PUNTAJE!AP82</f>
        <v>0</v>
      </c>
      <c r="R82" s="1">
        <f t="shared" si="9"/>
        <v>500</v>
      </c>
      <c r="S82" s="77" t="s">
        <v>311</v>
      </c>
      <c r="T82" s="77" t="str">
        <f>VLOOKUP(A82,'EV TECNICA'!$A$10:$R$278,14,0)</f>
        <v xml:space="preserve">CUMPLE </v>
      </c>
      <c r="U82" s="78">
        <f t="shared" si="10"/>
        <v>500</v>
      </c>
      <c r="V82" s="204">
        <f>VLOOKUP(A82,'OFERTAS ECONOMICAS'!$A$10:$BC$279,38,0)</f>
        <v>13750</v>
      </c>
      <c r="W82" s="77"/>
      <c r="X82" s="74"/>
      <c r="Y82" s="76"/>
      <c r="Z82" s="77"/>
      <c r="AA82" s="74"/>
      <c r="AB82" s="76"/>
    </row>
    <row r="83" spans="1:29" ht="25.5" x14ac:dyDescent="0.2">
      <c r="A83" s="184">
        <v>74</v>
      </c>
      <c r="B83" s="49" t="s">
        <v>102</v>
      </c>
      <c r="C83" s="49" t="s">
        <v>89</v>
      </c>
      <c r="D83" s="132">
        <v>1</v>
      </c>
      <c r="E83" s="50" t="s">
        <v>331</v>
      </c>
      <c r="F83" s="1">
        <f>PUNTAJE!I83</f>
        <v>0</v>
      </c>
      <c r="G83" s="1">
        <f>PUNTAJE!L83</f>
        <v>0</v>
      </c>
      <c r="H83" s="1">
        <f>PUNTAJE!O83</f>
        <v>460.02007360321176</v>
      </c>
      <c r="I83" s="1">
        <f>PUNTAJE!R83</f>
        <v>418.11105029495832</v>
      </c>
      <c r="J83" s="1">
        <f>PUNTAJE!U83</f>
        <v>0</v>
      </c>
      <c r="K83" s="1">
        <f>PUNTAJE!X83</f>
        <v>0</v>
      </c>
      <c r="L83" s="1">
        <f>PUNTAJE!AA83</f>
        <v>0</v>
      </c>
      <c r="M83" s="1">
        <f>PUNTAJE!AD83</f>
        <v>500</v>
      </c>
      <c r="N83" s="1">
        <f>PUNTAJE!AG83</f>
        <v>418.11105029495832</v>
      </c>
      <c r="O83" s="1">
        <f>PUNTAJE!AJ83</f>
        <v>0</v>
      </c>
      <c r="P83" s="1">
        <f>PUNTAJE!AM83</f>
        <v>0</v>
      </c>
      <c r="Q83" s="1">
        <f>PUNTAJE!AP83</f>
        <v>0</v>
      </c>
      <c r="R83" s="1">
        <f t="shared" si="9"/>
        <v>500</v>
      </c>
      <c r="S83" s="77" t="s">
        <v>311</v>
      </c>
      <c r="T83" s="77" t="str">
        <f>VLOOKUP(A83,'EV TECNICA'!$A$10:$R$278,14,0)</f>
        <v xml:space="preserve">CUMPLE </v>
      </c>
      <c r="U83" s="78">
        <f t="shared" si="10"/>
        <v>500</v>
      </c>
      <c r="V83" s="204">
        <f>VLOOKUP(A83,'OFERTAS ECONOMICAS'!$A$10:$BC$279,38,0)</f>
        <v>13750</v>
      </c>
      <c r="W83" s="77"/>
      <c r="X83" s="74"/>
      <c r="Y83" s="76"/>
      <c r="Z83" s="77"/>
      <c r="AA83" s="74"/>
      <c r="AB83" s="76"/>
    </row>
    <row r="84" spans="1:29" ht="51" x14ac:dyDescent="0.2">
      <c r="A84" s="183">
        <v>75</v>
      </c>
      <c r="B84" s="49" t="s">
        <v>359</v>
      </c>
      <c r="C84" s="49" t="s">
        <v>143</v>
      </c>
      <c r="D84" s="132">
        <v>1</v>
      </c>
      <c r="E84" s="50" t="s">
        <v>331</v>
      </c>
      <c r="F84" s="1">
        <f>PUNTAJE!I84</f>
        <v>0</v>
      </c>
      <c r="G84" s="1">
        <f>PUNTAJE!L84</f>
        <v>0</v>
      </c>
      <c r="H84" s="1">
        <f>PUNTAJE!O84</f>
        <v>500</v>
      </c>
      <c r="I84" s="1">
        <f>PUNTAJE!R84</f>
        <v>457.14285714285717</v>
      </c>
      <c r="J84" s="1">
        <f>PUNTAJE!U84</f>
        <v>0</v>
      </c>
      <c r="K84" s="1">
        <f>PUNTAJE!X84</f>
        <v>0</v>
      </c>
      <c r="L84" s="1">
        <f>PUNTAJE!AA84</f>
        <v>0</v>
      </c>
      <c r="M84" s="1">
        <f>PUNTAJE!AD84</f>
        <v>470.58823529411762</v>
      </c>
      <c r="N84" s="1">
        <f>PUNTAJE!AG84</f>
        <v>0</v>
      </c>
      <c r="O84" s="1">
        <f>PUNTAJE!AJ84</f>
        <v>0</v>
      </c>
      <c r="P84" s="1">
        <f>PUNTAJE!AM84</f>
        <v>0</v>
      </c>
      <c r="Q84" s="1">
        <f>PUNTAJE!AP84</f>
        <v>0</v>
      </c>
      <c r="R84" s="1">
        <f t="shared" si="9"/>
        <v>500</v>
      </c>
      <c r="S84" s="77" t="s">
        <v>434</v>
      </c>
      <c r="T84" s="77" t="str">
        <f>VLOOKUP(A84,'EV TECNICA'!$A$10:$R$278,9,0)</f>
        <v>CUMPLE</v>
      </c>
      <c r="U84" s="203">
        <f>H84</f>
        <v>500</v>
      </c>
      <c r="V84" s="76">
        <f>VLOOKUP(A84,'OFERTAS ECONOMICAS'!$A$10:$BC$279,18,0)</f>
        <v>224</v>
      </c>
      <c r="W84" s="77"/>
      <c r="X84" s="74"/>
      <c r="Y84" s="76"/>
      <c r="Z84" s="77"/>
      <c r="AA84" s="74"/>
      <c r="AB84" s="76"/>
    </row>
    <row r="85" spans="1:29" ht="25.5" x14ac:dyDescent="0.2">
      <c r="A85" s="184">
        <v>76</v>
      </c>
      <c r="B85" s="49" t="s">
        <v>156</v>
      </c>
      <c r="C85" s="49" t="s">
        <v>157</v>
      </c>
      <c r="D85" s="132">
        <v>1</v>
      </c>
      <c r="E85" s="50" t="s">
        <v>331</v>
      </c>
      <c r="F85" s="1">
        <f>PUNTAJE!I85</f>
        <v>0</v>
      </c>
      <c r="G85" s="1">
        <f>PUNTAJE!L85</f>
        <v>0</v>
      </c>
      <c r="H85" s="1">
        <f>PUNTAJE!O85</f>
        <v>451.5151515151515</v>
      </c>
      <c r="I85" s="1">
        <f>PUNTAJE!R85</f>
        <v>422.93499858075506</v>
      </c>
      <c r="J85" s="1">
        <f>PUNTAJE!U85</f>
        <v>0</v>
      </c>
      <c r="K85" s="1">
        <f>PUNTAJE!X85</f>
        <v>0</v>
      </c>
      <c r="L85" s="1">
        <f>PUNTAJE!AA85</f>
        <v>0</v>
      </c>
      <c r="M85" s="1">
        <f>PUNTAJE!AD85</f>
        <v>500</v>
      </c>
      <c r="N85" s="1">
        <f>PUNTAJE!AG85</f>
        <v>0</v>
      </c>
      <c r="O85" s="1">
        <f>PUNTAJE!AJ85</f>
        <v>0</v>
      </c>
      <c r="P85" s="1">
        <f>PUNTAJE!AM85</f>
        <v>0</v>
      </c>
      <c r="Q85" s="1">
        <f>PUNTAJE!AP85</f>
        <v>0</v>
      </c>
      <c r="R85" s="1">
        <f t="shared" si="9"/>
        <v>500</v>
      </c>
      <c r="S85" s="77" t="s">
        <v>311</v>
      </c>
      <c r="T85" s="77" t="str">
        <f>VLOOKUP(A85,'EV TECNICA'!$A$10:$R$278,14,0)</f>
        <v>CUMPLE</v>
      </c>
      <c r="U85" s="78">
        <f>M85</f>
        <v>500</v>
      </c>
      <c r="V85" s="204">
        <f>VLOOKUP(A85,'OFERTAS ECONOMICAS'!$A$10:$BC$279,38,0)</f>
        <v>2980</v>
      </c>
      <c r="W85" s="77"/>
      <c r="X85" s="97"/>
      <c r="Y85" s="76"/>
      <c r="Z85" s="77"/>
      <c r="AA85" s="75"/>
      <c r="AB85" s="76"/>
      <c r="AC85" s="14">
        <f t="shared" ref="AC85:AC86" si="11">X85-AA85</f>
        <v>0</v>
      </c>
    </row>
    <row r="86" spans="1:29" ht="38.25" x14ac:dyDescent="0.2">
      <c r="A86" s="183">
        <v>77</v>
      </c>
      <c r="B86" s="49" t="s">
        <v>161</v>
      </c>
      <c r="C86" s="49" t="s">
        <v>157</v>
      </c>
      <c r="D86" s="132">
        <v>1</v>
      </c>
      <c r="E86" s="50" t="s">
        <v>331</v>
      </c>
      <c r="F86" s="1">
        <f>PUNTAJE!I86</f>
        <v>0</v>
      </c>
      <c r="G86" s="1">
        <f>PUNTAJE!L86</f>
        <v>0</v>
      </c>
      <c r="H86" s="1">
        <f>PUNTAJE!O86</f>
        <v>500</v>
      </c>
      <c r="I86" s="1">
        <f>PUNTAJE!R86</f>
        <v>0</v>
      </c>
      <c r="J86" s="1">
        <f>PUNTAJE!U86</f>
        <v>0</v>
      </c>
      <c r="K86" s="1">
        <f>PUNTAJE!X86</f>
        <v>0</v>
      </c>
      <c r="L86" s="1">
        <f>PUNTAJE!AA86</f>
        <v>0</v>
      </c>
      <c r="M86" s="1">
        <f>PUNTAJE!AD86</f>
        <v>0</v>
      </c>
      <c r="N86" s="1">
        <f>PUNTAJE!AG86</f>
        <v>0</v>
      </c>
      <c r="O86" s="1">
        <f>PUNTAJE!AJ86</f>
        <v>0</v>
      </c>
      <c r="P86" s="1">
        <f>PUNTAJE!AM86</f>
        <v>0</v>
      </c>
      <c r="Q86" s="1">
        <f>PUNTAJE!AP86</f>
        <v>0</v>
      </c>
      <c r="R86" s="1">
        <f t="shared" si="9"/>
        <v>500</v>
      </c>
      <c r="S86" s="77" t="s">
        <v>434</v>
      </c>
      <c r="T86" s="77" t="str">
        <f>VLOOKUP(A86,'EV TECNICA'!$A$10:$R$278,9,0)</f>
        <v>CUMPLE</v>
      </c>
      <c r="U86" s="203">
        <f>H86</f>
        <v>500</v>
      </c>
      <c r="V86" s="76">
        <f>VLOOKUP(A86,'OFERTAS ECONOMICAS'!$A$10:$BC$279,18,0)</f>
        <v>4300</v>
      </c>
      <c r="W86" s="77"/>
      <c r="X86" s="75"/>
      <c r="Y86" s="76"/>
      <c r="Z86" s="77"/>
      <c r="AA86" s="75"/>
      <c r="AB86" s="76"/>
      <c r="AC86" s="14">
        <f t="shared" si="11"/>
        <v>0</v>
      </c>
    </row>
    <row r="87" spans="1:29" ht="25.5" x14ac:dyDescent="0.2">
      <c r="A87" s="184">
        <v>78</v>
      </c>
      <c r="B87" s="49" t="s">
        <v>360</v>
      </c>
      <c r="C87" s="49" t="s">
        <v>157</v>
      </c>
      <c r="D87" s="132">
        <v>1</v>
      </c>
      <c r="E87" s="50" t="s">
        <v>331</v>
      </c>
      <c r="F87" s="1">
        <f>PUNTAJE!I87</f>
        <v>0</v>
      </c>
      <c r="G87" s="1">
        <f>PUNTAJE!L87</f>
        <v>0</v>
      </c>
      <c r="H87" s="1">
        <f>PUNTAJE!O87</f>
        <v>0</v>
      </c>
      <c r="I87" s="1">
        <f>PUNTAJE!R87</f>
        <v>0</v>
      </c>
      <c r="J87" s="1">
        <f>PUNTAJE!U87</f>
        <v>0</v>
      </c>
      <c r="K87" s="1">
        <f>PUNTAJE!X87</f>
        <v>0</v>
      </c>
      <c r="L87" s="1">
        <f>PUNTAJE!AA87</f>
        <v>0</v>
      </c>
      <c r="M87" s="1">
        <f>PUNTAJE!AD87</f>
        <v>0</v>
      </c>
      <c r="N87" s="1">
        <f>PUNTAJE!AG87</f>
        <v>0</v>
      </c>
      <c r="O87" s="1">
        <f>PUNTAJE!AJ87</f>
        <v>0</v>
      </c>
      <c r="P87" s="1">
        <f>PUNTAJE!AM87</f>
        <v>0</v>
      </c>
      <c r="Q87" s="1">
        <f>PUNTAJE!AP87</f>
        <v>0</v>
      </c>
      <c r="R87" s="1">
        <f t="shared" si="9"/>
        <v>0</v>
      </c>
      <c r="S87" s="77" t="s">
        <v>471</v>
      </c>
      <c r="T87" s="77"/>
      <c r="U87" s="75"/>
      <c r="V87" s="76"/>
      <c r="W87" s="77"/>
      <c r="X87" s="80"/>
      <c r="Y87" s="79"/>
      <c r="Z87" s="77"/>
      <c r="AA87" s="80"/>
      <c r="AB87" s="79"/>
    </row>
    <row r="88" spans="1:29" ht="25.5" x14ac:dyDescent="0.2">
      <c r="A88" s="183">
        <v>79</v>
      </c>
      <c r="B88" s="49" t="s">
        <v>163</v>
      </c>
      <c r="C88" s="49" t="s">
        <v>157</v>
      </c>
      <c r="D88" s="132">
        <v>1</v>
      </c>
      <c r="E88" s="50" t="s">
        <v>331</v>
      </c>
      <c r="F88" s="1">
        <f>PUNTAJE!I88</f>
        <v>0</v>
      </c>
      <c r="G88" s="1">
        <f>PUNTAJE!L88</f>
        <v>0</v>
      </c>
      <c r="H88" s="1">
        <f>PUNTAJE!O88</f>
        <v>0</v>
      </c>
      <c r="I88" s="1">
        <f>PUNTAJE!R88</f>
        <v>0</v>
      </c>
      <c r="J88" s="1">
        <f>PUNTAJE!U88</f>
        <v>0</v>
      </c>
      <c r="K88" s="1">
        <f>PUNTAJE!X88</f>
        <v>0</v>
      </c>
      <c r="L88" s="1">
        <f>PUNTAJE!AA88</f>
        <v>0</v>
      </c>
      <c r="M88" s="1">
        <f>PUNTAJE!AD88</f>
        <v>0</v>
      </c>
      <c r="N88" s="1">
        <f>PUNTAJE!AG88</f>
        <v>0</v>
      </c>
      <c r="O88" s="1">
        <f>PUNTAJE!AJ88</f>
        <v>0</v>
      </c>
      <c r="P88" s="1">
        <f>PUNTAJE!AM88</f>
        <v>0</v>
      </c>
      <c r="Q88" s="1">
        <f>PUNTAJE!AP88</f>
        <v>0</v>
      </c>
      <c r="R88" s="1">
        <f t="shared" si="9"/>
        <v>0</v>
      </c>
      <c r="S88" s="77" t="s">
        <v>471</v>
      </c>
      <c r="T88" s="77"/>
      <c r="U88" s="75"/>
      <c r="V88" s="76"/>
      <c r="W88" s="77"/>
      <c r="X88" s="80"/>
      <c r="Y88" s="79"/>
      <c r="Z88" s="77"/>
      <c r="AA88" s="80"/>
      <c r="AB88" s="79"/>
    </row>
    <row r="89" spans="1:29" ht="25.5" x14ac:dyDescent="0.2">
      <c r="A89" s="184">
        <v>80</v>
      </c>
      <c r="B89" s="49" t="s">
        <v>168</v>
      </c>
      <c r="C89" s="49" t="s">
        <v>169</v>
      </c>
      <c r="D89" s="132">
        <v>1</v>
      </c>
      <c r="E89" s="50" t="s">
        <v>331</v>
      </c>
      <c r="F89" s="1">
        <f>PUNTAJE!I89</f>
        <v>0</v>
      </c>
      <c r="G89" s="1">
        <f>PUNTAJE!L89</f>
        <v>0</v>
      </c>
      <c r="H89" s="1">
        <f>PUNTAJE!O89</f>
        <v>500</v>
      </c>
      <c r="I89" s="1">
        <f>PUNTAJE!R89</f>
        <v>433.00653594771239</v>
      </c>
      <c r="J89" s="1">
        <f>PUNTAJE!U89</f>
        <v>0</v>
      </c>
      <c r="K89" s="1">
        <f>PUNTAJE!X89</f>
        <v>0</v>
      </c>
      <c r="L89" s="1">
        <f>PUNTAJE!AA89</f>
        <v>0</v>
      </c>
      <c r="M89" s="1">
        <f>PUNTAJE!AD89</f>
        <v>445.91346153846155</v>
      </c>
      <c r="N89" s="1">
        <f>PUNTAJE!AG89</f>
        <v>433.00653594771239</v>
      </c>
      <c r="O89" s="1">
        <f>PUNTAJE!AJ89</f>
        <v>0</v>
      </c>
      <c r="P89" s="1">
        <f>PUNTAJE!AM89</f>
        <v>0</v>
      </c>
      <c r="Q89" s="1">
        <f>PUNTAJE!AP89</f>
        <v>0</v>
      </c>
      <c r="R89" s="1">
        <f t="shared" si="9"/>
        <v>500</v>
      </c>
      <c r="S89" s="77" t="s">
        <v>434</v>
      </c>
      <c r="T89" s="77" t="str">
        <f>VLOOKUP(A89,'EV TECNICA'!$A$10:$R$278,9,0)</f>
        <v xml:space="preserve">CUMPLE </v>
      </c>
      <c r="U89" s="203">
        <f t="shared" ref="U89:U92" si="12">H89</f>
        <v>500</v>
      </c>
      <c r="V89" s="76">
        <f>VLOOKUP(A89,'OFERTAS ECONOMICAS'!$A$10:$BC$279,18,0)</f>
        <v>3710</v>
      </c>
      <c r="W89" s="77"/>
      <c r="X89" s="75"/>
      <c r="Y89" s="76"/>
      <c r="Z89" s="96"/>
      <c r="AA89" s="74"/>
      <c r="AB89" s="76"/>
      <c r="AC89" s="14">
        <f t="shared" ref="AC89:AC90" si="13">U89-X89</f>
        <v>500</v>
      </c>
    </row>
    <row r="90" spans="1:29" x14ac:dyDescent="0.2">
      <c r="A90" s="183">
        <v>81</v>
      </c>
      <c r="B90" s="49" t="s">
        <v>170</v>
      </c>
      <c r="C90" s="49" t="s">
        <v>169</v>
      </c>
      <c r="D90" s="132">
        <v>1</v>
      </c>
      <c r="E90" s="50" t="s">
        <v>331</v>
      </c>
      <c r="F90" s="1">
        <f>PUNTAJE!I90</f>
        <v>0</v>
      </c>
      <c r="G90" s="1">
        <f>PUNTAJE!L90</f>
        <v>0</v>
      </c>
      <c r="H90" s="1">
        <f>PUNTAJE!O90</f>
        <v>500</v>
      </c>
      <c r="I90" s="1">
        <f>PUNTAJE!R90</f>
        <v>433.00653594771239</v>
      </c>
      <c r="J90" s="1">
        <f>PUNTAJE!U90</f>
        <v>0</v>
      </c>
      <c r="K90" s="1">
        <f>PUNTAJE!X90</f>
        <v>0</v>
      </c>
      <c r="L90" s="1">
        <f>PUNTAJE!AA90</f>
        <v>0</v>
      </c>
      <c r="M90" s="1">
        <f>PUNTAJE!AD90</f>
        <v>445.91346153846155</v>
      </c>
      <c r="N90" s="1">
        <f>PUNTAJE!AG90</f>
        <v>433.00653594771239</v>
      </c>
      <c r="O90" s="1">
        <f>PUNTAJE!AJ90</f>
        <v>0</v>
      </c>
      <c r="P90" s="1">
        <f>PUNTAJE!AM90</f>
        <v>0</v>
      </c>
      <c r="Q90" s="1">
        <f>PUNTAJE!AP90</f>
        <v>0</v>
      </c>
      <c r="R90" s="1">
        <f t="shared" si="9"/>
        <v>500</v>
      </c>
      <c r="S90" s="77" t="s">
        <v>434</v>
      </c>
      <c r="T90" s="77" t="str">
        <f>VLOOKUP(A90,'EV TECNICA'!$A$10:$R$278,9,0)</f>
        <v>CUMPLE</v>
      </c>
      <c r="U90" s="203">
        <f t="shared" si="12"/>
        <v>500</v>
      </c>
      <c r="V90" s="76">
        <f>VLOOKUP(A90,'OFERTAS ECONOMICAS'!$A$10:$BC$279,18,0)</f>
        <v>3710</v>
      </c>
      <c r="W90" s="96"/>
      <c r="X90" s="75"/>
      <c r="Y90" s="76"/>
      <c r="Z90" s="96"/>
      <c r="AA90" s="74"/>
      <c r="AB90" s="76"/>
      <c r="AC90" s="14">
        <f t="shared" si="13"/>
        <v>500</v>
      </c>
    </row>
    <row r="91" spans="1:29" x14ac:dyDescent="0.2">
      <c r="A91" s="184">
        <v>82</v>
      </c>
      <c r="B91" s="49" t="s">
        <v>171</v>
      </c>
      <c r="C91" s="49" t="s">
        <v>169</v>
      </c>
      <c r="D91" s="132">
        <v>1</v>
      </c>
      <c r="E91" s="50" t="s">
        <v>331</v>
      </c>
      <c r="F91" s="1">
        <f>PUNTAJE!I91</f>
        <v>0</v>
      </c>
      <c r="G91" s="1">
        <f>PUNTAJE!L91</f>
        <v>0</v>
      </c>
      <c r="H91" s="1">
        <f>PUNTAJE!O91</f>
        <v>500</v>
      </c>
      <c r="I91" s="1">
        <f>PUNTAJE!R91</f>
        <v>433.00653594771239</v>
      </c>
      <c r="J91" s="1">
        <f>PUNTAJE!U91</f>
        <v>0</v>
      </c>
      <c r="K91" s="1">
        <f>PUNTAJE!X91</f>
        <v>0</v>
      </c>
      <c r="L91" s="1">
        <f>PUNTAJE!AA91</f>
        <v>0</v>
      </c>
      <c r="M91" s="1">
        <f>PUNTAJE!AD91</f>
        <v>445.91346153846155</v>
      </c>
      <c r="N91" s="1">
        <f>PUNTAJE!AG91</f>
        <v>433.00653594771239</v>
      </c>
      <c r="O91" s="1">
        <f>PUNTAJE!AJ91</f>
        <v>0</v>
      </c>
      <c r="P91" s="1">
        <f>PUNTAJE!AM91</f>
        <v>0</v>
      </c>
      <c r="Q91" s="1">
        <f>PUNTAJE!AP91</f>
        <v>0</v>
      </c>
      <c r="R91" s="1">
        <f t="shared" si="9"/>
        <v>500</v>
      </c>
      <c r="S91" s="77" t="s">
        <v>434</v>
      </c>
      <c r="T91" s="77" t="str">
        <f>VLOOKUP(A91,'EV TECNICA'!$A$10:$R$278,9,0)</f>
        <v xml:space="preserve">CUMPLE </v>
      </c>
      <c r="U91" s="203">
        <f t="shared" si="12"/>
        <v>500</v>
      </c>
      <c r="V91" s="76">
        <f>VLOOKUP(A91,'OFERTAS ECONOMICAS'!$A$10:$BC$279,18,0)</f>
        <v>3710</v>
      </c>
      <c r="W91" s="77"/>
      <c r="X91" s="75"/>
      <c r="Y91" s="76"/>
      <c r="Z91" s="77"/>
      <c r="AA91" s="97"/>
      <c r="AB91" s="76"/>
      <c r="AC91" s="14">
        <f>X91-AA91</f>
        <v>0</v>
      </c>
    </row>
    <row r="92" spans="1:29" ht="25.5" x14ac:dyDescent="0.2">
      <c r="A92" s="183">
        <v>83</v>
      </c>
      <c r="B92" s="49" t="s">
        <v>197</v>
      </c>
      <c r="C92" s="49" t="s">
        <v>198</v>
      </c>
      <c r="D92" s="132">
        <v>1</v>
      </c>
      <c r="E92" s="50" t="s">
        <v>331</v>
      </c>
      <c r="F92" s="1">
        <f>PUNTAJE!I92</f>
        <v>0</v>
      </c>
      <c r="G92" s="1">
        <f>PUNTAJE!L92</f>
        <v>0</v>
      </c>
      <c r="H92" s="1">
        <f>PUNTAJE!O92</f>
        <v>500</v>
      </c>
      <c r="I92" s="1">
        <f>PUNTAJE!R92</f>
        <v>0</v>
      </c>
      <c r="J92" s="1">
        <f>PUNTAJE!U92</f>
        <v>402.39172592113766</v>
      </c>
      <c r="K92" s="1">
        <f>PUNTAJE!X92</f>
        <v>0</v>
      </c>
      <c r="L92" s="1">
        <f>PUNTAJE!AA92</f>
        <v>0</v>
      </c>
      <c r="M92" s="1">
        <f>PUNTAJE!AD92</f>
        <v>449.45848375451266</v>
      </c>
      <c r="N92" s="1">
        <f>PUNTAJE!AG92</f>
        <v>0</v>
      </c>
      <c r="O92" s="1">
        <f>PUNTAJE!AJ92</f>
        <v>0</v>
      </c>
      <c r="P92" s="1">
        <f>PUNTAJE!AM92</f>
        <v>0</v>
      </c>
      <c r="Q92" s="1">
        <f>PUNTAJE!AP92</f>
        <v>0</v>
      </c>
      <c r="R92" s="1">
        <f t="shared" si="9"/>
        <v>500</v>
      </c>
      <c r="S92" s="77" t="s">
        <v>434</v>
      </c>
      <c r="T92" s="77" t="str">
        <f>VLOOKUP(A92,'EV TECNICA'!$A$10:$R$278,9,0)</f>
        <v xml:space="preserve">CUMPLE </v>
      </c>
      <c r="U92" s="203">
        <f t="shared" si="12"/>
        <v>500</v>
      </c>
      <c r="V92" s="76">
        <f>VLOOKUP(A92,'OFERTAS ECONOMICAS'!$A$10:$BC$279,18,0)</f>
        <v>4980</v>
      </c>
      <c r="W92" s="77"/>
      <c r="X92" s="74"/>
      <c r="Y92" s="76"/>
      <c r="Z92" s="77"/>
      <c r="AA92" s="74"/>
      <c r="AB92" s="76"/>
    </row>
    <row r="93" spans="1:29" ht="51" x14ac:dyDescent="0.2">
      <c r="A93" s="184">
        <v>84</v>
      </c>
      <c r="B93" s="49" t="s">
        <v>202</v>
      </c>
      <c r="C93" s="49" t="s">
        <v>201</v>
      </c>
      <c r="D93" s="132">
        <v>1</v>
      </c>
      <c r="E93" s="50" t="s">
        <v>331</v>
      </c>
      <c r="F93" s="1">
        <f>PUNTAJE!I93</f>
        <v>0</v>
      </c>
      <c r="G93" s="1">
        <f>PUNTAJE!L93</f>
        <v>0</v>
      </c>
      <c r="H93" s="1">
        <f>PUNTAJE!O93</f>
        <v>334.51665756417259</v>
      </c>
      <c r="I93" s="1">
        <f>PUNTAJE!R93</f>
        <v>0</v>
      </c>
      <c r="J93" s="1">
        <f>PUNTAJE!U93</f>
        <v>0</v>
      </c>
      <c r="K93" s="1">
        <f>PUNTAJE!X93</f>
        <v>0</v>
      </c>
      <c r="L93" s="1">
        <f>PUNTAJE!AA93</f>
        <v>0</v>
      </c>
      <c r="M93" s="1">
        <f>PUNTAJE!AD93</f>
        <v>0</v>
      </c>
      <c r="N93" s="1">
        <f>PUNTAJE!AG93</f>
        <v>0</v>
      </c>
      <c r="O93" s="1">
        <f>PUNTAJE!AJ93</f>
        <v>0</v>
      </c>
      <c r="P93" s="1">
        <f>PUNTAJE!AM93</f>
        <v>0</v>
      </c>
      <c r="Q93" s="1">
        <f>PUNTAJE!AP93</f>
        <v>500</v>
      </c>
      <c r="R93" s="1">
        <f t="shared" si="9"/>
        <v>500</v>
      </c>
      <c r="S93" s="77" t="s">
        <v>328</v>
      </c>
      <c r="T93" s="77" t="str">
        <f>VLOOKUP(A93,'EV TECNICA'!$A$10:$R$278,18,0)</f>
        <v xml:space="preserve">CUMPLE </v>
      </c>
      <c r="U93" s="97">
        <f>Q93</f>
        <v>500</v>
      </c>
      <c r="V93" s="204">
        <f>VLOOKUP(A93,'OFERTAS ECONOMICAS'!$A$10:$BC$279,54,0)</f>
        <v>49000</v>
      </c>
      <c r="W93" s="77"/>
      <c r="X93" s="80"/>
      <c r="Y93" s="79"/>
      <c r="Z93" s="77"/>
      <c r="AA93" s="80"/>
      <c r="AB93" s="79"/>
    </row>
    <row r="94" spans="1:29" ht="38.25" x14ac:dyDescent="0.2">
      <c r="A94" s="183">
        <v>85</v>
      </c>
      <c r="B94" s="49" t="s">
        <v>361</v>
      </c>
      <c r="C94" s="49" t="s">
        <v>201</v>
      </c>
      <c r="D94" s="132">
        <v>1</v>
      </c>
      <c r="E94" s="50" t="s">
        <v>331</v>
      </c>
      <c r="F94" s="1">
        <f>PUNTAJE!I94</f>
        <v>0</v>
      </c>
      <c r="G94" s="1">
        <f>PUNTAJE!L94</f>
        <v>0</v>
      </c>
      <c r="H94" s="1">
        <f>PUNTAJE!O94</f>
        <v>457.06371191135736</v>
      </c>
      <c r="I94" s="1">
        <f>PUNTAJE!R94</f>
        <v>0</v>
      </c>
      <c r="J94" s="1">
        <f>PUNTAJE!U94</f>
        <v>0</v>
      </c>
      <c r="K94" s="1">
        <f>PUNTAJE!X94</f>
        <v>0</v>
      </c>
      <c r="L94" s="1">
        <f>PUNTAJE!AA94</f>
        <v>0</v>
      </c>
      <c r="M94" s="1">
        <f>PUNTAJE!AD94</f>
        <v>443.42918570276805</v>
      </c>
      <c r="N94" s="1">
        <f>PUNTAJE!AG94</f>
        <v>0</v>
      </c>
      <c r="O94" s="1">
        <f>PUNTAJE!AJ94</f>
        <v>0</v>
      </c>
      <c r="P94" s="1">
        <f>PUNTAJE!AM94</f>
        <v>0</v>
      </c>
      <c r="Q94" s="1">
        <f>PUNTAJE!AP94</f>
        <v>500</v>
      </c>
      <c r="R94" s="1">
        <f t="shared" si="9"/>
        <v>500</v>
      </c>
      <c r="S94" s="77" t="s">
        <v>328</v>
      </c>
      <c r="T94" s="77" t="str">
        <f>VLOOKUP(A94,'EV TECNICA'!$A$10:$R$278,18,0)</f>
        <v xml:space="preserve">CUMPLE </v>
      </c>
      <c r="U94" s="97">
        <f>Q94</f>
        <v>500</v>
      </c>
      <c r="V94" s="204">
        <f>VLOOKUP(A94,'OFERTAS ECONOMICAS'!$A$10:$BC$279,54,0)</f>
        <v>99000</v>
      </c>
      <c r="W94" s="77"/>
      <c r="X94" s="97"/>
      <c r="Y94" s="76"/>
      <c r="Z94" s="77"/>
      <c r="AA94" s="97"/>
      <c r="AB94" s="76"/>
      <c r="AC94" s="14">
        <f>X94-AA94</f>
        <v>0</v>
      </c>
    </row>
    <row r="95" spans="1:29" ht="63.75" x14ac:dyDescent="0.2">
      <c r="A95" s="184">
        <v>86</v>
      </c>
      <c r="B95" s="49" t="s">
        <v>203</v>
      </c>
      <c r="C95" s="49" t="s">
        <v>201</v>
      </c>
      <c r="D95" s="132">
        <v>1</v>
      </c>
      <c r="E95" s="50" t="s">
        <v>331</v>
      </c>
      <c r="F95" s="1">
        <f>PUNTAJE!I95</f>
        <v>0</v>
      </c>
      <c r="G95" s="1">
        <f>PUNTAJE!L95</f>
        <v>0</v>
      </c>
      <c r="H95" s="1">
        <f>PUNTAJE!O95</f>
        <v>0</v>
      </c>
      <c r="I95" s="1">
        <f>PUNTAJE!R95</f>
        <v>0</v>
      </c>
      <c r="J95" s="1">
        <f>PUNTAJE!U95</f>
        <v>0</v>
      </c>
      <c r="K95" s="1">
        <f>PUNTAJE!X95</f>
        <v>0</v>
      </c>
      <c r="L95" s="1">
        <f>PUNTAJE!AA95</f>
        <v>0</v>
      </c>
      <c r="M95" s="1">
        <f>PUNTAJE!AD95</f>
        <v>0</v>
      </c>
      <c r="N95" s="1">
        <f>PUNTAJE!AG95</f>
        <v>0</v>
      </c>
      <c r="O95" s="1">
        <f>PUNTAJE!AJ95</f>
        <v>0</v>
      </c>
      <c r="P95" s="1">
        <f>PUNTAJE!AM95</f>
        <v>0</v>
      </c>
      <c r="Q95" s="1">
        <f>PUNTAJE!AP95</f>
        <v>0</v>
      </c>
      <c r="R95" s="1">
        <f t="shared" si="9"/>
        <v>0</v>
      </c>
      <c r="S95" s="77" t="s">
        <v>471</v>
      </c>
      <c r="T95" s="96"/>
      <c r="U95" s="75"/>
      <c r="V95" s="76"/>
      <c r="W95" s="77"/>
      <c r="X95" s="75"/>
      <c r="Y95" s="76"/>
      <c r="Z95" s="77"/>
      <c r="AA95" s="74"/>
      <c r="AB95" s="76"/>
      <c r="AC95" s="14">
        <f t="shared" ref="AC95:AC96" si="14">U95-X95</f>
        <v>0</v>
      </c>
    </row>
    <row r="96" spans="1:29" ht="38.25" x14ac:dyDescent="0.2">
      <c r="A96" s="183">
        <v>87</v>
      </c>
      <c r="B96" s="49" t="s">
        <v>205</v>
      </c>
      <c r="C96" s="49" t="s">
        <v>201</v>
      </c>
      <c r="D96" s="132">
        <v>1</v>
      </c>
      <c r="E96" s="50" t="s">
        <v>331</v>
      </c>
      <c r="F96" s="1">
        <f>PUNTAJE!I96</f>
        <v>0</v>
      </c>
      <c r="G96" s="1">
        <f>PUNTAJE!L96</f>
        <v>0</v>
      </c>
      <c r="H96" s="1">
        <f>PUNTAJE!O96</f>
        <v>0</v>
      </c>
      <c r="I96" s="1">
        <f>PUNTAJE!R96</f>
        <v>0</v>
      </c>
      <c r="J96" s="1">
        <f>PUNTAJE!U96</f>
        <v>0</v>
      </c>
      <c r="K96" s="1">
        <f>PUNTAJE!X96</f>
        <v>0</v>
      </c>
      <c r="L96" s="1">
        <f>PUNTAJE!AA96</f>
        <v>0</v>
      </c>
      <c r="M96" s="1">
        <f>PUNTAJE!AD96</f>
        <v>500</v>
      </c>
      <c r="N96" s="1">
        <f>PUNTAJE!AG96</f>
        <v>0</v>
      </c>
      <c r="O96" s="1">
        <f>PUNTAJE!AJ96</f>
        <v>431.89583333333331</v>
      </c>
      <c r="P96" s="1">
        <f>PUNTAJE!AM96</f>
        <v>0</v>
      </c>
      <c r="Q96" s="1">
        <f>PUNTAJE!AP96</f>
        <v>0</v>
      </c>
      <c r="R96" s="1">
        <f t="shared" si="9"/>
        <v>500</v>
      </c>
      <c r="S96" s="77" t="s">
        <v>311</v>
      </c>
      <c r="T96" s="77" t="str">
        <f>VLOOKUP(A96,'EV TECNICA'!$A$10:$R$278,14,0)</f>
        <v xml:space="preserve">CUMPLE </v>
      </c>
      <c r="U96" s="78">
        <f>M96</f>
        <v>500</v>
      </c>
      <c r="V96" s="204">
        <f>VLOOKUP(A96,'OFERTAS ECONOMICAS'!$A$10:$BC$279,38,0)</f>
        <v>2073100</v>
      </c>
      <c r="W96" s="77"/>
      <c r="X96" s="75"/>
      <c r="Y96" s="76"/>
      <c r="Z96" s="77"/>
      <c r="AA96" s="74"/>
      <c r="AB96" s="76"/>
      <c r="AC96" s="14">
        <f t="shared" si="14"/>
        <v>500</v>
      </c>
    </row>
    <row r="97" spans="1:29" ht="25.5" x14ac:dyDescent="0.2">
      <c r="A97" s="184">
        <v>88</v>
      </c>
      <c r="B97" s="49" t="s">
        <v>206</v>
      </c>
      <c r="C97" s="49" t="s">
        <v>201</v>
      </c>
      <c r="D97" s="132">
        <v>1</v>
      </c>
      <c r="E97" s="50" t="s">
        <v>331</v>
      </c>
      <c r="F97" s="1">
        <f>PUNTAJE!I97</f>
        <v>0</v>
      </c>
      <c r="G97" s="1">
        <f>PUNTAJE!L97</f>
        <v>0</v>
      </c>
      <c r="H97" s="1">
        <f>PUNTAJE!O97</f>
        <v>0</v>
      </c>
      <c r="I97" s="1">
        <f>PUNTAJE!R97</f>
        <v>0</v>
      </c>
      <c r="J97" s="1">
        <f>PUNTAJE!U97</f>
        <v>0</v>
      </c>
      <c r="K97" s="1">
        <f>PUNTAJE!X97</f>
        <v>0</v>
      </c>
      <c r="L97" s="1">
        <f>PUNTAJE!AA97</f>
        <v>0</v>
      </c>
      <c r="M97" s="1">
        <f>PUNTAJE!AD97</f>
        <v>0</v>
      </c>
      <c r="N97" s="1">
        <f>PUNTAJE!AG97</f>
        <v>0</v>
      </c>
      <c r="O97" s="1">
        <f>PUNTAJE!AJ97</f>
        <v>0</v>
      </c>
      <c r="P97" s="1">
        <f>PUNTAJE!AM97</f>
        <v>0</v>
      </c>
      <c r="Q97" s="1">
        <f>PUNTAJE!AP97</f>
        <v>500</v>
      </c>
      <c r="R97" s="1">
        <f t="shared" si="9"/>
        <v>500</v>
      </c>
      <c r="S97" s="77" t="s">
        <v>328</v>
      </c>
      <c r="T97" s="77" t="str">
        <f>VLOOKUP(A97,'EV TECNICA'!$A$10:$R$278,18,0)</f>
        <v xml:space="preserve">CUMPLE </v>
      </c>
      <c r="U97" s="97">
        <f>Q97</f>
        <v>500</v>
      </c>
      <c r="V97" s="204">
        <f>VLOOKUP(A97,'OFERTAS ECONOMICAS'!$A$10:$BC$279,54,0)</f>
        <v>75000</v>
      </c>
      <c r="W97" s="77"/>
      <c r="X97" s="74"/>
      <c r="Y97" s="76"/>
      <c r="Z97" s="77"/>
      <c r="AA97" s="74"/>
      <c r="AB97" s="76"/>
    </row>
    <row r="98" spans="1:29" ht="89.25" x14ac:dyDescent="0.2">
      <c r="A98" s="183">
        <v>89</v>
      </c>
      <c r="B98" s="49" t="s">
        <v>362</v>
      </c>
      <c r="C98" s="49" t="s">
        <v>201</v>
      </c>
      <c r="D98" s="132">
        <v>1</v>
      </c>
      <c r="E98" s="50" t="s">
        <v>331</v>
      </c>
      <c r="F98" s="1">
        <f>PUNTAJE!I98</f>
        <v>0</v>
      </c>
      <c r="G98" s="1">
        <f>PUNTAJE!L98</f>
        <v>0</v>
      </c>
      <c r="H98" s="1">
        <f>PUNTAJE!O98</f>
        <v>0</v>
      </c>
      <c r="I98" s="1">
        <f>PUNTAJE!R98</f>
        <v>0</v>
      </c>
      <c r="J98" s="1">
        <f>PUNTAJE!U98</f>
        <v>0</v>
      </c>
      <c r="K98" s="1">
        <f>PUNTAJE!X98</f>
        <v>0</v>
      </c>
      <c r="L98" s="1">
        <f>PUNTAJE!AA98</f>
        <v>0</v>
      </c>
      <c r="M98" s="1">
        <f>PUNTAJE!AD98</f>
        <v>0</v>
      </c>
      <c r="N98" s="1">
        <f>PUNTAJE!AG98</f>
        <v>0</v>
      </c>
      <c r="O98" s="1">
        <f>PUNTAJE!AJ98</f>
        <v>0</v>
      </c>
      <c r="P98" s="1">
        <f>PUNTAJE!AM98</f>
        <v>0</v>
      </c>
      <c r="Q98" s="1">
        <f>PUNTAJE!AP98</f>
        <v>0</v>
      </c>
      <c r="R98" s="1">
        <f t="shared" si="9"/>
        <v>0</v>
      </c>
      <c r="S98" s="77" t="s">
        <v>471</v>
      </c>
      <c r="T98" s="96"/>
      <c r="U98" s="75"/>
      <c r="V98" s="76"/>
      <c r="W98" s="96"/>
      <c r="X98" s="74"/>
      <c r="Y98" s="76"/>
      <c r="Z98" s="96"/>
      <c r="AA98" s="74"/>
      <c r="AB98" s="76"/>
    </row>
    <row r="99" spans="1:29" x14ac:dyDescent="0.2">
      <c r="A99" s="184">
        <v>90</v>
      </c>
      <c r="B99" s="49" t="s">
        <v>212</v>
      </c>
      <c r="C99" s="49" t="s">
        <v>209</v>
      </c>
      <c r="D99" s="132">
        <v>1</v>
      </c>
      <c r="E99" s="50" t="s">
        <v>331</v>
      </c>
      <c r="F99" s="1">
        <f>PUNTAJE!I99</f>
        <v>0</v>
      </c>
      <c r="G99" s="1">
        <f>PUNTAJE!L99</f>
        <v>0</v>
      </c>
      <c r="H99" s="1">
        <f>PUNTAJE!O99</f>
        <v>500</v>
      </c>
      <c r="I99" s="1">
        <f>PUNTAJE!R99</f>
        <v>446.97817571348628</v>
      </c>
      <c r="J99" s="1">
        <f>PUNTAJE!U99</f>
        <v>0</v>
      </c>
      <c r="K99" s="1">
        <f>PUNTAJE!X99</f>
        <v>0</v>
      </c>
      <c r="L99" s="1">
        <f>PUNTAJE!AA99</f>
        <v>0</v>
      </c>
      <c r="M99" s="1">
        <f>PUNTAJE!AD99</f>
        <v>472.63313609467457</v>
      </c>
      <c r="N99" s="1">
        <f>PUNTAJE!AG99</f>
        <v>374.9119924900258</v>
      </c>
      <c r="O99" s="1">
        <f>PUNTAJE!AJ99</f>
        <v>0</v>
      </c>
      <c r="P99" s="1">
        <f>PUNTAJE!AM99</f>
        <v>0</v>
      </c>
      <c r="Q99" s="1">
        <f>PUNTAJE!AP99</f>
        <v>0</v>
      </c>
      <c r="R99" s="1">
        <f t="shared" si="9"/>
        <v>500</v>
      </c>
      <c r="S99" s="77" t="s">
        <v>434</v>
      </c>
      <c r="T99" s="77" t="str">
        <f>VLOOKUP(A99,'EV TECNICA'!$A$10:$R$278,9,0)</f>
        <v>CUMPLE</v>
      </c>
      <c r="U99" s="203">
        <f t="shared" ref="U99:U104" si="15">H99</f>
        <v>500</v>
      </c>
      <c r="V99" s="76">
        <f>VLOOKUP(A99,'OFERTAS ECONOMICAS'!$A$10:$BC$279,18,0)</f>
        <v>3195</v>
      </c>
      <c r="W99" s="77"/>
      <c r="X99" s="80"/>
      <c r="Y99" s="79"/>
      <c r="Z99" s="77"/>
      <c r="AA99" s="80"/>
      <c r="AB99" s="79"/>
    </row>
    <row r="100" spans="1:29" x14ac:dyDescent="0.2">
      <c r="A100" s="183">
        <v>91</v>
      </c>
      <c r="B100" s="49" t="s">
        <v>213</v>
      </c>
      <c r="C100" s="49" t="s">
        <v>209</v>
      </c>
      <c r="D100" s="132">
        <v>1</v>
      </c>
      <c r="E100" s="50" t="s">
        <v>331</v>
      </c>
      <c r="F100" s="1">
        <f>PUNTAJE!I100</f>
        <v>0</v>
      </c>
      <c r="G100" s="1">
        <f>PUNTAJE!L100</f>
        <v>0</v>
      </c>
      <c r="H100" s="1">
        <f>PUNTAJE!O100</f>
        <v>500</v>
      </c>
      <c r="I100" s="1">
        <f>PUNTAJE!R100</f>
        <v>446.97817571348628</v>
      </c>
      <c r="J100" s="1">
        <f>PUNTAJE!U100</f>
        <v>0</v>
      </c>
      <c r="K100" s="1">
        <f>PUNTAJE!X100</f>
        <v>0</v>
      </c>
      <c r="L100" s="1">
        <f>PUNTAJE!AA100</f>
        <v>0</v>
      </c>
      <c r="M100" s="1">
        <f>PUNTAJE!AD100</f>
        <v>472.63313609467457</v>
      </c>
      <c r="N100" s="1">
        <f>PUNTAJE!AG100</f>
        <v>374.9119924900258</v>
      </c>
      <c r="O100" s="1">
        <f>PUNTAJE!AJ100</f>
        <v>0</v>
      </c>
      <c r="P100" s="1">
        <f>PUNTAJE!AM100</f>
        <v>0</v>
      </c>
      <c r="Q100" s="1">
        <f>PUNTAJE!AP100</f>
        <v>0</v>
      </c>
      <c r="R100" s="1">
        <f t="shared" si="9"/>
        <v>500</v>
      </c>
      <c r="S100" s="77" t="s">
        <v>434</v>
      </c>
      <c r="T100" s="77" t="str">
        <f>VLOOKUP(A100,'EV TECNICA'!$A$10:$R$278,9,0)</f>
        <v>CUMPLE</v>
      </c>
      <c r="U100" s="203">
        <f t="shared" si="15"/>
        <v>500</v>
      </c>
      <c r="V100" s="76">
        <f>VLOOKUP(A100,'OFERTAS ECONOMICAS'!$A$10:$BC$279,18,0)</f>
        <v>3195</v>
      </c>
      <c r="W100" s="77"/>
      <c r="X100" s="75"/>
      <c r="Y100" s="76"/>
      <c r="Z100" s="96"/>
      <c r="AA100" s="74"/>
      <c r="AB100" s="76"/>
      <c r="AC100" s="14">
        <f t="shared" ref="AC100:AC101" si="16">U100-X100</f>
        <v>500</v>
      </c>
    </row>
    <row r="101" spans="1:29" x14ac:dyDescent="0.2">
      <c r="A101" s="184">
        <v>92</v>
      </c>
      <c r="B101" s="49" t="s">
        <v>214</v>
      </c>
      <c r="C101" s="49" t="s">
        <v>209</v>
      </c>
      <c r="D101" s="132">
        <v>1</v>
      </c>
      <c r="E101" s="50" t="s">
        <v>331</v>
      </c>
      <c r="F101" s="1">
        <f>PUNTAJE!I101</f>
        <v>0</v>
      </c>
      <c r="G101" s="1">
        <f>PUNTAJE!L101</f>
        <v>0</v>
      </c>
      <c r="H101" s="1">
        <f>PUNTAJE!O101</f>
        <v>500</v>
      </c>
      <c r="I101" s="1">
        <f>PUNTAJE!R101</f>
        <v>0</v>
      </c>
      <c r="J101" s="1">
        <f>PUNTAJE!U101</f>
        <v>0</v>
      </c>
      <c r="K101" s="1">
        <f>PUNTAJE!X101</f>
        <v>0</v>
      </c>
      <c r="L101" s="1">
        <f>PUNTAJE!AA101</f>
        <v>0</v>
      </c>
      <c r="M101" s="1">
        <f>PUNTAJE!AD101</f>
        <v>472.63313609467457</v>
      </c>
      <c r="N101" s="1">
        <f>PUNTAJE!AG101</f>
        <v>0</v>
      </c>
      <c r="O101" s="1">
        <f>PUNTAJE!AJ101</f>
        <v>0</v>
      </c>
      <c r="P101" s="1">
        <f>PUNTAJE!AM101</f>
        <v>0</v>
      </c>
      <c r="Q101" s="1">
        <f>PUNTAJE!AP101</f>
        <v>0</v>
      </c>
      <c r="R101" s="1">
        <f t="shared" si="9"/>
        <v>500</v>
      </c>
      <c r="S101" s="77" t="s">
        <v>434</v>
      </c>
      <c r="T101" s="77" t="str">
        <f>VLOOKUP(A101,'EV TECNICA'!$A$10:$R$278,9,0)</f>
        <v>CUMPLE</v>
      </c>
      <c r="U101" s="203">
        <f t="shared" si="15"/>
        <v>500</v>
      </c>
      <c r="V101" s="76">
        <f>VLOOKUP(A101,'OFERTAS ECONOMICAS'!$A$10:$BC$279,18,0)</f>
        <v>3195</v>
      </c>
      <c r="W101" s="77"/>
      <c r="X101" s="75"/>
      <c r="Y101" s="76"/>
      <c r="Z101" s="77"/>
      <c r="AA101" s="74"/>
      <c r="AB101" s="76"/>
      <c r="AC101" s="14">
        <f t="shared" si="16"/>
        <v>500</v>
      </c>
    </row>
    <row r="102" spans="1:29" x14ac:dyDescent="0.2">
      <c r="A102" s="183">
        <v>93</v>
      </c>
      <c r="B102" s="49" t="s">
        <v>215</v>
      </c>
      <c r="C102" s="49" t="s">
        <v>209</v>
      </c>
      <c r="D102" s="132">
        <v>1</v>
      </c>
      <c r="E102" s="50" t="s">
        <v>331</v>
      </c>
      <c r="F102" s="1">
        <f>PUNTAJE!I102</f>
        <v>0</v>
      </c>
      <c r="G102" s="1">
        <f>PUNTAJE!L102</f>
        <v>0</v>
      </c>
      <c r="H102" s="1">
        <f>PUNTAJE!O102</f>
        <v>500</v>
      </c>
      <c r="I102" s="1">
        <f>PUNTAJE!R102</f>
        <v>384.43723946271422</v>
      </c>
      <c r="J102" s="1">
        <f>PUNTAJE!U102</f>
        <v>0</v>
      </c>
      <c r="K102" s="1">
        <f>PUNTAJE!X102</f>
        <v>0</v>
      </c>
      <c r="L102" s="1">
        <f>PUNTAJE!AA102</f>
        <v>0</v>
      </c>
      <c r="M102" s="1">
        <f>PUNTAJE!AD102</f>
        <v>453.55191256830602</v>
      </c>
      <c r="N102" s="1">
        <f>PUNTAJE!AG102</f>
        <v>0</v>
      </c>
      <c r="O102" s="1">
        <f>PUNTAJE!AJ102</f>
        <v>0</v>
      </c>
      <c r="P102" s="1">
        <f>PUNTAJE!AM102</f>
        <v>0</v>
      </c>
      <c r="Q102" s="1">
        <f>PUNTAJE!AP102</f>
        <v>0</v>
      </c>
      <c r="R102" s="1">
        <f t="shared" si="9"/>
        <v>500</v>
      </c>
      <c r="S102" s="77" t="s">
        <v>434</v>
      </c>
      <c r="T102" s="77" t="str">
        <f>VLOOKUP(A102,'EV TECNICA'!$A$10:$R$278,9,0)</f>
        <v>CUMPLE</v>
      </c>
      <c r="U102" s="203">
        <f t="shared" si="15"/>
        <v>500</v>
      </c>
      <c r="V102" s="76">
        <f>VLOOKUP(A102,'OFERTAS ECONOMICAS'!$A$10:$BC$279,18,0)</f>
        <v>3320</v>
      </c>
      <c r="W102" s="77"/>
      <c r="X102" s="80"/>
      <c r="Y102" s="79"/>
      <c r="Z102" s="77"/>
      <c r="AA102" s="80"/>
      <c r="AB102" s="79"/>
    </row>
    <row r="103" spans="1:29" x14ac:dyDescent="0.2">
      <c r="A103" s="184">
        <v>94</v>
      </c>
      <c r="B103" s="49" t="s">
        <v>216</v>
      </c>
      <c r="C103" s="49" t="s">
        <v>209</v>
      </c>
      <c r="D103" s="132">
        <v>1</v>
      </c>
      <c r="E103" s="50" t="s">
        <v>331</v>
      </c>
      <c r="F103" s="1">
        <f>PUNTAJE!I103</f>
        <v>0</v>
      </c>
      <c r="G103" s="1">
        <f>PUNTAJE!L103</f>
        <v>0</v>
      </c>
      <c r="H103" s="1">
        <f>PUNTAJE!O103</f>
        <v>500</v>
      </c>
      <c r="I103" s="1">
        <f>PUNTAJE!R103</f>
        <v>384.43723946271422</v>
      </c>
      <c r="J103" s="1">
        <f>PUNTAJE!U103</f>
        <v>0</v>
      </c>
      <c r="K103" s="1">
        <f>PUNTAJE!X103</f>
        <v>0</v>
      </c>
      <c r="L103" s="1">
        <f>PUNTAJE!AA103</f>
        <v>0</v>
      </c>
      <c r="M103" s="1">
        <f>PUNTAJE!AD103</f>
        <v>453.55191256830602</v>
      </c>
      <c r="N103" s="1">
        <f>PUNTAJE!AG103</f>
        <v>0</v>
      </c>
      <c r="O103" s="1">
        <f>PUNTAJE!AJ103</f>
        <v>0</v>
      </c>
      <c r="P103" s="1">
        <f>PUNTAJE!AM103</f>
        <v>0</v>
      </c>
      <c r="Q103" s="1">
        <f>PUNTAJE!AP103</f>
        <v>0</v>
      </c>
      <c r="R103" s="1">
        <f t="shared" si="9"/>
        <v>500</v>
      </c>
      <c r="S103" s="77" t="s">
        <v>434</v>
      </c>
      <c r="T103" s="77" t="str">
        <f>VLOOKUP(A103,'EV TECNICA'!$A$10:$R$278,9,0)</f>
        <v>CUMPLE</v>
      </c>
      <c r="U103" s="203">
        <f t="shared" si="15"/>
        <v>500</v>
      </c>
      <c r="V103" s="76">
        <f>VLOOKUP(A103,'OFERTAS ECONOMICAS'!$A$10:$BC$279,18,0)</f>
        <v>3320</v>
      </c>
      <c r="W103" s="77"/>
      <c r="X103" s="97"/>
      <c r="Y103" s="76"/>
      <c r="Z103" s="77"/>
      <c r="AA103" s="97"/>
      <c r="AB103" s="76"/>
      <c r="AC103" s="14">
        <f t="shared" ref="AC103:AC104" si="17">X103-AA103</f>
        <v>0</v>
      </c>
    </row>
    <row r="104" spans="1:29" x14ac:dyDescent="0.2">
      <c r="A104" s="183">
        <v>95</v>
      </c>
      <c r="B104" s="49" t="s">
        <v>217</v>
      </c>
      <c r="C104" s="49" t="s">
        <v>209</v>
      </c>
      <c r="D104" s="132">
        <v>1</v>
      </c>
      <c r="E104" s="50" t="s">
        <v>331</v>
      </c>
      <c r="F104" s="1">
        <f>PUNTAJE!I104</f>
        <v>0</v>
      </c>
      <c r="G104" s="1">
        <f>PUNTAJE!L104</f>
        <v>0</v>
      </c>
      <c r="H104" s="1">
        <f>PUNTAJE!O104</f>
        <v>500</v>
      </c>
      <c r="I104" s="1">
        <f>PUNTAJE!R104</f>
        <v>384.43723946271422</v>
      </c>
      <c r="J104" s="1">
        <f>PUNTAJE!U104</f>
        <v>0</v>
      </c>
      <c r="K104" s="1">
        <f>PUNTAJE!X104</f>
        <v>0</v>
      </c>
      <c r="L104" s="1">
        <f>PUNTAJE!AA104</f>
        <v>0</v>
      </c>
      <c r="M104" s="1">
        <f>PUNTAJE!AD104</f>
        <v>453.55191256830602</v>
      </c>
      <c r="N104" s="1">
        <f>PUNTAJE!AG104</f>
        <v>0</v>
      </c>
      <c r="O104" s="1">
        <f>PUNTAJE!AJ104</f>
        <v>0</v>
      </c>
      <c r="P104" s="1">
        <f>PUNTAJE!AM104</f>
        <v>0</v>
      </c>
      <c r="Q104" s="1">
        <f>PUNTAJE!AP104</f>
        <v>0</v>
      </c>
      <c r="R104" s="1">
        <f t="shared" si="9"/>
        <v>500</v>
      </c>
      <c r="S104" s="77" t="s">
        <v>434</v>
      </c>
      <c r="T104" s="77" t="str">
        <f>VLOOKUP(A104,'EV TECNICA'!$A$10:$R$278,9,0)</f>
        <v>CUMPLE</v>
      </c>
      <c r="U104" s="203">
        <f t="shared" si="15"/>
        <v>500</v>
      </c>
      <c r="V104" s="76">
        <f>VLOOKUP(A104,'OFERTAS ECONOMICAS'!$A$10:$BC$279,18,0)</f>
        <v>3320</v>
      </c>
      <c r="W104" s="77"/>
      <c r="X104" s="97"/>
      <c r="Y104" s="76"/>
      <c r="Z104" s="77"/>
      <c r="AA104" s="97"/>
      <c r="AB104" s="76"/>
      <c r="AC104" s="14">
        <f t="shared" si="17"/>
        <v>0</v>
      </c>
    </row>
    <row r="105" spans="1:29" ht="25.5" x14ac:dyDescent="0.2">
      <c r="A105" s="184">
        <v>96</v>
      </c>
      <c r="B105" s="49" t="s">
        <v>218</v>
      </c>
      <c r="C105" s="49" t="s">
        <v>209</v>
      </c>
      <c r="D105" s="132">
        <v>1</v>
      </c>
      <c r="E105" s="50" t="s">
        <v>331</v>
      </c>
      <c r="F105" s="1">
        <f>PUNTAJE!I105</f>
        <v>0</v>
      </c>
      <c r="G105" s="1">
        <f>PUNTAJE!L105</f>
        <v>0</v>
      </c>
      <c r="H105" s="1">
        <f>PUNTAJE!O105</f>
        <v>0</v>
      </c>
      <c r="I105" s="1">
        <f>PUNTAJE!R105</f>
        <v>445.50746874858976</v>
      </c>
      <c r="J105" s="1">
        <f>PUNTAJE!U105</f>
        <v>0</v>
      </c>
      <c r="K105" s="1">
        <f>PUNTAJE!X105</f>
        <v>0</v>
      </c>
      <c r="L105" s="1">
        <f>PUNTAJE!AA105</f>
        <v>0</v>
      </c>
      <c r="M105" s="1">
        <f>PUNTAJE!AD105</f>
        <v>0</v>
      </c>
      <c r="N105" s="1">
        <f>PUNTAJE!AG105</f>
        <v>500</v>
      </c>
      <c r="O105" s="1">
        <f>PUNTAJE!AJ105</f>
        <v>0</v>
      </c>
      <c r="P105" s="1">
        <f>PUNTAJE!AM105</f>
        <v>0</v>
      </c>
      <c r="Q105" s="1">
        <f>PUNTAJE!AP105</f>
        <v>0</v>
      </c>
      <c r="R105" s="1">
        <f t="shared" si="9"/>
        <v>500</v>
      </c>
      <c r="S105" s="77" t="s">
        <v>28</v>
      </c>
      <c r="T105" s="77" t="str">
        <f>VLOOKUP(A105,'EV TECNICA'!$A$10:$R$278,15,0)</f>
        <v xml:space="preserve">CUMPLE </v>
      </c>
      <c r="U105" s="97">
        <f t="shared" ref="U105:U111" si="18">N105</f>
        <v>500</v>
      </c>
      <c r="V105" s="204">
        <f>VLOOKUP(A105,'OFERTAS ECONOMICAS'!$A$10:$BC$279,42,0)</f>
        <v>19744</v>
      </c>
      <c r="W105" s="77"/>
      <c r="X105" s="74"/>
      <c r="Y105" s="76"/>
      <c r="Z105" s="77"/>
      <c r="AA105" s="74"/>
      <c r="AB105" s="76"/>
    </row>
    <row r="106" spans="1:29" ht="25.5" x14ac:dyDescent="0.2">
      <c r="A106" s="183">
        <v>97</v>
      </c>
      <c r="B106" s="49" t="s">
        <v>219</v>
      </c>
      <c r="C106" s="49" t="s">
        <v>209</v>
      </c>
      <c r="D106" s="132">
        <v>1</v>
      </c>
      <c r="E106" s="50" t="s">
        <v>331</v>
      </c>
      <c r="F106" s="1">
        <f>PUNTAJE!I106</f>
        <v>0</v>
      </c>
      <c r="G106" s="1">
        <f>PUNTAJE!L106</f>
        <v>0</v>
      </c>
      <c r="H106" s="1">
        <f>PUNTAJE!O106</f>
        <v>0</v>
      </c>
      <c r="I106" s="1">
        <f>PUNTAJE!R106</f>
        <v>0</v>
      </c>
      <c r="J106" s="1">
        <f>PUNTAJE!U106</f>
        <v>0</v>
      </c>
      <c r="K106" s="1">
        <f>PUNTAJE!X106</f>
        <v>0</v>
      </c>
      <c r="L106" s="1">
        <f>PUNTAJE!AA106</f>
        <v>0</v>
      </c>
      <c r="M106" s="1">
        <f>PUNTAJE!AD106</f>
        <v>0</v>
      </c>
      <c r="N106" s="1">
        <f>PUNTAJE!AG106</f>
        <v>500</v>
      </c>
      <c r="O106" s="1">
        <f>PUNTAJE!AJ106</f>
        <v>0</v>
      </c>
      <c r="P106" s="1">
        <f>PUNTAJE!AM106</f>
        <v>0</v>
      </c>
      <c r="Q106" s="1">
        <f>PUNTAJE!AP106</f>
        <v>0</v>
      </c>
      <c r="R106" s="1">
        <f t="shared" si="9"/>
        <v>500</v>
      </c>
      <c r="S106" s="77" t="s">
        <v>28</v>
      </c>
      <c r="T106" s="77" t="str">
        <f>VLOOKUP(A106,'EV TECNICA'!$A$10:$R$278,15,0)</f>
        <v xml:space="preserve">CUMPLE </v>
      </c>
      <c r="U106" s="97">
        <f t="shared" si="18"/>
        <v>500</v>
      </c>
      <c r="V106" s="204">
        <f>VLOOKUP(A106,'OFERTAS ECONOMICAS'!$A$10:$BC$279,42,0)</f>
        <v>19744</v>
      </c>
      <c r="W106" s="77"/>
      <c r="X106" s="75"/>
      <c r="Y106" s="76"/>
      <c r="Z106" s="77"/>
      <c r="AA106" s="75"/>
      <c r="AB106" s="76"/>
      <c r="AC106" s="14">
        <f>X106-AA106</f>
        <v>0</v>
      </c>
    </row>
    <row r="107" spans="1:29" ht="25.5" x14ac:dyDescent="0.2">
      <c r="A107" s="184">
        <v>98</v>
      </c>
      <c r="B107" s="49" t="s">
        <v>220</v>
      </c>
      <c r="C107" s="49" t="s">
        <v>209</v>
      </c>
      <c r="D107" s="132">
        <v>1</v>
      </c>
      <c r="E107" s="50" t="s">
        <v>331</v>
      </c>
      <c r="F107" s="1">
        <f>PUNTAJE!I107</f>
        <v>0</v>
      </c>
      <c r="G107" s="1">
        <f>PUNTAJE!L107</f>
        <v>0</v>
      </c>
      <c r="H107" s="1">
        <f>PUNTAJE!O107</f>
        <v>0</v>
      </c>
      <c r="I107" s="1">
        <f>PUNTAJE!R107</f>
        <v>445.50746874858976</v>
      </c>
      <c r="J107" s="1">
        <f>PUNTAJE!U107</f>
        <v>0</v>
      </c>
      <c r="K107" s="1">
        <f>PUNTAJE!X107</f>
        <v>0</v>
      </c>
      <c r="L107" s="1">
        <f>PUNTAJE!AA107</f>
        <v>0</v>
      </c>
      <c r="M107" s="1">
        <f>PUNTAJE!AD107</f>
        <v>0</v>
      </c>
      <c r="N107" s="1">
        <f>PUNTAJE!AG107</f>
        <v>500</v>
      </c>
      <c r="O107" s="1">
        <f>PUNTAJE!AJ107</f>
        <v>0</v>
      </c>
      <c r="P107" s="1">
        <f>PUNTAJE!AM107</f>
        <v>0</v>
      </c>
      <c r="Q107" s="1">
        <f>PUNTAJE!AP107</f>
        <v>0</v>
      </c>
      <c r="R107" s="1">
        <f t="shared" si="9"/>
        <v>500</v>
      </c>
      <c r="S107" s="77" t="s">
        <v>28</v>
      </c>
      <c r="T107" s="77" t="str">
        <f>VLOOKUP(A107,'EV TECNICA'!$A$10:$R$278,15,0)</f>
        <v xml:space="preserve">CUMPLE </v>
      </c>
      <c r="U107" s="97">
        <f t="shared" si="18"/>
        <v>500</v>
      </c>
      <c r="V107" s="204">
        <f>VLOOKUP(A107,'OFERTAS ECONOMICAS'!$A$10:$BC$279,42,0)</f>
        <v>19744</v>
      </c>
      <c r="W107" s="77"/>
      <c r="X107" s="74"/>
      <c r="Y107" s="76"/>
      <c r="Z107" s="77"/>
      <c r="AA107" s="74"/>
      <c r="AB107" s="76"/>
    </row>
    <row r="108" spans="1:29" ht="25.5" x14ac:dyDescent="0.2">
      <c r="A108" s="183">
        <v>99</v>
      </c>
      <c r="B108" s="49" t="s">
        <v>221</v>
      </c>
      <c r="C108" s="49" t="s">
        <v>209</v>
      </c>
      <c r="D108" s="132">
        <v>1</v>
      </c>
      <c r="E108" s="50" t="s">
        <v>331</v>
      </c>
      <c r="F108" s="1">
        <f>PUNTAJE!I108</f>
        <v>0</v>
      </c>
      <c r="G108" s="1">
        <f>PUNTAJE!L108</f>
        <v>0</v>
      </c>
      <c r="H108" s="1">
        <f>PUNTAJE!O108</f>
        <v>0</v>
      </c>
      <c r="I108" s="1">
        <f>PUNTAJE!R108</f>
        <v>445.50746874858976</v>
      </c>
      <c r="J108" s="1">
        <f>PUNTAJE!U108</f>
        <v>0</v>
      </c>
      <c r="K108" s="1">
        <f>PUNTAJE!X108</f>
        <v>0</v>
      </c>
      <c r="L108" s="1">
        <f>PUNTAJE!AA108</f>
        <v>0</v>
      </c>
      <c r="M108" s="1">
        <f>PUNTAJE!AD108</f>
        <v>0</v>
      </c>
      <c r="N108" s="1">
        <f>PUNTAJE!AG108</f>
        <v>500</v>
      </c>
      <c r="O108" s="1">
        <f>PUNTAJE!AJ108</f>
        <v>0</v>
      </c>
      <c r="P108" s="1">
        <f>PUNTAJE!AM108</f>
        <v>0</v>
      </c>
      <c r="Q108" s="1">
        <f>PUNTAJE!AP108</f>
        <v>0</v>
      </c>
      <c r="R108" s="1">
        <f t="shared" si="9"/>
        <v>500</v>
      </c>
      <c r="S108" s="77" t="s">
        <v>28</v>
      </c>
      <c r="T108" s="77" t="str">
        <f>VLOOKUP(A108,'EV TECNICA'!$A$10:$R$278,15,0)</f>
        <v xml:space="preserve">CUMPLE </v>
      </c>
      <c r="U108" s="97">
        <f t="shared" si="18"/>
        <v>500</v>
      </c>
      <c r="V108" s="204">
        <f>VLOOKUP(A108,'OFERTAS ECONOMICAS'!$A$10:$BC$279,42,0)</f>
        <v>19744</v>
      </c>
      <c r="W108" s="77"/>
      <c r="X108" s="75"/>
      <c r="Y108" s="76"/>
      <c r="Z108" s="77"/>
      <c r="AA108" s="74"/>
      <c r="AB108" s="76"/>
      <c r="AC108" s="14">
        <f>U108-X108</f>
        <v>500</v>
      </c>
    </row>
    <row r="109" spans="1:29" ht="25.5" x14ac:dyDescent="0.2">
      <c r="A109" s="184">
        <v>100</v>
      </c>
      <c r="B109" s="49" t="s">
        <v>222</v>
      </c>
      <c r="C109" s="49" t="s">
        <v>209</v>
      </c>
      <c r="D109" s="132">
        <v>1</v>
      </c>
      <c r="E109" s="50" t="s">
        <v>331</v>
      </c>
      <c r="F109" s="1">
        <f>PUNTAJE!I109</f>
        <v>0</v>
      </c>
      <c r="G109" s="1">
        <f>PUNTAJE!L109</f>
        <v>0</v>
      </c>
      <c r="H109" s="1">
        <f>PUNTAJE!O109</f>
        <v>0</v>
      </c>
      <c r="I109" s="1">
        <f>PUNTAJE!R109</f>
        <v>445.50746874858976</v>
      </c>
      <c r="J109" s="1">
        <f>PUNTAJE!U109</f>
        <v>0</v>
      </c>
      <c r="K109" s="1">
        <f>PUNTAJE!X109</f>
        <v>0</v>
      </c>
      <c r="L109" s="1">
        <f>PUNTAJE!AA109</f>
        <v>0</v>
      </c>
      <c r="M109" s="1">
        <f>PUNTAJE!AD109</f>
        <v>0</v>
      </c>
      <c r="N109" s="1">
        <f>PUNTAJE!AG109</f>
        <v>500</v>
      </c>
      <c r="O109" s="1">
        <f>PUNTAJE!AJ109</f>
        <v>0</v>
      </c>
      <c r="P109" s="1">
        <f>PUNTAJE!AM109</f>
        <v>0</v>
      </c>
      <c r="Q109" s="1">
        <f>PUNTAJE!AP109</f>
        <v>0</v>
      </c>
      <c r="R109" s="1">
        <f t="shared" si="9"/>
        <v>500</v>
      </c>
      <c r="S109" s="77" t="s">
        <v>28</v>
      </c>
      <c r="T109" s="77" t="str">
        <f>VLOOKUP(A109,'EV TECNICA'!$A$10:$R$278,15,0)</f>
        <v xml:space="preserve">CUMPLE </v>
      </c>
      <c r="U109" s="97">
        <f t="shared" si="18"/>
        <v>500</v>
      </c>
      <c r="V109" s="204">
        <f>VLOOKUP(A109,'OFERTAS ECONOMICAS'!$A$10:$BC$279,42,0)</f>
        <v>19744</v>
      </c>
      <c r="W109" s="77"/>
      <c r="X109" s="80"/>
      <c r="Y109" s="79"/>
      <c r="Z109" s="77"/>
      <c r="AA109" s="80"/>
      <c r="AB109" s="79"/>
    </row>
    <row r="110" spans="1:29" ht="25.5" x14ac:dyDescent="0.2">
      <c r="A110" s="183">
        <v>101</v>
      </c>
      <c r="B110" s="49" t="s">
        <v>223</v>
      </c>
      <c r="C110" s="49" t="s">
        <v>209</v>
      </c>
      <c r="D110" s="132">
        <v>1</v>
      </c>
      <c r="E110" s="50" t="s">
        <v>331</v>
      </c>
      <c r="F110" s="1">
        <f>PUNTAJE!I110</f>
        <v>0</v>
      </c>
      <c r="G110" s="1">
        <f>PUNTAJE!L110</f>
        <v>0</v>
      </c>
      <c r="H110" s="1">
        <f>PUNTAJE!O110</f>
        <v>0</v>
      </c>
      <c r="I110" s="1">
        <f>PUNTAJE!R110</f>
        <v>445.50746874858976</v>
      </c>
      <c r="J110" s="1">
        <f>PUNTAJE!U110</f>
        <v>0</v>
      </c>
      <c r="K110" s="1">
        <f>PUNTAJE!X110</f>
        <v>0</v>
      </c>
      <c r="L110" s="1">
        <f>PUNTAJE!AA110</f>
        <v>0</v>
      </c>
      <c r="M110" s="1">
        <f>PUNTAJE!AD110</f>
        <v>0</v>
      </c>
      <c r="N110" s="1">
        <f>PUNTAJE!AG110</f>
        <v>500</v>
      </c>
      <c r="O110" s="1">
        <f>PUNTAJE!AJ110</f>
        <v>0</v>
      </c>
      <c r="P110" s="1">
        <f>PUNTAJE!AM110</f>
        <v>0</v>
      </c>
      <c r="Q110" s="1">
        <f>PUNTAJE!AP110</f>
        <v>0</v>
      </c>
      <c r="R110" s="1">
        <f t="shared" si="9"/>
        <v>500</v>
      </c>
      <c r="S110" s="77" t="s">
        <v>28</v>
      </c>
      <c r="T110" s="77" t="str">
        <f>VLOOKUP(A110,'EV TECNICA'!$A$10:$R$278,15,0)</f>
        <v xml:space="preserve">CUMPLE </v>
      </c>
      <c r="U110" s="97">
        <f t="shared" si="18"/>
        <v>500</v>
      </c>
      <c r="V110" s="204">
        <f>VLOOKUP(A110,'OFERTAS ECONOMICAS'!$A$10:$BC$279,42,0)</f>
        <v>19744</v>
      </c>
      <c r="W110" s="77"/>
      <c r="X110" s="97"/>
      <c r="Y110" s="76"/>
      <c r="Z110" s="77"/>
      <c r="AA110" s="97"/>
      <c r="AB110" s="76"/>
      <c r="AC110" s="14">
        <f>X110-AA110</f>
        <v>0</v>
      </c>
    </row>
    <row r="111" spans="1:29" ht="25.5" x14ac:dyDescent="0.2">
      <c r="A111" s="184">
        <v>102</v>
      </c>
      <c r="B111" s="49" t="s">
        <v>224</v>
      </c>
      <c r="C111" s="49" t="s">
        <v>209</v>
      </c>
      <c r="D111" s="132">
        <v>1</v>
      </c>
      <c r="E111" s="50" t="s">
        <v>331</v>
      </c>
      <c r="F111" s="1">
        <f>PUNTAJE!I111</f>
        <v>0</v>
      </c>
      <c r="G111" s="1">
        <f>PUNTAJE!L111</f>
        <v>0</v>
      </c>
      <c r="H111" s="1">
        <f>PUNTAJE!O111</f>
        <v>0</v>
      </c>
      <c r="I111" s="1">
        <f>PUNTAJE!R111</f>
        <v>445.50746874858976</v>
      </c>
      <c r="J111" s="1">
        <f>PUNTAJE!U111</f>
        <v>0</v>
      </c>
      <c r="K111" s="1">
        <f>PUNTAJE!X111</f>
        <v>0</v>
      </c>
      <c r="L111" s="1">
        <f>PUNTAJE!AA111</f>
        <v>0</v>
      </c>
      <c r="M111" s="1">
        <f>PUNTAJE!AD111</f>
        <v>0</v>
      </c>
      <c r="N111" s="1">
        <f>PUNTAJE!AG111</f>
        <v>500</v>
      </c>
      <c r="O111" s="1">
        <f>PUNTAJE!AJ111</f>
        <v>0</v>
      </c>
      <c r="P111" s="1">
        <f>PUNTAJE!AM111</f>
        <v>0</v>
      </c>
      <c r="Q111" s="1">
        <f>PUNTAJE!AP111</f>
        <v>0</v>
      </c>
      <c r="R111" s="1">
        <f t="shared" si="9"/>
        <v>500</v>
      </c>
      <c r="S111" s="77" t="s">
        <v>28</v>
      </c>
      <c r="T111" s="77" t="str">
        <f>VLOOKUP(A111,'EV TECNICA'!$A$10:$R$278,15,0)</f>
        <v xml:space="preserve">CUMPLE </v>
      </c>
      <c r="U111" s="97">
        <f t="shared" si="18"/>
        <v>500</v>
      </c>
      <c r="V111" s="204">
        <f>VLOOKUP(A111,'OFERTAS ECONOMICAS'!$A$10:$BC$279,42,0)</f>
        <v>19744</v>
      </c>
      <c r="W111" s="77"/>
      <c r="X111" s="75"/>
      <c r="Y111" s="76"/>
      <c r="Z111" s="77"/>
      <c r="AA111" s="74"/>
      <c r="AB111" s="76"/>
      <c r="AC111" s="14">
        <f t="shared" ref="AC111" si="19">U111-X111</f>
        <v>500</v>
      </c>
    </row>
    <row r="112" spans="1:29" ht="25.5" x14ac:dyDescent="0.2">
      <c r="A112" s="183">
        <v>103</v>
      </c>
      <c r="B112" s="49" t="s">
        <v>242</v>
      </c>
      <c r="C112" s="49" t="s">
        <v>243</v>
      </c>
      <c r="D112" s="132">
        <v>1</v>
      </c>
      <c r="E112" s="50" t="s">
        <v>331</v>
      </c>
      <c r="F112" s="1">
        <f>PUNTAJE!I112</f>
        <v>0</v>
      </c>
      <c r="G112" s="1">
        <f>PUNTAJE!L112</f>
        <v>0</v>
      </c>
      <c r="H112" s="1">
        <f>PUNTAJE!O112</f>
        <v>0</v>
      </c>
      <c r="I112" s="1">
        <f>PUNTAJE!R112</f>
        <v>0</v>
      </c>
      <c r="J112" s="1">
        <f>PUNTAJE!U112</f>
        <v>500</v>
      </c>
      <c r="K112" s="1">
        <f>PUNTAJE!X112</f>
        <v>0</v>
      </c>
      <c r="L112" s="1">
        <f>PUNTAJE!AA112</f>
        <v>0</v>
      </c>
      <c r="M112" s="1">
        <f>PUNTAJE!AD112</f>
        <v>474.31205673758865</v>
      </c>
      <c r="N112" s="1">
        <f>PUNTAJE!AG112</f>
        <v>0</v>
      </c>
      <c r="O112" s="1">
        <f>PUNTAJE!AJ112</f>
        <v>0</v>
      </c>
      <c r="P112" s="1">
        <f>PUNTAJE!AM112</f>
        <v>0</v>
      </c>
      <c r="Q112" s="1">
        <f>PUNTAJE!AP112</f>
        <v>0</v>
      </c>
      <c r="R112" s="1">
        <f t="shared" si="9"/>
        <v>500</v>
      </c>
      <c r="S112" s="77" t="s">
        <v>325</v>
      </c>
      <c r="T112" s="77" t="str">
        <f>VLOOKUP(A112,'EV TECNICA'!$A$10:$R$278,11,0)</f>
        <v xml:space="preserve">CUMPLE </v>
      </c>
      <c r="U112" s="97">
        <f>J112</f>
        <v>500</v>
      </c>
      <c r="V112" s="204">
        <f>VLOOKUP(A112,'OFERTAS ECONOMICAS'!$A$10:$BC$279,26,0)</f>
        <v>2675.12</v>
      </c>
      <c r="W112" s="77"/>
      <c r="X112" s="74"/>
      <c r="Y112" s="76"/>
      <c r="Z112" s="77"/>
      <c r="AA112" s="74"/>
      <c r="AB112" s="76"/>
    </row>
    <row r="113" spans="1:29" ht="25.5" x14ac:dyDescent="0.2">
      <c r="A113" s="184">
        <v>104</v>
      </c>
      <c r="B113" s="49" t="s">
        <v>244</v>
      </c>
      <c r="C113" s="49" t="s">
        <v>243</v>
      </c>
      <c r="D113" s="132">
        <v>1</v>
      </c>
      <c r="E113" s="50" t="s">
        <v>331</v>
      </c>
      <c r="F113" s="1">
        <f>PUNTAJE!I113</f>
        <v>0</v>
      </c>
      <c r="G113" s="1">
        <f>PUNTAJE!L113</f>
        <v>0</v>
      </c>
      <c r="H113" s="1">
        <f>PUNTAJE!O113</f>
        <v>496.1511546536039</v>
      </c>
      <c r="I113" s="1">
        <f>PUNTAJE!R113</f>
        <v>0</v>
      </c>
      <c r="J113" s="1">
        <f>PUNTAJE!U113</f>
        <v>0</v>
      </c>
      <c r="K113" s="1">
        <f>PUNTAJE!X113</f>
        <v>0</v>
      </c>
      <c r="L113" s="1">
        <f>PUNTAJE!AA113</f>
        <v>0</v>
      </c>
      <c r="M113" s="1">
        <f>PUNTAJE!AD113</f>
        <v>500</v>
      </c>
      <c r="N113" s="1">
        <f>PUNTAJE!AG113</f>
        <v>0</v>
      </c>
      <c r="O113" s="1">
        <f>PUNTAJE!AJ113</f>
        <v>0</v>
      </c>
      <c r="P113" s="1">
        <f>PUNTAJE!AM113</f>
        <v>0</v>
      </c>
      <c r="Q113" s="1">
        <f>PUNTAJE!AP113</f>
        <v>0</v>
      </c>
      <c r="R113" s="1">
        <f t="shared" si="9"/>
        <v>500</v>
      </c>
      <c r="S113" s="77" t="s">
        <v>311</v>
      </c>
      <c r="T113" s="77" t="str">
        <f>VLOOKUP(A113,'EV TECNICA'!$A$10:$R$278,14,0)</f>
        <v>CUMPLE</v>
      </c>
      <c r="U113" s="78">
        <f t="shared" ref="U113:U114" si="20">M113</f>
        <v>500</v>
      </c>
      <c r="V113" s="204">
        <f>VLOOKUP(A113,'OFERTAS ECONOMICAS'!$A$10:$BC$279,38,0)</f>
        <v>7090</v>
      </c>
      <c r="W113" s="96"/>
      <c r="X113" s="74"/>
      <c r="Y113" s="76"/>
      <c r="Z113" s="96"/>
      <c r="AA113" s="74"/>
      <c r="AB113" s="76"/>
    </row>
    <row r="114" spans="1:29" ht="51" x14ac:dyDescent="0.2">
      <c r="A114" s="183">
        <v>105</v>
      </c>
      <c r="B114" s="49" t="s">
        <v>363</v>
      </c>
      <c r="C114" s="49" t="s">
        <v>243</v>
      </c>
      <c r="D114" s="132">
        <v>1</v>
      </c>
      <c r="E114" s="50" t="s">
        <v>331</v>
      </c>
      <c r="F114" s="1">
        <f>PUNTAJE!I114</f>
        <v>0</v>
      </c>
      <c r="G114" s="1">
        <f>PUNTAJE!L114</f>
        <v>0</v>
      </c>
      <c r="H114" s="1">
        <f>PUNTAJE!O114</f>
        <v>496.1511546536039</v>
      </c>
      <c r="I114" s="1">
        <f>PUNTAJE!R114</f>
        <v>0</v>
      </c>
      <c r="J114" s="1">
        <f>PUNTAJE!U114</f>
        <v>0</v>
      </c>
      <c r="K114" s="1">
        <f>PUNTAJE!X114</f>
        <v>0</v>
      </c>
      <c r="L114" s="1">
        <f>PUNTAJE!AA114</f>
        <v>0</v>
      </c>
      <c r="M114" s="1">
        <f>PUNTAJE!AD114</f>
        <v>500</v>
      </c>
      <c r="N114" s="1">
        <f>PUNTAJE!AG114</f>
        <v>0</v>
      </c>
      <c r="O114" s="1">
        <f>PUNTAJE!AJ114</f>
        <v>0</v>
      </c>
      <c r="P114" s="1">
        <f>PUNTAJE!AM114</f>
        <v>0</v>
      </c>
      <c r="Q114" s="1">
        <f>PUNTAJE!AP114</f>
        <v>0</v>
      </c>
      <c r="R114" s="1">
        <f t="shared" si="9"/>
        <v>500</v>
      </c>
      <c r="S114" s="77" t="s">
        <v>311</v>
      </c>
      <c r="T114" s="77" t="str">
        <f>VLOOKUP(A114,'EV TECNICA'!$A$10:$R$278,14,0)</f>
        <v>CUMPLE</v>
      </c>
      <c r="U114" s="78">
        <f t="shared" si="20"/>
        <v>500</v>
      </c>
      <c r="V114" s="204">
        <f>VLOOKUP(A114,'OFERTAS ECONOMICAS'!$A$10:$BC$279,38,0)</f>
        <v>7090</v>
      </c>
      <c r="W114" s="77"/>
      <c r="X114" s="75"/>
      <c r="Y114" s="76"/>
      <c r="Z114" s="77"/>
      <c r="AA114" s="75"/>
      <c r="AB114" s="76"/>
      <c r="AC114" s="14">
        <f>X114-AA114</f>
        <v>0</v>
      </c>
    </row>
    <row r="115" spans="1:29" ht="76.5" x14ac:dyDescent="0.2">
      <c r="A115" s="184">
        <v>106</v>
      </c>
      <c r="B115" s="49" t="s">
        <v>364</v>
      </c>
      <c r="C115" s="49" t="s">
        <v>365</v>
      </c>
      <c r="D115" s="132">
        <v>1</v>
      </c>
      <c r="E115" s="50" t="s">
        <v>331</v>
      </c>
      <c r="F115" s="1">
        <f>PUNTAJE!I115</f>
        <v>0</v>
      </c>
      <c r="G115" s="1">
        <f>PUNTAJE!L115</f>
        <v>0</v>
      </c>
      <c r="H115" s="1">
        <f>PUNTAJE!O115</f>
        <v>500</v>
      </c>
      <c r="I115" s="1">
        <f>PUNTAJE!R115</f>
        <v>0</v>
      </c>
      <c r="J115" s="1">
        <f>PUNTAJE!U115</f>
        <v>0</v>
      </c>
      <c r="K115" s="1">
        <f>PUNTAJE!X115</f>
        <v>0</v>
      </c>
      <c r="L115" s="1">
        <f>PUNTAJE!AA115</f>
        <v>0</v>
      </c>
      <c r="M115" s="1">
        <f>PUNTAJE!AD115</f>
        <v>428.91067097817302</v>
      </c>
      <c r="N115" s="1">
        <f>PUNTAJE!AG115</f>
        <v>0</v>
      </c>
      <c r="O115" s="1">
        <f>PUNTAJE!AJ115</f>
        <v>0</v>
      </c>
      <c r="P115" s="1">
        <f>PUNTAJE!AM115</f>
        <v>0</v>
      </c>
      <c r="Q115" s="1">
        <f>PUNTAJE!AP115</f>
        <v>0</v>
      </c>
      <c r="R115" s="1">
        <f t="shared" si="9"/>
        <v>500</v>
      </c>
      <c r="S115" s="77" t="s">
        <v>434</v>
      </c>
      <c r="T115" s="77" t="str">
        <f>VLOOKUP(A115,'EV TECNICA'!$A$10:$R$278,9,0)</f>
        <v xml:space="preserve">CUMPLE </v>
      </c>
      <c r="U115" s="203">
        <f t="shared" ref="U115:U116" si="21">H115</f>
        <v>500</v>
      </c>
      <c r="V115" s="76">
        <f>VLOOKUP(A115,'OFERTAS ECONOMICAS'!$A$10:$BC$279,18,0)</f>
        <v>42445</v>
      </c>
      <c r="W115" s="96"/>
      <c r="X115" s="75"/>
      <c r="Y115" s="76"/>
      <c r="Z115" s="96"/>
      <c r="AA115" s="74"/>
      <c r="AB115" s="76"/>
      <c r="AC115" s="14">
        <f t="shared" ref="AC115" si="22">U115-X115</f>
        <v>500</v>
      </c>
    </row>
    <row r="116" spans="1:29" ht="76.5" x14ac:dyDescent="0.2">
      <c r="A116" s="183">
        <v>107</v>
      </c>
      <c r="B116" s="49" t="s">
        <v>366</v>
      </c>
      <c r="C116" s="49" t="s">
        <v>365</v>
      </c>
      <c r="D116" s="132">
        <v>1</v>
      </c>
      <c r="E116" s="50" t="s">
        <v>331</v>
      </c>
      <c r="F116" s="1">
        <f>PUNTAJE!I116</f>
        <v>0</v>
      </c>
      <c r="G116" s="1">
        <f>PUNTAJE!L116</f>
        <v>0</v>
      </c>
      <c r="H116" s="1">
        <f>PUNTAJE!O116</f>
        <v>500</v>
      </c>
      <c r="I116" s="1">
        <f>PUNTAJE!R116</f>
        <v>0</v>
      </c>
      <c r="J116" s="1">
        <f>PUNTAJE!U116</f>
        <v>0</v>
      </c>
      <c r="K116" s="1">
        <f>PUNTAJE!X116</f>
        <v>0</v>
      </c>
      <c r="L116" s="1">
        <f>PUNTAJE!AA116</f>
        <v>0</v>
      </c>
      <c r="M116" s="1">
        <f>PUNTAJE!AD116</f>
        <v>0</v>
      </c>
      <c r="N116" s="1">
        <f>PUNTAJE!AG116</f>
        <v>0</v>
      </c>
      <c r="O116" s="1">
        <f>PUNTAJE!AJ116</f>
        <v>0</v>
      </c>
      <c r="P116" s="1">
        <f>PUNTAJE!AM116</f>
        <v>0</v>
      </c>
      <c r="Q116" s="1">
        <f>PUNTAJE!AP116</f>
        <v>0</v>
      </c>
      <c r="R116" s="1">
        <f t="shared" si="9"/>
        <v>500</v>
      </c>
      <c r="S116" s="77" t="s">
        <v>434</v>
      </c>
      <c r="T116" s="77" t="str">
        <f>VLOOKUP(A116,'EV TECNICA'!$A$10:$R$278,9,0)</f>
        <v xml:space="preserve">CUMPLE </v>
      </c>
      <c r="U116" s="203">
        <f t="shared" si="21"/>
        <v>500</v>
      </c>
      <c r="V116" s="76">
        <f>VLOOKUP(A116,'OFERTAS ECONOMICAS'!$A$10:$BC$279,18,0)</f>
        <v>41740</v>
      </c>
      <c r="W116" s="77"/>
      <c r="X116" s="75"/>
      <c r="Y116" s="76"/>
      <c r="Z116" s="77"/>
      <c r="AA116" s="75"/>
      <c r="AB116" s="76"/>
      <c r="AC116" s="14">
        <f>X116-AA116</f>
        <v>0</v>
      </c>
    </row>
    <row r="117" spans="1:29" ht="25.5" x14ac:dyDescent="0.2">
      <c r="A117" s="184">
        <v>108</v>
      </c>
      <c r="B117" s="49" t="s">
        <v>275</v>
      </c>
      <c r="C117" s="49" t="s">
        <v>271</v>
      </c>
      <c r="D117" s="132">
        <v>1</v>
      </c>
      <c r="E117" s="50" t="s">
        <v>331</v>
      </c>
      <c r="F117" s="1">
        <f>PUNTAJE!I117</f>
        <v>0</v>
      </c>
      <c r="G117" s="1">
        <f>PUNTAJE!L117</f>
        <v>0</v>
      </c>
      <c r="H117" s="1">
        <f>PUNTAJE!O117</f>
        <v>0</v>
      </c>
      <c r="I117" s="1">
        <f>PUNTAJE!R117</f>
        <v>0</v>
      </c>
      <c r="J117" s="1">
        <f>PUNTAJE!U117</f>
        <v>0</v>
      </c>
      <c r="K117" s="1">
        <f>PUNTAJE!X117</f>
        <v>0</v>
      </c>
      <c r="L117" s="1">
        <f>PUNTAJE!AA117</f>
        <v>0</v>
      </c>
      <c r="M117" s="1">
        <f>PUNTAJE!AD117</f>
        <v>0</v>
      </c>
      <c r="N117" s="1">
        <f>PUNTAJE!AG117</f>
        <v>0</v>
      </c>
      <c r="O117" s="1">
        <f>PUNTAJE!AJ117</f>
        <v>0</v>
      </c>
      <c r="P117" s="1">
        <f>PUNTAJE!AM117</f>
        <v>0</v>
      </c>
      <c r="Q117" s="1">
        <f>PUNTAJE!AP117</f>
        <v>0</v>
      </c>
      <c r="R117" s="1">
        <f t="shared" si="9"/>
        <v>0</v>
      </c>
      <c r="S117" s="77" t="s">
        <v>471</v>
      </c>
      <c r="T117" s="77"/>
      <c r="U117" s="75"/>
      <c r="V117" s="76"/>
      <c r="W117" s="77"/>
      <c r="X117" s="80"/>
      <c r="Y117" s="79"/>
      <c r="Z117" s="77"/>
      <c r="AA117" s="80"/>
      <c r="AB117" s="79"/>
    </row>
    <row r="118" spans="1:29" ht="25.5" x14ac:dyDescent="0.2">
      <c r="A118" s="183">
        <v>109</v>
      </c>
      <c r="B118" s="49" t="s">
        <v>276</v>
      </c>
      <c r="C118" s="49" t="s">
        <v>271</v>
      </c>
      <c r="D118" s="132">
        <v>1</v>
      </c>
      <c r="E118" s="50" t="s">
        <v>331</v>
      </c>
      <c r="F118" s="1">
        <f>PUNTAJE!I118</f>
        <v>0</v>
      </c>
      <c r="G118" s="1">
        <f>PUNTAJE!L118</f>
        <v>0</v>
      </c>
      <c r="H118" s="1">
        <f>PUNTAJE!O118</f>
        <v>0</v>
      </c>
      <c r="I118" s="1">
        <f>PUNTAJE!R118</f>
        <v>0</v>
      </c>
      <c r="J118" s="1">
        <f>PUNTAJE!U118</f>
        <v>0</v>
      </c>
      <c r="K118" s="1">
        <f>PUNTAJE!X118</f>
        <v>0</v>
      </c>
      <c r="L118" s="1">
        <f>PUNTAJE!AA118</f>
        <v>0</v>
      </c>
      <c r="M118" s="1">
        <f>PUNTAJE!AD118</f>
        <v>0</v>
      </c>
      <c r="N118" s="1">
        <f>PUNTAJE!AG118</f>
        <v>0</v>
      </c>
      <c r="O118" s="1">
        <f>PUNTAJE!AJ118</f>
        <v>0</v>
      </c>
      <c r="P118" s="1">
        <f>PUNTAJE!AM118</f>
        <v>0</v>
      </c>
      <c r="Q118" s="1">
        <f>PUNTAJE!AP118</f>
        <v>0</v>
      </c>
      <c r="R118" s="1">
        <f t="shared" si="9"/>
        <v>0</v>
      </c>
      <c r="S118" s="77" t="s">
        <v>471</v>
      </c>
      <c r="T118" s="77"/>
      <c r="U118" s="97"/>
      <c r="V118" s="76"/>
      <c r="W118" s="77"/>
      <c r="X118" s="80"/>
      <c r="Y118" s="79"/>
      <c r="Z118" s="77"/>
      <c r="AA118" s="74"/>
      <c r="AB118" s="76"/>
    </row>
    <row r="119" spans="1:29" ht="25.5" x14ac:dyDescent="0.2">
      <c r="A119" s="184">
        <v>110</v>
      </c>
      <c r="B119" s="49" t="s">
        <v>367</v>
      </c>
      <c r="C119" s="49" t="s">
        <v>271</v>
      </c>
      <c r="D119" s="132">
        <v>1</v>
      </c>
      <c r="E119" s="50" t="s">
        <v>331</v>
      </c>
      <c r="F119" s="1">
        <f>PUNTAJE!I119</f>
        <v>0</v>
      </c>
      <c r="G119" s="1">
        <f>PUNTAJE!L119</f>
        <v>0</v>
      </c>
      <c r="H119" s="1">
        <f>PUNTAJE!O119</f>
        <v>385.47400611620793</v>
      </c>
      <c r="I119" s="1">
        <f>PUNTAJE!R119</f>
        <v>0</v>
      </c>
      <c r="J119" s="1">
        <f>PUNTAJE!U119</f>
        <v>500</v>
      </c>
      <c r="K119" s="1">
        <f>PUNTAJE!X119</f>
        <v>0</v>
      </c>
      <c r="L119" s="1">
        <f>PUNTAJE!AA119</f>
        <v>0</v>
      </c>
      <c r="M119" s="1">
        <f>PUNTAJE!AD119</f>
        <v>451.7921146953405</v>
      </c>
      <c r="N119" s="1">
        <f>PUNTAJE!AG119</f>
        <v>482.21117061973985</v>
      </c>
      <c r="O119" s="1">
        <f>PUNTAJE!AJ119</f>
        <v>0</v>
      </c>
      <c r="P119" s="1">
        <f>PUNTAJE!AM119</f>
        <v>0</v>
      </c>
      <c r="Q119" s="1">
        <f>PUNTAJE!AP119</f>
        <v>0</v>
      </c>
      <c r="R119" s="1">
        <f t="shared" si="9"/>
        <v>500</v>
      </c>
      <c r="S119" s="77" t="s">
        <v>325</v>
      </c>
      <c r="T119" s="77" t="str">
        <f>VLOOKUP(A119,'EV TECNICA'!$A$10:$R$278,11,0)</f>
        <v>CUMPLE</v>
      </c>
      <c r="U119" s="97">
        <f>J119</f>
        <v>500</v>
      </c>
      <c r="V119" s="204">
        <f>VLOOKUP(A119,'OFERTAS ECONOMICAS'!$A$10:$BC$279,26,0)</f>
        <v>2521</v>
      </c>
      <c r="W119" s="77"/>
      <c r="X119" s="80"/>
      <c r="Y119" s="79"/>
      <c r="Z119" s="77"/>
      <c r="AA119" s="80"/>
      <c r="AB119" s="79"/>
    </row>
    <row r="120" spans="1:29" ht="25.5" x14ac:dyDescent="0.2">
      <c r="A120" s="183">
        <v>111</v>
      </c>
      <c r="B120" s="49" t="s">
        <v>368</v>
      </c>
      <c r="C120" s="49" t="s">
        <v>271</v>
      </c>
      <c r="D120" s="132">
        <v>1</v>
      </c>
      <c r="E120" s="50" t="s">
        <v>331</v>
      </c>
      <c r="F120" s="1">
        <f>PUNTAJE!I120</f>
        <v>0</v>
      </c>
      <c r="G120" s="1">
        <f>PUNTAJE!L120</f>
        <v>0</v>
      </c>
      <c r="H120" s="1">
        <f>PUNTAJE!O120</f>
        <v>457.85123966942149</v>
      </c>
      <c r="I120" s="1">
        <f>PUNTAJE!R120</f>
        <v>473.70671227020097</v>
      </c>
      <c r="J120" s="1">
        <f>PUNTAJE!U120</f>
        <v>474.11210954214806</v>
      </c>
      <c r="K120" s="1">
        <f>PUNTAJE!X120</f>
        <v>0</v>
      </c>
      <c r="L120" s="1">
        <f>PUNTAJE!AA120</f>
        <v>0</v>
      </c>
      <c r="M120" s="1">
        <f>PUNTAJE!AD120</f>
        <v>444.97991967871485</v>
      </c>
      <c r="N120" s="1">
        <f>PUNTAJE!AG120</f>
        <v>500</v>
      </c>
      <c r="O120" s="1">
        <f>PUNTAJE!AJ120</f>
        <v>0</v>
      </c>
      <c r="P120" s="1">
        <f>PUNTAJE!AM120</f>
        <v>0</v>
      </c>
      <c r="Q120" s="1">
        <f>PUNTAJE!AP120</f>
        <v>0</v>
      </c>
      <c r="R120" s="1">
        <f t="shared" si="9"/>
        <v>500</v>
      </c>
      <c r="S120" s="77" t="s">
        <v>28</v>
      </c>
      <c r="T120" s="77" t="str">
        <f>VLOOKUP(A120,'EV TECNICA'!$A$10:$R$278,15,0)</f>
        <v xml:space="preserve">CUMPLE </v>
      </c>
      <c r="U120" s="97">
        <f t="shared" ref="U120:U121" si="23">N120</f>
        <v>500</v>
      </c>
      <c r="V120" s="204">
        <f>VLOOKUP(A120,'OFERTAS ECONOMICAS'!$A$10:$BC$279,42,0)</f>
        <v>2216</v>
      </c>
      <c r="W120" s="77"/>
      <c r="X120" s="80"/>
      <c r="Y120" s="79"/>
      <c r="Z120" s="77"/>
      <c r="AA120" s="80"/>
      <c r="AB120" s="79"/>
    </row>
    <row r="121" spans="1:29" ht="25.5" x14ac:dyDescent="0.2">
      <c r="A121" s="184">
        <v>112</v>
      </c>
      <c r="B121" s="49" t="s">
        <v>369</v>
      </c>
      <c r="C121" s="49" t="s">
        <v>271</v>
      </c>
      <c r="D121" s="132">
        <v>1</v>
      </c>
      <c r="E121" s="50" t="s">
        <v>331</v>
      </c>
      <c r="F121" s="1">
        <f>PUNTAJE!I121</f>
        <v>0</v>
      </c>
      <c r="G121" s="1">
        <f>PUNTAJE!L121</f>
        <v>0</v>
      </c>
      <c r="H121" s="1">
        <f>PUNTAJE!O121</f>
        <v>457.85123966942149</v>
      </c>
      <c r="I121" s="1">
        <f>PUNTAJE!R121</f>
        <v>473.70671227020097</v>
      </c>
      <c r="J121" s="1">
        <f>PUNTAJE!U121</f>
        <v>0</v>
      </c>
      <c r="K121" s="1">
        <f>PUNTAJE!X121</f>
        <v>0</v>
      </c>
      <c r="L121" s="1">
        <f>PUNTAJE!AA121</f>
        <v>0</v>
      </c>
      <c r="M121" s="1">
        <f>PUNTAJE!AD121</f>
        <v>444.97991967871485</v>
      </c>
      <c r="N121" s="1">
        <f>PUNTAJE!AG121</f>
        <v>500</v>
      </c>
      <c r="O121" s="1">
        <f>PUNTAJE!AJ121</f>
        <v>0</v>
      </c>
      <c r="P121" s="1">
        <f>PUNTAJE!AM121</f>
        <v>0</v>
      </c>
      <c r="Q121" s="1">
        <f>PUNTAJE!AP121</f>
        <v>0</v>
      </c>
      <c r="R121" s="1">
        <f t="shared" si="9"/>
        <v>500</v>
      </c>
      <c r="S121" s="77" t="s">
        <v>28</v>
      </c>
      <c r="T121" s="77" t="str">
        <f>VLOOKUP(A121,'EV TECNICA'!$A$10:$R$278,15,0)</f>
        <v xml:space="preserve">CUMPLE </v>
      </c>
      <c r="U121" s="97">
        <f t="shared" si="23"/>
        <v>500</v>
      </c>
      <c r="V121" s="204">
        <f>VLOOKUP(A121,'OFERTAS ECONOMICAS'!$A$10:$BC$279,42,0)</f>
        <v>2216</v>
      </c>
      <c r="W121" s="77"/>
      <c r="X121" s="80"/>
      <c r="Y121" s="79"/>
      <c r="Z121" s="77"/>
      <c r="AA121" s="80"/>
      <c r="AB121" s="79"/>
    </row>
    <row r="122" spans="1:29" ht="25.5" x14ac:dyDescent="0.2">
      <c r="A122" s="183">
        <v>113</v>
      </c>
      <c r="B122" s="49" t="s">
        <v>370</v>
      </c>
      <c r="C122" s="49" t="s">
        <v>271</v>
      </c>
      <c r="D122" s="132">
        <v>1</v>
      </c>
      <c r="E122" s="50" t="s">
        <v>331</v>
      </c>
      <c r="F122" s="1">
        <f>PUNTAJE!I122</f>
        <v>0</v>
      </c>
      <c r="G122" s="1">
        <f>PUNTAJE!L122</f>
        <v>0</v>
      </c>
      <c r="H122" s="1">
        <f>PUNTAJE!O122</f>
        <v>483.26446280991735</v>
      </c>
      <c r="I122" s="1">
        <f>PUNTAJE!R122</f>
        <v>500</v>
      </c>
      <c r="J122" s="1">
        <f>PUNTAJE!U122</f>
        <v>0</v>
      </c>
      <c r="K122" s="1">
        <f>PUNTAJE!X122</f>
        <v>0</v>
      </c>
      <c r="L122" s="1">
        <f>PUNTAJE!AA122</f>
        <v>0</v>
      </c>
      <c r="M122" s="1">
        <f>PUNTAJE!AD122</f>
        <v>469.67871485943778</v>
      </c>
      <c r="N122" s="1">
        <f>PUNTAJE!AG122</f>
        <v>467.8</v>
      </c>
      <c r="O122" s="1">
        <f>PUNTAJE!AJ122</f>
        <v>0</v>
      </c>
      <c r="P122" s="1">
        <f>PUNTAJE!AM122</f>
        <v>0</v>
      </c>
      <c r="Q122" s="1">
        <f>PUNTAJE!AP122</f>
        <v>0</v>
      </c>
      <c r="R122" s="1">
        <f t="shared" si="9"/>
        <v>500</v>
      </c>
      <c r="S122" s="77" t="s">
        <v>309</v>
      </c>
      <c r="T122" s="77" t="str">
        <f>VLOOKUP(A122,'EV TECNICA'!$A$10:$R$278,10,0)</f>
        <v>CUMPLE</v>
      </c>
      <c r="U122" s="78">
        <f>I122</f>
        <v>500</v>
      </c>
      <c r="V122" s="204">
        <f>VLOOKUP(A122,'OFERTAS ECONOMICAS'!$A$10:$BC$279,22,0)</f>
        <v>2339</v>
      </c>
      <c r="W122" s="77"/>
      <c r="X122" s="80"/>
      <c r="Y122" s="79"/>
      <c r="Z122" s="77"/>
      <c r="AA122" s="80"/>
      <c r="AB122" s="79"/>
    </row>
    <row r="123" spans="1:29" ht="25.5" x14ac:dyDescent="0.2">
      <c r="A123" s="184">
        <v>114</v>
      </c>
      <c r="B123" s="49" t="s">
        <v>371</v>
      </c>
      <c r="C123" s="49" t="s">
        <v>271</v>
      </c>
      <c r="D123" s="132">
        <v>1</v>
      </c>
      <c r="E123" s="50" t="s">
        <v>331</v>
      </c>
      <c r="F123" s="1">
        <f>PUNTAJE!I123</f>
        <v>0</v>
      </c>
      <c r="G123" s="1">
        <f>PUNTAJE!L123</f>
        <v>0</v>
      </c>
      <c r="H123" s="1">
        <f>PUNTAJE!O123</f>
        <v>457.85123966942149</v>
      </c>
      <c r="I123" s="1">
        <f>PUNTAJE!R123</f>
        <v>473.70671227020097</v>
      </c>
      <c r="J123" s="1">
        <f>PUNTAJE!U123</f>
        <v>0</v>
      </c>
      <c r="K123" s="1">
        <f>PUNTAJE!X123</f>
        <v>0</v>
      </c>
      <c r="L123" s="1">
        <f>PUNTAJE!AA123</f>
        <v>0</v>
      </c>
      <c r="M123" s="1">
        <f>PUNTAJE!AD123</f>
        <v>444.97991967871485</v>
      </c>
      <c r="N123" s="1">
        <f>PUNTAJE!AG123</f>
        <v>500</v>
      </c>
      <c r="O123" s="1">
        <f>PUNTAJE!AJ123</f>
        <v>0</v>
      </c>
      <c r="P123" s="1">
        <f>PUNTAJE!AM123</f>
        <v>0</v>
      </c>
      <c r="Q123" s="1">
        <f>PUNTAJE!AP123</f>
        <v>0</v>
      </c>
      <c r="R123" s="1">
        <f t="shared" si="9"/>
        <v>500</v>
      </c>
      <c r="S123" s="77" t="s">
        <v>28</v>
      </c>
      <c r="T123" s="77" t="str">
        <f>VLOOKUP(A123,'EV TECNICA'!$A$10:$R$278,15,0)</f>
        <v xml:space="preserve">CUMPLE </v>
      </c>
      <c r="U123" s="97">
        <f>N123</f>
        <v>500</v>
      </c>
      <c r="V123" s="204">
        <f>VLOOKUP(A123,'OFERTAS ECONOMICAS'!$A$10:$BC$279,42,0)</f>
        <v>2216</v>
      </c>
      <c r="W123" s="77"/>
      <c r="X123" s="80"/>
      <c r="Y123" s="79"/>
      <c r="Z123" s="77"/>
      <c r="AA123" s="74"/>
      <c r="AB123" s="76"/>
    </row>
    <row r="124" spans="1:29" ht="25.5" x14ac:dyDescent="0.2">
      <c r="A124" s="183">
        <v>115</v>
      </c>
      <c r="B124" s="49" t="s">
        <v>372</v>
      </c>
      <c r="C124" s="49" t="s">
        <v>271</v>
      </c>
      <c r="D124" s="132">
        <v>1</v>
      </c>
      <c r="E124" s="50" t="s">
        <v>331</v>
      </c>
      <c r="F124" s="1">
        <f>PUNTAJE!I124</f>
        <v>0</v>
      </c>
      <c r="G124" s="1">
        <f>PUNTAJE!L124</f>
        <v>0</v>
      </c>
      <c r="H124" s="1">
        <f>PUNTAJE!O124</f>
        <v>426.60550458715596</v>
      </c>
      <c r="I124" s="1">
        <f>PUNTAJE!R124</f>
        <v>0</v>
      </c>
      <c r="J124" s="1">
        <f>PUNTAJE!U124</f>
        <v>0</v>
      </c>
      <c r="K124" s="1">
        <f>PUNTAJE!X124</f>
        <v>0</v>
      </c>
      <c r="L124" s="1">
        <f>PUNTAJE!AA124</f>
        <v>0</v>
      </c>
      <c r="M124" s="1">
        <f>PUNTAJE!AD124</f>
        <v>500</v>
      </c>
      <c r="N124" s="1">
        <f>PUNTAJE!AG124</f>
        <v>0</v>
      </c>
      <c r="O124" s="1">
        <f>PUNTAJE!AJ124</f>
        <v>0</v>
      </c>
      <c r="P124" s="1">
        <f>PUNTAJE!AM124</f>
        <v>0</v>
      </c>
      <c r="Q124" s="1">
        <f>PUNTAJE!AP124</f>
        <v>0</v>
      </c>
      <c r="R124" s="1">
        <f t="shared" si="9"/>
        <v>500</v>
      </c>
      <c r="S124" s="77" t="s">
        <v>311</v>
      </c>
      <c r="T124" s="77" t="str">
        <f>VLOOKUP(A124,'EV TECNICA'!$A$10:$R$278,14,0)</f>
        <v>CUMPLE</v>
      </c>
      <c r="U124" s="78">
        <f>M124</f>
        <v>500</v>
      </c>
      <c r="V124" s="204">
        <f>VLOOKUP(A124,'OFERTAS ECONOMICAS'!$A$10:$BC$279,38,0)</f>
        <v>2790</v>
      </c>
      <c r="W124" s="77"/>
      <c r="X124" s="97"/>
      <c r="Y124" s="76"/>
      <c r="Z124" s="77"/>
      <c r="AA124" s="74"/>
      <c r="AB124" s="76"/>
      <c r="AC124" s="14">
        <f>U124-X124</f>
        <v>500</v>
      </c>
    </row>
    <row r="125" spans="1:29" ht="25.5" x14ac:dyDescent="0.2">
      <c r="A125" s="184">
        <v>116</v>
      </c>
      <c r="B125" s="49" t="s">
        <v>373</v>
      </c>
      <c r="C125" s="49" t="s">
        <v>271</v>
      </c>
      <c r="D125" s="132">
        <v>1</v>
      </c>
      <c r="E125" s="50" t="s">
        <v>331</v>
      </c>
      <c r="F125" s="1">
        <f>PUNTAJE!I125</f>
        <v>0</v>
      </c>
      <c r="G125" s="1">
        <f>PUNTAJE!L125</f>
        <v>0</v>
      </c>
      <c r="H125" s="1">
        <f>PUNTAJE!O125</f>
        <v>0</v>
      </c>
      <c r="I125" s="1">
        <f>PUNTAJE!R125</f>
        <v>0</v>
      </c>
      <c r="J125" s="1">
        <f>PUNTAJE!U125</f>
        <v>500</v>
      </c>
      <c r="K125" s="1">
        <f>PUNTAJE!X125</f>
        <v>0</v>
      </c>
      <c r="L125" s="1">
        <f>PUNTAJE!AA125</f>
        <v>0</v>
      </c>
      <c r="M125" s="1">
        <f>PUNTAJE!AD125</f>
        <v>451.7921146953405</v>
      </c>
      <c r="N125" s="1">
        <f>PUNTAJE!AG125</f>
        <v>0</v>
      </c>
      <c r="O125" s="1">
        <f>PUNTAJE!AJ125</f>
        <v>0</v>
      </c>
      <c r="P125" s="1">
        <f>PUNTAJE!AM125</f>
        <v>0</v>
      </c>
      <c r="Q125" s="1">
        <f>PUNTAJE!AP125</f>
        <v>0</v>
      </c>
      <c r="R125" s="1">
        <f t="shared" si="9"/>
        <v>500</v>
      </c>
      <c r="S125" s="77" t="s">
        <v>325</v>
      </c>
      <c r="T125" s="77" t="str">
        <f>VLOOKUP(A125,'EV TECNICA'!$A$10:$R$278,11,0)</f>
        <v>CUMPLE</v>
      </c>
      <c r="U125" s="97">
        <f>J125</f>
        <v>500</v>
      </c>
      <c r="V125" s="204">
        <f>VLOOKUP(A125,'OFERTAS ECONOMICAS'!$A$10:$BC$279,26,0)</f>
        <v>2521</v>
      </c>
      <c r="W125" s="77"/>
      <c r="X125" s="80"/>
      <c r="Y125" s="79"/>
      <c r="Z125" s="77"/>
      <c r="AA125" s="74"/>
      <c r="AB125" s="76"/>
    </row>
    <row r="126" spans="1:29" ht="38.25" x14ac:dyDescent="0.2">
      <c r="A126" s="183">
        <v>117</v>
      </c>
      <c r="B126" s="49" t="s">
        <v>374</v>
      </c>
      <c r="C126" s="49" t="s">
        <v>292</v>
      </c>
      <c r="D126" s="132">
        <v>1</v>
      </c>
      <c r="E126" s="50" t="s">
        <v>331</v>
      </c>
      <c r="F126" s="1">
        <f>PUNTAJE!I126</f>
        <v>0</v>
      </c>
      <c r="G126" s="1">
        <f>PUNTAJE!L126</f>
        <v>0</v>
      </c>
      <c r="H126" s="1">
        <f>PUNTAJE!O126</f>
        <v>430.51948051948051</v>
      </c>
      <c r="I126" s="1">
        <f>PUNTAJE!R126</f>
        <v>500</v>
      </c>
      <c r="J126" s="1">
        <f>PUNTAJE!U126</f>
        <v>0</v>
      </c>
      <c r="K126" s="1">
        <f>PUNTAJE!X126</f>
        <v>0</v>
      </c>
      <c r="L126" s="1">
        <f>PUNTAJE!AA126</f>
        <v>0</v>
      </c>
      <c r="M126" s="1">
        <f>PUNTAJE!AD126</f>
        <v>489.90147783251234</v>
      </c>
      <c r="N126" s="1">
        <f>PUNTAJE!AG126</f>
        <v>0</v>
      </c>
      <c r="O126" s="1">
        <f>PUNTAJE!AJ126</f>
        <v>0</v>
      </c>
      <c r="P126" s="1">
        <f>PUNTAJE!AM126</f>
        <v>0</v>
      </c>
      <c r="Q126" s="1">
        <f>PUNTAJE!AP126</f>
        <v>0</v>
      </c>
      <c r="R126" s="1">
        <f t="shared" si="9"/>
        <v>500</v>
      </c>
      <c r="S126" s="77" t="s">
        <v>309</v>
      </c>
      <c r="T126" s="77" t="str">
        <f>VLOOKUP(A126,'EV TECNICA'!$A$10:$R$278,10,0)</f>
        <v>CUMPLE</v>
      </c>
      <c r="U126" s="78">
        <f t="shared" ref="U126:U136" si="24">I126</f>
        <v>500</v>
      </c>
      <c r="V126" s="204">
        <f>VLOOKUP(A126,'OFERTAS ECONOMICAS'!$A$10:$BC$279,22,0)</f>
        <v>1989</v>
      </c>
      <c r="W126" s="77"/>
      <c r="X126" s="80"/>
      <c r="Y126" s="79"/>
      <c r="Z126" s="77"/>
      <c r="AA126" s="80"/>
      <c r="AB126" s="79"/>
    </row>
    <row r="127" spans="1:29" ht="38.25" x14ac:dyDescent="0.2">
      <c r="A127" s="184">
        <v>118</v>
      </c>
      <c r="B127" s="49" t="s">
        <v>375</v>
      </c>
      <c r="C127" s="49" t="s">
        <v>292</v>
      </c>
      <c r="D127" s="132">
        <v>1</v>
      </c>
      <c r="E127" s="50" t="s">
        <v>331</v>
      </c>
      <c r="F127" s="1">
        <f>PUNTAJE!I127</f>
        <v>0</v>
      </c>
      <c r="G127" s="1">
        <f>PUNTAJE!L127</f>
        <v>0</v>
      </c>
      <c r="H127" s="1">
        <f>PUNTAJE!O127</f>
        <v>0</v>
      </c>
      <c r="I127" s="1">
        <f>PUNTAJE!R127</f>
        <v>500</v>
      </c>
      <c r="J127" s="1">
        <f>PUNTAJE!U127</f>
        <v>0</v>
      </c>
      <c r="K127" s="1">
        <f>PUNTAJE!X127</f>
        <v>0</v>
      </c>
      <c r="L127" s="1">
        <f>PUNTAJE!AA127</f>
        <v>0</v>
      </c>
      <c r="M127" s="1">
        <f>PUNTAJE!AD127</f>
        <v>0</v>
      </c>
      <c r="N127" s="1">
        <f>PUNTAJE!AG127</f>
        <v>433.13782991202345</v>
      </c>
      <c r="O127" s="1">
        <f>PUNTAJE!AJ127</f>
        <v>0</v>
      </c>
      <c r="P127" s="1">
        <f>PUNTAJE!AM127</f>
        <v>0</v>
      </c>
      <c r="Q127" s="1">
        <f>PUNTAJE!AP127</f>
        <v>0</v>
      </c>
      <c r="R127" s="1">
        <f t="shared" si="9"/>
        <v>500</v>
      </c>
      <c r="S127" s="77" t="s">
        <v>309</v>
      </c>
      <c r="T127" s="77" t="str">
        <f>VLOOKUP(A127,'EV TECNICA'!$A$10:$R$278,10,0)</f>
        <v>CUMPLE</v>
      </c>
      <c r="U127" s="78">
        <f t="shared" si="24"/>
        <v>500</v>
      </c>
      <c r="V127" s="204">
        <f>VLOOKUP(A127,'OFERTAS ECONOMICAS'!$A$10:$BC$279,22,0)</f>
        <v>1477</v>
      </c>
      <c r="W127" s="77"/>
      <c r="X127" s="97"/>
      <c r="Y127" s="76"/>
      <c r="Z127" s="77"/>
      <c r="AA127" s="74"/>
      <c r="AB127" s="76"/>
      <c r="AC127" s="14">
        <f t="shared" ref="AC127:AC130" si="25">U127-X127</f>
        <v>500</v>
      </c>
    </row>
    <row r="128" spans="1:29" ht="38.25" x14ac:dyDescent="0.2">
      <c r="A128" s="183">
        <v>119</v>
      </c>
      <c r="B128" s="49" t="s">
        <v>376</v>
      </c>
      <c r="C128" s="49" t="s">
        <v>292</v>
      </c>
      <c r="D128" s="132">
        <v>1</v>
      </c>
      <c r="E128" s="50" t="s">
        <v>331</v>
      </c>
      <c r="F128" s="1">
        <f>PUNTAJE!I128</f>
        <v>0</v>
      </c>
      <c r="G128" s="1">
        <f>PUNTAJE!L128</f>
        <v>0</v>
      </c>
      <c r="H128" s="1">
        <f>PUNTAJE!O128</f>
        <v>431.0344827586207</v>
      </c>
      <c r="I128" s="1">
        <f>PUNTAJE!R128</f>
        <v>500</v>
      </c>
      <c r="J128" s="1">
        <f>PUNTAJE!U128</f>
        <v>0</v>
      </c>
      <c r="K128" s="1">
        <f>PUNTAJE!X128</f>
        <v>0</v>
      </c>
      <c r="L128" s="1">
        <f>PUNTAJE!AA128</f>
        <v>0</v>
      </c>
      <c r="M128" s="1">
        <f>PUNTAJE!AD128</f>
        <v>411.18421052631578</v>
      </c>
      <c r="N128" s="1">
        <f>PUNTAJE!AG128</f>
        <v>500</v>
      </c>
      <c r="O128" s="1">
        <f>PUNTAJE!AJ128</f>
        <v>0</v>
      </c>
      <c r="P128" s="1">
        <f>PUNTAJE!AM128</f>
        <v>0</v>
      </c>
      <c r="Q128" s="1">
        <f>PUNTAJE!AP128</f>
        <v>0</v>
      </c>
      <c r="R128" s="1">
        <f t="shared" si="9"/>
        <v>500</v>
      </c>
      <c r="S128" s="77" t="s">
        <v>472</v>
      </c>
      <c r="T128" s="77" t="str">
        <f>VLOOKUP(A128,'EV TECNICA'!$A$10:$R$278,10,0)</f>
        <v>CUMPLE</v>
      </c>
      <c r="U128" s="78">
        <f t="shared" si="24"/>
        <v>500</v>
      </c>
      <c r="V128" s="204">
        <f>VLOOKUP(A128,'OFERTAS ECONOMICAS'!$A$10:$BC$279,22,0)</f>
        <v>2500</v>
      </c>
      <c r="W128" s="77"/>
      <c r="X128" s="97"/>
      <c r="Y128" s="76"/>
      <c r="Z128" s="77"/>
      <c r="AA128" s="74"/>
      <c r="AB128" s="76"/>
      <c r="AC128" s="14">
        <f t="shared" si="25"/>
        <v>500</v>
      </c>
    </row>
    <row r="129" spans="1:29" ht="38.25" x14ac:dyDescent="0.2">
      <c r="A129" s="184">
        <v>120</v>
      </c>
      <c r="B129" s="49" t="s">
        <v>377</v>
      </c>
      <c r="C129" s="49" t="s">
        <v>292</v>
      </c>
      <c r="D129" s="132">
        <v>1</v>
      </c>
      <c r="E129" s="50" t="s">
        <v>331</v>
      </c>
      <c r="F129" s="1">
        <f>PUNTAJE!I129</f>
        <v>0</v>
      </c>
      <c r="G129" s="1">
        <f>PUNTAJE!L129</f>
        <v>0</v>
      </c>
      <c r="H129" s="1">
        <f>PUNTAJE!O129</f>
        <v>0</v>
      </c>
      <c r="I129" s="1">
        <f>PUNTAJE!R129</f>
        <v>500</v>
      </c>
      <c r="J129" s="1">
        <f>PUNTAJE!U129</f>
        <v>0</v>
      </c>
      <c r="K129" s="1">
        <f>PUNTAJE!X129</f>
        <v>0</v>
      </c>
      <c r="L129" s="1">
        <f>PUNTAJE!AA129</f>
        <v>0</v>
      </c>
      <c r="M129" s="1">
        <f>PUNTAJE!AD129</f>
        <v>419.95073891625617</v>
      </c>
      <c r="N129" s="1">
        <f>PUNTAJE!AG129</f>
        <v>500</v>
      </c>
      <c r="O129" s="1">
        <f>PUNTAJE!AJ129</f>
        <v>0</v>
      </c>
      <c r="P129" s="1">
        <f>PUNTAJE!AM129</f>
        <v>0</v>
      </c>
      <c r="Q129" s="1">
        <f>PUNTAJE!AP129</f>
        <v>0</v>
      </c>
      <c r="R129" s="1">
        <f t="shared" si="9"/>
        <v>500</v>
      </c>
      <c r="S129" s="77" t="s">
        <v>472</v>
      </c>
      <c r="T129" s="77" t="str">
        <f>VLOOKUP(A129,'EV TECNICA'!$A$10:$R$278,10,0)</f>
        <v>CUMPLE</v>
      </c>
      <c r="U129" s="78">
        <f t="shared" si="24"/>
        <v>500</v>
      </c>
      <c r="V129" s="204">
        <f>VLOOKUP(A129,'OFERTAS ECONOMICAS'!$A$10:$BC$279,22,0)</f>
        <v>1705</v>
      </c>
      <c r="W129" s="77"/>
      <c r="X129" s="97"/>
      <c r="Y129" s="76"/>
      <c r="Z129" s="77"/>
      <c r="AA129" s="74"/>
      <c r="AB129" s="76"/>
      <c r="AC129" s="14">
        <f t="shared" si="25"/>
        <v>500</v>
      </c>
    </row>
    <row r="130" spans="1:29" ht="38.25" x14ac:dyDescent="0.2">
      <c r="A130" s="183">
        <v>121</v>
      </c>
      <c r="B130" s="49" t="s">
        <v>378</v>
      </c>
      <c r="C130" s="49" t="s">
        <v>292</v>
      </c>
      <c r="D130" s="132">
        <v>1</v>
      </c>
      <c r="E130" s="50" t="s">
        <v>331</v>
      </c>
      <c r="F130" s="1">
        <f>PUNTAJE!I130</f>
        <v>0</v>
      </c>
      <c r="G130" s="1">
        <f>PUNTAJE!L130</f>
        <v>0</v>
      </c>
      <c r="H130" s="1">
        <f>PUNTAJE!O130</f>
        <v>431.0344827586207</v>
      </c>
      <c r="I130" s="1">
        <f>PUNTAJE!R130</f>
        <v>500</v>
      </c>
      <c r="J130" s="1">
        <f>PUNTAJE!U130</f>
        <v>0</v>
      </c>
      <c r="K130" s="1">
        <f>PUNTAJE!X130</f>
        <v>0</v>
      </c>
      <c r="L130" s="1">
        <f>PUNTAJE!AA130</f>
        <v>0</v>
      </c>
      <c r="M130" s="1">
        <f>PUNTAJE!AD130</f>
        <v>0</v>
      </c>
      <c r="N130" s="1">
        <f>PUNTAJE!AG130</f>
        <v>500</v>
      </c>
      <c r="O130" s="1">
        <f>PUNTAJE!AJ130</f>
        <v>0</v>
      </c>
      <c r="P130" s="1">
        <f>PUNTAJE!AM130</f>
        <v>0</v>
      </c>
      <c r="Q130" s="1">
        <f>PUNTAJE!AP130</f>
        <v>0</v>
      </c>
      <c r="R130" s="1">
        <f t="shared" si="9"/>
        <v>500</v>
      </c>
      <c r="S130" s="77" t="s">
        <v>472</v>
      </c>
      <c r="T130" s="77" t="str">
        <f>VLOOKUP(A130,'EV TECNICA'!$A$10:$R$278,10,0)</f>
        <v>CUMPLE</v>
      </c>
      <c r="U130" s="78">
        <f t="shared" si="24"/>
        <v>500</v>
      </c>
      <c r="V130" s="204">
        <f>VLOOKUP(A130,'OFERTAS ECONOMICAS'!$A$10:$BC$279,22,0)</f>
        <v>2500</v>
      </c>
      <c r="W130" s="77"/>
      <c r="X130" s="97"/>
      <c r="Y130" s="76"/>
      <c r="Z130" s="77"/>
      <c r="AA130" s="74"/>
      <c r="AB130" s="76"/>
      <c r="AC130" s="14">
        <f t="shared" si="25"/>
        <v>500</v>
      </c>
    </row>
    <row r="131" spans="1:29" ht="38.25" x14ac:dyDescent="0.2">
      <c r="A131" s="184">
        <v>122</v>
      </c>
      <c r="B131" s="49" t="s">
        <v>379</v>
      </c>
      <c r="C131" s="49" t="s">
        <v>292</v>
      </c>
      <c r="D131" s="132">
        <v>1</v>
      </c>
      <c r="E131" s="50" t="s">
        <v>331</v>
      </c>
      <c r="F131" s="1">
        <f>PUNTAJE!I131</f>
        <v>0</v>
      </c>
      <c r="G131" s="1">
        <f>PUNTAJE!L131</f>
        <v>0</v>
      </c>
      <c r="H131" s="1">
        <f>PUNTAJE!O131</f>
        <v>0</v>
      </c>
      <c r="I131" s="1">
        <f>PUNTAJE!R131</f>
        <v>500</v>
      </c>
      <c r="J131" s="1">
        <f>PUNTAJE!U131</f>
        <v>0</v>
      </c>
      <c r="K131" s="1">
        <f>PUNTAJE!X131</f>
        <v>0</v>
      </c>
      <c r="L131" s="1">
        <f>PUNTAJE!AA131</f>
        <v>0</v>
      </c>
      <c r="M131" s="1">
        <f>PUNTAJE!AD131</f>
        <v>0</v>
      </c>
      <c r="N131" s="1">
        <f>PUNTAJE!AG131</f>
        <v>433.13782991202345</v>
      </c>
      <c r="O131" s="1">
        <f>PUNTAJE!AJ131</f>
        <v>0</v>
      </c>
      <c r="P131" s="1">
        <f>PUNTAJE!AM131</f>
        <v>0</v>
      </c>
      <c r="Q131" s="1">
        <f>PUNTAJE!AP131</f>
        <v>0</v>
      </c>
      <c r="R131" s="1">
        <f t="shared" si="9"/>
        <v>500</v>
      </c>
      <c r="S131" s="77" t="s">
        <v>309</v>
      </c>
      <c r="T131" s="77" t="str">
        <f>VLOOKUP(A131,'EV TECNICA'!$A$10:$R$278,10,0)</f>
        <v>CUMPLE</v>
      </c>
      <c r="U131" s="78">
        <f t="shared" si="24"/>
        <v>500</v>
      </c>
      <c r="V131" s="204">
        <f>VLOOKUP(A131,'OFERTAS ECONOMICAS'!$A$10:$BC$279,22,0)</f>
        <v>1477</v>
      </c>
      <c r="W131" s="77"/>
      <c r="X131" s="80"/>
      <c r="Y131" s="79"/>
      <c r="Z131" s="77"/>
      <c r="AA131" s="74"/>
      <c r="AB131" s="76"/>
    </row>
    <row r="132" spans="1:29" ht="38.25" x14ac:dyDescent="0.2">
      <c r="A132" s="183">
        <v>123</v>
      </c>
      <c r="B132" s="49" t="s">
        <v>380</v>
      </c>
      <c r="C132" s="49" t="s">
        <v>292</v>
      </c>
      <c r="D132" s="132">
        <v>1</v>
      </c>
      <c r="E132" s="50" t="s">
        <v>331</v>
      </c>
      <c r="F132" s="1">
        <f>PUNTAJE!I132</f>
        <v>0</v>
      </c>
      <c r="G132" s="1">
        <f>PUNTAJE!L132</f>
        <v>0</v>
      </c>
      <c r="H132" s="1">
        <f>PUNTAJE!O132</f>
        <v>431.0344827586207</v>
      </c>
      <c r="I132" s="1">
        <f>PUNTAJE!R132</f>
        <v>500</v>
      </c>
      <c r="J132" s="1">
        <f>PUNTAJE!U132</f>
        <v>0</v>
      </c>
      <c r="K132" s="1">
        <f>PUNTAJE!X132</f>
        <v>0</v>
      </c>
      <c r="L132" s="1">
        <f>PUNTAJE!AA132</f>
        <v>0</v>
      </c>
      <c r="M132" s="1">
        <f>PUNTAJE!AD132</f>
        <v>411.18421052631578</v>
      </c>
      <c r="N132" s="1">
        <f>PUNTAJE!AG132</f>
        <v>500</v>
      </c>
      <c r="O132" s="1">
        <f>PUNTAJE!AJ132</f>
        <v>0</v>
      </c>
      <c r="P132" s="1">
        <f>PUNTAJE!AM132</f>
        <v>0</v>
      </c>
      <c r="Q132" s="1">
        <f>PUNTAJE!AP132</f>
        <v>0</v>
      </c>
      <c r="R132" s="1">
        <f t="shared" si="9"/>
        <v>500</v>
      </c>
      <c r="S132" s="77" t="s">
        <v>472</v>
      </c>
      <c r="T132" s="77" t="str">
        <f>VLOOKUP(A132,'EV TECNICA'!$A$10:$R$278,10,0)</f>
        <v>CUMPLE</v>
      </c>
      <c r="U132" s="78">
        <f t="shared" si="24"/>
        <v>500</v>
      </c>
      <c r="V132" s="204">
        <f>VLOOKUP(A132,'OFERTAS ECONOMICAS'!$A$10:$BC$279,22,0)</f>
        <v>2500</v>
      </c>
      <c r="W132" s="77"/>
      <c r="X132" s="80"/>
      <c r="Y132" s="79"/>
      <c r="Z132" s="77"/>
      <c r="AA132" s="74"/>
      <c r="AB132" s="76"/>
    </row>
    <row r="133" spans="1:29" ht="38.25" x14ac:dyDescent="0.2">
      <c r="A133" s="184">
        <v>124</v>
      </c>
      <c r="B133" s="49" t="s">
        <v>381</v>
      </c>
      <c r="C133" s="49" t="s">
        <v>292</v>
      </c>
      <c r="D133" s="132">
        <v>1</v>
      </c>
      <c r="E133" s="50" t="s">
        <v>331</v>
      </c>
      <c r="F133" s="1">
        <f>PUNTAJE!I133</f>
        <v>0</v>
      </c>
      <c r="G133" s="1">
        <f>PUNTAJE!L133</f>
        <v>0</v>
      </c>
      <c r="H133" s="1">
        <f>PUNTAJE!O133</f>
        <v>0</v>
      </c>
      <c r="I133" s="1">
        <f>PUNTAJE!R133</f>
        <v>500</v>
      </c>
      <c r="J133" s="1">
        <f>PUNTAJE!U133</f>
        <v>0</v>
      </c>
      <c r="K133" s="1">
        <f>PUNTAJE!X133</f>
        <v>0</v>
      </c>
      <c r="L133" s="1">
        <f>PUNTAJE!AA133</f>
        <v>0</v>
      </c>
      <c r="M133" s="1">
        <f>PUNTAJE!AD133</f>
        <v>0</v>
      </c>
      <c r="N133" s="1">
        <f>PUNTAJE!AG133</f>
        <v>500</v>
      </c>
      <c r="O133" s="1">
        <f>PUNTAJE!AJ133</f>
        <v>0</v>
      </c>
      <c r="P133" s="1">
        <f>PUNTAJE!AM133</f>
        <v>0</v>
      </c>
      <c r="Q133" s="1">
        <f>PUNTAJE!AP133</f>
        <v>0</v>
      </c>
      <c r="R133" s="1">
        <f t="shared" si="9"/>
        <v>500</v>
      </c>
      <c r="S133" s="77" t="s">
        <v>472</v>
      </c>
      <c r="T133" s="77" t="str">
        <f>VLOOKUP(A133,'EV TECNICA'!$A$10:$R$278,10,0)</f>
        <v>CUMPLE</v>
      </c>
      <c r="U133" s="78">
        <f t="shared" si="24"/>
        <v>500</v>
      </c>
      <c r="V133" s="204">
        <f>VLOOKUP(A133,'OFERTAS ECONOMICAS'!$A$10:$BC$279,22,0)</f>
        <v>1705</v>
      </c>
      <c r="W133" s="77"/>
      <c r="X133" s="97"/>
      <c r="Y133" s="76"/>
      <c r="Z133" s="77"/>
      <c r="AA133" s="74"/>
      <c r="AB133" s="76"/>
      <c r="AC133" s="14">
        <f>U133-X133</f>
        <v>500</v>
      </c>
    </row>
    <row r="134" spans="1:29" ht="38.25" x14ac:dyDescent="0.2">
      <c r="A134" s="183">
        <v>125</v>
      </c>
      <c r="B134" s="49" t="s">
        <v>382</v>
      </c>
      <c r="C134" s="49" t="s">
        <v>292</v>
      </c>
      <c r="D134" s="132">
        <v>1</v>
      </c>
      <c r="E134" s="50" t="s">
        <v>331</v>
      </c>
      <c r="F134" s="1">
        <f>PUNTAJE!I134</f>
        <v>0</v>
      </c>
      <c r="G134" s="1">
        <f>PUNTAJE!L134</f>
        <v>0</v>
      </c>
      <c r="H134" s="1">
        <f>PUNTAJE!O134</f>
        <v>431.0344827586207</v>
      </c>
      <c r="I134" s="1">
        <f>PUNTAJE!R134</f>
        <v>500</v>
      </c>
      <c r="J134" s="1">
        <f>PUNTAJE!U134</f>
        <v>0</v>
      </c>
      <c r="K134" s="1">
        <f>PUNTAJE!X134</f>
        <v>0</v>
      </c>
      <c r="L134" s="1">
        <f>PUNTAJE!AA134</f>
        <v>0</v>
      </c>
      <c r="M134" s="1">
        <f>PUNTAJE!AD134</f>
        <v>0</v>
      </c>
      <c r="N134" s="1">
        <f>PUNTAJE!AG134</f>
        <v>500</v>
      </c>
      <c r="O134" s="1">
        <f>PUNTAJE!AJ134</f>
        <v>0</v>
      </c>
      <c r="P134" s="1">
        <f>PUNTAJE!AM134</f>
        <v>0</v>
      </c>
      <c r="Q134" s="1">
        <f>PUNTAJE!AP134</f>
        <v>0</v>
      </c>
      <c r="R134" s="1">
        <f t="shared" si="9"/>
        <v>500</v>
      </c>
      <c r="S134" s="77" t="s">
        <v>472</v>
      </c>
      <c r="T134" s="77" t="str">
        <f>VLOOKUP(A134,'EV TECNICA'!$A$10:$R$278,10,0)</f>
        <v>CUMPLE</v>
      </c>
      <c r="U134" s="78">
        <f t="shared" si="24"/>
        <v>500</v>
      </c>
      <c r="V134" s="204">
        <f>VLOOKUP(A134,'OFERTAS ECONOMICAS'!$A$10:$BC$279,22,0)</f>
        <v>2500</v>
      </c>
      <c r="W134" s="77"/>
      <c r="X134" s="80"/>
      <c r="Y134" s="79"/>
      <c r="Z134" s="77"/>
      <c r="AA134" s="74"/>
      <c r="AB134" s="76"/>
    </row>
    <row r="135" spans="1:29" ht="38.25" x14ac:dyDescent="0.2">
      <c r="A135" s="184">
        <v>126</v>
      </c>
      <c r="B135" s="49" t="s">
        <v>383</v>
      </c>
      <c r="C135" s="49" t="s">
        <v>292</v>
      </c>
      <c r="D135" s="132">
        <v>1</v>
      </c>
      <c r="E135" s="50" t="s">
        <v>331</v>
      </c>
      <c r="F135" s="1">
        <f>PUNTAJE!I135</f>
        <v>0</v>
      </c>
      <c r="G135" s="1">
        <f>PUNTAJE!L135</f>
        <v>0</v>
      </c>
      <c r="H135" s="1">
        <f>PUNTAJE!O135</f>
        <v>0</v>
      </c>
      <c r="I135" s="1">
        <f>PUNTAJE!R135</f>
        <v>500</v>
      </c>
      <c r="J135" s="1">
        <f>PUNTAJE!U135</f>
        <v>0</v>
      </c>
      <c r="K135" s="1">
        <f>PUNTAJE!X135</f>
        <v>0</v>
      </c>
      <c r="L135" s="1">
        <f>PUNTAJE!AA135</f>
        <v>0</v>
      </c>
      <c r="M135" s="1">
        <f>PUNTAJE!AD135</f>
        <v>0</v>
      </c>
      <c r="N135" s="1">
        <f>PUNTAJE!AG135</f>
        <v>500</v>
      </c>
      <c r="O135" s="1">
        <f>PUNTAJE!AJ135</f>
        <v>0</v>
      </c>
      <c r="P135" s="1">
        <f>PUNTAJE!AM135</f>
        <v>0</v>
      </c>
      <c r="Q135" s="1">
        <f>PUNTAJE!AP135</f>
        <v>0</v>
      </c>
      <c r="R135" s="1">
        <f t="shared" si="9"/>
        <v>500</v>
      </c>
      <c r="S135" s="77" t="s">
        <v>472</v>
      </c>
      <c r="T135" s="77" t="str">
        <f>VLOOKUP(A135,'EV TECNICA'!$A$10:$R$278,10,0)</f>
        <v>CUMPLE</v>
      </c>
      <c r="U135" s="78">
        <f t="shared" si="24"/>
        <v>500</v>
      </c>
      <c r="V135" s="204">
        <f>VLOOKUP(A135,'OFERTAS ECONOMICAS'!$A$10:$BC$279,22,0)</f>
        <v>1705</v>
      </c>
      <c r="W135" s="77"/>
      <c r="X135" s="80"/>
      <c r="Y135" s="79"/>
      <c r="Z135" s="77"/>
      <c r="AA135" s="74"/>
      <c r="AB135" s="76"/>
    </row>
    <row r="136" spans="1:29" ht="38.25" x14ac:dyDescent="0.2">
      <c r="A136" s="183">
        <v>127</v>
      </c>
      <c r="B136" s="49" t="s">
        <v>384</v>
      </c>
      <c r="C136" s="49" t="s">
        <v>292</v>
      </c>
      <c r="D136" s="132">
        <v>1</v>
      </c>
      <c r="E136" s="50" t="s">
        <v>331</v>
      </c>
      <c r="F136" s="1">
        <f>PUNTAJE!I136</f>
        <v>0</v>
      </c>
      <c r="G136" s="1">
        <f>PUNTAJE!L136</f>
        <v>0</v>
      </c>
      <c r="H136" s="1">
        <f>PUNTAJE!O136</f>
        <v>431.0344827586207</v>
      </c>
      <c r="I136" s="1">
        <f>PUNTAJE!R136</f>
        <v>500</v>
      </c>
      <c r="J136" s="1">
        <f>PUNTAJE!U136</f>
        <v>0</v>
      </c>
      <c r="K136" s="1">
        <f>PUNTAJE!X136</f>
        <v>0</v>
      </c>
      <c r="L136" s="1">
        <f>PUNTAJE!AA136</f>
        <v>0</v>
      </c>
      <c r="M136" s="1">
        <f>PUNTAJE!AD136</f>
        <v>0</v>
      </c>
      <c r="N136" s="1">
        <f>PUNTAJE!AG136</f>
        <v>500</v>
      </c>
      <c r="O136" s="1">
        <f>PUNTAJE!AJ136</f>
        <v>0</v>
      </c>
      <c r="P136" s="1">
        <f>PUNTAJE!AM136</f>
        <v>0</v>
      </c>
      <c r="Q136" s="1">
        <f>PUNTAJE!AP136</f>
        <v>0</v>
      </c>
      <c r="R136" s="1">
        <f t="shared" si="9"/>
        <v>500</v>
      </c>
      <c r="S136" s="77" t="s">
        <v>472</v>
      </c>
      <c r="T136" s="77" t="str">
        <f>VLOOKUP(A136,'EV TECNICA'!$A$10:$R$278,10,0)</f>
        <v>CUMPLE</v>
      </c>
      <c r="U136" s="78">
        <f t="shared" si="24"/>
        <v>500</v>
      </c>
      <c r="V136" s="204">
        <f>VLOOKUP(A136,'OFERTAS ECONOMICAS'!$A$10:$BC$279,22,0)</f>
        <v>2500</v>
      </c>
      <c r="W136" s="77"/>
      <c r="X136" s="80"/>
      <c r="Y136" s="79"/>
      <c r="Z136" s="77"/>
      <c r="AA136" s="74"/>
      <c r="AB136" s="76"/>
    </row>
    <row r="137" spans="1:29" ht="38.25" x14ac:dyDescent="0.2">
      <c r="A137" s="184">
        <v>128</v>
      </c>
      <c r="B137" s="49" t="s">
        <v>385</v>
      </c>
      <c r="C137" s="49" t="s">
        <v>292</v>
      </c>
      <c r="D137" s="132">
        <v>1</v>
      </c>
      <c r="E137" s="50" t="s">
        <v>331</v>
      </c>
      <c r="F137" s="1">
        <f>PUNTAJE!I137</f>
        <v>0</v>
      </c>
      <c r="G137" s="1">
        <f>PUNTAJE!L137</f>
        <v>0</v>
      </c>
      <c r="H137" s="1">
        <f>PUNTAJE!O137</f>
        <v>0</v>
      </c>
      <c r="I137" s="1">
        <f>PUNTAJE!R137</f>
        <v>0</v>
      </c>
      <c r="J137" s="1">
        <f>PUNTAJE!U137</f>
        <v>0</v>
      </c>
      <c r="K137" s="1">
        <f>PUNTAJE!X137</f>
        <v>0</v>
      </c>
      <c r="L137" s="1">
        <f>PUNTAJE!AA137</f>
        <v>0</v>
      </c>
      <c r="M137" s="1">
        <f>PUNTAJE!AD137</f>
        <v>0</v>
      </c>
      <c r="N137" s="1">
        <f>PUNTAJE!AG137</f>
        <v>500</v>
      </c>
      <c r="O137" s="1">
        <f>PUNTAJE!AJ137</f>
        <v>0</v>
      </c>
      <c r="P137" s="1">
        <f>PUNTAJE!AM137</f>
        <v>0</v>
      </c>
      <c r="Q137" s="1">
        <f>PUNTAJE!AP137</f>
        <v>0</v>
      </c>
      <c r="R137" s="1">
        <f t="shared" si="9"/>
        <v>500</v>
      </c>
      <c r="S137" s="77" t="s">
        <v>28</v>
      </c>
      <c r="T137" s="77" t="str">
        <f>VLOOKUP(A137,'EV TECNICA'!$A$10:$R$278,15,0)</f>
        <v xml:space="preserve">CUMPLE </v>
      </c>
      <c r="U137" s="97">
        <f>N137</f>
        <v>500</v>
      </c>
      <c r="V137" s="204">
        <f>VLOOKUP(A137,'OFERTAS ECONOMICAS'!$A$10:$BC$279,42,0)</f>
        <v>1705</v>
      </c>
      <c r="W137" s="77"/>
      <c r="X137" s="80"/>
      <c r="Y137" s="79"/>
      <c r="Z137" s="77"/>
      <c r="AA137" s="80"/>
      <c r="AB137" s="79"/>
    </row>
    <row r="138" spans="1:29" ht="38.25" x14ac:dyDescent="0.2">
      <c r="A138" s="183">
        <v>129</v>
      </c>
      <c r="B138" s="49" t="s">
        <v>386</v>
      </c>
      <c r="C138" s="49" t="s">
        <v>292</v>
      </c>
      <c r="D138" s="132">
        <v>1</v>
      </c>
      <c r="E138" s="50" t="s">
        <v>331</v>
      </c>
      <c r="F138" s="1">
        <f>PUNTAJE!I138</f>
        <v>0</v>
      </c>
      <c r="G138" s="1">
        <f>PUNTAJE!L138</f>
        <v>0</v>
      </c>
      <c r="H138" s="1">
        <f>PUNTAJE!O138</f>
        <v>431.0344827586207</v>
      </c>
      <c r="I138" s="1">
        <f>PUNTAJE!R138</f>
        <v>500</v>
      </c>
      <c r="J138" s="1">
        <f>PUNTAJE!U138</f>
        <v>0</v>
      </c>
      <c r="K138" s="1">
        <f>PUNTAJE!X138</f>
        <v>0</v>
      </c>
      <c r="L138" s="1">
        <f>PUNTAJE!AA138</f>
        <v>0</v>
      </c>
      <c r="M138" s="1">
        <f>PUNTAJE!AD138</f>
        <v>0</v>
      </c>
      <c r="N138" s="1">
        <f>PUNTAJE!AG138</f>
        <v>500</v>
      </c>
      <c r="O138" s="1">
        <f>PUNTAJE!AJ138</f>
        <v>0</v>
      </c>
      <c r="P138" s="1">
        <f>PUNTAJE!AM138</f>
        <v>0</v>
      </c>
      <c r="Q138" s="1">
        <f>PUNTAJE!AP138</f>
        <v>0</v>
      </c>
      <c r="R138" s="1">
        <f t="shared" si="9"/>
        <v>500</v>
      </c>
      <c r="S138" s="77" t="s">
        <v>472</v>
      </c>
      <c r="T138" s="77" t="str">
        <f>VLOOKUP(A138,'EV TECNICA'!$A$10:$R$278,10,0)</f>
        <v>CUMPLE</v>
      </c>
      <c r="U138" s="78">
        <f t="shared" ref="U138:U141" si="26">I138</f>
        <v>500</v>
      </c>
      <c r="V138" s="204">
        <f>VLOOKUP(A138,'OFERTAS ECONOMICAS'!$A$10:$BC$279,22,0)</f>
        <v>2500</v>
      </c>
      <c r="W138" s="77"/>
      <c r="X138" s="74"/>
      <c r="Y138" s="76"/>
      <c r="Z138" s="77"/>
      <c r="AA138" s="74"/>
      <c r="AB138" s="76"/>
    </row>
    <row r="139" spans="1:29" ht="38.25" x14ac:dyDescent="0.2">
      <c r="A139" s="184">
        <v>130</v>
      </c>
      <c r="B139" s="49" t="s">
        <v>387</v>
      </c>
      <c r="C139" s="49" t="s">
        <v>292</v>
      </c>
      <c r="D139" s="132">
        <v>1</v>
      </c>
      <c r="E139" s="50" t="s">
        <v>331</v>
      </c>
      <c r="F139" s="1">
        <f>PUNTAJE!I139</f>
        <v>0</v>
      </c>
      <c r="G139" s="1">
        <f>PUNTAJE!L139</f>
        <v>0</v>
      </c>
      <c r="H139" s="1">
        <f>PUNTAJE!O139</f>
        <v>0</v>
      </c>
      <c r="I139" s="1">
        <f>PUNTAJE!R139</f>
        <v>500</v>
      </c>
      <c r="J139" s="1">
        <f>PUNTAJE!U139</f>
        <v>0</v>
      </c>
      <c r="K139" s="1">
        <f>PUNTAJE!X139</f>
        <v>0</v>
      </c>
      <c r="L139" s="1">
        <f>PUNTAJE!AA139</f>
        <v>0</v>
      </c>
      <c r="M139" s="1">
        <f>PUNTAJE!AD139</f>
        <v>0</v>
      </c>
      <c r="N139" s="1">
        <f>PUNTAJE!AG139</f>
        <v>500</v>
      </c>
      <c r="O139" s="1">
        <f>PUNTAJE!AJ139</f>
        <v>0</v>
      </c>
      <c r="P139" s="1">
        <f>PUNTAJE!AM139</f>
        <v>0</v>
      </c>
      <c r="Q139" s="1">
        <f>PUNTAJE!AP139</f>
        <v>0</v>
      </c>
      <c r="R139" s="1">
        <f t="shared" ref="R139:R202" si="27">MAX(F139:Q139)</f>
        <v>500</v>
      </c>
      <c r="S139" s="77" t="s">
        <v>472</v>
      </c>
      <c r="T139" s="77" t="str">
        <f>VLOOKUP(A139,'EV TECNICA'!$A$10:$R$278,10,0)</f>
        <v>CUMPLE</v>
      </c>
      <c r="U139" s="78">
        <f t="shared" si="26"/>
        <v>500</v>
      </c>
      <c r="V139" s="204">
        <f>VLOOKUP(A139,'OFERTAS ECONOMICAS'!$A$10:$BC$279,22,0)</f>
        <v>2500</v>
      </c>
      <c r="W139" s="77"/>
      <c r="X139" s="80"/>
      <c r="Y139" s="79"/>
      <c r="Z139" s="77"/>
      <c r="AA139" s="80"/>
      <c r="AB139" s="79"/>
    </row>
    <row r="140" spans="1:29" ht="38.25" x14ac:dyDescent="0.2">
      <c r="A140" s="183">
        <v>131</v>
      </c>
      <c r="B140" s="49" t="s">
        <v>388</v>
      </c>
      <c r="C140" s="49" t="s">
        <v>292</v>
      </c>
      <c r="D140" s="132">
        <v>1</v>
      </c>
      <c r="E140" s="50" t="s">
        <v>331</v>
      </c>
      <c r="F140" s="1">
        <f>PUNTAJE!I140</f>
        <v>0</v>
      </c>
      <c r="G140" s="1">
        <f>PUNTAJE!L140</f>
        <v>0</v>
      </c>
      <c r="H140" s="1">
        <f>PUNTAJE!O140</f>
        <v>380.68965517241378</v>
      </c>
      <c r="I140" s="1">
        <f>PUNTAJE!R140</f>
        <v>500</v>
      </c>
      <c r="J140" s="1">
        <f>PUNTAJE!U140</f>
        <v>0</v>
      </c>
      <c r="K140" s="1">
        <f>PUNTAJE!X140</f>
        <v>0</v>
      </c>
      <c r="L140" s="1">
        <f>PUNTAJE!AA140</f>
        <v>0</v>
      </c>
      <c r="M140" s="1">
        <f>PUNTAJE!AD140</f>
        <v>0</v>
      </c>
      <c r="N140" s="1">
        <f>PUNTAJE!AG140</f>
        <v>441.6</v>
      </c>
      <c r="O140" s="1">
        <f>PUNTAJE!AJ140</f>
        <v>0</v>
      </c>
      <c r="P140" s="1">
        <f>PUNTAJE!AM140</f>
        <v>0</v>
      </c>
      <c r="Q140" s="1">
        <f>PUNTAJE!AP140</f>
        <v>0</v>
      </c>
      <c r="R140" s="1">
        <f t="shared" si="27"/>
        <v>500</v>
      </c>
      <c r="S140" s="77" t="s">
        <v>309</v>
      </c>
      <c r="T140" s="77" t="str">
        <f>VLOOKUP(A140,'EV TECNICA'!$A$10:$R$278,10,0)</f>
        <v>CUMPLE</v>
      </c>
      <c r="U140" s="78">
        <f t="shared" si="26"/>
        <v>500</v>
      </c>
      <c r="V140" s="204">
        <f>VLOOKUP(A140,'OFERTAS ECONOMICAS'!$A$10:$BC$279,22,0)</f>
        <v>2208</v>
      </c>
      <c r="W140" s="77"/>
      <c r="X140" s="80"/>
      <c r="Y140" s="79"/>
      <c r="Z140" s="77"/>
      <c r="AA140" s="80"/>
      <c r="AB140" s="79"/>
    </row>
    <row r="141" spans="1:29" ht="38.25" x14ac:dyDescent="0.2">
      <c r="A141" s="184">
        <v>132</v>
      </c>
      <c r="B141" s="49" t="s">
        <v>389</v>
      </c>
      <c r="C141" s="49" t="s">
        <v>292</v>
      </c>
      <c r="D141" s="132">
        <v>1</v>
      </c>
      <c r="E141" s="50" t="s">
        <v>331</v>
      </c>
      <c r="F141" s="1">
        <f>PUNTAJE!I141</f>
        <v>0</v>
      </c>
      <c r="G141" s="1">
        <f>PUNTAJE!L141</f>
        <v>0</v>
      </c>
      <c r="H141" s="1">
        <f>PUNTAJE!O141</f>
        <v>431.0344827586207</v>
      </c>
      <c r="I141" s="1">
        <f>PUNTAJE!R141</f>
        <v>500</v>
      </c>
      <c r="J141" s="1">
        <f>PUNTAJE!U141</f>
        <v>0</v>
      </c>
      <c r="K141" s="1">
        <f>PUNTAJE!X141</f>
        <v>0</v>
      </c>
      <c r="L141" s="1">
        <f>PUNTAJE!AA141</f>
        <v>0</v>
      </c>
      <c r="M141" s="1">
        <f>PUNTAJE!AD141</f>
        <v>0</v>
      </c>
      <c r="N141" s="1">
        <f>PUNTAJE!AG141</f>
        <v>500</v>
      </c>
      <c r="O141" s="1">
        <f>PUNTAJE!AJ141</f>
        <v>0</v>
      </c>
      <c r="P141" s="1">
        <f>PUNTAJE!AM141</f>
        <v>0</v>
      </c>
      <c r="Q141" s="1">
        <f>PUNTAJE!AP141</f>
        <v>0</v>
      </c>
      <c r="R141" s="1">
        <f t="shared" si="27"/>
        <v>500</v>
      </c>
      <c r="S141" s="77" t="s">
        <v>472</v>
      </c>
      <c r="T141" s="77" t="str">
        <f>VLOOKUP(A141,'EV TECNICA'!$A$10:$R$278,10,0)</f>
        <v>CUMPLE</v>
      </c>
      <c r="U141" s="78">
        <f t="shared" si="26"/>
        <v>500</v>
      </c>
      <c r="V141" s="204">
        <f>VLOOKUP(A141,'OFERTAS ECONOMICAS'!$A$10:$BC$279,22,0)</f>
        <v>2500</v>
      </c>
      <c r="W141" s="77"/>
      <c r="X141" s="80"/>
      <c r="Y141" s="79"/>
      <c r="Z141" s="77"/>
      <c r="AA141" s="80"/>
      <c r="AB141" s="79"/>
    </row>
    <row r="142" spans="1:29" ht="38.25" x14ac:dyDescent="0.2">
      <c r="A142" s="183">
        <v>133</v>
      </c>
      <c r="B142" s="49" t="s">
        <v>390</v>
      </c>
      <c r="C142" s="49" t="s">
        <v>292</v>
      </c>
      <c r="D142" s="132">
        <v>1</v>
      </c>
      <c r="E142" s="50" t="s">
        <v>331</v>
      </c>
      <c r="F142" s="1">
        <f>PUNTAJE!I142</f>
        <v>0</v>
      </c>
      <c r="G142" s="1">
        <f>PUNTAJE!L142</f>
        <v>0</v>
      </c>
      <c r="H142" s="1">
        <f>PUNTAJE!O142</f>
        <v>500</v>
      </c>
      <c r="I142" s="1">
        <f>PUNTAJE!R142</f>
        <v>0</v>
      </c>
      <c r="J142" s="1">
        <f>PUNTAJE!U142</f>
        <v>0</v>
      </c>
      <c r="K142" s="1">
        <f>PUNTAJE!X142</f>
        <v>0</v>
      </c>
      <c r="L142" s="1">
        <f>PUNTAJE!AA142</f>
        <v>0</v>
      </c>
      <c r="M142" s="1">
        <f>PUNTAJE!AD142</f>
        <v>0</v>
      </c>
      <c r="N142" s="1">
        <f>PUNTAJE!AG142</f>
        <v>0</v>
      </c>
      <c r="O142" s="1">
        <f>PUNTAJE!AJ142</f>
        <v>0</v>
      </c>
      <c r="P142" s="1">
        <f>PUNTAJE!AM142</f>
        <v>0</v>
      </c>
      <c r="Q142" s="1">
        <f>PUNTAJE!AP142</f>
        <v>0</v>
      </c>
      <c r="R142" s="1">
        <f t="shared" si="27"/>
        <v>500</v>
      </c>
      <c r="S142" s="77" t="s">
        <v>434</v>
      </c>
      <c r="T142" s="77" t="str">
        <f>VLOOKUP(A142,'EV TECNICA'!$A$10:$R$278,9,0)</f>
        <v>CUMPLE</v>
      </c>
      <c r="U142" s="203">
        <f>H142</f>
        <v>500</v>
      </c>
      <c r="V142" s="76">
        <f>VLOOKUP(A142,'OFERTAS ECONOMICAS'!$A$10:$BC$279,18,0)</f>
        <v>2900</v>
      </c>
      <c r="W142" s="77"/>
      <c r="X142" s="80"/>
      <c r="Y142" s="79"/>
      <c r="Z142" s="77"/>
      <c r="AA142" s="80"/>
      <c r="AB142" s="79"/>
    </row>
    <row r="143" spans="1:29" ht="38.25" x14ac:dyDescent="0.2">
      <c r="A143" s="184">
        <v>134</v>
      </c>
      <c r="B143" s="49" t="s">
        <v>391</v>
      </c>
      <c r="C143" s="49" t="s">
        <v>292</v>
      </c>
      <c r="D143" s="132">
        <v>1</v>
      </c>
      <c r="E143" s="50" t="s">
        <v>331</v>
      </c>
      <c r="F143" s="1">
        <f>PUNTAJE!I143</f>
        <v>0</v>
      </c>
      <c r="G143" s="1">
        <f>PUNTAJE!L143</f>
        <v>0</v>
      </c>
      <c r="H143" s="1">
        <f>PUNTAJE!O143</f>
        <v>431.0344827586207</v>
      </c>
      <c r="I143" s="1">
        <f>PUNTAJE!R143</f>
        <v>500</v>
      </c>
      <c r="J143" s="1">
        <f>PUNTAJE!U143</f>
        <v>0</v>
      </c>
      <c r="K143" s="1">
        <f>PUNTAJE!X143</f>
        <v>0</v>
      </c>
      <c r="L143" s="1">
        <f>PUNTAJE!AA143</f>
        <v>0</v>
      </c>
      <c r="M143" s="1">
        <f>PUNTAJE!AD143</f>
        <v>0</v>
      </c>
      <c r="N143" s="1">
        <f>PUNTAJE!AG143</f>
        <v>0</v>
      </c>
      <c r="O143" s="1">
        <f>PUNTAJE!AJ143</f>
        <v>0</v>
      </c>
      <c r="P143" s="1">
        <f>PUNTAJE!AM143</f>
        <v>0</v>
      </c>
      <c r="Q143" s="1">
        <f>PUNTAJE!AP143</f>
        <v>0</v>
      </c>
      <c r="R143" s="1">
        <f t="shared" si="27"/>
        <v>500</v>
      </c>
      <c r="S143" s="77" t="s">
        <v>309</v>
      </c>
      <c r="T143" s="77" t="str">
        <f>VLOOKUP(A143,'EV TECNICA'!$A$10:$R$278,10,0)</f>
        <v>CUMPLE</v>
      </c>
      <c r="U143" s="78">
        <f t="shared" ref="U143:U144" si="28">I143</f>
        <v>500</v>
      </c>
      <c r="V143" s="204">
        <f>VLOOKUP(A143,'OFERTAS ECONOMICAS'!$A$10:$BC$279,22,0)</f>
        <v>2500</v>
      </c>
      <c r="W143" s="77"/>
      <c r="X143" s="97"/>
      <c r="Y143" s="76"/>
      <c r="Z143" s="77"/>
      <c r="AA143" s="74"/>
      <c r="AB143" s="76"/>
      <c r="AC143" s="14">
        <f>U143-X143</f>
        <v>500</v>
      </c>
    </row>
    <row r="144" spans="1:29" ht="38.25" x14ac:dyDescent="0.2">
      <c r="A144" s="183">
        <v>135</v>
      </c>
      <c r="B144" s="49" t="s">
        <v>392</v>
      </c>
      <c r="C144" s="49" t="s">
        <v>292</v>
      </c>
      <c r="D144" s="132">
        <v>1</v>
      </c>
      <c r="E144" s="50" t="s">
        <v>331</v>
      </c>
      <c r="F144" s="1">
        <f>PUNTAJE!I144</f>
        <v>0</v>
      </c>
      <c r="G144" s="1">
        <f>PUNTAJE!L144</f>
        <v>0</v>
      </c>
      <c r="H144" s="1">
        <f>PUNTAJE!O144</f>
        <v>431.0344827586207</v>
      </c>
      <c r="I144" s="1">
        <f>PUNTAJE!R144</f>
        <v>500</v>
      </c>
      <c r="J144" s="1">
        <f>PUNTAJE!U144</f>
        <v>0</v>
      </c>
      <c r="K144" s="1">
        <f>PUNTAJE!X144</f>
        <v>0</v>
      </c>
      <c r="L144" s="1">
        <f>PUNTAJE!AA144</f>
        <v>0</v>
      </c>
      <c r="M144" s="1">
        <f>PUNTAJE!AD144</f>
        <v>0</v>
      </c>
      <c r="N144" s="1">
        <f>PUNTAJE!AG144</f>
        <v>500</v>
      </c>
      <c r="O144" s="1">
        <f>PUNTAJE!AJ144</f>
        <v>0</v>
      </c>
      <c r="P144" s="1">
        <f>PUNTAJE!AM144</f>
        <v>0</v>
      </c>
      <c r="Q144" s="1">
        <f>PUNTAJE!AP144</f>
        <v>0</v>
      </c>
      <c r="R144" s="1">
        <f t="shared" si="27"/>
        <v>500</v>
      </c>
      <c r="S144" s="77" t="s">
        <v>472</v>
      </c>
      <c r="T144" s="77" t="str">
        <f>VLOOKUP(A144,'EV TECNICA'!$A$10:$R$278,10,0)</f>
        <v>CUMPLE</v>
      </c>
      <c r="U144" s="78">
        <f t="shared" si="28"/>
        <v>500</v>
      </c>
      <c r="V144" s="204">
        <f>VLOOKUP(A144,'OFERTAS ECONOMICAS'!$A$10:$BC$279,22,0)</f>
        <v>2500</v>
      </c>
      <c r="W144" s="77"/>
      <c r="X144" s="80"/>
      <c r="Y144" s="79"/>
      <c r="Z144" s="77"/>
      <c r="AA144" s="80"/>
      <c r="AB144" s="79"/>
    </row>
    <row r="145" spans="1:29" ht="38.25" x14ac:dyDescent="0.2">
      <c r="A145" s="184">
        <v>136</v>
      </c>
      <c r="B145" s="49" t="s">
        <v>393</v>
      </c>
      <c r="C145" s="49" t="s">
        <v>292</v>
      </c>
      <c r="D145" s="132">
        <v>1</v>
      </c>
      <c r="E145" s="50" t="s">
        <v>331</v>
      </c>
      <c r="F145" s="1">
        <f>PUNTAJE!I145</f>
        <v>0</v>
      </c>
      <c r="G145" s="1">
        <f>PUNTAJE!L145</f>
        <v>0</v>
      </c>
      <c r="H145" s="1">
        <f>PUNTAJE!O145</f>
        <v>431.0344827586207</v>
      </c>
      <c r="I145" s="1">
        <f>PUNTAJE!R145</f>
        <v>0</v>
      </c>
      <c r="J145" s="1">
        <f>PUNTAJE!U145</f>
        <v>0</v>
      </c>
      <c r="K145" s="1">
        <f>PUNTAJE!X145</f>
        <v>0</v>
      </c>
      <c r="L145" s="1">
        <f>PUNTAJE!AA145</f>
        <v>0</v>
      </c>
      <c r="M145" s="1">
        <f>PUNTAJE!AD145</f>
        <v>0</v>
      </c>
      <c r="N145" s="1">
        <f>PUNTAJE!AG145</f>
        <v>500</v>
      </c>
      <c r="O145" s="1">
        <f>PUNTAJE!AJ145</f>
        <v>0</v>
      </c>
      <c r="P145" s="1">
        <f>PUNTAJE!AM145</f>
        <v>0</v>
      </c>
      <c r="Q145" s="1">
        <f>PUNTAJE!AP145</f>
        <v>0</v>
      </c>
      <c r="R145" s="1">
        <f t="shared" si="27"/>
        <v>500</v>
      </c>
      <c r="S145" s="77" t="s">
        <v>28</v>
      </c>
      <c r="T145" s="77" t="str">
        <f>VLOOKUP(A145,'EV TECNICA'!$A$10:$R$278,15,0)</f>
        <v xml:space="preserve">CUMPLE </v>
      </c>
      <c r="U145" s="97">
        <f>N145</f>
        <v>500</v>
      </c>
      <c r="V145" s="204">
        <f>VLOOKUP(A145,'OFERTAS ECONOMICAS'!$A$10:$BC$279,42,0)</f>
        <v>2500</v>
      </c>
      <c r="W145" s="77"/>
      <c r="X145" s="80"/>
      <c r="Y145" s="79"/>
      <c r="Z145" s="77"/>
      <c r="AA145" s="80"/>
      <c r="AB145" s="79"/>
    </row>
    <row r="146" spans="1:29" ht="25.5" x14ac:dyDescent="0.2">
      <c r="A146" s="183">
        <v>137</v>
      </c>
      <c r="B146" s="49" t="s">
        <v>394</v>
      </c>
      <c r="C146" s="49" t="s">
        <v>292</v>
      </c>
      <c r="D146" s="132">
        <v>1</v>
      </c>
      <c r="E146" s="50" t="s">
        <v>331</v>
      </c>
      <c r="F146" s="1">
        <f>PUNTAJE!I146</f>
        <v>0</v>
      </c>
      <c r="G146" s="1">
        <f>PUNTAJE!L146</f>
        <v>0</v>
      </c>
      <c r="H146" s="1">
        <f>PUNTAJE!O146</f>
        <v>364.68153598528397</v>
      </c>
      <c r="I146" s="1">
        <f>PUNTAJE!R146</f>
        <v>0</v>
      </c>
      <c r="J146" s="1">
        <f>PUNTAJE!U146</f>
        <v>0</v>
      </c>
      <c r="K146" s="1">
        <f>PUNTAJE!X146</f>
        <v>0</v>
      </c>
      <c r="L146" s="1">
        <f>PUNTAJE!AA146</f>
        <v>0</v>
      </c>
      <c r="M146" s="1">
        <f>PUNTAJE!AD146</f>
        <v>500</v>
      </c>
      <c r="N146" s="1">
        <f>PUNTAJE!AG146</f>
        <v>0</v>
      </c>
      <c r="O146" s="1">
        <f>PUNTAJE!AJ146</f>
        <v>0</v>
      </c>
      <c r="P146" s="1">
        <f>PUNTAJE!AM146</f>
        <v>0</v>
      </c>
      <c r="Q146" s="1">
        <f>PUNTAJE!AP146</f>
        <v>0</v>
      </c>
      <c r="R146" s="1">
        <f t="shared" si="27"/>
        <v>500</v>
      </c>
      <c r="S146" s="77" t="s">
        <v>311</v>
      </c>
      <c r="T146" s="77" t="str">
        <f>VLOOKUP(A146,'EV TECNICA'!$A$10:$R$278,14,0)</f>
        <v>CUMPLE</v>
      </c>
      <c r="U146" s="78">
        <f t="shared" ref="U146:U151" si="29">M146</f>
        <v>500</v>
      </c>
      <c r="V146" s="204">
        <f>VLOOKUP(A146,'OFERTAS ECONOMICAS'!$A$10:$BC$279,38,0)</f>
        <v>15860</v>
      </c>
      <c r="W146" s="77"/>
      <c r="X146" s="97"/>
      <c r="Y146" s="76"/>
      <c r="Z146" s="77"/>
      <c r="AA146" s="75"/>
      <c r="AB146" s="76"/>
      <c r="AC146" s="14">
        <f>X146-AA146</f>
        <v>0</v>
      </c>
    </row>
    <row r="147" spans="1:29" ht="25.5" x14ac:dyDescent="0.2">
      <c r="A147" s="184">
        <v>138</v>
      </c>
      <c r="B147" s="49" t="s">
        <v>294</v>
      </c>
      <c r="C147" s="49" t="s">
        <v>292</v>
      </c>
      <c r="D147" s="132">
        <v>1</v>
      </c>
      <c r="E147" s="50" t="s">
        <v>331</v>
      </c>
      <c r="F147" s="1">
        <f>PUNTAJE!I147</f>
        <v>0</v>
      </c>
      <c r="G147" s="1">
        <f>PUNTAJE!L147</f>
        <v>0</v>
      </c>
      <c r="H147" s="1">
        <f>PUNTAJE!O147</f>
        <v>364.68153598528397</v>
      </c>
      <c r="I147" s="1">
        <f>PUNTAJE!R147</f>
        <v>0</v>
      </c>
      <c r="J147" s="1">
        <f>PUNTAJE!U147</f>
        <v>0</v>
      </c>
      <c r="K147" s="1">
        <f>PUNTAJE!X147</f>
        <v>0</v>
      </c>
      <c r="L147" s="1">
        <f>PUNTAJE!AA147</f>
        <v>0</v>
      </c>
      <c r="M147" s="1">
        <f>PUNTAJE!AD147</f>
        <v>500</v>
      </c>
      <c r="N147" s="1">
        <f>PUNTAJE!AG147</f>
        <v>0</v>
      </c>
      <c r="O147" s="1">
        <f>PUNTAJE!AJ147</f>
        <v>0</v>
      </c>
      <c r="P147" s="1">
        <f>PUNTAJE!AM147</f>
        <v>0</v>
      </c>
      <c r="Q147" s="1">
        <f>PUNTAJE!AP147</f>
        <v>0</v>
      </c>
      <c r="R147" s="1">
        <f t="shared" si="27"/>
        <v>500</v>
      </c>
      <c r="S147" s="77" t="s">
        <v>311</v>
      </c>
      <c r="T147" s="77" t="str">
        <f>VLOOKUP(A147,'EV TECNICA'!$A$10:$R$278,14,0)</f>
        <v>CUMPLE</v>
      </c>
      <c r="U147" s="78">
        <f t="shared" si="29"/>
        <v>500</v>
      </c>
      <c r="V147" s="204">
        <f>VLOOKUP(A147,'OFERTAS ECONOMICAS'!$A$10:$BC$279,38,0)</f>
        <v>15860</v>
      </c>
      <c r="W147" s="77"/>
      <c r="X147" s="75"/>
      <c r="Y147" s="76"/>
      <c r="Z147" s="77"/>
      <c r="AA147" s="74"/>
      <c r="AB147" s="76"/>
      <c r="AC147" s="14">
        <f t="shared" ref="AC147:AC148" si="30">U147-X147</f>
        <v>500</v>
      </c>
    </row>
    <row r="148" spans="1:29" ht="25.5" x14ac:dyDescent="0.2">
      <c r="A148" s="183">
        <v>139</v>
      </c>
      <c r="B148" s="49" t="s">
        <v>395</v>
      </c>
      <c r="C148" s="49" t="s">
        <v>292</v>
      </c>
      <c r="D148" s="132">
        <v>1</v>
      </c>
      <c r="E148" s="50" t="s">
        <v>331</v>
      </c>
      <c r="F148" s="1">
        <f>PUNTAJE!I148</f>
        <v>0</v>
      </c>
      <c r="G148" s="1">
        <f>PUNTAJE!L148</f>
        <v>0</v>
      </c>
      <c r="H148" s="1">
        <f>PUNTAJE!O148</f>
        <v>364.68153598528397</v>
      </c>
      <c r="I148" s="1">
        <f>PUNTAJE!R148</f>
        <v>0</v>
      </c>
      <c r="J148" s="1">
        <f>PUNTAJE!U148</f>
        <v>0</v>
      </c>
      <c r="K148" s="1">
        <f>PUNTAJE!X148</f>
        <v>0</v>
      </c>
      <c r="L148" s="1">
        <f>PUNTAJE!AA148</f>
        <v>0</v>
      </c>
      <c r="M148" s="1">
        <f>PUNTAJE!AD148</f>
        <v>500</v>
      </c>
      <c r="N148" s="1">
        <f>PUNTAJE!AG148</f>
        <v>0</v>
      </c>
      <c r="O148" s="1">
        <f>PUNTAJE!AJ148</f>
        <v>0</v>
      </c>
      <c r="P148" s="1">
        <f>PUNTAJE!AM148</f>
        <v>0</v>
      </c>
      <c r="Q148" s="1">
        <f>PUNTAJE!AP148</f>
        <v>0</v>
      </c>
      <c r="R148" s="1">
        <f t="shared" si="27"/>
        <v>500</v>
      </c>
      <c r="S148" s="77" t="s">
        <v>311</v>
      </c>
      <c r="T148" s="77" t="str">
        <f>VLOOKUP(A148,'EV TECNICA'!$A$10:$R$278,14,0)</f>
        <v>CUMPLE</v>
      </c>
      <c r="U148" s="78">
        <f t="shared" si="29"/>
        <v>500</v>
      </c>
      <c r="V148" s="204">
        <f>VLOOKUP(A148,'OFERTAS ECONOMICAS'!$A$10:$BC$279,38,0)</f>
        <v>15860</v>
      </c>
      <c r="W148" s="77"/>
      <c r="X148" s="75"/>
      <c r="Y148" s="76"/>
      <c r="Z148" s="77"/>
      <c r="AA148" s="74"/>
      <c r="AB148" s="76"/>
      <c r="AC148" s="14">
        <f t="shared" si="30"/>
        <v>500</v>
      </c>
    </row>
    <row r="149" spans="1:29" ht="25.5" x14ac:dyDescent="0.2">
      <c r="A149" s="184">
        <v>140</v>
      </c>
      <c r="B149" s="49" t="s">
        <v>396</v>
      </c>
      <c r="C149" s="49" t="s">
        <v>292</v>
      </c>
      <c r="D149" s="132">
        <v>1</v>
      </c>
      <c r="E149" s="50" t="s">
        <v>331</v>
      </c>
      <c r="F149" s="1">
        <f>PUNTAJE!I149</f>
        <v>0</v>
      </c>
      <c r="G149" s="1">
        <f>PUNTAJE!L149</f>
        <v>0</v>
      </c>
      <c r="H149" s="1">
        <f>PUNTAJE!O149</f>
        <v>364.68153598528397</v>
      </c>
      <c r="I149" s="1">
        <f>PUNTAJE!R149</f>
        <v>0</v>
      </c>
      <c r="J149" s="1">
        <f>PUNTAJE!U149</f>
        <v>0</v>
      </c>
      <c r="K149" s="1">
        <f>PUNTAJE!X149</f>
        <v>0</v>
      </c>
      <c r="L149" s="1">
        <f>PUNTAJE!AA149</f>
        <v>0</v>
      </c>
      <c r="M149" s="1">
        <f>PUNTAJE!AD149</f>
        <v>500</v>
      </c>
      <c r="N149" s="1">
        <f>PUNTAJE!AG149</f>
        <v>0</v>
      </c>
      <c r="O149" s="1">
        <f>PUNTAJE!AJ149</f>
        <v>0</v>
      </c>
      <c r="P149" s="1">
        <f>PUNTAJE!AM149</f>
        <v>0</v>
      </c>
      <c r="Q149" s="1">
        <f>PUNTAJE!AP149</f>
        <v>0</v>
      </c>
      <c r="R149" s="1">
        <f t="shared" si="27"/>
        <v>500</v>
      </c>
      <c r="S149" s="77" t="s">
        <v>311</v>
      </c>
      <c r="T149" s="77" t="str">
        <f>VLOOKUP(A149,'EV TECNICA'!$A$10:$R$278,14,0)</f>
        <v>CUMPLE</v>
      </c>
      <c r="U149" s="78">
        <f t="shared" si="29"/>
        <v>500</v>
      </c>
      <c r="V149" s="204">
        <f>VLOOKUP(A149,'OFERTAS ECONOMICAS'!$A$10:$BC$279,38,0)</f>
        <v>15860</v>
      </c>
      <c r="W149" s="77"/>
      <c r="X149" s="80"/>
      <c r="Y149" s="79"/>
      <c r="Z149" s="77"/>
      <c r="AA149" s="80"/>
      <c r="AB149" s="79"/>
    </row>
    <row r="150" spans="1:29" ht="25.5" x14ac:dyDescent="0.2">
      <c r="A150" s="183">
        <v>141</v>
      </c>
      <c r="B150" s="49" t="s">
        <v>397</v>
      </c>
      <c r="C150" s="49" t="s">
        <v>292</v>
      </c>
      <c r="D150" s="132">
        <v>1</v>
      </c>
      <c r="E150" s="50" t="s">
        <v>331</v>
      </c>
      <c r="F150" s="1">
        <f>PUNTAJE!I150</f>
        <v>0</v>
      </c>
      <c r="G150" s="1">
        <f>PUNTAJE!L150</f>
        <v>0</v>
      </c>
      <c r="H150" s="1">
        <f>PUNTAJE!O150</f>
        <v>364.68153598528397</v>
      </c>
      <c r="I150" s="1">
        <f>PUNTAJE!R150</f>
        <v>0</v>
      </c>
      <c r="J150" s="1">
        <f>PUNTAJE!U150</f>
        <v>0</v>
      </c>
      <c r="K150" s="1">
        <f>PUNTAJE!X150</f>
        <v>0</v>
      </c>
      <c r="L150" s="1">
        <f>PUNTAJE!AA150</f>
        <v>0</v>
      </c>
      <c r="M150" s="1">
        <f>PUNTAJE!AD150</f>
        <v>500</v>
      </c>
      <c r="N150" s="1">
        <f>PUNTAJE!AG150</f>
        <v>0</v>
      </c>
      <c r="O150" s="1">
        <f>PUNTAJE!AJ150</f>
        <v>0</v>
      </c>
      <c r="P150" s="1">
        <f>PUNTAJE!AM150</f>
        <v>0</v>
      </c>
      <c r="Q150" s="1">
        <f>PUNTAJE!AP150</f>
        <v>0</v>
      </c>
      <c r="R150" s="1">
        <f t="shared" si="27"/>
        <v>500</v>
      </c>
      <c r="S150" s="77" t="s">
        <v>311</v>
      </c>
      <c r="T150" s="77" t="str">
        <f>VLOOKUP(A150,'EV TECNICA'!$A$10:$R$278,14,0)</f>
        <v>CUMPLE</v>
      </c>
      <c r="U150" s="78">
        <f t="shared" si="29"/>
        <v>500</v>
      </c>
      <c r="V150" s="204">
        <f>VLOOKUP(A150,'OFERTAS ECONOMICAS'!$A$10:$BC$279,38,0)</f>
        <v>15860</v>
      </c>
      <c r="W150" s="77"/>
      <c r="X150" s="80"/>
      <c r="Y150" s="79"/>
      <c r="Z150" s="77"/>
      <c r="AA150" s="80"/>
      <c r="AB150" s="79"/>
    </row>
    <row r="151" spans="1:29" ht="25.5" x14ac:dyDescent="0.2">
      <c r="A151" s="184">
        <v>142</v>
      </c>
      <c r="B151" s="49" t="s">
        <v>295</v>
      </c>
      <c r="C151" s="49" t="s">
        <v>292</v>
      </c>
      <c r="D151" s="132">
        <v>1</v>
      </c>
      <c r="E151" s="50" t="s">
        <v>331</v>
      </c>
      <c r="F151" s="1">
        <f>PUNTAJE!I151</f>
        <v>0</v>
      </c>
      <c r="G151" s="1">
        <f>PUNTAJE!L151</f>
        <v>0</v>
      </c>
      <c r="H151" s="1">
        <f>PUNTAJE!O151</f>
        <v>364.68153598528397</v>
      </c>
      <c r="I151" s="1">
        <f>PUNTAJE!R151</f>
        <v>0</v>
      </c>
      <c r="J151" s="1">
        <f>PUNTAJE!U151</f>
        <v>0</v>
      </c>
      <c r="K151" s="1">
        <f>PUNTAJE!X151</f>
        <v>0</v>
      </c>
      <c r="L151" s="1">
        <f>PUNTAJE!AA151</f>
        <v>0</v>
      </c>
      <c r="M151" s="1">
        <f>PUNTAJE!AD151</f>
        <v>500</v>
      </c>
      <c r="N151" s="1">
        <f>PUNTAJE!AG151</f>
        <v>0</v>
      </c>
      <c r="O151" s="1">
        <f>PUNTAJE!AJ151</f>
        <v>0</v>
      </c>
      <c r="P151" s="1">
        <f>PUNTAJE!AM151</f>
        <v>0</v>
      </c>
      <c r="Q151" s="1">
        <f>PUNTAJE!AP151</f>
        <v>0</v>
      </c>
      <c r="R151" s="1">
        <f t="shared" si="27"/>
        <v>500</v>
      </c>
      <c r="S151" s="77" t="s">
        <v>311</v>
      </c>
      <c r="T151" s="77" t="str">
        <f>VLOOKUP(A151,'EV TECNICA'!$A$10:$R$278,14,0)</f>
        <v>CUMPLE</v>
      </c>
      <c r="U151" s="78">
        <f t="shared" si="29"/>
        <v>500</v>
      </c>
      <c r="V151" s="204">
        <f>VLOOKUP(A151,'OFERTAS ECONOMICAS'!$A$10:$BC$279,38,0)</f>
        <v>15860</v>
      </c>
      <c r="W151" s="77"/>
      <c r="X151" s="80"/>
      <c r="Y151" s="79"/>
      <c r="Z151" s="77"/>
      <c r="AA151" s="80"/>
      <c r="AB151" s="79"/>
    </row>
    <row r="152" spans="1:29" x14ac:dyDescent="0.2">
      <c r="A152" s="183">
        <v>143</v>
      </c>
      <c r="B152" s="49" t="s">
        <v>398</v>
      </c>
      <c r="C152" s="49" t="s">
        <v>44</v>
      </c>
      <c r="D152" s="132">
        <v>1</v>
      </c>
      <c r="E152" s="50" t="s">
        <v>331</v>
      </c>
      <c r="F152" s="1">
        <f>PUNTAJE!I152</f>
        <v>0</v>
      </c>
      <c r="G152" s="1">
        <f>PUNTAJE!L152</f>
        <v>0</v>
      </c>
      <c r="H152" s="1">
        <f>PUNTAJE!O152</f>
        <v>0</v>
      </c>
      <c r="I152" s="1">
        <f>PUNTAJE!R152</f>
        <v>0</v>
      </c>
      <c r="J152" s="1">
        <f>PUNTAJE!U152</f>
        <v>0</v>
      </c>
      <c r="K152" s="1">
        <f>PUNTAJE!X152</f>
        <v>0</v>
      </c>
      <c r="L152" s="1">
        <f>PUNTAJE!AA152</f>
        <v>0</v>
      </c>
      <c r="M152" s="1">
        <f>PUNTAJE!AD152</f>
        <v>0</v>
      </c>
      <c r="N152" s="1">
        <f>PUNTAJE!AG152</f>
        <v>0</v>
      </c>
      <c r="O152" s="1">
        <f>PUNTAJE!AJ152</f>
        <v>0</v>
      </c>
      <c r="P152" s="1">
        <f>PUNTAJE!AM152</f>
        <v>0</v>
      </c>
      <c r="Q152" s="1">
        <f>PUNTAJE!AP152</f>
        <v>0</v>
      </c>
      <c r="R152" s="1">
        <f t="shared" si="27"/>
        <v>0</v>
      </c>
      <c r="S152" s="77" t="s">
        <v>471</v>
      </c>
      <c r="T152" s="96"/>
      <c r="U152" s="75"/>
      <c r="V152" s="76"/>
      <c r="W152" s="131"/>
      <c r="X152" s="74"/>
      <c r="Y152" s="76"/>
      <c r="Z152" s="77"/>
      <c r="AA152" s="74"/>
      <c r="AB152" s="76"/>
    </row>
    <row r="153" spans="1:29" x14ac:dyDescent="0.2">
      <c r="A153" s="184">
        <v>144</v>
      </c>
      <c r="B153" s="49" t="s">
        <v>399</v>
      </c>
      <c r="C153" s="49" t="s">
        <v>44</v>
      </c>
      <c r="D153" s="132">
        <v>1</v>
      </c>
      <c r="E153" s="50" t="s">
        <v>331</v>
      </c>
      <c r="F153" s="1">
        <f>PUNTAJE!I153</f>
        <v>0</v>
      </c>
      <c r="G153" s="1">
        <f>PUNTAJE!L153</f>
        <v>0</v>
      </c>
      <c r="H153" s="1">
        <f>PUNTAJE!O153</f>
        <v>0</v>
      </c>
      <c r="I153" s="1">
        <f>PUNTAJE!R153</f>
        <v>0</v>
      </c>
      <c r="J153" s="1">
        <f>PUNTAJE!U153</f>
        <v>0</v>
      </c>
      <c r="K153" s="1">
        <f>PUNTAJE!X153</f>
        <v>0</v>
      </c>
      <c r="L153" s="1">
        <f>PUNTAJE!AA153</f>
        <v>0</v>
      </c>
      <c r="M153" s="1">
        <f>PUNTAJE!AD153</f>
        <v>0</v>
      </c>
      <c r="N153" s="1">
        <f>PUNTAJE!AG153</f>
        <v>0</v>
      </c>
      <c r="O153" s="1">
        <f>PUNTAJE!AJ153</f>
        <v>0</v>
      </c>
      <c r="P153" s="1">
        <f>PUNTAJE!AM153</f>
        <v>0</v>
      </c>
      <c r="Q153" s="1">
        <f>PUNTAJE!AP153</f>
        <v>0</v>
      </c>
      <c r="R153" s="1">
        <f t="shared" si="27"/>
        <v>0</v>
      </c>
      <c r="S153" s="77" t="s">
        <v>471</v>
      </c>
      <c r="T153" s="77"/>
      <c r="U153" s="97"/>
      <c r="V153" s="76"/>
      <c r="W153" s="77"/>
      <c r="X153" s="74"/>
      <c r="Y153" s="76"/>
      <c r="Z153" s="77"/>
      <c r="AA153" s="74"/>
      <c r="AB153" s="76"/>
    </row>
    <row r="154" spans="1:29" ht="25.5" x14ac:dyDescent="0.2">
      <c r="A154" s="183">
        <v>145</v>
      </c>
      <c r="B154" s="49" t="s">
        <v>103</v>
      </c>
      <c r="C154" s="49" t="s">
        <v>89</v>
      </c>
      <c r="D154" s="132">
        <v>1</v>
      </c>
      <c r="E154" s="50" t="s">
        <v>331</v>
      </c>
      <c r="F154" s="1">
        <f>PUNTAJE!I154</f>
        <v>0</v>
      </c>
      <c r="G154" s="1">
        <f>PUNTAJE!L154</f>
        <v>0</v>
      </c>
      <c r="H154" s="1">
        <f>PUNTAJE!O154</f>
        <v>0</v>
      </c>
      <c r="I154" s="1">
        <f>PUNTAJE!R154</f>
        <v>482.00530559793185</v>
      </c>
      <c r="J154" s="1">
        <f>PUNTAJE!U154</f>
        <v>0</v>
      </c>
      <c r="K154" s="1">
        <f>PUNTAJE!X154</f>
        <v>0</v>
      </c>
      <c r="L154" s="1">
        <f>PUNTAJE!AA154</f>
        <v>0</v>
      </c>
      <c r="M154" s="1">
        <f>PUNTAJE!AD154</f>
        <v>0</v>
      </c>
      <c r="N154" s="1">
        <f>PUNTAJE!AG154</f>
        <v>500</v>
      </c>
      <c r="O154" s="1">
        <f>PUNTAJE!AJ154</f>
        <v>0</v>
      </c>
      <c r="P154" s="1">
        <f>PUNTAJE!AM154</f>
        <v>0</v>
      </c>
      <c r="Q154" s="1">
        <f>PUNTAJE!AP154</f>
        <v>0</v>
      </c>
      <c r="R154" s="1">
        <f t="shared" si="27"/>
        <v>500</v>
      </c>
      <c r="S154" s="77" t="s">
        <v>28</v>
      </c>
      <c r="T154" s="77" t="str">
        <f>VLOOKUP(A154,'EV TECNICA'!$A$10:$R$278,15,0)</f>
        <v xml:space="preserve">CUMPLE </v>
      </c>
      <c r="U154" s="97">
        <f t="shared" ref="U154:U155" si="31">N154</f>
        <v>500</v>
      </c>
      <c r="V154" s="204">
        <f>VLOOKUP(A154,'OFERTAS ECONOMICAS'!$A$10:$BC$279,42,0)</f>
        <v>128278</v>
      </c>
      <c r="W154" s="77"/>
      <c r="X154" s="80"/>
      <c r="Y154" s="79"/>
      <c r="Z154" s="77"/>
      <c r="AA154" s="74"/>
      <c r="AB154" s="76"/>
    </row>
    <row r="155" spans="1:29" ht="25.5" x14ac:dyDescent="0.2">
      <c r="A155" s="184">
        <v>146</v>
      </c>
      <c r="B155" s="49" t="s">
        <v>104</v>
      </c>
      <c r="C155" s="49" t="s">
        <v>89</v>
      </c>
      <c r="D155" s="132">
        <v>1</v>
      </c>
      <c r="E155" s="50" t="s">
        <v>331</v>
      </c>
      <c r="F155" s="1">
        <f>PUNTAJE!I155</f>
        <v>0</v>
      </c>
      <c r="G155" s="1">
        <f>PUNTAJE!L155</f>
        <v>0</v>
      </c>
      <c r="H155" s="1">
        <f>PUNTAJE!O155</f>
        <v>0</v>
      </c>
      <c r="I155" s="1">
        <f>PUNTAJE!R155</f>
        <v>482.00530559793185</v>
      </c>
      <c r="J155" s="1">
        <f>PUNTAJE!U155</f>
        <v>0</v>
      </c>
      <c r="K155" s="1">
        <f>PUNTAJE!X155</f>
        <v>0</v>
      </c>
      <c r="L155" s="1">
        <f>PUNTAJE!AA155</f>
        <v>0</v>
      </c>
      <c r="M155" s="1">
        <f>PUNTAJE!AD155</f>
        <v>0</v>
      </c>
      <c r="N155" s="1">
        <f>PUNTAJE!AG155</f>
        <v>500</v>
      </c>
      <c r="O155" s="1">
        <f>PUNTAJE!AJ155</f>
        <v>0</v>
      </c>
      <c r="P155" s="1">
        <f>PUNTAJE!AM155</f>
        <v>0</v>
      </c>
      <c r="Q155" s="1">
        <f>PUNTAJE!AP155</f>
        <v>0</v>
      </c>
      <c r="R155" s="1">
        <f t="shared" si="27"/>
        <v>500</v>
      </c>
      <c r="S155" s="77" t="s">
        <v>28</v>
      </c>
      <c r="T155" s="77" t="str">
        <f>VLOOKUP(A155,'EV TECNICA'!$A$10:$R$278,15,0)</f>
        <v xml:space="preserve">CUMPLE </v>
      </c>
      <c r="U155" s="97">
        <f t="shared" si="31"/>
        <v>500</v>
      </c>
      <c r="V155" s="204">
        <f>VLOOKUP(A155,'OFERTAS ECONOMICAS'!$A$10:$BC$279,42,0)</f>
        <v>128278</v>
      </c>
      <c r="W155" s="77"/>
      <c r="X155" s="80"/>
      <c r="Y155" s="79"/>
      <c r="Z155" s="77"/>
      <c r="AA155" s="80"/>
      <c r="AB155" s="79"/>
    </row>
    <row r="156" spans="1:29" ht="38.25" x14ac:dyDescent="0.2">
      <c r="A156" s="183">
        <v>147</v>
      </c>
      <c r="B156" s="49" t="s">
        <v>120</v>
      </c>
      <c r="C156" s="49" t="s">
        <v>121</v>
      </c>
      <c r="D156" s="132">
        <v>1</v>
      </c>
      <c r="E156" s="50" t="s">
        <v>331</v>
      </c>
      <c r="F156" s="1">
        <f>PUNTAJE!I156</f>
        <v>0</v>
      </c>
      <c r="G156" s="1">
        <f>PUNTAJE!L156</f>
        <v>0</v>
      </c>
      <c r="H156" s="1">
        <f>PUNTAJE!O156</f>
        <v>0</v>
      </c>
      <c r="I156" s="1">
        <f>PUNTAJE!R156</f>
        <v>0</v>
      </c>
      <c r="J156" s="1">
        <f>PUNTAJE!U156</f>
        <v>0</v>
      </c>
      <c r="K156" s="1">
        <f>PUNTAJE!X156</f>
        <v>0</v>
      </c>
      <c r="L156" s="1">
        <f>PUNTAJE!AA156</f>
        <v>0</v>
      </c>
      <c r="M156" s="1">
        <f>PUNTAJE!AD156</f>
        <v>0</v>
      </c>
      <c r="N156" s="1">
        <f>PUNTAJE!AG156</f>
        <v>0</v>
      </c>
      <c r="O156" s="1">
        <f>PUNTAJE!AJ156</f>
        <v>0</v>
      </c>
      <c r="P156" s="1">
        <f>PUNTAJE!AM156</f>
        <v>0</v>
      </c>
      <c r="Q156" s="1">
        <f>PUNTAJE!AP156</f>
        <v>0</v>
      </c>
      <c r="R156" s="1">
        <f t="shared" si="27"/>
        <v>0</v>
      </c>
      <c r="S156" s="77" t="s">
        <v>471</v>
      </c>
      <c r="T156" s="77"/>
      <c r="U156" s="75"/>
      <c r="V156" s="76"/>
      <c r="W156" s="77"/>
      <c r="X156" s="80"/>
      <c r="Y156" s="79"/>
      <c r="Z156" s="77"/>
      <c r="AA156" s="80"/>
      <c r="AB156" s="79"/>
    </row>
    <row r="157" spans="1:29" ht="38.25" x14ac:dyDescent="0.2">
      <c r="A157" s="184">
        <v>148</v>
      </c>
      <c r="B157" s="49" t="s">
        <v>122</v>
      </c>
      <c r="C157" s="49" t="s">
        <v>121</v>
      </c>
      <c r="D157" s="132">
        <v>1</v>
      </c>
      <c r="E157" s="50" t="s">
        <v>331</v>
      </c>
      <c r="F157" s="1">
        <f>PUNTAJE!I157</f>
        <v>0</v>
      </c>
      <c r="G157" s="1">
        <f>PUNTAJE!L157</f>
        <v>0</v>
      </c>
      <c r="H157" s="1">
        <f>PUNTAJE!O157</f>
        <v>0</v>
      </c>
      <c r="I157" s="1">
        <f>PUNTAJE!R157</f>
        <v>476.19482681609617</v>
      </c>
      <c r="J157" s="1">
        <f>PUNTAJE!U157</f>
        <v>0</v>
      </c>
      <c r="K157" s="1">
        <f>PUNTAJE!X157</f>
        <v>0</v>
      </c>
      <c r="L157" s="1">
        <f>PUNTAJE!AA157</f>
        <v>0</v>
      </c>
      <c r="M157" s="1">
        <f>PUNTAJE!AD157</f>
        <v>0</v>
      </c>
      <c r="N157" s="1">
        <f>PUNTAJE!AG157</f>
        <v>500</v>
      </c>
      <c r="O157" s="1">
        <f>PUNTAJE!AJ157</f>
        <v>0</v>
      </c>
      <c r="P157" s="1">
        <f>PUNTAJE!AM157</f>
        <v>0</v>
      </c>
      <c r="Q157" s="1">
        <f>PUNTAJE!AP157</f>
        <v>0</v>
      </c>
      <c r="R157" s="1">
        <f t="shared" si="27"/>
        <v>500</v>
      </c>
      <c r="S157" s="77" t="s">
        <v>28</v>
      </c>
      <c r="T157" s="77" t="str">
        <f>VLOOKUP(A157,'EV TECNICA'!$A$10:$R$278,15,0)</f>
        <v xml:space="preserve">CUMPLE </v>
      </c>
      <c r="U157" s="97">
        <f>N157</f>
        <v>500</v>
      </c>
      <c r="V157" s="204">
        <f>VLOOKUP(A157,'OFERTAS ECONOMICAS'!$A$10:$BC$279,42,0)</f>
        <v>140727</v>
      </c>
      <c r="W157" s="77"/>
      <c r="X157" s="74"/>
      <c r="Y157" s="76"/>
      <c r="Z157" s="77"/>
      <c r="AA157" s="74"/>
      <c r="AB157" s="76"/>
    </row>
    <row r="158" spans="1:29" ht="38.25" x14ac:dyDescent="0.2">
      <c r="A158" s="183">
        <v>149</v>
      </c>
      <c r="B158" s="49" t="s">
        <v>158</v>
      </c>
      <c r="C158" s="49" t="s">
        <v>157</v>
      </c>
      <c r="D158" s="132">
        <v>1</v>
      </c>
      <c r="E158" s="50" t="s">
        <v>331</v>
      </c>
      <c r="F158" s="1">
        <f>PUNTAJE!I158</f>
        <v>0</v>
      </c>
      <c r="G158" s="1">
        <f>PUNTAJE!L158</f>
        <v>0</v>
      </c>
      <c r="H158" s="1">
        <f>PUNTAJE!O158</f>
        <v>0</v>
      </c>
      <c r="I158" s="1">
        <f>PUNTAJE!R158</f>
        <v>0</v>
      </c>
      <c r="J158" s="1">
        <f>PUNTAJE!U158</f>
        <v>0</v>
      </c>
      <c r="K158" s="1">
        <f>PUNTAJE!X158</f>
        <v>0</v>
      </c>
      <c r="L158" s="1">
        <f>PUNTAJE!AA158</f>
        <v>0</v>
      </c>
      <c r="M158" s="1">
        <f>PUNTAJE!AD158</f>
        <v>0</v>
      </c>
      <c r="N158" s="1">
        <f>PUNTAJE!AG158</f>
        <v>0</v>
      </c>
      <c r="O158" s="1">
        <f>PUNTAJE!AJ158</f>
        <v>0</v>
      </c>
      <c r="P158" s="1">
        <f>PUNTAJE!AM158</f>
        <v>0</v>
      </c>
      <c r="Q158" s="1">
        <f>PUNTAJE!AP158</f>
        <v>0</v>
      </c>
      <c r="R158" s="1">
        <f t="shared" si="27"/>
        <v>0</v>
      </c>
      <c r="S158" s="77" t="s">
        <v>471</v>
      </c>
      <c r="T158" s="77"/>
      <c r="U158" s="97"/>
      <c r="V158" s="76"/>
      <c r="W158" s="77"/>
      <c r="X158" s="75"/>
      <c r="Y158" s="76"/>
      <c r="Z158" s="77"/>
      <c r="AA158" s="97"/>
      <c r="AB158" s="76"/>
      <c r="AC158" s="14">
        <f>X158-AA158</f>
        <v>0</v>
      </c>
    </row>
    <row r="159" spans="1:29" ht="76.5" x14ac:dyDescent="0.2">
      <c r="A159" s="184">
        <v>150</v>
      </c>
      <c r="B159" s="49" t="s">
        <v>400</v>
      </c>
      <c r="C159" s="49" t="s">
        <v>193</v>
      </c>
      <c r="D159" s="132">
        <v>1</v>
      </c>
      <c r="E159" s="50" t="s">
        <v>331</v>
      </c>
      <c r="F159" s="1">
        <f>PUNTAJE!I159</f>
        <v>0</v>
      </c>
      <c r="G159" s="1">
        <f>PUNTAJE!L159</f>
        <v>0</v>
      </c>
      <c r="H159" s="1">
        <f>PUNTAJE!O159</f>
        <v>0</v>
      </c>
      <c r="I159" s="1">
        <f>PUNTAJE!R159</f>
        <v>0</v>
      </c>
      <c r="J159" s="1">
        <f>PUNTAJE!U159</f>
        <v>0</v>
      </c>
      <c r="K159" s="1">
        <f>PUNTAJE!X159</f>
        <v>0</v>
      </c>
      <c r="L159" s="1">
        <f>PUNTAJE!AA159</f>
        <v>0</v>
      </c>
      <c r="M159" s="1">
        <f>PUNTAJE!AD159</f>
        <v>0</v>
      </c>
      <c r="N159" s="1">
        <f>PUNTAJE!AG159</f>
        <v>500</v>
      </c>
      <c r="O159" s="1">
        <f>PUNTAJE!AJ159</f>
        <v>0</v>
      </c>
      <c r="P159" s="1">
        <f>PUNTAJE!AM159</f>
        <v>0</v>
      </c>
      <c r="Q159" s="1">
        <f>PUNTAJE!AP159</f>
        <v>0</v>
      </c>
      <c r="R159" s="1">
        <f t="shared" si="27"/>
        <v>500</v>
      </c>
      <c r="S159" s="77" t="s">
        <v>28</v>
      </c>
      <c r="T159" s="77" t="str">
        <f>VLOOKUP(A159,'EV TECNICA'!$A$10:$R$278,15,0)</f>
        <v xml:space="preserve">CUMPLE </v>
      </c>
      <c r="U159" s="97">
        <f t="shared" ref="U159:U162" si="32">N159</f>
        <v>500</v>
      </c>
      <c r="V159" s="204">
        <f>VLOOKUP(A159,'OFERTAS ECONOMICAS'!$A$10:$BC$279,42,0)</f>
        <v>241222</v>
      </c>
      <c r="W159" s="77"/>
      <c r="X159" s="74"/>
      <c r="Y159" s="76"/>
      <c r="Z159" s="77"/>
      <c r="AA159" s="74"/>
      <c r="AB159" s="76"/>
    </row>
    <row r="160" spans="1:29" ht="76.5" x14ac:dyDescent="0.2">
      <c r="A160" s="183">
        <v>151</v>
      </c>
      <c r="B160" s="49" t="s">
        <v>401</v>
      </c>
      <c r="C160" s="49" t="s">
        <v>193</v>
      </c>
      <c r="D160" s="132">
        <v>1</v>
      </c>
      <c r="E160" s="50" t="s">
        <v>331</v>
      </c>
      <c r="F160" s="1">
        <f>PUNTAJE!I160</f>
        <v>0</v>
      </c>
      <c r="G160" s="1">
        <f>PUNTAJE!L160</f>
        <v>0</v>
      </c>
      <c r="H160" s="1">
        <f>PUNTAJE!O160</f>
        <v>0</v>
      </c>
      <c r="I160" s="1">
        <f>PUNTAJE!R160</f>
        <v>0</v>
      </c>
      <c r="J160" s="1">
        <f>PUNTAJE!U160</f>
        <v>0</v>
      </c>
      <c r="K160" s="1">
        <f>PUNTAJE!X160</f>
        <v>0</v>
      </c>
      <c r="L160" s="1">
        <f>PUNTAJE!AA160</f>
        <v>0</v>
      </c>
      <c r="M160" s="1">
        <f>PUNTAJE!AD160</f>
        <v>0</v>
      </c>
      <c r="N160" s="1">
        <f>PUNTAJE!AG160</f>
        <v>500</v>
      </c>
      <c r="O160" s="1">
        <f>PUNTAJE!AJ160</f>
        <v>0</v>
      </c>
      <c r="P160" s="1">
        <f>PUNTAJE!AM160</f>
        <v>0</v>
      </c>
      <c r="Q160" s="1">
        <f>PUNTAJE!AP160</f>
        <v>0</v>
      </c>
      <c r="R160" s="1">
        <f t="shared" si="27"/>
        <v>500</v>
      </c>
      <c r="S160" s="77" t="s">
        <v>28</v>
      </c>
      <c r="T160" s="77" t="str">
        <f>VLOOKUP(A160,'EV TECNICA'!$A$10:$R$278,15,0)</f>
        <v xml:space="preserve">CUMPLE </v>
      </c>
      <c r="U160" s="97">
        <f t="shared" si="32"/>
        <v>500</v>
      </c>
      <c r="V160" s="204">
        <f>VLOOKUP(A160,'OFERTAS ECONOMICAS'!$A$10:$BC$279,42,0)</f>
        <v>241222</v>
      </c>
      <c r="W160" s="77"/>
      <c r="X160" s="75"/>
      <c r="Y160" s="76"/>
      <c r="Z160" s="77"/>
      <c r="AA160" s="74"/>
      <c r="AB160" s="76"/>
      <c r="AC160" s="14">
        <f>U160-X160</f>
        <v>500</v>
      </c>
    </row>
    <row r="161" spans="1:29" ht="76.5" x14ac:dyDescent="0.2">
      <c r="A161" s="184">
        <v>152</v>
      </c>
      <c r="B161" s="49" t="s">
        <v>402</v>
      </c>
      <c r="C161" s="49" t="s">
        <v>193</v>
      </c>
      <c r="D161" s="132">
        <v>1</v>
      </c>
      <c r="E161" s="50" t="s">
        <v>331</v>
      </c>
      <c r="F161" s="1">
        <f>PUNTAJE!I161</f>
        <v>0</v>
      </c>
      <c r="G161" s="1">
        <f>PUNTAJE!L161</f>
        <v>0</v>
      </c>
      <c r="H161" s="1">
        <f>PUNTAJE!O161</f>
        <v>0</v>
      </c>
      <c r="I161" s="1">
        <f>PUNTAJE!R161</f>
        <v>0</v>
      </c>
      <c r="J161" s="1">
        <f>PUNTAJE!U161</f>
        <v>0</v>
      </c>
      <c r="K161" s="1">
        <f>PUNTAJE!X161</f>
        <v>0</v>
      </c>
      <c r="L161" s="1">
        <f>PUNTAJE!AA161</f>
        <v>0</v>
      </c>
      <c r="M161" s="1">
        <f>PUNTAJE!AD161</f>
        <v>0</v>
      </c>
      <c r="N161" s="1">
        <f>PUNTAJE!AG161</f>
        <v>500</v>
      </c>
      <c r="O161" s="1">
        <f>PUNTAJE!AJ161</f>
        <v>0</v>
      </c>
      <c r="P161" s="1">
        <f>PUNTAJE!AM161</f>
        <v>0</v>
      </c>
      <c r="Q161" s="1">
        <f>PUNTAJE!AP161</f>
        <v>0</v>
      </c>
      <c r="R161" s="1">
        <f t="shared" si="27"/>
        <v>500</v>
      </c>
      <c r="S161" s="77" t="s">
        <v>28</v>
      </c>
      <c r="T161" s="77" t="str">
        <f>VLOOKUP(A161,'EV TECNICA'!$A$10:$R$278,15,0)</f>
        <v xml:space="preserve">CUMPLE </v>
      </c>
      <c r="U161" s="97">
        <f t="shared" si="32"/>
        <v>500</v>
      </c>
      <c r="V161" s="204">
        <f>VLOOKUP(A161,'OFERTAS ECONOMICAS'!$A$10:$BC$279,42,0)</f>
        <v>241222</v>
      </c>
      <c r="W161" s="77"/>
      <c r="X161" s="80"/>
      <c r="Y161" s="79"/>
      <c r="Z161" s="77"/>
      <c r="AA161" s="80"/>
      <c r="AB161" s="79"/>
    </row>
    <row r="162" spans="1:29" ht="89.25" x14ac:dyDescent="0.2">
      <c r="A162" s="183">
        <v>153</v>
      </c>
      <c r="B162" s="49" t="s">
        <v>403</v>
      </c>
      <c r="C162" s="49" t="s">
        <v>193</v>
      </c>
      <c r="D162" s="132">
        <v>1</v>
      </c>
      <c r="E162" s="50" t="s">
        <v>331</v>
      </c>
      <c r="F162" s="1">
        <f>PUNTAJE!I162</f>
        <v>0</v>
      </c>
      <c r="G162" s="1">
        <f>PUNTAJE!L162</f>
        <v>0</v>
      </c>
      <c r="H162" s="1">
        <f>PUNTAJE!O162</f>
        <v>0</v>
      </c>
      <c r="I162" s="1">
        <f>PUNTAJE!R162</f>
        <v>0</v>
      </c>
      <c r="J162" s="1">
        <f>PUNTAJE!U162</f>
        <v>0</v>
      </c>
      <c r="K162" s="1">
        <f>PUNTAJE!X162</f>
        <v>0</v>
      </c>
      <c r="L162" s="1">
        <f>PUNTAJE!AA162</f>
        <v>0</v>
      </c>
      <c r="M162" s="1">
        <f>PUNTAJE!AD162</f>
        <v>0</v>
      </c>
      <c r="N162" s="1">
        <f>PUNTAJE!AG162</f>
        <v>500</v>
      </c>
      <c r="O162" s="1">
        <f>PUNTAJE!AJ162</f>
        <v>0</v>
      </c>
      <c r="P162" s="1">
        <f>PUNTAJE!AM162</f>
        <v>0</v>
      </c>
      <c r="Q162" s="1">
        <f>PUNTAJE!AP162</f>
        <v>0</v>
      </c>
      <c r="R162" s="1">
        <f t="shared" si="27"/>
        <v>500</v>
      </c>
      <c r="S162" s="77" t="s">
        <v>28</v>
      </c>
      <c r="T162" s="77" t="str">
        <f>VLOOKUP(A162,'EV TECNICA'!$A$10:$R$278,15,0)</f>
        <v xml:space="preserve">CUMPLE </v>
      </c>
      <c r="U162" s="97">
        <f t="shared" si="32"/>
        <v>500</v>
      </c>
      <c r="V162" s="204">
        <f>VLOOKUP(A162,'OFERTAS ECONOMICAS'!$A$10:$BC$279,42,0)</f>
        <v>241222</v>
      </c>
      <c r="W162" s="77"/>
      <c r="X162" s="75"/>
      <c r="Y162" s="76"/>
      <c r="Z162" s="77"/>
      <c r="AA162" s="97"/>
      <c r="AB162" s="76"/>
      <c r="AC162" s="14">
        <f>X162-AA162</f>
        <v>0</v>
      </c>
    </row>
    <row r="163" spans="1:29" ht="38.25" x14ac:dyDescent="0.2">
      <c r="A163" s="184">
        <v>154</v>
      </c>
      <c r="B163" s="49" t="s">
        <v>208</v>
      </c>
      <c r="C163" s="49" t="s">
        <v>209</v>
      </c>
      <c r="D163" s="132">
        <v>1</v>
      </c>
      <c r="E163" s="50" t="s">
        <v>331</v>
      </c>
      <c r="F163" s="1">
        <f>PUNTAJE!I163</f>
        <v>0</v>
      </c>
      <c r="G163" s="1">
        <f>PUNTAJE!L163</f>
        <v>0</v>
      </c>
      <c r="H163" s="1">
        <f>PUNTAJE!O163</f>
        <v>0</v>
      </c>
      <c r="I163" s="1">
        <f>PUNTAJE!R163</f>
        <v>0</v>
      </c>
      <c r="J163" s="1">
        <f>PUNTAJE!U163</f>
        <v>0</v>
      </c>
      <c r="K163" s="1">
        <f>PUNTAJE!X163</f>
        <v>0</v>
      </c>
      <c r="L163" s="1">
        <f>PUNTAJE!AA163</f>
        <v>0</v>
      </c>
      <c r="M163" s="1">
        <f>PUNTAJE!AD163</f>
        <v>0</v>
      </c>
      <c r="N163" s="1">
        <f>PUNTAJE!AG163</f>
        <v>0</v>
      </c>
      <c r="O163" s="1">
        <f>PUNTAJE!AJ163</f>
        <v>0</v>
      </c>
      <c r="P163" s="1">
        <f>PUNTAJE!AM163</f>
        <v>0</v>
      </c>
      <c r="Q163" s="1">
        <f>PUNTAJE!AP163</f>
        <v>0</v>
      </c>
      <c r="R163" s="1">
        <f t="shared" si="27"/>
        <v>0</v>
      </c>
      <c r="S163" s="77" t="s">
        <v>471</v>
      </c>
      <c r="T163" s="96"/>
      <c r="U163" s="75"/>
      <c r="V163" s="76"/>
      <c r="W163" s="77"/>
      <c r="X163" s="74"/>
      <c r="Y163" s="76"/>
      <c r="Z163" s="77"/>
      <c r="AA163" s="74"/>
      <c r="AB163" s="76"/>
    </row>
    <row r="164" spans="1:29" ht="38.25" x14ac:dyDescent="0.2">
      <c r="A164" s="183">
        <v>155</v>
      </c>
      <c r="B164" s="49" t="s">
        <v>210</v>
      </c>
      <c r="C164" s="49" t="s">
        <v>209</v>
      </c>
      <c r="D164" s="132">
        <v>1</v>
      </c>
      <c r="E164" s="50" t="s">
        <v>331</v>
      </c>
      <c r="F164" s="1">
        <f>PUNTAJE!I164</f>
        <v>0</v>
      </c>
      <c r="G164" s="1">
        <f>PUNTAJE!L164</f>
        <v>0</v>
      </c>
      <c r="H164" s="1">
        <f>PUNTAJE!O164</f>
        <v>0</v>
      </c>
      <c r="I164" s="1">
        <f>PUNTAJE!R164</f>
        <v>0</v>
      </c>
      <c r="J164" s="1">
        <f>PUNTAJE!U164</f>
        <v>0</v>
      </c>
      <c r="K164" s="1">
        <f>PUNTAJE!X164</f>
        <v>0</v>
      </c>
      <c r="L164" s="1">
        <f>PUNTAJE!AA164</f>
        <v>0</v>
      </c>
      <c r="M164" s="1">
        <f>PUNTAJE!AD164</f>
        <v>0</v>
      </c>
      <c r="N164" s="1">
        <f>PUNTAJE!AG164</f>
        <v>0</v>
      </c>
      <c r="O164" s="1">
        <f>PUNTAJE!AJ164</f>
        <v>0</v>
      </c>
      <c r="P164" s="1">
        <f>PUNTAJE!AM164</f>
        <v>0</v>
      </c>
      <c r="Q164" s="1">
        <f>PUNTAJE!AP164</f>
        <v>0</v>
      </c>
      <c r="R164" s="1">
        <f t="shared" si="27"/>
        <v>0</v>
      </c>
      <c r="S164" s="77" t="s">
        <v>471</v>
      </c>
      <c r="T164" s="96"/>
      <c r="U164" s="75"/>
      <c r="V164" s="76"/>
      <c r="W164" s="131"/>
      <c r="X164" s="74"/>
      <c r="Y164" s="76"/>
      <c r="Z164" s="77"/>
      <c r="AA164" s="74"/>
      <c r="AB164" s="76"/>
    </row>
    <row r="165" spans="1:29" ht="38.25" x14ac:dyDescent="0.2">
      <c r="A165" s="184">
        <v>156</v>
      </c>
      <c r="B165" s="49" t="s">
        <v>211</v>
      </c>
      <c r="C165" s="49" t="s">
        <v>209</v>
      </c>
      <c r="D165" s="132">
        <v>1</v>
      </c>
      <c r="E165" s="50" t="s">
        <v>331</v>
      </c>
      <c r="F165" s="1">
        <f>PUNTAJE!I165</f>
        <v>0</v>
      </c>
      <c r="G165" s="1">
        <f>PUNTAJE!L165</f>
        <v>0</v>
      </c>
      <c r="H165" s="1">
        <f>PUNTAJE!O165</f>
        <v>0</v>
      </c>
      <c r="I165" s="1">
        <f>PUNTAJE!R165</f>
        <v>0</v>
      </c>
      <c r="J165" s="1">
        <f>PUNTAJE!U165</f>
        <v>0</v>
      </c>
      <c r="K165" s="1">
        <f>PUNTAJE!X165</f>
        <v>0</v>
      </c>
      <c r="L165" s="1">
        <f>PUNTAJE!AA165</f>
        <v>0</v>
      </c>
      <c r="M165" s="1">
        <f>PUNTAJE!AD165</f>
        <v>0</v>
      </c>
      <c r="N165" s="1">
        <f>PUNTAJE!AG165</f>
        <v>0</v>
      </c>
      <c r="O165" s="1">
        <f>PUNTAJE!AJ165</f>
        <v>0</v>
      </c>
      <c r="P165" s="1">
        <f>PUNTAJE!AM165</f>
        <v>0</v>
      </c>
      <c r="Q165" s="1">
        <f>PUNTAJE!AP165</f>
        <v>0</v>
      </c>
      <c r="R165" s="1">
        <f t="shared" si="27"/>
        <v>0</v>
      </c>
      <c r="S165" s="77" t="s">
        <v>471</v>
      </c>
      <c r="T165" s="77"/>
      <c r="U165" s="75"/>
      <c r="V165" s="76"/>
      <c r="W165" s="77"/>
      <c r="X165" s="80"/>
      <c r="Y165" s="79"/>
      <c r="Z165" s="77"/>
      <c r="AA165" s="80"/>
      <c r="AB165" s="79"/>
    </row>
    <row r="166" spans="1:29" ht="25.5" x14ac:dyDescent="0.2">
      <c r="A166" s="183">
        <v>157</v>
      </c>
      <c r="B166" s="49" t="s">
        <v>262</v>
      </c>
      <c r="C166" s="49" t="s">
        <v>261</v>
      </c>
      <c r="D166" s="132">
        <v>1</v>
      </c>
      <c r="E166" s="50" t="s">
        <v>331</v>
      </c>
      <c r="F166" s="1">
        <f>PUNTAJE!I166</f>
        <v>0</v>
      </c>
      <c r="G166" s="1">
        <f>PUNTAJE!L166</f>
        <v>0</v>
      </c>
      <c r="H166" s="1">
        <f>PUNTAJE!O166</f>
        <v>0</v>
      </c>
      <c r="I166" s="1">
        <f>PUNTAJE!R166</f>
        <v>0</v>
      </c>
      <c r="J166" s="1">
        <f>PUNTAJE!U166</f>
        <v>0</v>
      </c>
      <c r="K166" s="1">
        <f>PUNTAJE!X166</f>
        <v>0</v>
      </c>
      <c r="L166" s="1">
        <f>PUNTAJE!AA166</f>
        <v>0</v>
      </c>
      <c r="M166" s="1">
        <f>PUNTAJE!AD166</f>
        <v>0</v>
      </c>
      <c r="N166" s="1">
        <f>PUNTAJE!AG166</f>
        <v>0</v>
      </c>
      <c r="O166" s="1">
        <f>PUNTAJE!AJ166</f>
        <v>0</v>
      </c>
      <c r="P166" s="1">
        <f>PUNTAJE!AM166</f>
        <v>0</v>
      </c>
      <c r="Q166" s="1">
        <f>PUNTAJE!AP166</f>
        <v>0</v>
      </c>
      <c r="R166" s="1">
        <f t="shared" si="27"/>
        <v>0</v>
      </c>
      <c r="S166" s="77" t="s">
        <v>471</v>
      </c>
      <c r="T166" s="77"/>
      <c r="U166" s="97"/>
      <c r="V166" s="76"/>
      <c r="W166" s="77"/>
      <c r="X166" s="97"/>
      <c r="Y166" s="76"/>
      <c r="Z166" s="77"/>
      <c r="AA166" s="74"/>
      <c r="AB166" s="76"/>
      <c r="AC166" s="14">
        <f>U166-X166</f>
        <v>0</v>
      </c>
    </row>
    <row r="167" spans="1:29" ht="51" x14ac:dyDescent="0.2">
      <c r="A167" s="184">
        <v>158</v>
      </c>
      <c r="B167" s="49" t="s">
        <v>290</v>
      </c>
      <c r="C167" s="49" t="s">
        <v>291</v>
      </c>
      <c r="D167" s="132">
        <v>1</v>
      </c>
      <c r="E167" s="50" t="s">
        <v>331</v>
      </c>
      <c r="F167" s="1">
        <f>PUNTAJE!I167</f>
        <v>0</v>
      </c>
      <c r="G167" s="1">
        <f>PUNTAJE!L167</f>
        <v>0</v>
      </c>
      <c r="H167" s="1">
        <f>PUNTAJE!O167</f>
        <v>0</v>
      </c>
      <c r="I167" s="1">
        <f>PUNTAJE!R167</f>
        <v>0</v>
      </c>
      <c r="J167" s="1">
        <f>PUNTAJE!U167</f>
        <v>0</v>
      </c>
      <c r="K167" s="1">
        <f>PUNTAJE!X167</f>
        <v>0</v>
      </c>
      <c r="L167" s="1">
        <f>PUNTAJE!AA167</f>
        <v>0</v>
      </c>
      <c r="M167" s="1">
        <f>PUNTAJE!AD167</f>
        <v>0</v>
      </c>
      <c r="N167" s="1">
        <f>PUNTAJE!AG167</f>
        <v>0</v>
      </c>
      <c r="O167" s="1">
        <f>PUNTAJE!AJ167</f>
        <v>0</v>
      </c>
      <c r="P167" s="1">
        <f>PUNTAJE!AM167</f>
        <v>0</v>
      </c>
      <c r="Q167" s="1">
        <f>PUNTAJE!AP167</f>
        <v>0</v>
      </c>
      <c r="R167" s="1">
        <f t="shared" si="27"/>
        <v>0</v>
      </c>
      <c r="S167" s="77" t="s">
        <v>471</v>
      </c>
      <c r="T167" s="77"/>
      <c r="U167" s="97"/>
      <c r="V167" s="76"/>
      <c r="W167" s="77"/>
      <c r="X167" s="80"/>
      <c r="Y167" s="79"/>
      <c r="Z167" s="77"/>
      <c r="AA167" s="74"/>
      <c r="AB167" s="76"/>
    </row>
    <row r="168" spans="1:29" ht="38.25" x14ac:dyDescent="0.2">
      <c r="A168" s="183">
        <v>159</v>
      </c>
      <c r="B168" s="49" t="s">
        <v>54</v>
      </c>
      <c r="C168" s="49" t="s">
        <v>55</v>
      </c>
      <c r="D168" s="132">
        <v>1</v>
      </c>
      <c r="E168" s="50" t="s">
        <v>331</v>
      </c>
      <c r="F168" s="1">
        <f>PUNTAJE!I168</f>
        <v>0</v>
      </c>
      <c r="G168" s="1">
        <f>PUNTAJE!L168</f>
        <v>0</v>
      </c>
      <c r="H168" s="1">
        <f>PUNTAJE!O168</f>
        <v>476.48931332423831</v>
      </c>
      <c r="I168" s="1">
        <f>PUNTAJE!R168</f>
        <v>500</v>
      </c>
      <c r="J168" s="1">
        <f>PUNTAJE!U168</f>
        <v>0</v>
      </c>
      <c r="K168" s="1">
        <f>PUNTAJE!X168</f>
        <v>0</v>
      </c>
      <c r="L168" s="1">
        <f>PUNTAJE!AA168</f>
        <v>0</v>
      </c>
      <c r="M168" s="1">
        <f>PUNTAJE!AD168</f>
        <v>0</v>
      </c>
      <c r="N168" s="1">
        <f>PUNTAJE!AG168</f>
        <v>0</v>
      </c>
      <c r="O168" s="1">
        <f>PUNTAJE!AJ168</f>
        <v>0</v>
      </c>
      <c r="P168" s="1">
        <f>PUNTAJE!AM168</f>
        <v>0</v>
      </c>
      <c r="Q168" s="1">
        <f>PUNTAJE!AP168</f>
        <v>0</v>
      </c>
      <c r="R168" s="1">
        <f t="shared" si="27"/>
        <v>500</v>
      </c>
      <c r="S168" s="77" t="s">
        <v>309</v>
      </c>
      <c r="T168" s="77" t="str">
        <f>VLOOKUP(A168,'EV TECNICA'!$A$10:$R$278,10,0)</f>
        <v>CUMPLE</v>
      </c>
      <c r="U168" s="78">
        <f>I168</f>
        <v>500</v>
      </c>
      <c r="V168" s="204">
        <f>VLOOKUP(A168,'OFERTAS ECONOMICAS'!$A$10:$BC$279,22,0)</f>
        <v>10478</v>
      </c>
      <c r="W168" s="77"/>
      <c r="X168" s="97"/>
      <c r="Y168" s="76"/>
      <c r="Z168" s="96"/>
      <c r="AA168" s="74"/>
      <c r="AB168" s="76"/>
      <c r="AC168" s="14">
        <f t="shared" ref="AC168:AC169" si="33">U168-X168</f>
        <v>500</v>
      </c>
    </row>
    <row r="169" spans="1:29" ht="25.5" x14ac:dyDescent="0.2">
      <c r="A169" s="184">
        <v>160</v>
      </c>
      <c r="B169" s="49" t="s">
        <v>58</v>
      </c>
      <c r="C169" s="49" t="s">
        <v>57</v>
      </c>
      <c r="D169" s="132">
        <v>1</v>
      </c>
      <c r="E169" s="50" t="s">
        <v>331</v>
      </c>
      <c r="F169" s="1">
        <f>PUNTAJE!I169</f>
        <v>0</v>
      </c>
      <c r="G169" s="1">
        <f>PUNTAJE!L169</f>
        <v>0</v>
      </c>
      <c r="H169" s="1">
        <f>PUNTAJE!O169</f>
        <v>0</v>
      </c>
      <c r="I169" s="1">
        <f>PUNTAJE!R169</f>
        <v>0</v>
      </c>
      <c r="J169" s="1">
        <f>PUNTAJE!U169</f>
        <v>0</v>
      </c>
      <c r="K169" s="1">
        <f>PUNTAJE!X169</f>
        <v>0</v>
      </c>
      <c r="L169" s="1">
        <f>PUNTAJE!AA169</f>
        <v>0</v>
      </c>
      <c r="M169" s="1">
        <f>PUNTAJE!AD169</f>
        <v>0</v>
      </c>
      <c r="N169" s="1">
        <f>PUNTAJE!AG169</f>
        <v>0</v>
      </c>
      <c r="O169" s="1">
        <f>PUNTAJE!AJ169</f>
        <v>0</v>
      </c>
      <c r="P169" s="1">
        <f>PUNTAJE!AM169</f>
        <v>0</v>
      </c>
      <c r="Q169" s="1">
        <f>PUNTAJE!AP169</f>
        <v>0</v>
      </c>
      <c r="R169" s="1">
        <f t="shared" si="27"/>
        <v>0</v>
      </c>
      <c r="S169" s="77" t="s">
        <v>471</v>
      </c>
      <c r="T169" s="77"/>
      <c r="U169" s="97"/>
      <c r="V169" s="76"/>
      <c r="W169" s="77"/>
      <c r="X169" s="97"/>
      <c r="Y169" s="76"/>
      <c r="Z169" s="96"/>
      <c r="AA169" s="74"/>
      <c r="AB169" s="76"/>
      <c r="AC169" s="14">
        <f t="shared" si="33"/>
        <v>0</v>
      </c>
    </row>
    <row r="170" spans="1:29" ht="38.25" x14ac:dyDescent="0.2">
      <c r="A170" s="183">
        <v>161</v>
      </c>
      <c r="B170" s="49" t="s">
        <v>67</v>
      </c>
      <c r="C170" s="49" t="s">
        <v>65</v>
      </c>
      <c r="D170" s="132">
        <v>1</v>
      </c>
      <c r="E170" s="50" t="s">
        <v>331</v>
      </c>
      <c r="F170" s="1">
        <f>PUNTAJE!I170</f>
        <v>0</v>
      </c>
      <c r="G170" s="1">
        <f>PUNTAJE!L170</f>
        <v>0</v>
      </c>
      <c r="H170" s="1">
        <f>PUNTAJE!O170</f>
        <v>0</v>
      </c>
      <c r="I170" s="1">
        <f>PUNTAJE!R170</f>
        <v>0</v>
      </c>
      <c r="J170" s="1">
        <f>PUNTAJE!U170</f>
        <v>0</v>
      </c>
      <c r="K170" s="1">
        <f>PUNTAJE!X170</f>
        <v>0</v>
      </c>
      <c r="L170" s="1">
        <f>PUNTAJE!AA170</f>
        <v>0</v>
      </c>
      <c r="M170" s="1">
        <f>PUNTAJE!AD170</f>
        <v>0</v>
      </c>
      <c r="N170" s="1">
        <f>PUNTAJE!AG170</f>
        <v>0</v>
      </c>
      <c r="O170" s="1">
        <f>PUNTAJE!AJ170</f>
        <v>0</v>
      </c>
      <c r="P170" s="1">
        <f>PUNTAJE!AM170</f>
        <v>0</v>
      </c>
      <c r="Q170" s="1">
        <f>PUNTAJE!AP170</f>
        <v>0</v>
      </c>
      <c r="R170" s="1">
        <f t="shared" si="27"/>
        <v>0</v>
      </c>
      <c r="S170" s="77" t="s">
        <v>471</v>
      </c>
      <c r="T170" s="77"/>
      <c r="U170" s="75"/>
      <c r="V170" s="76"/>
      <c r="W170" s="77"/>
      <c r="X170" s="80"/>
      <c r="Y170" s="79"/>
      <c r="Z170" s="77"/>
      <c r="AA170" s="80"/>
      <c r="AB170" s="79"/>
    </row>
    <row r="171" spans="1:29" ht="38.25" x14ac:dyDescent="0.2">
      <c r="A171" s="184">
        <v>162</v>
      </c>
      <c r="B171" s="49" t="s">
        <v>68</v>
      </c>
      <c r="C171" s="49" t="s">
        <v>65</v>
      </c>
      <c r="D171" s="132">
        <v>1</v>
      </c>
      <c r="E171" s="50" t="s">
        <v>331</v>
      </c>
      <c r="F171" s="1">
        <f>PUNTAJE!I171</f>
        <v>0</v>
      </c>
      <c r="G171" s="1">
        <f>PUNTAJE!L171</f>
        <v>0</v>
      </c>
      <c r="H171" s="1">
        <f>PUNTAJE!O171</f>
        <v>0</v>
      </c>
      <c r="I171" s="1">
        <f>PUNTAJE!R171</f>
        <v>500</v>
      </c>
      <c r="J171" s="1">
        <f>PUNTAJE!U171</f>
        <v>0</v>
      </c>
      <c r="K171" s="1">
        <f>PUNTAJE!X171</f>
        <v>0</v>
      </c>
      <c r="L171" s="1">
        <f>PUNTAJE!AA171</f>
        <v>0</v>
      </c>
      <c r="M171" s="1">
        <f>PUNTAJE!AD171</f>
        <v>0</v>
      </c>
      <c r="N171" s="1">
        <f>PUNTAJE!AG171</f>
        <v>0</v>
      </c>
      <c r="O171" s="1">
        <f>PUNTAJE!AJ171</f>
        <v>0</v>
      </c>
      <c r="P171" s="1">
        <f>PUNTAJE!AM171</f>
        <v>0</v>
      </c>
      <c r="Q171" s="1">
        <f>PUNTAJE!AP171</f>
        <v>0</v>
      </c>
      <c r="R171" s="1">
        <f t="shared" si="27"/>
        <v>500</v>
      </c>
      <c r="S171" s="77" t="s">
        <v>309</v>
      </c>
      <c r="T171" s="77" t="str">
        <f>VLOOKUP(A171,'EV TECNICA'!$A$10:$R$278,10,0)</f>
        <v>CUMPLE</v>
      </c>
      <c r="U171" s="78">
        <f>I171</f>
        <v>500</v>
      </c>
      <c r="V171" s="204">
        <f>VLOOKUP(A171,'OFERTAS ECONOMICAS'!$A$10:$BC$279,22,0)</f>
        <v>10045</v>
      </c>
      <c r="W171" s="77"/>
      <c r="X171" s="80"/>
      <c r="Y171" s="79"/>
      <c r="Z171" s="77"/>
      <c r="AA171" s="74"/>
      <c r="AB171" s="76"/>
    </row>
    <row r="172" spans="1:29" ht="25.5" x14ac:dyDescent="0.2">
      <c r="A172" s="183">
        <v>163</v>
      </c>
      <c r="B172" s="49" t="s">
        <v>71</v>
      </c>
      <c r="C172" s="49" t="s">
        <v>72</v>
      </c>
      <c r="D172" s="132">
        <v>1</v>
      </c>
      <c r="E172" s="50" t="s">
        <v>331</v>
      </c>
      <c r="F172" s="1">
        <f>PUNTAJE!I172</f>
        <v>0</v>
      </c>
      <c r="G172" s="1">
        <f>PUNTAJE!L172</f>
        <v>0</v>
      </c>
      <c r="H172" s="1">
        <f>PUNTAJE!O172</f>
        <v>0</v>
      </c>
      <c r="I172" s="1">
        <f>PUNTAJE!R172</f>
        <v>0</v>
      </c>
      <c r="J172" s="1">
        <f>PUNTAJE!U172</f>
        <v>0</v>
      </c>
      <c r="K172" s="1">
        <f>PUNTAJE!X172</f>
        <v>0</v>
      </c>
      <c r="L172" s="1">
        <f>PUNTAJE!AA172</f>
        <v>0</v>
      </c>
      <c r="M172" s="1">
        <f>PUNTAJE!AD172</f>
        <v>0</v>
      </c>
      <c r="N172" s="1">
        <f>PUNTAJE!AG172</f>
        <v>0</v>
      </c>
      <c r="O172" s="1">
        <f>PUNTAJE!AJ172</f>
        <v>0</v>
      </c>
      <c r="P172" s="1">
        <f>PUNTAJE!AM172</f>
        <v>0</v>
      </c>
      <c r="Q172" s="1">
        <f>PUNTAJE!AP172</f>
        <v>0</v>
      </c>
      <c r="R172" s="1">
        <f t="shared" si="27"/>
        <v>0</v>
      </c>
      <c r="S172" s="77" t="s">
        <v>471</v>
      </c>
      <c r="T172" s="77"/>
      <c r="U172" s="75"/>
      <c r="V172" s="76"/>
      <c r="W172" s="77"/>
      <c r="X172" s="80"/>
      <c r="Y172" s="79"/>
      <c r="Z172" s="77"/>
      <c r="AA172" s="80"/>
      <c r="AB172" s="79"/>
    </row>
    <row r="173" spans="1:29" ht="89.25" x14ac:dyDescent="0.2">
      <c r="A173" s="184">
        <v>164</v>
      </c>
      <c r="B173" s="49" t="s">
        <v>404</v>
      </c>
      <c r="C173" s="49" t="s">
        <v>73</v>
      </c>
      <c r="D173" s="132">
        <v>1</v>
      </c>
      <c r="E173" s="50" t="s">
        <v>331</v>
      </c>
      <c r="F173" s="1">
        <f>PUNTAJE!I173</f>
        <v>500</v>
      </c>
      <c r="G173" s="1">
        <f>PUNTAJE!L173</f>
        <v>0</v>
      </c>
      <c r="H173" s="1">
        <f>PUNTAJE!O173</f>
        <v>0</v>
      </c>
      <c r="I173" s="1">
        <f>PUNTAJE!R173</f>
        <v>0</v>
      </c>
      <c r="J173" s="1">
        <f>PUNTAJE!U173</f>
        <v>372.62872628726285</v>
      </c>
      <c r="K173" s="1">
        <f>PUNTAJE!X173</f>
        <v>313.29113924050631</v>
      </c>
      <c r="L173" s="1">
        <f>PUNTAJE!AA173</f>
        <v>0</v>
      </c>
      <c r="M173" s="1">
        <f>PUNTAJE!AD173</f>
        <v>0</v>
      </c>
      <c r="N173" s="1">
        <f>PUNTAJE!AG173</f>
        <v>0</v>
      </c>
      <c r="O173" s="1">
        <f>PUNTAJE!AJ173</f>
        <v>0</v>
      </c>
      <c r="P173" s="1">
        <f>PUNTAJE!AM173</f>
        <v>0</v>
      </c>
      <c r="Q173" s="1">
        <f>PUNTAJE!AP173</f>
        <v>0</v>
      </c>
      <c r="R173" s="1">
        <f t="shared" si="27"/>
        <v>500</v>
      </c>
      <c r="S173" s="77" t="s">
        <v>449</v>
      </c>
      <c r="T173" s="77" t="str">
        <f>VLOOKUP(A173,'EV TECNICA'!$A$10:$R$278,7,0)</f>
        <v xml:space="preserve">CUMPLE </v>
      </c>
      <c r="U173" s="203">
        <f>F173</f>
        <v>500</v>
      </c>
      <c r="V173" s="76">
        <f>VLOOKUP(A173,'OFERTAS ECONOMICAS'!$A$10:$BC$279,10,0)</f>
        <v>4950</v>
      </c>
      <c r="W173" s="77"/>
      <c r="X173" s="97"/>
      <c r="Y173" s="76"/>
      <c r="Z173" s="96"/>
      <c r="AA173" s="74"/>
      <c r="AB173" s="76"/>
      <c r="AC173" s="14">
        <f t="shared" ref="AC173:AC174" si="34">U173-X173</f>
        <v>500</v>
      </c>
    </row>
    <row r="174" spans="1:29" ht="38.25" x14ac:dyDescent="0.2">
      <c r="A174" s="183">
        <v>165</v>
      </c>
      <c r="B174" s="49" t="s">
        <v>83</v>
      </c>
      <c r="C174" s="49" t="s">
        <v>82</v>
      </c>
      <c r="D174" s="132">
        <v>1</v>
      </c>
      <c r="E174" s="50" t="s">
        <v>331</v>
      </c>
      <c r="F174" s="1">
        <f>PUNTAJE!I174</f>
        <v>0</v>
      </c>
      <c r="G174" s="1">
        <f>PUNTAJE!L174</f>
        <v>0</v>
      </c>
      <c r="H174" s="1">
        <f>PUNTAJE!O174</f>
        <v>0</v>
      </c>
      <c r="I174" s="1">
        <f>PUNTAJE!R174</f>
        <v>0</v>
      </c>
      <c r="J174" s="1">
        <f>PUNTAJE!U174</f>
        <v>0</v>
      </c>
      <c r="K174" s="1">
        <f>PUNTAJE!X174</f>
        <v>0</v>
      </c>
      <c r="L174" s="1">
        <f>PUNTAJE!AA174</f>
        <v>0</v>
      </c>
      <c r="M174" s="1">
        <f>PUNTAJE!AD174</f>
        <v>0</v>
      </c>
      <c r="N174" s="1">
        <f>PUNTAJE!AG174</f>
        <v>0</v>
      </c>
      <c r="O174" s="1">
        <f>PUNTAJE!AJ174</f>
        <v>0</v>
      </c>
      <c r="P174" s="1">
        <f>PUNTAJE!AM174</f>
        <v>0</v>
      </c>
      <c r="Q174" s="1">
        <f>PUNTAJE!AP174</f>
        <v>0</v>
      </c>
      <c r="R174" s="1">
        <f t="shared" si="27"/>
        <v>0</v>
      </c>
      <c r="S174" s="77" t="s">
        <v>471</v>
      </c>
      <c r="T174" s="77"/>
      <c r="U174" s="97"/>
      <c r="V174" s="76"/>
      <c r="W174" s="77"/>
      <c r="X174" s="97"/>
      <c r="Y174" s="76"/>
      <c r="Z174" s="77"/>
      <c r="AA174" s="74"/>
      <c r="AB174" s="76"/>
      <c r="AC174" s="14">
        <f t="shared" si="34"/>
        <v>0</v>
      </c>
    </row>
    <row r="175" spans="1:29" ht="51" x14ac:dyDescent="0.2">
      <c r="A175" s="184">
        <v>166</v>
      </c>
      <c r="B175" s="49" t="s">
        <v>405</v>
      </c>
      <c r="C175" s="49" t="s">
        <v>84</v>
      </c>
      <c r="D175" s="132">
        <v>1</v>
      </c>
      <c r="E175" s="50" t="s">
        <v>331</v>
      </c>
      <c r="F175" s="1">
        <f>PUNTAJE!I175</f>
        <v>0</v>
      </c>
      <c r="G175" s="1">
        <f>PUNTAJE!L175</f>
        <v>0</v>
      </c>
      <c r="H175" s="1">
        <f>PUNTAJE!O175</f>
        <v>0</v>
      </c>
      <c r="I175" s="1">
        <f>PUNTAJE!R175</f>
        <v>0</v>
      </c>
      <c r="J175" s="1">
        <f>PUNTAJE!U175</f>
        <v>0</v>
      </c>
      <c r="K175" s="1">
        <f>PUNTAJE!X175</f>
        <v>0</v>
      </c>
      <c r="L175" s="1">
        <f>PUNTAJE!AA175</f>
        <v>0</v>
      </c>
      <c r="M175" s="1">
        <f>PUNTAJE!AD175</f>
        <v>0</v>
      </c>
      <c r="N175" s="1">
        <f>PUNTAJE!AG175</f>
        <v>0</v>
      </c>
      <c r="O175" s="1">
        <f>PUNTAJE!AJ175</f>
        <v>0</v>
      </c>
      <c r="P175" s="1">
        <f>PUNTAJE!AM175</f>
        <v>0</v>
      </c>
      <c r="Q175" s="1">
        <f>PUNTAJE!AP175</f>
        <v>0</v>
      </c>
      <c r="R175" s="1">
        <f t="shared" si="27"/>
        <v>0</v>
      </c>
      <c r="S175" s="77" t="s">
        <v>471</v>
      </c>
      <c r="T175" s="77"/>
      <c r="U175" s="97"/>
      <c r="V175" s="76"/>
      <c r="W175" s="77"/>
      <c r="X175" s="97"/>
      <c r="Y175" s="76"/>
      <c r="Z175" s="77"/>
      <c r="AA175" s="75"/>
      <c r="AB175" s="76"/>
      <c r="AC175" s="14">
        <f>X175-AA175</f>
        <v>0</v>
      </c>
    </row>
    <row r="176" spans="1:29" ht="38.25" x14ac:dyDescent="0.2">
      <c r="A176" s="183">
        <v>167</v>
      </c>
      <c r="B176" s="49" t="s">
        <v>85</v>
      </c>
      <c r="C176" s="49" t="s">
        <v>86</v>
      </c>
      <c r="D176" s="132">
        <v>1</v>
      </c>
      <c r="E176" s="50" t="s">
        <v>331</v>
      </c>
      <c r="F176" s="1">
        <f>PUNTAJE!I176</f>
        <v>0</v>
      </c>
      <c r="G176" s="1">
        <f>PUNTAJE!L176</f>
        <v>0</v>
      </c>
      <c r="H176" s="1">
        <f>PUNTAJE!O176</f>
        <v>0</v>
      </c>
      <c r="I176" s="1">
        <f>PUNTAJE!R176</f>
        <v>0</v>
      </c>
      <c r="J176" s="1">
        <f>PUNTAJE!U176</f>
        <v>0</v>
      </c>
      <c r="K176" s="1">
        <f>PUNTAJE!X176</f>
        <v>0</v>
      </c>
      <c r="L176" s="1">
        <f>PUNTAJE!AA176</f>
        <v>0</v>
      </c>
      <c r="M176" s="1">
        <f>PUNTAJE!AD176</f>
        <v>0</v>
      </c>
      <c r="N176" s="1">
        <f>PUNTAJE!AG176</f>
        <v>0</v>
      </c>
      <c r="O176" s="1">
        <f>PUNTAJE!AJ176</f>
        <v>0</v>
      </c>
      <c r="P176" s="1">
        <f>PUNTAJE!AM176</f>
        <v>0</v>
      </c>
      <c r="Q176" s="1">
        <f>PUNTAJE!AP176</f>
        <v>0</v>
      </c>
      <c r="R176" s="1">
        <f t="shared" si="27"/>
        <v>0</v>
      </c>
      <c r="S176" s="77" t="s">
        <v>471</v>
      </c>
      <c r="T176" s="77"/>
      <c r="U176" s="75"/>
      <c r="V176" s="76"/>
      <c r="W176" s="77"/>
      <c r="X176" s="80"/>
      <c r="Y176" s="79"/>
      <c r="Z176" s="77"/>
      <c r="AA176" s="80"/>
      <c r="AB176" s="79"/>
    </row>
    <row r="177" spans="1:28" ht="25.5" x14ac:dyDescent="0.2">
      <c r="A177" s="184">
        <v>168</v>
      </c>
      <c r="B177" s="49" t="s">
        <v>111</v>
      </c>
      <c r="C177" s="49" t="s">
        <v>107</v>
      </c>
      <c r="D177" s="132">
        <v>1</v>
      </c>
      <c r="E177" s="50" t="s">
        <v>331</v>
      </c>
      <c r="F177" s="1">
        <f>PUNTAJE!I177</f>
        <v>0</v>
      </c>
      <c r="G177" s="1">
        <f>PUNTAJE!L177</f>
        <v>0</v>
      </c>
      <c r="H177" s="1">
        <f>PUNTAJE!O177</f>
        <v>0</v>
      </c>
      <c r="I177" s="1">
        <f>PUNTAJE!R177</f>
        <v>0</v>
      </c>
      <c r="J177" s="1">
        <f>PUNTAJE!U177</f>
        <v>0</v>
      </c>
      <c r="K177" s="1">
        <f>PUNTAJE!X177</f>
        <v>0</v>
      </c>
      <c r="L177" s="1">
        <f>PUNTAJE!AA177</f>
        <v>0</v>
      </c>
      <c r="M177" s="1">
        <f>PUNTAJE!AD177</f>
        <v>0</v>
      </c>
      <c r="N177" s="1">
        <f>PUNTAJE!AG177</f>
        <v>0</v>
      </c>
      <c r="O177" s="1">
        <f>PUNTAJE!AJ177</f>
        <v>0</v>
      </c>
      <c r="P177" s="1">
        <f>PUNTAJE!AM177</f>
        <v>0</v>
      </c>
      <c r="Q177" s="1">
        <f>PUNTAJE!AP177</f>
        <v>0</v>
      </c>
      <c r="R177" s="1">
        <f t="shared" si="27"/>
        <v>0</v>
      </c>
      <c r="S177" s="77" t="s">
        <v>471</v>
      </c>
      <c r="T177" s="77"/>
      <c r="U177" s="97"/>
      <c r="V177" s="76"/>
      <c r="W177" s="77"/>
      <c r="X177" s="80"/>
      <c r="Y177" s="79"/>
      <c r="Z177" s="77"/>
      <c r="AA177" s="74"/>
      <c r="AB177" s="76"/>
    </row>
    <row r="178" spans="1:28" ht="25.5" x14ac:dyDescent="0.2">
      <c r="A178" s="183">
        <v>169</v>
      </c>
      <c r="B178" s="49" t="s">
        <v>406</v>
      </c>
      <c r="C178" s="49" t="s">
        <v>107</v>
      </c>
      <c r="D178" s="132">
        <v>1</v>
      </c>
      <c r="E178" s="50" t="s">
        <v>331</v>
      </c>
      <c r="F178" s="1">
        <f>PUNTAJE!I178</f>
        <v>0</v>
      </c>
      <c r="G178" s="1">
        <f>PUNTAJE!L178</f>
        <v>0</v>
      </c>
      <c r="H178" s="1">
        <f>PUNTAJE!O178</f>
        <v>0</v>
      </c>
      <c r="I178" s="1">
        <f>PUNTAJE!R178</f>
        <v>500</v>
      </c>
      <c r="J178" s="1">
        <f>PUNTAJE!U178</f>
        <v>0</v>
      </c>
      <c r="K178" s="1">
        <f>PUNTAJE!X178</f>
        <v>0</v>
      </c>
      <c r="L178" s="1">
        <f>PUNTAJE!AA178</f>
        <v>0</v>
      </c>
      <c r="M178" s="1">
        <f>PUNTAJE!AD178</f>
        <v>0</v>
      </c>
      <c r="N178" s="1">
        <f>PUNTAJE!AG178</f>
        <v>0</v>
      </c>
      <c r="O178" s="1">
        <f>PUNTAJE!AJ178</f>
        <v>0</v>
      </c>
      <c r="P178" s="1">
        <f>PUNTAJE!AM178</f>
        <v>0</v>
      </c>
      <c r="Q178" s="1">
        <f>PUNTAJE!AP178</f>
        <v>0</v>
      </c>
      <c r="R178" s="1">
        <f t="shared" si="27"/>
        <v>500</v>
      </c>
      <c r="S178" s="77" t="s">
        <v>309</v>
      </c>
      <c r="T178" s="77" t="str">
        <f>VLOOKUP(A178,'EV TECNICA'!$A$10:$R$278,10,0)</f>
        <v>CUMPLE</v>
      </c>
      <c r="U178" s="78">
        <f>I178</f>
        <v>500</v>
      </c>
      <c r="V178" s="204">
        <f>VLOOKUP(A178,'OFERTAS ECONOMICAS'!$A$10:$BC$279,22,0)</f>
        <v>294318</v>
      </c>
      <c r="W178" s="77"/>
      <c r="X178" s="80"/>
      <c r="Y178" s="79"/>
      <c r="Z178" s="77"/>
      <c r="AA178" s="74"/>
      <c r="AB178" s="76"/>
    </row>
    <row r="179" spans="1:28" ht="25.5" x14ac:dyDescent="0.2">
      <c r="A179" s="184">
        <v>170</v>
      </c>
      <c r="B179" s="49" t="s">
        <v>113</v>
      </c>
      <c r="C179" s="49" t="s">
        <v>107</v>
      </c>
      <c r="D179" s="132">
        <v>1</v>
      </c>
      <c r="E179" s="50" t="s">
        <v>331</v>
      </c>
      <c r="F179" s="1">
        <f>PUNTAJE!I179</f>
        <v>0</v>
      </c>
      <c r="G179" s="1">
        <f>PUNTAJE!L179</f>
        <v>0</v>
      </c>
      <c r="H179" s="1">
        <f>PUNTAJE!O179</f>
        <v>0</v>
      </c>
      <c r="I179" s="1">
        <f>PUNTAJE!R179</f>
        <v>0</v>
      </c>
      <c r="J179" s="1">
        <f>PUNTAJE!U179</f>
        <v>0</v>
      </c>
      <c r="K179" s="1">
        <f>PUNTAJE!X179</f>
        <v>0</v>
      </c>
      <c r="L179" s="1">
        <f>PUNTAJE!AA179</f>
        <v>0</v>
      </c>
      <c r="M179" s="1">
        <f>PUNTAJE!AD179</f>
        <v>0</v>
      </c>
      <c r="N179" s="1">
        <f>PUNTAJE!AG179</f>
        <v>0</v>
      </c>
      <c r="O179" s="1">
        <f>PUNTAJE!AJ179</f>
        <v>0</v>
      </c>
      <c r="P179" s="1">
        <f>PUNTAJE!AM179</f>
        <v>0</v>
      </c>
      <c r="Q179" s="1">
        <f>PUNTAJE!AP179</f>
        <v>0</v>
      </c>
      <c r="R179" s="1">
        <f t="shared" si="27"/>
        <v>0</v>
      </c>
      <c r="S179" s="77" t="s">
        <v>471</v>
      </c>
      <c r="T179" s="77"/>
      <c r="U179" s="97"/>
      <c r="V179" s="76"/>
      <c r="W179" s="77"/>
      <c r="X179" s="80"/>
      <c r="Y179" s="79"/>
      <c r="Z179" s="77"/>
      <c r="AA179" s="74"/>
      <c r="AB179" s="76"/>
    </row>
    <row r="180" spans="1:28" x14ac:dyDescent="0.2">
      <c r="A180" s="183">
        <v>171</v>
      </c>
      <c r="B180" s="49" t="s">
        <v>114</v>
      </c>
      <c r="C180" s="49" t="s">
        <v>107</v>
      </c>
      <c r="D180" s="132">
        <v>1</v>
      </c>
      <c r="E180" s="50" t="s">
        <v>331</v>
      </c>
      <c r="F180" s="1">
        <f>PUNTAJE!I180</f>
        <v>0</v>
      </c>
      <c r="G180" s="1">
        <f>PUNTAJE!L180</f>
        <v>0</v>
      </c>
      <c r="H180" s="1">
        <f>PUNTAJE!O180</f>
        <v>0</v>
      </c>
      <c r="I180" s="1">
        <f>PUNTAJE!R180</f>
        <v>0</v>
      </c>
      <c r="J180" s="1">
        <f>PUNTAJE!U180</f>
        <v>0</v>
      </c>
      <c r="K180" s="1">
        <f>PUNTAJE!X180</f>
        <v>0</v>
      </c>
      <c r="L180" s="1">
        <f>PUNTAJE!AA180</f>
        <v>0</v>
      </c>
      <c r="M180" s="1">
        <f>PUNTAJE!AD180</f>
        <v>0</v>
      </c>
      <c r="N180" s="1">
        <f>PUNTAJE!AG180</f>
        <v>0</v>
      </c>
      <c r="O180" s="1">
        <f>PUNTAJE!AJ180</f>
        <v>0</v>
      </c>
      <c r="P180" s="1">
        <f>PUNTAJE!AM180</f>
        <v>0</v>
      </c>
      <c r="Q180" s="1">
        <f>PUNTAJE!AP180</f>
        <v>0</v>
      </c>
      <c r="R180" s="1">
        <f t="shared" si="27"/>
        <v>0</v>
      </c>
      <c r="S180" s="77" t="s">
        <v>471</v>
      </c>
      <c r="T180" s="74"/>
      <c r="U180" s="75"/>
      <c r="V180" s="76"/>
      <c r="W180" s="131"/>
      <c r="X180" s="74"/>
      <c r="Y180" s="76"/>
      <c r="Z180" s="77"/>
      <c r="AA180" s="74"/>
      <c r="AB180" s="76"/>
    </row>
    <row r="181" spans="1:28" ht="51" x14ac:dyDescent="0.2">
      <c r="A181" s="184">
        <v>172</v>
      </c>
      <c r="B181" s="49" t="s">
        <v>407</v>
      </c>
      <c r="C181" s="49" t="s">
        <v>43</v>
      </c>
      <c r="D181" s="132">
        <v>1</v>
      </c>
      <c r="E181" s="50" t="s">
        <v>331</v>
      </c>
      <c r="F181" s="1">
        <f>PUNTAJE!I181</f>
        <v>0</v>
      </c>
      <c r="G181" s="1">
        <f>PUNTAJE!L181</f>
        <v>0</v>
      </c>
      <c r="H181" s="1">
        <f>PUNTAJE!O181</f>
        <v>0</v>
      </c>
      <c r="I181" s="1">
        <f>PUNTAJE!R181</f>
        <v>0</v>
      </c>
      <c r="J181" s="1">
        <f>PUNTAJE!U181</f>
        <v>0</v>
      </c>
      <c r="K181" s="1">
        <f>PUNTAJE!X181</f>
        <v>0</v>
      </c>
      <c r="L181" s="1">
        <f>PUNTAJE!AA181</f>
        <v>0</v>
      </c>
      <c r="M181" s="1">
        <f>PUNTAJE!AD181</f>
        <v>0</v>
      </c>
      <c r="N181" s="1">
        <f>PUNTAJE!AG181</f>
        <v>0</v>
      </c>
      <c r="O181" s="1">
        <f>PUNTAJE!AJ181</f>
        <v>0</v>
      </c>
      <c r="P181" s="1">
        <f>PUNTAJE!AM181</f>
        <v>0</v>
      </c>
      <c r="Q181" s="1">
        <f>PUNTAJE!AP181</f>
        <v>0</v>
      </c>
      <c r="R181" s="1">
        <f t="shared" si="27"/>
        <v>0</v>
      </c>
      <c r="S181" s="77" t="s">
        <v>471</v>
      </c>
      <c r="T181" s="74"/>
      <c r="U181" s="75"/>
      <c r="V181" s="76"/>
      <c r="W181" s="131"/>
      <c r="X181" s="74"/>
      <c r="Y181" s="76"/>
      <c r="Z181" s="77"/>
      <c r="AA181" s="74"/>
      <c r="AB181" s="76"/>
    </row>
    <row r="182" spans="1:28" x14ac:dyDescent="0.2">
      <c r="A182" s="183">
        <v>173</v>
      </c>
      <c r="B182" s="49" t="s">
        <v>119</v>
      </c>
      <c r="C182" s="49" t="s">
        <v>43</v>
      </c>
      <c r="D182" s="132">
        <v>1</v>
      </c>
      <c r="E182" s="50" t="s">
        <v>331</v>
      </c>
      <c r="F182" s="1">
        <f>PUNTAJE!I182</f>
        <v>0</v>
      </c>
      <c r="G182" s="1">
        <f>PUNTAJE!L182</f>
        <v>0</v>
      </c>
      <c r="H182" s="1">
        <f>PUNTAJE!O182</f>
        <v>0</v>
      </c>
      <c r="I182" s="1">
        <f>PUNTAJE!R182</f>
        <v>500</v>
      </c>
      <c r="J182" s="1">
        <f>PUNTAJE!U182</f>
        <v>0</v>
      </c>
      <c r="K182" s="1">
        <f>PUNTAJE!X182</f>
        <v>0</v>
      </c>
      <c r="L182" s="1">
        <f>PUNTAJE!AA182</f>
        <v>0</v>
      </c>
      <c r="M182" s="1">
        <f>PUNTAJE!AD182</f>
        <v>0</v>
      </c>
      <c r="N182" s="1">
        <f>PUNTAJE!AG182</f>
        <v>0</v>
      </c>
      <c r="O182" s="1">
        <f>PUNTAJE!AJ182</f>
        <v>0</v>
      </c>
      <c r="P182" s="1">
        <f>PUNTAJE!AM182</f>
        <v>0</v>
      </c>
      <c r="Q182" s="1">
        <f>PUNTAJE!AP182</f>
        <v>0</v>
      </c>
      <c r="R182" s="1">
        <f t="shared" si="27"/>
        <v>500</v>
      </c>
      <c r="S182" s="77" t="s">
        <v>309</v>
      </c>
      <c r="T182" s="77" t="str">
        <f>VLOOKUP(A182,'EV TECNICA'!$A$10:$R$278,10,0)</f>
        <v>CUMPLE</v>
      </c>
      <c r="U182" s="78">
        <f>I182</f>
        <v>500</v>
      </c>
      <c r="V182" s="204">
        <f>VLOOKUP(A182,'OFERTAS ECONOMICAS'!$A$10:$BC$279,22,0)</f>
        <v>3544</v>
      </c>
      <c r="W182" s="131"/>
      <c r="X182" s="74"/>
      <c r="Y182" s="76"/>
      <c r="Z182" s="77"/>
      <c r="AA182" s="74"/>
      <c r="AB182" s="76"/>
    </row>
    <row r="183" spans="1:28" ht="25.5" x14ac:dyDescent="0.2">
      <c r="A183" s="184">
        <v>174</v>
      </c>
      <c r="B183" s="49" t="s">
        <v>124</v>
      </c>
      <c r="C183" s="49" t="s">
        <v>121</v>
      </c>
      <c r="D183" s="132">
        <v>1</v>
      </c>
      <c r="E183" s="50" t="s">
        <v>331</v>
      </c>
      <c r="F183" s="1">
        <f>PUNTAJE!I183</f>
        <v>0</v>
      </c>
      <c r="G183" s="1">
        <f>PUNTAJE!L183</f>
        <v>0</v>
      </c>
      <c r="H183" s="1">
        <f>PUNTAJE!O183</f>
        <v>500</v>
      </c>
      <c r="I183" s="1">
        <f>PUNTAJE!R183</f>
        <v>0</v>
      </c>
      <c r="J183" s="1">
        <f>PUNTAJE!U183</f>
        <v>0</v>
      </c>
      <c r="K183" s="1">
        <f>PUNTAJE!X183</f>
        <v>0</v>
      </c>
      <c r="L183" s="1">
        <f>PUNTAJE!AA183</f>
        <v>0</v>
      </c>
      <c r="M183" s="1">
        <f>PUNTAJE!AD183</f>
        <v>0</v>
      </c>
      <c r="N183" s="1">
        <f>PUNTAJE!AG183</f>
        <v>0</v>
      </c>
      <c r="O183" s="1">
        <f>PUNTAJE!AJ183</f>
        <v>0</v>
      </c>
      <c r="P183" s="1">
        <f>PUNTAJE!AM183</f>
        <v>0</v>
      </c>
      <c r="Q183" s="1">
        <f>PUNTAJE!AP183</f>
        <v>0</v>
      </c>
      <c r="R183" s="1">
        <f t="shared" si="27"/>
        <v>500</v>
      </c>
      <c r="S183" s="77" t="s">
        <v>434</v>
      </c>
      <c r="T183" s="77" t="str">
        <f>VLOOKUP(A183,'EV TECNICA'!$A$10:$R$278,9,0)</f>
        <v>CUMPLE</v>
      </c>
      <c r="U183" s="203">
        <f>H183</f>
        <v>500</v>
      </c>
      <c r="V183" s="76">
        <f>VLOOKUP(A183,'OFERTAS ECONOMICAS'!$A$10:$BC$279,18,0)</f>
        <v>12345</v>
      </c>
      <c r="W183" s="131"/>
      <c r="X183" s="74"/>
      <c r="Y183" s="76"/>
      <c r="Z183" s="77"/>
      <c r="AA183" s="74"/>
      <c r="AB183" s="76"/>
    </row>
    <row r="184" spans="1:28" ht="63.75" x14ac:dyDescent="0.2">
      <c r="A184" s="183">
        <v>175</v>
      </c>
      <c r="B184" s="49" t="s">
        <v>131</v>
      </c>
      <c r="C184" s="49" t="s">
        <v>132</v>
      </c>
      <c r="D184" s="132">
        <v>1</v>
      </c>
      <c r="E184" s="50" t="s">
        <v>331</v>
      </c>
      <c r="F184" s="1">
        <f>PUNTAJE!I184</f>
        <v>0</v>
      </c>
      <c r="G184" s="1">
        <f>PUNTAJE!L184</f>
        <v>0</v>
      </c>
      <c r="H184" s="1">
        <f>PUNTAJE!O184</f>
        <v>0</v>
      </c>
      <c r="I184" s="1">
        <f>PUNTAJE!R184</f>
        <v>0</v>
      </c>
      <c r="J184" s="1">
        <f>PUNTAJE!U184</f>
        <v>0</v>
      </c>
      <c r="K184" s="1">
        <f>PUNTAJE!X184</f>
        <v>0</v>
      </c>
      <c r="L184" s="1">
        <f>PUNTAJE!AA184</f>
        <v>0</v>
      </c>
      <c r="M184" s="1">
        <f>PUNTAJE!AD184</f>
        <v>0</v>
      </c>
      <c r="N184" s="1">
        <f>PUNTAJE!AG184</f>
        <v>0</v>
      </c>
      <c r="O184" s="1">
        <f>PUNTAJE!AJ184</f>
        <v>0</v>
      </c>
      <c r="P184" s="1">
        <f>PUNTAJE!AM184</f>
        <v>0</v>
      </c>
      <c r="Q184" s="1">
        <f>PUNTAJE!AP184</f>
        <v>0</v>
      </c>
      <c r="R184" s="1">
        <f t="shared" si="27"/>
        <v>0</v>
      </c>
      <c r="S184" s="77" t="s">
        <v>471</v>
      </c>
      <c r="T184" s="74"/>
      <c r="U184" s="75"/>
      <c r="V184" s="76"/>
      <c r="W184" s="131"/>
      <c r="X184" s="74"/>
      <c r="Y184" s="76"/>
      <c r="Z184" s="77"/>
      <c r="AA184" s="74"/>
      <c r="AB184" s="76"/>
    </row>
    <row r="185" spans="1:28" ht="25.5" x14ac:dyDescent="0.2">
      <c r="A185" s="184">
        <v>176</v>
      </c>
      <c r="B185" s="49" t="s">
        <v>137</v>
      </c>
      <c r="C185" s="49" t="s">
        <v>138</v>
      </c>
      <c r="D185" s="132">
        <v>1</v>
      </c>
      <c r="E185" s="50" t="s">
        <v>331</v>
      </c>
      <c r="F185" s="1">
        <f>PUNTAJE!I185</f>
        <v>0</v>
      </c>
      <c r="G185" s="1">
        <f>PUNTAJE!L185</f>
        <v>0</v>
      </c>
      <c r="H185" s="1">
        <f>PUNTAJE!O185</f>
        <v>0</v>
      </c>
      <c r="I185" s="1">
        <f>PUNTAJE!R185</f>
        <v>500</v>
      </c>
      <c r="J185" s="1">
        <f>PUNTAJE!U185</f>
        <v>0</v>
      </c>
      <c r="K185" s="1">
        <f>PUNTAJE!X185</f>
        <v>0</v>
      </c>
      <c r="L185" s="1">
        <f>PUNTAJE!AA185</f>
        <v>0</v>
      </c>
      <c r="M185" s="1">
        <f>PUNTAJE!AD185</f>
        <v>0</v>
      </c>
      <c r="N185" s="1">
        <f>PUNTAJE!AG185</f>
        <v>0</v>
      </c>
      <c r="O185" s="1">
        <f>PUNTAJE!AJ185</f>
        <v>0</v>
      </c>
      <c r="P185" s="1">
        <f>PUNTAJE!AM185</f>
        <v>0</v>
      </c>
      <c r="Q185" s="1">
        <f>PUNTAJE!AP185</f>
        <v>0</v>
      </c>
      <c r="R185" s="1">
        <f t="shared" si="27"/>
        <v>500</v>
      </c>
      <c r="S185" s="77" t="s">
        <v>309</v>
      </c>
      <c r="T185" s="77" t="str">
        <f>VLOOKUP(A185,'EV TECNICA'!$A$10:$R$278,10,0)</f>
        <v>CUMPLE</v>
      </c>
      <c r="U185" s="78">
        <f>I185</f>
        <v>500</v>
      </c>
      <c r="V185" s="204">
        <f>VLOOKUP(A185,'OFERTAS ECONOMICAS'!$A$10:$BC$279,22,0)</f>
        <v>394091</v>
      </c>
      <c r="W185" s="131"/>
      <c r="X185" s="74"/>
      <c r="Y185" s="76"/>
      <c r="Z185" s="77"/>
      <c r="AA185" s="74"/>
      <c r="AB185" s="76"/>
    </row>
    <row r="186" spans="1:28" ht="25.5" x14ac:dyDescent="0.2">
      <c r="A186" s="183">
        <v>177</v>
      </c>
      <c r="B186" s="49" t="s">
        <v>139</v>
      </c>
      <c r="C186" s="49" t="s">
        <v>138</v>
      </c>
      <c r="D186" s="132">
        <v>1</v>
      </c>
      <c r="E186" s="50" t="s">
        <v>331</v>
      </c>
      <c r="F186" s="1">
        <f>PUNTAJE!I186</f>
        <v>0</v>
      </c>
      <c r="G186" s="1">
        <f>PUNTAJE!L186</f>
        <v>0</v>
      </c>
      <c r="H186" s="1">
        <f>PUNTAJE!O186</f>
        <v>0</v>
      </c>
      <c r="I186" s="1">
        <f>PUNTAJE!R186</f>
        <v>0</v>
      </c>
      <c r="J186" s="1">
        <f>PUNTAJE!U186</f>
        <v>0</v>
      </c>
      <c r="K186" s="1">
        <f>PUNTAJE!X186</f>
        <v>0</v>
      </c>
      <c r="L186" s="1">
        <f>PUNTAJE!AA186</f>
        <v>0</v>
      </c>
      <c r="M186" s="1">
        <f>PUNTAJE!AD186</f>
        <v>0</v>
      </c>
      <c r="N186" s="1">
        <f>PUNTAJE!AG186</f>
        <v>0</v>
      </c>
      <c r="O186" s="1">
        <f>PUNTAJE!AJ186</f>
        <v>0</v>
      </c>
      <c r="P186" s="1">
        <f>PUNTAJE!AM186</f>
        <v>0</v>
      </c>
      <c r="Q186" s="1">
        <f>PUNTAJE!AP186</f>
        <v>0</v>
      </c>
      <c r="R186" s="1">
        <f t="shared" si="27"/>
        <v>0</v>
      </c>
      <c r="S186" s="77" t="s">
        <v>471</v>
      </c>
      <c r="T186" s="74"/>
      <c r="U186" s="75"/>
      <c r="V186" s="76"/>
      <c r="W186" s="131"/>
      <c r="X186" s="74"/>
      <c r="Y186" s="76"/>
      <c r="Z186" s="77"/>
      <c r="AA186" s="74"/>
      <c r="AB186" s="76"/>
    </row>
    <row r="187" spans="1:28" ht="51" x14ac:dyDescent="0.2">
      <c r="A187" s="184">
        <v>178</v>
      </c>
      <c r="B187" s="49" t="s">
        <v>142</v>
      </c>
      <c r="C187" s="49" t="s">
        <v>141</v>
      </c>
      <c r="D187" s="132">
        <v>1</v>
      </c>
      <c r="E187" s="50" t="s">
        <v>331</v>
      </c>
      <c r="F187" s="1">
        <f>PUNTAJE!I187</f>
        <v>0</v>
      </c>
      <c r="G187" s="1">
        <f>PUNTAJE!L187</f>
        <v>0</v>
      </c>
      <c r="H187" s="1">
        <f>PUNTAJE!O187</f>
        <v>0</v>
      </c>
      <c r="I187" s="1">
        <f>PUNTAJE!R187</f>
        <v>0</v>
      </c>
      <c r="J187" s="1">
        <f>PUNTAJE!U187</f>
        <v>0</v>
      </c>
      <c r="K187" s="1">
        <f>PUNTAJE!X187</f>
        <v>0</v>
      </c>
      <c r="L187" s="1">
        <f>PUNTAJE!AA187</f>
        <v>0</v>
      </c>
      <c r="M187" s="1">
        <f>PUNTAJE!AD187</f>
        <v>0</v>
      </c>
      <c r="N187" s="1">
        <f>PUNTAJE!AG187</f>
        <v>0</v>
      </c>
      <c r="O187" s="1">
        <f>PUNTAJE!AJ187</f>
        <v>0</v>
      </c>
      <c r="P187" s="1">
        <f>PUNTAJE!AM187</f>
        <v>0</v>
      </c>
      <c r="Q187" s="1">
        <f>PUNTAJE!AP187</f>
        <v>0</v>
      </c>
      <c r="R187" s="1">
        <f t="shared" si="27"/>
        <v>0</v>
      </c>
      <c r="S187" s="77" t="s">
        <v>471</v>
      </c>
      <c r="T187" s="74"/>
      <c r="U187" s="75"/>
      <c r="V187" s="76"/>
      <c r="W187" s="131"/>
      <c r="X187" s="74"/>
      <c r="Y187" s="76"/>
      <c r="Z187" s="77"/>
      <c r="AA187" s="74"/>
      <c r="AB187" s="76"/>
    </row>
    <row r="188" spans="1:28" ht="38.25" x14ac:dyDescent="0.2">
      <c r="A188" s="183">
        <v>179</v>
      </c>
      <c r="B188" s="49" t="s">
        <v>153</v>
      </c>
      <c r="C188" s="49" t="s">
        <v>152</v>
      </c>
      <c r="D188" s="132">
        <v>1</v>
      </c>
      <c r="E188" s="50" t="s">
        <v>331</v>
      </c>
      <c r="F188" s="1">
        <f>PUNTAJE!I188</f>
        <v>0</v>
      </c>
      <c r="G188" s="1">
        <f>PUNTAJE!L188</f>
        <v>0</v>
      </c>
      <c r="H188" s="1">
        <f>PUNTAJE!O188</f>
        <v>0</v>
      </c>
      <c r="I188" s="1">
        <f>PUNTAJE!R188</f>
        <v>0</v>
      </c>
      <c r="J188" s="1">
        <f>PUNTAJE!U188</f>
        <v>0</v>
      </c>
      <c r="K188" s="1">
        <f>PUNTAJE!X188</f>
        <v>0</v>
      </c>
      <c r="L188" s="1">
        <f>PUNTAJE!AA188</f>
        <v>0</v>
      </c>
      <c r="M188" s="1">
        <f>PUNTAJE!AD188</f>
        <v>0</v>
      </c>
      <c r="N188" s="1">
        <f>PUNTAJE!AG188</f>
        <v>0</v>
      </c>
      <c r="O188" s="1">
        <f>PUNTAJE!AJ188</f>
        <v>0</v>
      </c>
      <c r="P188" s="1">
        <f>PUNTAJE!AM188</f>
        <v>0</v>
      </c>
      <c r="Q188" s="1">
        <f>PUNTAJE!AP188</f>
        <v>0</v>
      </c>
      <c r="R188" s="1">
        <f t="shared" si="27"/>
        <v>0</v>
      </c>
      <c r="S188" s="77" t="s">
        <v>471</v>
      </c>
      <c r="T188" s="74"/>
      <c r="U188" s="75"/>
      <c r="V188" s="76"/>
      <c r="W188" s="131"/>
      <c r="X188" s="74"/>
      <c r="Y188" s="76"/>
      <c r="Z188" s="77"/>
      <c r="AA188" s="74"/>
      <c r="AB188" s="76"/>
    </row>
    <row r="189" spans="1:28" ht="25.5" x14ac:dyDescent="0.2">
      <c r="A189" s="184">
        <v>180</v>
      </c>
      <c r="B189" s="49" t="s">
        <v>160</v>
      </c>
      <c r="C189" s="49" t="s">
        <v>157</v>
      </c>
      <c r="D189" s="132">
        <v>1</v>
      </c>
      <c r="E189" s="50" t="s">
        <v>331</v>
      </c>
      <c r="F189" s="1">
        <f>PUNTAJE!I189</f>
        <v>0</v>
      </c>
      <c r="G189" s="1">
        <f>PUNTAJE!L189</f>
        <v>0</v>
      </c>
      <c r="H189" s="1">
        <f>PUNTAJE!O189</f>
        <v>0</v>
      </c>
      <c r="I189" s="1">
        <f>PUNTAJE!R189</f>
        <v>0</v>
      </c>
      <c r="J189" s="1">
        <f>PUNTAJE!U189</f>
        <v>0</v>
      </c>
      <c r="K189" s="1">
        <f>PUNTAJE!X189</f>
        <v>0</v>
      </c>
      <c r="L189" s="1">
        <f>PUNTAJE!AA189</f>
        <v>0</v>
      </c>
      <c r="M189" s="1">
        <f>PUNTAJE!AD189</f>
        <v>0</v>
      </c>
      <c r="N189" s="1">
        <f>PUNTAJE!AG189</f>
        <v>0</v>
      </c>
      <c r="O189" s="1">
        <f>PUNTAJE!AJ189</f>
        <v>0</v>
      </c>
      <c r="P189" s="1">
        <f>PUNTAJE!AM189</f>
        <v>0</v>
      </c>
      <c r="Q189" s="1">
        <f>PUNTAJE!AP189</f>
        <v>0</v>
      </c>
      <c r="R189" s="1">
        <f t="shared" si="27"/>
        <v>0</v>
      </c>
      <c r="S189" s="77" t="s">
        <v>471</v>
      </c>
      <c r="T189" s="74"/>
      <c r="U189" s="75"/>
      <c r="V189" s="76"/>
      <c r="W189" s="131"/>
      <c r="X189" s="74"/>
      <c r="Y189" s="76"/>
      <c r="Z189" s="77"/>
      <c r="AA189" s="74"/>
      <c r="AB189" s="76"/>
    </row>
    <row r="190" spans="1:28" x14ac:dyDescent="0.2">
      <c r="A190" s="183">
        <v>181</v>
      </c>
      <c r="B190" s="49" t="s">
        <v>162</v>
      </c>
      <c r="C190" s="49" t="s">
        <v>157</v>
      </c>
      <c r="D190" s="132">
        <v>1</v>
      </c>
      <c r="E190" s="50" t="s">
        <v>331</v>
      </c>
      <c r="F190" s="1">
        <f>PUNTAJE!I190</f>
        <v>0</v>
      </c>
      <c r="G190" s="1">
        <f>PUNTAJE!L190</f>
        <v>0</v>
      </c>
      <c r="H190" s="1">
        <f>PUNTAJE!O190</f>
        <v>0</v>
      </c>
      <c r="I190" s="1">
        <f>PUNTAJE!R190</f>
        <v>0</v>
      </c>
      <c r="J190" s="1">
        <f>PUNTAJE!U190</f>
        <v>0</v>
      </c>
      <c r="K190" s="1">
        <f>PUNTAJE!X190</f>
        <v>0</v>
      </c>
      <c r="L190" s="1">
        <f>PUNTAJE!AA190</f>
        <v>0</v>
      </c>
      <c r="M190" s="1">
        <f>PUNTAJE!AD190</f>
        <v>0</v>
      </c>
      <c r="N190" s="1">
        <f>PUNTAJE!AG190</f>
        <v>0</v>
      </c>
      <c r="O190" s="1">
        <f>PUNTAJE!AJ190</f>
        <v>0</v>
      </c>
      <c r="P190" s="1">
        <f>PUNTAJE!AM190</f>
        <v>0</v>
      </c>
      <c r="Q190" s="1">
        <f>PUNTAJE!AP190</f>
        <v>0</v>
      </c>
      <c r="R190" s="1">
        <f t="shared" si="27"/>
        <v>0</v>
      </c>
      <c r="S190" s="77" t="s">
        <v>471</v>
      </c>
      <c r="T190" s="74"/>
      <c r="U190" s="75"/>
      <c r="V190" s="76"/>
      <c r="W190" s="131"/>
      <c r="X190" s="74"/>
      <c r="Y190" s="76"/>
      <c r="Z190" s="77"/>
      <c r="AA190" s="74"/>
      <c r="AB190" s="76"/>
    </row>
    <row r="191" spans="1:28" ht="25.5" x14ac:dyDescent="0.2">
      <c r="A191" s="184">
        <v>182</v>
      </c>
      <c r="B191" s="49" t="s">
        <v>164</v>
      </c>
      <c r="C191" s="49" t="s">
        <v>165</v>
      </c>
      <c r="D191" s="132">
        <v>1</v>
      </c>
      <c r="E191" s="50" t="s">
        <v>331</v>
      </c>
      <c r="F191" s="1">
        <f>PUNTAJE!I191</f>
        <v>0</v>
      </c>
      <c r="G191" s="1">
        <f>PUNTAJE!L191</f>
        <v>0</v>
      </c>
      <c r="H191" s="1">
        <f>PUNTAJE!O191</f>
        <v>0</v>
      </c>
      <c r="I191" s="1">
        <f>PUNTAJE!R191</f>
        <v>0</v>
      </c>
      <c r="J191" s="1">
        <f>PUNTAJE!U191</f>
        <v>0</v>
      </c>
      <c r="K191" s="1">
        <f>PUNTAJE!X191</f>
        <v>0</v>
      </c>
      <c r="L191" s="1">
        <f>PUNTAJE!AA191</f>
        <v>0</v>
      </c>
      <c r="M191" s="1">
        <f>PUNTAJE!AD191</f>
        <v>0</v>
      </c>
      <c r="N191" s="1">
        <f>PUNTAJE!AG191</f>
        <v>0</v>
      </c>
      <c r="O191" s="1">
        <f>PUNTAJE!AJ191</f>
        <v>0</v>
      </c>
      <c r="P191" s="1">
        <f>PUNTAJE!AM191</f>
        <v>0</v>
      </c>
      <c r="Q191" s="1">
        <f>PUNTAJE!AP191</f>
        <v>0</v>
      </c>
      <c r="R191" s="1">
        <f t="shared" si="27"/>
        <v>0</v>
      </c>
      <c r="S191" s="77" t="s">
        <v>471</v>
      </c>
      <c r="T191" s="77"/>
      <c r="U191" s="75"/>
      <c r="V191" s="76"/>
      <c r="W191" s="77"/>
      <c r="X191" s="80"/>
      <c r="Y191" s="79"/>
      <c r="Z191" s="77"/>
      <c r="AA191" s="80"/>
      <c r="AB191" s="79"/>
    </row>
    <row r="192" spans="1:28" ht="25.5" x14ac:dyDescent="0.2">
      <c r="A192" s="183">
        <v>183</v>
      </c>
      <c r="B192" s="49" t="s">
        <v>167</v>
      </c>
      <c r="C192" s="49" t="s">
        <v>166</v>
      </c>
      <c r="D192" s="132">
        <v>1</v>
      </c>
      <c r="E192" s="50" t="s">
        <v>331</v>
      </c>
      <c r="F192" s="1">
        <f>PUNTAJE!I192</f>
        <v>0</v>
      </c>
      <c r="G192" s="1">
        <f>PUNTAJE!L192</f>
        <v>0</v>
      </c>
      <c r="H192" s="1">
        <f>PUNTAJE!O192</f>
        <v>0</v>
      </c>
      <c r="I192" s="1">
        <f>PUNTAJE!R192</f>
        <v>0</v>
      </c>
      <c r="J192" s="1">
        <f>PUNTAJE!U192</f>
        <v>0</v>
      </c>
      <c r="K192" s="1">
        <f>PUNTAJE!X192</f>
        <v>0</v>
      </c>
      <c r="L192" s="1">
        <f>PUNTAJE!AA192</f>
        <v>0</v>
      </c>
      <c r="M192" s="1">
        <f>PUNTAJE!AD192</f>
        <v>0</v>
      </c>
      <c r="N192" s="1">
        <f>PUNTAJE!AG192</f>
        <v>0</v>
      </c>
      <c r="O192" s="1">
        <f>PUNTAJE!AJ192</f>
        <v>500</v>
      </c>
      <c r="P192" s="1">
        <f>PUNTAJE!AM192</f>
        <v>0</v>
      </c>
      <c r="Q192" s="1">
        <f>PUNTAJE!AP192</f>
        <v>0</v>
      </c>
      <c r="R192" s="1">
        <f t="shared" si="27"/>
        <v>500</v>
      </c>
      <c r="S192" s="77" t="s">
        <v>439</v>
      </c>
      <c r="T192" s="77" t="str">
        <f>VLOOKUP(A192,'EV TECNICA'!$A$10:$R$278,16,0)</f>
        <v xml:space="preserve">CUMPLE </v>
      </c>
      <c r="U192" s="97">
        <f>O192</f>
        <v>500</v>
      </c>
      <c r="V192" s="204">
        <f>VLOOKUP(A192,'OFERTAS ECONOMICAS'!$A$10:$BC$279,46,0)</f>
        <v>929999</v>
      </c>
      <c r="W192" s="77"/>
      <c r="X192" s="80"/>
      <c r="Y192" s="79"/>
      <c r="Z192" s="77"/>
      <c r="AA192" s="80"/>
      <c r="AB192" s="79"/>
    </row>
    <row r="193" spans="1:29" ht="38.25" x14ac:dyDescent="0.2">
      <c r="A193" s="184">
        <v>184</v>
      </c>
      <c r="B193" s="49" t="s">
        <v>195</v>
      </c>
      <c r="C193" s="49" t="s">
        <v>196</v>
      </c>
      <c r="D193" s="132">
        <v>1</v>
      </c>
      <c r="E193" s="50" t="s">
        <v>331</v>
      </c>
      <c r="F193" s="1">
        <f>PUNTAJE!I193</f>
        <v>0</v>
      </c>
      <c r="G193" s="1">
        <f>PUNTAJE!L193</f>
        <v>0</v>
      </c>
      <c r="H193" s="1">
        <f>PUNTAJE!O193</f>
        <v>0</v>
      </c>
      <c r="I193" s="1">
        <f>PUNTAJE!R193</f>
        <v>0</v>
      </c>
      <c r="J193" s="1">
        <f>PUNTAJE!U193</f>
        <v>0</v>
      </c>
      <c r="K193" s="1">
        <f>PUNTAJE!X193</f>
        <v>0</v>
      </c>
      <c r="L193" s="1">
        <f>PUNTAJE!AA193</f>
        <v>0</v>
      </c>
      <c r="M193" s="1">
        <f>PUNTAJE!AD193</f>
        <v>0</v>
      </c>
      <c r="N193" s="1">
        <f>PUNTAJE!AG193</f>
        <v>0</v>
      </c>
      <c r="O193" s="1">
        <f>PUNTAJE!AJ193</f>
        <v>0</v>
      </c>
      <c r="P193" s="1">
        <f>PUNTAJE!AM193</f>
        <v>0</v>
      </c>
      <c r="Q193" s="1">
        <f>PUNTAJE!AP193</f>
        <v>0</v>
      </c>
      <c r="R193" s="1">
        <f t="shared" si="27"/>
        <v>0</v>
      </c>
      <c r="S193" s="77" t="s">
        <v>471</v>
      </c>
      <c r="T193" s="77"/>
      <c r="U193" s="75"/>
      <c r="V193" s="76"/>
      <c r="W193" s="77"/>
      <c r="X193" s="80"/>
      <c r="Y193" s="79"/>
      <c r="Z193" s="77"/>
      <c r="AA193" s="80"/>
      <c r="AB193" s="79"/>
    </row>
    <row r="194" spans="1:29" ht="63.75" x14ac:dyDescent="0.2">
      <c r="A194" s="183">
        <v>185</v>
      </c>
      <c r="B194" s="49" t="s">
        <v>199</v>
      </c>
      <c r="C194" s="49" t="s">
        <v>200</v>
      </c>
      <c r="D194" s="132">
        <v>1</v>
      </c>
      <c r="E194" s="50" t="s">
        <v>331</v>
      </c>
      <c r="F194" s="1">
        <f>PUNTAJE!I194</f>
        <v>0</v>
      </c>
      <c r="G194" s="1">
        <f>PUNTAJE!L194</f>
        <v>0</v>
      </c>
      <c r="H194" s="1">
        <f>PUNTAJE!O194</f>
        <v>0</v>
      </c>
      <c r="I194" s="1">
        <f>PUNTAJE!R194</f>
        <v>0</v>
      </c>
      <c r="J194" s="1">
        <f>PUNTAJE!U194</f>
        <v>0</v>
      </c>
      <c r="K194" s="1">
        <f>PUNTAJE!X194</f>
        <v>0</v>
      </c>
      <c r="L194" s="1">
        <f>PUNTAJE!AA194</f>
        <v>0</v>
      </c>
      <c r="M194" s="1">
        <f>PUNTAJE!AD194</f>
        <v>0</v>
      </c>
      <c r="N194" s="1">
        <f>PUNTAJE!AG194</f>
        <v>0</v>
      </c>
      <c r="O194" s="1">
        <f>PUNTAJE!AJ194</f>
        <v>0</v>
      </c>
      <c r="P194" s="1">
        <f>PUNTAJE!AM194</f>
        <v>0</v>
      </c>
      <c r="Q194" s="1">
        <f>PUNTAJE!AP194</f>
        <v>0</v>
      </c>
      <c r="R194" s="1">
        <f t="shared" si="27"/>
        <v>0</v>
      </c>
      <c r="S194" s="77" t="s">
        <v>471</v>
      </c>
      <c r="T194" s="77"/>
      <c r="U194" s="75"/>
      <c r="V194" s="76"/>
      <c r="W194" s="77"/>
      <c r="X194" s="80"/>
      <c r="Y194" s="79"/>
      <c r="Z194" s="77"/>
      <c r="AA194" s="80"/>
      <c r="AB194" s="79"/>
    </row>
    <row r="195" spans="1:29" ht="63.75" x14ac:dyDescent="0.2">
      <c r="A195" s="184">
        <v>186</v>
      </c>
      <c r="B195" s="49" t="s">
        <v>204</v>
      </c>
      <c r="C195" s="49" t="s">
        <v>201</v>
      </c>
      <c r="D195" s="132">
        <v>1</v>
      </c>
      <c r="E195" s="50" t="s">
        <v>331</v>
      </c>
      <c r="F195" s="1">
        <f>PUNTAJE!I195</f>
        <v>0</v>
      </c>
      <c r="G195" s="1">
        <f>PUNTAJE!L195</f>
        <v>0</v>
      </c>
      <c r="H195" s="1">
        <f>PUNTAJE!O195</f>
        <v>0</v>
      </c>
      <c r="I195" s="1">
        <f>PUNTAJE!R195</f>
        <v>0</v>
      </c>
      <c r="J195" s="1">
        <f>PUNTAJE!U195</f>
        <v>0</v>
      </c>
      <c r="K195" s="1">
        <f>PUNTAJE!X195</f>
        <v>0</v>
      </c>
      <c r="L195" s="1">
        <f>PUNTAJE!AA195</f>
        <v>0</v>
      </c>
      <c r="M195" s="1">
        <f>PUNTAJE!AD195</f>
        <v>253.77320689194605</v>
      </c>
      <c r="N195" s="1">
        <f>PUNTAJE!AG195</f>
        <v>0</v>
      </c>
      <c r="O195" s="1">
        <f>PUNTAJE!AJ195</f>
        <v>0</v>
      </c>
      <c r="P195" s="1">
        <f>PUNTAJE!AM195</f>
        <v>0</v>
      </c>
      <c r="Q195" s="1">
        <f>PUNTAJE!AP195</f>
        <v>500</v>
      </c>
      <c r="R195" s="1">
        <f t="shared" si="27"/>
        <v>500</v>
      </c>
      <c r="S195" s="77" t="s">
        <v>328</v>
      </c>
      <c r="T195" s="77" t="str">
        <f>VLOOKUP(A195,'EV TECNICA'!$A$10:$R$278,18,0)</f>
        <v xml:space="preserve">CUMPLE </v>
      </c>
      <c r="U195" s="97">
        <f>Q195</f>
        <v>500</v>
      </c>
      <c r="V195" s="204">
        <f>VLOOKUP(A195,'OFERTAS ECONOMICAS'!$A$10:$BC$279,54,0)</f>
        <v>38000</v>
      </c>
      <c r="W195" s="77"/>
      <c r="X195" s="80"/>
      <c r="Y195" s="79"/>
      <c r="Z195" s="77"/>
      <c r="AA195" s="80"/>
      <c r="AB195" s="79"/>
    </row>
    <row r="196" spans="1:29" ht="25.5" x14ac:dyDescent="0.2">
      <c r="A196" s="183">
        <v>187</v>
      </c>
      <c r="B196" s="49" t="s">
        <v>207</v>
      </c>
      <c r="C196" s="49" t="s">
        <v>201</v>
      </c>
      <c r="D196" s="132">
        <v>1</v>
      </c>
      <c r="E196" s="50" t="s">
        <v>331</v>
      </c>
      <c r="F196" s="1">
        <f>PUNTAJE!I196</f>
        <v>0</v>
      </c>
      <c r="G196" s="1">
        <f>PUNTAJE!L196</f>
        <v>0</v>
      </c>
      <c r="H196" s="1">
        <f>PUNTAJE!O196</f>
        <v>0</v>
      </c>
      <c r="I196" s="1">
        <f>PUNTAJE!R196</f>
        <v>0</v>
      </c>
      <c r="J196" s="1">
        <f>PUNTAJE!U196</f>
        <v>0</v>
      </c>
      <c r="K196" s="1">
        <f>PUNTAJE!X196</f>
        <v>0</v>
      </c>
      <c r="L196" s="1">
        <f>PUNTAJE!AA196</f>
        <v>0</v>
      </c>
      <c r="M196" s="1">
        <f>PUNTAJE!AD196</f>
        <v>0</v>
      </c>
      <c r="N196" s="1">
        <f>PUNTAJE!AG196</f>
        <v>0</v>
      </c>
      <c r="O196" s="1">
        <f>PUNTAJE!AJ196</f>
        <v>0</v>
      </c>
      <c r="P196" s="1">
        <f>PUNTAJE!AM196</f>
        <v>0</v>
      </c>
      <c r="Q196" s="1">
        <f>PUNTAJE!AP196</f>
        <v>0</v>
      </c>
      <c r="R196" s="1">
        <f t="shared" si="27"/>
        <v>0</v>
      </c>
      <c r="S196" s="77" t="s">
        <v>471</v>
      </c>
      <c r="T196" s="77"/>
      <c r="U196" s="75"/>
      <c r="V196" s="76"/>
      <c r="W196" s="77"/>
      <c r="X196" s="80"/>
      <c r="Y196" s="79"/>
      <c r="Z196" s="77"/>
      <c r="AA196" s="80"/>
      <c r="AB196" s="79"/>
    </row>
    <row r="197" spans="1:29" ht="38.25" x14ac:dyDescent="0.2">
      <c r="A197" s="184">
        <v>188</v>
      </c>
      <c r="B197" s="49" t="s">
        <v>229</v>
      </c>
      <c r="C197" s="49" t="s">
        <v>230</v>
      </c>
      <c r="D197" s="132">
        <v>1</v>
      </c>
      <c r="E197" s="50" t="s">
        <v>331</v>
      </c>
      <c r="F197" s="1">
        <f>PUNTAJE!I197</f>
        <v>0</v>
      </c>
      <c r="G197" s="1">
        <f>PUNTAJE!L197</f>
        <v>0</v>
      </c>
      <c r="H197" s="1">
        <f>PUNTAJE!O197</f>
        <v>0</v>
      </c>
      <c r="I197" s="1">
        <f>PUNTAJE!R197</f>
        <v>0</v>
      </c>
      <c r="J197" s="1">
        <f>PUNTAJE!U197</f>
        <v>0</v>
      </c>
      <c r="K197" s="1">
        <f>PUNTAJE!X197</f>
        <v>0</v>
      </c>
      <c r="L197" s="1">
        <f>PUNTAJE!AA197</f>
        <v>0</v>
      </c>
      <c r="M197" s="1">
        <f>PUNTAJE!AD197</f>
        <v>0</v>
      </c>
      <c r="N197" s="1">
        <f>PUNTAJE!AG197</f>
        <v>0</v>
      </c>
      <c r="O197" s="1">
        <f>PUNTAJE!AJ197</f>
        <v>0</v>
      </c>
      <c r="P197" s="1">
        <f>PUNTAJE!AM197</f>
        <v>0</v>
      </c>
      <c r="Q197" s="1">
        <f>PUNTAJE!AP197</f>
        <v>0</v>
      </c>
      <c r="R197" s="1">
        <f t="shared" si="27"/>
        <v>0</v>
      </c>
      <c r="S197" s="77" t="s">
        <v>471</v>
      </c>
      <c r="T197" s="77"/>
      <c r="U197" s="75"/>
      <c r="V197" s="76"/>
      <c r="W197" s="77"/>
      <c r="X197" s="80"/>
      <c r="Y197" s="79"/>
      <c r="Z197" s="77"/>
      <c r="AA197" s="80"/>
      <c r="AB197" s="79"/>
    </row>
    <row r="198" spans="1:29" ht="25.5" x14ac:dyDescent="0.2">
      <c r="A198" s="183">
        <v>189</v>
      </c>
      <c r="B198" s="49" t="s">
        <v>232</v>
      </c>
      <c r="C198" s="49" t="s">
        <v>230</v>
      </c>
      <c r="D198" s="132">
        <v>1</v>
      </c>
      <c r="E198" s="50" t="s">
        <v>331</v>
      </c>
      <c r="F198" s="1">
        <f>PUNTAJE!I198</f>
        <v>0</v>
      </c>
      <c r="G198" s="1">
        <f>PUNTAJE!L198</f>
        <v>0</v>
      </c>
      <c r="H198" s="1">
        <f>PUNTAJE!O198</f>
        <v>0</v>
      </c>
      <c r="I198" s="1">
        <f>PUNTAJE!R198</f>
        <v>0</v>
      </c>
      <c r="J198" s="1">
        <f>PUNTAJE!U198</f>
        <v>0</v>
      </c>
      <c r="K198" s="1">
        <f>PUNTAJE!X198</f>
        <v>0</v>
      </c>
      <c r="L198" s="1">
        <f>PUNTAJE!AA198</f>
        <v>0</v>
      </c>
      <c r="M198" s="1">
        <f>PUNTAJE!AD198</f>
        <v>0</v>
      </c>
      <c r="N198" s="1">
        <f>PUNTAJE!AG198</f>
        <v>0</v>
      </c>
      <c r="O198" s="1">
        <f>PUNTAJE!AJ198</f>
        <v>0</v>
      </c>
      <c r="P198" s="1">
        <f>PUNTAJE!AM198</f>
        <v>0</v>
      </c>
      <c r="Q198" s="1">
        <f>PUNTAJE!AP198</f>
        <v>0</v>
      </c>
      <c r="R198" s="1">
        <f t="shared" si="27"/>
        <v>0</v>
      </c>
      <c r="S198" s="77" t="s">
        <v>471</v>
      </c>
      <c r="T198" s="77"/>
      <c r="U198" s="75"/>
      <c r="V198" s="76"/>
      <c r="W198" s="77"/>
      <c r="X198" s="80"/>
      <c r="Y198" s="79"/>
      <c r="Z198" s="77"/>
      <c r="AA198" s="80"/>
      <c r="AB198" s="79"/>
    </row>
    <row r="199" spans="1:29" ht="25.5" x14ac:dyDescent="0.2">
      <c r="A199" s="184">
        <v>190</v>
      </c>
      <c r="B199" s="49" t="s">
        <v>233</v>
      </c>
      <c r="C199" s="49" t="s">
        <v>230</v>
      </c>
      <c r="D199" s="132">
        <v>1</v>
      </c>
      <c r="E199" s="50" t="s">
        <v>331</v>
      </c>
      <c r="F199" s="1">
        <f>PUNTAJE!I199</f>
        <v>0</v>
      </c>
      <c r="G199" s="1">
        <f>PUNTAJE!L199</f>
        <v>0</v>
      </c>
      <c r="H199" s="1">
        <f>PUNTAJE!O199</f>
        <v>0</v>
      </c>
      <c r="I199" s="1">
        <f>PUNTAJE!R199</f>
        <v>0</v>
      </c>
      <c r="J199" s="1">
        <f>PUNTAJE!U199</f>
        <v>0</v>
      </c>
      <c r="K199" s="1">
        <f>PUNTAJE!X199</f>
        <v>0</v>
      </c>
      <c r="L199" s="1">
        <f>PUNTAJE!AA199</f>
        <v>0</v>
      </c>
      <c r="M199" s="1">
        <f>PUNTAJE!AD199</f>
        <v>0</v>
      </c>
      <c r="N199" s="1">
        <f>PUNTAJE!AG199</f>
        <v>0</v>
      </c>
      <c r="O199" s="1">
        <f>PUNTAJE!AJ199</f>
        <v>0</v>
      </c>
      <c r="P199" s="1">
        <f>PUNTAJE!AM199</f>
        <v>0</v>
      </c>
      <c r="Q199" s="1">
        <f>PUNTAJE!AP199</f>
        <v>0</v>
      </c>
      <c r="R199" s="1">
        <f t="shared" si="27"/>
        <v>0</v>
      </c>
      <c r="S199" s="77" t="s">
        <v>471</v>
      </c>
      <c r="T199" s="96"/>
      <c r="U199" s="75"/>
      <c r="V199" s="76"/>
      <c r="W199" s="96"/>
      <c r="X199" s="75"/>
      <c r="Y199" s="76"/>
      <c r="Z199" s="77"/>
      <c r="AA199" s="75"/>
      <c r="AB199" s="76"/>
      <c r="AC199" s="14">
        <f>X199-AA199</f>
        <v>0</v>
      </c>
    </row>
    <row r="200" spans="1:29" ht="25.5" x14ac:dyDescent="0.2">
      <c r="A200" s="183">
        <v>191</v>
      </c>
      <c r="B200" s="49" t="s">
        <v>234</v>
      </c>
      <c r="C200" s="49" t="s">
        <v>231</v>
      </c>
      <c r="D200" s="132">
        <v>1</v>
      </c>
      <c r="E200" s="50" t="s">
        <v>331</v>
      </c>
      <c r="F200" s="1">
        <f>PUNTAJE!I200</f>
        <v>0</v>
      </c>
      <c r="G200" s="1">
        <f>PUNTAJE!L200</f>
        <v>0</v>
      </c>
      <c r="H200" s="1">
        <f>PUNTAJE!O200</f>
        <v>0</v>
      </c>
      <c r="I200" s="1">
        <f>PUNTAJE!R200</f>
        <v>0</v>
      </c>
      <c r="J200" s="1">
        <f>PUNTAJE!U200</f>
        <v>0</v>
      </c>
      <c r="K200" s="1">
        <f>PUNTAJE!X200</f>
        <v>0</v>
      </c>
      <c r="L200" s="1">
        <f>PUNTAJE!AA200</f>
        <v>0</v>
      </c>
      <c r="M200" s="1">
        <f>PUNTAJE!AD200</f>
        <v>0</v>
      </c>
      <c r="N200" s="1">
        <f>PUNTAJE!AG200</f>
        <v>0</v>
      </c>
      <c r="O200" s="1">
        <f>PUNTAJE!AJ200</f>
        <v>0</v>
      </c>
      <c r="P200" s="1">
        <f>PUNTAJE!AM200</f>
        <v>0</v>
      </c>
      <c r="Q200" s="1">
        <f>PUNTAJE!AP200</f>
        <v>0</v>
      </c>
      <c r="R200" s="1">
        <f t="shared" si="27"/>
        <v>0</v>
      </c>
      <c r="S200" s="77" t="s">
        <v>471</v>
      </c>
      <c r="T200" s="77"/>
      <c r="U200" s="97"/>
      <c r="V200" s="76"/>
      <c r="W200" s="77"/>
      <c r="X200" s="74"/>
      <c r="Y200" s="76"/>
      <c r="Z200" s="77"/>
      <c r="AA200" s="74"/>
      <c r="AB200" s="76"/>
    </row>
    <row r="201" spans="1:29" ht="51" x14ac:dyDescent="0.2">
      <c r="A201" s="184">
        <v>192</v>
      </c>
      <c r="B201" s="49" t="s">
        <v>235</v>
      </c>
      <c r="C201" s="49" t="s">
        <v>231</v>
      </c>
      <c r="D201" s="132">
        <v>1</v>
      </c>
      <c r="E201" s="50" t="s">
        <v>331</v>
      </c>
      <c r="F201" s="1">
        <f>PUNTAJE!I201</f>
        <v>0</v>
      </c>
      <c r="G201" s="1">
        <f>PUNTAJE!L201</f>
        <v>0</v>
      </c>
      <c r="H201" s="1">
        <f>PUNTAJE!O201</f>
        <v>0</v>
      </c>
      <c r="I201" s="1">
        <f>PUNTAJE!R201</f>
        <v>0</v>
      </c>
      <c r="J201" s="1">
        <f>PUNTAJE!U201</f>
        <v>0</v>
      </c>
      <c r="K201" s="1">
        <f>PUNTAJE!X201</f>
        <v>0</v>
      </c>
      <c r="L201" s="1">
        <f>PUNTAJE!AA201</f>
        <v>0</v>
      </c>
      <c r="M201" s="1">
        <f>PUNTAJE!AD201</f>
        <v>0</v>
      </c>
      <c r="N201" s="1">
        <f>PUNTAJE!AG201</f>
        <v>0</v>
      </c>
      <c r="O201" s="1">
        <f>PUNTAJE!AJ201</f>
        <v>0</v>
      </c>
      <c r="P201" s="1">
        <f>PUNTAJE!AM201</f>
        <v>0</v>
      </c>
      <c r="Q201" s="1">
        <f>PUNTAJE!AP201</f>
        <v>0</v>
      </c>
      <c r="R201" s="1">
        <f t="shared" si="27"/>
        <v>0</v>
      </c>
      <c r="S201" s="77" t="s">
        <v>471</v>
      </c>
      <c r="T201" s="77"/>
      <c r="U201" s="97"/>
      <c r="V201" s="76"/>
      <c r="W201" s="77"/>
      <c r="X201" s="74"/>
      <c r="Y201" s="76"/>
      <c r="Z201" s="77"/>
      <c r="AA201" s="74"/>
      <c r="AB201" s="76"/>
    </row>
    <row r="202" spans="1:29" ht="38.25" x14ac:dyDescent="0.2">
      <c r="A202" s="183">
        <v>193</v>
      </c>
      <c r="B202" s="49" t="s">
        <v>236</v>
      </c>
      <c r="C202" s="49" t="s">
        <v>230</v>
      </c>
      <c r="D202" s="132">
        <v>1</v>
      </c>
      <c r="E202" s="50" t="s">
        <v>331</v>
      </c>
      <c r="F202" s="1">
        <f>PUNTAJE!I202</f>
        <v>0</v>
      </c>
      <c r="G202" s="1">
        <f>PUNTAJE!L202</f>
        <v>0</v>
      </c>
      <c r="H202" s="1">
        <f>PUNTAJE!O202</f>
        <v>500</v>
      </c>
      <c r="I202" s="1">
        <f>PUNTAJE!R202</f>
        <v>468.01163213376952</v>
      </c>
      <c r="J202" s="1">
        <f>PUNTAJE!U202</f>
        <v>0</v>
      </c>
      <c r="K202" s="1">
        <f>PUNTAJE!X202</f>
        <v>0</v>
      </c>
      <c r="L202" s="1">
        <f>PUNTAJE!AA202</f>
        <v>0</v>
      </c>
      <c r="M202" s="1">
        <f>PUNTAJE!AD202</f>
        <v>0</v>
      </c>
      <c r="N202" s="1">
        <f>PUNTAJE!AG202</f>
        <v>0</v>
      </c>
      <c r="O202" s="1">
        <f>PUNTAJE!AJ202</f>
        <v>0</v>
      </c>
      <c r="P202" s="1">
        <f>PUNTAJE!AM202</f>
        <v>0</v>
      </c>
      <c r="Q202" s="1">
        <f>PUNTAJE!AP202</f>
        <v>0</v>
      </c>
      <c r="R202" s="1">
        <f t="shared" si="27"/>
        <v>500</v>
      </c>
      <c r="S202" s="77" t="s">
        <v>434</v>
      </c>
      <c r="T202" s="77" t="str">
        <f>VLOOKUP(A202,'EV TECNICA'!$A$10:$R$278,9,0)</f>
        <v>CUMPLE</v>
      </c>
      <c r="U202" s="203">
        <f>H202</f>
        <v>500</v>
      </c>
      <c r="V202" s="76">
        <f>VLOOKUP(A202,'OFERTAS ECONOMICAS'!$A$10:$BC$279,18,0)</f>
        <v>3064.25</v>
      </c>
      <c r="W202" s="131"/>
      <c r="X202" s="74"/>
      <c r="Y202" s="76"/>
      <c r="Z202" s="77"/>
      <c r="AA202" s="74"/>
      <c r="AB202" s="76"/>
    </row>
    <row r="203" spans="1:29" ht="25.5" x14ac:dyDescent="0.2">
      <c r="A203" s="184">
        <v>194</v>
      </c>
      <c r="B203" s="49" t="s">
        <v>237</v>
      </c>
      <c r="C203" s="49" t="s">
        <v>230</v>
      </c>
      <c r="D203" s="132">
        <v>1</v>
      </c>
      <c r="E203" s="50" t="s">
        <v>331</v>
      </c>
      <c r="F203" s="1">
        <f>PUNTAJE!I203</f>
        <v>0</v>
      </c>
      <c r="G203" s="1">
        <f>PUNTAJE!L203</f>
        <v>0</v>
      </c>
      <c r="H203" s="1">
        <f>PUNTAJE!O203</f>
        <v>0</v>
      </c>
      <c r="I203" s="1">
        <f>PUNTAJE!R203</f>
        <v>500</v>
      </c>
      <c r="J203" s="1">
        <f>PUNTAJE!U203</f>
        <v>0</v>
      </c>
      <c r="K203" s="1">
        <f>PUNTAJE!X203</f>
        <v>0</v>
      </c>
      <c r="L203" s="1">
        <f>PUNTAJE!AA203</f>
        <v>0</v>
      </c>
      <c r="M203" s="1">
        <f>PUNTAJE!AD203</f>
        <v>0</v>
      </c>
      <c r="N203" s="1">
        <f>PUNTAJE!AG203</f>
        <v>0</v>
      </c>
      <c r="O203" s="1">
        <f>PUNTAJE!AJ203</f>
        <v>0</v>
      </c>
      <c r="P203" s="1">
        <f>PUNTAJE!AM203</f>
        <v>0</v>
      </c>
      <c r="Q203" s="1">
        <f>PUNTAJE!AP203</f>
        <v>0</v>
      </c>
      <c r="R203" s="1">
        <f t="shared" ref="R203:R266" si="35">MAX(F203:Q203)</f>
        <v>500</v>
      </c>
      <c r="S203" s="77" t="s">
        <v>309</v>
      </c>
      <c r="T203" s="77" t="str">
        <f>VLOOKUP(A203,'EV TECNICA'!$A$10:$R$278,10,0)</f>
        <v>CUMPLE</v>
      </c>
      <c r="U203" s="78">
        <f>I203</f>
        <v>500</v>
      </c>
      <c r="V203" s="204">
        <f>VLOOKUP(A203,'OFERTAS ECONOMICAS'!$A$10:$BC$279,22,0)</f>
        <v>14825.02</v>
      </c>
      <c r="W203" s="77"/>
      <c r="X203" s="80"/>
      <c r="Y203" s="79"/>
      <c r="Z203" s="77"/>
      <c r="AA203" s="80"/>
      <c r="AB203" s="79"/>
    </row>
    <row r="204" spans="1:29" ht="38.25" x14ac:dyDescent="0.2">
      <c r="A204" s="183">
        <v>195</v>
      </c>
      <c r="B204" s="49" t="s">
        <v>408</v>
      </c>
      <c r="C204" s="49" t="s">
        <v>231</v>
      </c>
      <c r="D204" s="132">
        <v>1</v>
      </c>
      <c r="E204" s="50" t="s">
        <v>331</v>
      </c>
      <c r="F204" s="1">
        <f>PUNTAJE!I204</f>
        <v>0</v>
      </c>
      <c r="G204" s="1">
        <f>PUNTAJE!L204</f>
        <v>0</v>
      </c>
      <c r="H204" s="1">
        <f>PUNTAJE!O204</f>
        <v>500</v>
      </c>
      <c r="I204" s="1">
        <f>PUNTAJE!R204</f>
        <v>0</v>
      </c>
      <c r="J204" s="1">
        <f>PUNTAJE!U204</f>
        <v>0</v>
      </c>
      <c r="K204" s="1">
        <f>PUNTAJE!X204</f>
        <v>0</v>
      </c>
      <c r="L204" s="1">
        <f>PUNTAJE!AA204</f>
        <v>0</v>
      </c>
      <c r="M204" s="1">
        <f>PUNTAJE!AD204</f>
        <v>0</v>
      </c>
      <c r="N204" s="1">
        <f>PUNTAJE!AG204</f>
        <v>0</v>
      </c>
      <c r="O204" s="1">
        <f>PUNTAJE!AJ204</f>
        <v>0</v>
      </c>
      <c r="P204" s="1">
        <f>PUNTAJE!AM204</f>
        <v>0</v>
      </c>
      <c r="Q204" s="1">
        <f>PUNTAJE!AP204</f>
        <v>0</v>
      </c>
      <c r="R204" s="1">
        <f t="shared" si="35"/>
        <v>500</v>
      </c>
      <c r="S204" s="77" t="s">
        <v>434</v>
      </c>
      <c r="T204" s="77" t="str">
        <f>VLOOKUP(A204,'EV TECNICA'!$A$10:$R$278,9,0)</f>
        <v>CUMPLE</v>
      </c>
      <c r="U204" s="203">
        <f>H204</f>
        <v>500</v>
      </c>
      <c r="V204" s="76">
        <f>VLOOKUP(A204,'OFERTAS ECONOMICAS'!$A$10:$BC$279,18,0)</f>
        <v>6991.25</v>
      </c>
      <c r="W204" s="77"/>
      <c r="X204" s="75"/>
      <c r="Y204" s="76"/>
      <c r="Z204" s="77"/>
      <c r="AA204" s="97"/>
      <c r="AB204" s="76"/>
      <c r="AC204" s="14">
        <f>X204-AA204</f>
        <v>0</v>
      </c>
    </row>
    <row r="205" spans="1:29" ht="38.25" x14ac:dyDescent="0.2">
      <c r="A205" s="184">
        <v>196</v>
      </c>
      <c r="B205" s="49" t="s">
        <v>251</v>
      </c>
      <c r="C205" s="49" t="s">
        <v>252</v>
      </c>
      <c r="D205" s="132">
        <v>1</v>
      </c>
      <c r="E205" s="50" t="s">
        <v>331</v>
      </c>
      <c r="F205" s="1">
        <f>PUNTAJE!I205</f>
        <v>0</v>
      </c>
      <c r="G205" s="1">
        <f>PUNTAJE!L205</f>
        <v>0</v>
      </c>
      <c r="H205" s="1">
        <f>PUNTAJE!O205</f>
        <v>0</v>
      </c>
      <c r="I205" s="1">
        <f>PUNTAJE!R205</f>
        <v>0</v>
      </c>
      <c r="J205" s="1">
        <f>PUNTAJE!U205</f>
        <v>500</v>
      </c>
      <c r="K205" s="1">
        <f>PUNTAJE!X205</f>
        <v>0</v>
      </c>
      <c r="L205" s="1">
        <f>PUNTAJE!AA205</f>
        <v>0</v>
      </c>
      <c r="M205" s="1">
        <f>PUNTAJE!AD205</f>
        <v>0</v>
      </c>
      <c r="N205" s="1">
        <f>PUNTAJE!AG205</f>
        <v>0</v>
      </c>
      <c r="O205" s="1">
        <f>PUNTAJE!AJ205</f>
        <v>0</v>
      </c>
      <c r="P205" s="1">
        <f>PUNTAJE!AM205</f>
        <v>0</v>
      </c>
      <c r="Q205" s="1">
        <f>PUNTAJE!AP205</f>
        <v>0</v>
      </c>
      <c r="R205" s="1">
        <f t="shared" si="35"/>
        <v>500</v>
      </c>
      <c r="S205" s="77" t="s">
        <v>325</v>
      </c>
      <c r="T205" s="77" t="str">
        <f>VLOOKUP(A205,'EV TECNICA'!$A$10:$R$278,11,0)</f>
        <v xml:space="preserve">CUMPLE </v>
      </c>
      <c r="U205" s="97">
        <f>J205</f>
        <v>500</v>
      </c>
      <c r="V205" s="204">
        <f>VLOOKUP(A205,'OFERTAS ECONOMICAS'!$A$10:$BC$279,26,0)</f>
        <v>46002</v>
      </c>
      <c r="W205" s="77"/>
      <c r="X205" s="97"/>
      <c r="Y205" s="76"/>
      <c r="Z205" s="77"/>
      <c r="AA205" s="74"/>
      <c r="AB205" s="76"/>
      <c r="AC205" s="14">
        <f t="shared" ref="AC205" si="36">U205-X205</f>
        <v>500</v>
      </c>
    </row>
    <row r="206" spans="1:29" ht="51" x14ac:dyDescent="0.2">
      <c r="A206" s="183">
        <v>197</v>
      </c>
      <c r="B206" s="49" t="s">
        <v>253</v>
      </c>
      <c r="C206" s="49" t="s">
        <v>252</v>
      </c>
      <c r="D206" s="132">
        <v>1</v>
      </c>
      <c r="E206" s="50" t="s">
        <v>331</v>
      </c>
      <c r="F206" s="1">
        <f>PUNTAJE!I206</f>
        <v>0</v>
      </c>
      <c r="G206" s="1">
        <f>PUNTAJE!L206</f>
        <v>0</v>
      </c>
      <c r="H206" s="1">
        <f>PUNTAJE!O206</f>
        <v>0</v>
      </c>
      <c r="I206" s="1">
        <f>PUNTAJE!R206</f>
        <v>0</v>
      </c>
      <c r="J206" s="1">
        <f>PUNTAJE!U206</f>
        <v>0</v>
      </c>
      <c r="K206" s="1">
        <f>PUNTAJE!X206</f>
        <v>0</v>
      </c>
      <c r="L206" s="1">
        <f>PUNTAJE!AA206</f>
        <v>0</v>
      </c>
      <c r="M206" s="1">
        <f>PUNTAJE!AD206</f>
        <v>0</v>
      </c>
      <c r="N206" s="1">
        <f>PUNTAJE!AG206</f>
        <v>0</v>
      </c>
      <c r="O206" s="1">
        <f>PUNTAJE!AJ206</f>
        <v>0</v>
      </c>
      <c r="P206" s="1">
        <f>PUNTAJE!AM206</f>
        <v>0</v>
      </c>
      <c r="Q206" s="1">
        <f>PUNTAJE!AP206</f>
        <v>0</v>
      </c>
      <c r="R206" s="1">
        <f t="shared" si="35"/>
        <v>0</v>
      </c>
      <c r="S206" s="77" t="s">
        <v>471</v>
      </c>
      <c r="T206" s="77"/>
      <c r="U206" s="97"/>
      <c r="V206" s="76"/>
      <c r="W206" s="77"/>
      <c r="X206" s="80"/>
      <c r="Y206" s="79"/>
      <c r="Z206" s="77"/>
      <c r="AA206" s="74"/>
      <c r="AB206" s="76"/>
    </row>
    <row r="207" spans="1:29" x14ac:dyDescent="0.2">
      <c r="A207" s="184">
        <v>198</v>
      </c>
      <c r="B207" s="49" t="s">
        <v>254</v>
      </c>
      <c r="C207" s="49" t="s">
        <v>255</v>
      </c>
      <c r="D207" s="132">
        <v>1</v>
      </c>
      <c r="E207" s="50" t="s">
        <v>331</v>
      </c>
      <c r="F207" s="1">
        <f>PUNTAJE!I207</f>
        <v>0</v>
      </c>
      <c r="G207" s="1">
        <f>PUNTAJE!L207</f>
        <v>0</v>
      </c>
      <c r="H207" s="1">
        <f>PUNTAJE!O207</f>
        <v>0</v>
      </c>
      <c r="I207" s="1">
        <f>PUNTAJE!R207</f>
        <v>0</v>
      </c>
      <c r="J207" s="1">
        <f>PUNTAJE!U207</f>
        <v>0</v>
      </c>
      <c r="K207" s="1">
        <f>PUNTAJE!X207</f>
        <v>0</v>
      </c>
      <c r="L207" s="1">
        <f>PUNTAJE!AA207</f>
        <v>0</v>
      </c>
      <c r="M207" s="1">
        <f>PUNTAJE!AD207</f>
        <v>0</v>
      </c>
      <c r="N207" s="1">
        <f>PUNTAJE!AG207</f>
        <v>0</v>
      </c>
      <c r="O207" s="1">
        <f>PUNTAJE!AJ207</f>
        <v>0</v>
      </c>
      <c r="P207" s="1">
        <f>PUNTAJE!AM207</f>
        <v>0</v>
      </c>
      <c r="Q207" s="1">
        <f>PUNTAJE!AP207</f>
        <v>0</v>
      </c>
      <c r="R207" s="1">
        <f t="shared" si="35"/>
        <v>0</v>
      </c>
      <c r="S207" s="77" t="s">
        <v>471</v>
      </c>
      <c r="T207" s="77"/>
      <c r="U207" s="97"/>
      <c r="V207" s="76"/>
      <c r="W207" s="77"/>
      <c r="X207" s="80"/>
      <c r="Y207" s="79"/>
      <c r="Z207" s="77"/>
      <c r="AA207" s="74"/>
      <c r="AB207" s="76"/>
    </row>
    <row r="208" spans="1:29" x14ac:dyDescent="0.2">
      <c r="A208" s="183">
        <v>199</v>
      </c>
      <c r="B208" s="49" t="s">
        <v>256</v>
      </c>
      <c r="C208" s="49" t="s">
        <v>255</v>
      </c>
      <c r="D208" s="132">
        <v>1</v>
      </c>
      <c r="E208" s="50" t="s">
        <v>331</v>
      </c>
      <c r="F208" s="1">
        <f>PUNTAJE!I208</f>
        <v>0</v>
      </c>
      <c r="G208" s="1">
        <f>PUNTAJE!L208</f>
        <v>0</v>
      </c>
      <c r="H208" s="1">
        <f>PUNTAJE!O208</f>
        <v>0</v>
      </c>
      <c r="I208" s="1">
        <f>PUNTAJE!R208</f>
        <v>0</v>
      </c>
      <c r="J208" s="1">
        <f>PUNTAJE!U208</f>
        <v>0</v>
      </c>
      <c r="K208" s="1">
        <f>PUNTAJE!X208</f>
        <v>0</v>
      </c>
      <c r="L208" s="1">
        <f>PUNTAJE!AA208</f>
        <v>0</v>
      </c>
      <c r="M208" s="1">
        <f>PUNTAJE!AD208</f>
        <v>0</v>
      </c>
      <c r="N208" s="1">
        <f>PUNTAJE!AG208</f>
        <v>0</v>
      </c>
      <c r="O208" s="1">
        <f>PUNTAJE!AJ208</f>
        <v>0</v>
      </c>
      <c r="P208" s="1">
        <f>PUNTAJE!AM208</f>
        <v>0</v>
      </c>
      <c r="Q208" s="1">
        <f>PUNTAJE!AP208</f>
        <v>0</v>
      </c>
      <c r="R208" s="1">
        <f t="shared" si="35"/>
        <v>0</v>
      </c>
      <c r="S208" s="77" t="s">
        <v>471</v>
      </c>
      <c r="T208" s="96"/>
      <c r="U208" s="75"/>
      <c r="V208" s="76"/>
      <c r="W208" s="77"/>
      <c r="X208" s="75"/>
      <c r="Y208" s="76"/>
      <c r="Z208" s="77"/>
      <c r="AA208" s="74"/>
      <c r="AB208" s="76"/>
      <c r="AC208" s="14">
        <f>U208-X208</f>
        <v>0</v>
      </c>
    </row>
    <row r="209" spans="1:29" x14ac:dyDescent="0.2">
      <c r="A209" s="184">
        <v>200</v>
      </c>
      <c r="B209" s="49" t="s">
        <v>257</v>
      </c>
      <c r="C209" s="49" t="s">
        <v>255</v>
      </c>
      <c r="D209" s="132">
        <v>1</v>
      </c>
      <c r="E209" s="50" t="s">
        <v>331</v>
      </c>
      <c r="F209" s="1">
        <f>PUNTAJE!I209</f>
        <v>0</v>
      </c>
      <c r="G209" s="1">
        <f>PUNTAJE!L209</f>
        <v>0</v>
      </c>
      <c r="H209" s="1">
        <f>PUNTAJE!O209</f>
        <v>0</v>
      </c>
      <c r="I209" s="1">
        <f>PUNTAJE!R209</f>
        <v>0</v>
      </c>
      <c r="J209" s="1">
        <f>PUNTAJE!U209</f>
        <v>0</v>
      </c>
      <c r="K209" s="1">
        <f>PUNTAJE!X209</f>
        <v>0</v>
      </c>
      <c r="L209" s="1">
        <f>PUNTAJE!AA209</f>
        <v>0</v>
      </c>
      <c r="M209" s="1">
        <f>PUNTAJE!AD209</f>
        <v>0</v>
      </c>
      <c r="N209" s="1">
        <f>PUNTAJE!AG209</f>
        <v>0</v>
      </c>
      <c r="O209" s="1">
        <f>PUNTAJE!AJ209</f>
        <v>0</v>
      </c>
      <c r="P209" s="1">
        <f>PUNTAJE!AM209</f>
        <v>0</v>
      </c>
      <c r="Q209" s="1">
        <f>PUNTAJE!AP209</f>
        <v>0</v>
      </c>
      <c r="R209" s="1">
        <f t="shared" si="35"/>
        <v>0</v>
      </c>
      <c r="S209" s="77" t="s">
        <v>471</v>
      </c>
      <c r="T209" s="77"/>
      <c r="U209" s="75"/>
      <c r="V209" s="76"/>
      <c r="W209" s="77"/>
      <c r="X209" s="80"/>
      <c r="Y209" s="79"/>
      <c r="Z209" s="77"/>
      <c r="AA209" s="80"/>
      <c r="AB209" s="79"/>
    </row>
    <row r="210" spans="1:29" ht="38.25" x14ac:dyDescent="0.2">
      <c r="A210" s="183">
        <v>201</v>
      </c>
      <c r="B210" s="49" t="s">
        <v>259</v>
      </c>
      <c r="C210" s="49" t="s">
        <v>260</v>
      </c>
      <c r="D210" s="132">
        <v>1</v>
      </c>
      <c r="E210" s="50" t="s">
        <v>331</v>
      </c>
      <c r="F210" s="1">
        <f>PUNTAJE!I210</f>
        <v>0</v>
      </c>
      <c r="G210" s="1">
        <f>PUNTAJE!L210</f>
        <v>0</v>
      </c>
      <c r="H210" s="1">
        <f>PUNTAJE!O210</f>
        <v>0</v>
      </c>
      <c r="I210" s="1">
        <f>PUNTAJE!R210</f>
        <v>0</v>
      </c>
      <c r="J210" s="1">
        <f>PUNTAJE!U210</f>
        <v>0</v>
      </c>
      <c r="K210" s="1">
        <f>PUNTAJE!X210</f>
        <v>0</v>
      </c>
      <c r="L210" s="1">
        <f>PUNTAJE!AA210</f>
        <v>0</v>
      </c>
      <c r="M210" s="1">
        <f>PUNTAJE!AD210</f>
        <v>0</v>
      </c>
      <c r="N210" s="1">
        <f>PUNTAJE!AG210</f>
        <v>0</v>
      </c>
      <c r="O210" s="1">
        <f>PUNTAJE!AJ210</f>
        <v>0</v>
      </c>
      <c r="P210" s="1">
        <f>PUNTAJE!AM210</f>
        <v>0</v>
      </c>
      <c r="Q210" s="1">
        <f>PUNTAJE!AP210</f>
        <v>0</v>
      </c>
      <c r="R210" s="1">
        <f t="shared" si="35"/>
        <v>0</v>
      </c>
      <c r="S210" s="77" t="s">
        <v>471</v>
      </c>
      <c r="T210" s="77"/>
      <c r="U210" s="75"/>
      <c r="V210" s="76"/>
      <c r="W210" s="77"/>
      <c r="X210" s="80"/>
      <c r="Y210" s="79"/>
      <c r="Z210" s="77"/>
      <c r="AA210" s="80"/>
      <c r="AB210" s="79"/>
    </row>
    <row r="211" spans="1:29" ht="25.5" x14ac:dyDescent="0.2">
      <c r="A211" s="184">
        <v>202</v>
      </c>
      <c r="B211" s="49" t="s">
        <v>263</v>
      </c>
      <c r="C211" s="49" t="s">
        <v>261</v>
      </c>
      <c r="D211" s="132">
        <v>1</v>
      </c>
      <c r="E211" s="50" t="s">
        <v>331</v>
      </c>
      <c r="F211" s="1">
        <f>PUNTAJE!I211</f>
        <v>0</v>
      </c>
      <c r="G211" s="1">
        <f>PUNTAJE!L211</f>
        <v>0</v>
      </c>
      <c r="H211" s="1">
        <f>PUNTAJE!O211</f>
        <v>0</v>
      </c>
      <c r="I211" s="1">
        <f>PUNTAJE!R211</f>
        <v>0</v>
      </c>
      <c r="J211" s="1">
        <f>PUNTAJE!U211</f>
        <v>0</v>
      </c>
      <c r="K211" s="1">
        <f>PUNTAJE!X211</f>
        <v>0</v>
      </c>
      <c r="L211" s="1">
        <f>PUNTAJE!AA211</f>
        <v>0</v>
      </c>
      <c r="M211" s="1">
        <f>PUNTAJE!AD211</f>
        <v>0</v>
      </c>
      <c r="N211" s="1">
        <f>PUNTAJE!AG211</f>
        <v>0</v>
      </c>
      <c r="O211" s="1">
        <f>PUNTAJE!AJ211</f>
        <v>0</v>
      </c>
      <c r="P211" s="1">
        <f>PUNTAJE!AM211</f>
        <v>0</v>
      </c>
      <c r="Q211" s="1">
        <f>PUNTAJE!AP211</f>
        <v>0</v>
      </c>
      <c r="R211" s="1">
        <f t="shared" si="35"/>
        <v>0</v>
      </c>
      <c r="S211" s="77" t="s">
        <v>471</v>
      </c>
      <c r="T211" s="77"/>
      <c r="U211" s="75"/>
      <c r="V211" s="76"/>
      <c r="W211" s="77"/>
      <c r="X211" s="80"/>
      <c r="Y211" s="79"/>
      <c r="Z211" s="77"/>
      <c r="AA211" s="80"/>
      <c r="AB211" s="79"/>
    </row>
    <row r="212" spans="1:29" ht="51" x14ac:dyDescent="0.2">
      <c r="A212" s="183">
        <v>203</v>
      </c>
      <c r="B212" s="49" t="s">
        <v>270</v>
      </c>
      <c r="C212" s="49" t="s">
        <v>268</v>
      </c>
      <c r="D212" s="132">
        <v>1</v>
      </c>
      <c r="E212" s="50" t="s">
        <v>331</v>
      </c>
      <c r="F212" s="1">
        <f>PUNTAJE!I212</f>
        <v>0</v>
      </c>
      <c r="G212" s="1">
        <f>PUNTAJE!L212</f>
        <v>0</v>
      </c>
      <c r="H212" s="1">
        <f>PUNTAJE!O212</f>
        <v>0</v>
      </c>
      <c r="I212" s="1">
        <f>PUNTAJE!R212</f>
        <v>0</v>
      </c>
      <c r="J212" s="1">
        <f>PUNTAJE!U212</f>
        <v>0</v>
      </c>
      <c r="K212" s="1">
        <f>PUNTAJE!X212</f>
        <v>0</v>
      </c>
      <c r="L212" s="1">
        <f>PUNTAJE!AA212</f>
        <v>0</v>
      </c>
      <c r="M212" s="1">
        <f>PUNTAJE!AD212</f>
        <v>0</v>
      </c>
      <c r="N212" s="1">
        <f>PUNTAJE!AG212</f>
        <v>0</v>
      </c>
      <c r="O212" s="1">
        <f>PUNTAJE!AJ212</f>
        <v>0</v>
      </c>
      <c r="P212" s="1">
        <f>PUNTAJE!AM212</f>
        <v>0</v>
      </c>
      <c r="Q212" s="1">
        <f>PUNTAJE!AP212</f>
        <v>0</v>
      </c>
      <c r="R212" s="1">
        <f t="shared" si="35"/>
        <v>0</v>
      </c>
      <c r="S212" s="77" t="s">
        <v>471</v>
      </c>
      <c r="T212" s="77"/>
      <c r="U212" s="75"/>
      <c r="V212" s="76"/>
      <c r="W212" s="77"/>
      <c r="X212" s="80"/>
      <c r="Y212" s="79"/>
      <c r="Z212" s="77"/>
      <c r="AA212" s="80"/>
      <c r="AB212" s="79"/>
    </row>
    <row r="213" spans="1:29" ht="25.5" x14ac:dyDescent="0.2">
      <c r="A213" s="184">
        <v>204</v>
      </c>
      <c r="B213" s="49" t="s">
        <v>277</v>
      </c>
      <c r="C213" s="49" t="s">
        <v>271</v>
      </c>
      <c r="D213" s="132">
        <v>1</v>
      </c>
      <c r="E213" s="50" t="s">
        <v>331</v>
      </c>
      <c r="F213" s="1">
        <f>PUNTAJE!I213</f>
        <v>0</v>
      </c>
      <c r="G213" s="1">
        <f>PUNTAJE!L213</f>
        <v>0</v>
      </c>
      <c r="H213" s="1">
        <f>PUNTAJE!O213</f>
        <v>0</v>
      </c>
      <c r="I213" s="1">
        <f>PUNTAJE!R213</f>
        <v>0</v>
      </c>
      <c r="J213" s="1">
        <f>PUNTAJE!U213</f>
        <v>0</v>
      </c>
      <c r="K213" s="1">
        <f>PUNTAJE!X213</f>
        <v>0</v>
      </c>
      <c r="L213" s="1">
        <f>PUNTAJE!AA213</f>
        <v>0</v>
      </c>
      <c r="M213" s="1">
        <f>PUNTAJE!AD213</f>
        <v>0</v>
      </c>
      <c r="N213" s="1">
        <f>PUNTAJE!AG213</f>
        <v>0</v>
      </c>
      <c r="O213" s="1">
        <f>PUNTAJE!AJ213</f>
        <v>0</v>
      </c>
      <c r="P213" s="1">
        <f>PUNTAJE!AM213</f>
        <v>0</v>
      </c>
      <c r="Q213" s="1">
        <f>PUNTAJE!AP213</f>
        <v>0</v>
      </c>
      <c r="R213" s="1">
        <f t="shared" si="35"/>
        <v>0</v>
      </c>
      <c r="S213" s="77" t="s">
        <v>471</v>
      </c>
      <c r="T213" s="77"/>
      <c r="U213" s="97"/>
      <c r="V213" s="76"/>
      <c r="W213" s="77"/>
      <c r="X213" s="97"/>
      <c r="Y213" s="76"/>
      <c r="Z213" s="77"/>
      <c r="AA213" s="97"/>
      <c r="AB213" s="76"/>
      <c r="AC213" s="14">
        <f>X213-AA213</f>
        <v>0</v>
      </c>
    </row>
    <row r="214" spans="1:29" ht="38.25" x14ac:dyDescent="0.2">
      <c r="A214" s="183">
        <v>205</v>
      </c>
      <c r="B214" s="49" t="s">
        <v>409</v>
      </c>
      <c r="C214" s="49" t="s">
        <v>271</v>
      </c>
      <c r="D214" s="132">
        <v>1</v>
      </c>
      <c r="E214" s="50" t="s">
        <v>331</v>
      </c>
      <c r="F214" s="1">
        <f>PUNTAJE!I214</f>
        <v>0</v>
      </c>
      <c r="G214" s="1">
        <f>PUNTAJE!L214</f>
        <v>0</v>
      </c>
      <c r="H214" s="1">
        <f>PUNTAJE!O214</f>
        <v>0</v>
      </c>
      <c r="I214" s="1">
        <f>PUNTAJE!R214</f>
        <v>0</v>
      </c>
      <c r="J214" s="1">
        <f>PUNTAJE!U214</f>
        <v>0</v>
      </c>
      <c r="K214" s="1">
        <f>PUNTAJE!X214</f>
        <v>0</v>
      </c>
      <c r="L214" s="1">
        <f>PUNTAJE!AA214</f>
        <v>0</v>
      </c>
      <c r="M214" s="1">
        <f>PUNTAJE!AD214</f>
        <v>0</v>
      </c>
      <c r="N214" s="1">
        <f>PUNTAJE!AG214</f>
        <v>0</v>
      </c>
      <c r="O214" s="1">
        <f>PUNTAJE!AJ214</f>
        <v>0</v>
      </c>
      <c r="P214" s="1">
        <f>PUNTAJE!AM214</f>
        <v>0</v>
      </c>
      <c r="Q214" s="1">
        <f>PUNTAJE!AP214</f>
        <v>0</v>
      </c>
      <c r="R214" s="1">
        <f t="shared" si="35"/>
        <v>0</v>
      </c>
      <c r="S214" s="77" t="s">
        <v>471</v>
      </c>
      <c r="T214" s="96"/>
      <c r="U214" s="75"/>
      <c r="V214" s="76"/>
      <c r="W214" s="77"/>
      <c r="X214" s="74"/>
      <c r="Y214" s="76"/>
      <c r="Z214" s="77"/>
      <c r="AA214" s="74"/>
      <c r="AB214" s="76"/>
    </row>
    <row r="215" spans="1:29" ht="38.25" x14ac:dyDescent="0.2">
      <c r="A215" s="184">
        <v>206</v>
      </c>
      <c r="B215" s="49" t="s">
        <v>279</v>
      </c>
      <c r="C215" s="49" t="s">
        <v>271</v>
      </c>
      <c r="D215" s="132">
        <v>1</v>
      </c>
      <c r="E215" s="50" t="s">
        <v>331</v>
      </c>
      <c r="F215" s="1">
        <f>PUNTAJE!I215</f>
        <v>0</v>
      </c>
      <c r="G215" s="1">
        <f>PUNTAJE!L215</f>
        <v>0</v>
      </c>
      <c r="H215" s="1">
        <f>PUNTAJE!O215</f>
        <v>0</v>
      </c>
      <c r="I215" s="1">
        <f>PUNTAJE!R215</f>
        <v>0</v>
      </c>
      <c r="J215" s="1">
        <f>PUNTAJE!U215</f>
        <v>0</v>
      </c>
      <c r="K215" s="1">
        <f>PUNTAJE!X215</f>
        <v>0</v>
      </c>
      <c r="L215" s="1">
        <f>PUNTAJE!AA215</f>
        <v>0</v>
      </c>
      <c r="M215" s="1">
        <f>PUNTAJE!AD215</f>
        <v>0</v>
      </c>
      <c r="N215" s="1">
        <f>PUNTAJE!AG215</f>
        <v>0</v>
      </c>
      <c r="O215" s="1">
        <f>PUNTAJE!AJ215</f>
        <v>0</v>
      </c>
      <c r="P215" s="1">
        <f>PUNTAJE!AM215</f>
        <v>0</v>
      </c>
      <c r="Q215" s="1">
        <f>PUNTAJE!AP215</f>
        <v>0</v>
      </c>
      <c r="R215" s="1">
        <f t="shared" si="35"/>
        <v>0</v>
      </c>
      <c r="S215" s="77" t="s">
        <v>471</v>
      </c>
      <c r="T215" s="77"/>
      <c r="U215" s="75"/>
      <c r="V215" s="76"/>
      <c r="W215" s="77"/>
      <c r="X215" s="80"/>
      <c r="Y215" s="79"/>
      <c r="Z215" s="77"/>
      <c r="AA215" s="80"/>
      <c r="AB215" s="79"/>
    </row>
    <row r="216" spans="1:29" ht="25.5" x14ac:dyDescent="0.2">
      <c r="A216" s="183">
        <v>207</v>
      </c>
      <c r="B216" s="49" t="s">
        <v>280</v>
      </c>
      <c r="C216" s="49" t="s">
        <v>271</v>
      </c>
      <c r="D216" s="132">
        <v>1</v>
      </c>
      <c r="E216" s="50" t="s">
        <v>331</v>
      </c>
      <c r="F216" s="1">
        <f>PUNTAJE!I216</f>
        <v>0</v>
      </c>
      <c r="G216" s="1">
        <f>PUNTAJE!L216</f>
        <v>0</v>
      </c>
      <c r="H216" s="1">
        <f>PUNTAJE!O216</f>
        <v>0</v>
      </c>
      <c r="I216" s="1">
        <f>PUNTAJE!R216</f>
        <v>0</v>
      </c>
      <c r="J216" s="1">
        <f>PUNTAJE!U216</f>
        <v>0</v>
      </c>
      <c r="K216" s="1">
        <f>PUNTAJE!X216</f>
        <v>0</v>
      </c>
      <c r="L216" s="1">
        <f>PUNTAJE!AA216</f>
        <v>0</v>
      </c>
      <c r="M216" s="1">
        <f>PUNTAJE!AD216</f>
        <v>0</v>
      </c>
      <c r="N216" s="1">
        <f>PUNTAJE!AG216</f>
        <v>0</v>
      </c>
      <c r="O216" s="1">
        <f>PUNTAJE!AJ216</f>
        <v>0</v>
      </c>
      <c r="P216" s="1">
        <f>PUNTAJE!AM216</f>
        <v>0</v>
      </c>
      <c r="Q216" s="1">
        <f>PUNTAJE!AP216</f>
        <v>0</v>
      </c>
      <c r="R216" s="1">
        <f t="shared" si="35"/>
        <v>0</v>
      </c>
      <c r="S216" s="77" t="s">
        <v>471</v>
      </c>
      <c r="T216" s="77"/>
      <c r="U216" s="75"/>
      <c r="V216" s="76"/>
      <c r="W216" s="77"/>
      <c r="X216" s="80"/>
      <c r="Y216" s="79"/>
      <c r="Z216" s="77"/>
      <c r="AA216" s="80"/>
      <c r="AB216" s="79"/>
    </row>
    <row r="217" spans="1:29" ht="25.5" x14ac:dyDescent="0.2">
      <c r="A217" s="184">
        <v>208</v>
      </c>
      <c r="B217" s="49" t="s">
        <v>281</v>
      </c>
      <c r="C217" s="49" t="s">
        <v>271</v>
      </c>
      <c r="D217" s="132">
        <v>1</v>
      </c>
      <c r="E217" s="50" t="s">
        <v>331</v>
      </c>
      <c r="F217" s="1">
        <f>PUNTAJE!I217</f>
        <v>0</v>
      </c>
      <c r="G217" s="1">
        <f>PUNTAJE!L217</f>
        <v>0</v>
      </c>
      <c r="H217" s="1">
        <f>PUNTAJE!O217</f>
        <v>0</v>
      </c>
      <c r="I217" s="1">
        <f>PUNTAJE!R217</f>
        <v>0</v>
      </c>
      <c r="J217" s="1">
        <f>PUNTAJE!U217</f>
        <v>0</v>
      </c>
      <c r="K217" s="1">
        <f>PUNTAJE!X217</f>
        <v>0</v>
      </c>
      <c r="L217" s="1">
        <f>PUNTAJE!AA217</f>
        <v>0</v>
      </c>
      <c r="M217" s="1">
        <f>PUNTAJE!AD217</f>
        <v>0</v>
      </c>
      <c r="N217" s="1">
        <f>PUNTAJE!AG217</f>
        <v>0</v>
      </c>
      <c r="O217" s="1">
        <f>PUNTAJE!AJ217</f>
        <v>0</v>
      </c>
      <c r="P217" s="1">
        <f>PUNTAJE!AM217</f>
        <v>0</v>
      </c>
      <c r="Q217" s="1">
        <f>PUNTAJE!AP217</f>
        <v>0</v>
      </c>
      <c r="R217" s="1">
        <f t="shared" si="35"/>
        <v>0</v>
      </c>
      <c r="S217" s="77" t="s">
        <v>471</v>
      </c>
      <c r="T217" s="77"/>
      <c r="U217" s="75"/>
      <c r="V217" s="76"/>
      <c r="W217" s="77"/>
      <c r="X217" s="80"/>
      <c r="Y217" s="79"/>
      <c r="Z217" s="77"/>
      <c r="AA217" s="80"/>
      <c r="AB217" s="79"/>
    </row>
    <row r="218" spans="1:29" ht="25.5" x14ac:dyDescent="0.2">
      <c r="A218" s="183">
        <v>209</v>
      </c>
      <c r="B218" s="49" t="s">
        <v>282</v>
      </c>
      <c r="C218" s="49" t="s">
        <v>271</v>
      </c>
      <c r="D218" s="132">
        <v>1</v>
      </c>
      <c r="E218" s="50" t="s">
        <v>331</v>
      </c>
      <c r="F218" s="1">
        <f>PUNTAJE!I218</f>
        <v>0</v>
      </c>
      <c r="G218" s="1">
        <f>PUNTAJE!L218</f>
        <v>0</v>
      </c>
      <c r="H218" s="1">
        <f>PUNTAJE!O218</f>
        <v>0</v>
      </c>
      <c r="I218" s="1">
        <f>PUNTAJE!R218</f>
        <v>0</v>
      </c>
      <c r="J218" s="1">
        <f>PUNTAJE!U218</f>
        <v>0</v>
      </c>
      <c r="K218" s="1">
        <f>PUNTAJE!X218</f>
        <v>0</v>
      </c>
      <c r="L218" s="1">
        <f>PUNTAJE!AA218</f>
        <v>0</v>
      </c>
      <c r="M218" s="1">
        <f>PUNTAJE!AD218</f>
        <v>0</v>
      </c>
      <c r="N218" s="1">
        <f>PUNTAJE!AG218</f>
        <v>0</v>
      </c>
      <c r="O218" s="1">
        <f>PUNTAJE!AJ218</f>
        <v>0</v>
      </c>
      <c r="P218" s="1">
        <f>PUNTAJE!AM218</f>
        <v>0</v>
      </c>
      <c r="Q218" s="1">
        <f>PUNTAJE!AP218</f>
        <v>0</v>
      </c>
      <c r="R218" s="1">
        <f t="shared" si="35"/>
        <v>0</v>
      </c>
      <c r="S218" s="77" t="s">
        <v>471</v>
      </c>
      <c r="T218" s="77"/>
      <c r="U218" s="75"/>
      <c r="V218" s="76"/>
      <c r="W218" s="77"/>
      <c r="X218" s="80"/>
      <c r="Y218" s="79"/>
      <c r="Z218" s="77"/>
      <c r="AA218" s="80"/>
      <c r="AB218" s="79"/>
    </row>
    <row r="219" spans="1:29" ht="25.5" x14ac:dyDescent="0.2">
      <c r="A219" s="184">
        <v>210</v>
      </c>
      <c r="B219" s="49" t="s">
        <v>283</v>
      </c>
      <c r="C219" s="49" t="s">
        <v>271</v>
      </c>
      <c r="D219" s="132">
        <v>1</v>
      </c>
      <c r="E219" s="50" t="s">
        <v>331</v>
      </c>
      <c r="F219" s="1">
        <f>PUNTAJE!I219</f>
        <v>0</v>
      </c>
      <c r="G219" s="1">
        <f>PUNTAJE!L219</f>
        <v>0</v>
      </c>
      <c r="H219" s="1">
        <f>PUNTAJE!O219</f>
        <v>0</v>
      </c>
      <c r="I219" s="1">
        <f>PUNTAJE!R219</f>
        <v>0</v>
      </c>
      <c r="J219" s="1">
        <f>PUNTAJE!U219</f>
        <v>0</v>
      </c>
      <c r="K219" s="1">
        <f>PUNTAJE!X219</f>
        <v>0</v>
      </c>
      <c r="L219" s="1">
        <f>PUNTAJE!AA219</f>
        <v>0</v>
      </c>
      <c r="M219" s="1">
        <f>PUNTAJE!AD219</f>
        <v>0</v>
      </c>
      <c r="N219" s="1">
        <f>PUNTAJE!AG219</f>
        <v>0</v>
      </c>
      <c r="O219" s="1">
        <f>PUNTAJE!AJ219</f>
        <v>0</v>
      </c>
      <c r="P219" s="1">
        <f>PUNTAJE!AM219</f>
        <v>0</v>
      </c>
      <c r="Q219" s="1">
        <f>PUNTAJE!AP219</f>
        <v>0</v>
      </c>
      <c r="R219" s="1">
        <f t="shared" si="35"/>
        <v>0</v>
      </c>
      <c r="S219" s="77" t="s">
        <v>471</v>
      </c>
      <c r="T219" s="96"/>
      <c r="U219" s="75"/>
      <c r="V219" s="76"/>
      <c r="W219" s="77"/>
      <c r="X219" s="97"/>
      <c r="Y219" s="76"/>
      <c r="Z219" s="77"/>
      <c r="AA219" s="75"/>
      <c r="AB219" s="76"/>
      <c r="AC219" s="14">
        <f t="shared" ref="AC219:AC224" si="37">X219-AA219</f>
        <v>0</v>
      </c>
    </row>
    <row r="220" spans="1:29" ht="51" x14ac:dyDescent="0.2">
      <c r="A220" s="183">
        <v>211</v>
      </c>
      <c r="B220" s="49" t="s">
        <v>284</v>
      </c>
      <c r="C220" s="49" t="s">
        <v>271</v>
      </c>
      <c r="D220" s="132">
        <v>1</v>
      </c>
      <c r="E220" s="50" t="s">
        <v>331</v>
      </c>
      <c r="F220" s="1">
        <f>PUNTAJE!I220</f>
        <v>0</v>
      </c>
      <c r="G220" s="1">
        <f>PUNTAJE!L220</f>
        <v>0</v>
      </c>
      <c r="H220" s="1">
        <f>PUNTAJE!O220</f>
        <v>0</v>
      </c>
      <c r="I220" s="1">
        <f>PUNTAJE!R220</f>
        <v>0</v>
      </c>
      <c r="J220" s="1">
        <f>PUNTAJE!U220</f>
        <v>0</v>
      </c>
      <c r="K220" s="1">
        <f>PUNTAJE!X220</f>
        <v>0</v>
      </c>
      <c r="L220" s="1">
        <f>PUNTAJE!AA220</f>
        <v>0</v>
      </c>
      <c r="M220" s="1">
        <f>PUNTAJE!AD220</f>
        <v>0</v>
      </c>
      <c r="N220" s="1">
        <f>PUNTAJE!AG220</f>
        <v>0</v>
      </c>
      <c r="O220" s="1">
        <f>PUNTAJE!AJ220</f>
        <v>0</v>
      </c>
      <c r="P220" s="1">
        <f>PUNTAJE!AM220</f>
        <v>0</v>
      </c>
      <c r="Q220" s="1">
        <f>PUNTAJE!AP220</f>
        <v>0</v>
      </c>
      <c r="R220" s="1">
        <f t="shared" si="35"/>
        <v>0</v>
      </c>
      <c r="S220" s="77" t="s">
        <v>471</v>
      </c>
      <c r="T220" s="96"/>
      <c r="U220" s="75"/>
      <c r="V220" s="76"/>
      <c r="W220" s="77"/>
      <c r="X220" s="97"/>
      <c r="Y220" s="76"/>
      <c r="Z220" s="77"/>
      <c r="AA220" s="75"/>
      <c r="AB220" s="76"/>
      <c r="AC220" s="14">
        <f t="shared" si="37"/>
        <v>0</v>
      </c>
    </row>
    <row r="221" spans="1:29" ht="25.5" x14ac:dyDescent="0.2">
      <c r="A221" s="184">
        <v>212</v>
      </c>
      <c r="B221" s="49" t="s">
        <v>285</v>
      </c>
      <c r="C221" s="49" t="s">
        <v>271</v>
      </c>
      <c r="D221" s="132">
        <v>1</v>
      </c>
      <c r="E221" s="50" t="s">
        <v>331</v>
      </c>
      <c r="F221" s="1">
        <f>PUNTAJE!I221</f>
        <v>0</v>
      </c>
      <c r="G221" s="1">
        <f>PUNTAJE!L221</f>
        <v>0</v>
      </c>
      <c r="H221" s="1">
        <f>PUNTAJE!O221</f>
        <v>0</v>
      </c>
      <c r="I221" s="1">
        <f>PUNTAJE!R221</f>
        <v>0</v>
      </c>
      <c r="J221" s="1">
        <f>PUNTAJE!U221</f>
        <v>0</v>
      </c>
      <c r="K221" s="1">
        <f>PUNTAJE!X221</f>
        <v>0</v>
      </c>
      <c r="L221" s="1">
        <f>PUNTAJE!AA221</f>
        <v>0</v>
      </c>
      <c r="M221" s="1">
        <f>PUNTAJE!AD221</f>
        <v>0</v>
      </c>
      <c r="N221" s="1">
        <f>PUNTAJE!AG221</f>
        <v>0</v>
      </c>
      <c r="O221" s="1">
        <f>PUNTAJE!AJ221</f>
        <v>0</v>
      </c>
      <c r="P221" s="1">
        <f>PUNTAJE!AM221</f>
        <v>0</v>
      </c>
      <c r="Q221" s="1">
        <f>PUNTAJE!AP221</f>
        <v>0</v>
      </c>
      <c r="R221" s="1">
        <f t="shared" si="35"/>
        <v>0</v>
      </c>
      <c r="S221" s="77" t="s">
        <v>471</v>
      </c>
      <c r="T221" s="96"/>
      <c r="U221" s="75"/>
      <c r="V221" s="76"/>
      <c r="W221" s="77"/>
      <c r="X221" s="97"/>
      <c r="Y221" s="76"/>
      <c r="Z221" s="77"/>
      <c r="AA221" s="75"/>
      <c r="AB221" s="76"/>
      <c r="AC221" s="14">
        <f t="shared" si="37"/>
        <v>0</v>
      </c>
    </row>
    <row r="222" spans="1:29" ht="25.5" x14ac:dyDescent="0.2">
      <c r="A222" s="183">
        <v>213</v>
      </c>
      <c r="B222" s="49" t="s">
        <v>286</v>
      </c>
      <c r="C222" s="49" t="s">
        <v>287</v>
      </c>
      <c r="D222" s="132">
        <v>1</v>
      </c>
      <c r="E222" s="50" t="s">
        <v>331</v>
      </c>
      <c r="F222" s="1">
        <f>PUNTAJE!I222</f>
        <v>0</v>
      </c>
      <c r="G222" s="1">
        <f>PUNTAJE!L222</f>
        <v>0</v>
      </c>
      <c r="H222" s="1">
        <f>PUNTAJE!O222</f>
        <v>0</v>
      </c>
      <c r="I222" s="1">
        <f>PUNTAJE!R222</f>
        <v>500</v>
      </c>
      <c r="J222" s="1">
        <f>PUNTAJE!U222</f>
        <v>480.76923076923077</v>
      </c>
      <c r="K222" s="1">
        <f>PUNTAJE!X222</f>
        <v>0</v>
      </c>
      <c r="L222" s="1">
        <f>PUNTAJE!AA222</f>
        <v>0</v>
      </c>
      <c r="M222" s="1">
        <f>PUNTAJE!AD222</f>
        <v>0</v>
      </c>
      <c r="N222" s="1">
        <f>PUNTAJE!AG222</f>
        <v>0</v>
      </c>
      <c r="O222" s="1">
        <f>PUNTAJE!AJ222</f>
        <v>0</v>
      </c>
      <c r="P222" s="1">
        <f>PUNTAJE!AM222</f>
        <v>0</v>
      </c>
      <c r="Q222" s="1">
        <f>PUNTAJE!AP222</f>
        <v>0</v>
      </c>
      <c r="R222" s="1">
        <f t="shared" si="35"/>
        <v>500</v>
      </c>
      <c r="S222" s="77" t="s">
        <v>309</v>
      </c>
      <c r="T222" s="77" t="str">
        <f>VLOOKUP(A222,'EV TECNICA'!$A$10:$R$278,10,0)</f>
        <v>CUMPLE</v>
      </c>
      <c r="U222" s="78">
        <f>I222</f>
        <v>500</v>
      </c>
      <c r="V222" s="204">
        <f>VLOOKUP(A222,'OFERTAS ECONOMICAS'!$A$10:$BC$279,22,0)</f>
        <v>62500</v>
      </c>
      <c r="W222" s="77"/>
      <c r="X222" s="97"/>
      <c r="Y222" s="76"/>
      <c r="Z222" s="77"/>
      <c r="AA222" s="75"/>
      <c r="AB222" s="76"/>
      <c r="AC222" s="14">
        <f t="shared" si="37"/>
        <v>0</v>
      </c>
    </row>
    <row r="223" spans="1:29" ht="63.75" x14ac:dyDescent="0.2">
      <c r="A223" s="184">
        <v>214</v>
      </c>
      <c r="B223" s="49" t="s">
        <v>410</v>
      </c>
      <c r="C223" s="49" t="s">
        <v>43</v>
      </c>
      <c r="D223" s="132">
        <v>1</v>
      </c>
      <c r="E223" s="50" t="s">
        <v>331</v>
      </c>
      <c r="F223" s="1">
        <f>PUNTAJE!I223</f>
        <v>0</v>
      </c>
      <c r="G223" s="1">
        <f>PUNTAJE!L223</f>
        <v>0</v>
      </c>
      <c r="H223" s="1">
        <f>PUNTAJE!O223</f>
        <v>0</v>
      </c>
      <c r="I223" s="1">
        <f>PUNTAJE!R223</f>
        <v>0</v>
      </c>
      <c r="J223" s="1">
        <f>PUNTAJE!U223</f>
        <v>0</v>
      </c>
      <c r="K223" s="1">
        <f>PUNTAJE!X223</f>
        <v>0</v>
      </c>
      <c r="L223" s="1">
        <f>PUNTAJE!AA223</f>
        <v>0</v>
      </c>
      <c r="M223" s="1">
        <f>PUNTAJE!AD223</f>
        <v>0</v>
      </c>
      <c r="N223" s="1">
        <f>PUNTAJE!AG223</f>
        <v>0</v>
      </c>
      <c r="O223" s="1">
        <f>PUNTAJE!AJ223</f>
        <v>0</v>
      </c>
      <c r="P223" s="1">
        <f>PUNTAJE!AM223</f>
        <v>0</v>
      </c>
      <c r="Q223" s="1">
        <f>PUNTAJE!AP223</f>
        <v>0</v>
      </c>
      <c r="R223" s="1">
        <f t="shared" si="35"/>
        <v>0</v>
      </c>
      <c r="S223" s="77" t="s">
        <v>471</v>
      </c>
      <c r="T223" s="96"/>
      <c r="U223" s="75"/>
      <c r="V223" s="76"/>
      <c r="W223" s="77"/>
      <c r="X223" s="97"/>
      <c r="Y223" s="76"/>
      <c r="Z223" s="77"/>
      <c r="AA223" s="75"/>
      <c r="AB223" s="76"/>
      <c r="AC223" s="14">
        <f t="shared" si="37"/>
        <v>0</v>
      </c>
    </row>
    <row r="224" spans="1:29" ht="51" x14ac:dyDescent="0.2">
      <c r="A224" s="183">
        <v>215</v>
      </c>
      <c r="B224" s="49" t="s">
        <v>411</v>
      </c>
      <c r="C224" s="49" t="s">
        <v>43</v>
      </c>
      <c r="D224" s="132">
        <v>1</v>
      </c>
      <c r="E224" s="50" t="s">
        <v>331</v>
      </c>
      <c r="F224" s="1">
        <f>PUNTAJE!I224</f>
        <v>0</v>
      </c>
      <c r="G224" s="1">
        <f>PUNTAJE!L224</f>
        <v>0</v>
      </c>
      <c r="H224" s="1">
        <f>PUNTAJE!O224</f>
        <v>0</v>
      </c>
      <c r="I224" s="1">
        <f>PUNTAJE!R224</f>
        <v>0</v>
      </c>
      <c r="J224" s="1">
        <f>PUNTAJE!U224</f>
        <v>0</v>
      </c>
      <c r="K224" s="1">
        <f>PUNTAJE!X224</f>
        <v>0</v>
      </c>
      <c r="L224" s="1">
        <f>PUNTAJE!AA224</f>
        <v>0</v>
      </c>
      <c r="M224" s="1">
        <f>PUNTAJE!AD224</f>
        <v>0</v>
      </c>
      <c r="N224" s="1">
        <f>PUNTAJE!AG224</f>
        <v>0</v>
      </c>
      <c r="O224" s="1">
        <f>PUNTAJE!AJ224</f>
        <v>0</v>
      </c>
      <c r="P224" s="1">
        <f>PUNTAJE!AM224</f>
        <v>0</v>
      </c>
      <c r="Q224" s="1">
        <f>PUNTAJE!AP224</f>
        <v>0</v>
      </c>
      <c r="R224" s="1">
        <f t="shared" si="35"/>
        <v>0</v>
      </c>
      <c r="S224" s="77" t="s">
        <v>471</v>
      </c>
      <c r="T224" s="96"/>
      <c r="U224" s="75"/>
      <c r="V224" s="76"/>
      <c r="W224" s="77"/>
      <c r="X224" s="97"/>
      <c r="Y224" s="76"/>
      <c r="Z224" s="77"/>
      <c r="AA224" s="75"/>
      <c r="AB224" s="76"/>
      <c r="AC224" s="14">
        <f t="shared" si="37"/>
        <v>0</v>
      </c>
    </row>
    <row r="225" spans="1:29" ht="51" x14ac:dyDescent="0.2">
      <c r="A225" s="184">
        <v>216</v>
      </c>
      <c r="B225" s="49" t="s">
        <v>412</v>
      </c>
      <c r="C225" s="49" t="s">
        <v>43</v>
      </c>
      <c r="D225" s="132">
        <v>1</v>
      </c>
      <c r="E225" s="50" t="s">
        <v>331</v>
      </c>
      <c r="F225" s="1">
        <f>PUNTAJE!I225</f>
        <v>0</v>
      </c>
      <c r="G225" s="1">
        <f>PUNTAJE!L225</f>
        <v>0</v>
      </c>
      <c r="H225" s="1">
        <f>PUNTAJE!O225</f>
        <v>0</v>
      </c>
      <c r="I225" s="1">
        <f>PUNTAJE!R225</f>
        <v>0</v>
      </c>
      <c r="J225" s="1">
        <f>PUNTAJE!U225</f>
        <v>0</v>
      </c>
      <c r="K225" s="1">
        <f>PUNTAJE!X225</f>
        <v>0</v>
      </c>
      <c r="L225" s="1">
        <f>PUNTAJE!AA225</f>
        <v>0</v>
      </c>
      <c r="M225" s="1">
        <f>PUNTAJE!AD225</f>
        <v>0</v>
      </c>
      <c r="N225" s="1">
        <f>PUNTAJE!AG225</f>
        <v>0</v>
      </c>
      <c r="O225" s="1">
        <f>PUNTAJE!AJ225</f>
        <v>0</v>
      </c>
      <c r="P225" s="1">
        <f>PUNTAJE!AM225</f>
        <v>0</v>
      </c>
      <c r="Q225" s="1">
        <f>PUNTAJE!AP225</f>
        <v>0</v>
      </c>
      <c r="R225" s="1">
        <f t="shared" si="35"/>
        <v>0</v>
      </c>
      <c r="S225" s="77" t="s">
        <v>471</v>
      </c>
      <c r="T225" s="77"/>
      <c r="U225" s="97"/>
      <c r="V225" s="76"/>
      <c r="W225" s="77"/>
      <c r="X225" s="97"/>
      <c r="Y225" s="76"/>
      <c r="Z225" s="96"/>
      <c r="AA225" s="74"/>
      <c r="AB225" s="76"/>
      <c r="AC225" s="14">
        <f t="shared" ref="AC225" si="38">U225-X225</f>
        <v>0</v>
      </c>
    </row>
    <row r="226" spans="1:29" ht="38.25" x14ac:dyDescent="0.2">
      <c r="A226" s="183">
        <v>217</v>
      </c>
      <c r="B226" s="49" t="s">
        <v>296</v>
      </c>
      <c r="C226" s="49" t="s">
        <v>297</v>
      </c>
      <c r="D226" s="132">
        <v>1</v>
      </c>
      <c r="E226" s="50" t="s">
        <v>331</v>
      </c>
      <c r="F226" s="1">
        <f>PUNTAJE!I226</f>
        <v>0</v>
      </c>
      <c r="G226" s="1">
        <f>PUNTAJE!L226</f>
        <v>0</v>
      </c>
      <c r="H226" s="1">
        <f>PUNTAJE!O226</f>
        <v>0</v>
      </c>
      <c r="I226" s="1">
        <f>PUNTAJE!R226</f>
        <v>0</v>
      </c>
      <c r="J226" s="1">
        <f>PUNTAJE!U226</f>
        <v>0</v>
      </c>
      <c r="K226" s="1">
        <f>PUNTAJE!X226</f>
        <v>0</v>
      </c>
      <c r="L226" s="1">
        <f>PUNTAJE!AA226</f>
        <v>0</v>
      </c>
      <c r="M226" s="1">
        <f>PUNTAJE!AD226</f>
        <v>0</v>
      </c>
      <c r="N226" s="1">
        <f>PUNTAJE!AG226</f>
        <v>0</v>
      </c>
      <c r="O226" s="1">
        <f>PUNTAJE!AJ226</f>
        <v>0</v>
      </c>
      <c r="P226" s="1">
        <f>PUNTAJE!AM226</f>
        <v>0</v>
      </c>
      <c r="Q226" s="1">
        <f>PUNTAJE!AP226</f>
        <v>0</v>
      </c>
      <c r="R226" s="1">
        <f t="shared" si="35"/>
        <v>0</v>
      </c>
      <c r="S226" s="77" t="s">
        <v>471</v>
      </c>
      <c r="T226" s="77"/>
      <c r="U226" s="97"/>
      <c r="V226" s="76"/>
      <c r="W226" s="77"/>
      <c r="X226" s="80"/>
      <c r="Y226" s="79"/>
      <c r="Z226" s="77"/>
      <c r="AA226" s="74"/>
      <c r="AB226" s="76"/>
    </row>
    <row r="227" spans="1:29" ht="25.5" x14ac:dyDescent="0.2">
      <c r="A227" s="184">
        <v>218</v>
      </c>
      <c r="B227" s="49" t="s">
        <v>300</v>
      </c>
      <c r="C227" s="49" t="s">
        <v>301</v>
      </c>
      <c r="D227" s="132">
        <v>1</v>
      </c>
      <c r="E227" s="50" t="s">
        <v>331</v>
      </c>
      <c r="F227" s="1">
        <f>PUNTAJE!I227</f>
        <v>0</v>
      </c>
      <c r="G227" s="1">
        <f>PUNTAJE!L227</f>
        <v>0</v>
      </c>
      <c r="H227" s="1">
        <f>PUNTAJE!O227</f>
        <v>0</v>
      </c>
      <c r="I227" s="1">
        <f>PUNTAJE!R227</f>
        <v>500</v>
      </c>
      <c r="J227" s="1">
        <f>PUNTAJE!U227</f>
        <v>0</v>
      </c>
      <c r="K227" s="1">
        <f>PUNTAJE!X227</f>
        <v>0</v>
      </c>
      <c r="L227" s="1">
        <f>PUNTAJE!AA227</f>
        <v>0</v>
      </c>
      <c r="M227" s="1">
        <f>PUNTAJE!AD227</f>
        <v>0</v>
      </c>
      <c r="N227" s="1">
        <f>PUNTAJE!AG227</f>
        <v>0</v>
      </c>
      <c r="O227" s="1">
        <f>PUNTAJE!AJ227</f>
        <v>0</v>
      </c>
      <c r="P227" s="1">
        <f>PUNTAJE!AM227</f>
        <v>0</v>
      </c>
      <c r="Q227" s="1">
        <f>PUNTAJE!AP227</f>
        <v>0</v>
      </c>
      <c r="R227" s="1">
        <f t="shared" si="35"/>
        <v>500</v>
      </c>
      <c r="S227" s="77" t="s">
        <v>309</v>
      </c>
      <c r="T227" s="77" t="str">
        <f>VLOOKUP(A227,'EV TECNICA'!$A$10:$R$278,10,0)</f>
        <v>CUMPLE</v>
      </c>
      <c r="U227" s="78">
        <f t="shared" ref="U227:U228" si="39">I227</f>
        <v>500</v>
      </c>
      <c r="V227" s="204">
        <f>VLOOKUP(A227,'OFERTAS ECONOMICAS'!$A$10:$BC$279,22,0)</f>
        <v>1091</v>
      </c>
      <c r="W227" s="77"/>
      <c r="X227" s="80"/>
      <c r="Y227" s="79"/>
      <c r="Z227" s="77"/>
      <c r="AA227" s="80"/>
      <c r="AB227" s="79"/>
    </row>
    <row r="228" spans="1:29" ht="25.5" x14ac:dyDescent="0.2">
      <c r="A228" s="183">
        <v>219</v>
      </c>
      <c r="B228" s="49" t="s">
        <v>302</v>
      </c>
      <c r="C228" s="49" t="s">
        <v>301</v>
      </c>
      <c r="D228" s="132">
        <v>1</v>
      </c>
      <c r="E228" s="50" t="s">
        <v>331</v>
      </c>
      <c r="F228" s="1">
        <f>PUNTAJE!I228</f>
        <v>0</v>
      </c>
      <c r="G228" s="1">
        <f>PUNTAJE!L228</f>
        <v>0</v>
      </c>
      <c r="H228" s="1">
        <f>PUNTAJE!O228</f>
        <v>0</v>
      </c>
      <c r="I228" s="1">
        <f>PUNTAJE!R228</f>
        <v>500</v>
      </c>
      <c r="J228" s="1">
        <f>PUNTAJE!U228</f>
        <v>0</v>
      </c>
      <c r="K228" s="1">
        <f>PUNTAJE!X228</f>
        <v>0</v>
      </c>
      <c r="L228" s="1">
        <f>PUNTAJE!AA228</f>
        <v>0</v>
      </c>
      <c r="M228" s="1">
        <f>PUNTAJE!AD228</f>
        <v>0</v>
      </c>
      <c r="N228" s="1">
        <f>PUNTAJE!AG228</f>
        <v>0</v>
      </c>
      <c r="O228" s="1">
        <f>PUNTAJE!AJ228</f>
        <v>0</v>
      </c>
      <c r="P228" s="1">
        <f>PUNTAJE!AM228</f>
        <v>0</v>
      </c>
      <c r="Q228" s="1">
        <f>PUNTAJE!AP228</f>
        <v>0</v>
      </c>
      <c r="R228" s="1">
        <f t="shared" si="35"/>
        <v>500</v>
      </c>
      <c r="S228" s="77" t="s">
        <v>309</v>
      </c>
      <c r="T228" s="77" t="str">
        <f>VLOOKUP(A228,'EV TECNICA'!$A$10:$R$278,10,0)</f>
        <v>CUMPLE</v>
      </c>
      <c r="U228" s="78">
        <f t="shared" si="39"/>
        <v>500</v>
      </c>
      <c r="V228" s="204">
        <f>VLOOKUP(A228,'OFERTAS ECONOMICAS'!$A$10:$BC$279,22,0)</f>
        <v>1466</v>
      </c>
      <c r="W228" s="77"/>
      <c r="X228" s="80"/>
      <c r="Y228" s="79"/>
      <c r="Z228" s="77"/>
      <c r="AA228" s="80"/>
      <c r="AB228" s="79"/>
    </row>
    <row r="229" spans="1:29" ht="25.5" x14ac:dyDescent="0.2">
      <c r="A229" s="184">
        <v>220</v>
      </c>
      <c r="B229" s="49" t="s">
        <v>413</v>
      </c>
      <c r="C229" s="49" t="s">
        <v>239</v>
      </c>
      <c r="D229" s="132">
        <v>1</v>
      </c>
      <c r="E229" s="50" t="s">
        <v>331</v>
      </c>
      <c r="F229" s="1">
        <f>PUNTAJE!I229</f>
        <v>0</v>
      </c>
      <c r="G229" s="1">
        <f>PUNTAJE!L229</f>
        <v>0</v>
      </c>
      <c r="H229" s="1">
        <f>PUNTAJE!O229</f>
        <v>0</v>
      </c>
      <c r="I229" s="1">
        <f>PUNTAJE!R229</f>
        <v>0</v>
      </c>
      <c r="J229" s="1">
        <f>PUNTAJE!U229</f>
        <v>0</v>
      </c>
      <c r="K229" s="1">
        <f>PUNTAJE!X229</f>
        <v>0</v>
      </c>
      <c r="L229" s="1">
        <f>PUNTAJE!AA229</f>
        <v>0</v>
      </c>
      <c r="M229" s="1">
        <f>PUNTAJE!AD229</f>
        <v>0</v>
      </c>
      <c r="N229" s="1">
        <f>PUNTAJE!AG229</f>
        <v>0</v>
      </c>
      <c r="O229" s="1">
        <f>PUNTAJE!AJ229</f>
        <v>0</v>
      </c>
      <c r="P229" s="1">
        <f>PUNTAJE!AM229</f>
        <v>0</v>
      </c>
      <c r="Q229" s="1">
        <f>PUNTAJE!AP229</f>
        <v>0</v>
      </c>
      <c r="R229" s="1">
        <f t="shared" si="35"/>
        <v>0</v>
      </c>
      <c r="S229" s="77" t="s">
        <v>471</v>
      </c>
      <c r="T229" s="77"/>
      <c r="U229" s="75"/>
      <c r="V229" s="76"/>
      <c r="W229" s="77"/>
      <c r="X229" s="80"/>
      <c r="Y229" s="79"/>
      <c r="Z229" s="77"/>
      <c r="AA229" s="80"/>
      <c r="AB229" s="79"/>
    </row>
    <row r="230" spans="1:29" ht="38.25" x14ac:dyDescent="0.2">
      <c r="A230" s="183">
        <v>221</v>
      </c>
      <c r="B230" s="49" t="s">
        <v>108</v>
      </c>
      <c r="C230" s="49" t="s">
        <v>107</v>
      </c>
      <c r="D230" s="132">
        <v>1</v>
      </c>
      <c r="E230" s="50" t="s">
        <v>331</v>
      </c>
      <c r="F230" s="1">
        <f>PUNTAJE!I230</f>
        <v>0</v>
      </c>
      <c r="G230" s="1">
        <f>PUNTAJE!L230</f>
        <v>0</v>
      </c>
      <c r="H230" s="1">
        <f>PUNTAJE!O230</f>
        <v>0</v>
      </c>
      <c r="I230" s="1">
        <f>PUNTAJE!R230</f>
        <v>0</v>
      </c>
      <c r="J230" s="1">
        <f>PUNTAJE!U230</f>
        <v>0</v>
      </c>
      <c r="K230" s="1">
        <f>PUNTAJE!X230</f>
        <v>0</v>
      </c>
      <c r="L230" s="1">
        <f>PUNTAJE!AA230</f>
        <v>0</v>
      </c>
      <c r="M230" s="1">
        <f>PUNTAJE!AD230</f>
        <v>0</v>
      </c>
      <c r="N230" s="1">
        <f>PUNTAJE!AG230</f>
        <v>0</v>
      </c>
      <c r="O230" s="1">
        <f>PUNTAJE!AJ230</f>
        <v>0</v>
      </c>
      <c r="P230" s="1">
        <f>PUNTAJE!AM230</f>
        <v>0</v>
      </c>
      <c r="Q230" s="1">
        <f>PUNTAJE!AP230</f>
        <v>0</v>
      </c>
      <c r="R230" s="1">
        <f t="shared" si="35"/>
        <v>0</v>
      </c>
      <c r="S230" s="77" t="s">
        <v>471</v>
      </c>
      <c r="T230" s="77"/>
      <c r="U230" s="75"/>
      <c r="V230" s="76"/>
      <c r="W230" s="77"/>
      <c r="X230" s="80"/>
      <c r="Y230" s="79"/>
      <c r="Z230" s="77"/>
      <c r="AA230" s="80"/>
      <c r="AB230" s="79"/>
    </row>
    <row r="231" spans="1:29" ht="38.25" x14ac:dyDescent="0.2">
      <c r="A231" s="184">
        <v>222</v>
      </c>
      <c r="B231" s="49" t="s">
        <v>109</v>
      </c>
      <c r="C231" s="49" t="s">
        <v>107</v>
      </c>
      <c r="D231" s="132">
        <v>1</v>
      </c>
      <c r="E231" s="50" t="s">
        <v>331</v>
      </c>
      <c r="F231" s="1">
        <f>PUNTAJE!I231</f>
        <v>0</v>
      </c>
      <c r="G231" s="1">
        <f>PUNTAJE!L231</f>
        <v>0</v>
      </c>
      <c r="H231" s="1">
        <f>PUNTAJE!O231</f>
        <v>0</v>
      </c>
      <c r="I231" s="1">
        <f>PUNTAJE!R231</f>
        <v>0</v>
      </c>
      <c r="J231" s="1">
        <f>PUNTAJE!U231</f>
        <v>0</v>
      </c>
      <c r="K231" s="1">
        <f>PUNTAJE!X231</f>
        <v>0</v>
      </c>
      <c r="L231" s="1">
        <f>PUNTAJE!AA231</f>
        <v>0</v>
      </c>
      <c r="M231" s="1">
        <f>PUNTAJE!AD231</f>
        <v>0</v>
      </c>
      <c r="N231" s="1">
        <f>PUNTAJE!AG231</f>
        <v>0</v>
      </c>
      <c r="O231" s="1">
        <f>PUNTAJE!AJ231</f>
        <v>0</v>
      </c>
      <c r="P231" s="1">
        <f>PUNTAJE!AM231</f>
        <v>0</v>
      </c>
      <c r="Q231" s="1">
        <f>PUNTAJE!AP231</f>
        <v>0</v>
      </c>
      <c r="R231" s="1">
        <f t="shared" si="35"/>
        <v>0</v>
      </c>
      <c r="S231" s="77" t="s">
        <v>471</v>
      </c>
      <c r="T231" s="77"/>
      <c r="U231" s="75"/>
      <c r="V231" s="76"/>
      <c r="W231" s="77"/>
      <c r="X231" s="80"/>
      <c r="Y231" s="79"/>
      <c r="Z231" s="77"/>
      <c r="AA231" s="80"/>
      <c r="AB231" s="79"/>
    </row>
    <row r="232" spans="1:29" ht="25.5" x14ac:dyDescent="0.2">
      <c r="A232" s="183">
        <v>223</v>
      </c>
      <c r="B232" s="49" t="s">
        <v>414</v>
      </c>
      <c r="C232" s="49" t="s">
        <v>130</v>
      </c>
      <c r="D232" s="132">
        <v>1</v>
      </c>
      <c r="E232" s="50" t="s">
        <v>331</v>
      </c>
      <c r="F232" s="1">
        <f>PUNTAJE!I232</f>
        <v>0</v>
      </c>
      <c r="G232" s="1">
        <f>PUNTAJE!L232</f>
        <v>0</v>
      </c>
      <c r="H232" s="1">
        <f>PUNTAJE!O232</f>
        <v>0</v>
      </c>
      <c r="I232" s="1">
        <f>PUNTAJE!R232</f>
        <v>0</v>
      </c>
      <c r="J232" s="1">
        <f>PUNTAJE!U232</f>
        <v>0</v>
      </c>
      <c r="K232" s="1">
        <f>PUNTAJE!X232</f>
        <v>0</v>
      </c>
      <c r="L232" s="1">
        <f>PUNTAJE!AA232</f>
        <v>0</v>
      </c>
      <c r="M232" s="1">
        <f>PUNTAJE!AD232</f>
        <v>0</v>
      </c>
      <c r="N232" s="1">
        <f>PUNTAJE!AG232</f>
        <v>500</v>
      </c>
      <c r="O232" s="1">
        <f>PUNTAJE!AJ232</f>
        <v>0</v>
      </c>
      <c r="P232" s="1">
        <f>PUNTAJE!AM232</f>
        <v>0</v>
      </c>
      <c r="Q232" s="1">
        <f>PUNTAJE!AP232</f>
        <v>0</v>
      </c>
      <c r="R232" s="1">
        <f t="shared" si="35"/>
        <v>500</v>
      </c>
      <c r="S232" s="77" t="s">
        <v>28</v>
      </c>
      <c r="T232" s="77" t="str">
        <f>VLOOKUP(A232,'EV TECNICA'!$A$10:$R$278,15,0)</f>
        <v xml:space="preserve">CUMPLE </v>
      </c>
      <c r="U232" s="97">
        <f t="shared" ref="U232:U234" si="40">N232</f>
        <v>500</v>
      </c>
      <c r="V232" s="204">
        <f>VLOOKUP(A232,'OFERTAS ECONOMICAS'!$A$10:$BC$279,42,0)</f>
        <v>20352.57</v>
      </c>
      <c r="W232" s="77"/>
      <c r="X232" s="80"/>
      <c r="Y232" s="79"/>
      <c r="Z232" s="77"/>
      <c r="AA232" s="80"/>
      <c r="AB232" s="79"/>
    </row>
    <row r="233" spans="1:29" ht="25.5" x14ac:dyDescent="0.2">
      <c r="A233" s="184">
        <v>224</v>
      </c>
      <c r="B233" s="49" t="s">
        <v>415</v>
      </c>
      <c r="C233" s="49" t="s">
        <v>416</v>
      </c>
      <c r="D233" s="132">
        <v>1</v>
      </c>
      <c r="E233" s="50" t="s">
        <v>331</v>
      </c>
      <c r="F233" s="1">
        <f>PUNTAJE!I233</f>
        <v>0</v>
      </c>
      <c r="G233" s="1">
        <f>PUNTAJE!L233</f>
        <v>0</v>
      </c>
      <c r="H233" s="1">
        <f>PUNTAJE!O233</f>
        <v>0</v>
      </c>
      <c r="I233" s="1">
        <f>PUNTAJE!R233</f>
        <v>0</v>
      </c>
      <c r="J233" s="1">
        <f>PUNTAJE!U233</f>
        <v>0</v>
      </c>
      <c r="K233" s="1">
        <f>PUNTAJE!X233</f>
        <v>0</v>
      </c>
      <c r="L233" s="1">
        <f>PUNTAJE!AA233</f>
        <v>0</v>
      </c>
      <c r="M233" s="1">
        <f>PUNTAJE!AD233</f>
        <v>0</v>
      </c>
      <c r="N233" s="1">
        <f>PUNTAJE!AG233</f>
        <v>500</v>
      </c>
      <c r="O233" s="1">
        <f>PUNTAJE!AJ233</f>
        <v>0</v>
      </c>
      <c r="P233" s="1">
        <f>PUNTAJE!AM233</f>
        <v>0</v>
      </c>
      <c r="Q233" s="1">
        <f>PUNTAJE!AP233</f>
        <v>0</v>
      </c>
      <c r="R233" s="1">
        <f t="shared" si="35"/>
        <v>500</v>
      </c>
      <c r="S233" s="77" t="s">
        <v>28</v>
      </c>
      <c r="T233" s="77" t="str">
        <f>VLOOKUP(A233,'EV TECNICA'!$A$10:$R$278,15,0)</f>
        <v xml:space="preserve">CUMPLE </v>
      </c>
      <c r="U233" s="97">
        <f t="shared" si="40"/>
        <v>500</v>
      </c>
      <c r="V233" s="204">
        <f>VLOOKUP(A233,'OFERTAS ECONOMICAS'!$A$10:$BC$279,42,0)</f>
        <v>105522</v>
      </c>
      <c r="W233" s="77"/>
      <c r="X233" s="80"/>
      <c r="Y233" s="79"/>
      <c r="Z233" s="77"/>
      <c r="AA233" s="80"/>
      <c r="AB233" s="79"/>
    </row>
    <row r="234" spans="1:29" ht="63.75" x14ac:dyDescent="0.2">
      <c r="A234" s="183">
        <v>225</v>
      </c>
      <c r="B234" s="49" t="s">
        <v>417</v>
      </c>
      <c r="C234" s="49" t="s">
        <v>57</v>
      </c>
      <c r="D234" s="132">
        <v>1</v>
      </c>
      <c r="E234" s="50" t="s">
        <v>331</v>
      </c>
      <c r="F234" s="1">
        <f>PUNTAJE!I234</f>
        <v>0</v>
      </c>
      <c r="G234" s="1">
        <f>PUNTAJE!L234</f>
        <v>0</v>
      </c>
      <c r="H234" s="1">
        <f>PUNTAJE!O234</f>
        <v>0</v>
      </c>
      <c r="I234" s="1">
        <f>PUNTAJE!R234</f>
        <v>0</v>
      </c>
      <c r="J234" s="1">
        <f>PUNTAJE!U234</f>
        <v>0</v>
      </c>
      <c r="K234" s="1">
        <f>PUNTAJE!X234</f>
        <v>0</v>
      </c>
      <c r="L234" s="1">
        <f>PUNTAJE!AA234</f>
        <v>0</v>
      </c>
      <c r="M234" s="1">
        <f>PUNTAJE!AD234</f>
        <v>0</v>
      </c>
      <c r="N234" s="1">
        <f>PUNTAJE!AG234</f>
        <v>500</v>
      </c>
      <c r="O234" s="1">
        <f>PUNTAJE!AJ234</f>
        <v>0</v>
      </c>
      <c r="P234" s="1">
        <f>PUNTAJE!AM234</f>
        <v>0</v>
      </c>
      <c r="Q234" s="1">
        <f>PUNTAJE!AP234</f>
        <v>0</v>
      </c>
      <c r="R234" s="1">
        <f t="shared" si="35"/>
        <v>500</v>
      </c>
      <c r="S234" s="77" t="s">
        <v>28</v>
      </c>
      <c r="T234" s="77" t="str">
        <f>VLOOKUP(A234,'EV TECNICA'!$A$10:$R$278,15,0)</f>
        <v xml:space="preserve">CUMPLE </v>
      </c>
      <c r="U234" s="97">
        <f t="shared" si="40"/>
        <v>500</v>
      </c>
      <c r="V234" s="204">
        <f>VLOOKUP(A234,'OFERTAS ECONOMICAS'!$A$10:$BC$279,42,0)</f>
        <v>1364</v>
      </c>
      <c r="W234" s="77"/>
      <c r="X234" s="80"/>
      <c r="Y234" s="79"/>
      <c r="Z234" s="77"/>
      <c r="AA234" s="80"/>
      <c r="AB234" s="79"/>
    </row>
    <row r="235" spans="1:29" ht="38.25" x14ac:dyDescent="0.2">
      <c r="A235" s="184">
        <v>226</v>
      </c>
      <c r="B235" s="49" t="s">
        <v>66</v>
      </c>
      <c r="C235" s="49" t="s">
        <v>65</v>
      </c>
      <c r="D235" s="132">
        <v>1</v>
      </c>
      <c r="E235" s="50" t="s">
        <v>331</v>
      </c>
      <c r="F235" s="1">
        <f>PUNTAJE!I235</f>
        <v>0</v>
      </c>
      <c r="G235" s="1">
        <f>PUNTAJE!L235</f>
        <v>0</v>
      </c>
      <c r="H235" s="1">
        <f>PUNTAJE!O235</f>
        <v>0</v>
      </c>
      <c r="I235" s="1">
        <f>PUNTAJE!R235</f>
        <v>0</v>
      </c>
      <c r="J235" s="1">
        <f>PUNTAJE!U235</f>
        <v>0</v>
      </c>
      <c r="K235" s="1">
        <f>PUNTAJE!X235</f>
        <v>0</v>
      </c>
      <c r="L235" s="1">
        <f>PUNTAJE!AA235</f>
        <v>0</v>
      </c>
      <c r="M235" s="1">
        <f>PUNTAJE!AD235</f>
        <v>0</v>
      </c>
      <c r="N235" s="1">
        <f>PUNTAJE!AG235</f>
        <v>0</v>
      </c>
      <c r="O235" s="1">
        <f>PUNTAJE!AJ235</f>
        <v>0</v>
      </c>
      <c r="P235" s="1">
        <f>PUNTAJE!AM235</f>
        <v>0</v>
      </c>
      <c r="Q235" s="1">
        <f>PUNTAJE!AP235</f>
        <v>0</v>
      </c>
      <c r="R235" s="1">
        <f t="shared" si="35"/>
        <v>0</v>
      </c>
      <c r="S235" s="77" t="s">
        <v>471</v>
      </c>
      <c r="T235" s="77"/>
      <c r="U235" s="75"/>
      <c r="V235" s="76"/>
      <c r="W235" s="77"/>
      <c r="X235" s="80"/>
      <c r="Y235" s="79"/>
      <c r="Z235" s="77"/>
      <c r="AA235" s="80"/>
      <c r="AB235" s="79"/>
    </row>
    <row r="236" spans="1:29" ht="25.5" x14ac:dyDescent="0.2">
      <c r="A236" s="183">
        <v>227</v>
      </c>
      <c r="B236" s="49" t="s">
        <v>69</v>
      </c>
      <c r="C236" s="49" t="s">
        <v>70</v>
      </c>
      <c r="D236" s="132">
        <v>1</v>
      </c>
      <c r="E236" s="50" t="s">
        <v>331</v>
      </c>
      <c r="F236" s="1">
        <f>PUNTAJE!I236</f>
        <v>0</v>
      </c>
      <c r="G236" s="1">
        <f>PUNTAJE!L236</f>
        <v>0</v>
      </c>
      <c r="H236" s="1">
        <f>PUNTAJE!O236</f>
        <v>0</v>
      </c>
      <c r="I236" s="1">
        <f>PUNTAJE!R236</f>
        <v>0</v>
      </c>
      <c r="J236" s="1">
        <f>PUNTAJE!U236</f>
        <v>0</v>
      </c>
      <c r="K236" s="1">
        <f>PUNTAJE!X236</f>
        <v>0</v>
      </c>
      <c r="L236" s="1">
        <f>PUNTAJE!AA236</f>
        <v>0</v>
      </c>
      <c r="M236" s="1">
        <f>PUNTAJE!AD236</f>
        <v>0</v>
      </c>
      <c r="N236" s="1">
        <f>PUNTAJE!AG236</f>
        <v>0</v>
      </c>
      <c r="O236" s="1">
        <f>PUNTAJE!AJ236</f>
        <v>0</v>
      </c>
      <c r="P236" s="1">
        <f>PUNTAJE!AM236</f>
        <v>0</v>
      </c>
      <c r="Q236" s="1">
        <f>PUNTAJE!AP236</f>
        <v>0</v>
      </c>
      <c r="R236" s="1">
        <f t="shared" si="35"/>
        <v>0</v>
      </c>
      <c r="S236" s="77" t="s">
        <v>471</v>
      </c>
      <c r="T236" s="96"/>
      <c r="U236" s="75"/>
      <c r="V236" s="76"/>
      <c r="W236" s="77"/>
      <c r="X236" s="97"/>
      <c r="Y236" s="76"/>
      <c r="Z236" s="77"/>
      <c r="AA236" s="97"/>
      <c r="AB236" s="76"/>
      <c r="AC236" s="14">
        <f>X236-AA236</f>
        <v>0</v>
      </c>
    </row>
    <row r="237" spans="1:29" ht="38.25" x14ac:dyDescent="0.2">
      <c r="A237" s="184">
        <v>228</v>
      </c>
      <c r="B237" s="49" t="s">
        <v>74</v>
      </c>
      <c r="C237" s="49" t="s">
        <v>75</v>
      </c>
      <c r="D237" s="132">
        <v>1</v>
      </c>
      <c r="E237" s="50" t="s">
        <v>331</v>
      </c>
      <c r="F237" s="1">
        <f>PUNTAJE!I237</f>
        <v>0</v>
      </c>
      <c r="G237" s="1">
        <f>PUNTAJE!L237</f>
        <v>0</v>
      </c>
      <c r="H237" s="1">
        <f>PUNTAJE!O237</f>
        <v>0</v>
      </c>
      <c r="I237" s="1">
        <f>PUNTAJE!R237</f>
        <v>0</v>
      </c>
      <c r="J237" s="1">
        <f>PUNTAJE!U237</f>
        <v>0</v>
      </c>
      <c r="K237" s="1">
        <f>PUNTAJE!X237</f>
        <v>500</v>
      </c>
      <c r="L237" s="1">
        <f>PUNTAJE!AA237</f>
        <v>0</v>
      </c>
      <c r="M237" s="1">
        <f>PUNTAJE!AD237</f>
        <v>0</v>
      </c>
      <c r="N237" s="1">
        <f>PUNTAJE!AG237</f>
        <v>0</v>
      </c>
      <c r="O237" s="1">
        <f>PUNTAJE!AJ237</f>
        <v>0</v>
      </c>
      <c r="P237" s="1">
        <f>PUNTAJE!AM237</f>
        <v>0</v>
      </c>
      <c r="Q237" s="1">
        <f>PUNTAJE!AP237</f>
        <v>0</v>
      </c>
      <c r="R237" s="1">
        <f t="shared" si="35"/>
        <v>500</v>
      </c>
      <c r="S237" s="77" t="s">
        <v>310</v>
      </c>
      <c r="T237" s="77" t="str">
        <f>VLOOKUP(A237,'EV TECNICA'!$A$10:$R$278,12,0)</f>
        <v xml:space="preserve">CUMPLE </v>
      </c>
      <c r="U237" s="78">
        <f t="shared" ref="U237:U238" si="41">K237</f>
        <v>500</v>
      </c>
      <c r="V237" s="204">
        <f>VLOOKUP(A237,'OFERTAS ECONOMICAS'!$A$10:$BC$279,30,0)</f>
        <v>72</v>
      </c>
      <c r="W237" s="77"/>
      <c r="X237" s="80"/>
      <c r="Y237" s="79"/>
      <c r="Z237" s="77"/>
      <c r="AA237" s="74"/>
      <c r="AB237" s="76"/>
    </row>
    <row r="238" spans="1:29" ht="25.5" x14ac:dyDescent="0.2">
      <c r="A238" s="183">
        <v>229</v>
      </c>
      <c r="B238" s="49" t="s">
        <v>76</v>
      </c>
      <c r="C238" s="49" t="s">
        <v>75</v>
      </c>
      <c r="D238" s="132">
        <v>1</v>
      </c>
      <c r="E238" s="50" t="s">
        <v>331</v>
      </c>
      <c r="F238" s="1">
        <f>PUNTAJE!I238</f>
        <v>0</v>
      </c>
      <c r="G238" s="1">
        <f>PUNTAJE!L238</f>
        <v>0</v>
      </c>
      <c r="H238" s="1">
        <f>PUNTAJE!O238</f>
        <v>0</v>
      </c>
      <c r="I238" s="1">
        <f>PUNTAJE!R238</f>
        <v>0</v>
      </c>
      <c r="J238" s="1">
        <f>PUNTAJE!U238</f>
        <v>0</v>
      </c>
      <c r="K238" s="1">
        <f>PUNTAJE!X238</f>
        <v>500</v>
      </c>
      <c r="L238" s="1">
        <f>PUNTAJE!AA238</f>
        <v>0</v>
      </c>
      <c r="M238" s="1">
        <f>PUNTAJE!AD238</f>
        <v>0</v>
      </c>
      <c r="N238" s="1">
        <f>PUNTAJE!AG238</f>
        <v>0</v>
      </c>
      <c r="O238" s="1">
        <f>PUNTAJE!AJ238</f>
        <v>0</v>
      </c>
      <c r="P238" s="1">
        <f>PUNTAJE!AM238</f>
        <v>0</v>
      </c>
      <c r="Q238" s="1">
        <f>PUNTAJE!AP238</f>
        <v>0</v>
      </c>
      <c r="R238" s="1">
        <f t="shared" si="35"/>
        <v>500</v>
      </c>
      <c r="S238" s="77" t="s">
        <v>310</v>
      </c>
      <c r="T238" s="77" t="str">
        <f>VLOOKUP(A238,'EV TECNICA'!$A$10:$R$278,12,0)</f>
        <v xml:space="preserve">CUMPLE </v>
      </c>
      <c r="U238" s="78">
        <f t="shared" si="41"/>
        <v>500</v>
      </c>
      <c r="V238" s="204">
        <f>VLOOKUP(A238,'OFERTAS ECONOMICAS'!$A$10:$BC$279,30,0)</f>
        <v>107</v>
      </c>
      <c r="W238" s="77"/>
      <c r="X238" s="75"/>
      <c r="Y238" s="76"/>
      <c r="Z238" s="77"/>
      <c r="AA238" s="97"/>
      <c r="AB238" s="76"/>
      <c r="AC238" s="14">
        <f>X238-AA238</f>
        <v>0</v>
      </c>
    </row>
    <row r="239" spans="1:29" ht="25.5" x14ac:dyDescent="0.2">
      <c r="A239" s="184">
        <v>230</v>
      </c>
      <c r="B239" s="49" t="s">
        <v>87</v>
      </c>
      <c r="C239" s="49" t="s">
        <v>88</v>
      </c>
      <c r="D239" s="132">
        <v>1</v>
      </c>
      <c r="E239" s="50" t="s">
        <v>331</v>
      </c>
      <c r="F239" s="1">
        <f>PUNTAJE!I239</f>
        <v>0</v>
      </c>
      <c r="G239" s="1">
        <f>PUNTAJE!L239</f>
        <v>0</v>
      </c>
      <c r="H239" s="1">
        <f>PUNTAJE!O239</f>
        <v>500.00000000000006</v>
      </c>
      <c r="I239" s="1">
        <f>PUNTAJE!R239</f>
        <v>439.63254593175856</v>
      </c>
      <c r="J239" s="1">
        <f>PUNTAJE!U239</f>
        <v>0</v>
      </c>
      <c r="K239" s="1">
        <f>PUNTAJE!X239</f>
        <v>0</v>
      </c>
      <c r="L239" s="1">
        <f>PUNTAJE!AA239</f>
        <v>0</v>
      </c>
      <c r="M239" s="1">
        <f>PUNTAJE!AD239</f>
        <v>0</v>
      </c>
      <c r="N239" s="1">
        <f>PUNTAJE!AG239</f>
        <v>453.92953929539294</v>
      </c>
      <c r="O239" s="1">
        <f>PUNTAJE!AJ239</f>
        <v>0</v>
      </c>
      <c r="P239" s="1">
        <f>PUNTAJE!AM239</f>
        <v>0</v>
      </c>
      <c r="Q239" s="1">
        <f>PUNTAJE!AP239</f>
        <v>0</v>
      </c>
      <c r="R239" s="1">
        <f t="shared" si="35"/>
        <v>500.00000000000006</v>
      </c>
      <c r="S239" s="77" t="s">
        <v>434</v>
      </c>
      <c r="T239" s="77" t="str">
        <f>VLOOKUP(A239,'EV TECNICA'!$A$10:$R$278,9,0)</f>
        <v>CUMPLE</v>
      </c>
      <c r="U239" s="203">
        <f t="shared" ref="U239:U241" si="42">H239</f>
        <v>500.00000000000006</v>
      </c>
      <c r="V239" s="76">
        <f>VLOOKUP(A239,'OFERTAS ECONOMICAS'!$A$10:$BC$279,18,0)</f>
        <v>398.65</v>
      </c>
      <c r="W239" s="77"/>
      <c r="X239" s="80"/>
      <c r="Y239" s="79"/>
      <c r="Z239" s="77"/>
      <c r="AA239" s="80"/>
      <c r="AB239" s="79"/>
    </row>
    <row r="240" spans="1:29" ht="25.5" x14ac:dyDescent="0.2">
      <c r="A240" s="183">
        <v>231</v>
      </c>
      <c r="B240" s="49" t="s">
        <v>105</v>
      </c>
      <c r="C240" s="49" t="s">
        <v>89</v>
      </c>
      <c r="D240" s="132">
        <v>1</v>
      </c>
      <c r="E240" s="50" t="s">
        <v>331</v>
      </c>
      <c r="F240" s="1">
        <f>PUNTAJE!I240</f>
        <v>0</v>
      </c>
      <c r="G240" s="1">
        <f>PUNTAJE!L240</f>
        <v>0</v>
      </c>
      <c r="H240" s="1">
        <f>PUNTAJE!O240</f>
        <v>500</v>
      </c>
      <c r="I240" s="1">
        <f>PUNTAJE!R240</f>
        <v>345.34786253143335</v>
      </c>
      <c r="J240" s="1">
        <f>PUNTAJE!U240</f>
        <v>0</v>
      </c>
      <c r="K240" s="1">
        <f>PUNTAJE!X240</f>
        <v>0</v>
      </c>
      <c r="L240" s="1">
        <f>PUNTAJE!AA240</f>
        <v>0</v>
      </c>
      <c r="M240" s="1">
        <f>PUNTAJE!AD240</f>
        <v>0</v>
      </c>
      <c r="N240" s="1">
        <f>PUNTAJE!AG240</f>
        <v>448.31338411316648</v>
      </c>
      <c r="O240" s="1">
        <f>PUNTAJE!AJ240</f>
        <v>0</v>
      </c>
      <c r="P240" s="1">
        <f>PUNTAJE!AM240</f>
        <v>0</v>
      </c>
      <c r="Q240" s="1">
        <f>PUNTAJE!AP240</f>
        <v>0</v>
      </c>
      <c r="R240" s="1">
        <f t="shared" si="35"/>
        <v>500</v>
      </c>
      <c r="S240" s="77" t="s">
        <v>434</v>
      </c>
      <c r="T240" s="77" t="str">
        <f>VLOOKUP(A240,'EV TECNICA'!$A$10:$R$278,9,0)</f>
        <v xml:space="preserve">CUMPLE </v>
      </c>
      <c r="U240" s="203">
        <f t="shared" si="42"/>
        <v>500</v>
      </c>
      <c r="V240" s="76">
        <f>VLOOKUP(A240,'OFERTAS ECONOMICAS'!$A$10:$BC$279,18,0)</f>
        <v>824</v>
      </c>
      <c r="W240" s="77"/>
      <c r="X240" s="97"/>
      <c r="Y240" s="76"/>
      <c r="Z240" s="77"/>
      <c r="AA240" s="97"/>
      <c r="AB240" s="76"/>
      <c r="AC240" s="14">
        <f>X240-AA240</f>
        <v>0</v>
      </c>
    </row>
    <row r="241" spans="1:29" ht="25.5" x14ac:dyDescent="0.2">
      <c r="A241" s="184">
        <v>232</v>
      </c>
      <c r="B241" s="49" t="s">
        <v>106</v>
      </c>
      <c r="C241" s="49" t="s">
        <v>89</v>
      </c>
      <c r="D241" s="132">
        <v>1</v>
      </c>
      <c r="E241" s="50" t="s">
        <v>331</v>
      </c>
      <c r="F241" s="1">
        <f>PUNTAJE!I241</f>
        <v>0</v>
      </c>
      <c r="G241" s="1">
        <f>PUNTAJE!L241</f>
        <v>0</v>
      </c>
      <c r="H241" s="1">
        <f>PUNTAJE!O241</f>
        <v>500</v>
      </c>
      <c r="I241" s="1">
        <f>PUNTAJE!R241</f>
        <v>345.34786253143335</v>
      </c>
      <c r="J241" s="1">
        <f>PUNTAJE!U241</f>
        <v>0</v>
      </c>
      <c r="K241" s="1">
        <f>PUNTAJE!X241</f>
        <v>0</v>
      </c>
      <c r="L241" s="1">
        <f>PUNTAJE!AA241</f>
        <v>0</v>
      </c>
      <c r="M241" s="1">
        <f>PUNTAJE!AD241</f>
        <v>0</v>
      </c>
      <c r="N241" s="1">
        <f>PUNTAJE!AG241</f>
        <v>448.31338411316648</v>
      </c>
      <c r="O241" s="1">
        <f>PUNTAJE!AJ241</f>
        <v>0</v>
      </c>
      <c r="P241" s="1">
        <f>PUNTAJE!AM241</f>
        <v>0</v>
      </c>
      <c r="Q241" s="1">
        <f>PUNTAJE!AP241</f>
        <v>0</v>
      </c>
      <c r="R241" s="1">
        <f t="shared" si="35"/>
        <v>500</v>
      </c>
      <c r="S241" s="77" t="s">
        <v>434</v>
      </c>
      <c r="T241" s="77" t="str">
        <f>VLOOKUP(A241,'EV TECNICA'!$A$10:$R$278,9,0)</f>
        <v xml:space="preserve">CUMPLE </v>
      </c>
      <c r="U241" s="203">
        <f t="shared" si="42"/>
        <v>500</v>
      </c>
      <c r="V241" s="76">
        <f>VLOOKUP(A241,'OFERTAS ECONOMICAS'!$A$10:$BC$279,18,0)</f>
        <v>824</v>
      </c>
      <c r="W241" s="77"/>
      <c r="X241" s="80"/>
      <c r="Y241" s="79"/>
      <c r="Z241" s="77"/>
      <c r="AA241" s="80"/>
      <c r="AB241" s="79"/>
    </row>
    <row r="242" spans="1:29" ht="24" x14ac:dyDescent="0.2">
      <c r="A242" s="183">
        <v>233</v>
      </c>
      <c r="B242" s="49" t="s">
        <v>110</v>
      </c>
      <c r="C242" s="49" t="s">
        <v>107</v>
      </c>
      <c r="D242" s="132">
        <v>1</v>
      </c>
      <c r="E242" s="50" t="s">
        <v>331</v>
      </c>
      <c r="F242" s="1">
        <f>PUNTAJE!I242</f>
        <v>0</v>
      </c>
      <c r="G242" s="1">
        <f>PUNTAJE!L242</f>
        <v>0</v>
      </c>
      <c r="H242" s="1">
        <f>PUNTAJE!O242</f>
        <v>0</v>
      </c>
      <c r="I242" s="1">
        <f>PUNTAJE!R242</f>
        <v>0</v>
      </c>
      <c r="J242" s="1">
        <f>PUNTAJE!U242</f>
        <v>0</v>
      </c>
      <c r="K242" s="1">
        <f>PUNTAJE!X242</f>
        <v>0</v>
      </c>
      <c r="L242" s="1">
        <f>PUNTAJE!AA242</f>
        <v>0</v>
      </c>
      <c r="M242" s="1">
        <f>PUNTAJE!AD242</f>
        <v>0</v>
      </c>
      <c r="N242" s="1">
        <f>PUNTAJE!AG242</f>
        <v>500</v>
      </c>
      <c r="O242" s="1">
        <f>PUNTAJE!AJ242</f>
        <v>0</v>
      </c>
      <c r="P242" s="1">
        <f>PUNTAJE!AM242</f>
        <v>0</v>
      </c>
      <c r="Q242" s="1">
        <f>PUNTAJE!AP242</f>
        <v>0</v>
      </c>
      <c r="R242" s="1">
        <f t="shared" si="35"/>
        <v>500</v>
      </c>
      <c r="S242" s="77" t="s">
        <v>28</v>
      </c>
      <c r="T242" s="77" t="str">
        <f>VLOOKUP(A242,'EV TECNICA'!$A$10:$R$278,15,0)</f>
        <v xml:space="preserve">CUMPLE </v>
      </c>
      <c r="U242" s="97">
        <f>N242</f>
        <v>500</v>
      </c>
      <c r="V242" s="204">
        <f>VLOOKUP(A242,'OFERTAS ECONOMICAS'!$A$10:$BC$279,42,0)</f>
        <v>329545</v>
      </c>
      <c r="W242" s="77"/>
      <c r="X242" s="80"/>
      <c r="Y242" s="79"/>
      <c r="Z242" s="77"/>
      <c r="AA242" s="80"/>
      <c r="AB242" s="79"/>
    </row>
    <row r="243" spans="1:29" ht="36" x14ac:dyDescent="0.2">
      <c r="A243" s="184">
        <v>234</v>
      </c>
      <c r="B243" s="49" t="s">
        <v>112</v>
      </c>
      <c r="C243" s="49" t="s">
        <v>107</v>
      </c>
      <c r="D243" s="132">
        <v>1</v>
      </c>
      <c r="E243" s="50" t="s">
        <v>331</v>
      </c>
      <c r="F243" s="1">
        <f>PUNTAJE!I243</f>
        <v>0</v>
      </c>
      <c r="G243" s="1">
        <f>PUNTAJE!L243</f>
        <v>0</v>
      </c>
      <c r="H243" s="1">
        <f>PUNTAJE!O243</f>
        <v>0</v>
      </c>
      <c r="I243" s="1">
        <f>PUNTAJE!R243</f>
        <v>500</v>
      </c>
      <c r="J243" s="1">
        <f>PUNTAJE!U243</f>
        <v>0</v>
      </c>
      <c r="K243" s="1">
        <f>PUNTAJE!X243</f>
        <v>0</v>
      </c>
      <c r="L243" s="1">
        <f>PUNTAJE!AA243</f>
        <v>0</v>
      </c>
      <c r="M243" s="1">
        <f>PUNTAJE!AD243</f>
        <v>0</v>
      </c>
      <c r="N243" s="1">
        <f>PUNTAJE!AG243</f>
        <v>500</v>
      </c>
      <c r="O243" s="1">
        <f>PUNTAJE!AJ243</f>
        <v>0</v>
      </c>
      <c r="P243" s="1">
        <f>PUNTAJE!AM243</f>
        <v>0</v>
      </c>
      <c r="Q243" s="1">
        <f>PUNTAJE!AP243</f>
        <v>0</v>
      </c>
      <c r="R243" s="1">
        <f t="shared" si="35"/>
        <v>500</v>
      </c>
      <c r="S243" s="77" t="s">
        <v>472</v>
      </c>
      <c r="T243" s="77" t="str">
        <f>VLOOKUP(A243,'EV TECNICA'!$A$10:$R$278,10,0)</f>
        <v>CUMPLE</v>
      </c>
      <c r="U243" s="78">
        <f>I243</f>
        <v>500</v>
      </c>
      <c r="V243" s="204">
        <f>VLOOKUP(A243,'OFERTAS ECONOMICAS'!$A$10:$BC$279,22,0)</f>
        <v>257955</v>
      </c>
      <c r="W243" s="77"/>
      <c r="X243" s="97"/>
      <c r="Y243" s="76"/>
      <c r="Z243" s="77"/>
      <c r="AA243" s="97"/>
      <c r="AB243" s="76"/>
      <c r="AC243" s="14">
        <f t="shared" ref="AC243:AC244" si="43">X243-AA243</f>
        <v>0</v>
      </c>
    </row>
    <row r="244" spans="1:29" ht="25.5" x14ac:dyDescent="0.2">
      <c r="A244" s="183">
        <v>235</v>
      </c>
      <c r="B244" s="49" t="s">
        <v>123</v>
      </c>
      <c r="C244" s="49" t="s">
        <v>121</v>
      </c>
      <c r="D244" s="132">
        <v>1</v>
      </c>
      <c r="E244" s="50" t="s">
        <v>331</v>
      </c>
      <c r="F244" s="1">
        <f>PUNTAJE!I244</f>
        <v>0</v>
      </c>
      <c r="G244" s="1">
        <f>PUNTAJE!L244</f>
        <v>0</v>
      </c>
      <c r="H244" s="1">
        <f>PUNTAJE!O244</f>
        <v>0</v>
      </c>
      <c r="I244" s="1">
        <f>PUNTAJE!R244</f>
        <v>0</v>
      </c>
      <c r="J244" s="1">
        <f>PUNTAJE!U244</f>
        <v>0</v>
      </c>
      <c r="K244" s="1">
        <f>PUNTAJE!X244</f>
        <v>0</v>
      </c>
      <c r="L244" s="1">
        <f>PUNTAJE!AA244</f>
        <v>0</v>
      </c>
      <c r="M244" s="1">
        <f>PUNTAJE!AD244</f>
        <v>0</v>
      </c>
      <c r="N244" s="1">
        <f>PUNTAJE!AG244</f>
        <v>500</v>
      </c>
      <c r="O244" s="1">
        <f>PUNTAJE!AJ244</f>
        <v>0</v>
      </c>
      <c r="P244" s="1">
        <f>PUNTAJE!AM244</f>
        <v>0</v>
      </c>
      <c r="Q244" s="1">
        <f>PUNTAJE!AP244</f>
        <v>0</v>
      </c>
      <c r="R244" s="1">
        <f t="shared" si="35"/>
        <v>500</v>
      </c>
      <c r="S244" s="77" t="s">
        <v>28</v>
      </c>
      <c r="T244" s="77" t="str">
        <f>VLOOKUP(A244,'EV TECNICA'!$A$10:$R$278,15,0)</f>
        <v xml:space="preserve">CUMPLE </v>
      </c>
      <c r="U244" s="97">
        <f t="shared" ref="U244:U245" si="44">N244</f>
        <v>500</v>
      </c>
      <c r="V244" s="204">
        <f>VLOOKUP(A244,'OFERTAS ECONOMICAS'!$A$10:$BC$279,42,0)</f>
        <v>263472</v>
      </c>
      <c r="W244" s="77"/>
      <c r="X244" s="97"/>
      <c r="Y244" s="76"/>
      <c r="Z244" s="96"/>
      <c r="AA244" s="97"/>
      <c r="AB244" s="76"/>
      <c r="AC244" s="14">
        <f t="shared" si="43"/>
        <v>0</v>
      </c>
    </row>
    <row r="245" spans="1:29" ht="38.25" x14ac:dyDescent="0.2">
      <c r="A245" s="184">
        <v>236</v>
      </c>
      <c r="B245" s="49" t="s">
        <v>125</v>
      </c>
      <c r="C245" s="49" t="s">
        <v>121</v>
      </c>
      <c r="D245" s="132">
        <v>1</v>
      </c>
      <c r="E245" s="50" t="s">
        <v>331</v>
      </c>
      <c r="F245" s="1">
        <f>PUNTAJE!I245</f>
        <v>0</v>
      </c>
      <c r="G245" s="1">
        <f>PUNTAJE!L245</f>
        <v>0</v>
      </c>
      <c r="H245" s="1">
        <f>PUNTAJE!O245</f>
        <v>0</v>
      </c>
      <c r="I245" s="1">
        <f>PUNTAJE!R245</f>
        <v>0</v>
      </c>
      <c r="J245" s="1">
        <f>PUNTAJE!U245</f>
        <v>0</v>
      </c>
      <c r="K245" s="1">
        <f>PUNTAJE!X245</f>
        <v>0</v>
      </c>
      <c r="L245" s="1">
        <f>PUNTAJE!AA245</f>
        <v>0</v>
      </c>
      <c r="M245" s="1">
        <f>PUNTAJE!AD245</f>
        <v>0</v>
      </c>
      <c r="N245" s="1">
        <f>PUNTAJE!AG245</f>
        <v>500</v>
      </c>
      <c r="O245" s="1">
        <f>PUNTAJE!AJ245</f>
        <v>0</v>
      </c>
      <c r="P245" s="1">
        <f>PUNTAJE!AM245</f>
        <v>0</v>
      </c>
      <c r="Q245" s="1">
        <f>PUNTAJE!AP245</f>
        <v>0</v>
      </c>
      <c r="R245" s="1">
        <f t="shared" si="35"/>
        <v>500</v>
      </c>
      <c r="S245" s="77" t="s">
        <v>28</v>
      </c>
      <c r="T245" s="77" t="str">
        <f>VLOOKUP(A245,'EV TECNICA'!$A$10:$R$278,15,0)</f>
        <v xml:space="preserve">CUMPLE </v>
      </c>
      <c r="U245" s="97">
        <f t="shared" si="44"/>
        <v>500</v>
      </c>
      <c r="V245" s="204">
        <f>VLOOKUP(A245,'OFERTAS ECONOMICAS'!$A$10:$BC$279,42,0)</f>
        <v>125725</v>
      </c>
      <c r="W245" s="77"/>
      <c r="X245" s="80"/>
      <c r="Y245" s="79"/>
      <c r="Z245" s="77"/>
      <c r="AA245" s="80"/>
      <c r="AB245" s="79"/>
    </row>
    <row r="246" spans="1:29" x14ac:dyDescent="0.2">
      <c r="A246" s="183">
        <v>237</v>
      </c>
      <c r="B246" s="49" t="s">
        <v>128</v>
      </c>
      <c r="C246" s="49" t="s">
        <v>129</v>
      </c>
      <c r="D246" s="132">
        <v>1</v>
      </c>
      <c r="E246" s="50" t="s">
        <v>331</v>
      </c>
      <c r="F246" s="1">
        <f>PUNTAJE!I246</f>
        <v>0</v>
      </c>
      <c r="G246" s="1">
        <f>PUNTAJE!L246</f>
        <v>0</v>
      </c>
      <c r="H246" s="1">
        <f>PUNTAJE!O246</f>
        <v>500</v>
      </c>
      <c r="I246" s="1">
        <f>PUNTAJE!R246</f>
        <v>408.40840840840843</v>
      </c>
      <c r="J246" s="1">
        <f>PUNTAJE!U246</f>
        <v>0</v>
      </c>
      <c r="K246" s="1">
        <f>PUNTAJE!X246</f>
        <v>0</v>
      </c>
      <c r="L246" s="1">
        <f>PUNTAJE!AA246</f>
        <v>0</v>
      </c>
      <c r="M246" s="1">
        <f>PUNTAJE!AD246</f>
        <v>0</v>
      </c>
      <c r="N246" s="1">
        <f>PUNTAJE!AG246</f>
        <v>464.16382252559725</v>
      </c>
      <c r="O246" s="1">
        <f>PUNTAJE!AJ246</f>
        <v>0</v>
      </c>
      <c r="P246" s="1">
        <f>PUNTAJE!AM246</f>
        <v>0</v>
      </c>
      <c r="Q246" s="1">
        <f>PUNTAJE!AP246</f>
        <v>0</v>
      </c>
      <c r="R246" s="1">
        <f t="shared" si="35"/>
        <v>500</v>
      </c>
      <c r="S246" s="77" t="s">
        <v>434</v>
      </c>
      <c r="T246" s="77" t="str">
        <f>VLOOKUP(A246,'EV TECNICA'!$A$10:$R$278,9,0)</f>
        <v xml:space="preserve">CUMPLE </v>
      </c>
      <c r="U246" s="203">
        <f>H246</f>
        <v>500</v>
      </c>
      <c r="V246" s="76">
        <f>VLOOKUP(A246,'OFERTAS ECONOMICAS'!$A$10:$BC$279,18,0)</f>
        <v>323.68</v>
      </c>
      <c r="W246" s="77"/>
      <c r="X246" s="97"/>
      <c r="Y246" s="76"/>
      <c r="Z246" s="77"/>
      <c r="AA246" s="97"/>
      <c r="AB246" s="76"/>
      <c r="AC246" s="14">
        <f t="shared" ref="AC246:AC248" si="45">X246-AA246</f>
        <v>0</v>
      </c>
    </row>
    <row r="247" spans="1:29" ht="38.25" x14ac:dyDescent="0.2">
      <c r="A247" s="184">
        <v>238</v>
      </c>
      <c r="B247" s="49" t="s">
        <v>145</v>
      </c>
      <c r="C247" s="49" t="s">
        <v>146</v>
      </c>
      <c r="D247" s="132">
        <v>1</v>
      </c>
      <c r="E247" s="50" t="s">
        <v>331</v>
      </c>
      <c r="F247" s="1">
        <f>PUNTAJE!I247</f>
        <v>0</v>
      </c>
      <c r="G247" s="1">
        <f>PUNTAJE!L247</f>
        <v>0</v>
      </c>
      <c r="H247" s="1">
        <f>PUNTAJE!O247</f>
        <v>0</v>
      </c>
      <c r="I247" s="1">
        <f>PUNTAJE!R247</f>
        <v>466.81963068806328</v>
      </c>
      <c r="J247" s="1">
        <f>PUNTAJE!U247</f>
        <v>461.93272969518995</v>
      </c>
      <c r="K247" s="1">
        <f>PUNTAJE!X247</f>
        <v>0</v>
      </c>
      <c r="L247" s="1">
        <f>PUNTAJE!AA247</f>
        <v>0</v>
      </c>
      <c r="M247" s="1">
        <f>PUNTAJE!AD247</f>
        <v>0</v>
      </c>
      <c r="N247" s="1">
        <f>PUNTAJE!AG247</f>
        <v>500</v>
      </c>
      <c r="O247" s="1">
        <f>PUNTAJE!AJ247</f>
        <v>0</v>
      </c>
      <c r="P247" s="1">
        <f>PUNTAJE!AM247</f>
        <v>0</v>
      </c>
      <c r="Q247" s="1">
        <f>PUNTAJE!AP247</f>
        <v>0</v>
      </c>
      <c r="R247" s="1">
        <f t="shared" si="35"/>
        <v>500</v>
      </c>
      <c r="S247" s="77" t="s">
        <v>28</v>
      </c>
      <c r="T247" s="77" t="str">
        <f>VLOOKUP(A247,'EV TECNICA'!$A$10:$R$278,15,0)</f>
        <v xml:space="preserve">CUMPLE </v>
      </c>
      <c r="U247" s="97">
        <f>N247</f>
        <v>500</v>
      </c>
      <c r="V247" s="204">
        <f>VLOOKUP(A247,'OFERTAS ECONOMICAS'!$A$10:$BC$279,42,0)</f>
        <v>33977</v>
      </c>
      <c r="W247" s="77"/>
      <c r="X247" s="97"/>
      <c r="Y247" s="76"/>
      <c r="Z247" s="77"/>
      <c r="AA247" s="97"/>
      <c r="AB247" s="76"/>
      <c r="AC247" s="14">
        <f t="shared" si="45"/>
        <v>0</v>
      </c>
    </row>
    <row r="248" spans="1:29" ht="25.5" x14ac:dyDescent="0.2">
      <c r="A248" s="183">
        <v>239</v>
      </c>
      <c r="B248" s="49" t="s">
        <v>147</v>
      </c>
      <c r="C248" s="49" t="s">
        <v>148</v>
      </c>
      <c r="D248" s="132">
        <v>1</v>
      </c>
      <c r="E248" s="50" t="s">
        <v>331</v>
      </c>
      <c r="F248" s="1">
        <f>PUNTAJE!I248</f>
        <v>0</v>
      </c>
      <c r="G248" s="1">
        <f>PUNTAJE!L248</f>
        <v>0</v>
      </c>
      <c r="H248" s="1">
        <f>PUNTAJE!O248</f>
        <v>0</v>
      </c>
      <c r="I248" s="1">
        <f>PUNTAJE!R248</f>
        <v>0</v>
      </c>
      <c r="J248" s="1">
        <f>PUNTAJE!U248</f>
        <v>0</v>
      </c>
      <c r="K248" s="1">
        <f>PUNTAJE!X248</f>
        <v>0</v>
      </c>
      <c r="L248" s="1">
        <f>PUNTAJE!AA248</f>
        <v>0</v>
      </c>
      <c r="M248" s="1">
        <f>PUNTAJE!AD248</f>
        <v>0</v>
      </c>
      <c r="N248" s="1">
        <f>PUNTAJE!AG248</f>
        <v>0</v>
      </c>
      <c r="O248" s="1">
        <f>PUNTAJE!AJ248</f>
        <v>0</v>
      </c>
      <c r="P248" s="1">
        <f>PUNTAJE!AM248</f>
        <v>0</v>
      </c>
      <c r="Q248" s="1">
        <f>PUNTAJE!AP248</f>
        <v>0</v>
      </c>
      <c r="R248" s="1">
        <f t="shared" si="35"/>
        <v>0</v>
      </c>
      <c r="S248" s="77" t="s">
        <v>471</v>
      </c>
      <c r="T248" s="77"/>
      <c r="U248" s="97"/>
      <c r="V248" s="76"/>
      <c r="W248" s="77"/>
      <c r="X248" s="97"/>
      <c r="Y248" s="76"/>
      <c r="Z248" s="96"/>
      <c r="AA248" s="97"/>
      <c r="AB248" s="76"/>
      <c r="AC248" s="14">
        <f t="shared" si="45"/>
        <v>0</v>
      </c>
    </row>
    <row r="249" spans="1:29" ht="25.5" x14ac:dyDescent="0.2">
      <c r="A249" s="184">
        <v>240</v>
      </c>
      <c r="B249" s="49" t="s">
        <v>151</v>
      </c>
      <c r="C249" s="49" t="s">
        <v>150</v>
      </c>
      <c r="D249" s="132">
        <v>1</v>
      </c>
      <c r="E249" s="50" t="s">
        <v>331</v>
      </c>
      <c r="F249" s="1">
        <f>PUNTAJE!I249</f>
        <v>0</v>
      </c>
      <c r="G249" s="1">
        <f>PUNTAJE!L249</f>
        <v>0</v>
      </c>
      <c r="H249" s="1">
        <f>PUNTAJE!O249</f>
        <v>500</v>
      </c>
      <c r="I249" s="1">
        <f>PUNTAJE!R249</f>
        <v>338.22091886608018</v>
      </c>
      <c r="J249" s="1">
        <f>PUNTAJE!U249</f>
        <v>0</v>
      </c>
      <c r="K249" s="1">
        <f>PUNTAJE!X249</f>
        <v>0</v>
      </c>
      <c r="L249" s="1">
        <f>PUNTAJE!AA249</f>
        <v>0</v>
      </c>
      <c r="M249" s="1">
        <f>PUNTAJE!AD249</f>
        <v>0</v>
      </c>
      <c r="N249" s="1">
        <f>PUNTAJE!AG249</f>
        <v>0</v>
      </c>
      <c r="O249" s="1">
        <f>PUNTAJE!AJ249</f>
        <v>0</v>
      </c>
      <c r="P249" s="1">
        <f>PUNTAJE!AM249</f>
        <v>0</v>
      </c>
      <c r="Q249" s="1">
        <f>PUNTAJE!AP249</f>
        <v>0</v>
      </c>
      <c r="R249" s="1">
        <f t="shared" si="35"/>
        <v>500</v>
      </c>
      <c r="S249" s="77" t="s">
        <v>434</v>
      </c>
      <c r="T249" s="77" t="str">
        <f>VLOOKUP(A249,'EV TECNICA'!$A$10:$R$278,9,0)</f>
        <v xml:space="preserve">CUMPLE </v>
      </c>
      <c r="U249" s="203">
        <f t="shared" ref="U249:U250" si="46">H249</f>
        <v>500</v>
      </c>
      <c r="V249" s="76">
        <f>VLOOKUP(A249,'OFERTAS ECONOMICAS'!$A$10:$BC$279,18,0)</f>
        <v>823.48</v>
      </c>
      <c r="W249" s="77"/>
      <c r="X249" s="80"/>
      <c r="Y249" s="79"/>
      <c r="Z249" s="77"/>
      <c r="AA249" s="80"/>
      <c r="AB249" s="79"/>
    </row>
    <row r="250" spans="1:29" x14ac:dyDescent="0.2">
      <c r="A250" s="183">
        <v>241</v>
      </c>
      <c r="B250" s="49" t="s">
        <v>155</v>
      </c>
      <c r="C250" s="49" t="s">
        <v>154</v>
      </c>
      <c r="D250" s="132">
        <v>1</v>
      </c>
      <c r="E250" s="50" t="s">
        <v>331</v>
      </c>
      <c r="F250" s="1">
        <f>PUNTAJE!I250</f>
        <v>0</v>
      </c>
      <c r="G250" s="1">
        <f>PUNTAJE!L250</f>
        <v>0</v>
      </c>
      <c r="H250" s="1">
        <f>PUNTAJE!O250</f>
        <v>500.00000000000006</v>
      </c>
      <c r="I250" s="1">
        <f>PUNTAJE!R250</f>
        <v>445.82458595754611</v>
      </c>
      <c r="J250" s="1">
        <f>PUNTAJE!U250</f>
        <v>0</v>
      </c>
      <c r="K250" s="1">
        <f>PUNTAJE!X250</f>
        <v>0</v>
      </c>
      <c r="L250" s="1">
        <f>PUNTAJE!AA250</f>
        <v>0</v>
      </c>
      <c r="M250" s="1">
        <f>PUNTAJE!AD250</f>
        <v>0</v>
      </c>
      <c r="N250" s="1">
        <f>PUNTAJE!AG250</f>
        <v>453.65535248041772</v>
      </c>
      <c r="O250" s="1">
        <f>PUNTAJE!AJ250</f>
        <v>0</v>
      </c>
      <c r="P250" s="1">
        <f>PUNTAJE!AM250</f>
        <v>0</v>
      </c>
      <c r="Q250" s="1">
        <f>PUNTAJE!AP250</f>
        <v>0</v>
      </c>
      <c r="R250" s="1">
        <f t="shared" si="35"/>
        <v>500.00000000000006</v>
      </c>
      <c r="S250" s="77" t="s">
        <v>434</v>
      </c>
      <c r="T250" s="77" t="str">
        <f>VLOOKUP(A250,'EV TECNICA'!$A$10:$R$278,9,0)</f>
        <v xml:space="preserve">CUMPLE </v>
      </c>
      <c r="U250" s="203">
        <f t="shared" si="46"/>
        <v>500.00000000000006</v>
      </c>
      <c r="V250" s="76">
        <f>VLOOKUP(A250,'OFERTAS ECONOMICAS'!$A$10:$BC$279,18,0)</f>
        <v>9097.5499999999993</v>
      </c>
      <c r="W250" s="77"/>
      <c r="X250" s="74"/>
      <c r="Y250" s="76"/>
      <c r="Z250" s="77"/>
      <c r="AA250" s="74"/>
      <c r="AB250" s="76"/>
    </row>
    <row r="251" spans="1:29" ht="25.5" x14ac:dyDescent="0.2">
      <c r="A251" s="184">
        <v>242</v>
      </c>
      <c r="B251" s="49" t="s">
        <v>159</v>
      </c>
      <c r="C251" s="49" t="s">
        <v>157</v>
      </c>
      <c r="D251" s="132">
        <v>1</v>
      </c>
      <c r="E251" s="50" t="s">
        <v>331</v>
      </c>
      <c r="F251" s="1">
        <f>PUNTAJE!I251</f>
        <v>0</v>
      </c>
      <c r="G251" s="1">
        <f>PUNTAJE!L251</f>
        <v>0</v>
      </c>
      <c r="H251" s="1">
        <f>PUNTAJE!O251</f>
        <v>0</v>
      </c>
      <c r="I251" s="1">
        <f>PUNTAJE!R251</f>
        <v>0</v>
      </c>
      <c r="J251" s="1">
        <f>PUNTAJE!U251</f>
        <v>0</v>
      </c>
      <c r="K251" s="1">
        <f>PUNTAJE!X251</f>
        <v>0</v>
      </c>
      <c r="L251" s="1">
        <f>PUNTAJE!AA251</f>
        <v>0</v>
      </c>
      <c r="M251" s="1">
        <f>PUNTAJE!AD251</f>
        <v>0</v>
      </c>
      <c r="N251" s="1">
        <f>PUNTAJE!AG251</f>
        <v>500</v>
      </c>
      <c r="O251" s="1">
        <f>PUNTAJE!AJ251</f>
        <v>0</v>
      </c>
      <c r="P251" s="1">
        <f>PUNTAJE!AM251</f>
        <v>0</v>
      </c>
      <c r="Q251" s="1">
        <f>PUNTAJE!AP251</f>
        <v>0</v>
      </c>
      <c r="R251" s="1">
        <f t="shared" si="35"/>
        <v>500</v>
      </c>
      <c r="S251" s="77" t="s">
        <v>28</v>
      </c>
      <c r="T251" s="77" t="str">
        <f>VLOOKUP(A251,'EV TECNICA'!$A$10:$R$278,15,0)</f>
        <v xml:space="preserve">CUMPLE </v>
      </c>
      <c r="U251" s="97">
        <f t="shared" ref="U251:U255" si="47">N251</f>
        <v>500</v>
      </c>
      <c r="V251" s="204">
        <f>VLOOKUP(A251,'OFERTAS ECONOMICAS'!$A$10:$BC$279,42,0)</f>
        <v>16086</v>
      </c>
      <c r="W251" s="77"/>
      <c r="X251" s="80"/>
      <c r="Y251" s="79"/>
      <c r="Z251" s="77"/>
      <c r="AA251" s="80"/>
      <c r="AB251" s="79"/>
    </row>
    <row r="252" spans="1:29" ht="76.5" x14ac:dyDescent="0.2">
      <c r="A252" s="183">
        <v>243</v>
      </c>
      <c r="B252" s="49" t="s">
        <v>172</v>
      </c>
      <c r="C252" s="49" t="s">
        <v>173</v>
      </c>
      <c r="D252" s="132">
        <v>1</v>
      </c>
      <c r="E252" s="50" t="s">
        <v>331</v>
      </c>
      <c r="F252" s="1">
        <f>PUNTAJE!I252</f>
        <v>0</v>
      </c>
      <c r="G252" s="1">
        <f>PUNTAJE!L252</f>
        <v>0</v>
      </c>
      <c r="H252" s="1">
        <f>PUNTAJE!O252</f>
        <v>0</v>
      </c>
      <c r="I252" s="1">
        <f>PUNTAJE!R252</f>
        <v>0</v>
      </c>
      <c r="J252" s="1">
        <f>PUNTAJE!U252</f>
        <v>0</v>
      </c>
      <c r="K252" s="1">
        <f>PUNTAJE!X252</f>
        <v>0</v>
      </c>
      <c r="L252" s="1">
        <f>PUNTAJE!AA252</f>
        <v>0</v>
      </c>
      <c r="M252" s="1">
        <f>PUNTAJE!AD252</f>
        <v>0</v>
      </c>
      <c r="N252" s="1">
        <f>PUNTAJE!AG252</f>
        <v>500</v>
      </c>
      <c r="O252" s="1">
        <f>PUNTAJE!AJ252</f>
        <v>0</v>
      </c>
      <c r="P252" s="1">
        <f>PUNTAJE!AM252</f>
        <v>0</v>
      </c>
      <c r="Q252" s="1">
        <f>PUNTAJE!AP252</f>
        <v>0</v>
      </c>
      <c r="R252" s="1">
        <f t="shared" si="35"/>
        <v>500</v>
      </c>
      <c r="S252" s="77" t="s">
        <v>28</v>
      </c>
      <c r="T252" s="77" t="str">
        <f>VLOOKUP(A252,'EV TECNICA'!$A$10:$R$278,15,0)</f>
        <v xml:space="preserve">CUMPLE </v>
      </c>
      <c r="U252" s="97">
        <f t="shared" si="47"/>
        <v>500</v>
      </c>
      <c r="V252" s="204">
        <f>VLOOKUP(A252,'OFERTAS ECONOMICAS'!$A$10:$BC$279,42,0)</f>
        <v>44318</v>
      </c>
      <c r="W252" s="131"/>
      <c r="X252" s="74"/>
      <c r="Y252" s="76"/>
      <c r="Z252" s="74"/>
      <c r="AA252" s="74"/>
      <c r="AB252" s="76"/>
    </row>
    <row r="253" spans="1:29" ht="76.5" x14ac:dyDescent="0.2">
      <c r="A253" s="184">
        <v>244</v>
      </c>
      <c r="B253" s="49" t="s">
        <v>174</v>
      </c>
      <c r="C253" s="49" t="s">
        <v>173</v>
      </c>
      <c r="D253" s="132">
        <v>1</v>
      </c>
      <c r="E253" s="50" t="s">
        <v>331</v>
      </c>
      <c r="F253" s="1">
        <f>PUNTAJE!I253</f>
        <v>0</v>
      </c>
      <c r="G253" s="1">
        <f>PUNTAJE!L253</f>
        <v>0</v>
      </c>
      <c r="H253" s="1">
        <f>PUNTAJE!O253</f>
        <v>0</v>
      </c>
      <c r="I253" s="1">
        <f>PUNTAJE!R253</f>
        <v>0</v>
      </c>
      <c r="J253" s="1">
        <f>PUNTAJE!U253</f>
        <v>0</v>
      </c>
      <c r="K253" s="1">
        <f>PUNTAJE!X253</f>
        <v>0</v>
      </c>
      <c r="L253" s="1">
        <f>PUNTAJE!AA253</f>
        <v>0</v>
      </c>
      <c r="M253" s="1">
        <f>PUNTAJE!AD253</f>
        <v>0</v>
      </c>
      <c r="N253" s="1">
        <f>PUNTAJE!AG253</f>
        <v>500</v>
      </c>
      <c r="O253" s="1">
        <f>PUNTAJE!AJ253</f>
        <v>0</v>
      </c>
      <c r="P253" s="1">
        <f>PUNTAJE!AM253</f>
        <v>0</v>
      </c>
      <c r="Q253" s="1">
        <f>PUNTAJE!AP253</f>
        <v>0</v>
      </c>
      <c r="R253" s="1">
        <f t="shared" si="35"/>
        <v>500</v>
      </c>
      <c r="S253" s="77" t="s">
        <v>28</v>
      </c>
      <c r="T253" s="77" t="str">
        <f>VLOOKUP(A253,'EV TECNICA'!$A$10:$R$278,15,0)</f>
        <v xml:space="preserve">CUMPLE </v>
      </c>
      <c r="U253" s="97">
        <f t="shared" si="47"/>
        <v>500</v>
      </c>
      <c r="V253" s="204">
        <f>VLOOKUP(A253,'OFERTAS ECONOMICAS'!$A$10:$BC$279,42,0)</f>
        <v>44318</v>
      </c>
      <c r="W253" s="131"/>
      <c r="X253" s="74"/>
      <c r="Y253" s="76"/>
      <c r="Z253" s="74"/>
      <c r="AA253" s="74"/>
      <c r="AB253" s="76"/>
    </row>
    <row r="254" spans="1:29" ht="76.5" x14ac:dyDescent="0.2">
      <c r="A254" s="183">
        <v>245</v>
      </c>
      <c r="B254" s="49" t="s">
        <v>175</v>
      </c>
      <c r="C254" s="49" t="s">
        <v>173</v>
      </c>
      <c r="D254" s="132">
        <v>1</v>
      </c>
      <c r="E254" s="50" t="s">
        <v>331</v>
      </c>
      <c r="F254" s="1">
        <f>PUNTAJE!I254</f>
        <v>0</v>
      </c>
      <c r="G254" s="1">
        <f>PUNTAJE!L254</f>
        <v>0</v>
      </c>
      <c r="H254" s="1">
        <f>PUNTAJE!O254</f>
        <v>0</v>
      </c>
      <c r="I254" s="1">
        <f>PUNTAJE!R254</f>
        <v>0</v>
      </c>
      <c r="J254" s="1">
        <f>PUNTAJE!U254</f>
        <v>0</v>
      </c>
      <c r="K254" s="1">
        <f>PUNTAJE!X254</f>
        <v>0</v>
      </c>
      <c r="L254" s="1">
        <f>PUNTAJE!AA254</f>
        <v>0</v>
      </c>
      <c r="M254" s="1">
        <f>PUNTAJE!AD254</f>
        <v>0</v>
      </c>
      <c r="N254" s="1">
        <f>PUNTAJE!AG254</f>
        <v>500</v>
      </c>
      <c r="O254" s="1">
        <f>PUNTAJE!AJ254</f>
        <v>0</v>
      </c>
      <c r="P254" s="1">
        <f>PUNTAJE!AM254</f>
        <v>0</v>
      </c>
      <c r="Q254" s="1">
        <f>PUNTAJE!AP254</f>
        <v>0</v>
      </c>
      <c r="R254" s="1">
        <f t="shared" si="35"/>
        <v>500</v>
      </c>
      <c r="S254" s="77" t="s">
        <v>28</v>
      </c>
      <c r="T254" s="77" t="str">
        <f>VLOOKUP(A254,'EV TECNICA'!$A$10:$R$278,15,0)</f>
        <v xml:space="preserve">CUMPLE </v>
      </c>
      <c r="U254" s="97">
        <f t="shared" si="47"/>
        <v>500</v>
      </c>
      <c r="V254" s="204">
        <f>VLOOKUP(A254,'OFERTAS ECONOMICAS'!$A$10:$BC$279,42,0)</f>
        <v>44318</v>
      </c>
      <c r="W254" s="77"/>
      <c r="X254" s="74"/>
      <c r="Y254" s="76"/>
      <c r="Z254" s="74"/>
      <c r="AA254" s="74"/>
      <c r="AB254" s="76"/>
      <c r="AC254" s="14">
        <f>U254-X254</f>
        <v>500</v>
      </c>
    </row>
    <row r="255" spans="1:29" ht="25.5" x14ac:dyDescent="0.2">
      <c r="A255" s="184">
        <v>246</v>
      </c>
      <c r="B255" s="49" t="s">
        <v>418</v>
      </c>
      <c r="C255" s="49" t="s">
        <v>176</v>
      </c>
      <c r="D255" s="132">
        <v>1</v>
      </c>
      <c r="E255" s="50" t="s">
        <v>331</v>
      </c>
      <c r="F255" s="1">
        <f>PUNTAJE!I255</f>
        <v>0</v>
      </c>
      <c r="G255" s="1">
        <f>PUNTAJE!L255</f>
        <v>0</v>
      </c>
      <c r="H255" s="1">
        <f>PUNTAJE!O255</f>
        <v>0</v>
      </c>
      <c r="I255" s="1">
        <f>PUNTAJE!R255</f>
        <v>0</v>
      </c>
      <c r="J255" s="1">
        <f>PUNTAJE!U255</f>
        <v>0</v>
      </c>
      <c r="K255" s="1">
        <f>PUNTAJE!X255</f>
        <v>380.67500000000001</v>
      </c>
      <c r="L255" s="1">
        <f>PUNTAJE!AA255</f>
        <v>0</v>
      </c>
      <c r="M255" s="1">
        <f>PUNTAJE!AD255</f>
        <v>0</v>
      </c>
      <c r="N255" s="1">
        <f>PUNTAJE!AG255</f>
        <v>500</v>
      </c>
      <c r="O255" s="1">
        <f>PUNTAJE!AJ255</f>
        <v>0</v>
      </c>
      <c r="P255" s="1">
        <f>PUNTAJE!AM255</f>
        <v>0</v>
      </c>
      <c r="Q255" s="1">
        <f>PUNTAJE!AP255</f>
        <v>0</v>
      </c>
      <c r="R255" s="1">
        <f t="shared" si="35"/>
        <v>500</v>
      </c>
      <c r="S255" s="77" t="s">
        <v>28</v>
      </c>
      <c r="T255" s="77" t="str">
        <f>VLOOKUP(A255,'EV TECNICA'!$A$10:$R$278,15,0)</f>
        <v xml:space="preserve">CUMPLE </v>
      </c>
      <c r="U255" s="97">
        <f t="shared" si="47"/>
        <v>500</v>
      </c>
      <c r="V255" s="204">
        <f>VLOOKUP(A255,'OFERTAS ECONOMICAS'!$A$10:$BC$279,42,0)</f>
        <v>15227</v>
      </c>
      <c r="W255" s="77"/>
      <c r="X255" s="74"/>
      <c r="Y255" s="76"/>
      <c r="Z255" s="77"/>
      <c r="AA255" s="74"/>
      <c r="AB255" s="76"/>
    </row>
    <row r="256" spans="1:29" ht="38.25" x14ac:dyDescent="0.2">
      <c r="A256" s="183">
        <v>247</v>
      </c>
      <c r="B256" s="49" t="s">
        <v>177</v>
      </c>
      <c r="C256" s="49" t="s">
        <v>176</v>
      </c>
      <c r="D256" s="132">
        <v>1</v>
      </c>
      <c r="E256" s="50" t="s">
        <v>331</v>
      </c>
      <c r="F256" s="1">
        <f>PUNTAJE!I256</f>
        <v>0</v>
      </c>
      <c r="G256" s="1">
        <f>PUNTAJE!L256</f>
        <v>0</v>
      </c>
      <c r="H256" s="1">
        <f>PUNTAJE!O256</f>
        <v>0</v>
      </c>
      <c r="I256" s="1">
        <f>PUNTAJE!R256</f>
        <v>0</v>
      </c>
      <c r="J256" s="1">
        <f>PUNTAJE!U256</f>
        <v>0</v>
      </c>
      <c r="K256" s="1">
        <f>PUNTAJE!X256</f>
        <v>500</v>
      </c>
      <c r="L256" s="1">
        <f>PUNTAJE!AA256</f>
        <v>0</v>
      </c>
      <c r="M256" s="1">
        <f>PUNTAJE!AD256</f>
        <v>0</v>
      </c>
      <c r="N256" s="1">
        <f>PUNTAJE!AG256</f>
        <v>448.08603251824348</v>
      </c>
      <c r="O256" s="1">
        <f>PUNTAJE!AJ256</f>
        <v>0</v>
      </c>
      <c r="P256" s="1">
        <f>PUNTAJE!AM256</f>
        <v>0</v>
      </c>
      <c r="Q256" s="1">
        <f>PUNTAJE!AP256</f>
        <v>0</v>
      </c>
      <c r="R256" s="1">
        <f t="shared" si="35"/>
        <v>500</v>
      </c>
      <c r="S256" s="77" t="s">
        <v>310</v>
      </c>
      <c r="T256" s="77" t="str">
        <f>VLOOKUP(A256,'EV TECNICA'!$A$10:$R$278,12,0)</f>
        <v xml:space="preserve">CUMPLE </v>
      </c>
      <c r="U256" s="78">
        <f>K256</f>
        <v>500</v>
      </c>
      <c r="V256" s="204">
        <f>VLOOKUP(A256,'OFERTAS ECONOMICAS'!$A$10:$BC$279,30,0)</f>
        <v>28000</v>
      </c>
      <c r="W256" s="77"/>
      <c r="X256" s="74"/>
      <c r="Y256" s="76"/>
      <c r="Z256" s="77"/>
      <c r="AA256" s="74"/>
      <c r="AB256" s="76"/>
    </row>
    <row r="257" spans="1:29" ht="38.25" x14ac:dyDescent="0.2">
      <c r="A257" s="184">
        <v>248</v>
      </c>
      <c r="B257" s="49" t="s">
        <v>419</v>
      </c>
      <c r="C257" s="49" t="s">
        <v>176</v>
      </c>
      <c r="D257" s="132">
        <v>1</v>
      </c>
      <c r="E257" s="50" t="s">
        <v>331</v>
      </c>
      <c r="F257" s="1">
        <f>PUNTAJE!I257</f>
        <v>0</v>
      </c>
      <c r="G257" s="1">
        <f>PUNTAJE!L257</f>
        <v>0</v>
      </c>
      <c r="H257" s="1">
        <f>PUNTAJE!O257</f>
        <v>0</v>
      </c>
      <c r="I257" s="1">
        <f>PUNTAJE!R257</f>
        <v>0</v>
      </c>
      <c r="J257" s="1">
        <f>PUNTAJE!U257</f>
        <v>0</v>
      </c>
      <c r="K257" s="1">
        <f>PUNTAJE!X257</f>
        <v>447.85294117647061</v>
      </c>
      <c r="L257" s="1">
        <f>PUNTAJE!AA257</f>
        <v>0</v>
      </c>
      <c r="M257" s="1">
        <f>PUNTAJE!AD257</f>
        <v>0</v>
      </c>
      <c r="N257" s="1">
        <f>PUNTAJE!AG257</f>
        <v>500</v>
      </c>
      <c r="O257" s="1">
        <f>PUNTAJE!AJ257</f>
        <v>0</v>
      </c>
      <c r="P257" s="1">
        <f>PUNTAJE!AM257</f>
        <v>0</v>
      </c>
      <c r="Q257" s="1">
        <f>PUNTAJE!AP257</f>
        <v>0</v>
      </c>
      <c r="R257" s="1">
        <f t="shared" si="35"/>
        <v>500</v>
      </c>
      <c r="S257" s="77" t="s">
        <v>28</v>
      </c>
      <c r="T257" s="77" t="str">
        <f>VLOOKUP(A257,'EV TECNICA'!$A$10:$R$278,15,0)</f>
        <v xml:space="preserve">CUMPLE </v>
      </c>
      <c r="U257" s="97">
        <f t="shared" ref="U257:U258" si="48">N257</f>
        <v>500</v>
      </c>
      <c r="V257" s="204">
        <f>VLOOKUP(A257,'OFERTAS ECONOMICAS'!$A$10:$BC$279,42,0)</f>
        <v>15227</v>
      </c>
      <c r="W257" s="77"/>
      <c r="X257" s="74"/>
      <c r="Y257" s="76"/>
      <c r="Z257" s="77"/>
      <c r="AA257" s="74"/>
      <c r="AB257" s="76"/>
    </row>
    <row r="258" spans="1:29" ht="51" x14ac:dyDescent="0.2">
      <c r="A258" s="183">
        <v>249</v>
      </c>
      <c r="B258" s="49" t="s">
        <v>178</v>
      </c>
      <c r="C258" s="49" t="s">
        <v>176</v>
      </c>
      <c r="D258" s="132">
        <v>1</v>
      </c>
      <c r="E258" s="50" t="s">
        <v>331</v>
      </c>
      <c r="F258" s="1">
        <f>PUNTAJE!I258</f>
        <v>0</v>
      </c>
      <c r="G258" s="1">
        <f>PUNTAJE!L258</f>
        <v>0</v>
      </c>
      <c r="H258" s="1">
        <f>PUNTAJE!O258</f>
        <v>0</v>
      </c>
      <c r="I258" s="1">
        <f>PUNTAJE!R258</f>
        <v>0</v>
      </c>
      <c r="J258" s="1">
        <f>PUNTAJE!U258</f>
        <v>0</v>
      </c>
      <c r="K258" s="1">
        <f>PUNTAJE!X258</f>
        <v>380.67500000000001</v>
      </c>
      <c r="L258" s="1">
        <f>PUNTAJE!AA258</f>
        <v>0</v>
      </c>
      <c r="M258" s="1">
        <f>PUNTAJE!AD258</f>
        <v>0</v>
      </c>
      <c r="N258" s="1">
        <f>PUNTAJE!AG258</f>
        <v>500</v>
      </c>
      <c r="O258" s="1">
        <f>PUNTAJE!AJ258</f>
        <v>0</v>
      </c>
      <c r="P258" s="1">
        <f>PUNTAJE!AM258</f>
        <v>0</v>
      </c>
      <c r="Q258" s="1">
        <f>PUNTAJE!AP258</f>
        <v>0</v>
      </c>
      <c r="R258" s="1">
        <f t="shared" si="35"/>
        <v>500</v>
      </c>
      <c r="S258" s="77" t="s">
        <v>28</v>
      </c>
      <c r="T258" s="77" t="str">
        <f>VLOOKUP(A258,'EV TECNICA'!$A$10:$R$278,15,0)</f>
        <v xml:space="preserve">CUMPLE </v>
      </c>
      <c r="U258" s="97">
        <f t="shared" si="48"/>
        <v>500</v>
      </c>
      <c r="V258" s="204">
        <f>VLOOKUP(A258,'OFERTAS ECONOMICAS'!$A$10:$BC$279,42,0)</f>
        <v>15227</v>
      </c>
      <c r="W258" s="131"/>
      <c r="X258" s="74"/>
      <c r="Y258" s="76"/>
      <c r="Z258" s="74"/>
      <c r="AA258" s="74"/>
      <c r="AB258" s="76"/>
    </row>
    <row r="259" spans="1:29" ht="25.5" x14ac:dyDescent="0.2">
      <c r="A259" s="184">
        <v>250</v>
      </c>
      <c r="B259" s="49" t="s">
        <v>180</v>
      </c>
      <c r="C259" s="49" t="s">
        <v>181</v>
      </c>
      <c r="D259" s="132">
        <v>1</v>
      </c>
      <c r="E259" s="50" t="s">
        <v>331</v>
      </c>
      <c r="F259" s="1">
        <f>PUNTAJE!I259</f>
        <v>0</v>
      </c>
      <c r="G259" s="1">
        <f>PUNTAJE!L259</f>
        <v>0</v>
      </c>
      <c r="H259" s="1">
        <f>PUNTAJE!O259</f>
        <v>500</v>
      </c>
      <c r="I259" s="1">
        <f>PUNTAJE!R259</f>
        <v>464.92320464923205</v>
      </c>
      <c r="J259" s="1">
        <f>PUNTAJE!U259</f>
        <v>0</v>
      </c>
      <c r="K259" s="1">
        <f>PUNTAJE!X259</f>
        <v>0</v>
      </c>
      <c r="L259" s="1">
        <f>PUNTAJE!AA259</f>
        <v>0</v>
      </c>
      <c r="M259" s="1">
        <f>PUNTAJE!AD259</f>
        <v>0</v>
      </c>
      <c r="N259" s="1">
        <f>PUNTAJE!AG259</f>
        <v>466.55002915937683</v>
      </c>
      <c r="O259" s="1">
        <f>PUNTAJE!AJ259</f>
        <v>0</v>
      </c>
      <c r="P259" s="1">
        <f>PUNTAJE!AM259</f>
        <v>0</v>
      </c>
      <c r="Q259" s="1">
        <f>PUNTAJE!AP259</f>
        <v>0</v>
      </c>
      <c r="R259" s="1">
        <f t="shared" si="35"/>
        <v>500</v>
      </c>
      <c r="S259" s="77" t="s">
        <v>434</v>
      </c>
      <c r="T259" s="77" t="str">
        <f>VLOOKUP(A259,'EV TECNICA'!$A$10:$R$278,9,0)</f>
        <v xml:space="preserve">CUMPLE </v>
      </c>
      <c r="U259" s="203">
        <f t="shared" ref="U259:U260" si="49">H259</f>
        <v>500</v>
      </c>
      <c r="V259" s="76">
        <f>VLOOKUP(A259,'OFERTAS ECONOMICAS'!$A$10:$BC$279,18,0)</f>
        <v>11200</v>
      </c>
      <c r="W259" s="77"/>
      <c r="X259" s="75"/>
      <c r="Y259" s="76"/>
      <c r="Z259" s="77"/>
      <c r="AA259" s="74"/>
      <c r="AB259" s="76"/>
      <c r="AC259" s="14">
        <f>U259-X259</f>
        <v>500</v>
      </c>
    </row>
    <row r="260" spans="1:29" ht="25.5" x14ac:dyDescent="0.2">
      <c r="A260" s="183">
        <v>251</v>
      </c>
      <c r="B260" s="49" t="s">
        <v>182</v>
      </c>
      <c r="C260" s="49" t="s">
        <v>181</v>
      </c>
      <c r="D260" s="132">
        <v>1</v>
      </c>
      <c r="E260" s="50" t="s">
        <v>331</v>
      </c>
      <c r="F260" s="1">
        <f>PUNTAJE!I260</f>
        <v>0</v>
      </c>
      <c r="G260" s="1">
        <f>PUNTAJE!L260</f>
        <v>0</v>
      </c>
      <c r="H260" s="1">
        <f>PUNTAJE!O260</f>
        <v>500</v>
      </c>
      <c r="I260" s="1">
        <f>PUNTAJE!R260</f>
        <v>464.92320464923205</v>
      </c>
      <c r="J260" s="1">
        <f>PUNTAJE!U260</f>
        <v>0</v>
      </c>
      <c r="K260" s="1">
        <f>PUNTAJE!X260</f>
        <v>0</v>
      </c>
      <c r="L260" s="1">
        <f>PUNTAJE!AA260</f>
        <v>0</v>
      </c>
      <c r="M260" s="1">
        <f>PUNTAJE!AD260</f>
        <v>0</v>
      </c>
      <c r="N260" s="1">
        <f>PUNTAJE!AG260</f>
        <v>466.55002915937683</v>
      </c>
      <c r="O260" s="1">
        <f>PUNTAJE!AJ260</f>
        <v>0</v>
      </c>
      <c r="P260" s="1">
        <f>PUNTAJE!AM260</f>
        <v>0</v>
      </c>
      <c r="Q260" s="1">
        <f>PUNTAJE!AP260</f>
        <v>0</v>
      </c>
      <c r="R260" s="1">
        <f t="shared" si="35"/>
        <v>500</v>
      </c>
      <c r="S260" s="77" t="s">
        <v>434</v>
      </c>
      <c r="T260" s="77" t="str">
        <f>VLOOKUP(A260,'EV TECNICA'!$A$10:$R$278,9,0)</f>
        <v xml:space="preserve">CUMPLE </v>
      </c>
      <c r="U260" s="203">
        <f t="shared" si="49"/>
        <v>500</v>
      </c>
      <c r="V260" s="76">
        <f>VLOOKUP(A260,'OFERTAS ECONOMICAS'!$A$10:$BC$279,18,0)</f>
        <v>11200</v>
      </c>
      <c r="W260" s="77"/>
      <c r="X260" s="74"/>
      <c r="Y260" s="76"/>
      <c r="Z260" s="77"/>
      <c r="AA260" s="74"/>
      <c r="AB260" s="76"/>
    </row>
    <row r="261" spans="1:29" ht="24" x14ac:dyDescent="0.2">
      <c r="A261" s="184">
        <v>252</v>
      </c>
      <c r="B261" s="49" t="s">
        <v>225</v>
      </c>
      <c r="C261" s="49" t="s">
        <v>209</v>
      </c>
      <c r="D261" s="132">
        <v>1</v>
      </c>
      <c r="E261" s="50" t="s">
        <v>331</v>
      </c>
      <c r="F261" s="1">
        <f>PUNTAJE!I261</f>
        <v>0</v>
      </c>
      <c r="G261" s="1">
        <f>PUNTAJE!L261</f>
        <v>0</v>
      </c>
      <c r="H261" s="1">
        <f>PUNTAJE!O261</f>
        <v>0</v>
      </c>
      <c r="I261" s="1">
        <f>PUNTAJE!R261</f>
        <v>0</v>
      </c>
      <c r="J261" s="1">
        <f>PUNTAJE!U261</f>
        <v>0</v>
      </c>
      <c r="K261" s="1">
        <f>PUNTAJE!X261</f>
        <v>0</v>
      </c>
      <c r="L261" s="1">
        <f>PUNTAJE!AA261</f>
        <v>0</v>
      </c>
      <c r="M261" s="1">
        <f>PUNTAJE!AD261</f>
        <v>0</v>
      </c>
      <c r="N261" s="1">
        <f>PUNTAJE!AG261</f>
        <v>500</v>
      </c>
      <c r="O261" s="1">
        <f>PUNTAJE!AJ261</f>
        <v>0</v>
      </c>
      <c r="P261" s="1">
        <f>PUNTAJE!AM261</f>
        <v>0</v>
      </c>
      <c r="Q261" s="1">
        <f>PUNTAJE!AP261</f>
        <v>0</v>
      </c>
      <c r="R261" s="1">
        <f t="shared" si="35"/>
        <v>500</v>
      </c>
      <c r="S261" s="77" t="s">
        <v>28</v>
      </c>
      <c r="T261" s="77" t="str">
        <f>VLOOKUP(A261,'EV TECNICA'!$A$10:$R$278,15,0)</f>
        <v xml:space="preserve">CUMPLE </v>
      </c>
      <c r="U261" s="97">
        <f t="shared" ref="U261:U262" si="50">N261</f>
        <v>500</v>
      </c>
      <c r="V261" s="204">
        <f>VLOOKUP(A261,'OFERTAS ECONOMICAS'!$A$10:$BC$279,42,0)</f>
        <v>60131</v>
      </c>
      <c r="W261" s="77"/>
      <c r="X261" s="80"/>
      <c r="Y261" s="79"/>
      <c r="Z261" s="77"/>
      <c r="AA261" s="80"/>
      <c r="AB261" s="79"/>
    </row>
    <row r="262" spans="1:29" ht="24" x14ac:dyDescent="0.2">
      <c r="A262" s="183">
        <v>253</v>
      </c>
      <c r="B262" s="49" t="s">
        <v>226</v>
      </c>
      <c r="C262" s="49" t="s">
        <v>209</v>
      </c>
      <c r="D262" s="132">
        <v>1</v>
      </c>
      <c r="E262" s="50" t="s">
        <v>331</v>
      </c>
      <c r="F262" s="1">
        <f>PUNTAJE!I262</f>
        <v>0</v>
      </c>
      <c r="G262" s="1">
        <f>PUNTAJE!L262</f>
        <v>0</v>
      </c>
      <c r="H262" s="1">
        <f>PUNTAJE!O262</f>
        <v>0</v>
      </c>
      <c r="I262" s="1">
        <f>PUNTAJE!R262</f>
        <v>0</v>
      </c>
      <c r="J262" s="1">
        <f>PUNTAJE!U262</f>
        <v>0</v>
      </c>
      <c r="K262" s="1">
        <f>PUNTAJE!X262</f>
        <v>0</v>
      </c>
      <c r="L262" s="1">
        <f>PUNTAJE!AA262</f>
        <v>0</v>
      </c>
      <c r="M262" s="1">
        <f>PUNTAJE!AD262</f>
        <v>0</v>
      </c>
      <c r="N262" s="1">
        <f>PUNTAJE!AG262</f>
        <v>500</v>
      </c>
      <c r="O262" s="1">
        <f>PUNTAJE!AJ262</f>
        <v>0</v>
      </c>
      <c r="P262" s="1">
        <f>PUNTAJE!AM262</f>
        <v>0</v>
      </c>
      <c r="Q262" s="1">
        <f>PUNTAJE!AP262</f>
        <v>0</v>
      </c>
      <c r="R262" s="1">
        <f t="shared" si="35"/>
        <v>500</v>
      </c>
      <c r="S262" s="77" t="s">
        <v>28</v>
      </c>
      <c r="T262" s="77" t="str">
        <f>VLOOKUP(A262,'EV TECNICA'!$A$10:$R$278,15,0)</f>
        <v xml:space="preserve">CUMPLE </v>
      </c>
      <c r="U262" s="97">
        <f t="shared" si="50"/>
        <v>500</v>
      </c>
      <c r="V262" s="204">
        <f>VLOOKUP(A262,'OFERTAS ECONOMICAS'!$A$10:$BC$279,42,0)</f>
        <v>60131</v>
      </c>
      <c r="W262" s="77"/>
      <c r="X262" s="75"/>
      <c r="Y262" s="76"/>
      <c r="Z262" s="74"/>
      <c r="AA262" s="74"/>
      <c r="AB262" s="76"/>
      <c r="AC262" s="14">
        <f>U262-X262</f>
        <v>500</v>
      </c>
    </row>
    <row r="263" spans="1:29" ht="25.5" x14ac:dyDescent="0.2">
      <c r="A263" s="184">
        <v>254</v>
      </c>
      <c r="B263" s="49" t="s">
        <v>227</v>
      </c>
      <c r="C263" s="49" t="s">
        <v>228</v>
      </c>
      <c r="D263" s="132">
        <v>1</v>
      </c>
      <c r="E263" s="50" t="s">
        <v>331</v>
      </c>
      <c r="F263" s="1">
        <f>PUNTAJE!I263</f>
        <v>0</v>
      </c>
      <c r="G263" s="1">
        <f>PUNTAJE!L263</f>
        <v>0</v>
      </c>
      <c r="H263" s="1">
        <f>PUNTAJE!O263</f>
        <v>500</v>
      </c>
      <c r="I263" s="1">
        <f>PUNTAJE!R263</f>
        <v>421.0310125282399</v>
      </c>
      <c r="J263" s="1">
        <f>PUNTAJE!U263</f>
        <v>0</v>
      </c>
      <c r="K263" s="1">
        <f>PUNTAJE!X263</f>
        <v>0</v>
      </c>
      <c r="L263" s="1">
        <f>PUNTAJE!AA263</f>
        <v>0</v>
      </c>
      <c r="M263" s="1">
        <f>PUNTAJE!AD263</f>
        <v>0</v>
      </c>
      <c r="N263" s="1">
        <f>PUNTAJE!AG263</f>
        <v>433.67886608842815</v>
      </c>
      <c r="O263" s="1">
        <f>PUNTAJE!AJ263</f>
        <v>0</v>
      </c>
      <c r="P263" s="1">
        <f>PUNTAJE!AM263</f>
        <v>0</v>
      </c>
      <c r="Q263" s="1">
        <f>PUNTAJE!AP263</f>
        <v>0</v>
      </c>
      <c r="R263" s="1">
        <f t="shared" si="35"/>
        <v>500</v>
      </c>
      <c r="S263" s="77" t="s">
        <v>434</v>
      </c>
      <c r="T263" s="77" t="str">
        <f>VLOOKUP(A263,'EV TECNICA'!$A$10:$R$278,9,0)</f>
        <v xml:space="preserve">CUMPLE </v>
      </c>
      <c r="U263" s="203">
        <f t="shared" ref="U263:U264" si="51">H263</f>
        <v>500</v>
      </c>
      <c r="V263" s="76">
        <f>VLOOKUP(A263,'OFERTAS ECONOMICAS'!$A$10:$BC$279,18,0)</f>
        <v>4100</v>
      </c>
      <c r="W263" s="96"/>
      <c r="X263" s="74"/>
      <c r="Y263" s="76"/>
      <c r="Z263" s="96"/>
      <c r="AA263" s="74"/>
      <c r="AB263" s="76"/>
    </row>
    <row r="264" spans="1:29" ht="25.5" x14ac:dyDescent="0.2">
      <c r="A264" s="183">
        <v>255</v>
      </c>
      <c r="B264" s="49" t="s">
        <v>250</v>
      </c>
      <c r="C264" s="49" t="s">
        <v>249</v>
      </c>
      <c r="D264" s="132">
        <v>1</v>
      </c>
      <c r="E264" s="50" t="s">
        <v>331</v>
      </c>
      <c r="F264" s="1">
        <f>PUNTAJE!I264</f>
        <v>0</v>
      </c>
      <c r="G264" s="1">
        <f>PUNTAJE!L264</f>
        <v>0</v>
      </c>
      <c r="H264" s="1">
        <f>PUNTAJE!O264</f>
        <v>500</v>
      </c>
      <c r="I264" s="1">
        <f>PUNTAJE!R264</f>
        <v>424.18169672678692</v>
      </c>
      <c r="J264" s="1">
        <f>PUNTAJE!U264</f>
        <v>0</v>
      </c>
      <c r="K264" s="1">
        <f>PUNTAJE!X264</f>
        <v>0</v>
      </c>
      <c r="L264" s="1">
        <f>PUNTAJE!AA264</f>
        <v>0</v>
      </c>
      <c r="M264" s="1">
        <f>PUNTAJE!AD264</f>
        <v>0</v>
      </c>
      <c r="N264" s="1">
        <f>PUNTAJE!AG264</f>
        <v>411.66936790923825</v>
      </c>
      <c r="O264" s="1">
        <f>PUNTAJE!AJ264</f>
        <v>0</v>
      </c>
      <c r="P264" s="1">
        <f>PUNTAJE!AM264</f>
        <v>0</v>
      </c>
      <c r="Q264" s="1">
        <f>PUNTAJE!AP264</f>
        <v>0</v>
      </c>
      <c r="R264" s="1">
        <f t="shared" si="35"/>
        <v>500</v>
      </c>
      <c r="S264" s="77" t="s">
        <v>434</v>
      </c>
      <c r="T264" s="77" t="str">
        <f>VLOOKUP(A264,'EV TECNICA'!$A$10:$R$278,9,0)</f>
        <v>CUMPLE</v>
      </c>
      <c r="U264" s="203">
        <f t="shared" si="51"/>
        <v>500</v>
      </c>
      <c r="V264" s="76">
        <f>VLOOKUP(A264,'OFERTAS ECONOMICAS'!$A$10:$BC$279,18,0)</f>
        <v>2540</v>
      </c>
      <c r="W264" s="96"/>
      <c r="X264" s="74"/>
      <c r="Y264" s="76"/>
      <c r="Z264" s="96"/>
      <c r="AA264" s="74"/>
      <c r="AB264" s="76"/>
    </row>
    <row r="265" spans="1:29" ht="38.25" x14ac:dyDescent="0.2">
      <c r="A265" s="184">
        <v>256</v>
      </c>
      <c r="B265" s="49" t="s">
        <v>420</v>
      </c>
      <c r="C265" s="49" t="s">
        <v>271</v>
      </c>
      <c r="D265" s="132">
        <v>1</v>
      </c>
      <c r="E265" s="50" t="s">
        <v>331</v>
      </c>
      <c r="F265" s="1">
        <f>PUNTAJE!I265</f>
        <v>0</v>
      </c>
      <c r="G265" s="1">
        <f>PUNTAJE!L265</f>
        <v>0</v>
      </c>
      <c r="H265" s="1">
        <f>PUNTAJE!O265</f>
        <v>0</v>
      </c>
      <c r="I265" s="1">
        <f>PUNTAJE!R265</f>
        <v>0</v>
      </c>
      <c r="J265" s="1">
        <f>PUNTAJE!U265</f>
        <v>0</v>
      </c>
      <c r="K265" s="1">
        <f>PUNTAJE!X265</f>
        <v>0</v>
      </c>
      <c r="L265" s="1">
        <f>PUNTAJE!AA265</f>
        <v>0</v>
      </c>
      <c r="M265" s="1">
        <f>PUNTAJE!AD265</f>
        <v>0</v>
      </c>
      <c r="N265" s="1">
        <f>PUNTAJE!AG265</f>
        <v>0</v>
      </c>
      <c r="O265" s="1">
        <f>PUNTAJE!AJ265</f>
        <v>0</v>
      </c>
      <c r="P265" s="1">
        <f>PUNTAJE!AM265</f>
        <v>0</v>
      </c>
      <c r="Q265" s="1">
        <f>PUNTAJE!AP265</f>
        <v>0</v>
      </c>
      <c r="R265" s="1">
        <f t="shared" si="35"/>
        <v>0</v>
      </c>
      <c r="S265" s="77" t="s">
        <v>471</v>
      </c>
      <c r="T265" s="77"/>
      <c r="U265" s="97"/>
      <c r="V265" s="76"/>
      <c r="W265" s="77"/>
      <c r="X265" s="80"/>
      <c r="Y265" s="79"/>
      <c r="Z265" s="77"/>
      <c r="AA265" s="74"/>
      <c r="AB265" s="76"/>
    </row>
    <row r="266" spans="1:29" ht="38.25" x14ac:dyDescent="0.2">
      <c r="A266" s="183">
        <v>257</v>
      </c>
      <c r="B266" s="49" t="s">
        <v>421</v>
      </c>
      <c r="C266" s="49" t="s">
        <v>271</v>
      </c>
      <c r="D266" s="132">
        <v>1</v>
      </c>
      <c r="E266" s="50" t="s">
        <v>331</v>
      </c>
      <c r="F266" s="1">
        <f>PUNTAJE!I266</f>
        <v>0</v>
      </c>
      <c r="G266" s="1">
        <f>PUNTAJE!L266</f>
        <v>0</v>
      </c>
      <c r="H266" s="1">
        <f>PUNTAJE!O266</f>
        <v>0</v>
      </c>
      <c r="I266" s="1">
        <f>PUNTAJE!R266</f>
        <v>0</v>
      </c>
      <c r="J266" s="1">
        <f>PUNTAJE!U266</f>
        <v>0</v>
      </c>
      <c r="K266" s="1">
        <f>PUNTAJE!X266</f>
        <v>0</v>
      </c>
      <c r="L266" s="1">
        <f>PUNTAJE!AA266</f>
        <v>0</v>
      </c>
      <c r="M266" s="1">
        <f>PUNTAJE!AD266</f>
        <v>0</v>
      </c>
      <c r="N266" s="1">
        <f>PUNTAJE!AG266</f>
        <v>0</v>
      </c>
      <c r="O266" s="1">
        <f>PUNTAJE!AJ266</f>
        <v>0</v>
      </c>
      <c r="P266" s="1">
        <f>PUNTAJE!AM266</f>
        <v>0</v>
      </c>
      <c r="Q266" s="1">
        <f>PUNTAJE!AP266</f>
        <v>0</v>
      </c>
      <c r="R266" s="1">
        <f t="shared" si="35"/>
        <v>0</v>
      </c>
      <c r="S266" s="77" t="s">
        <v>471</v>
      </c>
      <c r="T266" s="77"/>
      <c r="U266" s="97"/>
      <c r="V266" s="76"/>
      <c r="W266" s="77"/>
      <c r="X266" s="74"/>
      <c r="Y266" s="76"/>
      <c r="Z266" s="77"/>
      <c r="AA266" s="74"/>
      <c r="AB266" s="76"/>
    </row>
    <row r="267" spans="1:29" ht="38.25" x14ac:dyDescent="0.2">
      <c r="A267" s="184">
        <v>258</v>
      </c>
      <c r="B267" s="49" t="s">
        <v>422</v>
      </c>
      <c r="C267" s="49" t="s">
        <v>271</v>
      </c>
      <c r="D267" s="132">
        <v>1</v>
      </c>
      <c r="E267" s="50" t="s">
        <v>331</v>
      </c>
      <c r="F267" s="1">
        <f>PUNTAJE!I267</f>
        <v>0</v>
      </c>
      <c r="G267" s="1">
        <f>PUNTAJE!L267</f>
        <v>0</v>
      </c>
      <c r="H267" s="1">
        <f>PUNTAJE!O267</f>
        <v>0</v>
      </c>
      <c r="I267" s="1">
        <f>PUNTAJE!R267</f>
        <v>0</v>
      </c>
      <c r="J267" s="1">
        <f>PUNTAJE!U267</f>
        <v>0</v>
      </c>
      <c r="K267" s="1">
        <f>PUNTAJE!X267</f>
        <v>0</v>
      </c>
      <c r="L267" s="1">
        <f>PUNTAJE!AA267</f>
        <v>0</v>
      </c>
      <c r="M267" s="1">
        <f>PUNTAJE!AD267</f>
        <v>0</v>
      </c>
      <c r="N267" s="1">
        <f>PUNTAJE!AG267</f>
        <v>0</v>
      </c>
      <c r="O267" s="1">
        <f>PUNTAJE!AJ267</f>
        <v>0</v>
      </c>
      <c r="P267" s="1">
        <f>PUNTAJE!AM267</f>
        <v>0</v>
      </c>
      <c r="Q267" s="1">
        <f>PUNTAJE!AP267</f>
        <v>0</v>
      </c>
      <c r="R267" s="1">
        <f t="shared" ref="R267:R278" si="52">MAX(F267:Q267)</f>
        <v>0</v>
      </c>
      <c r="S267" s="77" t="s">
        <v>471</v>
      </c>
      <c r="T267" s="77"/>
      <c r="U267" s="75"/>
      <c r="V267" s="76"/>
      <c r="W267" s="77"/>
      <c r="X267" s="80"/>
      <c r="Y267" s="79"/>
      <c r="Z267" s="77"/>
      <c r="AA267" s="80"/>
      <c r="AB267" s="79"/>
    </row>
    <row r="268" spans="1:29" ht="38.25" x14ac:dyDescent="0.2">
      <c r="A268" s="183">
        <v>259</v>
      </c>
      <c r="B268" s="49" t="s">
        <v>423</v>
      </c>
      <c r="C268" s="49" t="s">
        <v>271</v>
      </c>
      <c r="D268" s="132">
        <v>1</v>
      </c>
      <c r="E268" s="50" t="s">
        <v>331</v>
      </c>
      <c r="F268" s="1">
        <f>PUNTAJE!I268</f>
        <v>0</v>
      </c>
      <c r="G268" s="1">
        <f>PUNTAJE!L268</f>
        <v>0</v>
      </c>
      <c r="H268" s="1">
        <f>PUNTAJE!O268</f>
        <v>0</v>
      </c>
      <c r="I268" s="1">
        <f>PUNTAJE!R268</f>
        <v>0</v>
      </c>
      <c r="J268" s="1">
        <f>PUNTAJE!U268</f>
        <v>0</v>
      </c>
      <c r="K268" s="1">
        <f>PUNTAJE!X268</f>
        <v>0</v>
      </c>
      <c r="L268" s="1">
        <f>PUNTAJE!AA268</f>
        <v>0</v>
      </c>
      <c r="M268" s="1">
        <f>PUNTAJE!AD268</f>
        <v>0</v>
      </c>
      <c r="N268" s="1">
        <f>PUNTAJE!AG268</f>
        <v>0</v>
      </c>
      <c r="O268" s="1">
        <f>PUNTAJE!AJ268</f>
        <v>0</v>
      </c>
      <c r="P268" s="1">
        <f>PUNTAJE!AM268</f>
        <v>0</v>
      </c>
      <c r="Q268" s="1">
        <f>PUNTAJE!AP268</f>
        <v>0</v>
      </c>
      <c r="R268" s="1">
        <f t="shared" si="52"/>
        <v>0</v>
      </c>
      <c r="S268" s="77" t="s">
        <v>471</v>
      </c>
      <c r="T268" s="96"/>
      <c r="U268" s="75"/>
      <c r="V268" s="76"/>
      <c r="W268" s="77"/>
      <c r="X268" s="74"/>
      <c r="Y268" s="76"/>
      <c r="Z268" s="77"/>
      <c r="AA268" s="74"/>
      <c r="AB268" s="76"/>
    </row>
    <row r="269" spans="1:29" ht="38.25" x14ac:dyDescent="0.2">
      <c r="A269" s="184">
        <v>260</v>
      </c>
      <c r="B269" s="49" t="s">
        <v>424</v>
      </c>
      <c r="C269" s="49" t="s">
        <v>271</v>
      </c>
      <c r="D269" s="132">
        <v>1</v>
      </c>
      <c r="E269" s="50" t="s">
        <v>331</v>
      </c>
      <c r="F269" s="1">
        <f>PUNTAJE!I269</f>
        <v>0</v>
      </c>
      <c r="G269" s="1">
        <f>PUNTAJE!L269</f>
        <v>0</v>
      </c>
      <c r="H269" s="1">
        <f>PUNTAJE!O269</f>
        <v>0</v>
      </c>
      <c r="I269" s="1">
        <f>PUNTAJE!R269</f>
        <v>0</v>
      </c>
      <c r="J269" s="1">
        <f>PUNTAJE!U269</f>
        <v>0</v>
      </c>
      <c r="K269" s="1">
        <f>PUNTAJE!X269</f>
        <v>0</v>
      </c>
      <c r="L269" s="1">
        <f>PUNTAJE!AA269</f>
        <v>0</v>
      </c>
      <c r="M269" s="1">
        <f>PUNTAJE!AD269</f>
        <v>0</v>
      </c>
      <c r="N269" s="1">
        <f>PUNTAJE!AG269</f>
        <v>0</v>
      </c>
      <c r="O269" s="1">
        <f>PUNTAJE!AJ269</f>
        <v>0</v>
      </c>
      <c r="P269" s="1">
        <f>PUNTAJE!AM269</f>
        <v>0</v>
      </c>
      <c r="Q269" s="1">
        <f>PUNTAJE!AP269</f>
        <v>0</v>
      </c>
      <c r="R269" s="1">
        <f t="shared" si="52"/>
        <v>0</v>
      </c>
      <c r="S269" s="77" t="s">
        <v>471</v>
      </c>
      <c r="T269" s="77"/>
      <c r="U269" s="97"/>
      <c r="V269" s="76"/>
      <c r="W269" s="77"/>
      <c r="X269" s="75"/>
      <c r="Y269" s="76"/>
      <c r="Z269" s="96"/>
      <c r="AA269" s="74"/>
      <c r="AB269" s="76"/>
      <c r="AC269" s="14">
        <f>U269-X269</f>
        <v>0</v>
      </c>
    </row>
    <row r="270" spans="1:29" ht="38.25" x14ac:dyDescent="0.2">
      <c r="A270" s="183">
        <v>261</v>
      </c>
      <c r="B270" s="49" t="s">
        <v>425</v>
      </c>
      <c r="C270" s="49" t="s">
        <v>271</v>
      </c>
      <c r="D270" s="132">
        <v>1</v>
      </c>
      <c r="E270" s="50" t="s">
        <v>331</v>
      </c>
      <c r="F270" s="1">
        <f>PUNTAJE!I270</f>
        <v>0</v>
      </c>
      <c r="G270" s="1">
        <f>PUNTAJE!L270</f>
        <v>0</v>
      </c>
      <c r="H270" s="1">
        <f>PUNTAJE!O270</f>
        <v>0</v>
      </c>
      <c r="I270" s="1">
        <f>PUNTAJE!R270</f>
        <v>0</v>
      </c>
      <c r="J270" s="1">
        <f>PUNTAJE!U270</f>
        <v>0</v>
      </c>
      <c r="K270" s="1">
        <f>PUNTAJE!X270</f>
        <v>0</v>
      </c>
      <c r="L270" s="1">
        <f>PUNTAJE!AA270</f>
        <v>0</v>
      </c>
      <c r="M270" s="1">
        <f>PUNTAJE!AD270</f>
        <v>0</v>
      </c>
      <c r="N270" s="1">
        <f>PUNTAJE!AG270</f>
        <v>0</v>
      </c>
      <c r="O270" s="1">
        <f>PUNTAJE!AJ270</f>
        <v>0</v>
      </c>
      <c r="P270" s="1">
        <f>PUNTAJE!AM270</f>
        <v>0</v>
      </c>
      <c r="Q270" s="1">
        <f>PUNTAJE!AP270</f>
        <v>0</v>
      </c>
      <c r="R270" s="1">
        <f t="shared" si="52"/>
        <v>0</v>
      </c>
      <c r="S270" s="77" t="s">
        <v>471</v>
      </c>
      <c r="T270" s="77"/>
      <c r="U270" s="97"/>
      <c r="V270" s="76"/>
      <c r="W270" s="77"/>
      <c r="X270" s="74"/>
      <c r="Y270" s="76"/>
      <c r="Z270" s="77"/>
      <c r="AA270" s="74"/>
      <c r="AB270" s="76"/>
    </row>
    <row r="271" spans="1:29" ht="24" x14ac:dyDescent="0.2">
      <c r="A271" s="184">
        <v>262</v>
      </c>
      <c r="B271" s="49" t="s">
        <v>278</v>
      </c>
      <c r="C271" s="49" t="s">
        <v>271</v>
      </c>
      <c r="D271" s="132">
        <v>1</v>
      </c>
      <c r="E271" s="50" t="s">
        <v>331</v>
      </c>
      <c r="F271" s="1">
        <f>PUNTAJE!I271</f>
        <v>0</v>
      </c>
      <c r="G271" s="1">
        <f>PUNTAJE!L271</f>
        <v>0</v>
      </c>
      <c r="H271" s="1">
        <f>PUNTAJE!O271</f>
        <v>0</v>
      </c>
      <c r="I271" s="1">
        <f>PUNTAJE!R271</f>
        <v>0</v>
      </c>
      <c r="J271" s="1">
        <f>PUNTAJE!U271</f>
        <v>0</v>
      </c>
      <c r="K271" s="1">
        <f>PUNTAJE!X271</f>
        <v>0</v>
      </c>
      <c r="L271" s="1">
        <f>PUNTAJE!AA271</f>
        <v>0</v>
      </c>
      <c r="M271" s="1">
        <f>PUNTAJE!AD271</f>
        <v>0</v>
      </c>
      <c r="N271" s="1">
        <f>PUNTAJE!AG271</f>
        <v>500</v>
      </c>
      <c r="O271" s="1">
        <f>PUNTAJE!AJ271</f>
        <v>0</v>
      </c>
      <c r="P271" s="1">
        <f>PUNTAJE!AM271</f>
        <v>0</v>
      </c>
      <c r="Q271" s="1">
        <f>PUNTAJE!AP271</f>
        <v>0</v>
      </c>
      <c r="R271" s="1">
        <f t="shared" si="52"/>
        <v>500</v>
      </c>
      <c r="S271" s="77" t="s">
        <v>28</v>
      </c>
      <c r="T271" s="77" t="str">
        <f>VLOOKUP(A271,'EV TECNICA'!$A$10:$R$278,15,0)</f>
        <v xml:space="preserve">CUMPLE </v>
      </c>
      <c r="U271" s="97">
        <f t="shared" ref="U271:U273" si="53">N271</f>
        <v>500</v>
      </c>
      <c r="V271" s="204">
        <f>VLOOKUP(A271,'OFERTAS ECONOMICAS'!$A$10:$BC$279,42,0)</f>
        <v>580</v>
      </c>
      <c r="W271" s="77"/>
      <c r="X271" s="74"/>
      <c r="Y271" s="76"/>
      <c r="Z271" s="77"/>
      <c r="AA271" s="74"/>
      <c r="AB271" s="76"/>
    </row>
    <row r="272" spans="1:29" ht="38.25" x14ac:dyDescent="0.2">
      <c r="A272" s="183">
        <v>263</v>
      </c>
      <c r="B272" s="49" t="s">
        <v>288</v>
      </c>
      <c r="C272" s="49" t="s">
        <v>289</v>
      </c>
      <c r="D272" s="132">
        <v>1</v>
      </c>
      <c r="E272" s="50" t="s">
        <v>331</v>
      </c>
      <c r="F272" s="1">
        <f>PUNTAJE!I272</f>
        <v>0</v>
      </c>
      <c r="G272" s="1">
        <f>PUNTAJE!L272</f>
        <v>0</v>
      </c>
      <c r="H272" s="1">
        <f>PUNTAJE!O272</f>
        <v>448.3246226585519</v>
      </c>
      <c r="I272" s="1">
        <f>PUNTAJE!R272</f>
        <v>0</v>
      </c>
      <c r="J272" s="1">
        <f>PUNTAJE!U272</f>
        <v>0</v>
      </c>
      <c r="K272" s="1">
        <f>PUNTAJE!X272</f>
        <v>0</v>
      </c>
      <c r="L272" s="1">
        <f>PUNTAJE!AA272</f>
        <v>0</v>
      </c>
      <c r="M272" s="1">
        <f>PUNTAJE!AD272</f>
        <v>0</v>
      </c>
      <c r="N272" s="1">
        <f>PUNTAJE!AG272</f>
        <v>500</v>
      </c>
      <c r="O272" s="1">
        <f>PUNTAJE!AJ272</f>
        <v>0</v>
      </c>
      <c r="P272" s="1">
        <f>PUNTAJE!AM272</f>
        <v>0</v>
      </c>
      <c r="Q272" s="1">
        <f>PUNTAJE!AP272</f>
        <v>0</v>
      </c>
      <c r="R272" s="1">
        <f t="shared" si="52"/>
        <v>500</v>
      </c>
      <c r="S272" s="77" t="s">
        <v>28</v>
      </c>
      <c r="T272" s="77" t="str">
        <f>VLOOKUP(A272,'EV TECNICA'!$A$10:$R$278,15,0)</f>
        <v xml:space="preserve">CUMPLE </v>
      </c>
      <c r="U272" s="97">
        <f t="shared" si="53"/>
        <v>500</v>
      </c>
      <c r="V272" s="204">
        <f>VLOOKUP(A272,'OFERTAS ECONOMICAS'!$A$10:$BC$279,42,0)</f>
        <v>7197</v>
      </c>
      <c r="W272" s="77"/>
      <c r="X272" s="80"/>
      <c r="Y272" s="79"/>
      <c r="Z272" s="77"/>
      <c r="AA272" s="80"/>
      <c r="AB272" s="79"/>
    </row>
    <row r="273" spans="1:94" ht="38.25" x14ac:dyDescent="0.2">
      <c r="A273" s="184">
        <v>264</v>
      </c>
      <c r="B273" s="49" t="s">
        <v>293</v>
      </c>
      <c r="C273" s="49" t="s">
        <v>292</v>
      </c>
      <c r="D273" s="132">
        <v>1</v>
      </c>
      <c r="E273" s="50" t="s">
        <v>331</v>
      </c>
      <c r="F273" s="1">
        <f>PUNTAJE!I273</f>
        <v>0</v>
      </c>
      <c r="G273" s="1">
        <f>PUNTAJE!L273</f>
        <v>0</v>
      </c>
      <c r="H273" s="1">
        <f>PUNTAJE!O273</f>
        <v>0</v>
      </c>
      <c r="I273" s="1">
        <f>PUNTAJE!R273</f>
        <v>0</v>
      </c>
      <c r="J273" s="1">
        <f>PUNTAJE!U273</f>
        <v>0</v>
      </c>
      <c r="K273" s="1">
        <f>PUNTAJE!X273</f>
        <v>0</v>
      </c>
      <c r="L273" s="1">
        <f>PUNTAJE!AA273</f>
        <v>0</v>
      </c>
      <c r="M273" s="1">
        <f>PUNTAJE!AD273</f>
        <v>0</v>
      </c>
      <c r="N273" s="1">
        <f>PUNTAJE!AG273</f>
        <v>500</v>
      </c>
      <c r="O273" s="1">
        <f>PUNTAJE!AJ273</f>
        <v>0</v>
      </c>
      <c r="P273" s="1">
        <f>PUNTAJE!AM273</f>
        <v>0</v>
      </c>
      <c r="Q273" s="1">
        <f>PUNTAJE!AP273</f>
        <v>0</v>
      </c>
      <c r="R273" s="1">
        <f t="shared" si="52"/>
        <v>500</v>
      </c>
      <c r="S273" s="77" t="s">
        <v>28</v>
      </c>
      <c r="T273" s="77" t="str">
        <f>VLOOKUP(A273,'EV TECNICA'!$A$10:$R$278,15,0)</f>
        <v xml:space="preserve">CUMPLE </v>
      </c>
      <c r="U273" s="97">
        <f t="shared" si="53"/>
        <v>500</v>
      </c>
      <c r="V273" s="204">
        <f>VLOOKUP(A273,'OFERTAS ECONOMICAS'!$A$10:$BC$279,42,0)</f>
        <v>1705</v>
      </c>
      <c r="W273" s="77"/>
      <c r="X273" s="75"/>
      <c r="Y273" s="76"/>
      <c r="Z273" s="74"/>
      <c r="AA273" s="74"/>
      <c r="AB273" s="76"/>
      <c r="AC273" s="14">
        <f>U273-X273</f>
        <v>500</v>
      </c>
    </row>
    <row r="274" spans="1:94" ht="25.5" x14ac:dyDescent="0.2">
      <c r="A274" s="183">
        <v>265</v>
      </c>
      <c r="B274" s="49" t="s">
        <v>185</v>
      </c>
      <c r="C274" s="49" t="s">
        <v>183</v>
      </c>
      <c r="D274" s="132">
        <v>1</v>
      </c>
      <c r="E274" s="50" t="s">
        <v>331</v>
      </c>
      <c r="F274" s="1">
        <f>PUNTAJE!I274</f>
        <v>500</v>
      </c>
      <c r="G274" s="1">
        <f>PUNTAJE!L274</f>
        <v>0</v>
      </c>
      <c r="H274" s="1">
        <f>PUNTAJE!O274</f>
        <v>0</v>
      </c>
      <c r="I274" s="1">
        <f>PUNTAJE!R274</f>
        <v>0</v>
      </c>
      <c r="J274" s="1">
        <f>PUNTAJE!U274</f>
        <v>0</v>
      </c>
      <c r="K274" s="1">
        <f>PUNTAJE!X274</f>
        <v>0</v>
      </c>
      <c r="L274" s="1">
        <f>PUNTAJE!AA274</f>
        <v>434.78260869565219</v>
      </c>
      <c r="M274" s="1">
        <f>PUNTAJE!AD274</f>
        <v>0</v>
      </c>
      <c r="N274" s="1">
        <f>PUNTAJE!AG274</f>
        <v>0</v>
      </c>
      <c r="O274" s="1">
        <f>PUNTAJE!AJ274</f>
        <v>0</v>
      </c>
      <c r="P274" s="1">
        <f>PUNTAJE!AM274</f>
        <v>0</v>
      </c>
      <c r="Q274" s="1">
        <f>PUNTAJE!AP274</f>
        <v>0</v>
      </c>
      <c r="R274" s="1">
        <f t="shared" si="52"/>
        <v>500</v>
      </c>
      <c r="S274" s="77" t="s">
        <v>449</v>
      </c>
      <c r="T274" s="77" t="str">
        <f>VLOOKUP(A274,'EV TECNICA'!$A$10:$R$278,7,0)</f>
        <v>CUMPLE</v>
      </c>
      <c r="U274" s="203">
        <f>F274</f>
        <v>500</v>
      </c>
      <c r="V274" s="76">
        <f>VLOOKUP(A274,'OFERTAS ECONOMICAS'!$A$10:$BC$279,10,0)</f>
        <v>180</v>
      </c>
      <c r="W274" s="77"/>
      <c r="X274" s="80"/>
      <c r="Y274" s="79"/>
      <c r="Z274" s="77"/>
      <c r="AA274" s="80"/>
      <c r="AB274" s="79"/>
    </row>
    <row r="275" spans="1:94" ht="25.5" x14ac:dyDescent="0.2">
      <c r="A275" s="184">
        <v>266</v>
      </c>
      <c r="B275" s="49" t="s">
        <v>187</v>
      </c>
      <c r="C275" s="49" t="s">
        <v>183</v>
      </c>
      <c r="D275" s="132">
        <v>1</v>
      </c>
      <c r="E275" s="50" t="s">
        <v>331</v>
      </c>
      <c r="F275" s="1">
        <f>PUNTAJE!I275</f>
        <v>0</v>
      </c>
      <c r="G275" s="1">
        <f>PUNTAJE!L275</f>
        <v>0</v>
      </c>
      <c r="H275" s="1">
        <f>PUNTAJE!O275</f>
        <v>0</v>
      </c>
      <c r="I275" s="1">
        <f>PUNTAJE!R275</f>
        <v>0</v>
      </c>
      <c r="J275" s="1">
        <f>PUNTAJE!U275</f>
        <v>0</v>
      </c>
      <c r="K275" s="1">
        <f>PUNTAJE!X275</f>
        <v>0</v>
      </c>
      <c r="L275" s="1">
        <f>PUNTAJE!AA275</f>
        <v>500</v>
      </c>
      <c r="M275" s="1">
        <f>PUNTAJE!AD275</f>
        <v>0</v>
      </c>
      <c r="N275" s="1">
        <f>PUNTAJE!AG275</f>
        <v>0</v>
      </c>
      <c r="O275" s="1">
        <f>PUNTAJE!AJ275</f>
        <v>0</v>
      </c>
      <c r="P275" s="1">
        <f>PUNTAJE!AM275</f>
        <v>0</v>
      </c>
      <c r="Q275" s="1">
        <f>PUNTAJE!AP275</f>
        <v>0</v>
      </c>
      <c r="R275" s="1">
        <f t="shared" si="52"/>
        <v>500</v>
      </c>
      <c r="S275" s="77" t="s">
        <v>327</v>
      </c>
      <c r="T275" s="77" t="str">
        <f>VLOOKUP(A275,'EV TECNICA'!$A$10:$R$278,13,0)</f>
        <v>CUMPLE</v>
      </c>
      <c r="U275" s="97">
        <f>L275</f>
        <v>500</v>
      </c>
      <c r="V275" s="204">
        <f>VLOOKUP(A275,'OFERTAS ECONOMICAS'!$A$10:$BC$279,34,0)</f>
        <v>276</v>
      </c>
      <c r="W275" s="77"/>
      <c r="X275" s="80"/>
      <c r="Y275" s="79"/>
      <c r="Z275" s="77"/>
      <c r="AA275" s="80"/>
      <c r="AB275" s="79"/>
    </row>
    <row r="276" spans="1:94" ht="25.5" x14ac:dyDescent="0.2">
      <c r="A276" s="183">
        <v>267</v>
      </c>
      <c r="B276" s="49" t="s">
        <v>189</v>
      </c>
      <c r="C276" s="49" t="s">
        <v>183</v>
      </c>
      <c r="D276" s="132">
        <v>1</v>
      </c>
      <c r="E276" s="50" t="s">
        <v>331</v>
      </c>
      <c r="F276" s="1">
        <f>PUNTAJE!I276</f>
        <v>0</v>
      </c>
      <c r="G276" s="1">
        <f>PUNTAJE!L276</f>
        <v>0</v>
      </c>
      <c r="H276" s="1">
        <f>PUNTAJE!O276</f>
        <v>0</v>
      </c>
      <c r="I276" s="1">
        <f>PUNTAJE!R276</f>
        <v>500</v>
      </c>
      <c r="J276" s="1">
        <f>PUNTAJE!U276</f>
        <v>0</v>
      </c>
      <c r="K276" s="1">
        <f>PUNTAJE!X276</f>
        <v>0</v>
      </c>
      <c r="L276" s="1">
        <f>PUNTAJE!AA276</f>
        <v>0</v>
      </c>
      <c r="M276" s="1">
        <f>PUNTAJE!AD276</f>
        <v>0</v>
      </c>
      <c r="N276" s="1">
        <f>PUNTAJE!AG276</f>
        <v>0</v>
      </c>
      <c r="O276" s="1">
        <f>PUNTAJE!AJ276</f>
        <v>0</v>
      </c>
      <c r="P276" s="1">
        <f>PUNTAJE!AM276</f>
        <v>0</v>
      </c>
      <c r="Q276" s="1">
        <f>PUNTAJE!AP276</f>
        <v>0</v>
      </c>
      <c r="R276" s="1">
        <f t="shared" si="52"/>
        <v>500</v>
      </c>
      <c r="S276" s="77" t="s">
        <v>309</v>
      </c>
      <c r="T276" s="77" t="str">
        <f>VLOOKUP(A276,'EV TECNICA'!$A$10:$R$278,10,0)</f>
        <v xml:space="preserve">CUMPLE </v>
      </c>
      <c r="U276" s="78">
        <f>I276</f>
        <v>500</v>
      </c>
      <c r="V276" s="204">
        <f>VLOOKUP(A276,'OFERTAS ECONOMICAS'!$A$10:$BC$279,22,0)</f>
        <v>836</v>
      </c>
      <c r="W276" s="131"/>
      <c r="X276" s="74"/>
      <c r="Y276" s="76"/>
      <c r="Z276" s="77"/>
      <c r="AA276" s="74"/>
      <c r="AB276" s="76"/>
    </row>
    <row r="277" spans="1:94" ht="25.5" x14ac:dyDescent="0.2">
      <c r="A277" s="184">
        <v>268</v>
      </c>
      <c r="B277" s="49" t="s">
        <v>186</v>
      </c>
      <c r="C277" s="49" t="s">
        <v>183</v>
      </c>
      <c r="D277" s="132">
        <v>1</v>
      </c>
      <c r="E277" s="50" t="s">
        <v>331</v>
      </c>
      <c r="F277" s="1">
        <f>PUNTAJE!I277</f>
        <v>0</v>
      </c>
      <c r="G277" s="1">
        <f>PUNTAJE!L277</f>
        <v>0</v>
      </c>
      <c r="H277" s="1">
        <f>PUNTAJE!O277</f>
        <v>0</v>
      </c>
      <c r="I277" s="1">
        <f>PUNTAJE!R277</f>
        <v>0</v>
      </c>
      <c r="J277" s="1">
        <f>PUNTAJE!U277</f>
        <v>0</v>
      </c>
      <c r="K277" s="1">
        <f>PUNTAJE!X277</f>
        <v>0</v>
      </c>
      <c r="L277" s="1">
        <f>PUNTAJE!AA277</f>
        <v>500</v>
      </c>
      <c r="M277" s="1">
        <f>PUNTAJE!AD277</f>
        <v>0</v>
      </c>
      <c r="N277" s="1">
        <f>PUNTAJE!AG277</f>
        <v>385.65022421524662</v>
      </c>
      <c r="O277" s="1">
        <f>PUNTAJE!AJ277</f>
        <v>0</v>
      </c>
      <c r="P277" s="1">
        <f>PUNTAJE!AM277</f>
        <v>0</v>
      </c>
      <c r="Q277" s="1">
        <f>PUNTAJE!AP277</f>
        <v>0</v>
      </c>
      <c r="R277" s="1">
        <f t="shared" si="52"/>
        <v>500</v>
      </c>
      <c r="S277" s="77" t="s">
        <v>327</v>
      </c>
      <c r="T277" s="77" t="str">
        <f>VLOOKUP(A277,'EV TECNICA'!$A$10:$R$278,13,0)</f>
        <v>CUMPLE</v>
      </c>
      <c r="U277" s="97">
        <f t="shared" ref="U277:U278" si="54">L277</f>
        <v>500</v>
      </c>
      <c r="V277" s="204">
        <f>VLOOKUP(A277,'OFERTAS ECONOMICAS'!$A$10:$BC$279,34,0)</f>
        <v>172</v>
      </c>
      <c r="W277" s="131"/>
      <c r="X277" s="74"/>
      <c r="Y277" s="76"/>
      <c r="Z277" s="77"/>
      <c r="AA277" s="74"/>
      <c r="AB277" s="76"/>
    </row>
    <row r="278" spans="1:94" ht="25.5" x14ac:dyDescent="0.2">
      <c r="A278" s="183">
        <v>269</v>
      </c>
      <c r="B278" s="49" t="s">
        <v>188</v>
      </c>
      <c r="C278" s="49" t="s">
        <v>183</v>
      </c>
      <c r="D278" s="132">
        <v>1</v>
      </c>
      <c r="E278" s="50" t="s">
        <v>331</v>
      </c>
      <c r="F278" s="1">
        <f>PUNTAJE!I278</f>
        <v>445.05494505494505</v>
      </c>
      <c r="G278" s="1">
        <f>PUNTAJE!L278</f>
        <v>0</v>
      </c>
      <c r="H278" s="1">
        <f>PUNTAJE!O278</f>
        <v>405</v>
      </c>
      <c r="I278" s="1">
        <f>PUNTAJE!R278</f>
        <v>442.62295081967216</v>
      </c>
      <c r="J278" s="1">
        <f>PUNTAJE!U278</f>
        <v>0</v>
      </c>
      <c r="K278" s="1">
        <f>PUNTAJE!X278</f>
        <v>0</v>
      </c>
      <c r="L278" s="1">
        <f>PUNTAJE!AA278</f>
        <v>500</v>
      </c>
      <c r="M278" s="1">
        <f>PUNTAJE!AD278</f>
        <v>0</v>
      </c>
      <c r="N278" s="1">
        <f>PUNTAJE!AG278</f>
        <v>0</v>
      </c>
      <c r="O278" s="1">
        <f>PUNTAJE!AJ278</f>
        <v>0</v>
      </c>
      <c r="P278" s="1">
        <f>PUNTAJE!AM278</f>
        <v>0</v>
      </c>
      <c r="Q278" s="1">
        <f>PUNTAJE!AP278</f>
        <v>0</v>
      </c>
      <c r="R278" s="1">
        <f t="shared" si="52"/>
        <v>500</v>
      </c>
      <c r="S278" s="77" t="s">
        <v>327</v>
      </c>
      <c r="T278" s="77" t="str">
        <f>VLOOKUP(A278,'EV TECNICA'!$A$10:$R$278,13,0)</f>
        <v>CUMPLE</v>
      </c>
      <c r="U278" s="97">
        <f t="shared" si="54"/>
        <v>500</v>
      </c>
      <c r="V278" s="204">
        <f>VLOOKUP(A278,'OFERTAS ECONOMICAS'!$A$10:$BC$279,34,0)</f>
        <v>162</v>
      </c>
      <c r="W278" s="77"/>
      <c r="X278" s="80"/>
      <c r="Y278" s="79"/>
      <c r="Z278" s="77"/>
      <c r="AA278" s="74"/>
      <c r="AB278" s="76"/>
    </row>
    <row r="280" spans="1:94" ht="15" customHeight="1" x14ac:dyDescent="0.2">
      <c r="A280" s="202" t="str">
        <f>'OFERTAS ECONOMICAS'!A281</f>
        <v>11.FECHA: DICIEMBRE 06 DE 2021</v>
      </c>
      <c r="B280" s="43"/>
      <c r="C280" s="43"/>
      <c r="D280" s="43"/>
      <c r="E280" s="43"/>
      <c r="F280" s="43"/>
      <c r="G280" s="43"/>
      <c r="H280" s="43"/>
      <c r="I280" s="43"/>
      <c r="J280" s="43"/>
      <c r="K280" s="43"/>
      <c r="L280" s="43"/>
      <c r="M280" s="43"/>
      <c r="N280" s="43"/>
      <c r="O280" s="43"/>
      <c r="P280" s="43"/>
      <c r="Q280" s="43"/>
      <c r="R280" s="122"/>
      <c r="S280" s="43"/>
      <c r="T280" s="43"/>
      <c r="U280" s="43"/>
      <c r="V280" s="43"/>
      <c r="W280" s="43"/>
      <c r="X280" s="43"/>
      <c r="Y280" s="43"/>
      <c r="Z280" s="43"/>
      <c r="AA280" s="43"/>
      <c r="AB280" s="43"/>
      <c r="AC280" s="43"/>
      <c r="AD280" s="43"/>
      <c r="AE280" s="43"/>
      <c r="AF280" s="43"/>
      <c r="AG280" s="43"/>
      <c r="AH280" s="43"/>
      <c r="AI280" s="43"/>
      <c r="AJ280" s="43"/>
      <c r="AK280" s="43"/>
      <c r="AL280" s="43"/>
      <c r="AM280" s="43"/>
      <c r="AN280" s="43"/>
      <c r="AO280" s="43"/>
      <c r="AP280" s="43"/>
      <c r="AQ280" s="43"/>
      <c r="AR280" s="43"/>
      <c r="AS280" s="43"/>
      <c r="AT280" s="43"/>
      <c r="AU280" s="43"/>
      <c r="AV280" s="43"/>
      <c r="AW280" s="43"/>
      <c r="AX280" s="43"/>
      <c r="AY280" s="43"/>
      <c r="AZ280" s="43"/>
      <c r="BA280" s="43"/>
      <c r="BB280" s="43"/>
      <c r="BC280" s="43"/>
      <c r="BD280" s="43"/>
      <c r="BE280" s="43"/>
      <c r="BF280" s="43"/>
      <c r="BG280" s="43"/>
      <c r="BH280" s="43"/>
      <c r="BI280" s="43"/>
      <c r="BJ280" s="43"/>
      <c r="BK280" s="43"/>
      <c r="BL280" s="43"/>
      <c r="BM280" s="43"/>
      <c r="BN280" s="43"/>
      <c r="BO280" s="43"/>
      <c r="BP280" s="43"/>
      <c r="BQ280" s="43"/>
      <c r="BR280" s="43"/>
      <c r="BS280" s="43"/>
      <c r="BT280" s="43"/>
      <c r="BU280" s="43"/>
      <c r="BV280" s="43"/>
      <c r="BW280" s="43"/>
      <c r="BX280" s="43"/>
      <c r="BY280" s="43"/>
      <c r="BZ280" s="43"/>
      <c r="CA280" s="43"/>
      <c r="CB280" s="43"/>
      <c r="CC280" s="43"/>
      <c r="CD280" s="43"/>
      <c r="CE280" s="43"/>
      <c r="CF280" s="43"/>
      <c r="CG280" s="43"/>
      <c r="CH280" s="43"/>
      <c r="CI280" s="43"/>
      <c r="CJ280" s="43"/>
      <c r="CK280" s="43"/>
      <c r="CL280" s="43"/>
      <c r="CM280" s="43"/>
      <c r="CN280" s="43"/>
      <c r="CO280" s="43"/>
      <c r="CP280" s="43"/>
    </row>
    <row r="281" spans="1:94" x14ac:dyDescent="0.2">
      <c r="A281" s="128"/>
      <c r="B281" s="66"/>
      <c r="C281" s="177"/>
      <c r="D281" s="177"/>
      <c r="E281" s="19"/>
      <c r="F281" s="66"/>
      <c r="G281" s="66"/>
      <c r="H281" s="66"/>
      <c r="I281" s="66"/>
      <c r="J281" s="66"/>
      <c r="K281" s="66"/>
      <c r="L281" s="66"/>
      <c r="M281" s="66"/>
      <c r="N281" s="66"/>
      <c r="O281" s="66"/>
      <c r="P281" s="66"/>
      <c r="Q281" s="66"/>
      <c r="R281" s="108"/>
      <c r="S281" s="66"/>
      <c r="T281" s="121"/>
      <c r="U281" s="66"/>
      <c r="V281" s="66"/>
      <c r="W281" s="66"/>
      <c r="X281" s="66"/>
      <c r="Y281" s="66"/>
      <c r="Z281" s="66"/>
      <c r="AA281" s="66"/>
      <c r="AB281" s="66"/>
      <c r="AC281" s="66"/>
      <c r="AD281" s="66"/>
      <c r="AE281" s="66"/>
      <c r="AF281" s="66"/>
      <c r="AG281" s="66"/>
      <c r="AH281" s="66"/>
      <c r="AI281" s="66"/>
      <c r="AJ281" s="66"/>
      <c r="AK281" s="66"/>
      <c r="AL281" s="66"/>
      <c r="AM281" s="66"/>
      <c r="AN281" s="66"/>
      <c r="AO281" s="66"/>
      <c r="AP281" s="66"/>
      <c r="AQ281" s="66"/>
      <c r="AR281" s="66"/>
      <c r="AS281" s="66"/>
      <c r="AT281" s="66"/>
      <c r="AU281" s="66"/>
      <c r="AV281" s="66"/>
      <c r="AW281" s="66"/>
      <c r="AX281" s="66"/>
      <c r="AY281" s="66"/>
      <c r="AZ281" s="66"/>
      <c r="BA281" s="66"/>
      <c r="BB281" s="66"/>
      <c r="BC281" s="66"/>
      <c r="BD281" s="66"/>
      <c r="BE281" s="66"/>
      <c r="BF281" s="66"/>
      <c r="BG281" s="66"/>
      <c r="BH281" s="66"/>
      <c r="BI281" s="66"/>
      <c r="BJ281" s="66"/>
      <c r="BK281" s="66"/>
      <c r="BL281" s="66"/>
      <c r="BM281" s="66"/>
      <c r="BN281" s="66"/>
      <c r="BO281" s="66"/>
      <c r="BP281" s="66"/>
      <c r="BQ281" s="66"/>
      <c r="BR281" s="66"/>
      <c r="BS281" s="66"/>
      <c r="BT281" s="66"/>
      <c r="BU281" s="66"/>
      <c r="BV281" s="66"/>
      <c r="BW281" s="66"/>
      <c r="BX281" s="66"/>
      <c r="BY281" s="66"/>
      <c r="BZ281" s="66"/>
      <c r="CA281" s="66"/>
      <c r="CB281" s="66"/>
      <c r="CC281" s="66"/>
      <c r="CD281" s="66"/>
      <c r="CE281" s="66"/>
      <c r="CF281" s="66"/>
      <c r="CG281" s="66"/>
      <c r="CH281" s="66"/>
      <c r="CI281" s="66"/>
      <c r="CJ281" s="66"/>
      <c r="CK281" s="66"/>
      <c r="CL281" s="66"/>
      <c r="CM281" s="20"/>
      <c r="CN281" s="20"/>
      <c r="CO281" s="20"/>
      <c r="CP281" s="20"/>
    </row>
    <row r="282" spans="1:94" ht="15" customHeight="1" x14ac:dyDescent="0.2">
      <c r="A282" s="124" t="s">
        <v>318</v>
      </c>
      <c r="B282" s="44"/>
      <c r="C282" s="44"/>
      <c r="D282" s="44"/>
      <c r="E282" s="44"/>
      <c r="F282" s="44"/>
      <c r="G282" s="44"/>
      <c r="H282" s="44"/>
      <c r="I282" s="44"/>
      <c r="J282" s="44"/>
      <c r="K282" s="44"/>
      <c r="L282" s="44"/>
      <c r="M282" s="44"/>
      <c r="N282" s="44"/>
      <c r="O282" s="44"/>
      <c r="P282" s="44"/>
      <c r="Q282" s="44"/>
      <c r="R282" s="123"/>
      <c r="S282" s="44"/>
      <c r="T282" s="44"/>
      <c r="U282" s="44"/>
      <c r="V282" s="44"/>
      <c r="W282" s="44"/>
      <c r="X282" s="44"/>
      <c r="Y282" s="44"/>
      <c r="Z282" s="44"/>
      <c r="AA282" s="44"/>
      <c r="AB282" s="44"/>
      <c r="AC282" s="44"/>
      <c r="AD282" s="44"/>
      <c r="AE282" s="44"/>
      <c r="AF282" s="44"/>
      <c r="AG282" s="44"/>
      <c r="AH282" s="44"/>
      <c r="AI282" s="44"/>
      <c r="AJ282" s="44"/>
      <c r="AK282" s="44"/>
      <c r="AL282" s="44"/>
      <c r="AM282" s="44"/>
      <c r="AN282" s="44"/>
      <c r="AO282" s="44"/>
      <c r="AP282" s="44"/>
      <c r="AQ282" s="44"/>
      <c r="AR282" s="44"/>
      <c r="AS282" s="44"/>
      <c r="AT282" s="44"/>
      <c r="AU282" s="44"/>
      <c r="AV282" s="44"/>
      <c r="AW282" s="44"/>
      <c r="AX282" s="44"/>
      <c r="AY282" s="44"/>
      <c r="AZ282" s="44"/>
      <c r="BA282" s="44"/>
      <c r="BB282" s="44"/>
      <c r="BC282" s="44"/>
      <c r="BD282" s="44"/>
      <c r="BE282" s="44"/>
      <c r="BF282" s="44"/>
      <c r="BG282" s="44"/>
      <c r="BH282" s="44"/>
      <c r="BI282" s="44"/>
      <c r="BJ282" s="44"/>
      <c r="BK282" s="44"/>
      <c r="BL282" s="44"/>
      <c r="BM282" s="44"/>
      <c r="BN282" s="44"/>
      <c r="BO282" s="44"/>
      <c r="BP282" s="44"/>
      <c r="BQ282" s="44"/>
      <c r="BR282" s="44"/>
      <c r="BS282" s="44"/>
      <c r="BT282" s="44"/>
      <c r="BU282" s="44"/>
      <c r="BV282" s="44"/>
      <c r="BW282" s="44"/>
      <c r="BX282" s="44"/>
      <c r="BY282" s="44"/>
      <c r="BZ282" s="44"/>
      <c r="CA282" s="44"/>
      <c r="CB282" s="44"/>
      <c r="CC282" s="44"/>
      <c r="CD282" s="44"/>
      <c r="CE282" s="44"/>
      <c r="CF282" s="44"/>
      <c r="CG282" s="44"/>
      <c r="CH282" s="44"/>
      <c r="CI282" s="44"/>
      <c r="CJ282" s="44"/>
      <c r="CK282" s="44"/>
      <c r="CL282" s="44"/>
      <c r="CM282" s="44"/>
      <c r="CN282" s="44"/>
      <c r="CO282" s="44"/>
      <c r="CP282" s="44"/>
    </row>
    <row r="283" spans="1:94" ht="15.75" customHeight="1" thickBot="1" x14ac:dyDescent="0.25">
      <c r="A283" s="100"/>
      <c r="B283" s="44"/>
      <c r="C283" s="44"/>
      <c r="D283" s="44"/>
      <c r="E283" s="44"/>
      <c r="F283" s="44"/>
      <c r="G283" s="44"/>
      <c r="H283" s="44"/>
      <c r="I283" s="44"/>
      <c r="J283" s="44"/>
      <c r="K283" s="44"/>
      <c r="L283" s="44"/>
      <c r="M283" s="44"/>
      <c r="N283" s="44"/>
      <c r="O283" s="44"/>
      <c r="P283" s="44"/>
      <c r="Q283" s="44"/>
      <c r="R283" s="123"/>
      <c r="S283" s="44"/>
      <c r="T283" s="44"/>
      <c r="U283" s="44"/>
      <c r="V283" s="44"/>
      <c r="W283" s="44"/>
      <c r="X283" s="44"/>
      <c r="Y283" s="44"/>
      <c r="Z283" s="44"/>
      <c r="AA283" s="44"/>
      <c r="AB283" s="44"/>
      <c r="AC283" s="44"/>
      <c r="AD283" s="44"/>
      <c r="AE283" s="44"/>
      <c r="AF283" s="44"/>
      <c r="AG283" s="44"/>
      <c r="AH283" s="44"/>
      <c r="AI283" s="44"/>
      <c r="AJ283" s="44"/>
      <c r="AK283" s="44"/>
      <c r="AL283" s="44"/>
      <c r="AM283" s="44"/>
      <c r="AN283" s="44"/>
      <c r="AO283" s="44"/>
      <c r="AP283" s="44"/>
      <c r="AQ283" s="44"/>
      <c r="AR283" s="44"/>
      <c r="AS283" s="44"/>
      <c r="AT283" s="44"/>
      <c r="AU283" s="44"/>
      <c r="AV283" s="44"/>
      <c r="AW283" s="44"/>
      <c r="AX283" s="44"/>
      <c r="AY283" s="44"/>
      <c r="AZ283" s="44"/>
      <c r="BA283" s="44"/>
      <c r="BB283" s="44"/>
      <c r="BC283" s="44"/>
      <c r="BD283" s="44"/>
      <c r="BE283" s="44"/>
      <c r="BF283" s="44"/>
      <c r="BG283" s="44"/>
      <c r="BH283" s="44"/>
      <c r="BI283" s="44"/>
      <c r="BJ283" s="44"/>
      <c r="BK283" s="44"/>
      <c r="BL283" s="44"/>
      <c r="BM283" s="44"/>
      <c r="BN283" s="44"/>
      <c r="BO283" s="44"/>
      <c r="BP283" s="44"/>
      <c r="BQ283" s="44"/>
      <c r="BR283" s="44"/>
      <c r="BS283" s="44"/>
      <c r="BT283" s="44"/>
      <c r="BU283" s="44"/>
      <c r="BV283" s="44"/>
      <c r="BW283" s="44"/>
      <c r="BX283" s="44"/>
      <c r="BY283" s="44"/>
      <c r="BZ283" s="44"/>
      <c r="CA283" s="44"/>
      <c r="CB283" s="44"/>
      <c r="CC283" s="44"/>
      <c r="CD283" s="44"/>
      <c r="CE283" s="44"/>
      <c r="CF283" s="44"/>
      <c r="CG283" s="44"/>
      <c r="CH283" s="44"/>
      <c r="CI283" s="44"/>
      <c r="CJ283" s="44"/>
      <c r="CK283" s="44"/>
      <c r="CL283" s="44"/>
      <c r="CM283" s="44"/>
      <c r="CN283" s="44"/>
      <c r="CO283" s="44"/>
      <c r="CP283" s="44"/>
    </row>
    <row r="284" spans="1:94" x14ac:dyDescent="0.2">
      <c r="A284" s="21"/>
      <c r="B284" s="22"/>
      <c r="C284" s="22"/>
      <c r="D284" s="22"/>
      <c r="E284" s="23"/>
      <c r="F284" s="22"/>
      <c r="G284" s="22"/>
      <c r="H284" s="22"/>
      <c r="I284" s="22"/>
      <c r="J284" s="22"/>
      <c r="K284" s="22"/>
      <c r="L284" s="22"/>
      <c r="M284" s="22"/>
      <c r="N284" s="22"/>
      <c r="O284" s="22"/>
      <c r="P284" s="22"/>
      <c r="Q284" s="22"/>
      <c r="R284" s="109"/>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c r="AQ284" s="22"/>
      <c r="AR284" s="22"/>
      <c r="AS284" s="22"/>
      <c r="AT284" s="22"/>
      <c r="AU284" s="22"/>
      <c r="AV284" s="22"/>
      <c r="AW284" s="22"/>
      <c r="AX284" s="22"/>
      <c r="AY284" s="22"/>
      <c r="AZ284" s="22"/>
      <c r="BA284" s="22"/>
      <c r="BB284" s="22"/>
      <c r="BC284" s="22"/>
      <c r="BD284" s="22"/>
      <c r="BE284" s="22"/>
      <c r="BF284" s="22"/>
      <c r="BG284" s="22"/>
      <c r="BH284" s="22"/>
      <c r="BI284" s="22"/>
      <c r="BJ284" s="22"/>
      <c r="BK284" s="22"/>
      <c r="BL284" s="22"/>
      <c r="BM284" s="22"/>
      <c r="BN284" s="22"/>
      <c r="BO284" s="22"/>
      <c r="BP284" s="22"/>
      <c r="BQ284" s="22"/>
      <c r="BR284" s="22"/>
      <c r="BS284" s="22"/>
      <c r="BT284" s="22"/>
      <c r="BU284" s="22"/>
      <c r="BV284" s="22"/>
      <c r="BW284" s="22"/>
      <c r="BX284" s="22"/>
      <c r="BY284" s="22"/>
      <c r="BZ284" s="22"/>
      <c r="CA284" s="22"/>
      <c r="CB284" s="22"/>
      <c r="CC284" s="22"/>
      <c r="CD284" s="22"/>
      <c r="CE284" s="22"/>
      <c r="CF284" s="22"/>
      <c r="CG284" s="22"/>
      <c r="CH284" s="22"/>
      <c r="CI284" s="22"/>
      <c r="CJ284" s="22"/>
      <c r="CK284" s="22"/>
      <c r="CL284" s="22"/>
      <c r="CM284" s="18"/>
      <c r="CN284" s="18"/>
      <c r="CO284" s="18"/>
      <c r="CP284" s="18"/>
    </row>
    <row r="285" spans="1:94" x14ac:dyDescent="0.2">
      <c r="A285" s="24"/>
      <c r="B285" s="64"/>
      <c r="C285" s="171"/>
      <c r="D285" s="171"/>
      <c r="E285" s="25"/>
      <c r="F285" s="64"/>
      <c r="G285" s="64"/>
      <c r="H285" s="64"/>
      <c r="I285" s="64"/>
      <c r="J285" s="64"/>
      <c r="K285" s="64"/>
      <c r="L285" s="64"/>
      <c r="M285" s="64"/>
      <c r="N285" s="64"/>
      <c r="O285" s="64"/>
      <c r="P285" s="64"/>
      <c r="Q285" s="64"/>
      <c r="R285" s="110"/>
      <c r="S285" s="64"/>
      <c r="T285" s="119"/>
      <c r="U285" s="64"/>
      <c r="V285" s="64"/>
      <c r="W285" s="64"/>
      <c r="X285" s="64"/>
      <c r="Y285" s="64"/>
      <c r="Z285" s="64"/>
      <c r="AA285" s="64"/>
      <c r="AB285" s="64"/>
      <c r="AC285" s="64"/>
      <c r="AD285" s="64"/>
      <c r="AE285" s="64"/>
      <c r="AF285" s="64"/>
      <c r="AG285" s="64"/>
      <c r="AH285" s="64"/>
      <c r="AI285" s="64"/>
      <c r="AJ285" s="64"/>
      <c r="AK285" s="64"/>
      <c r="AL285" s="64"/>
      <c r="AM285" s="64"/>
      <c r="AN285" s="64"/>
      <c r="AO285" s="64"/>
      <c r="AP285" s="64"/>
      <c r="AQ285" s="64"/>
      <c r="AR285" s="64"/>
      <c r="AS285" s="64"/>
      <c r="AT285" s="64"/>
      <c r="AU285" s="64"/>
      <c r="AV285" s="64"/>
      <c r="AW285" s="64"/>
      <c r="AX285" s="64"/>
      <c r="AY285" s="64"/>
      <c r="AZ285" s="64"/>
      <c r="BA285" s="64"/>
      <c r="BB285" s="64"/>
      <c r="BC285" s="64"/>
      <c r="BD285" s="64"/>
      <c r="BE285" s="64"/>
      <c r="BF285" s="64"/>
      <c r="BG285" s="64"/>
      <c r="BH285" s="64"/>
      <c r="BI285" s="64"/>
      <c r="BJ285" s="64"/>
      <c r="BK285" s="64"/>
      <c r="BL285" s="64"/>
      <c r="BM285" s="64"/>
      <c r="BN285" s="64"/>
      <c r="BO285" s="64"/>
      <c r="BP285" s="64"/>
      <c r="BQ285" s="64"/>
      <c r="BR285" s="64"/>
      <c r="BS285" s="64"/>
      <c r="BT285" s="64"/>
      <c r="BU285" s="64"/>
      <c r="BV285" s="64"/>
      <c r="BW285" s="64"/>
      <c r="BX285" s="64"/>
      <c r="BY285" s="64"/>
      <c r="BZ285" s="64"/>
      <c r="CA285" s="64"/>
      <c r="CB285" s="64"/>
      <c r="CC285" s="64"/>
      <c r="CD285" s="64"/>
      <c r="CE285" s="64"/>
      <c r="CF285" s="64"/>
      <c r="CG285" s="64"/>
      <c r="CH285" s="64"/>
      <c r="CI285" s="64"/>
      <c r="CJ285" s="64"/>
      <c r="CK285" s="64"/>
      <c r="CL285" s="64"/>
      <c r="CM285" s="20"/>
      <c r="CN285" s="20"/>
      <c r="CO285" s="20"/>
      <c r="CP285" s="20"/>
    </row>
    <row r="286" spans="1:94" ht="15.75" x14ac:dyDescent="0.2">
      <c r="A286" s="233"/>
      <c r="B286" s="234"/>
      <c r="C286" s="172"/>
      <c r="D286" s="172"/>
      <c r="E286" s="26"/>
      <c r="F286" s="65"/>
      <c r="G286" s="65"/>
      <c r="H286" s="65"/>
      <c r="I286" s="65"/>
      <c r="J286" s="65"/>
      <c r="K286" s="65"/>
      <c r="L286" s="65"/>
      <c r="M286" s="65"/>
      <c r="N286" s="65"/>
      <c r="O286" s="65"/>
      <c r="P286" s="65"/>
      <c r="Q286" s="65"/>
      <c r="R286" s="111"/>
      <c r="S286" s="65"/>
      <c r="T286" s="120"/>
      <c r="U286" s="65"/>
      <c r="V286" s="65"/>
      <c r="W286" s="65"/>
      <c r="X286" s="65"/>
      <c r="Y286" s="65"/>
      <c r="Z286" s="65"/>
      <c r="AA286" s="65"/>
      <c r="AB286" s="65"/>
      <c r="AC286" s="65"/>
      <c r="AD286" s="65"/>
      <c r="AE286" s="65"/>
      <c r="AF286" s="65"/>
      <c r="AG286" s="65"/>
      <c r="AH286" s="65"/>
      <c r="AI286" s="65"/>
      <c r="AJ286" s="65"/>
      <c r="AK286" s="65"/>
      <c r="AL286" s="65"/>
      <c r="AM286" s="65"/>
      <c r="AN286" s="65"/>
      <c r="AO286" s="65"/>
      <c r="AP286" s="65"/>
      <c r="AQ286" s="65"/>
      <c r="AR286" s="65"/>
      <c r="AS286" s="65"/>
      <c r="AT286" s="65"/>
      <c r="AU286" s="65"/>
      <c r="AV286" s="65"/>
      <c r="AW286" s="65"/>
      <c r="AX286" s="65"/>
      <c r="AY286" s="65"/>
      <c r="AZ286" s="65"/>
      <c r="BA286" s="65"/>
      <c r="BB286" s="65"/>
      <c r="BC286" s="65"/>
      <c r="BD286" s="65"/>
      <c r="BE286" s="65"/>
      <c r="BF286" s="65"/>
      <c r="BG286" s="65"/>
      <c r="BH286" s="65"/>
      <c r="BI286" s="65"/>
      <c r="BJ286" s="65"/>
      <c r="BK286" s="65"/>
      <c r="BL286" s="65"/>
      <c r="BM286" s="65"/>
      <c r="BN286" s="65"/>
      <c r="BO286" s="65"/>
      <c r="BP286" s="65"/>
      <c r="BQ286" s="65"/>
      <c r="BR286" s="65"/>
      <c r="BS286" s="65"/>
      <c r="BT286" s="65"/>
      <c r="BU286" s="65"/>
      <c r="BV286" s="65"/>
      <c r="BW286" s="65"/>
      <c r="BX286" s="65"/>
      <c r="BY286" s="65"/>
      <c r="BZ286" s="65"/>
      <c r="CA286" s="65"/>
      <c r="CB286" s="65"/>
      <c r="CC286" s="65"/>
      <c r="CD286" s="65"/>
      <c r="CE286" s="65"/>
      <c r="CF286" s="65"/>
      <c r="CG286" s="65"/>
      <c r="CH286" s="65"/>
      <c r="CI286" s="65"/>
      <c r="CJ286" s="65"/>
      <c r="CK286" s="65"/>
      <c r="CL286" s="65"/>
      <c r="CM286" s="20"/>
      <c r="CN286" s="20"/>
      <c r="CO286" s="20"/>
      <c r="CP286" s="20"/>
    </row>
    <row r="287" spans="1:94" ht="15.75" x14ac:dyDescent="0.25">
      <c r="A287" s="27"/>
      <c r="B287" s="28" t="s">
        <v>12</v>
      </c>
      <c r="C287" s="28"/>
      <c r="D287" s="28"/>
      <c r="E287" s="29"/>
      <c r="F287" s="28"/>
      <c r="G287" s="28"/>
      <c r="H287" s="28"/>
      <c r="I287" s="28"/>
      <c r="J287" s="28"/>
      <c r="K287" s="28"/>
      <c r="L287" s="28"/>
      <c r="M287" s="28"/>
      <c r="N287" s="28"/>
      <c r="O287" s="28"/>
      <c r="P287" s="28"/>
      <c r="Q287" s="28"/>
      <c r="R287" s="112"/>
      <c r="S287" s="28"/>
      <c r="T287" s="28"/>
      <c r="U287" s="28"/>
      <c r="V287" s="28"/>
      <c r="W287" s="28"/>
      <c r="X287" s="28"/>
      <c r="Y287" s="28"/>
      <c r="Z287" s="28"/>
      <c r="AA287" s="28"/>
      <c r="AB287" s="28"/>
      <c r="AC287" s="28"/>
      <c r="AD287" s="28"/>
      <c r="AE287" s="28"/>
      <c r="AF287" s="28"/>
      <c r="AG287" s="28"/>
      <c r="AH287" s="28"/>
      <c r="AI287" s="28"/>
      <c r="AJ287" s="28"/>
      <c r="AK287" s="28"/>
      <c r="AL287" s="28"/>
      <c r="AM287" s="28"/>
      <c r="AN287" s="28"/>
      <c r="AO287" s="28"/>
      <c r="AP287" s="28"/>
      <c r="AQ287" s="28"/>
      <c r="AR287" s="28"/>
      <c r="AS287" s="28"/>
      <c r="AT287" s="28"/>
      <c r="AU287" s="28"/>
      <c r="AV287" s="28"/>
      <c r="AW287" s="28"/>
      <c r="AX287" s="28"/>
      <c r="AY287" s="28"/>
      <c r="AZ287" s="28"/>
      <c r="BA287" s="28"/>
      <c r="BB287" s="28"/>
      <c r="BC287" s="28"/>
      <c r="BD287" s="28"/>
      <c r="BE287" s="28"/>
      <c r="BF287" s="28"/>
      <c r="BG287" s="28"/>
      <c r="BH287" s="28"/>
      <c r="BI287" s="28"/>
      <c r="BJ287" s="28"/>
      <c r="BK287" s="28"/>
      <c r="BL287" s="28"/>
      <c r="BM287" s="28"/>
      <c r="BN287" s="28"/>
      <c r="BO287" s="28"/>
      <c r="BP287" s="28"/>
      <c r="BQ287" s="28"/>
      <c r="BR287" s="28"/>
      <c r="BS287" s="28"/>
      <c r="BT287" s="28"/>
      <c r="BU287" s="28"/>
      <c r="BV287" s="28"/>
      <c r="BW287" s="28"/>
      <c r="BX287" s="28"/>
      <c r="BY287" s="28"/>
      <c r="BZ287" s="28"/>
      <c r="CA287" s="28"/>
      <c r="CB287" s="28"/>
      <c r="CC287" s="28"/>
      <c r="CD287" s="28"/>
      <c r="CE287" s="28"/>
      <c r="CF287" s="28"/>
      <c r="CG287" s="28"/>
      <c r="CH287" s="28"/>
      <c r="CI287" s="28"/>
      <c r="CJ287" s="28"/>
      <c r="CK287" s="28"/>
      <c r="CL287" s="28"/>
      <c r="CM287" s="20"/>
      <c r="CN287" s="20"/>
      <c r="CO287" s="20"/>
      <c r="CP287" s="20"/>
    </row>
    <row r="288" spans="1:94" x14ac:dyDescent="0.2">
      <c r="A288" s="27"/>
      <c r="B288" s="232" t="s">
        <v>10</v>
      </c>
      <c r="C288" s="232"/>
      <c r="D288" s="232"/>
      <c r="E288" s="232"/>
      <c r="F288" s="64"/>
      <c r="G288" s="64"/>
      <c r="H288" s="64"/>
      <c r="I288" s="64"/>
      <c r="J288" s="64"/>
      <c r="K288" s="64"/>
      <c r="L288" s="64"/>
      <c r="M288" s="64"/>
      <c r="N288" s="64"/>
      <c r="O288" s="64"/>
      <c r="P288" s="64"/>
      <c r="Q288" s="64"/>
      <c r="R288" s="110"/>
      <c r="S288" s="64"/>
      <c r="T288" s="119"/>
      <c r="U288" s="64"/>
      <c r="V288" s="64"/>
      <c r="W288" s="64"/>
      <c r="X288" s="64"/>
      <c r="Y288" s="64"/>
      <c r="Z288" s="64"/>
      <c r="AA288" s="64"/>
      <c r="AB288" s="64"/>
      <c r="AC288" s="64"/>
      <c r="AD288" s="64"/>
      <c r="AE288" s="64"/>
      <c r="AF288" s="64"/>
      <c r="AG288" s="64"/>
      <c r="AH288" s="64"/>
      <c r="AI288" s="64"/>
      <c r="AJ288" s="64"/>
      <c r="AK288" s="64"/>
      <c r="AL288" s="64"/>
      <c r="AM288" s="64"/>
      <c r="AN288" s="64"/>
      <c r="AO288" s="64"/>
      <c r="AP288" s="64"/>
      <c r="AQ288" s="64"/>
      <c r="AR288" s="64"/>
      <c r="AS288" s="64"/>
      <c r="AT288" s="64"/>
      <c r="AU288" s="64"/>
      <c r="AV288" s="64"/>
      <c r="AW288" s="64"/>
      <c r="AX288" s="64"/>
      <c r="AY288" s="64"/>
      <c r="AZ288" s="64"/>
      <c r="BA288" s="64"/>
      <c r="BB288" s="64"/>
      <c r="BC288" s="64"/>
      <c r="BD288" s="64"/>
      <c r="BE288" s="64"/>
      <c r="BF288" s="64"/>
      <c r="BG288" s="64"/>
      <c r="BH288" s="64"/>
      <c r="BI288" s="64"/>
      <c r="BJ288" s="64"/>
      <c r="BK288" s="64"/>
      <c r="BL288" s="64"/>
      <c r="BM288" s="64"/>
      <c r="BN288" s="64"/>
      <c r="BO288" s="64"/>
      <c r="BP288" s="64"/>
      <c r="BQ288" s="64"/>
      <c r="BR288" s="64"/>
      <c r="BS288" s="64"/>
      <c r="BT288" s="64"/>
      <c r="BU288" s="64"/>
      <c r="BV288" s="64"/>
      <c r="BW288" s="64"/>
      <c r="BX288" s="64"/>
      <c r="BY288" s="64"/>
      <c r="BZ288" s="64"/>
      <c r="CA288" s="64"/>
      <c r="CB288" s="64"/>
      <c r="CC288" s="64"/>
      <c r="CD288" s="64"/>
      <c r="CE288" s="64"/>
      <c r="CF288" s="64"/>
      <c r="CG288" s="64"/>
      <c r="CH288" s="64"/>
      <c r="CI288" s="64"/>
      <c r="CJ288" s="64"/>
      <c r="CK288" s="64"/>
      <c r="CL288" s="64"/>
      <c r="CM288" s="20"/>
      <c r="CN288" s="20"/>
      <c r="CO288" s="20"/>
      <c r="CP288" s="20"/>
    </row>
    <row r="289" spans="1:94" ht="15.75" x14ac:dyDescent="0.25">
      <c r="A289" s="27"/>
      <c r="B289" s="28"/>
      <c r="C289" s="28"/>
      <c r="D289" s="28"/>
      <c r="E289" s="29"/>
      <c r="F289" s="28"/>
      <c r="G289" s="28"/>
      <c r="H289" s="28"/>
      <c r="I289" s="28"/>
      <c r="J289" s="28"/>
      <c r="K289" s="28"/>
      <c r="L289" s="28"/>
      <c r="M289" s="28"/>
      <c r="N289" s="28"/>
      <c r="O289" s="28"/>
      <c r="P289" s="28"/>
      <c r="Q289" s="28"/>
      <c r="R289" s="112"/>
      <c r="S289" s="28"/>
      <c r="T289" s="28"/>
      <c r="U289" s="28"/>
      <c r="V289" s="28"/>
      <c r="W289" s="28"/>
      <c r="X289" s="28"/>
      <c r="Y289" s="28"/>
      <c r="Z289" s="28"/>
      <c r="AA289" s="28"/>
      <c r="AB289" s="28"/>
      <c r="AC289" s="28"/>
      <c r="AD289" s="28"/>
      <c r="AE289" s="28"/>
      <c r="AF289" s="28"/>
      <c r="AG289" s="28"/>
      <c r="AH289" s="28"/>
      <c r="AI289" s="28"/>
      <c r="AJ289" s="28"/>
      <c r="AK289" s="28"/>
      <c r="AL289" s="28"/>
      <c r="AM289" s="28"/>
      <c r="AN289" s="28"/>
      <c r="AO289" s="28"/>
      <c r="AP289" s="28"/>
      <c r="AQ289" s="28"/>
      <c r="AR289" s="28"/>
      <c r="AS289" s="28"/>
      <c r="AT289" s="28"/>
      <c r="AU289" s="28"/>
      <c r="AV289" s="28"/>
      <c r="AW289" s="28"/>
      <c r="AX289" s="28"/>
      <c r="AY289" s="28"/>
      <c r="AZ289" s="28"/>
      <c r="BA289" s="28"/>
      <c r="BB289" s="28"/>
      <c r="BC289" s="28"/>
      <c r="BD289" s="28"/>
      <c r="BE289" s="28"/>
      <c r="BF289" s="28"/>
      <c r="BG289" s="28"/>
      <c r="BH289" s="28"/>
      <c r="BI289" s="28"/>
      <c r="BJ289" s="28"/>
      <c r="BK289" s="28"/>
      <c r="BL289" s="28"/>
      <c r="BM289" s="28"/>
      <c r="BN289" s="28"/>
      <c r="BO289" s="28"/>
      <c r="BP289" s="28"/>
      <c r="BQ289" s="28"/>
      <c r="BR289" s="28"/>
      <c r="BS289" s="28"/>
      <c r="BT289" s="28"/>
      <c r="BU289" s="28"/>
      <c r="BV289" s="28"/>
      <c r="BW289" s="28"/>
      <c r="BX289" s="28"/>
      <c r="BY289" s="28"/>
      <c r="BZ289" s="28"/>
      <c r="CA289" s="28"/>
      <c r="CB289" s="28"/>
      <c r="CC289" s="28"/>
      <c r="CD289" s="28"/>
      <c r="CE289" s="28"/>
      <c r="CF289" s="28"/>
      <c r="CG289" s="28"/>
      <c r="CH289" s="28"/>
      <c r="CI289" s="28"/>
      <c r="CJ289" s="28"/>
      <c r="CK289" s="28"/>
      <c r="CL289" s="28"/>
      <c r="CM289" s="20"/>
      <c r="CN289" s="20"/>
      <c r="CO289" s="20"/>
      <c r="CP289" s="20"/>
    </row>
    <row r="290" spans="1:94" ht="15.75" x14ac:dyDescent="0.25">
      <c r="A290" s="27" t="s">
        <v>4</v>
      </c>
      <c r="B290" s="20" t="s">
        <v>9</v>
      </c>
      <c r="C290" s="20"/>
      <c r="D290" s="20"/>
      <c r="F290" s="28"/>
      <c r="G290" s="28"/>
      <c r="H290" s="28"/>
      <c r="I290" s="28"/>
      <c r="J290" s="28"/>
      <c r="K290" s="28"/>
      <c r="L290" s="28"/>
      <c r="M290" s="28"/>
      <c r="N290" s="28"/>
      <c r="O290" s="28"/>
      <c r="P290" s="28"/>
      <c r="Q290" s="28"/>
      <c r="R290" s="112"/>
      <c r="S290" s="28"/>
      <c r="T290" s="28"/>
      <c r="U290" s="28"/>
      <c r="V290" s="28"/>
      <c r="W290" s="28"/>
      <c r="X290" s="28"/>
      <c r="Y290" s="28"/>
      <c r="Z290" s="28"/>
      <c r="AA290" s="28"/>
      <c r="AB290" s="28"/>
      <c r="AC290" s="28"/>
      <c r="AD290" s="28"/>
      <c r="AE290" s="28"/>
      <c r="AF290" s="28"/>
      <c r="AG290" s="28"/>
      <c r="AH290" s="28"/>
      <c r="AI290" s="28"/>
      <c r="AJ290" s="28"/>
      <c r="AK290" s="28"/>
      <c r="AL290" s="28"/>
      <c r="AM290" s="28"/>
      <c r="AN290" s="28"/>
      <c r="AO290" s="28"/>
      <c r="AP290" s="28"/>
      <c r="AQ290" s="28"/>
      <c r="AR290" s="28"/>
      <c r="AS290" s="28"/>
      <c r="AT290" s="28"/>
      <c r="AU290" s="28"/>
      <c r="AV290" s="28"/>
      <c r="AW290" s="28"/>
      <c r="AX290" s="28"/>
      <c r="AY290" s="28"/>
      <c r="AZ290" s="28"/>
      <c r="BA290" s="28"/>
      <c r="BB290" s="28"/>
      <c r="BC290" s="28"/>
      <c r="BD290" s="28"/>
      <c r="BE290" s="28"/>
      <c r="BF290" s="28"/>
      <c r="BG290" s="28"/>
      <c r="BH290" s="28"/>
      <c r="BI290" s="28"/>
      <c r="BJ290" s="28"/>
      <c r="BK290" s="28"/>
      <c r="BL290" s="28"/>
      <c r="BM290" s="28"/>
      <c r="BN290" s="28"/>
      <c r="BO290" s="28"/>
      <c r="BP290" s="28"/>
      <c r="BQ290" s="28"/>
      <c r="BR290" s="28"/>
      <c r="BS290" s="28"/>
      <c r="BT290" s="28"/>
      <c r="BU290" s="28"/>
      <c r="BV290" s="28"/>
      <c r="BW290" s="28"/>
      <c r="BX290" s="28"/>
      <c r="BY290" s="28"/>
      <c r="BZ290" s="28"/>
      <c r="CA290" s="28"/>
      <c r="CB290" s="28"/>
      <c r="CC290" s="28"/>
      <c r="CD290" s="28"/>
      <c r="CE290" s="28"/>
      <c r="CF290" s="28"/>
      <c r="CG290" s="28"/>
      <c r="CH290" s="28"/>
      <c r="CI290" s="28"/>
      <c r="CJ290" s="28"/>
      <c r="CK290" s="28"/>
      <c r="CL290" s="28"/>
      <c r="CM290" s="20"/>
      <c r="CN290" s="20"/>
      <c r="CO290" s="20"/>
      <c r="CP290" s="20"/>
    </row>
    <row r="291" spans="1:94" x14ac:dyDescent="0.2">
      <c r="A291" s="27" t="s">
        <v>5</v>
      </c>
      <c r="B291" s="20" t="s">
        <v>10</v>
      </c>
      <c r="C291" s="20"/>
      <c r="D291" s="20"/>
      <c r="F291" s="20"/>
      <c r="G291" s="20"/>
      <c r="H291" s="20"/>
      <c r="I291" s="20"/>
      <c r="J291" s="20"/>
      <c r="K291" s="20"/>
      <c r="L291" s="20"/>
      <c r="M291" s="20"/>
      <c r="N291" s="20"/>
      <c r="O291" s="20"/>
      <c r="P291" s="20"/>
      <c r="Q291" s="20"/>
      <c r="R291" s="113"/>
      <c r="S291" s="20"/>
      <c r="T291" s="20"/>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c r="AQ291" s="20"/>
      <c r="AR291" s="20"/>
      <c r="AS291" s="20"/>
      <c r="AT291" s="20"/>
      <c r="AU291" s="20"/>
      <c r="AV291" s="20"/>
      <c r="AW291" s="20"/>
      <c r="AX291" s="20"/>
      <c r="AY291" s="20"/>
      <c r="AZ291" s="20"/>
      <c r="BA291" s="20"/>
      <c r="BB291" s="20"/>
      <c r="BC291" s="20"/>
      <c r="BD291" s="20"/>
      <c r="BE291" s="20"/>
      <c r="BF291" s="20"/>
      <c r="BG291" s="20"/>
      <c r="BH291" s="20"/>
      <c r="BI291" s="20"/>
      <c r="BJ291" s="20"/>
      <c r="BK291" s="20"/>
      <c r="BL291" s="20"/>
      <c r="BM291" s="20"/>
      <c r="BN291" s="20"/>
      <c r="BO291" s="20"/>
      <c r="BP291" s="20"/>
      <c r="BQ291" s="20"/>
      <c r="BR291" s="20"/>
      <c r="BS291" s="20"/>
      <c r="BT291" s="20"/>
      <c r="BU291" s="20"/>
      <c r="BV291" s="20"/>
      <c r="BW291" s="20"/>
      <c r="BX291" s="20"/>
      <c r="BY291" s="20"/>
      <c r="BZ291" s="20"/>
      <c r="CA291" s="20"/>
      <c r="CB291" s="20"/>
      <c r="CC291" s="20"/>
      <c r="CD291" s="20"/>
      <c r="CE291" s="20"/>
      <c r="CF291" s="20"/>
      <c r="CG291" s="20"/>
      <c r="CH291" s="20"/>
      <c r="CI291" s="20"/>
      <c r="CJ291" s="20"/>
      <c r="CK291" s="20"/>
      <c r="CL291" s="20"/>
      <c r="CM291" s="20"/>
      <c r="CN291" s="20"/>
      <c r="CO291" s="20"/>
      <c r="CP291" s="20"/>
    </row>
    <row r="292" spans="1:94" ht="15.75" thickBot="1" x14ac:dyDescent="0.25">
      <c r="A292" s="31"/>
      <c r="B292" s="32"/>
      <c r="C292" s="32"/>
      <c r="D292" s="32"/>
      <c r="E292" s="33"/>
      <c r="F292" s="32"/>
      <c r="G292" s="32"/>
      <c r="H292" s="32"/>
      <c r="I292" s="32"/>
      <c r="J292" s="32"/>
      <c r="K292" s="32"/>
      <c r="L292" s="32"/>
      <c r="M292" s="32"/>
      <c r="N292" s="32"/>
      <c r="O292" s="32"/>
      <c r="P292" s="32"/>
      <c r="Q292" s="32"/>
      <c r="R292" s="114"/>
      <c r="S292" s="32"/>
      <c r="T292" s="32"/>
      <c r="U292" s="32"/>
      <c r="V292" s="32"/>
      <c r="W292" s="32"/>
      <c r="X292" s="32"/>
      <c r="Y292" s="32"/>
      <c r="Z292" s="32"/>
      <c r="AA292" s="32"/>
      <c r="AB292" s="32"/>
      <c r="AC292" s="32"/>
      <c r="AD292" s="32"/>
      <c r="AE292" s="32"/>
      <c r="AF292" s="32"/>
      <c r="AG292" s="32"/>
      <c r="AH292" s="32"/>
      <c r="AI292" s="32"/>
      <c r="AJ292" s="32"/>
      <c r="AK292" s="32"/>
      <c r="AL292" s="32"/>
      <c r="AM292" s="32"/>
      <c r="AN292" s="32"/>
      <c r="AO292" s="32"/>
      <c r="AP292" s="32"/>
      <c r="AQ292" s="32"/>
      <c r="AR292" s="32"/>
      <c r="AS292" s="32"/>
      <c r="AT292" s="32"/>
      <c r="AU292" s="32"/>
      <c r="AV292" s="32"/>
      <c r="AW292" s="32"/>
      <c r="AX292" s="32"/>
      <c r="AY292" s="32"/>
      <c r="AZ292" s="32"/>
      <c r="BA292" s="32"/>
      <c r="BB292" s="32"/>
      <c r="BC292" s="32"/>
      <c r="BD292" s="32"/>
      <c r="BE292" s="32"/>
      <c r="BF292" s="32"/>
      <c r="BG292" s="32"/>
      <c r="BH292" s="32"/>
      <c r="BI292" s="32"/>
      <c r="BJ292" s="32"/>
      <c r="BK292" s="32"/>
      <c r="BL292" s="32"/>
      <c r="BM292" s="32"/>
      <c r="BN292" s="32"/>
      <c r="BO292" s="32"/>
      <c r="BP292" s="32"/>
      <c r="BQ292" s="32"/>
      <c r="BR292" s="32"/>
      <c r="BS292" s="32"/>
      <c r="BT292" s="32"/>
      <c r="BU292" s="32"/>
      <c r="BV292" s="32"/>
      <c r="BW292" s="32"/>
      <c r="BX292" s="32"/>
      <c r="BY292" s="32"/>
      <c r="BZ292" s="32"/>
      <c r="CA292" s="32"/>
      <c r="CB292" s="32"/>
      <c r="CC292" s="32"/>
      <c r="CD292" s="32"/>
      <c r="CE292" s="32"/>
      <c r="CF292" s="32"/>
      <c r="CG292" s="32"/>
      <c r="CH292" s="32"/>
      <c r="CI292" s="32"/>
      <c r="CJ292" s="32"/>
      <c r="CK292" s="32"/>
      <c r="CL292" s="32"/>
      <c r="CM292" s="32"/>
      <c r="CN292" s="32"/>
      <c r="CO292" s="32"/>
      <c r="CP292" s="32"/>
    </row>
  </sheetData>
  <sheetProtection algorithmName="SHA-512" hashValue="DbYsm40uD+Ok4STSiiH1CSms27sbk+0y0UPLK6GkBRPMLcQbSrEEUfeuLv16Dt0BA9sb+X2rmwYpI1bCrXOEkA==" saltValue="2ZwRNDea9p1LytKxQ371wA==" spinCount="100000" sheet="1" objects="1" scenarios="1"/>
  <autoFilter ref="A9:CP9" xr:uid="{A9D1E2C2-6F5A-43FD-83FC-9A3F43CF90FE}"/>
  <mergeCells count="14">
    <mergeCell ref="A286:B286"/>
    <mergeCell ref="B288:E288"/>
    <mergeCell ref="A1:A3"/>
    <mergeCell ref="A5:Q5"/>
    <mergeCell ref="A6:Q6"/>
    <mergeCell ref="A7:Q7"/>
    <mergeCell ref="W8:Y8"/>
    <mergeCell ref="Z8:AB8"/>
    <mergeCell ref="A8:A9"/>
    <mergeCell ref="B8:B9"/>
    <mergeCell ref="E8:E9"/>
    <mergeCell ref="S8:V8"/>
    <mergeCell ref="C8:C9"/>
    <mergeCell ref="D8:D9"/>
  </mergeCells>
  <printOptions horizontalCentered="1" verticalCentered="1"/>
  <pageMargins left="0.70866141732283472" right="0.70866141732283472" top="0.74803149606299213" bottom="0.74803149606299213" header="0.31496062992125984" footer="0.31496062992125984"/>
  <pageSetup scale="50" orientation="landscape" r:id="rId1"/>
  <headerFooter>
    <oddFooter>Página &amp;P</oddFooter>
  </headerFooter>
  <rowBreaks count="2" manualBreakCount="2">
    <brk id="29" max="16383" man="1"/>
    <brk id="5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lista</vt:lpstr>
      <vt:lpstr>EV TECNICA</vt:lpstr>
      <vt:lpstr>OFERTAS ECONOMICAS</vt:lpstr>
      <vt:lpstr>EV PRECIO REFERENCIA</vt:lpstr>
      <vt:lpstr>PRECIOS UNITARIOS</vt:lpstr>
      <vt:lpstr>PUNTAJE</vt:lpstr>
      <vt:lpstr>RESULTADO</vt:lpstr>
      <vt:lpstr>RESULTADO!Área_de_impresión</vt:lpstr>
      <vt:lpstr>'EV PRECIO REFERENCIA'!Títulos_a_imprimir</vt:lpstr>
      <vt:lpstr>'OFERTAS ECONOMICAS'!Títulos_a_imprimir</vt:lpstr>
      <vt:lpstr>PUNTAJE!Títulos_a_imprimir</vt:lpstr>
      <vt:lpstr>RESULTADO!Títulos_a_imprimir</vt:lpstr>
    </vt:vector>
  </TitlesOfParts>
  <Company>Hospital Occidente de Kennedy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scruz</dc:creator>
  <cp:lastModifiedBy>Adriana Milena Velandia Trujillo</cp:lastModifiedBy>
  <cp:lastPrinted>2021-12-06T19:40:16Z</cp:lastPrinted>
  <dcterms:created xsi:type="dcterms:W3CDTF">2008-11-13T15:30:48Z</dcterms:created>
  <dcterms:modified xsi:type="dcterms:W3CDTF">2021-12-06T20:20:25Z</dcterms:modified>
</cp:coreProperties>
</file>