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OLAIMA\PROCESO DE CONTRATACIÓN\PTAP ANOLAIMA\PROCESO MÍNIMA\"/>
    </mc:Choice>
  </mc:AlternateContent>
  <xr:revisionPtr revIDLastSave="0" documentId="8_{9EAB6F95-118E-4DD1-A546-CBBEBBCECA7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ICCU (2)" sheetId="1" r:id="rId1"/>
    <sheet name="MEMORIA DE CALCULO" sheetId="9" r:id="rId2"/>
    <sheet name="1,01" sheetId="2" r:id="rId3"/>
    <sheet name="2.05" sheetId="10" r:id="rId4"/>
    <sheet name="3.02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</externalReferences>
  <definedNames>
    <definedName name="\f">'[1]APUS NUEVOS-1'!#REF!</definedName>
    <definedName name="_____________A17000">#REF!</definedName>
    <definedName name="_____________A20000">#REF!</definedName>
    <definedName name="_____________A30000">#REF!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17000">#REF!</definedName>
    <definedName name="___________A20000">#REF!</definedName>
    <definedName name="___________A30000">#REF!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17000">#REF!</definedName>
    <definedName name="_________A20000">#REF!</definedName>
    <definedName name="_________A30000">#REF!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_VOL1" hidden="1">#REF!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OL1" hidden="1">#REF!</definedName>
    <definedName name="_______A17000">#REF!</definedName>
    <definedName name="_______A20000">#REF!</definedName>
    <definedName name="_______A30000">#REF!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_VOL1" hidden="1">#REF!</definedName>
    <definedName name="______A17000">#REF!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_VOL1" hidden="1">#REF!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PJ50">#REF!</definedName>
    <definedName name="_____pj51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_VOL1" hidden="1">#REF!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XC6">#REF!</definedName>
    <definedName name="____EXC7">#REF!</definedName>
    <definedName name="____PJ50">#REF!</definedName>
    <definedName name="____pj51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VOL1" hidden="1">#REF!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INDEX_SHEET___ASAP_Utilities">#REF!</definedName>
    <definedName name="___PJ50">#REF!</definedName>
    <definedName name="___pj51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VOL1" hidden="1">#REF!</definedName>
    <definedName name="__123Graph_A" hidden="1">[3]A!#REF!</definedName>
    <definedName name="__123Graph_B" hidden="1">[3]A!#REF!</definedName>
    <definedName name="__123Graph_C" hidden="1">[3]A!#REF!</definedName>
    <definedName name="__123Graph_D" hidden="1">[3]A!#REF!</definedName>
    <definedName name="__123Graph_E" hidden="1">[3]A!#REF!</definedName>
    <definedName name="__123Graph_F" hidden="1">[3]A!#REF!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iu2">[4]AIU!$J$105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PJ50">#REF!</definedName>
    <definedName name="__pj51">#REF!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_tab1">#REF!</definedName>
    <definedName name="__tab2">#REF!</definedName>
    <definedName name="__tab3">#REF!</definedName>
    <definedName name="__TAB4">#REF!</definedName>
    <definedName name="__VOL1" hidden="1">#REF!</definedName>
    <definedName name="_123" hidden="1">[3]A!#REF!</definedName>
    <definedName name="_A17000">#REF!</definedName>
    <definedName name="_A2000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aiu2">[4]AIU!$J$105</definedName>
    <definedName name="_APU221">#REF!</definedName>
    <definedName name="_APU465" localSheetId="2">[5]!absc</definedName>
    <definedName name="_APU465" localSheetId="3">[5]!absc</definedName>
    <definedName name="_APU465" localSheetId="4">[5]!absc</definedName>
    <definedName name="_APU465" localSheetId="0">[5]!absc</definedName>
    <definedName name="_APU465">[5]!absc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CT1">'[6]Reajustes estimados'!$B$6</definedName>
    <definedName name="_CCT2">'[6]Reajustes estimados'!$C$6</definedName>
    <definedName name="_CCT3">'[6]Reajustes estimados'!$D$6</definedName>
    <definedName name="_CCT4">'[6]Reajustes estimados'!$E$6</definedName>
    <definedName name="_DAT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'[7]46W9'!#REF!</definedName>
    <definedName name="_IPC2">'[6]Reajustes estimados'!$C$7</definedName>
    <definedName name="_IPC3">'[6]Reajustes estimados'!$D$7</definedName>
    <definedName name="_IPC4">'[6]Reajustes estimados'!$E$7</definedName>
    <definedName name="_Key1" hidden="1">#REF!</definedName>
    <definedName name="_Key2" hidden="1">#REF!</definedName>
    <definedName name="_KEY3" hidden="1">#REF!</definedName>
    <definedName name="_MatInverse_In" hidden="1">#REF!</definedName>
    <definedName name="_MatInverse_In1" hidden="1">#REF!</definedName>
    <definedName name="_MATiNVERSE_INN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[8]MEMORIAS!#REF!</definedName>
    <definedName name="_PMT5805">[8]MEMORIAS!#REF!</definedName>
    <definedName name="_PMT5806">[8]MEMORIAS!#REF!</definedName>
    <definedName name="_PMT5815">[8]MEMORIAS!#REF!</definedName>
    <definedName name="_PMT5820">[8]MEMORIAS!#REF!</definedName>
    <definedName name="_r">#REF!</definedName>
    <definedName name="_rc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 hidden="1">#REF!</definedName>
    <definedName name="A" hidden="1">#REF!</definedName>
    <definedName name="A.I.U">#REF!</definedName>
    <definedName name="A_impresión_IM">#REF!</definedName>
    <definedName name="A0">#REF!</definedName>
    <definedName name="aa">'[9]PU (2)'!#REF!</definedName>
    <definedName name="AAA">#REF!</definedName>
    <definedName name="AAAA">'[9]PU (2)'!$F$10</definedName>
    <definedName name="AAAAA" localSheetId="2">[10]!absc</definedName>
    <definedName name="AAAAA" localSheetId="3">[10]!absc</definedName>
    <definedName name="AAAAA" localSheetId="4">[10]!absc</definedName>
    <definedName name="AAAAA" localSheetId="0">[10]!absc</definedName>
    <definedName name="AAAAA">[10]!absc</definedName>
    <definedName name="AAAAAAA">#REF!</definedName>
    <definedName name="AAC">[2]AASHTO!$A$14:$F$17</definedName>
    <definedName name="AADOQUINVEH">#REF!</definedName>
    <definedName name="AANDENES">#REF!</definedName>
    <definedName name="ab">#REF!</definedName>
    <definedName name="abc">#REF!</definedName>
    <definedName name="ABG">[2]AASHTO!$A$2:$F$5</definedName>
    <definedName name="absc">#N/A</definedName>
    <definedName name="ACALZADA">#REF!</definedName>
    <definedName name="AccessDatabase" hidden="1">"A:\SAIN.mdb"</definedName>
    <definedName name="ACOM">#N/A</definedName>
    <definedName name="actividad">#REF!</definedName>
    <definedName name="actual">'[11]ESTADO RED'!#REF!</definedName>
    <definedName name="ACUM">#REF!</definedName>
    <definedName name="AD">#REF!</definedName>
    <definedName name="Adm">[12]PRESUPUESTO!$F$487</definedName>
    <definedName name="ADMINISTRADOR">[13]CUMPLIMIENTO!$C$5</definedName>
    <definedName name="ADMINISTRADOR_VIAL__ARMANDO_SANCHEZ_SANCHEZ">[14]INDICMICROEMP!$A$20</definedName>
    <definedName name="admon">[15]DATOS!$B$16</definedName>
    <definedName name="admon1">[16]DATOS!$B$16</definedName>
    <definedName name="adoq" localSheetId="2">[17]!absc</definedName>
    <definedName name="adoq" localSheetId="3">[17]!absc</definedName>
    <definedName name="adoq" localSheetId="4">[17]!absc</definedName>
    <definedName name="adoq" localSheetId="0">[17]!absc</definedName>
    <definedName name="adoq">[17]!absc</definedName>
    <definedName name="AE">'[6]Reajustes estimados'!$E$14</definedName>
    <definedName name="ah">#REF!</definedName>
    <definedName name="ahe">#REF!</definedName>
    <definedName name="AI">#REF!</definedName>
    <definedName name="aiu">[18]AIU!$I$121</definedName>
    <definedName name="aj">#REF!</definedName>
    <definedName name="Ajuste">[19]Datos!$B$11</definedName>
    <definedName name="alc" localSheetId="2">[20]!absc</definedName>
    <definedName name="alc" localSheetId="3">[20]!absc</definedName>
    <definedName name="alc" localSheetId="4">[20]!absc</definedName>
    <definedName name="alc" localSheetId="0">[20]!absc</definedName>
    <definedName name="alc">[20]!absc</definedName>
    <definedName name="AM">'[6]Reajustes estimados'!$E$15</definedName>
    <definedName name="AMBIENTAL">#REF!</definedName>
    <definedName name="AMO">'[6]Reajustes estimados'!$E$17</definedName>
    <definedName name="ANTIC">'[21]1'!#REF!</definedName>
    <definedName name="ANTONIA">IF([22]!____pj51,[22]!__EST11+[22]!_EST8,[22]!__EST11)</definedName>
    <definedName name="año">'[11]ESTADO RED'!#REF!</definedName>
    <definedName name="año1">'[23]ESTADO RED'!#REF!</definedName>
    <definedName name="AÑOWUIE">'[24]Res-Accide-10'!$R$2:$R$7</definedName>
    <definedName name="ao">#REF!</definedName>
    <definedName name="APU">#REF!</definedName>
    <definedName name="APU_NO_PREVISTOS">#REF!</definedName>
    <definedName name="APU221.1">#REF!</definedName>
    <definedName name="APU221.2">#REF!</definedName>
    <definedName name="area">#REF!</definedName>
    <definedName name="_xlnm.Extract">#REF!</definedName>
    <definedName name="_xlnm.Print_Area" localSheetId="0">'ICCU (2)'!$B$2:$H$31</definedName>
    <definedName name="_xlnm.Print_Area">#REF!</definedName>
    <definedName name="Área_de_muestra_2">#REF!</definedName>
    <definedName name="aris" hidden="1">#REF!</definedName>
    <definedName name="aris2" hidden="1">#REF!</definedName>
    <definedName name="ARISS" hidden="1">#REF!</definedName>
    <definedName name="as">#REF!</definedName>
    <definedName name="ASB">[2]AASHTO!$A$8:$F$11</definedName>
    <definedName name="asd">#REF!</definedName>
    <definedName name="asdfñk" localSheetId="2">[25]!absc</definedName>
    <definedName name="asdfñk" localSheetId="3">[25]!absc</definedName>
    <definedName name="asdfñk" localSheetId="4">[25]!absc</definedName>
    <definedName name="asdfñk" localSheetId="0">[25]!absc</definedName>
    <definedName name="asdfñk">[25]!absc</definedName>
    <definedName name="AT">'[6]Reajustes estimados'!$E$16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B">#REF!</definedName>
    <definedName name="B_impresión_IM">#REF!</definedName>
    <definedName name="BAJA">#REF!</definedName>
    <definedName name="BALANCE">#REF!</definedName>
    <definedName name="BARRA">#REF!</definedName>
    <definedName name="BASE">[26]Par_Dise!#REF!</definedName>
    <definedName name="Base_datos_IM">#REF!</definedName>
    <definedName name="BASE_DE_DATOS">#REF!</definedName>
    <definedName name="_xlnm.Database">#REF!</definedName>
    <definedName name="bb">#REF!</definedName>
    <definedName name="BD_COD">#REF!</definedName>
    <definedName name="Beg_Bal">#REF!</definedName>
    <definedName name="beneficios">[27]Listado!$AH$2:$AH$3</definedName>
    <definedName name="beneficios_24">[27]Listado!$AH$2:$AH$3</definedName>
    <definedName name="beneficios_26">[28]Listado!$AH$2:$AH$3</definedName>
    <definedName name="beneficios_27">[28]Listado!$AH$2:$AH$3</definedName>
    <definedName name="beneficios_5">[28]Listado!$AH$2:$AH$3</definedName>
    <definedName name="beneficios_6">[28]Listado!$AH$2:$AH$3</definedName>
    <definedName name="beneficios_7">[28]Listado!$AH$2:$AH$3</definedName>
    <definedName name="bgh">#REF!</definedName>
    <definedName name="BHT">#REF!</definedName>
    <definedName name="bimestre">'[29]ESTADO RED'!$E$8</definedName>
    <definedName name="BJHVVHGH" localSheetId="2">DATE(YEAR([0]!_EST14),MONTH([0]!_EST14)+[0]!_EXC1,DAY([0]!_EST14))</definedName>
    <definedName name="BJHVVHGH" localSheetId="3">DATE(YEAR([0]!_EST14),MONTH([0]!_EST14)+[0]!_EXC1,DAY([0]!_EST14))</definedName>
    <definedName name="BJHVVHGH" localSheetId="4">DATE(YEAR([0]!_EST14),MONTH([0]!_EST14)+[0]!_EXC1,DAY([0]!_EST14))</definedName>
    <definedName name="BJHVVHGH">DATE(YEAR([0]!_EST14),MONTH([0]!_EST14)+[0]!_EXC1,DAY([0]!_EST14))</definedName>
    <definedName name="BL">[30]INDICE!$A$9:$G$289</definedName>
    <definedName name="bnm">#REF!</definedName>
    <definedName name="BOMBAS">#N/A</definedName>
    <definedName name="boxes">#REF!,#REF!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onsolidate_Area___1">#N/A</definedName>
    <definedName name="BuiltIn_Consolidate_Area___2">#N/A</definedName>
    <definedName name="BuiltIn_Print_Area">#REF!</definedName>
    <definedName name="BuiltIn_Print_Titles">#REF!</definedName>
    <definedName name="button_area_1">#REF!</definedName>
    <definedName name="bw">#REF!</definedName>
    <definedName name="C_">#REF!</definedName>
    <definedName name="CAB">#N/A</definedName>
    <definedName name="CALCULO">#REF!</definedName>
    <definedName name="calidad">[31]calidad!$C$3</definedName>
    <definedName name="CAN">[3]A!#REF!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Tecnica1">[32]Puntajes!$G$4</definedName>
    <definedName name="CapTecnica2">[32]Puntajes!$G$5</definedName>
    <definedName name="CARGA">#N/A</definedName>
    <definedName name="CARLOS" localSheetId="2">DATE(YEAR([0]!_EST14),MONTH([0]!_EST14)+[0]!_EXC1,DAY([0]!_EST14))</definedName>
    <definedName name="CARLOS" localSheetId="3">DATE(YEAR([0]!_EST14),MONTH([0]!_EST14)+[0]!_EXC1,DAY([0]!_EST14))</definedName>
    <definedName name="CARLOS" localSheetId="4">DATE(YEAR([0]!_EST14),MONTH([0]!_EST14)+[0]!_EXC1,DAY([0]!_EST14))</definedName>
    <definedName name="CARLOS">DATE(YEAR([0]!_EST14),MONTH([0]!_EST14)+[0]!_EXC1,DAY([0]!_EST14))</definedName>
    <definedName name="CAROL">'[15]precios-básicos2002'!$C$12:$C$56</definedName>
    <definedName name="carol1">'[16]precios-básicos2002'!$C$12:$C$56</definedName>
    <definedName name="CARRETERAS">[15]DATOS!$A$9</definedName>
    <definedName name="causa">#REF!</definedName>
    <definedName name="CC">#REF!</definedName>
    <definedName name="CCCCCC">'[33]A. P. U.'!#REF!</definedName>
    <definedName name="CCT">#REF!</definedName>
    <definedName name="ccto210">#REF!</definedName>
    <definedName name="cd">#REF!</definedName>
    <definedName name="celltips_area">#REF!</definedName>
    <definedName name="CIRCUITOS">[34]Circuitos!$C$2:$C$891</definedName>
    <definedName name="CIRCUNVALAR">#REF!</definedName>
    <definedName name="Ciudades">[35]Insumos!$B$2:$B$2</definedName>
    <definedName name="clase">#REF!</definedName>
    <definedName name="ClaseOfer">[36]Validaciones!$K$3:$K$10</definedName>
    <definedName name="CO">#REF!</definedName>
    <definedName name="CODIGO">#REF!</definedName>
    <definedName name="codigo_actividad">+IF(LEN([37]apu!B1048576)=9,[37]apu!B1048576,IF(LEN([37]apu!B1)=9,"",[37]apu!A1048576))</definedName>
    <definedName name="codigos">[38]Banderas!$A:$A</definedName>
    <definedName name="COMPUERTA">#REF!</definedName>
    <definedName name="Concretos">[35]Insumos!#REF!</definedName>
    <definedName name="Consultor">[39]Datos!$B$3</definedName>
    <definedName name="Contrato">[39]Datos!$B$2</definedName>
    <definedName name="Coordinador">[39]Datos!$B$6</definedName>
    <definedName name="COPIA1">#REF!</definedName>
    <definedName name="COPIA2">#REF!</definedName>
    <definedName name="costcontr">[40]INFORME_V180213!$D$59</definedName>
    <definedName name="COTIZADO_EN">#REF!</definedName>
    <definedName name="cp">#REF!</definedName>
    <definedName name="CRIT1">#REF!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[19]Cuadrillas!$C$13:$F$43</definedName>
    <definedName name="cv">#REF!</definedName>
    <definedName name="cx">#REF!</definedName>
    <definedName name="D">#REF!</definedName>
    <definedName name="DANI">[15]ITEMS!$B$6:$B$176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abase">#REF!</definedName>
    <definedName name="Datos">#REF!</definedName>
    <definedName name="Datos1">#REF!</definedName>
    <definedName name="datospsa">#REF!</definedName>
    <definedName name="DATT5">#REF!</definedName>
    <definedName name="dc">#REF!</definedName>
    <definedName name="DCF">#REF!</definedName>
    <definedName name="DD">#REF!</definedName>
    <definedName name="DDDD" localSheetId="2">IF([0]!_xlnm.Database,[22]!__EST11+[22]!_EST8,[22]!__EST11)</definedName>
    <definedName name="DDDD" localSheetId="3">IF([0]!_xlnm.Database,[22]!__EST11+[22]!_EST8,[22]!__EST11)</definedName>
    <definedName name="DDDD" localSheetId="4">IF([0]!_xlnm.Database,[22]!__EST11+[22]!_EST8,[22]!__EST11)</definedName>
    <definedName name="DDDD">IF([0]!_xlnm.Database,[22]!__EST11+[22]!_EST8,[22]!__EST11)</definedName>
    <definedName name="DELIN" localSheetId="2">DATE(YEAR([41]!Loan_Start),MONTH([41]!Loan_Start)+[0]!_EXC1,DAY([41]!Loan_Start))</definedName>
    <definedName name="DELIN" localSheetId="3">DATE(YEAR([41]!Loan_Start),MONTH([41]!Loan_Start)+[0]!_EXC1,DAY([41]!Loan_Start))</definedName>
    <definedName name="DELIN" localSheetId="4">DATE(YEAR([41]!Loan_Start),MONTH([41]!Loan_Start)+[0]!_EXC1,DAY([41]!Loan_Start))</definedName>
    <definedName name="DELIN" localSheetId="0">DATE(YEAR([41]!Loan_Start),MONTH([41]!Loan_Start)+[0]!_EXC1,DAY([41]!Loan_Start))</definedName>
    <definedName name="DELIN">DATE(YEAR([41]!Loan_Start),MONTH([41]!Loan_Start)+[0]!_EXC1,DAY([41]!Loan_Start))</definedName>
    <definedName name="DELINEADOR" localSheetId="2">DATE(YEAR([41]!Loan_Start),MONTH([41]!Loan_Start)+[0]!_EXC1,DAY([41]!Loan_Start))</definedName>
    <definedName name="DELINEADOR" localSheetId="3">DATE(YEAR([41]!Loan_Start),MONTH([41]!Loan_Start)+[0]!_EXC1,DAY([41]!Loan_Start))</definedName>
    <definedName name="DELINEADOR" localSheetId="4">DATE(YEAR([41]!Loan_Start),MONTH([41]!Loan_Start)+[0]!_EXC1,DAY([41]!Loan_Start))</definedName>
    <definedName name="DELINEADOR" localSheetId="0">DATE(YEAR([41]!Loan_Start),MONTH([41]!Loan_Start)+[0]!_EXC1,DAY([41]!Loan_Start))</definedName>
    <definedName name="DELINEADOR">DATE(YEAR([41]!Loan_Start),MONTH([41]!Loan_Start)+[0]!_EXC1,DAY([41]!Loan_Start))</definedName>
    <definedName name="DEMANDA">[42]Hoja1!$C$25:$AB$31</definedName>
    <definedName name="DESC1">[43]ITEMS!$B$2</definedName>
    <definedName name="DESC521">[44]ITEMS!$B$522</definedName>
    <definedName name="DESCRIPCION">#REF!</definedName>
    <definedName name="df">#REF!</definedName>
    <definedName name="dflt5">#REF!</definedName>
    <definedName name="dflt6">#REF!</definedName>
    <definedName name="dflt7">#REF!</definedName>
    <definedName name="dfsfsdkbfkbfksdbfjksfbsdf">[45]APU!#REF!</definedName>
    <definedName name="dhfhfjgjgjg">#REF!</definedName>
    <definedName name="di">#REF!</definedName>
    <definedName name="diego">#REF!</definedName>
    <definedName name="diego1">#REF!</definedName>
    <definedName name="DIRECTO1">[46]APU!$U$132</definedName>
    <definedName name="DIRECTO10">[46]APU!$U$681</definedName>
    <definedName name="DIRECTO100">[46]APU!$U$6171</definedName>
    <definedName name="DIRECTO101">[46]APU!$U$6232</definedName>
    <definedName name="DIRECTO102">[46]APU!$U$6293</definedName>
    <definedName name="DIRECTO103">[46]APU!$U$6354</definedName>
    <definedName name="DIRECTO104">[46]APU!$U$6415</definedName>
    <definedName name="DIRECTO105">[46]APU!$U$6476</definedName>
    <definedName name="DIRECTO11">[46]APU!$U$742</definedName>
    <definedName name="DIRECTO12">[46]APU!$U$803</definedName>
    <definedName name="DIRECTO124">[46]APU!$U$7635</definedName>
    <definedName name="DIRECTO125">[46]APU!$U$7696</definedName>
    <definedName name="DIRECTO126">[46]APU!$U$7757</definedName>
    <definedName name="DIRECTO127">[46]APU!$U$7818</definedName>
    <definedName name="DIRECTO128">[46]APU!$U$7879</definedName>
    <definedName name="DIRECTO129">[46]APU!$U$7940</definedName>
    <definedName name="DIRECTO13">[46]APU!$U$864</definedName>
    <definedName name="DIRECTO130">[46]APU!$U$8001</definedName>
    <definedName name="DIRECTO131">[46]APU!$U$8062</definedName>
    <definedName name="DIRECTO132">[46]APU!$U$8123</definedName>
    <definedName name="DIRECTO133">[46]APU!$U$8184</definedName>
    <definedName name="DIRECTO134">[46]APU!$U$8245</definedName>
    <definedName name="DIRECTO14">[46]APU!$U$925</definedName>
    <definedName name="DIRECTO15">[46]APU!$U$986</definedName>
    <definedName name="DIRECTO16">[46]APU!$U$1047</definedName>
    <definedName name="DIRECTO17">[46]APU!$U$1108</definedName>
    <definedName name="DIRECTO18">[46]APU!$U$1169</definedName>
    <definedName name="DIRECTO2">[46]APU!$U$193</definedName>
    <definedName name="DIRECTO2.10">[46]APU!$U$14889</definedName>
    <definedName name="DIRECTO2.11">[46]APU!$U$14950</definedName>
    <definedName name="DIRECTO2.12">[46]APU!$U$15011</definedName>
    <definedName name="DIRECTO2.9">[46]APU!$U$11839</definedName>
    <definedName name="DIRECTO21">[46]APU!$U$1352</definedName>
    <definedName name="DIRECTO22">[46]APU!$U$1413</definedName>
    <definedName name="DIRECTO23">[46]APU!$U$1474</definedName>
    <definedName name="DIRECTO24">[46]APU!$U$1535</definedName>
    <definedName name="DIRECTO25">[46]APU!$U$1596</definedName>
    <definedName name="DIRECTO26">[46]APU!$U$1657</definedName>
    <definedName name="DIRECTO27">[46]APU!$U$1718</definedName>
    <definedName name="DIRECTO28">[46]APU!$U$1779</definedName>
    <definedName name="DIRECTO29">[46]APU!$U$1840</definedName>
    <definedName name="DIRECTO3">[46]APU!$U$254</definedName>
    <definedName name="DIRECTO3.15">[46]APU!$U$8667</definedName>
    <definedName name="DIRECTO3.16">[46]APU!$U$8728</definedName>
    <definedName name="DIRECTO3.17">[46]APU!$U$8789</definedName>
    <definedName name="DIRECTO3.18">[46]APU!$U$8850</definedName>
    <definedName name="DIRECTO3.19">[46]APU!$U$8911</definedName>
    <definedName name="DIRECTO3.20">[46]APU!$U$8972</definedName>
    <definedName name="DIRECTO3.21">[46]APU!$U$11961</definedName>
    <definedName name="DIRECTO3.22">[46]APU!$U$14523</definedName>
    <definedName name="DIRECTO3.23">[46]APU!$U$15133</definedName>
    <definedName name="DIRECTO3.24">[46]APU!$U$16292</definedName>
    <definedName name="DIRECTO3.25">[46]APU!$U$16353</definedName>
    <definedName name="DIRECTO3.26">[46]APU!$U$16414</definedName>
    <definedName name="DIRECTO3.27">[46]APU!$U$16475</definedName>
    <definedName name="DIRECTO3.28">[46]APU!$U$16536</definedName>
    <definedName name="DIRECTO30">[46]APU!$U$1901</definedName>
    <definedName name="DIRECTO31">[46]APU!$U$1962</definedName>
    <definedName name="DIRECTO32">[46]APU!$U$2023</definedName>
    <definedName name="DIRECTO33">[46]APU!$U$2084</definedName>
    <definedName name="DIRECTO34">[46]APU!$U$2145</definedName>
    <definedName name="DIRECTO35">[46]APU!$U$2206</definedName>
    <definedName name="DIRECTO36">[46]APU!$U$2267</definedName>
    <definedName name="DIRECTO37">[46]APU!$U$2328</definedName>
    <definedName name="DIRECTO38">[46]APU!$U$2389</definedName>
    <definedName name="DIRECTO39">[46]APU!$U$2450</definedName>
    <definedName name="DIRECTO4">[46]APU!$U$315</definedName>
    <definedName name="DIRECTO4.20">[46]APU!$U$9216</definedName>
    <definedName name="DIRECTO4.21">[46]APU!$U$9277</definedName>
    <definedName name="DIRECTO4.22">[46]APU!$U$9338</definedName>
    <definedName name="DIRECTO4.23">[46]APU!$U$9399</definedName>
    <definedName name="DIRECTO4.24">[46]APU!$U$9460</definedName>
    <definedName name="DIRECTO4.25">[46]APU!$U$9521</definedName>
    <definedName name="DIRECTO4.26">[46]APU!$U$9582</definedName>
    <definedName name="DIRECTO4.27">[46]APU!$U$9643</definedName>
    <definedName name="DIRECTO4.28">[46]APU!$U$9704</definedName>
    <definedName name="DIRECTO4.29">[46]APU!$U$9765</definedName>
    <definedName name="DIRECTO4.30">[46]APU!$U$9826</definedName>
    <definedName name="DIRECTO4.31">[46]APU!$U$9887</definedName>
    <definedName name="DIRECTO4.32">[46]APU!$U$9948</definedName>
    <definedName name="DIRECTO4.33">[46]APU!$U$10009</definedName>
    <definedName name="DIRECTO4.34">[46]APU!$U$10070</definedName>
    <definedName name="DIRECTO4.35">[46]APU!$U$11595</definedName>
    <definedName name="DIRECTO4.36">[46]APU!$U$11656</definedName>
    <definedName name="DIRECTO4.37">[46]APU!$U$15987</definedName>
    <definedName name="DIRECTO4.38">[46]APU!$U$15194</definedName>
    <definedName name="DIRECTO4.39">[46]APU!$U$14279</definedName>
    <definedName name="DIRECTO4.40">[46]APU!$U$14340</definedName>
    <definedName name="DIRECTO4.41">[46]APU!$U$14401</definedName>
    <definedName name="DIRECTO4.42">[46]APU!$U$14462</definedName>
    <definedName name="DIRECTO4.43">[46]APU!$U$14584</definedName>
    <definedName name="DIRECTO4.44">[46]APU!$U$16048</definedName>
    <definedName name="DIRECTO4.45">[46]APU!$U$16109</definedName>
    <definedName name="DIRECTO4.46">[46]APU!$U$14706</definedName>
    <definedName name="DIRECTO4.47">[46]APU!$U$15926</definedName>
    <definedName name="DIRECTO4.48">[46]APU!$U$16170</definedName>
    <definedName name="DIRECTO4.49">[46]APU!$U$16231</definedName>
    <definedName name="DIRECTO4.50">[46]APU!$U$16902</definedName>
    <definedName name="DIRECTO4.51">[46]APU!$U$17634</definedName>
    <definedName name="DIRECTO4.52">[46]APU!$U$17695</definedName>
    <definedName name="DIRECTO40">[46]APU!$U$2511</definedName>
    <definedName name="DIRECTO41">[46]APU!$U$2572</definedName>
    <definedName name="DIRECTO42">[46]APU!$U$2633</definedName>
    <definedName name="DIRECTO43">[46]APU!$U$2694</definedName>
    <definedName name="DIRECTO44">[46]APU!$U$2755</definedName>
    <definedName name="DIRECTO45">[46]APU!$U$2816</definedName>
    <definedName name="DIRECTO46">[46]APU!$U$2877</definedName>
    <definedName name="DIRECTO47">[46]APU!$U$2938</definedName>
    <definedName name="DIRECTO48">[46]APU!$U$2999</definedName>
    <definedName name="DIRECTO49">[46]APU!$U$3060</definedName>
    <definedName name="DIRECTO5">[46]APU!$U$376</definedName>
    <definedName name="DIRECTO5.100">[46]APU!$U$12449</definedName>
    <definedName name="DIRECTO5.101">[46]APU!$U$12510</definedName>
    <definedName name="DIRECTO5.104">[46]APU!$U$12571</definedName>
    <definedName name="DIRECTO5.105">[46]APU!$U$12632</definedName>
    <definedName name="DIRECTO5.106">[46]APU!$U$12693</definedName>
    <definedName name="DIRECTO5.107">[46]APU!$U$12754</definedName>
    <definedName name="DIRECTO5.108">[46]APU!$U$12815</definedName>
    <definedName name="DIRECTO5.109">[46]APU!$U$12876</definedName>
    <definedName name="DIRECTO5.111">[46]APU!$U$12937</definedName>
    <definedName name="DIRECTO5.112">[46]APU!$U$12998</definedName>
    <definedName name="DIRECTO5.113">[46]APU!$U$14767</definedName>
    <definedName name="DIRECTO5.114">[46]APU!$U$14828</definedName>
    <definedName name="DIRECTO5.115">[46]APU!$U$15072</definedName>
    <definedName name="DIRECTO5.53">[46]APU!$U$10131</definedName>
    <definedName name="DIRECTO5.54">[46]APU!$U$10192</definedName>
    <definedName name="DIRECTO5.55">[46]APU!$U$10253</definedName>
    <definedName name="DIRECTO5.56">[46]APU!$U$10314</definedName>
    <definedName name="DIRECTO5.57">[46]APU!$U$10375</definedName>
    <definedName name="DIRECTO5.58">[46]APU!$U$10436</definedName>
    <definedName name="DIRECTO5.59">[46]APU!$U$10497</definedName>
    <definedName name="DIRECTO5.60">[46]APU!$U$10558</definedName>
    <definedName name="DIRECTO5.61">[46]APU!$U$10619</definedName>
    <definedName name="DIRECTO5.62">[46]APU!$U$10680</definedName>
    <definedName name="DIRECTO5.63">[46]APU!$U$10741</definedName>
    <definedName name="DIRECTO5.64">[46]APU!$U$10802</definedName>
    <definedName name="DIRECTO5.65">[46]APU!$U$10863</definedName>
    <definedName name="DIRECTO5.66">[46]APU!$U$10924</definedName>
    <definedName name="DIRECTO5.67">[46]APU!$U$10985</definedName>
    <definedName name="DIRECTO5.68">[46]APU!$U$11046</definedName>
    <definedName name="DIRECTO5.69">[46]APU!$U$11107</definedName>
    <definedName name="DIRECTO5.70">[46]APU!$U$11168</definedName>
    <definedName name="DIRECTO5.71">[46]APU!$U$11229</definedName>
    <definedName name="DIRECTO5.72">[46]APU!$U$12022</definedName>
    <definedName name="DIRECTO5.73">[46]APU!$U$12083</definedName>
    <definedName name="DIRECTO5.74">[46]APU!$U$12144</definedName>
    <definedName name="DIRECTO5.77">[46]APU!$U$12205</definedName>
    <definedName name="DIRECTO5.78">[46]APU!$U$12327</definedName>
    <definedName name="DIRECTO5.79">[46]APU!$U$12388</definedName>
    <definedName name="DIRECTO5.80">[46]APU!$U$12266</definedName>
    <definedName name="DIRECTO5.82">[46]APU!$U$14035</definedName>
    <definedName name="DIRECTO5.83">[46]APU!$U$14096</definedName>
    <definedName name="DIRECTO5.84">[46]APU!$U$13364</definedName>
    <definedName name="DIRECTO5.85">[46]APU!$U$13425</definedName>
    <definedName name="DIRECTO5.86">[46]APU!$U$13486</definedName>
    <definedName name="DIRECTO5.87">[46]APU!$U$13547</definedName>
    <definedName name="DIRECTO5.88">[46]APU!$U$13608</definedName>
    <definedName name="DIRECTO5.89">[46]APU!$U$13669</definedName>
    <definedName name="DIRECTO5.90">[46]APU!$U$13730</definedName>
    <definedName name="DIRECTO5.91">[46]APU!$U$13791</definedName>
    <definedName name="DIRECTO5.92">[46]APU!$U$13852</definedName>
    <definedName name="DIRECTO5.93">[46]APU!$U$13913</definedName>
    <definedName name="DIRECTO5.94">[46]APU!$U$13974</definedName>
    <definedName name="DIRECTO5.95">[46]APU!$U$13059</definedName>
    <definedName name="DIRECTO5.96">[46]APU!$U$13120</definedName>
    <definedName name="DIRECTO5.97">[46]APU!$U$13181</definedName>
    <definedName name="DIRECTO5.98">[46]APU!$U$13242</definedName>
    <definedName name="DIRECTO5.99">[46]APU!$U$13303</definedName>
    <definedName name="DIRECTO50">[46]APU!$U$3121</definedName>
    <definedName name="DIRECTO51">[46]APU!$U$3182</definedName>
    <definedName name="DIRECTO52">[46]APU!$U$3243</definedName>
    <definedName name="DIRECTO53">[46]APU!$U$3304</definedName>
    <definedName name="DIRECTO54">[46]APU!$U$3365</definedName>
    <definedName name="DIRECTO55">[46]APU!$U$3426</definedName>
    <definedName name="DIRECTO56">[46]APU!$U$3487</definedName>
    <definedName name="DIRECTO57">[46]APU!$U$3548</definedName>
    <definedName name="DIRECTO58">[46]APU!$U$3609</definedName>
    <definedName name="DIRECTO59">[46]APU!$U$3670</definedName>
    <definedName name="DIRECTO6">[46]APU!$U$437</definedName>
    <definedName name="DIRECTO60">[46]APU!$U$3731</definedName>
    <definedName name="DIRECTO61">[46]APU!$U$3792</definedName>
    <definedName name="DIRECTO62">[46]APU!$U$3853</definedName>
    <definedName name="DIRECTO63">[46]APU!$U$3914</definedName>
    <definedName name="DIRECTO64">[46]APU!$U$3975</definedName>
    <definedName name="DIRECTO65">[46]APU!$U$4036</definedName>
    <definedName name="DIRECTO66">[46]APU!$U$4097</definedName>
    <definedName name="DIRECTO67">[46]APU!$U$4158</definedName>
    <definedName name="DIRECTO68">[46]APU!$U$4219</definedName>
    <definedName name="DIRECTO69">[46]APU!$U$4280</definedName>
    <definedName name="DIRECTO7">[46]APU!$U$498</definedName>
    <definedName name="DIRECTO7.12">[46]APU!$U$8305</definedName>
    <definedName name="DIRECTO7.13">[46]APU!$U$8366</definedName>
    <definedName name="DIRECTO7.14">[46]APU!$U$8427</definedName>
    <definedName name="DIRECTO7.15">[46]APU!$U$8488</definedName>
    <definedName name="DIRECTO7.16">[46]APU!$U$8606</definedName>
    <definedName name="DIRECTO7.17">[46]APU!$U$11290</definedName>
    <definedName name="DIRECTO7.18">[46]APU!$U$11351</definedName>
    <definedName name="DIRECTO7.19">[46]APU!$U$11412</definedName>
    <definedName name="DIRECTO7.20">[46]APU!$U$11473</definedName>
    <definedName name="DIRECTO7.21">[46]APU!$U$11534</definedName>
    <definedName name="DIRECTO7.22">[46]APU!$U$11717</definedName>
    <definedName name="DIRECTO7.23">[46]APU!$U$11778</definedName>
    <definedName name="DIRECTO7.24">[46]APU!$U$14645</definedName>
    <definedName name="DIRECTO7.25">[46]APU!$U$15255</definedName>
    <definedName name="DIRECTO7.26">[46]APU!$U$15316</definedName>
    <definedName name="DIRECTO7.27">[46]APU!$U$15377</definedName>
    <definedName name="DIRECTO7.28">[46]APU!$U$15438</definedName>
    <definedName name="DIRECTO7.29">[46]APU!$U$15499</definedName>
    <definedName name="DIRECTO7.30">[46]APU!$U$15560</definedName>
    <definedName name="DIRECTO7.31">[46]APU!$U$15621</definedName>
    <definedName name="DIRECTO7.32">[46]APU!$U$15682</definedName>
    <definedName name="DIRECTO7.33">[46]APU!$U$15743</definedName>
    <definedName name="DIRECTO7.34">[46]APU!$U$15804</definedName>
    <definedName name="DIRECTO7.35">[46]APU!$U$15865</definedName>
    <definedName name="DIRECTO7.36">[46]APU!$U$17085</definedName>
    <definedName name="DIRECTO7.37">[46]APU!$U$17268</definedName>
    <definedName name="DIRECTO7.38">[46]APU!$U$17207</definedName>
    <definedName name="DIRECTO7.39">[46]APU!$U$17390</definedName>
    <definedName name="DIRECTO7.40">[46]APU!$U$17451</definedName>
    <definedName name="DIRECTO7.41">[46]APU!$U$17512</definedName>
    <definedName name="DIRECTO7.42">[46]APU!$U$17146</definedName>
    <definedName name="DIRECTO7.43">[46]APU!$U$17573</definedName>
    <definedName name="DIRECTO7.44">[46]APU!$U$17329</definedName>
    <definedName name="DIRECTO70">[46]APU!$U$4341</definedName>
    <definedName name="DIRECTO71">[46]APU!$U$4402</definedName>
    <definedName name="DIRECTO72">[46]APU!$U$4463</definedName>
    <definedName name="DIRECTO73">[46]APU!$U$4524</definedName>
    <definedName name="DIRECTO74">[46]APU!$U$4585</definedName>
    <definedName name="DIRECTO75">[46]APU!$U$4646</definedName>
    <definedName name="DIRECTO76">[46]APU!$U$4707</definedName>
    <definedName name="DIRECTO77">[46]APU!$U$4768</definedName>
    <definedName name="DIRECTO78">[46]APU!$U$4829</definedName>
    <definedName name="DIRECTO79">[46]APU!$U$4890</definedName>
    <definedName name="DIRECTO8">[46]APU!$U$559</definedName>
    <definedName name="DIRECTO80">[46]APU!$U$4951</definedName>
    <definedName name="DIRECTO81">[46]APU!$U$5012</definedName>
    <definedName name="DIRECTO82">[46]APU!$U$5073</definedName>
    <definedName name="DIRECTO83">[46]APU!$U$5134</definedName>
    <definedName name="DIRECTO84">[46]APU!$U$5195</definedName>
    <definedName name="DIRECTO85">[46]APU!$U$5256</definedName>
    <definedName name="DIRECTO86">[46]APU!$U$5317</definedName>
    <definedName name="DIRECTO87">[46]APU!$U$5378</definedName>
    <definedName name="DIRECTO88">[46]APU!$U$5439</definedName>
    <definedName name="DIRECTO89">[46]APU!$U$5500</definedName>
    <definedName name="DIRECTO9">[46]APU!$U$620</definedName>
    <definedName name="DIRECTO9.1">[46]APU!$U$16597</definedName>
    <definedName name="DIRECTO9.2">[46]APU!$U$16658</definedName>
    <definedName name="DIRECTO9.3">[46]APU!$U$16719</definedName>
    <definedName name="DIRECTO9.4">[46]APU!$U$16780</definedName>
    <definedName name="DIRECTO9.5">[46]APU!$U$16841</definedName>
    <definedName name="DIRECTO90">[46]APU!$U$5561</definedName>
    <definedName name="DIRECTO91">[46]APU!$U$5622</definedName>
    <definedName name="DIRECTO92">[46]APU!$U$5683</definedName>
    <definedName name="DIRECTO93">[46]APU!$U$5744</definedName>
    <definedName name="DIRECTO94">[46]APU!$U$5805</definedName>
    <definedName name="DIRECTO95">[46]APU!$U$5866</definedName>
    <definedName name="DIRECTO96">[46]APU!$U$5927</definedName>
    <definedName name="DIRECTO97">[46]APU!$U$5988</definedName>
    <definedName name="DIRECTO98">[46]APU!$U$6049</definedName>
    <definedName name="DIRECTO99">[46]APU!$U$6110</definedName>
    <definedName name="DIRECTOS">'[47]PPTO REDUCIDO'!$N$206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">#REF!</definedName>
    <definedName name="ee">#REF!</definedName>
    <definedName name="EF">[48]AIU!$A$1:$IU$4</definedName>
    <definedName name="el">#REF!</definedName>
    <definedName name="ELET5">#REF!</definedName>
    <definedName name="End_Bal">#REF!</definedName>
    <definedName name="ENSAYOS">#REF!</definedName>
    <definedName name="EQ">[49]INS!$B$169:$D$197</definedName>
    <definedName name="EQUI">[50]EQUIPO!$B$2:$B$36</definedName>
    <definedName name="EQUIPO">[51]EQUIPOS!$A$1:$J$32000</definedName>
    <definedName name="EQUIPO_1">[50]EQUIPO!$B$2:$D$36</definedName>
    <definedName name="EQUIPOS">#REF!</definedName>
    <definedName name="er">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2">#REF!</definedName>
    <definedName name="Excel_BuiltIn_Print_Titles_3" localSheetId="1">#REF!</definedName>
    <definedName name="Excel_BuiltIn_Print_Titles_3">'[52]COSTOS OFICINA'!#REF!</definedName>
    <definedName name="Excel_BuiltIn_Print_Titles_4">'[52]COSTOS CAMPAMENTO'!#REF!</definedName>
    <definedName name="Excel_BuiltIn_Print_Titles_7">#REF!</definedName>
    <definedName name="Excel_BuiltIn_Print_Titles_8">#REF!</definedName>
    <definedName name="Excel_BuiltIn_Print_Titles_9">#REF!</definedName>
    <definedName name="EXCROC">'[53]Análisis de precios'!$H$52</definedName>
    <definedName name="Experiencia1">[32]Puntajes!$C$4</definedName>
    <definedName name="Experiencia2">[32]Puntajes!$C$5</definedName>
    <definedName name="Experiencia3">[32]Puntajes!$C$6</definedName>
    <definedName name="Extra_Pay">#REF!</definedName>
    <definedName name="Extracción_IM">#REF!</definedName>
    <definedName name="fa">#REF!</definedName>
    <definedName name="FABI" localSheetId="2">[0]!_rc+[22]!____pj51</definedName>
    <definedName name="FABI" localSheetId="3">[0]!_rc+[22]!____pj51</definedName>
    <definedName name="FABI" localSheetId="4">[0]!_rc+[22]!____pj51</definedName>
    <definedName name="FABI">[0]!_rc+[22]!____pj51</definedName>
    <definedName name="FABIAN" localSheetId="2">IF([22]!_EST14*[0]!__EST2*[22]!_EST14*[0]!_EST14&gt;0,1,0)</definedName>
    <definedName name="FABIAN" localSheetId="3">IF([22]!_EST14*[0]!__EST2*[22]!_EST14*[0]!_EST14&gt;0,1,0)</definedName>
    <definedName name="FABIAN" localSheetId="4">IF([22]!_EST14*[0]!__EST2*[22]!_EST14*[0]!_EST14&gt;0,1,0)</definedName>
    <definedName name="FABIAN">IF([22]!_EST14*[0]!__EST2*[22]!_EST14*[0]!_EST14&gt;0,1,0)</definedName>
    <definedName name="FACTOR">[26]Par_Dise!#REF!</definedName>
    <definedName name="FACTORE">'[47]PPTO REDUCIDO'!$H$2</definedName>
    <definedName name="FACTORH">'[47]PPTO REDUCIDO'!$G$2</definedName>
    <definedName name="fb">#REF!</definedName>
    <definedName name="fcc">#REF!</definedName>
    <definedName name="fd">'[33]A. P. U.'!#REF!</definedName>
    <definedName name="fda">#REF!</definedName>
    <definedName name="Fecha">[39]Datos!$B$7</definedName>
    <definedName name="Festivos">'[54]días habiles 2015'!$D$2:$D$21</definedName>
    <definedName name="ff">#REF!</definedName>
    <definedName name="fffkfkfkfk">#REF!</definedName>
    <definedName name="fg">#REF!</definedName>
    <definedName name="FGV">#REF!</definedName>
    <definedName name="FI">#REF!</definedName>
    <definedName name="FIN">#REF!</definedName>
    <definedName name="Fin_de_semana">'[54]días habiles 2015'!$M$1:$M$2</definedName>
    <definedName name="fk">#REF!</definedName>
    <definedName name="flq">#REF!</definedName>
    <definedName name="FR">[3]A!#REF!</definedName>
    <definedName name="fu">#REF!</definedName>
    <definedName name="Full_Print">#REF!</definedName>
    <definedName name="fv">#REF!</definedName>
    <definedName name="fy">#REF!</definedName>
    <definedName name="fy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FIL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">#REF!</definedName>
    <definedName name="ha">#REF!</definedName>
    <definedName name="Header_Row">ROW(#REF!)</definedName>
    <definedName name="hggkjok">#REF!</definedName>
    <definedName name="hgt">#REF!</definedName>
    <definedName name="hgu">#REF!</definedName>
    <definedName name="hh">#REF!</definedName>
    <definedName name="HHHH">#REF!</definedName>
    <definedName name="HHHHHTHS">#REF!</definedName>
    <definedName name="hj">#REF!</definedName>
    <definedName name="hjk">#REF!</definedName>
    <definedName name="hl">#REF!</definedName>
    <definedName name="hnt">#REF!</definedName>
    <definedName name="HOJA">[55]Insum!$C$159:$AH$204</definedName>
    <definedName name="HOJA1">#REF!</definedName>
    <definedName name="HOJA444" localSheetId="2">DATE(YEAR([41]!Loan_Start),MONTH([41]!Loan_Start)+[0]!_EXC1,DAY([41]!Loan_Start))</definedName>
    <definedName name="HOJA444" localSheetId="3">DATE(YEAR([41]!Loan_Start),MONTH([41]!Loan_Start)+[0]!_EXC1,DAY([41]!Loan_Start))</definedName>
    <definedName name="HOJA444" localSheetId="4">DATE(YEAR([41]!Loan_Start),MONTH([41]!Loan_Start)+[0]!_EXC1,DAY([41]!Loan_Start))</definedName>
    <definedName name="HOJA444" localSheetId="0">DATE(YEAR([41]!Loan_Start),MONTH([41]!Loan_Start)+[0]!_EXC1,DAY([41]!Loan_Start))</definedName>
    <definedName name="HOJA444">DATE(YEAR([41]!Loan_Start),MONTH([41]!Loan_Start)+[0]!_EXC1,DAY([41]!Loan_Start))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E">'[6]Reajustes estimados'!$F$14</definedName>
    <definedName name="IF">'[33]A. P. U.'!#REF!</definedName>
    <definedName name="ig">#REF!</definedName>
    <definedName name="ii">#REF!</definedName>
    <definedName name="ik">#REF!</definedName>
    <definedName name="ikj">#REF!</definedName>
    <definedName name="IM">'[6]Reajustes estimados'!$F$15</definedName>
    <definedName name="IMO">'[6]Reajustes estimados'!$F$17</definedName>
    <definedName name="impresion">#REF!</definedName>
    <definedName name="Imprev">[12]PRESUPUESTO!$F$488</definedName>
    <definedName name="imprevistos">[15]DATOS!$B$17</definedName>
    <definedName name="Imprimir_área_IM">#REF!</definedName>
    <definedName name="Imprimir_títulos_IM">#REF!</definedName>
    <definedName name="IND">[56]items!$C$4:$J$247</definedName>
    <definedName name="inf" localSheetId="1">#REF!</definedName>
    <definedName name="inf">#REF!</definedName>
    <definedName name="INFG">#REF!</definedName>
    <definedName name="ins">[49]INS!$B$4:$G$214</definedName>
    <definedName name="inseq">[49]INS!$B$169:$B$197</definedName>
    <definedName name="insmat">[49]INS!$B$30:$B$147</definedName>
    <definedName name="insmo">[49]INS!$B$4:$B$27</definedName>
    <definedName name="instran">[49]INS!$B$200:$B$214</definedName>
    <definedName name="INSUMOS">[57]INSUMOS!$A$1:$A$859</definedName>
    <definedName name="Int">#REF!</definedName>
    <definedName name="Interest_Rate">#REF!</definedName>
    <definedName name="Interventor">[39]Datos!$B$5</definedName>
    <definedName name="INV_11">'[58]PR 1'!$A$2:$N$655</definedName>
    <definedName name="Io">#REF!</definedName>
    <definedName name="iopi">#REF!</definedName>
    <definedName name="ir">#REF!</definedName>
    <definedName name="IT">'[6]Reajustes estimados'!$F$16</definedName>
    <definedName name="it.">#REF!</definedName>
    <definedName name="Item">[59]Item!$A$2:$D$213</definedName>
    <definedName name="ITEM1">#REF!</definedName>
    <definedName name="ITEM15">#REF!</definedName>
    <definedName name="ITEM2">#REF!</definedName>
    <definedName name="ITEM2.10">[46]APU!$E$14843</definedName>
    <definedName name="ITEM2.11">[46]APU!$E$14904</definedName>
    <definedName name="ITEM2.12">[46]APU!$E$14965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'[21]1'!#REF!</definedName>
    <definedName name="ITEM230">#REF!</definedName>
    <definedName name="ITEM3">#REF!</definedName>
    <definedName name="ITEM3.15">[46]APU!$E$8621</definedName>
    <definedName name="ITEM3.16">[46]APU!$E$8682</definedName>
    <definedName name="ITEM3.17">[46]APU!$E$8743</definedName>
    <definedName name="ITEM3.18">[46]APU!$E$8804</definedName>
    <definedName name="ITEM3.19">[46]APU!$E$8865</definedName>
    <definedName name="ITEM3.20">[46]APU!$E$8926</definedName>
    <definedName name="ITEM3.21">[46]APU!$E$11915</definedName>
    <definedName name="ITEM3.22">[46]APU!$E$14477</definedName>
    <definedName name="ITEM3.23">[46]APU!$E$15087</definedName>
    <definedName name="item320">#REF!</definedName>
    <definedName name="ITEM330">#REF!</definedName>
    <definedName name="ITEM4.20">[46]APU!$E$9170</definedName>
    <definedName name="ITEM4.21">[46]APU!$E$9231</definedName>
    <definedName name="ITEM4.22">[46]APU!$E$9292</definedName>
    <definedName name="ITEM4.23">[46]APU!$E$9353</definedName>
    <definedName name="ITEM4.24">[46]APU!$E$9414</definedName>
    <definedName name="ITEM4.25">[46]APU!$E$9475</definedName>
    <definedName name="ITEM4.26">[46]APU!$E$9536</definedName>
    <definedName name="ITEM4.27">[46]APU!$E$9597</definedName>
    <definedName name="ITEM4.28">[46]APU!$E$9658</definedName>
    <definedName name="ITEM4.29">[46]APU!$E$9719</definedName>
    <definedName name="ITEM4.30">[46]APU!$E$9780</definedName>
    <definedName name="ITEM4.31">[46]APU!$E$9841</definedName>
    <definedName name="ITEM4.32">[46]APU!$E$9902</definedName>
    <definedName name="ITEM4.33">[46]APU!$E$9963</definedName>
    <definedName name="ITEM4.34">[46]APU!$E$10024</definedName>
    <definedName name="ITEM4.35">[46]APU!$E$11549</definedName>
    <definedName name="ITEM4.36">[46]APU!$E$11610</definedName>
    <definedName name="ITEM4.37">[46]APU!$E$15941</definedName>
    <definedName name="ITEM4.38">[46]APU!$E$15148</definedName>
    <definedName name="ITEM4.39">[46]APU!$E$14233</definedName>
    <definedName name="ITEM4.40">[46]APU!$E$14294</definedName>
    <definedName name="ITEM4.41">[46]APU!$E$14355</definedName>
    <definedName name="ITEM4.42">[46]APU!$E$14416</definedName>
    <definedName name="ITEM4.43">[46]APU!$E$14538</definedName>
    <definedName name="ITEM4.44">[46]APU!$E$16002</definedName>
    <definedName name="ITEM4.45">[46]APU!$E$16063</definedName>
    <definedName name="ITEM4.46">[46]APU!$E$14660</definedName>
    <definedName name="ITEM410">#REF!</definedName>
    <definedName name="ITEM420">#REF!</definedName>
    <definedName name="ITEM450">#REF!</definedName>
    <definedName name="ITEM5.100">[46]APU!$E$12403</definedName>
    <definedName name="ITEM5.101">[46]APU!$E$12464</definedName>
    <definedName name="ITEM5.104">[46]APU!$E$12525</definedName>
    <definedName name="ITEM5.105">[46]APU!$E$12586</definedName>
    <definedName name="ITEM5.106">[46]APU!$E$12647</definedName>
    <definedName name="ITEM5.107">[46]APU!$E$12708</definedName>
    <definedName name="ITEM5.108">[46]APU!$E$12769</definedName>
    <definedName name="ITEM5.109">[46]APU!$E$12830</definedName>
    <definedName name="ITEM5.111">[46]APU!$E$12891</definedName>
    <definedName name="ITEM5.112">[46]APU!$E$12952</definedName>
    <definedName name="ITEM5.113">[46]APU!$E$14721</definedName>
    <definedName name="ITEM5.114">[46]APU!$E$14782</definedName>
    <definedName name="ITEM5.115">[46]APU!$E$15026</definedName>
    <definedName name="ITEM5.53">[46]APU!$E$10085</definedName>
    <definedName name="ITEM5.54">[46]APU!$E$10146</definedName>
    <definedName name="ITEM5.55">[46]APU!$E$10207</definedName>
    <definedName name="ITEM5.56">[46]APU!$E$10268</definedName>
    <definedName name="ITEM5.57">[46]APU!$E$10329</definedName>
    <definedName name="ITEM5.58">[46]APU!$E$10390</definedName>
    <definedName name="ITEM5.59">[46]APU!$E$10451</definedName>
    <definedName name="ITEM5.60">[46]APU!$E$10512</definedName>
    <definedName name="ITEM5.61">[46]APU!$E$10573</definedName>
    <definedName name="ITEM5.62">[46]APU!$E$10634</definedName>
    <definedName name="ITEM5.63">[46]APU!$E$10695</definedName>
    <definedName name="ITEM5.64">[46]APU!$E$10756</definedName>
    <definedName name="ITEM5.65">[46]APU!$E$10817</definedName>
    <definedName name="ITEM5.66">[46]APU!$E$10878</definedName>
    <definedName name="ITEM5.67">[46]APU!$E$10939</definedName>
    <definedName name="ITEM5.68">[46]APU!$E$11000</definedName>
    <definedName name="ITEM5.69">[46]APU!$E$11061</definedName>
    <definedName name="ITEM5.70">[46]APU!$E$11122</definedName>
    <definedName name="ITEM5.71">[46]APU!$E$11183</definedName>
    <definedName name="ITEM5.72">[46]APU!$E$11976</definedName>
    <definedName name="ITEM5.73">[46]APU!$E$12037</definedName>
    <definedName name="ITEM5.74">[46]APU!$E$12098</definedName>
    <definedName name="ITEM5.77">[46]APU!$E$12159</definedName>
    <definedName name="ITEM5.78">[46]APU!$E$12281</definedName>
    <definedName name="ITEM5.79">[46]APU!$E$12342</definedName>
    <definedName name="ITEM5.80">[46]APU!$E$12220</definedName>
    <definedName name="ITEM5.82">[46]APU!$E$13989</definedName>
    <definedName name="ITEM5.83">[46]APU!$E$14050</definedName>
    <definedName name="ITEM5.84">[46]APU!$E$13318</definedName>
    <definedName name="ITEM5.85">[46]APU!$E$13379</definedName>
    <definedName name="ITEM5.86">[46]APU!$E$13440</definedName>
    <definedName name="ITEM5.87">[46]APU!$E$13501</definedName>
    <definedName name="ITEM5.88">[46]APU!$E$13562</definedName>
    <definedName name="ITEM5.89">[46]APU!$E$13623</definedName>
    <definedName name="ITEM5.90">[46]APU!$E$13684</definedName>
    <definedName name="ITEM5.91">[46]APU!$E$13745</definedName>
    <definedName name="ITEM5.92">[46]APU!$E$13806</definedName>
    <definedName name="ITEM5.93">[46]APU!$E$13867</definedName>
    <definedName name="ITEM5.94">[46]APU!$E$13928</definedName>
    <definedName name="ITEM5.95">[46]APU!$E$13013</definedName>
    <definedName name="ITEM5.96">[46]APU!$E$13074</definedName>
    <definedName name="ITEM5.97">[46]APU!$E$13135</definedName>
    <definedName name="ITEM5.98">[46]APU!$E$13196</definedName>
    <definedName name="ITEM5.99">[46]APU!$E$13257</definedName>
    <definedName name="ITEM521">[44]ITEMS!$A$522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[46]APU!$E$7589</definedName>
    <definedName name="ITEM7.10">[46]APU!$E$8138</definedName>
    <definedName name="ITEM7.11">[46]APU!$E$8199</definedName>
    <definedName name="ITEM7.12">[46]APU!$E$8259</definedName>
    <definedName name="ITEM7.13">[46]APU!$E$8320</definedName>
    <definedName name="ITEM7.14">[46]APU!$E$8381</definedName>
    <definedName name="ITEM7.15">[46]APU!$E$8442</definedName>
    <definedName name="ITEM7.16">[46]APU!$E$8560</definedName>
    <definedName name="ITEM7.17">[46]APU!$E$11244</definedName>
    <definedName name="ITEM7.18">[46]APU!$E$11305</definedName>
    <definedName name="ITEM7.19">[46]APU!$E$11366</definedName>
    <definedName name="ITEM7.2">[46]APU!$E$7650</definedName>
    <definedName name="ITEM7.20">[46]APU!$E$11427</definedName>
    <definedName name="ITEM7.21">[46]APU!$E$11488</definedName>
    <definedName name="ITEM7.22">[46]APU!$E$11671</definedName>
    <definedName name="ITEM7.23">[46]APU!$E$11732</definedName>
    <definedName name="ITEM7.24">[46]APU!$E$14599</definedName>
    <definedName name="ITEM7.25">[46]APU!$E$15209</definedName>
    <definedName name="ITEM7.26">[46]APU!$E$15270</definedName>
    <definedName name="ITEM7.27">[46]APU!$E$15331</definedName>
    <definedName name="ITEM7.28">[46]APU!$E$15392</definedName>
    <definedName name="ITEM7.29">[46]APU!$E$15453</definedName>
    <definedName name="ITEM7.3">[46]APU!$E$7711</definedName>
    <definedName name="ITEM7.30">[46]APU!$E$15514</definedName>
    <definedName name="ITEM7.31">[46]APU!$E$15575</definedName>
    <definedName name="ITEM7.32">[46]APU!$E$15636</definedName>
    <definedName name="ITEM7.33">[46]APU!$E$15697</definedName>
    <definedName name="ITEM7.34">[46]APU!$E$15758</definedName>
    <definedName name="ITEM7.35">[46]APU!$E$15819</definedName>
    <definedName name="ITEM7.4">[46]APU!$E$7772</definedName>
    <definedName name="ITEM7.5">[46]APU!$E$7833</definedName>
    <definedName name="ITEM7.6">[46]APU!$E$7894</definedName>
    <definedName name="ITEM7.7">[46]APU!$E$7955</definedName>
    <definedName name="ITEM7.8">[46]APU!$E$8016</definedName>
    <definedName name="ITEM7.9">[46]APU!$E$8077</definedName>
    <definedName name="ITEM704">#REF!</definedName>
    <definedName name="ITEM720">#REF!</definedName>
    <definedName name="ITEM900">#REF!</definedName>
    <definedName name="items">[15]ITEMS!$B$6:$B$176</definedName>
    <definedName name="ITEN320">#REF!</definedName>
    <definedName name="IvaSUtl">[12]PRESUPUESTO!#REF!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ornal">[19]Jornal!$A$12:$I$31</definedName>
    <definedName name="JRN">'[60]PRECIOS BÁSICOS'!$A$9:$F$19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">#REF!</definedName>
    <definedName name="kl">#REF!</definedName>
    <definedName name="kñy">#REF!</definedName>
    <definedName name="ko">[61]items!$C$4:$J$247</definedName>
    <definedName name="KTES_AL">#REF!</definedName>
    <definedName name="kuh">#REF!</definedName>
    <definedName name="kuy">#REF!</definedName>
    <definedName name="L_L" localSheetId="2">IF([0]!_xlnm.Database,[22]!__EST11+[22]!_EST8,[22]!__EST11)</definedName>
    <definedName name="L_L" localSheetId="3">IF([0]!_xlnm.Database,[22]!__EST11+[22]!_EST8,[22]!__EST11)</definedName>
    <definedName name="L_L" localSheetId="4">IF([0]!_xlnm.Database,[22]!__EST11+[22]!_EST8,[22]!__EST11)</definedName>
    <definedName name="L_L">IF([0]!_xlnm.Database,[22]!__EST11+[22]!_EST8,[22]!__EST11)</definedName>
    <definedName name="Last_Row" localSheetId="2">IF([0]!_xlnm.Database,[22]!__EST11+[22]!_EST8,[22]!__EST11)</definedName>
    <definedName name="Last_Row" localSheetId="3">IF([0]!_xlnm.Database,[22]!__EST11+[22]!_EST8,[22]!__EST11)</definedName>
    <definedName name="Last_Row" localSheetId="4">IF([0]!_xlnm.Database,[22]!__EST11+[22]!_EST8,[22]!__EST11)</definedName>
    <definedName name="Last_Row">IF([0]!_xlnm.Database,[22]!__EST11+[22]!_EST8,[22]!__EST11)</definedName>
    <definedName name="leo">#REF!</definedName>
    <definedName name="lhskjhdsk">[45]DATOS!#REF!</definedName>
    <definedName name="LICITACION">#REF!</definedName>
    <definedName name="LINEA">[15]DATOS!$B$16</definedName>
    <definedName name="LISTA">'[62]Lista obra'!$A$10:$F$349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2">[63]!absc</definedName>
    <definedName name="LOCA" localSheetId="3">[63]!absc</definedName>
    <definedName name="LOCA" localSheetId="4">[63]!absc</definedName>
    <definedName name="LOCA" localSheetId="0">[63]!absc</definedName>
    <definedName name="LOCA">[63]!absc</definedName>
    <definedName name="LOCA1" localSheetId="2">[64]!absc</definedName>
    <definedName name="LOCA1" localSheetId="3">[64]!absc</definedName>
    <definedName name="LOCA1" localSheetId="4">[64]!absc</definedName>
    <definedName name="LOCA1" localSheetId="0">[64]!absc</definedName>
    <definedName name="LOCA1">[64]!absc</definedName>
    <definedName name="LOI">#REF!</definedName>
    <definedName name="Longitud">#REF!</definedName>
    <definedName name="Longitud1">#REF!</definedName>
    <definedName name="Longitud2">#REF!</definedName>
    <definedName name="LUCY" localSheetId="2">OFFSET([0]!___PJ50,0,0,[41]!LOCA)</definedName>
    <definedName name="LUCY" localSheetId="3">OFFSET([0]!___PJ50,0,0,[41]!LOCA)</definedName>
    <definedName name="LUCY" localSheetId="4">OFFSET([0]!___PJ50,0,0,[41]!LOCA)</definedName>
    <definedName name="LUCY" localSheetId="0">OFFSET([0]!___PJ50,0,0,[41]!LOCA)</definedName>
    <definedName name="LUCY">OFFSET([0]!___PJ50,0,0,[41]!LOCA)</definedName>
    <definedName name="m" localSheetId="2">[0]!_rc+[22]!____pj51</definedName>
    <definedName name="m" localSheetId="3">[0]!_rc+[22]!____pj51</definedName>
    <definedName name="m" localSheetId="4">[0]!_rc+[22]!____pj51</definedName>
    <definedName name="m">[0]!_rc+[22]!____pj51</definedName>
    <definedName name="mac">#REF!</definedName>
    <definedName name="MAL">'[65]Estado Resumen'!#REF!&lt;2.5</definedName>
    <definedName name="MALO">'[66]ESTADO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_DE_OBRA">#REF!</definedName>
    <definedName name="MANOOBRA">[6]Database!$A$6:$G$31</definedName>
    <definedName name="mantenimiento">'[67]COSTOS OFICINA'!#REF!</definedName>
    <definedName name="MAP">'[68]PU (2)'!#REF!</definedName>
    <definedName name="Maquinaria">[69]Insum!$A$76:$E$99</definedName>
    <definedName name="MARTA" localSheetId="2">IF([22]!_EST14*[0]!__EST2*[22]!_EST14*[0]!_EST14&gt;0,1,0)</definedName>
    <definedName name="MARTA" localSheetId="3">IF([22]!_EST14*[0]!__EST2*[22]!_EST14*[0]!_EST14&gt;0,1,0)</definedName>
    <definedName name="MARTA" localSheetId="4">IF([22]!_EST14*[0]!__EST2*[22]!_EST14*[0]!_EST14&gt;0,1,0)</definedName>
    <definedName name="MARTA">IF([22]!_EST14*[0]!__EST2*[22]!_EST14*[0]!_EST14&gt;0,1,0)</definedName>
    <definedName name="MARTHA">[15]DATOS!$A$9</definedName>
    <definedName name="MAT">#REF!</definedName>
    <definedName name="MATER">[50]MATERIAL!$B$3:$B$580</definedName>
    <definedName name="MATERIALES">[50]MATERIAL!$B$2:$D$580</definedName>
    <definedName name="mdo">'[15]precios-básicos2002'!$C$131:$C$140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>#REF!</definedName>
    <definedName name="MO">[49]INS!$B$3:$G$27</definedName>
    <definedName name="mobra">'[15]precios-básicos2002'!$C$131:$E$140</definedName>
    <definedName name="mr">#REF!</definedName>
    <definedName name="Muebles_Wc">'[70]Ambientes '!$B$453:$B$461</definedName>
    <definedName name="MULTI">[3]A!#REF!</definedName>
    <definedName name="NANA" hidden="1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NN" localSheetId="2">[5]!absc</definedName>
    <definedName name="NNN" localSheetId="3">[5]!absc</definedName>
    <definedName name="NNN" localSheetId="4">[5]!absc</definedName>
    <definedName name="NNN" localSheetId="0">[5]!absc</definedName>
    <definedName name="NNN">[5]!absc</definedName>
    <definedName name="NO">#REF!</definedName>
    <definedName name="NOMBRE">#REF!</definedName>
    <definedName name="nr">#REF!</definedName>
    <definedName name="nt">#REF!</definedName>
    <definedName name="Num_Pmt_Per_Year">#REF!</definedName>
    <definedName name="Number_of_Payments" localSheetId="2">MATCH(0.01,End_Bal,-1)+1</definedName>
    <definedName name="Number_of_Payments" localSheetId="3">MATCH(0.01,[0]!End_Bal,-1)+1</definedName>
    <definedName name="Number_of_Payments" localSheetId="4">MATCH(0.01,[0]!End_Bal,-1)+1</definedName>
    <definedName name="Number_of_Payments">MATCH(0.01,End_Bal,-1)+1</definedName>
    <definedName name="NUNI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ra">[39]Datos!$B$1</definedName>
    <definedName name="OHMIOS">[42]Hoja1!$D$15:$R$20</definedName>
    <definedName name="oo">#REF!</definedName>
    <definedName name="ooo">#REF!</definedName>
    <definedName name="ORO">#REF!</definedName>
    <definedName name="os">#REF!</definedName>
    <definedName name="OSCAR">#REF!</definedName>
    <definedName name="PAG">#N/A</definedName>
    <definedName name="paquete1.5tons">#REF!</definedName>
    <definedName name="paquete10tons">#REF!</definedName>
    <definedName name="paquete12.5tons">#REF!</definedName>
    <definedName name="paquete15tons">#REF!</definedName>
    <definedName name="paquete2.5tons">#REF!</definedName>
    <definedName name="paquete20tons">#REF!</definedName>
    <definedName name="paquete25tons">#REF!</definedName>
    <definedName name="paquete2tons">#REF!</definedName>
    <definedName name="paquete30tons">#REF!</definedName>
    <definedName name="paquete3tons">#REF!</definedName>
    <definedName name="paquete4tons">#REF!</definedName>
    <definedName name="paquete5tons">#REF!</definedName>
    <definedName name="paquete7.5tons">#REF!</definedName>
    <definedName name="PARAMETROS">#N/A</definedName>
    <definedName name="PARTIDAS">[71]ALTAS!$F$5:$F$193</definedName>
    <definedName name="PATIOS">[30]INDICE!$A$9:$G$289</definedName>
    <definedName name="Pay_Date">#REF!</definedName>
    <definedName name="Pay_Num">#REF!</definedName>
    <definedName name="Payment_Date" localSheetId="2">DATE(YEAR([0]!_EST14),MONTH([0]!_EST14)+[0]!_EXC1,DAY([0]!_EST14))</definedName>
    <definedName name="Payment_Date" localSheetId="3">DATE(YEAR([0]!_EST14),MONTH([0]!_EST14)+[0]!_EXC1,DAY([0]!_EST14))</definedName>
    <definedName name="Payment_Date" localSheetId="4">DATE(YEAR([0]!_EST14),MONTH([0]!_EST14)+[0]!_EXC1,DAY([0]!_EST14))</definedName>
    <definedName name="Payment_Date">DATE(YEAR([0]!_EST14),MONTH([0]!_EST14)+[0]!_EXC1,DAY([0]!_EST14))</definedName>
    <definedName name="PAZ">#REF!</definedName>
    <definedName name="PERIODO">[13]CUMPLIMIENTO!$M$5</definedName>
    <definedName name="PESO14.2">#REF!</definedName>
    <definedName name="PESO14.3">#REF!</definedName>
    <definedName name="PESO14.4">#REF!</definedName>
    <definedName name="PMT">#REF!</definedName>
    <definedName name="pñ">#REF!</definedName>
    <definedName name="po">#REF!</definedName>
    <definedName name="POCA">'[6]U-P1'!$D$12:$D$18,'[6]U-P1'!$D$22:$D$31,'[6]U-P1'!$C$35:$D$38,'[6]U-P1'!$C$42:$D$50,'[6]U-P1'!#REF!,'[6]U-P1'!#REF!,'[6]U-P1'!#REF!,'[6]U-P1'!#REF!,'[6]U-P1'!$D$68:$D$74,'[6]U-P1'!$D$78:$D$87,'[6]U-P1'!$C$91:$D$94,'[6]U-P1'!$C$98:$D$106,'[6]U-P1'!#REF!,'[6]U-P1'!#REF!,'[6]U-P1'!#REF!,'[6]U-P1'!#REF!,'[6]U-P1'!$D$124:$D$130,'[6]U-P1'!$D$134:$D$143,'[6]U-P1'!$C$147:$D$150</definedName>
    <definedName name="poi">#REF!</definedName>
    <definedName name="POO">#REF!</definedName>
    <definedName name="pp">#REF!</definedName>
    <definedName name="PPPP">[72]PU!#REF!</definedName>
    <definedName name="ppppppp">#REF!</definedName>
    <definedName name="PPTO">#REF!</definedName>
    <definedName name="pre">#REF!</definedName>
    <definedName name="PRECIO">#REF!</definedName>
    <definedName name="precios">#REF!</definedName>
    <definedName name="prestaciones">[15]DATOS!$B$14</definedName>
    <definedName name="PRESUPUESTO">#REF!</definedName>
    <definedName name="Presupuesto_Maternidad">#REF!</definedName>
    <definedName name="PRESUPUESTOCLIENTE3" hidden="1">#REF!</definedName>
    <definedName name="primer">'[11]ESTADO RED'!#REF!</definedName>
    <definedName name="Princ">#REF!</definedName>
    <definedName name="Print_Area">#REF!</definedName>
    <definedName name="PRINT_AREA_MI">#REF!</definedName>
    <definedName name="Print_Area_Reset" localSheetId="2">OFFSET([0]!___PJ50,0,0,[0]!_EST12)</definedName>
    <definedName name="Print_Area_Reset" localSheetId="3">OFFSET([0]!___PJ50,0,0,[0]!_EST12)</definedName>
    <definedName name="Print_Area_Reset" localSheetId="4">OFFSET([0]!___PJ50,0,0,[0]!_EST12)</definedName>
    <definedName name="Print_Area_Reset">OFFSET([0]!___PJ50,0,0,[0]!_EST12)</definedName>
    <definedName name="Print_Titles">#REF!</definedName>
    <definedName name="Print_Titles_MI">#REF!</definedName>
    <definedName name="Programa">[36]Validaciones!$B$3:$B$4</definedName>
    <definedName name="proj_id">'[73]Project Management Main'!$D$9</definedName>
    <definedName name="proj_mgr">'[73]Project Management Main'!$D$12</definedName>
    <definedName name="proj_nm">'[73]Project Management Main'!$D$10</definedName>
    <definedName name="PRORROGA">#REF!</definedName>
    <definedName name="PROYECCION">#REF!</definedName>
    <definedName name="prueba">#REF!</definedName>
    <definedName name="PRUEBA2">#REF!</definedName>
    <definedName name="PTO..ALC">#REF!</definedName>
    <definedName name="PWINCHE2000K">[74]Insumos!$D$568</definedName>
    <definedName name="Q">#REF!</definedName>
    <definedName name="QQ">[75]glvc!#REF!</definedName>
    <definedName name="qqq">#REF!</definedName>
    <definedName name="QQQQ">#REF!</definedName>
    <definedName name="qsrfqwrwe">#REF!</definedName>
    <definedName name="qw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ateadohormigon">[76]I.HORMIGON!$J$81</definedName>
    <definedName name="rds">#REF!</definedName>
    <definedName name="REAJUSTE">#REF!</definedName>
    <definedName name="REAJUSTES">#REF!</definedName>
    <definedName name="REG">'[65]Estado Resumen'!XFC1&gt;2.5</definedName>
    <definedName name="REGBT">#N/A</definedName>
    <definedName name="regional">[29]CARRETERAS!$A$2</definedName>
    <definedName name="REGULAR">'[66]ESTADO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G">#REF!</definedName>
    <definedName name="repuesto">#REF!</definedName>
    <definedName name="residente">'[29]GENERALIDADES '!$E$9</definedName>
    <definedName name="RESUM">'[21]1'!#REF!</definedName>
    <definedName name="resum2">'[9]PU (2)'!#REF!</definedName>
    <definedName name="RESUMEN">#N/A</definedName>
    <definedName name="resumendescargadero">#REF!</definedName>
    <definedName name="resumentanques">[77]Resumen!$I$3:$CC$27</definedName>
    <definedName name="rfref">#REF!</definedName>
    <definedName name="RICO" localSheetId="2">IF([22]!_EST14*[0]!__EST2*[22]!_EST14*[0]!_EST14&gt;0,1,0)</definedName>
    <definedName name="RICO" localSheetId="3">IF([22]!_EST14*[0]!__EST2*[22]!_EST14*[0]!_EST14&gt;0,1,0)</definedName>
    <definedName name="RICO" localSheetId="4">IF([22]!_EST14*[0]!__EST2*[22]!_EST14*[0]!_EST14&gt;0,1,0)</definedName>
    <definedName name="RICO">IF([22]!_EST14*[0]!__EST2*[22]!_EST14*[0]!_EST14&gt;0,1,0)</definedName>
    <definedName name="rl">#REF!</definedName>
    <definedName name="rlo">#REF!</definedName>
    <definedName name="rm">#REF!</definedName>
    <definedName name="rñ">#REF!</definedName>
    <definedName name="RODOLFO">'[1]APUS NUEVOS-1'!#REF!</definedName>
    <definedName name="rr">#REF!</definedName>
    <definedName name="rt">#REF!</definedName>
    <definedName name="rte">#REF!</definedName>
    <definedName name="rty">#REF!</definedName>
    <definedName name="RUTA" localSheetId="2">DATE(YEAR([41]!Loan_Start),MONTH([41]!Loan_Start)+[0]!_EXC1,DAY([41]!Loan_Start))</definedName>
    <definedName name="RUTA" localSheetId="3">DATE(YEAR([41]!Loan_Start),MONTH([41]!Loan_Start)+[0]!_EXC1,DAY([41]!Loan_Start))</definedName>
    <definedName name="RUTA" localSheetId="4">DATE(YEAR([41]!Loan_Start),MONTH([41]!Loan_Start)+[0]!_EXC1,DAY([41]!Loan_Start))</definedName>
    <definedName name="RUTA" localSheetId="0">DATE(YEAR([41]!Loan_Start),MONTH([41]!Loan_Start)+[0]!_EXC1,DAY([41]!Loan_Start))</definedName>
    <definedName name="RUTA">DATE(YEAR([41]!Loan_Start),MONTH([41]!Loan_Start)+[0]!_EXC1,DAY([41]!Loan_Start))</definedName>
    <definedName name="RW">[78]items!$C$4:$J$248</definedName>
    <definedName name="ry">#REF!</definedName>
    <definedName name="s">[3]A!#REF!</definedName>
    <definedName name="SALID1">#REF!</definedName>
    <definedName name="sbe">#REF!</definedName>
    <definedName name="SbtPpto">[12]PRESUPUESTO!$G$483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df">#REF!</definedName>
    <definedName name="SE">[79]Datos!$B$3:$D$72</definedName>
    <definedName name="segundo">'[11]ESTADO RED'!#REF!</definedName>
    <definedName name="sfrg" localSheetId="2">[0]!_rc+[22]!____pj51</definedName>
    <definedName name="sfrg" localSheetId="3">[0]!_rc+[22]!____pj51</definedName>
    <definedName name="sfrg" localSheetId="4">[0]!_rc+[22]!____pj51</definedName>
    <definedName name="sfrg">[0]!_rc+[22]!____pj51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plit1.5tons">#REF!</definedName>
    <definedName name="split10tons">#REF!</definedName>
    <definedName name="split12.5tons">#REF!</definedName>
    <definedName name="split15tons">#REF!</definedName>
    <definedName name="split1ton">#REF!</definedName>
    <definedName name="split2.5tons">#REF!</definedName>
    <definedName name="split20tons">#REF!</definedName>
    <definedName name="split2tons">#REF!</definedName>
    <definedName name="split3tons">#REF!</definedName>
    <definedName name="split4tons">#REF!</definedName>
    <definedName name="split5tons">#REF!</definedName>
    <definedName name="split7.5tons">#REF!</definedName>
    <definedName name="splitt15tons">#REF!</definedName>
    <definedName name="sr">#REF!</definedName>
    <definedName name="ss">#REF!</definedName>
    <definedName name="SSS">'[21]1'!#REF!</definedName>
    <definedName name="SSSSS">#REF!</definedName>
    <definedName name="SSSSSSS" localSheetId="2">IF([22]!_EST14*[0]!__EST2*[22]!_EST14*[0]!_EST14&gt;0,1,0)</definedName>
    <definedName name="SSSSSSS" localSheetId="3">IF([22]!_EST14*[0]!__EST2*[22]!_EST14*[0]!_EST14&gt;0,1,0)</definedName>
    <definedName name="SSSSSSS" localSheetId="4">IF([22]!_EST14*[0]!__EST2*[22]!_EST14*[0]!_EST14&gt;0,1,0)</definedName>
    <definedName name="SSSSSSS">IF([22]!_EST14*[0]!__EST2*[22]!_EST14*[0]!_EST14&gt;0,1,0)</definedName>
    <definedName name="st">#REF!</definedName>
    <definedName name="SUBA">'[80]SUB APU'!$A:$D</definedName>
    <definedName name="t" localSheetId="2">[5]!absc</definedName>
    <definedName name="t" localSheetId="3">[5]!absc</definedName>
    <definedName name="t" localSheetId="4">[5]!absc</definedName>
    <definedName name="t" localSheetId="0">[5]!absc</definedName>
    <definedName name="t">[5]!absc</definedName>
    <definedName name="TABLA">#REF!</definedName>
    <definedName name="tabla2">#REF!</definedName>
    <definedName name="tb">#REF!</definedName>
    <definedName name="TECN" localSheetId="2">DATE(YEAR([0]!_EST14),MONTH([0]!_EST14)+[0]!_EXC1,DAY([0]!_EST14))</definedName>
    <definedName name="TECN" localSheetId="3">DATE(YEAR([0]!_EST14),MONTH([0]!_EST14)+[0]!_EXC1,DAY([0]!_EST14))</definedName>
    <definedName name="TECN" localSheetId="4">DATE(YEAR([0]!_EST14),MONTH([0]!_EST14)+[0]!_EXC1,DAY([0]!_EST14))</definedName>
    <definedName name="TECN">DATE(YEAR([0]!_EST14),MONTH([0]!_EST14)+[0]!_EXC1,DAY([0]!_EST14))</definedName>
    <definedName name="TEST1">#REF!</definedName>
    <definedName name="th">#REF!</definedName>
    <definedName name="TIPO">#REF!</definedName>
    <definedName name="tipov">#REF!</definedName>
    <definedName name="TIT">#REF!</definedName>
    <definedName name="titi" localSheetId="2">IF([22]!_EST14*[0]!__EST2*[22]!_EST14*[0]!_EST14&gt;0,1,0)</definedName>
    <definedName name="titi" localSheetId="3">IF([22]!_EST14*[0]!__EST2*[22]!_EST14*[0]!_EST14&gt;0,1,0)</definedName>
    <definedName name="titi" localSheetId="4">IF([22]!_EST14*[0]!__EST2*[22]!_EST14*[0]!_EST14&gt;0,1,0)</definedName>
    <definedName name="titi">IF([22]!_EST14*[0]!__EST2*[22]!_EST14*[0]!_EST14&gt;0,1,0)</definedName>
    <definedName name="TITO" localSheetId="2">IF([0]!_EXC9,[22]!__EST11+[22]!Print_Area,[22]!__EST11)</definedName>
    <definedName name="TITO" localSheetId="3">IF([0]!_EXC9,[22]!__EST11+[22]!Print_Area,[22]!__EST11)</definedName>
    <definedName name="TITO" localSheetId="4">IF([0]!_EXC9,[22]!__EST11+[22]!Print_Area,[22]!__EST11)</definedName>
    <definedName name="TITO" localSheetId="0">IF([0]!_EXC9,[22]!__EST11+[22]!Print_Area,[22]!__EST11)</definedName>
    <definedName name="TITO">IF([0]!_EXC9,[22]!__EST11+[22]!Print_Area,[22]!__EST11)</definedName>
    <definedName name="TITOF" localSheetId="2">IF([0]!_EXC9,[22]!__EST11+[22]!Print_Area,[22]!__EST11)</definedName>
    <definedName name="TITOF" localSheetId="3">IF([0]!_EXC9,[22]!__EST11+[22]!Print_Area,[22]!__EST11)</definedName>
    <definedName name="TITOF" localSheetId="4">IF([0]!_EXC9,[22]!__EST11+[22]!Print_Area,[22]!__EST11)</definedName>
    <definedName name="TITOF" localSheetId="0">IF([0]!_EXC9,[22]!__EST11+[22]!Print_Area,[22]!__EST11)</definedName>
    <definedName name="TITOF">IF([0]!_EXC9,[22]!__EST11+[22]!Print_Area,[22]!__EST11)</definedName>
    <definedName name="titu">#REF!</definedName>
    <definedName name="titu2">#REF!</definedName>
    <definedName name="TITULO">#REF!</definedName>
    <definedName name="TITULOS">#REF!</definedName>
    <definedName name="_xlnm.Print_Titles" localSheetId="0">'ICCU (2)'!$2:$7</definedName>
    <definedName name="_xlnm.Print_Titles">#REF!</definedName>
    <definedName name="tj">#REF!</definedName>
    <definedName name="tl">#REF!</definedName>
    <definedName name="tn">#REF!</definedName>
    <definedName name="TO">[3]A!#REF!</definedName>
    <definedName name="TOT">#REF!</definedName>
    <definedName name="Total">#REF!</definedName>
    <definedName name="Total_Interest">#REF!</definedName>
    <definedName name="Total_Pay">#REF!</definedName>
    <definedName name="Total_Payment" localSheetId="2">[0]!_rc+[22]!____pj51</definedName>
    <definedName name="Total_Payment" localSheetId="3">[0]!_rc+[22]!____pj51</definedName>
    <definedName name="Total_Payment" localSheetId="4">[0]!_rc+[22]!____pj51</definedName>
    <definedName name="Total_Payment">[0]!_rc+[22]!____pj51</definedName>
    <definedName name="TOTAL1">[40]INFORME_V180213!$H$57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FO">#N/A</definedName>
    <definedName name="TRANSPORTES">#REF!</definedName>
    <definedName name="TRAT">[81]desmonte!$E$48</definedName>
    <definedName name="trimestre1">'[23]ESTADO RED'!$E$8</definedName>
    <definedName name="TRM">'[6]Reajustes estimados'!$D$28</definedName>
    <definedName name="tt">#REF!</definedName>
    <definedName name="TtlCD">[12]PRESUPUESTO!$G$486</definedName>
    <definedName name="ttt" hidden="1">#REF!</definedName>
    <definedName name="TTTTTT">[75]glvc!#REF!</definedName>
    <definedName name="TUPI" localSheetId="2">MATCH(0.01,End_Bal,-1)+1</definedName>
    <definedName name="TUPI" localSheetId="3">MATCH(0.01,[0]!End_Bal,-1)+1</definedName>
    <definedName name="TUPI" localSheetId="4">MATCH(0.01,[0]!End_Bal,-1)+1</definedName>
    <definedName name="TUPI">MATCH(0.01,End_Bal,-1)+1</definedName>
    <definedName name="TY">#REF!</definedName>
    <definedName name="tyu">#REF!</definedName>
    <definedName name="U">'[82]Prestaciones  80%  CORREGIR '!#REF!</definedName>
    <definedName name="UE">'[6]Reajustes estimados'!$G$14</definedName>
    <definedName name="ui">#REF!</definedName>
    <definedName name="UM">'[6]Reajustes estimados'!$G$15</definedName>
    <definedName name="UMO">'[6]Reajustes estimados'!$G$17</definedName>
    <definedName name="UNIDAD">#REF!</definedName>
    <definedName name="UNIDAD1">[43]ITEMS!$C$2</definedName>
    <definedName name="UNIDAD521">[44]ITEMS!$C$522</definedName>
    <definedName name="Unidades">[83]Presup_Cancha!$J$14:$J$18</definedName>
    <definedName name="UNITARIOS">#REF!</definedName>
    <definedName name="UT">'[6]Reajustes estimados'!$G$16</definedName>
    <definedName name="Utilidad">[12]PRESUPUESTO!$F$489</definedName>
    <definedName name="uu">#REF!</definedName>
    <definedName name="uxd">#REF!</definedName>
    <definedName name="uy">#REF!</definedName>
    <definedName name="v">#REF!</definedName>
    <definedName name="valor1">#REF!</definedName>
    <definedName name="valor2">#REF!</definedName>
    <definedName name="VALOR3">#REF!</definedName>
    <definedName name="Values_Entered" localSheetId="2">IF([22]!_EST14*[0]!__EST2*[22]!_EST14*[0]!_EST14&gt;0,1,0)</definedName>
    <definedName name="Values_Entered" localSheetId="3">IF([22]!_EST14*[0]!__EST2*[22]!_EST14*[0]!_EST14&gt;0,1,0)</definedName>
    <definedName name="Values_Entered" localSheetId="4">IF([22]!_EST14*[0]!__EST2*[22]!_EST14*[0]!_EST14&gt;0,1,0)</definedName>
    <definedName name="Values_Entered">IF([22]!_EST14*[0]!__EST2*[22]!_EST14*[0]!_EST14&gt;0,1,0)</definedName>
    <definedName name="variacion">[19]Datos!$B$8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[79]Datos!$H$2:$H$6</definedName>
    <definedName name="victo">#REF!</definedName>
    <definedName name="vm">#REF!</definedName>
    <definedName name="VOL">#REF!</definedName>
    <definedName name="vv">#REF!</definedName>
    <definedName name="VVV">#REF!</definedName>
    <definedName name="w" localSheetId="2">[0]!_rc+[22]!____pj51</definedName>
    <definedName name="w" localSheetId="3">[0]!_rc+[22]!____pj51</definedName>
    <definedName name="w" localSheetId="4">[0]!_rc+[22]!____pj51</definedName>
    <definedName name="w">[0]!_rc+[22]!____pj51</definedName>
    <definedName name="we">#REF!</definedName>
    <definedName name="WER">'[24]Res-Accide-10'!$S$2:$S$7</definedName>
    <definedName name="WILSON">'[24]Res-Accide-10'!#REF!</definedName>
    <definedName name="wj">#REF!</definedName>
    <definedName name="wl">#REF!</definedName>
    <definedName name="WREHTH">#REF!</definedName>
    <definedName name="ws">#REF!</definedName>
    <definedName name="WSERWEER">'[84]COSTOS OFICINA'!#REF!</definedName>
    <definedName name="ww">#REF!</definedName>
    <definedName name="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xxxxxxxxxxxxxxxxx">#REF!</definedName>
    <definedName name="y">#REF!</definedName>
    <definedName name="YA" hidden="1">#REF!</definedName>
    <definedName name="yn">#REF!</definedName>
    <definedName name="yu">#REF!</definedName>
    <definedName name="yui">#REF!</definedName>
    <definedName name="YUIO">#REF!</definedName>
    <definedName name="yy">#REF!</definedName>
    <definedName name="YYY">#REF!</definedName>
    <definedName name="z">#REF!</definedName>
    <definedName name="Z_086A872D_15DF_436A_8459_CE22F6819FF4_.wvu.Rows" hidden="1">[7]Presentacion!#REF!</definedName>
    <definedName name="Z_D55C8B2E_861A_459E_9D09_3AF38A1DE99E_.wvu.Rows" hidden="1">[7]Presentacion!#REF!</definedName>
    <definedName name="Z_F540D718_D9AA_403F_AE49_60D937FD77E5_.wvu.Rows" hidden="1">[7]Presentacion!#REF!</definedName>
    <definedName name="ZAPATA_MONOLITO">[85]VECINA!#REF!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'[33]A.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6" i="9" l="1"/>
  <c r="L47" i="9"/>
  <c r="L48" i="9"/>
  <c r="L49" i="9"/>
  <c r="L50" i="9"/>
  <c r="L51" i="9"/>
  <c r="L52" i="9"/>
  <c r="L53" i="9"/>
  <c r="L45" i="9"/>
  <c r="M34" i="9"/>
  <c r="F22" i="1" s="1"/>
  <c r="L32" i="9"/>
  <c r="L31" i="9"/>
  <c r="L30" i="9"/>
  <c r="L29" i="9"/>
  <c r="L28" i="9"/>
  <c r="L27" i="9"/>
  <c r="L26" i="9"/>
  <c r="L25" i="9"/>
  <c r="L24" i="9"/>
  <c r="L22" i="9"/>
  <c r="L21" i="9"/>
  <c r="L20" i="9"/>
  <c r="L19" i="9"/>
  <c r="M18" i="9"/>
  <c r="F16" i="1" s="1"/>
  <c r="G7" i="10"/>
  <c r="C7" i="10"/>
  <c r="I34" i="10"/>
  <c r="M45" i="9" l="1"/>
  <c r="F23" i="1" s="1"/>
  <c r="M27" i="9"/>
  <c r="F20" i="1" s="1"/>
  <c r="M24" i="9"/>
  <c r="F19" i="1" s="1"/>
  <c r="M19" i="9"/>
  <c r="F17" i="1" s="1"/>
  <c r="I33" i="10" l="1"/>
  <c r="I35" i="10" s="1"/>
  <c r="I18" i="10" l="1"/>
  <c r="I19" i="10"/>
  <c r="I20" i="10"/>
  <c r="I21" i="10"/>
  <c r="I22" i="10"/>
  <c r="I23" i="10"/>
  <c r="I29" i="10"/>
  <c r="I17" i="10"/>
  <c r="I12" i="10"/>
  <c r="I11" i="10"/>
  <c r="I10" i="10"/>
  <c r="B3" i="10"/>
  <c r="M17" i="9"/>
  <c r="F15" i="1" s="1"/>
  <c r="L16" i="9"/>
  <c r="L15" i="9"/>
  <c r="M14" i="9"/>
  <c r="F13" i="1" s="1"/>
  <c r="L13" i="9"/>
  <c r="L12" i="9"/>
  <c r="L11" i="9"/>
  <c r="L10" i="9"/>
  <c r="L9" i="9"/>
  <c r="L8" i="9"/>
  <c r="M6" i="9"/>
  <c r="M5" i="9"/>
  <c r="B6" i="9"/>
  <c r="C6" i="9"/>
  <c r="D6" i="9"/>
  <c r="A7" i="9"/>
  <c r="B7" i="9"/>
  <c r="C7" i="9"/>
  <c r="D7" i="9"/>
  <c r="B8" i="9"/>
  <c r="C8" i="9"/>
  <c r="D8" i="9"/>
  <c r="B11" i="9"/>
  <c r="C11" i="9"/>
  <c r="D11" i="9"/>
  <c r="B14" i="9"/>
  <c r="C14" i="9"/>
  <c r="D14" i="9"/>
  <c r="B15" i="9"/>
  <c r="C15" i="9"/>
  <c r="D15" i="9"/>
  <c r="B17" i="9"/>
  <c r="C17" i="9"/>
  <c r="D17" i="9"/>
  <c r="B18" i="9"/>
  <c r="C18" i="9"/>
  <c r="D18" i="9"/>
  <c r="B19" i="9"/>
  <c r="C19" i="9"/>
  <c r="D19" i="9"/>
  <c r="A23" i="9"/>
  <c r="B23" i="9"/>
  <c r="C23" i="9"/>
  <c r="D23" i="9"/>
  <c r="B24" i="9"/>
  <c r="C24" i="9"/>
  <c r="D24" i="9"/>
  <c r="B27" i="9"/>
  <c r="C27" i="9"/>
  <c r="D27" i="9"/>
  <c r="A33" i="9"/>
  <c r="B33" i="9"/>
  <c r="C33" i="9"/>
  <c r="D33" i="9"/>
  <c r="B34" i="9"/>
  <c r="C34" i="9"/>
  <c r="D34" i="9"/>
  <c r="B45" i="9"/>
  <c r="C45" i="9"/>
  <c r="D45" i="9"/>
  <c r="B54" i="9"/>
  <c r="C54" i="9"/>
  <c r="D54" i="9"/>
  <c r="B5" i="9"/>
  <c r="C5" i="9"/>
  <c r="D5" i="9"/>
  <c r="B4" i="9"/>
  <c r="C4" i="9"/>
  <c r="D4" i="9"/>
  <c r="A4" i="9"/>
  <c r="M8" i="9" l="1"/>
  <c r="F11" i="1" s="1"/>
  <c r="M15" i="9"/>
  <c r="F14" i="1" s="1"/>
  <c r="I24" i="10"/>
  <c r="I13" i="10"/>
  <c r="M11" i="9"/>
  <c r="F12" i="1" s="1"/>
  <c r="I38" i="10" l="1"/>
  <c r="G15" i="1" s="1"/>
  <c r="I10" i="6" l="1"/>
  <c r="G7" i="6"/>
  <c r="C7" i="6"/>
  <c r="G32" i="6"/>
  <c r="I32" i="6" s="1"/>
  <c r="I33" i="6" s="1"/>
  <c r="I28" i="6"/>
  <c r="H20" i="6"/>
  <c r="I19" i="6"/>
  <c r="I18" i="6"/>
  <c r="I13" i="6"/>
  <c r="I12" i="6"/>
  <c r="I11" i="6"/>
  <c r="I14" i="6" s="1"/>
  <c r="B3" i="6"/>
  <c r="B22" i="1"/>
  <c r="A34" i="9" s="1"/>
  <c r="B19" i="1"/>
  <c r="B11" i="1"/>
  <c r="G7" i="2"/>
  <c r="B9" i="1"/>
  <c r="A5" i="9" s="1"/>
  <c r="I45" i="2"/>
  <c r="I44" i="2"/>
  <c r="I43" i="2"/>
  <c r="I42" i="2"/>
  <c r="I38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3" i="2"/>
  <c r="I12" i="2"/>
  <c r="I11" i="2"/>
  <c r="I10" i="2"/>
  <c r="C7" i="2"/>
  <c r="B3" i="2"/>
  <c r="H23" i="1"/>
  <c r="H22" i="1"/>
  <c r="H19" i="1"/>
  <c r="H17" i="1"/>
  <c r="H16" i="1"/>
  <c r="H15" i="1"/>
  <c r="H14" i="1"/>
  <c r="H13" i="1"/>
  <c r="H12" i="1"/>
  <c r="H11" i="1"/>
  <c r="G9" i="1"/>
  <c r="H9" i="1" s="1"/>
  <c r="I33" i="2" l="1"/>
  <c r="I14" i="2"/>
  <c r="I46" i="2"/>
  <c r="B12" i="1"/>
  <c r="A8" i="9"/>
  <c r="B20" i="1"/>
  <c r="A24" i="9"/>
  <c r="B23" i="1"/>
  <c r="I23" i="6"/>
  <c r="I36" i="6" s="1"/>
  <c r="G20" i="1" s="1"/>
  <c r="H20" i="1" s="1"/>
  <c r="B7" i="2"/>
  <c r="I49" i="2" l="1"/>
  <c r="A6" i="9"/>
  <c r="B13" i="1"/>
  <c r="A11" i="9"/>
  <c r="A54" i="9"/>
  <c r="A45" i="9"/>
  <c r="A27" i="9"/>
  <c r="B7" i="6"/>
  <c r="H24" i="1" l="1"/>
  <c r="H25" i="1" s="1"/>
  <c r="H26" i="1" s="1"/>
  <c r="B14" i="1"/>
  <c r="A14" i="9"/>
  <c r="B15" i="1" l="1"/>
  <c r="A15" i="9"/>
  <c r="B7" i="10" l="1"/>
  <c r="B16" i="1"/>
  <c r="B17" i="1" s="1"/>
  <c r="A17" i="9"/>
  <c r="A19" i="9" l="1"/>
  <c r="A18" i="9"/>
</calcChain>
</file>

<file path=xl/sharedStrings.xml><?xml version="1.0" encoding="utf-8"?>
<sst xmlns="http://schemas.openxmlformats.org/spreadsheetml/2006/main" count="259" uniqueCount="115">
  <si>
    <t>ITEM</t>
  </si>
  <si>
    <t>CODIGO</t>
  </si>
  <si>
    <t>DESCRIPCION</t>
  </si>
  <si>
    <t>UNIDAD</t>
  </si>
  <si>
    <t>CANTIDAD</t>
  </si>
  <si>
    <t>Vr. UNITARIO</t>
  </si>
  <si>
    <t>Vr. TOTAL</t>
  </si>
  <si>
    <t>ENTRADA PRINCIPAL Y CERCADO</t>
  </si>
  <si>
    <t>I.N</t>
  </si>
  <si>
    <t>CERRAMIENTO MALLA ESLABONADA H=1,5M CALIBRE 10, OJO 2"X2", CON TUBERÍA REDONDA GALVANIZADA D=1,5" ESPESOR 2MM CON TAPA, ANGULO 2"X3/16", PLATINA 1/2"X1/8", 3 HILOS DE ALAMBRE DE PÚAS EN LA PARTE SUPERIOR Y PINTADA CON ESMALTE COLOR ALUMINIO CROMADO. INCLUYE EXCAVACIÓN PARA CIMENTACIÓN, VIGAS DE CIMIENTO CON REFUERZO SECCIÓN 0,25M X 0,25M, COLUMNAS REFORZADAS SECCIÓN 0,2M X 0,15M, H=0,5M SEPRADAS CADA 2M Y MURO EN LADRILLO LIMPIO #10 EN SOGA H=0,5M.</t>
  </si>
  <si>
    <t>ML</t>
  </si>
  <si>
    <t>M2</t>
  </si>
  <si>
    <t>ADECUACIONES LABORATORIO</t>
  </si>
  <si>
    <t>PLANTA INTERIOR</t>
  </si>
  <si>
    <t>PLANTA INTERIOR SOTANO</t>
  </si>
  <si>
    <t>KG</t>
  </si>
  <si>
    <t>COSTOS DIRECTOS</t>
  </si>
  <si>
    <t>AIU</t>
  </si>
  <si>
    <t>COSTO TOTAL</t>
  </si>
  <si>
    <t>UND</t>
  </si>
  <si>
    <t>M3</t>
  </si>
  <si>
    <t>ANALISIS DE PRECIOS UNITARIOS</t>
  </si>
  <si>
    <t>ALCALDIA MUNICIPIO DE ANOLAIMA CUNDINAMARCA</t>
  </si>
  <si>
    <t>DESCRIPCION DE LA ACTIVIDAD</t>
  </si>
  <si>
    <t>I. EUIPOS</t>
  </si>
  <si>
    <t>No.</t>
  </si>
  <si>
    <t>Descripción</t>
  </si>
  <si>
    <t>Tipo/Unidad</t>
  </si>
  <si>
    <t>Cantidad</t>
  </si>
  <si>
    <t>Valor</t>
  </si>
  <si>
    <t>Rendimiento</t>
  </si>
  <si>
    <t>Compresor (barrido y soplado)</t>
  </si>
  <si>
    <t>$/hora</t>
  </si>
  <si>
    <t>Equipo de soldadura 250 AMP</t>
  </si>
  <si>
    <t>Herramienta Menor</t>
  </si>
  <si>
    <t>%</t>
  </si>
  <si>
    <t>Mezcladora de concreto</t>
  </si>
  <si>
    <t xml:space="preserve">Sub Total </t>
  </si>
  <si>
    <t>II. MATERIALES</t>
  </si>
  <si>
    <t>Unidad</t>
  </si>
  <si>
    <t>Precio Unit.</t>
  </si>
  <si>
    <t>ACERO Fy=420 Mpa (60.000 PSI) D&gt;1/4"</t>
  </si>
  <si>
    <t>ALAMBRE DE PUA CALIBRE 12.5</t>
  </si>
  <si>
    <t>ANGULO 2" X 3/16"</t>
  </si>
  <si>
    <t>DISOLVENTE</t>
  </si>
  <si>
    <t>GAL</t>
  </si>
  <si>
    <t>ESMALTE ALUMINIO CROMADO</t>
  </si>
  <si>
    <t>LADRILLO LIMPIO #10 (24 X 10 X 6.5 CM)</t>
  </si>
  <si>
    <t>MALLA ESLABONADA GALVANIZADA 2" #10</t>
  </si>
  <si>
    <t>PLATINA DE 1/2" X 1/8"</t>
  </si>
  <si>
    <t>SOLDADURA 6011 X 1/8</t>
  </si>
  <si>
    <t>TAPA GALVANIZADA DE 1/2"</t>
  </si>
  <si>
    <t>TUBO GALVANIZADO REDONDO DIAMTRO 1/2", ESPESOR 2 MM</t>
  </si>
  <si>
    <t>FORMALETA EN MADERA</t>
  </si>
  <si>
    <t>INSUMOS PARA CONCRETO 10 Mpa (1500 PSI)</t>
  </si>
  <si>
    <t xml:space="preserve">INSUMOS PARA CONCRETO 21 Mpa (3000 PSI) </t>
  </si>
  <si>
    <t xml:space="preserve">INSUMO PARA MORTERO 1:3 </t>
  </si>
  <si>
    <t xml:space="preserve"> </t>
  </si>
  <si>
    <t>III. TRANSPORTE</t>
  </si>
  <si>
    <t>Material</t>
  </si>
  <si>
    <t>Tarifa</t>
  </si>
  <si>
    <t>IV. MANO DE OBRA</t>
  </si>
  <si>
    <t xml:space="preserve">No. </t>
  </si>
  <si>
    <t>Trabajador</t>
  </si>
  <si>
    <t>AYUDANTE</t>
  </si>
  <si>
    <t>$/día</t>
  </si>
  <si>
    <t>AYUDANTE DE CERRAJERÍA</t>
  </si>
  <si>
    <t>MAESTRO DE CERRAJERÍA</t>
  </si>
  <si>
    <t>OFICIAL</t>
  </si>
  <si>
    <t>TOTAL COSTO DIRECTO</t>
  </si>
  <si>
    <t>Jornal</t>
  </si>
  <si>
    <t>Prestaciones</t>
  </si>
  <si>
    <t>Jornal Total</t>
  </si>
  <si>
    <t>MURO EN SUPERBOARD DOBLE CARA 0.12 M</t>
  </si>
  <si>
    <t>ESTUCO Y VINILO 3 MANOS</t>
  </si>
  <si>
    <t>MESON EN CONCRETO 2500 PSI, E=0.1 (INC. REFUERZO)</t>
  </si>
  <si>
    <t>BALDOSA CERÁMICA PISO-PARED 20X20 CALIDAD PRIMERA</t>
  </si>
  <si>
    <t>UN</t>
  </si>
  <si>
    <t>SUMINISTRO E INSTALACIÓN LAVAPLATOS DE EMPOTRAR EN ACERO INOXIDABLE 45X49 cm (INCLUYE ACCESORIOS Y GRIFERÍA)</t>
  </si>
  <si>
    <t>LT</t>
  </si>
  <si>
    <t>FILOS O DILATACIONES S/MURO</t>
  </si>
  <si>
    <t>VIDRIO TRANSPARENTE 4 MM</t>
  </si>
  <si>
    <t>LIMPIEZA DE PISOS CERAMICOS, CON CEPILLO, AGUA Y ÁCIDO MURIÁTICO</t>
  </si>
  <si>
    <t>ANDAMIO SECCIÓN</t>
  </si>
  <si>
    <t>AGUA</t>
  </si>
  <si>
    <t>ÁCIDO MURIATICO</t>
  </si>
  <si>
    <t>AYUDANTE (1) AA</t>
  </si>
  <si>
    <t>VINILO SOBRE PAÑETE 2 MANOS</t>
  </si>
  <si>
    <t>ESMALTE SOBRE LAMINA LINEAL</t>
  </si>
  <si>
    <t xml:space="preserve">DESCRIPCIÓN ITEM </t>
  </si>
  <si>
    <t>LARGO </t>
  </si>
  <si>
    <t>ANCHO </t>
  </si>
  <si>
    <t>ALTO</t>
  </si>
  <si>
    <t>PESO</t>
  </si>
  <si>
    <t>AREA</t>
  </si>
  <si>
    <t>TOTAL</t>
  </si>
  <si>
    <t>PERIMETRO ENTRADA</t>
  </si>
  <si>
    <t xml:space="preserve">ENTRADA PRINCIPAL </t>
  </si>
  <si>
    <t>MURO</t>
  </si>
  <si>
    <t>MENOS ÁREA PUERTA</t>
  </si>
  <si>
    <t>MESON DE BAJO</t>
  </si>
  <si>
    <t>TABLETA</t>
  </si>
  <si>
    <t>PUERTA EN MADERA MACIZA TIPO CEDRO MARCO Y NAVE (0.60-0.70 X 2m)</t>
  </si>
  <si>
    <t>I. EQUIPOS</t>
  </si>
  <si>
    <t>Compresor de aire 100 lb motor eléctrico 2HP</t>
  </si>
  <si>
    <t>Biasagra cobre nudo 3"</t>
  </si>
  <si>
    <t>Barniz brillante</t>
  </si>
  <si>
    <t>Cerradura de pestillo tipo pomo madera</t>
  </si>
  <si>
    <t>Lija de agua No. 180</t>
  </si>
  <si>
    <t>Marco en Madera Cedro Puerta de 0.60m de Ancho por 2.0 m de Altura</t>
  </si>
  <si>
    <t>Nave en Madera Cedro Ancho de 0.6m - 0,70 por 2.0m de Altura</t>
  </si>
  <si>
    <t>Sellador lijable</t>
  </si>
  <si>
    <t>GL</t>
  </si>
  <si>
    <t>%/hora</t>
  </si>
  <si>
    <t>“MEJORAMIENTO DE LA PLANTA DE TRATAMIENTO DE AGUA POTABLE (PTAP) DEL CASCO URBANO DEL MUNICIPIO DE ANOLAIMA, CUNDINAMARCA”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</si>
</sst>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&quot;$&quot;\ #,##0"/>
    <numFmt numFmtId="168" formatCode="&quot;$&quot;\ \ #,##0.00"/>
    <numFmt numFmtId="169" formatCode="0.000"/>
    <numFmt numFmtId="170" formatCode="_-&quot;$&quot;* #,##0.00_-;\-&quot;$&quot;* #,##0.00_-;_-&quot;$&quot;* &quot;-&quot;_-;_-@_-"/>
    <numFmt numFmtId="171" formatCode="0.0000"/>
    <numFmt numFmtId="172" formatCode="0.0000%"/>
    <numFmt numFmtId="173" formatCode="_-[$$-240A]\ * #,##0.00_-;\-[$$-240A]\ * #,##0.00_-;_-[$$-240A]\ * &quot;-&quot;??_-;_-@_-"/>
    <numFmt numFmtId="174" formatCode="_(&quot;$&quot;\ * #,##0.00_);_(&quot;$&quot;\ * \(#,##0.00\);_(&quot;$&quot;\ * &quot;-&quot;??_);_(@_)"/>
    <numFmt numFmtId="175" formatCode="_([$$-240A]\ * #,##0.00_);_([$$-240A]\ * \(#,##0.00\);_([$$-240A]\ 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otham Narrow Book"/>
      <family val="3"/>
    </font>
    <font>
      <b/>
      <sz val="11"/>
      <name val="Arial Narrow"/>
      <family val="2"/>
    </font>
    <font>
      <b/>
      <sz val="11"/>
      <name val="Gotham Narrow Book"/>
      <family val="3"/>
    </font>
    <font>
      <b/>
      <sz val="11"/>
      <color indexed="8"/>
      <name val="Gotham Narrow Book"/>
      <family val="3"/>
    </font>
    <font>
      <b/>
      <sz val="11"/>
      <color theme="1"/>
      <name val="Gotham Narrow Book"/>
      <family val="3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Gotham Narrow Book"/>
      <family val="3"/>
    </font>
    <font>
      <sz val="11"/>
      <color indexed="8"/>
      <name val="Gotham Narrow Book"/>
      <family val="3"/>
    </font>
    <font>
      <sz val="9"/>
      <color theme="1"/>
      <name val="Ebrima"/>
    </font>
    <font>
      <sz val="10"/>
      <name val="Arial"/>
      <family val="2"/>
    </font>
    <font>
      <b/>
      <sz val="9"/>
      <name val="Ebrima"/>
    </font>
    <font>
      <b/>
      <sz val="9"/>
      <color theme="1"/>
      <name val="Ebrima"/>
    </font>
    <font>
      <sz val="10"/>
      <color theme="1"/>
      <name val="Arial"/>
      <family val="2"/>
    </font>
    <font>
      <sz val="10"/>
      <color theme="1"/>
      <name val="Ebrima"/>
    </font>
    <font>
      <b/>
      <sz val="10"/>
      <color theme="1"/>
      <name val="Ebrima"/>
    </font>
    <font>
      <sz val="11"/>
      <name val="Calibri"/>
      <family val="2"/>
      <scheme val="minor"/>
    </font>
    <font>
      <b/>
      <sz val="7"/>
      <color indexed="8"/>
      <name val="Arial"/>
      <family val="2"/>
    </font>
    <font>
      <b/>
      <sz val="7"/>
      <color theme="1"/>
      <name val="Arial"/>
      <family val="2"/>
    </font>
    <font>
      <sz val="7"/>
      <color indexed="8"/>
      <name val="Arial"/>
      <family val="2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0" fontId="16" fillId="0" borderId="0"/>
    <xf numFmtId="174" fontId="1" fillId="0" borderId="0" applyFont="0" applyFill="0" applyBorder="0" applyAlignment="0" applyProtection="0"/>
  </cellStyleXfs>
  <cellXfs count="145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0" borderId="0" xfId="0" applyFont="1"/>
    <xf numFmtId="167" fontId="0" fillId="0" borderId="0" xfId="0" applyNumberFormat="1"/>
    <xf numFmtId="0" fontId="3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166" fontId="3" fillId="2" borderId="4" xfId="1" applyNumberFormat="1" applyFont="1" applyFill="1" applyBorder="1" applyAlignment="1">
      <alignment vertical="center"/>
    </xf>
    <xf numFmtId="168" fontId="3" fillId="2" borderId="4" xfId="0" applyNumberFormat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5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164" fontId="12" fillId="0" borderId="2" xfId="5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164" fontId="15" fillId="5" borderId="4" xfId="5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vertical="center"/>
    </xf>
    <xf numFmtId="0" fontId="15" fillId="5" borderId="5" xfId="0" applyFont="1" applyFill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164" fontId="12" fillId="5" borderId="5" xfId="5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69" fontId="12" fillId="0" borderId="4" xfId="0" applyNumberFormat="1" applyFont="1" applyBorder="1" applyAlignment="1">
      <alignment horizontal="center" vertical="center"/>
    </xf>
    <xf numFmtId="170" fontId="12" fillId="0" borderId="5" xfId="5" applyNumberFormat="1" applyFont="1" applyBorder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170" fontId="15" fillId="0" borderId="5" xfId="5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170" fontId="12" fillId="0" borderId="4" xfId="0" applyNumberFormat="1" applyFont="1" applyBorder="1" applyAlignment="1">
      <alignment horizontal="center" vertical="center"/>
    </xf>
    <xf numFmtId="169" fontId="12" fillId="0" borderId="0" xfId="0" applyNumberFormat="1" applyFont="1" applyAlignment="1">
      <alignment vertical="center"/>
    </xf>
    <xf numFmtId="2" fontId="12" fillId="0" borderId="4" xfId="0" applyNumberFormat="1" applyFont="1" applyBorder="1" applyAlignment="1">
      <alignment horizontal="center" vertical="center"/>
    </xf>
    <xf numFmtId="170" fontId="15" fillId="0" borderId="15" xfId="5" applyNumberFormat="1" applyFont="1" applyBorder="1" applyAlignment="1">
      <alignment horizontal="center" vertical="center"/>
    </xf>
    <xf numFmtId="0" fontId="12" fillId="0" borderId="4" xfId="0" applyFont="1" applyBorder="1"/>
    <xf numFmtId="170" fontId="12" fillId="0" borderId="4" xfId="5" applyNumberFormat="1" applyFont="1" applyBorder="1" applyAlignment="1">
      <alignment horizontal="center"/>
    </xf>
    <xf numFmtId="165" fontId="12" fillId="0" borderId="4" xfId="7" applyFont="1" applyBorder="1" applyAlignment="1">
      <alignment horizontal="center" vertical="center"/>
    </xf>
    <xf numFmtId="170" fontId="15" fillId="0" borderId="18" xfId="5" applyNumberFormat="1" applyFont="1" applyFill="1" applyBorder="1" applyAlignment="1">
      <alignment vertical="center"/>
    </xf>
    <xf numFmtId="170" fontId="15" fillId="0" borderId="0" xfId="5" applyNumberFormat="1" applyFont="1" applyFill="1" applyBorder="1" applyAlignment="1">
      <alignment vertical="center"/>
    </xf>
    <xf numFmtId="165" fontId="12" fillId="0" borderId="0" xfId="7" applyFont="1" applyFill="1" applyBorder="1" applyAlignment="1">
      <alignment vertical="center"/>
    </xf>
    <xf numFmtId="165" fontId="12" fillId="0" borderId="0" xfId="0" applyNumberFormat="1" applyFont="1" applyAlignment="1">
      <alignment vertical="center"/>
    </xf>
    <xf numFmtId="172" fontId="12" fillId="0" borderId="0" xfId="3" applyNumberFormat="1" applyFont="1" applyFill="1" applyBorder="1" applyAlignment="1">
      <alignment horizontal="center" vertical="center"/>
    </xf>
    <xf numFmtId="173" fontId="12" fillId="0" borderId="0" xfId="0" applyNumberFormat="1" applyFont="1" applyAlignment="1">
      <alignment vertical="center"/>
    </xf>
    <xf numFmtId="0" fontId="17" fillId="0" borderId="0" xfId="8" applyFont="1" applyAlignment="1">
      <alignment horizontal="center" vertical="center"/>
    </xf>
    <xf numFmtId="0" fontId="18" fillId="0" borderId="0" xfId="0" applyFont="1"/>
    <xf numFmtId="0" fontId="17" fillId="0" borderId="0" xfId="0" applyFont="1" applyAlignment="1">
      <alignment horizontal="left" vertical="center"/>
    </xf>
    <xf numFmtId="9" fontId="17" fillId="0" borderId="0" xfId="3" applyFont="1" applyAlignment="1">
      <alignment horizontal="center"/>
    </xf>
    <xf numFmtId="0" fontId="17" fillId="0" borderId="0" xfId="0" applyFont="1"/>
    <xf numFmtId="175" fontId="12" fillId="0" borderId="0" xfId="9" applyNumberFormat="1" applyFont="1" applyFill="1" applyBorder="1" applyAlignment="1">
      <alignment horizontal="center" vertical="center"/>
    </xf>
    <xf numFmtId="10" fontId="12" fillId="0" borderId="0" xfId="3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4" fontId="12" fillId="0" borderId="4" xfId="2" applyFont="1" applyBorder="1" applyAlignment="1">
      <alignment horizontal="center" vertical="center"/>
    </xf>
    <xf numFmtId="9" fontId="12" fillId="0" borderId="4" xfId="3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justify" vertical="center" wrapText="1"/>
    </xf>
    <xf numFmtId="166" fontId="5" fillId="3" borderId="4" xfId="1" applyNumberFormat="1" applyFont="1" applyFill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0" fontId="19" fillId="0" borderId="4" xfId="4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6" fontId="3" fillId="0" borderId="4" xfId="1" applyNumberFormat="1" applyFont="1" applyFill="1" applyBorder="1" applyAlignment="1">
      <alignment horizontal="center" vertical="center"/>
    </xf>
    <xf numFmtId="167" fontId="3" fillId="0" borderId="4" xfId="1" applyNumberFormat="1" applyFont="1" applyFill="1" applyBorder="1" applyAlignment="1">
      <alignment horizontal="center" vertical="center"/>
    </xf>
    <xf numFmtId="166" fontId="3" fillId="2" borderId="4" xfId="1" applyNumberFormat="1" applyFont="1" applyFill="1" applyBorder="1" applyAlignment="1">
      <alignment horizontal="center" vertical="center"/>
    </xf>
    <xf numFmtId="167" fontId="5" fillId="2" borderId="4" xfId="1" applyNumberFormat="1" applyFont="1" applyFill="1" applyBorder="1" applyAlignment="1">
      <alignment vertical="center"/>
    </xf>
    <xf numFmtId="0" fontId="5" fillId="4" borderId="4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center" vertical="center"/>
    </xf>
    <xf numFmtId="166" fontId="3" fillId="4" borderId="4" xfId="1" applyNumberFormat="1" applyFont="1" applyFill="1" applyBorder="1" applyAlignment="1">
      <alignment vertical="center"/>
    </xf>
    <xf numFmtId="168" fontId="3" fillId="4" borderId="4" xfId="0" applyNumberFormat="1" applyFont="1" applyFill="1" applyBorder="1" applyAlignment="1">
      <alignment vertical="center"/>
    </xf>
    <xf numFmtId="167" fontId="5" fillId="4" borderId="4" xfId="1" applyNumberFormat="1" applyFont="1" applyFill="1" applyBorder="1" applyAlignment="1">
      <alignment vertical="center"/>
    </xf>
    <xf numFmtId="0" fontId="15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0" fillId="6" borderId="4" xfId="0" applyFont="1" applyFill="1" applyBorder="1" applyAlignment="1">
      <alignment horizontal="center" vertical="center" wrapText="1"/>
    </xf>
    <xf numFmtId="2" fontId="21" fillId="6" borderId="4" xfId="0" applyNumberFormat="1" applyFont="1" applyFill="1" applyBorder="1" applyAlignment="1">
      <alignment horizontal="center" vertical="center"/>
    </xf>
    <xf numFmtId="2" fontId="20" fillId="5" borderId="4" xfId="0" applyNumberFormat="1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vertical="center" wrapText="1"/>
    </xf>
    <xf numFmtId="2" fontId="22" fillId="0" borderId="4" xfId="0" applyNumberFormat="1" applyFont="1" applyBorder="1" applyAlignment="1">
      <alignment horizontal="center" vertical="center" wrapText="1"/>
    </xf>
    <xf numFmtId="2" fontId="22" fillId="0" borderId="4" xfId="0" applyNumberFormat="1" applyFont="1" applyBorder="1" applyAlignment="1">
      <alignment horizontal="left" vertical="center" wrapText="1"/>
    </xf>
    <xf numFmtId="2" fontId="23" fillId="0" borderId="4" xfId="0" applyNumberFormat="1" applyFont="1" applyBorder="1" applyAlignment="1">
      <alignment horizontal="center" vertical="center"/>
    </xf>
    <xf numFmtId="169" fontId="21" fillId="0" borderId="4" xfId="0" applyNumberFormat="1" applyFont="1" applyBorder="1" applyAlignment="1">
      <alignment horizontal="center" vertical="center"/>
    </xf>
    <xf numFmtId="2" fontId="21" fillId="0" borderId="4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0" fontId="12" fillId="0" borderId="4" xfId="3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left" vertical="center" wrapText="1"/>
    </xf>
    <xf numFmtId="44" fontId="0" fillId="0" borderId="0" xfId="2" applyFont="1"/>
    <xf numFmtId="44" fontId="2" fillId="0" borderId="0" xfId="2" applyFont="1"/>
    <xf numFmtId="0" fontId="4" fillId="0" borderId="4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4" fillId="5" borderId="6" xfId="6" applyFont="1" applyFill="1" applyBorder="1" applyAlignment="1">
      <alignment horizontal="center" vertical="center"/>
    </xf>
    <xf numFmtId="0" fontId="14" fillId="5" borderId="7" xfId="6" applyFont="1" applyFill="1" applyBorder="1" applyAlignment="1">
      <alignment horizontal="center" vertical="center"/>
    </xf>
    <xf numFmtId="0" fontId="14" fillId="5" borderId="8" xfId="6" applyFont="1" applyFill="1" applyBorder="1" applyAlignment="1">
      <alignment horizontal="center" vertical="center"/>
    </xf>
    <xf numFmtId="0" fontId="14" fillId="5" borderId="9" xfId="6" applyFont="1" applyFill="1" applyBorder="1" applyAlignment="1">
      <alignment horizontal="center" vertical="center" wrapText="1"/>
    </xf>
    <xf numFmtId="0" fontId="14" fillId="5" borderId="10" xfId="6" applyFont="1" applyFill="1" applyBorder="1" applyAlignment="1">
      <alignment horizontal="center" vertical="center" wrapText="1"/>
    </xf>
    <xf numFmtId="0" fontId="14" fillId="5" borderId="11" xfId="6" applyFont="1" applyFill="1" applyBorder="1" applyAlignment="1">
      <alignment horizontal="center" vertical="center" wrapText="1"/>
    </xf>
    <xf numFmtId="0" fontId="14" fillId="5" borderId="9" xfId="6" applyFont="1" applyFill="1" applyBorder="1" applyAlignment="1">
      <alignment horizontal="center" vertical="center"/>
    </xf>
    <xf numFmtId="0" fontId="14" fillId="5" borderId="10" xfId="6" applyFont="1" applyFill="1" applyBorder="1" applyAlignment="1">
      <alignment horizontal="center" vertical="center"/>
    </xf>
    <xf numFmtId="0" fontId="14" fillId="5" borderId="11" xfId="6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5" fillId="5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1" fontId="12" fillId="0" borderId="12" xfId="0" applyNumberFormat="1" applyFont="1" applyBorder="1" applyAlignment="1">
      <alignment horizontal="center" vertical="center"/>
    </xf>
    <xf numFmtId="171" fontId="12" fillId="0" borderId="13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right" vertical="center"/>
    </xf>
    <xf numFmtId="0" fontId="15" fillId="0" borderId="17" xfId="0" applyFont="1" applyBorder="1" applyAlignment="1">
      <alignment horizontal="right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5" fillId="0" borderId="21" xfId="0" applyFont="1" applyBorder="1" applyAlignment="1">
      <alignment horizontal="right" vertical="center"/>
    </xf>
  </cellXfs>
  <cellStyles count="10">
    <cellStyle name="Hipervínculo" xfId="4" builtinId="8"/>
    <cellStyle name="Millares" xfId="1" builtinId="3"/>
    <cellStyle name="Moneda" xfId="2" builtinId="4"/>
    <cellStyle name="Moneda [0] 2" xfId="5" xr:uid="{00000000-0005-0000-0000-000003000000}"/>
    <cellStyle name="Moneda 2" xfId="7" xr:uid="{00000000-0005-0000-0000-000004000000}"/>
    <cellStyle name="Moneda 3" xfId="9" xr:uid="{00000000-0005-0000-0000-000005000000}"/>
    <cellStyle name="Normal" xfId="0" builtinId="0"/>
    <cellStyle name="Normal 2 2" xfId="6" xr:uid="{00000000-0005-0000-0000-000007000000}"/>
    <cellStyle name="Normal 2 3" xfId="8" xr:uid="{00000000-0005-0000-0000-000008000000}"/>
    <cellStyle name="Porcentaje" xfId="3" builtinId="5"/>
  </cellStyles>
  <dxfs count="6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76" Type="http://schemas.openxmlformats.org/officeDocument/2006/relationships/externalLink" Target="externalLinks/externalLink71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externalLink" Target="externalLinks/externalLink61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87" Type="http://schemas.openxmlformats.org/officeDocument/2006/relationships/externalLink" Target="externalLinks/externalLink82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90" Type="http://schemas.openxmlformats.org/officeDocument/2006/relationships/externalLink" Target="externalLinks/externalLink85.xml"/><Relationship Id="rId95" Type="http://schemas.openxmlformats.org/officeDocument/2006/relationships/calcChain" Target="calcChain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9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91" Type="http://schemas.openxmlformats.org/officeDocument/2006/relationships/externalLink" Target="externalLinks/externalLink8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2246540</xdr:colOff>
      <xdr:row>27</xdr:row>
      <xdr:rowOff>11339</xdr:rowOff>
    </xdr:from>
    <xdr:to>
      <xdr:col>4</xdr:col>
      <xdr:colOff>426451</xdr:colOff>
      <xdr:row>31</xdr:row>
      <xdr:rowOff>5140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DCAD1A-901E-45CF-A3CF-385F4C1E343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27" t="24860" r="10242" b="26427"/>
        <a:stretch/>
      </xdr:blipFill>
      <xdr:spPr bwMode="auto">
        <a:xfrm>
          <a:off x="4142015" y="17775464"/>
          <a:ext cx="1799411" cy="76532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171451</xdr:colOff>
      <xdr:row>1</xdr:row>
      <xdr:rowOff>66675</xdr:rowOff>
    </xdr:from>
    <xdr:to>
      <xdr:col>3</xdr:col>
      <xdr:colOff>1897857</xdr:colOff>
      <xdr:row>4</xdr:row>
      <xdr:rowOff>142875</xdr:rowOff>
    </xdr:to>
    <xdr:pic>
      <xdr:nvPicPr>
        <xdr:cNvPr id="3" name="Imagen 2" descr="logo Despacho del Alcalde">
          <a:extLst>
            <a:ext uri="{FF2B5EF4-FFF2-40B4-BE49-F238E27FC236}">
              <a16:creationId xmlns:a16="http://schemas.microsoft.com/office/drawing/2014/main" id="{8BC3E5E3-24FD-4A64-B4E1-D2CD9E3B347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1" y="257175"/>
          <a:ext cx="215265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479425</xdr:colOff>
      <xdr:row>1</xdr:row>
      <xdr:rowOff>28575</xdr:rowOff>
    </xdr:from>
    <xdr:to>
      <xdr:col>7</xdr:col>
      <xdr:colOff>801063</xdr:colOff>
      <xdr:row>4</xdr:row>
      <xdr:rowOff>163434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23A459-92F0-4169-9305-C21494F51275}"/>
            </a:ext>
          </a:extLst>
        </xdr:cNvPr>
        <xdr:cNvPicPr/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64" t="32314" r="16740" b="35674"/>
        <a:stretch/>
      </xdr:blipFill>
      <xdr:spPr bwMode="auto">
        <a:xfrm>
          <a:off x="6546850" y="219075"/>
          <a:ext cx="2452856" cy="8206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C6DA9F1\CANTIDADES%20MODIFICATORIA%20PARA%20OTRO%20SI%20ALCONTRATO%202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Distrito%20Nacional\Cub.%20Constr.%20Odontologico%20%20Consultas%20%20Plan%20Soc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RRILLO\ARAUCA\NEGOCIACION1ARONDA\CA-3368-ADI-OX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rendon.HMV\Local%20Settings\Temporary%20Internet%20Files\OLK3\85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Angel%202006\PROCESOS_LIC_PAV_LOC\LICITACION_PPL_4_GRUPOS\PRESUPUESTOS_26_06_06\PRESUP_DEFINITIVOS_4G\PRESUP_PRECIOS_UNIFICADOS_OK\PRESUPUESTO%205-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92.168.1.7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INF%20NOV-DIC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INFORMES%20TRIMESTRAL\INFORME%20FINAL\DIC-05-FEB-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A%202017\Proyecto%20Valledupar\Formatos%20Tipo\PROYECTOS%20COSTA%202017\PROYECTO%20BATALLON%20AGUACHICA\AJUSTE%20PROEYECTO%20BATALLON\PRESUPUESTO%20APUS%20Y%20MERMORIAS\PRESUPUESTO%20Y%20A.P.U.%20BATALL&#211;N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Mis%20documentos\Advial-Jul-01-jul-03\formatos\FORMATOS%20UTILES\A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F28BA3B\Presupuesto%20proceso%20de%20atenci&#243;n%20de%20emergencia%20Limas%20Defini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Familia%20Monsalvo%20D&#237;az\Equipo%20Anterior\Rossana\CONSULTORIA\2009\Insumos%2020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APU%20cerramiento%20tubo%20h%202.85%20m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TODOLO1\Usuario\proyecto%20valle%20mantenimiento\PE_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er\Desktop\Casa-Cult.PLAYON-2010\METODOLO1\Usuario\proyecto%20valle%20mantenimiento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Documents%20and%20Settings\Administrador\Mis%20documentos\Bairon%20Melo%20Bastidas\ADMINISTRACI&#211;N%20VIAL%20META\APU%20-%20Do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NANA\Presupuestos\Pptos%20de%20apoyo\GP-184%20-%20APU%20-%20V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srv2\Users\Wz\Downloads\DA_PROCESO_16-1-156341_268001001_19004173%20(1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GP%20-%20honor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TIAGO\MISDOC\Santiago\Procesos%20Contractuales\Licitaci&#243;n%20P&#250;blica\Proceso%20LPSOP-009-2014%20(3CIC)\Observaciones\Presupuestos\Correcci&#243;n%20AIU%20Santiago\Aranjuez\CIC_ARANJUEZ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PROVEEDORES\EL%20CONSTRUCTOR%20Y%20CORONA\lista%20de%20insumos%20a%20cotizar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TRONCAL%2010\PRESUPUESTO\RECIBIDA\PRESUPUESTO\An&#225;lisis%20de%20precios%20unitarios\Datos%20b&#225;sic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eveloz\AppData\Local\Microsoft\Windows\Temporary%20Internet%20Files\Content.Outlook\TCJ3KYUO\Formato%20informe%20sema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6BDEFB\Copia%20de%20PRESUPUESTO%20PUENTE%20TRANSVERSAL%2045%20-%20V.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PRESUPUESTO%20ACTUALIZAD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pradilla\Mis%20documentos\Downloads\PRESUPUESTO%20ADECUACIONES%20LOCATIV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mcarden1\Mis%20documentos\MARIA%20CAROLINA\PRESUPUESTO\CONSTRUCCI&#211;N\CALI%20TUNA%20BAJA\1.%20PRESUPUESTO%20CALI%20TUNA%20BAJA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honatanmauricio\Downloads\F:\VILLA%20TAKOA\Presupuesto\APUS%20VILLA%20TAKO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05%20HOJA%20CALCULO%20ESTANDARIZADO\PRESUPUESTO%20DEL%20POLIDEPORTIVO%20COMPLETO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IPSE\Escritorio\PNUD\FIP\Cantidades\Prelec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ADMONVIAL%20H-V-05\PRESUPUESTOS\sector%2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Users\los%20renos\AppData\Local\Temp\Temp1_TK7%20Presupuesto%20redes%20secas.zip\TK7%20Presupuesto%20redes%20secas\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HP\Downloads\CONTRATO%20596-2010%20SALON%20COMUNAL%20CHAGUYA\VARIOS\balances%20chaguya%20-%20supervision\DOCUME~1\JORGEV~1\CONFIG~1\Temp\Presupuesto%20A4%20ENVIADO%20A%20BOG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-02-BOL\EST.V&#205;A%20CRIT.TECNICO%20AMB-BOL-02\DICIEMBRE-2008\EST.V&#205;A%20CRITERIO%20TECNICO%2090BL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D7699F\a%20%20aaInformaci&#243;n%20GRUPO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PROYECTOS%202017\CORREDOR%20CICLISTA%20UIS%20-%20PARQUE%20DE%20LOS%20NI&#209;OS\4.%20Presupuesto\CORREDOR%20CICLISTA%20G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emoreno\AppData\Local\Microsoft\Windows\Temporary%20Internet%20Files\Content.Outlook\A9AS4BA5\toolkit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Dickson\Mis%20documentos\Administracion\2002%2005%20May%20(Text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dpinales\AppData\Roaming\Microsoft\Excel\Users\Arquitecto\Documents\traslado%202%20nueva%20pc\PRESUPUESTO%20TORRE%20AZAR%20MILT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rgy\e\08-PLANIFICACION-CONTROL\08-CURVAS%20AVANCE\04-TK%20tanques\Curvas%20de%20Avance\00%20-%20Consolidad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oficina\accidentes%20le%20NOV-0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SIMULACI&#211;NEDIFICIO.o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Presupuesto_750%20_Baja_Suelo%20AB%20actualizado%202015%20con%20ICCP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q.%20LUIS%20ARTURO%20HERNANDEZ%20ORTIZ%20(21%20Agosto%202014)\Consultoria\CDE%20S.A\Borrador%20Arq%20Maria%20Luz\Presupu%20Ilumin%20Estadio%20Barranca%2014%20Agosto%202014%20REVISION%20ARQ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olideportivos%20madrid\Presupuesto%20herramientas%20de%20calculo\MATRIZ%20PARA%20EL%20CALCULO%20DEL%20AIU%20200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13.%20VILLAS%20DE%20SAN%20IGNACIO\MEMORIA%20DE%20CALCULO%20DE%20CANTIDADES%20VILLAS%20DE%20S.%20I.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MZAFUNWRLPQ\VECIN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%20Heredia\Downloads\PTAP%20definiti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DUCTO"/>
      <sheetName val="APUS NUEVOS-1"/>
      <sheetName val="ALCANTARILLADO "/>
      <sheetName val="APUS NUEVOS-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Presup. adi. #3"/>
      <sheetName val="presp. daic. #2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1erINFORME"/>
    </sheetNames>
    <definedNames>
      <definedName name="absc"/>
    </defined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 estimados"/>
      <sheetName val="Prestaciones y AIU"/>
      <sheetName val="DESGLOSES"/>
      <sheetName val="presupuesto"/>
      <sheetName val="U-P1"/>
      <sheetName val="Database"/>
      <sheetName val="cantidades"/>
      <sheetName val="MO-P1"/>
      <sheetName val="MO horario"/>
      <sheetName val="EQ-P1"/>
      <sheetName val="Equipos horarios"/>
    </sheetNames>
    <sheetDataSet>
      <sheetData sheetId="0">
        <row r="6">
          <cell r="B6">
            <v>1</v>
          </cell>
          <cell r="C6">
            <v>1</v>
          </cell>
          <cell r="D6">
            <v>1</v>
          </cell>
          <cell r="E6">
            <v>1</v>
          </cell>
        </row>
        <row r="7">
          <cell r="C7">
            <v>1</v>
          </cell>
          <cell r="D7">
            <v>1</v>
          </cell>
          <cell r="E7">
            <v>1</v>
          </cell>
        </row>
        <row r="14">
          <cell r="E14" t="str">
            <v>X</v>
          </cell>
          <cell r="F14" t="str">
            <v>X</v>
          </cell>
          <cell r="G14" t="str">
            <v>X</v>
          </cell>
        </row>
        <row r="15">
          <cell r="E15" t="str">
            <v>X</v>
          </cell>
        </row>
        <row r="16">
          <cell r="E16" t="str">
            <v>X</v>
          </cell>
          <cell r="F16" t="str">
            <v>X</v>
          </cell>
          <cell r="G16" t="str">
            <v>X</v>
          </cell>
        </row>
        <row r="17">
          <cell r="E17" t="str">
            <v>X</v>
          </cell>
          <cell r="F17" t="str">
            <v>X</v>
          </cell>
          <cell r="G17" t="str">
            <v>X</v>
          </cell>
        </row>
        <row r="28">
          <cell r="D28">
            <v>1900</v>
          </cell>
        </row>
      </sheetData>
      <sheetData sheetId="1"/>
      <sheetData sheetId="2">
        <row r="21">
          <cell r="F21">
            <v>34632000</v>
          </cell>
        </row>
      </sheetData>
      <sheetData sheetId="3" refreshError="1"/>
      <sheetData sheetId="4">
        <row r="12">
          <cell r="D12">
            <v>1</v>
          </cell>
        </row>
        <row r="13">
          <cell r="D13">
            <v>1</v>
          </cell>
        </row>
        <row r="14">
          <cell r="D14">
            <v>4.1666666666666664E-2</v>
          </cell>
        </row>
        <row r="68">
          <cell r="D68">
            <v>8</v>
          </cell>
        </row>
        <row r="69">
          <cell r="D69">
            <v>8</v>
          </cell>
        </row>
        <row r="70">
          <cell r="D70">
            <v>8</v>
          </cell>
        </row>
        <row r="71">
          <cell r="D71">
            <v>32</v>
          </cell>
        </row>
        <row r="72">
          <cell r="D72">
            <v>24</v>
          </cell>
        </row>
        <row r="73">
          <cell r="D73">
            <v>24</v>
          </cell>
        </row>
        <row r="78">
          <cell r="D78">
            <v>0</v>
          </cell>
        </row>
        <row r="79">
          <cell r="D79">
            <v>4.2000000000000003E-2</v>
          </cell>
        </row>
        <row r="80">
          <cell r="D80">
            <v>13</v>
          </cell>
        </row>
        <row r="81">
          <cell r="D81">
            <v>10</v>
          </cell>
        </row>
        <row r="82">
          <cell r="D82">
            <v>1.2500000000000001E-2</v>
          </cell>
        </row>
        <row r="83">
          <cell r="D83">
            <v>0.75</v>
          </cell>
        </row>
        <row r="84">
          <cell r="D84">
            <v>0.125</v>
          </cell>
        </row>
        <row r="98">
          <cell r="C98">
            <v>4</v>
          </cell>
          <cell r="D98">
            <v>8</v>
          </cell>
        </row>
        <row r="99">
          <cell r="C99">
            <v>2</v>
          </cell>
          <cell r="D99">
            <v>8</v>
          </cell>
        </row>
        <row r="100">
          <cell r="C100">
            <v>1</v>
          </cell>
          <cell r="D100">
            <v>16</v>
          </cell>
        </row>
        <row r="101">
          <cell r="C101">
            <v>1</v>
          </cell>
          <cell r="D101">
            <v>24</v>
          </cell>
        </row>
        <row r="102">
          <cell r="C102">
            <v>1</v>
          </cell>
          <cell r="D102">
            <v>24</v>
          </cell>
        </row>
        <row r="124">
          <cell r="D124">
            <v>0.35</v>
          </cell>
        </row>
        <row r="125">
          <cell r="D125">
            <v>0.35</v>
          </cell>
        </row>
        <row r="126">
          <cell r="D126">
            <v>0.35</v>
          </cell>
        </row>
        <row r="127">
          <cell r="D127">
            <v>1.4</v>
          </cell>
        </row>
        <row r="128">
          <cell r="D128">
            <v>1.0499999999999998</v>
          </cell>
        </row>
        <row r="129">
          <cell r="D129">
            <v>1.75</v>
          </cell>
        </row>
        <row r="134">
          <cell r="D134">
            <v>0</v>
          </cell>
        </row>
        <row r="135">
          <cell r="D135">
            <v>0.84</v>
          </cell>
        </row>
        <row r="136">
          <cell r="D136">
            <v>0.82</v>
          </cell>
        </row>
        <row r="137">
          <cell r="D137">
            <v>200</v>
          </cell>
        </row>
        <row r="138">
          <cell r="D138">
            <v>1</v>
          </cell>
        </row>
        <row r="139">
          <cell r="D139">
            <v>15</v>
          </cell>
        </row>
        <row r="140">
          <cell r="D140">
            <v>0.5</v>
          </cell>
        </row>
      </sheetData>
      <sheetData sheetId="5">
        <row r="6">
          <cell r="A6">
            <v>13</v>
          </cell>
          <cell r="B6" t="str">
            <v>CAPATAZ O. ELECTRICAS</v>
          </cell>
          <cell r="C6" t="str">
            <v>Hr</v>
          </cell>
          <cell r="D6">
            <v>42441.525529948682</v>
          </cell>
        </row>
        <row r="7">
          <cell r="A7">
            <v>14</v>
          </cell>
          <cell r="B7" t="str">
            <v>AYUDANTE ELECTRICO</v>
          </cell>
          <cell r="C7" t="str">
            <v>Hr</v>
          </cell>
          <cell r="D7">
            <v>42441.525529948682</v>
          </cell>
        </row>
        <row r="8">
          <cell r="A8">
            <v>15</v>
          </cell>
          <cell r="B8" t="str">
            <v>LINIERO I</v>
          </cell>
          <cell r="C8" t="str">
            <v>Hr</v>
          </cell>
          <cell r="D8">
            <v>39156.968795974673</v>
          </cell>
        </row>
        <row r="9">
          <cell r="A9">
            <v>16</v>
          </cell>
          <cell r="B9" t="str">
            <v>OBRERO</v>
          </cell>
          <cell r="C9" t="str">
            <v>Hr</v>
          </cell>
          <cell r="D9">
            <v>31549.50957218618</v>
          </cell>
        </row>
        <row r="10">
          <cell r="A10">
            <v>17</v>
          </cell>
          <cell r="B10" t="str">
            <v>INSTRUMENTISTA I</v>
          </cell>
          <cell r="C10" t="str">
            <v>Hr</v>
          </cell>
          <cell r="D10">
            <v>46195.304654490406</v>
          </cell>
        </row>
        <row r="11">
          <cell r="A11">
            <v>18</v>
          </cell>
          <cell r="B11" t="str">
            <v>OFICIAL OBRA CIVIL</v>
          </cell>
          <cell r="C11" t="str">
            <v>Hr</v>
          </cell>
          <cell r="D11">
            <v>34873.263158414149</v>
          </cell>
        </row>
        <row r="12">
          <cell r="A12">
            <v>19</v>
          </cell>
          <cell r="B12" t="str">
            <v>Albañil</v>
          </cell>
          <cell r="C12" t="str">
            <v>Hr</v>
          </cell>
          <cell r="D12">
            <v>36181.792893040314</v>
          </cell>
        </row>
        <row r="13">
          <cell r="A13">
            <v>20</v>
          </cell>
          <cell r="B13" t="str">
            <v>MAESTRO DE OBRA</v>
          </cell>
          <cell r="C13" t="str">
            <v>Hr</v>
          </cell>
          <cell r="D13">
            <v>42441.525529948682</v>
          </cell>
        </row>
        <row r="14">
          <cell r="A14">
            <v>21</v>
          </cell>
          <cell r="B14" t="str">
            <v>CAPATAZ OBRA</v>
          </cell>
          <cell r="C14" t="str">
            <v>Hr</v>
          </cell>
          <cell r="D14">
            <v>42441.525529948682</v>
          </cell>
        </row>
        <row r="15">
          <cell r="A15">
            <v>22</v>
          </cell>
          <cell r="B15" t="str">
            <v>Técnico en termografía</v>
          </cell>
          <cell r="C15" t="str">
            <v>Hr</v>
          </cell>
          <cell r="D15">
            <v>36333.829688919548</v>
          </cell>
        </row>
        <row r="16">
          <cell r="A16">
            <v>23</v>
          </cell>
          <cell r="B16" t="str">
            <v>OPERADOR EQUIPO</v>
          </cell>
          <cell r="C16" t="str">
            <v>Hr</v>
          </cell>
          <cell r="D16">
            <v>42441.525529948682</v>
          </cell>
        </row>
        <row r="17">
          <cell r="A17">
            <v>24</v>
          </cell>
          <cell r="B17" t="str">
            <v>ELECTRICISTA I</v>
          </cell>
          <cell r="C17" t="str">
            <v>Hr</v>
          </cell>
          <cell r="D17">
            <v>46195.304654490406</v>
          </cell>
        </row>
        <row r="18">
          <cell r="A18">
            <v>25</v>
          </cell>
          <cell r="B18" t="str">
            <v>AYUDANTE</v>
          </cell>
          <cell r="C18" t="str">
            <v>Hr</v>
          </cell>
          <cell r="D18">
            <v>36333.829688919548</v>
          </cell>
        </row>
        <row r="19">
          <cell r="A19">
            <v>26</v>
          </cell>
          <cell r="B19" t="str">
            <v>TUBERO</v>
          </cell>
          <cell r="C19" t="str">
            <v>Hr</v>
          </cell>
          <cell r="D19">
            <v>42441.525529948682</v>
          </cell>
        </row>
        <row r="20">
          <cell r="A20">
            <v>27</v>
          </cell>
          <cell r="B20" t="str">
            <v>TOPOGRAFO</v>
          </cell>
          <cell r="C20" t="str">
            <v>Hr</v>
          </cell>
          <cell r="D20">
            <v>42441.525529948682</v>
          </cell>
        </row>
        <row r="21">
          <cell r="A21">
            <v>28</v>
          </cell>
          <cell r="B21" t="str">
            <v>AYUDANTE LINIERIA</v>
          </cell>
          <cell r="C21" t="str">
            <v>Hr</v>
          </cell>
          <cell r="D21">
            <v>36333.829688919548</v>
          </cell>
        </row>
        <row r="22">
          <cell r="A22">
            <v>29</v>
          </cell>
          <cell r="B22" t="str">
            <v>CADENERO</v>
          </cell>
          <cell r="C22" t="str">
            <v>Hr</v>
          </cell>
          <cell r="D22">
            <v>39001.497904089963</v>
          </cell>
        </row>
        <row r="23">
          <cell r="A23">
            <v>30</v>
          </cell>
          <cell r="B23" t="str">
            <v>INSTRIUMENTISTA II</v>
          </cell>
          <cell r="C23" t="str">
            <v>Hr</v>
          </cell>
          <cell r="D23">
            <v>42441.525529948682</v>
          </cell>
          <cell r="E23">
            <v>42441.525529948682</v>
          </cell>
          <cell r="F23">
            <v>42441.525529948682</v>
          </cell>
          <cell r="G23">
            <v>42441.525529948682</v>
          </cell>
        </row>
        <row r="24">
          <cell r="A24">
            <v>31</v>
          </cell>
          <cell r="B24" t="str">
            <v>ELECTRICISTA II</v>
          </cell>
          <cell r="C24" t="str">
            <v>Hr</v>
          </cell>
          <cell r="D24">
            <v>42441.525529948682</v>
          </cell>
          <cell r="E24">
            <v>42441.525529948682</v>
          </cell>
          <cell r="F24">
            <v>42441.525529948682</v>
          </cell>
          <cell r="G24">
            <v>42441.525529948682</v>
          </cell>
        </row>
        <row r="25">
          <cell r="A25">
            <v>32</v>
          </cell>
          <cell r="B25" t="str">
            <v>SOLDADOR</v>
          </cell>
          <cell r="C25" t="str">
            <v>Hr</v>
          </cell>
          <cell r="D25">
            <v>42441.525529948682</v>
          </cell>
          <cell r="E25">
            <v>42441.525529948682</v>
          </cell>
          <cell r="F25">
            <v>42441.525529948682</v>
          </cell>
          <cell r="G25">
            <v>42441.525529948682</v>
          </cell>
        </row>
        <row r="26">
          <cell r="A26">
            <v>33</v>
          </cell>
          <cell r="B26" t="str">
            <v>CARGO - GRUPO 8</v>
          </cell>
          <cell r="C26" t="str">
            <v>Hr</v>
          </cell>
          <cell r="D26">
            <v>46195.304654490406</v>
          </cell>
        </row>
        <row r="27">
          <cell r="A27">
            <v>34</v>
          </cell>
          <cell r="B27" t="str">
            <v>CARGO - GRUPO 7</v>
          </cell>
          <cell r="C27" t="str">
            <v>Hr</v>
          </cell>
          <cell r="D27">
            <v>40222.703626040049</v>
          </cell>
        </row>
        <row r="28">
          <cell r="A28">
            <v>35</v>
          </cell>
          <cell r="B28" t="str">
            <v>CARGO GRUPO 5</v>
          </cell>
          <cell r="C28" t="str">
            <v>Hr</v>
          </cell>
          <cell r="D28">
            <v>40723.228765022061</v>
          </cell>
        </row>
        <row r="29">
          <cell r="A29">
            <v>36</v>
          </cell>
          <cell r="B29" t="str">
            <v>GRUPO 4  - CONDUCTOR</v>
          </cell>
          <cell r="C29" t="str">
            <v>Hr</v>
          </cell>
          <cell r="D29">
            <v>39001.497904089963</v>
          </cell>
        </row>
        <row r="30">
          <cell r="A30">
            <v>37</v>
          </cell>
          <cell r="B30" t="str">
            <v>CARGO - GRUPO 2</v>
          </cell>
          <cell r="C30" t="str">
            <v>Hr</v>
          </cell>
          <cell r="D30">
            <v>34873.263158414149</v>
          </cell>
        </row>
        <row r="31">
          <cell r="A31">
            <v>38</v>
          </cell>
          <cell r="B31" t="str">
            <v>CARGO - GRUPO 1</v>
          </cell>
          <cell r="C31" t="str">
            <v>Hr</v>
          </cell>
          <cell r="D31">
            <v>32671.908931795446</v>
          </cell>
        </row>
      </sheetData>
      <sheetData sheetId="6" refreshError="1"/>
      <sheetData sheetId="7">
        <row r="21">
          <cell r="F21">
            <v>326569.11975842877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 (2)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 NOV-DIC_2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PRESUPUESTO"/>
      <sheetName val="AIU"/>
      <sheetName val="CRONOGRAMA Y FLUJO"/>
      <sheetName val="PRESUP INT"/>
      <sheetName val="FM1"/>
      <sheetName val="FM2"/>
      <sheetName val="LISTA INSUMOS"/>
      <sheetName val="APU BATALLÓN"/>
      <sheetName val="APUS ELECT caney"/>
      <sheetName val="APUS ELECT aloj ofc"/>
      <sheetName val="APUS ELECT camp sold"/>
      <sheetName val="APUS ELECT rancho"/>
    </sheetNames>
    <sheetDataSet>
      <sheetData sheetId="0">
        <row r="54">
          <cell r="D54">
            <v>2.0709999999999997</v>
          </cell>
        </row>
      </sheetData>
      <sheetData sheetId="1">
        <row r="11">
          <cell r="B11">
            <v>1</v>
          </cell>
        </row>
        <row r="483">
          <cell r="G483">
            <v>3077449597</v>
          </cell>
        </row>
        <row r="486">
          <cell r="G486">
            <v>3077449597</v>
          </cell>
        </row>
        <row r="487">
          <cell r="F487">
            <v>0.23</v>
          </cell>
        </row>
        <row r="488">
          <cell r="F488">
            <v>0.02</v>
          </cell>
        </row>
        <row r="489">
          <cell r="F489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RECIOS TRANSI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MT.CER.005"/>
      <sheetName val="APU cerramiento tubo h 2.85 m"/>
    </sheetNames>
    <definedNames>
      <definedName name="____pj51" refersTo="#¡REF!"/>
      <definedName name="__EST11" refersTo="#¡REF!"/>
      <definedName name="_EST14" refersTo="#¡REF!"/>
      <definedName name="_EST8" refersTo="#¡REF!"/>
      <definedName name="Print_Area"/>
    </defined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Hoja1"/>
      <sheetName val="Analisis Mano de Obra"/>
      <sheetName val="Analisis Herramienta Menor"/>
      <sheetName val="Presupuesto"/>
      <sheetName val="Analisis Factor Prestacional"/>
      <sheetName val="Insumos"/>
      <sheetName val="A.P.U"/>
      <sheetName val="PRESUPUESTO CIC"/>
      <sheetName val="CANTIDADES"/>
      <sheetName val="cantidades2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MANIZALES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 (2)"/>
      <sheetName val="lista de insumos a cotizar"/>
      <sheetName val="apu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_V180213"/>
      <sheetName val="Informe semanal 1"/>
    </sheetNames>
    <sheetDataSet>
      <sheetData sheetId="0">
        <row r="57">
          <cell r="H57">
            <v>69270</v>
          </cell>
        </row>
        <row r="59">
          <cell r="D59">
            <v>69270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definedNames>
      <definedName name="Loan_Start"/>
      <definedName name="LOCA"/>
    </definedNames>
    <sheetDataSet>
      <sheetData sheetId="0">
        <row r="15">
          <cell r="D15">
            <v>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>
        <row r="159">
          <cell r="C159" t="str">
            <v>HOJA</v>
          </cell>
        </row>
        <row r="161">
          <cell r="C161" t="str">
            <v>CODIGO</v>
          </cell>
          <cell r="D161" t="str">
            <v>ACTIVIDAD</v>
          </cell>
          <cell r="E161" t="str">
            <v>ITEM</v>
          </cell>
          <cell r="F161" t="str">
            <v>UNIDAD</v>
          </cell>
          <cell r="H161" t="str">
            <v>V/R TOTAL</v>
          </cell>
          <cell r="I161" t="str">
            <v>V/R MANO OBRA</v>
          </cell>
          <cell r="J161" t="str">
            <v>V/R MATERIALES</v>
          </cell>
          <cell r="K161" t="str">
            <v>V/R TRANSPORTE</v>
          </cell>
          <cell r="L161" t="str">
            <v>V/R MAQUINARIA</v>
          </cell>
          <cell r="M161" t="str">
            <v>RENDIMIE M. OBRA HC</v>
          </cell>
          <cell r="N161" t="str">
            <v>RENDIMIE MAQ. HORA</v>
          </cell>
        </row>
        <row r="162">
          <cell r="C162" t="str">
            <v>H001</v>
          </cell>
          <cell r="D162" t="str">
            <v>617 NORMA ICEL</v>
          </cell>
          <cell r="E162" t="str">
            <v>1.01</v>
          </cell>
          <cell r="F162" t="str">
            <v>UND.</v>
          </cell>
          <cell r="H162">
            <v>47926</v>
          </cell>
          <cell r="I162">
            <v>20440</v>
          </cell>
          <cell r="J162">
            <v>25586</v>
          </cell>
          <cell r="K162">
            <v>1600</v>
          </cell>
          <cell r="L162">
            <v>300</v>
          </cell>
          <cell r="M162">
            <v>0.7</v>
          </cell>
          <cell r="N162">
            <v>0</v>
          </cell>
          <cell r="O162" t="str">
            <v>M006</v>
          </cell>
          <cell r="P162">
            <v>3</v>
          </cell>
          <cell r="Q162" t="str">
            <v>M051</v>
          </cell>
          <cell r="R162">
            <v>2</v>
          </cell>
          <cell r="S162" t="str">
            <v>M120</v>
          </cell>
          <cell r="T162">
            <v>2</v>
          </cell>
          <cell r="U162" t="str">
            <v>M126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C163" t="str">
            <v>H002</v>
          </cell>
          <cell r="D163" t="str">
            <v>619 NORMA ICEL</v>
          </cell>
          <cell r="E163" t="str">
            <v>H002</v>
          </cell>
          <cell r="F163" t="str">
            <v>UND.</v>
          </cell>
          <cell r="H163">
            <v>47951</v>
          </cell>
          <cell r="I163">
            <v>20440</v>
          </cell>
          <cell r="J163">
            <v>25610.5</v>
          </cell>
          <cell r="K163">
            <v>1600</v>
          </cell>
          <cell r="L163">
            <v>300</v>
          </cell>
          <cell r="M163">
            <v>0.7</v>
          </cell>
          <cell r="N163">
            <v>0</v>
          </cell>
          <cell r="O163" t="str">
            <v>M006</v>
          </cell>
          <cell r="P163">
            <v>3</v>
          </cell>
          <cell r="Q163" t="str">
            <v>M048</v>
          </cell>
          <cell r="R163">
            <v>1.5</v>
          </cell>
          <cell r="S163" t="str">
            <v>M117</v>
          </cell>
          <cell r="T163">
            <v>3</v>
          </cell>
          <cell r="U163" t="str">
            <v>M126</v>
          </cell>
          <cell r="V163">
            <v>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C164" t="str">
            <v>H003</v>
          </cell>
          <cell r="D164" t="str">
            <v>R-114 NORMA ICEL (1a. hoja)</v>
          </cell>
          <cell r="E164" t="str">
            <v>H003</v>
          </cell>
          <cell r="F164" t="str">
            <v>UND.</v>
          </cell>
          <cell r="H164">
            <v>326396</v>
          </cell>
          <cell r="I164">
            <v>43800</v>
          </cell>
          <cell r="J164">
            <v>260794</v>
          </cell>
          <cell r="K164">
            <v>4800</v>
          </cell>
          <cell r="L164">
            <v>750</v>
          </cell>
          <cell r="M164">
            <v>1.5</v>
          </cell>
          <cell r="N164">
            <v>0</v>
          </cell>
          <cell r="O164" t="str">
            <v>M072</v>
          </cell>
          <cell r="P164">
            <v>2</v>
          </cell>
          <cell r="Q164" t="str">
            <v>M084</v>
          </cell>
          <cell r="R164">
            <v>2</v>
          </cell>
          <cell r="S164" t="str">
            <v>M000</v>
          </cell>
          <cell r="T164">
            <v>6</v>
          </cell>
          <cell r="U164" t="str">
            <v>M108</v>
          </cell>
          <cell r="V164">
            <v>3</v>
          </cell>
          <cell r="W164" t="str">
            <v>M138</v>
          </cell>
          <cell r="X164">
            <v>4</v>
          </cell>
          <cell r="Y164" t="str">
            <v>M132</v>
          </cell>
          <cell r="Z164">
            <v>1</v>
          </cell>
          <cell r="AA164" t="str">
            <v>M135</v>
          </cell>
          <cell r="AB164">
            <v>1</v>
          </cell>
          <cell r="AC164" t="str">
            <v>M090</v>
          </cell>
          <cell r="AD164">
            <v>2</v>
          </cell>
          <cell r="AE164" t="str">
            <v>M141</v>
          </cell>
          <cell r="AF164">
            <v>1</v>
          </cell>
          <cell r="AG164" t="str">
            <v>M015</v>
          </cell>
          <cell r="AH164">
            <v>12</v>
          </cell>
        </row>
        <row r="165">
          <cell r="C165" t="str">
            <v>H004</v>
          </cell>
          <cell r="D165" t="str">
            <v>R-114 NORMA ICEL (2a hoja)</v>
          </cell>
          <cell r="E165" t="str">
            <v>H004</v>
          </cell>
          <cell r="F165" t="str">
            <v>UND.</v>
          </cell>
          <cell r="H165">
            <v>16252</v>
          </cell>
          <cell r="I165">
            <v>0</v>
          </cell>
          <cell r="J165">
            <v>16252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M021</v>
          </cell>
          <cell r="P165">
            <v>4</v>
          </cell>
          <cell r="Q165" t="str">
            <v>M018</v>
          </cell>
          <cell r="R165">
            <v>12</v>
          </cell>
          <cell r="S165" t="str">
            <v>M162</v>
          </cell>
          <cell r="T165">
            <v>3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</row>
        <row r="166">
          <cell r="C166" t="str">
            <v>H005</v>
          </cell>
          <cell r="D166" t="str">
            <v>P-101 NORMA ICEL</v>
          </cell>
          <cell r="E166" t="str">
            <v>H005</v>
          </cell>
          <cell r="F166" t="str">
            <v>UND.</v>
          </cell>
          <cell r="H166">
            <v>150019</v>
          </cell>
          <cell r="I166">
            <v>35040</v>
          </cell>
          <cell r="J166">
            <v>110539</v>
          </cell>
          <cell r="K166">
            <v>3840</v>
          </cell>
          <cell r="L166">
            <v>600</v>
          </cell>
          <cell r="M166">
            <v>1.2</v>
          </cell>
          <cell r="N166">
            <v>0</v>
          </cell>
          <cell r="O166" t="str">
            <v>M072</v>
          </cell>
          <cell r="P166">
            <v>1</v>
          </cell>
          <cell r="Q166" t="str">
            <v>M084</v>
          </cell>
          <cell r="R166">
            <v>1</v>
          </cell>
          <cell r="S166" t="str">
            <v>M099</v>
          </cell>
          <cell r="T166">
            <v>2</v>
          </cell>
          <cell r="U166" t="str">
            <v>M102</v>
          </cell>
          <cell r="V166">
            <v>1</v>
          </cell>
          <cell r="W166" t="str">
            <v>M009</v>
          </cell>
          <cell r="X166">
            <v>3</v>
          </cell>
          <cell r="Y166" t="str">
            <v>M138</v>
          </cell>
          <cell r="Z166">
            <v>2</v>
          </cell>
          <cell r="AA166" t="str">
            <v>M132</v>
          </cell>
          <cell r="AB166">
            <v>4</v>
          </cell>
          <cell r="AC166" t="str">
            <v>M015</v>
          </cell>
          <cell r="AD166">
            <v>4</v>
          </cell>
          <cell r="AE166" t="str">
            <v>M021</v>
          </cell>
          <cell r="AF166">
            <v>2</v>
          </cell>
          <cell r="AG166" t="str">
            <v>M018</v>
          </cell>
          <cell r="AH166">
            <v>4</v>
          </cell>
        </row>
        <row r="167">
          <cell r="C167" t="str">
            <v>H006</v>
          </cell>
          <cell r="D167" t="str">
            <v>513 NORMA ICEL</v>
          </cell>
          <cell r="E167" t="str">
            <v>H006</v>
          </cell>
          <cell r="F167" t="str">
            <v>UND.</v>
          </cell>
          <cell r="H167">
            <v>199868</v>
          </cell>
          <cell r="I167">
            <v>35040</v>
          </cell>
          <cell r="J167">
            <v>160388</v>
          </cell>
          <cell r="K167">
            <v>3840</v>
          </cell>
          <cell r="L167">
            <v>600</v>
          </cell>
          <cell r="M167">
            <v>1.2</v>
          </cell>
          <cell r="N167">
            <v>0</v>
          </cell>
          <cell r="O167" t="str">
            <v>M072</v>
          </cell>
          <cell r="P167">
            <v>2</v>
          </cell>
          <cell r="Q167" t="str">
            <v>M081</v>
          </cell>
          <cell r="R167">
            <v>4</v>
          </cell>
          <cell r="S167" t="str">
            <v>M099</v>
          </cell>
          <cell r="T167">
            <v>4</v>
          </cell>
          <cell r="U167" t="str">
            <v>M009</v>
          </cell>
          <cell r="V167">
            <v>4</v>
          </cell>
          <cell r="W167" t="str">
            <v>M139</v>
          </cell>
          <cell r="X167">
            <v>4</v>
          </cell>
          <cell r="Y167" t="str">
            <v>M132</v>
          </cell>
          <cell r="Z167">
            <v>2</v>
          </cell>
          <cell r="AA167" t="str">
            <v>M015</v>
          </cell>
          <cell r="AB167">
            <v>4</v>
          </cell>
          <cell r="AC167" t="str">
            <v>M090</v>
          </cell>
          <cell r="AD167">
            <v>2</v>
          </cell>
          <cell r="AE167" t="str">
            <v>M018</v>
          </cell>
          <cell r="AF167">
            <v>2</v>
          </cell>
          <cell r="AG167" t="str">
            <v>M014</v>
          </cell>
          <cell r="AH167">
            <v>4</v>
          </cell>
        </row>
        <row r="168">
          <cell r="C168" t="str">
            <v>H007</v>
          </cell>
          <cell r="D168" t="str">
            <v>514 NORMA ICEL</v>
          </cell>
          <cell r="E168" t="str">
            <v>H007</v>
          </cell>
          <cell r="F168" t="str">
            <v>UND.</v>
          </cell>
          <cell r="H168">
            <v>239328</v>
          </cell>
          <cell r="I168">
            <v>35040</v>
          </cell>
          <cell r="J168">
            <v>199848</v>
          </cell>
          <cell r="K168">
            <v>3840</v>
          </cell>
          <cell r="L168">
            <v>600</v>
          </cell>
          <cell r="M168">
            <v>1.2</v>
          </cell>
          <cell r="N168">
            <v>0</v>
          </cell>
          <cell r="O168" t="str">
            <v>M072</v>
          </cell>
          <cell r="P168">
            <v>2</v>
          </cell>
          <cell r="Q168" t="str">
            <v>M081</v>
          </cell>
          <cell r="R168">
            <v>4</v>
          </cell>
          <cell r="S168" t="str">
            <v>M000</v>
          </cell>
          <cell r="T168">
            <v>4</v>
          </cell>
          <cell r="U168" t="str">
            <v>M108</v>
          </cell>
          <cell r="V168">
            <v>2</v>
          </cell>
          <cell r="W168" t="str">
            <v>M139</v>
          </cell>
          <cell r="X168">
            <v>4</v>
          </cell>
          <cell r="Y168" t="str">
            <v>M132</v>
          </cell>
          <cell r="Z168">
            <v>2</v>
          </cell>
          <cell r="AA168" t="str">
            <v>M090</v>
          </cell>
          <cell r="AB168">
            <v>2</v>
          </cell>
          <cell r="AC168" t="str">
            <v>M021</v>
          </cell>
          <cell r="AD168">
            <v>4</v>
          </cell>
          <cell r="AE168" t="str">
            <v>M018</v>
          </cell>
          <cell r="AF168">
            <v>10</v>
          </cell>
          <cell r="AG168" t="str">
            <v>M162</v>
          </cell>
          <cell r="AH168">
            <v>2</v>
          </cell>
        </row>
        <row r="169">
          <cell r="C169" t="str">
            <v>H008</v>
          </cell>
          <cell r="D169" t="str">
            <v>710 NORMA ICEL (hoja 1)</v>
          </cell>
          <cell r="E169" t="str">
            <v>H008</v>
          </cell>
          <cell r="F169" t="str">
            <v>UND.</v>
          </cell>
          <cell r="H169">
            <v>827115</v>
          </cell>
          <cell r="I169">
            <v>52560</v>
          </cell>
          <cell r="J169">
            <v>630658</v>
          </cell>
          <cell r="K169">
            <v>5760</v>
          </cell>
          <cell r="L169">
            <v>900</v>
          </cell>
          <cell r="M169">
            <v>1.8</v>
          </cell>
          <cell r="N169">
            <v>0</v>
          </cell>
          <cell r="O169" t="str">
            <v>M117</v>
          </cell>
          <cell r="P169">
            <v>4</v>
          </cell>
          <cell r="Q169" t="str">
            <v>M147</v>
          </cell>
          <cell r="R169">
            <v>1</v>
          </cell>
          <cell r="S169" t="str">
            <v>M129</v>
          </cell>
          <cell r="T169">
            <v>1</v>
          </cell>
          <cell r="U169" t="str">
            <v>M139</v>
          </cell>
          <cell r="V169">
            <v>2</v>
          </cell>
          <cell r="W169" t="str">
            <v>M135</v>
          </cell>
          <cell r="X169">
            <v>2</v>
          </cell>
          <cell r="Y169" t="str">
            <v>M054</v>
          </cell>
          <cell r="Z169">
            <v>2</v>
          </cell>
          <cell r="AA169" t="str">
            <v>M131</v>
          </cell>
          <cell r="AB169">
            <v>2</v>
          </cell>
          <cell r="AC169" t="str">
            <v>M030</v>
          </cell>
          <cell r="AD169">
            <v>14</v>
          </cell>
          <cell r="AE169" t="str">
            <v>M123</v>
          </cell>
          <cell r="AF169">
            <v>2</v>
          </cell>
          <cell r="AG169" t="str">
            <v>M066</v>
          </cell>
          <cell r="AH169">
            <v>2</v>
          </cell>
        </row>
        <row r="170">
          <cell r="C170" t="str">
            <v>H009</v>
          </cell>
          <cell r="D170" t="str">
            <v>710 NORMA ICEL (hoja 2)</v>
          </cell>
          <cell r="E170" t="str">
            <v>H009</v>
          </cell>
          <cell r="F170" t="str">
            <v>UND.</v>
          </cell>
          <cell r="H170">
            <v>137237</v>
          </cell>
          <cell r="I170">
            <v>0</v>
          </cell>
          <cell r="J170">
            <v>137237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>M163</v>
          </cell>
          <cell r="P170">
            <v>1</v>
          </cell>
          <cell r="Q170" t="str">
            <v>M014</v>
          </cell>
          <cell r="R170">
            <v>4</v>
          </cell>
          <cell r="S170" t="str">
            <v>M021</v>
          </cell>
          <cell r="T170">
            <v>2</v>
          </cell>
          <cell r="U170" t="str">
            <v>M018</v>
          </cell>
          <cell r="V170">
            <v>4</v>
          </cell>
          <cell r="W170" t="str">
            <v>M015</v>
          </cell>
          <cell r="X170">
            <v>4</v>
          </cell>
          <cell r="Y170" t="str">
            <v>M195</v>
          </cell>
          <cell r="Z170">
            <v>2</v>
          </cell>
          <cell r="AA170" t="str">
            <v>M069</v>
          </cell>
          <cell r="AB170">
            <v>1</v>
          </cell>
          <cell r="AC170" t="str">
            <v>M081</v>
          </cell>
          <cell r="AD170">
            <v>2</v>
          </cell>
          <cell r="AE170" t="str">
            <v>M051</v>
          </cell>
          <cell r="AF170">
            <v>3</v>
          </cell>
          <cell r="AG170" t="str">
            <v>M045</v>
          </cell>
          <cell r="AH170">
            <v>8</v>
          </cell>
        </row>
        <row r="171">
          <cell r="C171" t="str">
            <v>H009A</v>
          </cell>
          <cell r="D171" t="str">
            <v>710 NORMA ICEL (hoja 3)</v>
          </cell>
          <cell r="E171" t="str">
            <v>H009A</v>
          </cell>
          <cell r="F171" t="str">
            <v>UND.</v>
          </cell>
          <cell r="H171">
            <v>34366</v>
          </cell>
          <cell r="I171">
            <v>0</v>
          </cell>
          <cell r="J171">
            <v>34366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M060</v>
          </cell>
          <cell r="P171">
            <v>2</v>
          </cell>
          <cell r="Q171" t="str">
            <v>M062</v>
          </cell>
          <cell r="R171">
            <v>3</v>
          </cell>
          <cell r="S171" t="str">
            <v>M063</v>
          </cell>
          <cell r="T171">
            <v>1</v>
          </cell>
          <cell r="U171" t="str">
            <v>M006</v>
          </cell>
          <cell r="V171">
            <v>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</row>
        <row r="172">
          <cell r="C172" t="str">
            <v>H010</v>
          </cell>
          <cell r="D172" t="str">
            <v>RH-230 NORMA ICEL {hoja  1}</v>
          </cell>
          <cell r="E172" t="str">
            <v>H010</v>
          </cell>
          <cell r="F172" t="str">
            <v>UND.</v>
          </cell>
          <cell r="H172">
            <v>671031</v>
          </cell>
          <cell r="I172">
            <v>43800</v>
          </cell>
          <cell r="J172">
            <v>622791</v>
          </cell>
          <cell r="K172">
            <v>3840</v>
          </cell>
          <cell r="L172">
            <v>600</v>
          </cell>
          <cell r="M172">
            <v>1.5</v>
          </cell>
          <cell r="N172">
            <v>0</v>
          </cell>
          <cell r="O172" t="str">
            <v>M075</v>
          </cell>
          <cell r="P172">
            <v>2</v>
          </cell>
          <cell r="Q172" t="str">
            <v>M073</v>
          </cell>
          <cell r="R172">
            <v>2</v>
          </cell>
          <cell r="S172" t="str">
            <v>M000</v>
          </cell>
          <cell r="T172">
            <v>12</v>
          </cell>
          <cell r="U172" t="str">
            <v>M108</v>
          </cell>
          <cell r="V172">
            <v>6</v>
          </cell>
          <cell r="W172" t="str">
            <v>M162</v>
          </cell>
          <cell r="X172">
            <v>6</v>
          </cell>
          <cell r="Y172" t="str">
            <v>M132</v>
          </cell>
          <cell r="Z172">
            <v>4</v>
          </cell>
          <cell r="AA172" t="str">
            <v>M090</v>
          </cell>
          <cell r="AB172">
            <v>3</v>
          </cell>
          <cell r="AC172" t="str">
            <v>M018</v>
          </cell>
          <cell r="AD172">
            <v>16</v>
          </cell>
          <cell r="AE172" t="str">
            <v>M015</v>
          </cell>
          <cell r="AF172">
            <v>16</v>
          </cell>
          <cell r="AG172" t="str">
            <v>M087</v>
          </cell>
          <cell r="AH172">
            <v>6</v>
          </cell>
        </row>
        <row r="173">
          <cell r="C173" t="str">
            <v>H010A</v>
          </cell>
          <cell r="D173" t="str">
            <v>RH-230 NORMA ICEL {hoja  2}</v>
          </cell>
          <cell r="E173" t="str">
            <v>H010A</v>
          </cell>
          <cell r="F173" t="str">
            <v>UND.</v>
          </cell>
          <cell r="H173">
            <v>13476</v>
          </cell>
          <cell r="I173">
            <v>0</v>
          </cell>
          <cell r="J173">
            <v>13476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M061</v>
          </cell>
          <cell r="P173">
            <v>6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C174" t="str">
            <v>H011</v>
          </cell>
          <cell r="D174" t="str">
            <v>550 NORMA ICEL {hoja 1}</v>
          </cell>
          <cell r="E174" t="str">
            <v>H011</v>
          </cell>
          <cell r="F174" t="str">
            <v>UND.</v>
          </cell>
          <cell r="H174">
            <v>292148</v>
          </cell>
          <cell r="I174">
            <v>35040</v>
          </cell>
          <cell r="J174">
            <v>252668</v>
          </cell>
          <cell r="K174">
            <v>3840</v>
          </cell>
          <cell r="L174">
            <v>600</v>
          </cell>
          <cell r="M174">
            <v>1.2</v>
          </cell>
          <cell r="N174">
            <v>0</v>
          </cell>
          <cell r="O174" t="str">
            <v>M074</v>
          </cell>
          <cell r="P174">
            <v>2</v>
          </cell>
          <cell r="Q174" t="str">
            <v>M081</v>
          </cell>
          <cell r="R174">
            <v>4</v>
          </cell>
          <cell r="S174" t="str">
            <v>M000</v>
          </cell>
          <cell r="T174">
            <v>6</v>
          </cell>
          <cell r="U174" t="str">
            <v>M108</v>
          </cell>
          <cell r="V174">
            <v>3</v>
          </cell>
          <cell r="W174" t="str">
            <v>M139</v>
          </cell>
          <cell r="X174">
            <v>4</v>
          </cell>
          <cell r="Y174" t="str">
            <v>M135</v>
          </cell>
          <cell r="Z174">
            <v>1</v>
          </cell>
          <cell r="AA174" t="str">
            <v>M090</v>
          </cell>
          <cell r="AB174">
            <v>3</v>
          </cell>
          <cell r="AC174" t="str">
            <v>M021</v>
          </cell>
          <cell r="AD174">
            <v>4</v>
          </cell>
          <cell r="AE174" t="str">
            <v>M018</v>
          </cell>
          <cell r="AF174">
            <v>12</v>
          </cell>
          <cell r="AG174" t="str">
            <v>M162</v>
          </cell>
          <cell r="AH174">
            <v>3</v>
          </cell>
        </row>
        <row r="175">
          <cell r="C175" t="str">
            <v>H011A</v>
          </cell>
          <cell r="D175" t="str">
            <v>550 NORMA ICEL {hoja 2}</v>
          </cell>
          <cell r="E175" t="str">
            <v>H011A</v>
          </cell>
          <cell r="F175" t="str">
            <v>UND.</v>
          </cell>
          <cell r="H175">
            <v>5380</v>
          </cell>
          <cell r="I175">
            <v>0</v>
          </cell>
          <cell r="J175">
            <v>5380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M015</v>
          </cell>
          <cell r="P175">
            <v>12</v>
          </cell>
          <cell r="Q175" t="str">
            <v>M024</v>
          </cell>
          <cell r="R175">
            <v>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</row>
        <row r="176">
          <cell r="C176" t="str">
            <v>H012</v>
          </cell>
          <cell r="D176" t="str">
            <v>P 110 NORMA ICEL (hoja 1)</v>
          </cell>
          <cell r="E176" t="str">
            <v>H012</v>
          </cell>
          <cell r="F176" t="str">
            <v>UND.</v>
          </cell>
          <cell r="H176">
            <v>265700</v>
          </cell>
          <cell r="I176">
            <v>37960</v>
          </cell>
          <cell r="J176">
            <v>210388</v>
          </cell>
          <cell r="K176">
            <v>3840</v>
          </cell>
          <cell r="L176">
            <v>600</v>
          </cell>
          <cell r="M176">
            <v>1.3</v>
          </cell>
          <cell r="N176">
            <v>0</v>
          </cell>
          <cell r="O176" t="str">
            <v>M072</v>
          </cell>
          <cell r="P176">
            <v>2</v>
          </cell>
          <cell r="Q176" t="str">
            <v>M084</v>
          </cell>
          <cell r="R176">
            <v>2</v>
          </cell>
          <cell r="S176" t="str">
            <v>M021</v>
          </cell>
          <cell r="T176">
            <v>4</v>
          </cell>
          <cell r="U176" t="str">
            <v>M018</v>
          </cell>
          <cell r="V176">
            <v>12</v>
          </cell>
          <cell r="W176" t="str">
            <v>M099</v>
          </cell>
          <cell r="X176">
            <v>4</v>
          </cell>
          <cell r="Y176" t="str">
            <v>M102</v>
          </cell>
          <cell r="Z176">
            <v>2</v>
          </cell>
          <cell r="AA176" t="str">
            <v>M009</v>
          </cell>
          <cell r="AB176">
            <v>6</v>
          </cell>
          <cell r="AC176" t="str">
            <v>M138</v>
          </cell>
          <cell r="AD176">
            <v>4</v>
          </cell>
          <cell r="AE176" t="str">
            <v>M132</v>
          </cell>
          <cell r="AF176">
            <v>2</v>
          </cell>
          <cell r="AG176" t="str">
            <v>M135</v>
          </cell>
          <cell r="AH176">
            <v>2</v>
          </cell>
        </row>
        <row r="177">
          <cell r="C177" t="str">
            <v>H013</v>
          </cell>
          <cell r="D177" t="str">
            <v>P 110 NORMA ICEL (hoja 2)</v>
          </cell>
          <cell r="E177" t="str">
            <v>H013</v>
          </cell>
          <cell r="F177" t="str">
            <v>UND.</v>
          </cell>
          <cell r="H177">
            <v>12912</v>
          </cell>
          <cell r="I177">
            <v>0</v>
          </cell>
          <cell r="J177">
            <v>12912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M024</v>
          </cell>
          <cell r="P177">
            <v>4</v>
          </cell>
          <cell r="Q177" t="str">
            <v>M093</v>
          </cell>
          <cell r="R177">
            <v>2</v>
          </cell>
          <cell r="S177" t="str">
            <v>M015</v>
          </cell>
          <cell r="T177">
            <v>14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</row>
        <row r="178">
          <cell r="C178" t="str">
            <v>H014</v>
          </cell>
          <cell r="D178" t="str">
            <v>RE-300 NORMA ICEL  (hoja 1)</v>
          </cell>
          <cell r="E178" t="str">
            <v>H014</v>
          </cell>
          <cell r="F178" t="str">
            <v>UND.</v>
          </cell>
          <cell r="H178">
            <v>746951</v>
          </cell>
          <cell r="I178">
            <v>37960</v>
          </cell>
          <cell r="J178">
            <v>703363</v>
          </cell>
          <cell r="K178">
            <v>3840</v>
          </cell>
          <cell r="L178">
            <v>600</v>
          </cell>
          <cell r="M178">
            <v>1.3</v>
          </cell>
          <cell r="N178">
            <v>0</v>
          </cell>
          <cell r="O178" t="str">
            <v>M140</v>
          </cell>
          <cell r="P178">
            <v>3</v>
          </cell>
          <cell r="Q178" t="str">
            <v>M078</v>
          </cell>
          <cell r="R178">
            <v>2</v>
          </cell>
          <cell r="S178" t="str">
            <v>M015</v>
          </cell>
          <cell r="T178">
            <v>12</v>
          </cell>
          <cell r="U178" t="str">
            <v>M162</v>
          </cell>
          <cell r="V178">
            <v>6</v>
          </cell>
          <cell r="W178" t="str">
            <v>M000</v>
          </cell>
          <cell r="X178">
            <v>12</v>
          </cell>
          <cell r="Y178" t="str">
            <v>M009</v>
          </cell>
          <cell r="Z178">
            <v>3</v>
          </cell>
          <cell r="AA178" t="str">
            <v>M108</v>
          </cell>
          <cell r="AB178">
            <v>6</v>
          </cell>
          <cell r="AC178" t="str">
            <v>M135</v>
          </cell>
          <cell r="AD178">
            <v>6</v>
          </cell>
          <cell r="AE178" t="str">
            <v>M102</v>
          </cell>
          <cell r="AF178">
            <v>3</v>
          </cell>
          <cell r="AG178" t="str">
            <v>M087</v>
          </cell>
          <cell r="AH178">
            <v>6</v>
          </cell>
        </row>
        <row r="179">
          <cell r="C179" t="str">
            <v>H015</v>
          </cell>
          <cell r="D179" t="str">
            <v xml:space="preserve">RE  300 NORMA ICEL (hoja 2) </v>
          </cell>
          <cell r="E179" t="str">
            <v>H015</v>
          </cell>
          <cell r="F179" t="str">
            <v>UND.</v>
          </cell>
          <cell r="H179">
            <v>1188</v>
          </cell>
          <cell r="I179">
            <v>0</v>
          </cell>
          <cell r="J179">
            <v>1188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M018</v>
          </cell>
          <cell r="P179">
            <v>12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C180" t="str">
            <v>H016</v>
          </cell>
          <cell r="D180" t="str">
            <v>523 NORMA ICEL</v>
          </cell>
          <cell r="E180" t="str">
            <v>H016</v>
          </cell>
          <cell r="F180" t="str">
            <v>UND.</v>
          </cell>
          <cell r="H180">
            <v>116994</v>
          </cell>
          <cell r="I180">
            <v>29200</v>
          </cell>
          <cell r="J180">
            <v>84094</v>
          </cell>
          <cell r="K180">
            <v>3200</v>
          </cell>
          <cell r="L180">
            <v>500</v>
          </cell>
          <cell r="M180">
            <v>1</v>
          </cell>
          <cell r="N180">
            <v>0</v>
          </cell>
          <cell r="O180" t="str">
            <v>M069</v>
          </cell>
          <cell r="P180">
            <v>1</v>
          </cell>
          <cell r="Q180" t="str">
            <v>M081</v>
          </cell>
          <cell r="R180">
            <v>1</v>
          </cell>
          <cell r="S180" t="str">
            <v>M099</v>
          </cell>
          <cell r="T180">
            <v>3</v>
          </cell>
          <cell r="U180" t="str">
            <v>M009</v>
          </cell>
          <cell r="V180">
            <v>3</v>
          </cell>
          <cell r="W180" t="str">
            <v>M139</v>
          </cell>
          <cell r="X180">
            <v>1</v>
          </cell>
          <cell r="Y180" t="str">
            <v>M132</v>
          </cell>
          <cell r="Z180">
            <v>2</v>
          </cell>
          <cell r="AA180" t="str">
            <v>M015</v>
          </cell>
          <cell r="AB180">
            <v>2</v>
          </cell>
          <cell r="AC180" t="str">
            <v>M021</v>
          </cell>
          <cell r="AD180">
            <v>1</v>
          </cell>
          <cell r="AE180" t="str">
            <v>M018</v>
          </cell>
          <cell r="AF180">
            <v>2</v>
          </cell>
          <cell r="AG180">
            <v>0</v>
          </cell>
          <cell r="AH180">
            <v>0</v>
          </cell>
        </row>
        <row r="181">
          <cell r="C181" t="str">
            <v>H017</v>
          </cell>
          <cell r="D181" t="str">
            <v>R 130 NORMA ICEL  (hoja 1)</v>
          </cell>
          <cell r="E181" t="str">
            <v>H017</v>
          </cell>
          <cell r="F181" t="str">
            <v>UND.</v>
          </cell>
          <cell r="H181">
            <v>496587</v>
          </cell>
          <cell r="I181">
            <v>37960</v>
          </cell>
          <cell r="J181">
            <v>421702</v>
          </cell>
          <cell r="K181">
            <v>3840</v>
          </cell>
          <cell r="L181">
            <v>600</v>
          </cell>
          <cell r="M181">
            <v>1.3</v>
          </cell>
          <cell r="N181">
            <v>0</v>
          </cell>
          <cell r="O181" t="str">
            <v>M072</v>
          </cell>
          <cell r="P181">
            <v>2</v>
          </cell>
          <cell r="Q181" t="str">
            <v>M084</v>
          </cell>
          <cell r="R181">
            <v>2</v>
          </cell>
          <cell r="S181" t="str">
            <v>M102</v>
          </cell>
          <cell r="T181">
            <v>1</v>
          </cell>
          <cell r="U181" t="str">
            <v>M000</v>
          </cell>
          <cell r="V181">
            <v>12</v>
          </cell>
          <cell r="W181" t="str">
            <v>M009</v>
          </cell>
          <cell r="X181">
            <v>1</v>
          </cell>
          <cell r="Y181" t="str">
            <v>M108</v>
          </cell>
          <cell r="Z181">
            <v>6</v>
          </cell>
          <cell r="AA181" t="str">
            <v>M061</v>
          </cell>
          <cell r="AB181">
            <v>6</v>
          </cell>
          <cell r="AC181" t="str">
            <v>M139</v>
          </cell>
          <cell r="AD181">
            <v>4</v>
          </cell>
          <cell r="AE181" t="str">
            <v>M132</v>
          </cell>
          <cell r="AF181">
            <v>1</v>
          </cell>
          <cell r="AG181" t="str">
            <v>M090</v>
          </cell>
          <cell r="AH181">
            <v>2</v>
          </cell>
        </row>
        <row r="182">
          <cell r="C182" t="str">
            <v>H018</v>
          </cell>
          <cell r="D182" t="str">
            <v>R 130 NORMA ICEL  (hoja 2)</v>
          </cell>
          <cell r="E182" t="str">
            <v>H018</v>
          </cell>
          <cell r="F182" t="str">
            <v>KG.</v>
          </cell>
          <cell r="H182">
            <v>32485</v>
          </cell>
          <cell r="I182">
            <v>0</v>
          </cell>
          <cell r="J182">
            <v>32485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>M141</v>
          </cell>
          <cell r="P182">
            <v>1</v>
          </cell>
          <cell r="Q182" t="str">
            <v>M015</v>
          </cell>
          <cell r="R182">
            <v>3</v>
          </cell>
          <cell r="S182" t="str">
            <v>M021</v>
          </cell>
          <cell r="T182">
            <v>4</v>
          </cell>
          <cell r="U182" t="str">
            <v>M018</v>
          </cell>
          <cell r="V182">
            <v>12</v>
          </cell>
          <cell r="W182" t="str">
            <v>M162</v>
          </cell>
          <cell r="X182">
            <v>5</v>
          </cell>
          <cell r="Y182" t="str">
            <v>M135</v>
          </cell>
          <cell r="Z182">
            <v>1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C183" t="str">
            <v>H019</v>
          </cell>
          <cell r="D183" t="str">
            <v>RH 231 NORMA ICEL</v>
          </cell>
          <cell r="E183" t="str">
            <v>H019</v>
          </cell>
          <cell r="F183" t="str">
            <v>UND.</v>
          </cell>
          <cell r="H183">
            <v>583053</v>
          </cell>
          <cell r="I183">
            <v>29200</v>
          </cell>
          <cell r="J183">
            <v>550153</v>
          </cell>
          <cell r="K183">
            <v>3200</v>
          </cell>
          <cell r="L183">
            <v>500</v>
          </cell>
          <cell r="M183">
            <v>1</v>
          </cell>
          <cell r="N183">
            <v>0</v>
          </cell>
          <cell r="O183" t="str">
            <v>M075</v>
          </cell>
          <cell r="P183">
            <v>2</v>
          </cell>
          <cell r="Q183" t="str">
            <v>M000</v>
          </cell>
          <cell r="R183">
            <v>12</v>
          </cell>
          <cell r="S183" t="str">
            <v>M108</v>
          </cell>
          <cell r="T183">
            <v>6</v>
          </cell>
          <cell r="U183" t="str">
            <v>M061</v>
          </cell>
          <cell r="V183">
            <v>6</v>
          </cell>
          <cell r="W183" t="str">
            <v>M135</v>
          </cell>
          <cell r="X183">
            <v>2</v>
          </cell>
          <cell r="Y183" t="str">
            <v>M090</v>
          </cell>
          <cell r="Z183">
            <v>3</v>
          </cell>
          <cell r="AA183" t="str">
            <v>M018</v>
          </cell>
          <cell r="AB183">
            <v>14</v>
          </cell>
          <cell r="AC183" t="str">
            <v>M162</v>
          </cell>
          <cell r="AD183">
            <v>6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C184" t="str">
            <v>H020</v>
          </cell>
          <cell r="D184" t="str">
            <v>POSTE CONCRETO, 8 METROS. 510 KG. (hoyado, incado, plomado y pisonado)</v>
          </cell>
          <cell r="E184" t="str">
            <v>H020</v>
          </cell>
          <cell r="F184" t="str">
            <v>UND.</v>
          </cell>
          <cell r="H184">
            <v>454552</v>
          </cell>
          <cell r="I184">
            <v>77866.666666666657</v>
          </cell>
          <cell r="J184">
            <v>204685</v>
          </cell>
          <cell r="K184">
            <v>170000</v>
          </cell>
          <cell r="L184">
            <v>2000</v>
          </cell>
          <cell r="M184">
            <v>2.6666666666666665</v>
          </cell>
          <cell r="N184">
            <v>0</v>
          </cell>
          <cell r="O184" t="str">
            <v>M171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C185" t="str">
            <v>H021</v>
          </cell>
          <cell r="D185" t="str">
            <v>POSTE CONCRETO, 12 METROS. 510 KG. (hoyado, incado, plomado y pisonado)</v>
          </cell>
          <cell r="E185" t="str">
            <v>H021</v>
          </cell>
          <cell r="F185" t="str">
            <v>UND.</v>
          </cell>
          <cell r="H185">
            <v>725105</v>
          </cell>
          <cell r="I185">
            <v>80300</v>
          </cell>
          <cell r="J185">
            <v>456155</v>
          </cell>
          <cell r="K185">
            <v>186400</v>
          </cell>
          <cell r="L185">
            <v>2250</v>
          </cell>
          <cell r="M185">
            <v>2.75</v>
          </cell>
          <cell r="N185">
            <v>0</v>
          </cell>
          <cell r="O185" t="str">
            <v>M168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</row>
        <row r="186">
          <cell r="C186" t="str">
            <v>H022</v>
          </cell>
          <cell r="D186" t="str">
            <v>POSTE CONCRETO, 12 METROS. 750 KG. (hoyado, incado, plomado y pisonado)</v>
          </cell>
          <cell r="E186" t="str">
            <v>H022</v>
          </cell>
          <cell r="F186" t="str">
            <v>UND.</v>
          </cell>
          <cell r="H186">
            <v>783663</v>
          </cell>
          <cell r="I186">
            <v>82344</v>
          </cell>
          <cell r="J186">
            <v>507619</v>
          </cell>
          <cell r="K186">
            <v>191200</v>
          </cell>
          <cell r="L186">
            <v>2500</v>
          </cell>
          <cell r="M186">
            <v>2.82</v>
          </cell>
          <cell r="N186">
            <v>0</v>
          </cell>
          <cell r="O186" t="str">
            <v>M165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</row>
        <row r="187">
          <cell r="C187" t="str">
            <v>H023</v>
          </cell>
          <cell r="D187" t="str">
            <v>CONDUCTOR ACSR NUMERO 2 AWG</v>
          </cell>
          <cell r="E187" t="str">
            <v>H023</v>
          </cell>
          <cell r="F187" t="str">
            <v>MTS</v>
          </cell>
          <cell r="H187">
            <v>2914</v>
          </cell>
          <cell r="I187">
            <v>408.8</v>
          </cell>
          <cell r="J187">
            <v>2358.7000000000003</v>
          </cell>
          <cell r="K187">
            <v>96</v>
          </cell>
          <cell r="L187">
            <v>50</v>
          </cell>
          <cell r="M187">
            <v>1.4E-2</v>
          </cell>
          <cell r="N187">
            <v>0</v>
          </cell>
          <cell r="O187" t="str">
            <v>M042</v>
          </cell>
          <cell r="P187">
            <v>1.03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C188" t="str">
            <v>H024</v>
          </cell>
          <cell r="D188" t="str">
            <v>CONDUCTOR ACSR NUMERO 1/0 AWG</v>
          </cell>
          <cell r="E188" t="str">
            <v>H024</v>
          </cell>
          <cell r="F188" t="str">
            <v>MTS</v>
          </cell>
          <cell r="H188">
            <v>4299</v>
          </cell>
          <cell r="I188">
            <v>438</v>
          </cell>
          <cell r="J188">
            <v>3683.28</v>
          </cell>
          <cell r="K188">
            <v>128</v>
          </cell>
          <cell r="L188">
            <v>50</v>
          </cell>
          <cell r="M188">
            <v>1.4999999999999999E-2</v>
          </cell>
          <cell r="N188">
            <v>0</v>
          </cell>
          <cell r="O188" t="str">
            <v>M036</v>
          </cell>
          <cell r="P188">
            <v>1.03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</row>
        <row r="189">
          <cell r="C189" t="str">
            <v>H025</v>
          </cell>
          <cell r="D189" t="str">
            <v>CONDUCTOR ACSR NUIMERO 2/0 AWG</v>
          </cell>
          <cell r="E189" t="str">
            <v>H025</v>
          </cell>
          <cell r="F189" t="str">
            <v>MTS</v>
          </cell>
          <cell r="H189">
            <v>5060</v>
          </cell>
          <cell r="I189">
            <v>438</v>
          </cell>
          <cell r="J189">
            <v>4496.9800000000005</v>
          </cell>
          <cell r="K189">
            <v>75</v>
          </cell>
          <cell r="L189">
            <v>50</v>
          </cell>
          <cell r="M189">
            <v>1.4999999999999999E-2</v>
          </cell>
          <cell r="N189">
            <v>0</v>
          </cell>
          <cell r="O189" t="str">
            <v>M039</v>
          </cell>
          <cell r="P189">
            <v>1.03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</row>
        <row r="190">
          <cell r="C190" t="str">
            <v>H026</v>
          </cell>
          <cell r="D190" t="str">
            <v xml:space="preserve">TEMPLETE DIRECTO A TIERRA BT </v>
          </cell>
          <cell r="E190" t="str">
            <v>H026</v>
          </cell>
          <cell r="F190" t="str">
            <v>UND.</v>
          </cell>
          <cell r="H190">
            <v>101385</v>
          </cell>
          <cell r="I190">
            <v>35040</v>
          </cell>
          <cell r="J190">
            <v>53905</v>
          </cell>
          <cell r="K190">
            <v>11840</v>
          </cell>
          <cell r="L190">
            <v>600</v>
          </cell>
          <cell r="M190">
            <v>1.2</v>
          </cell>
          <cell r="N190">
            <v>0</v>
          </cell>
          <cell r="O190" t="str">
            <v>M177</v>
          </cell>
          <cell r="P190">
            <v>1</v>
          </cell>
          <cell r="Q190" t="str">
            <v>M183</v>
          </cell>
          <cell r="R190">
            <v>2</v>
          </cell>
          <cell r="S190" t="str">
            <v>M186</v>
          </cell>
          <cell r="T190">
            <v>1</v>
          </cell>
          <cell r="U190" t="str">
            <v>M189</v>
          </cell>
          <cell r="V190">
            <v>1</v>
          </cell>
          <cell r="W190" t="str">
            <v>M150</v>
          </cell>
          <cell r="X190">
            <v>1</v>
          </cell>
          <cell r="Y190" t="str">
            <v>M174</v>
          </cell>
          <cell r="Z190">
            <v>1</v>
          </cell>
          <cell r="AA190" t="str">
            <v>M192</v>
          </cell>
          <cell r="AB190">
            <v>10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C191" t="str">
            <v>H027</v>
          </cell>
          <cell r="D191" t="str">
            <v>TEMPLETE DIRECTO A TIERRA MT 13,2 KV</v>
          </cell>
          <cell r="E191" t="str">
            <v>H027</v>
          </cell>
          <cell r="F191" t="str">
            <v>UND.</v>
          </cell>
          <cell r="H191">
            <v>115956</v>
          </cell>
          <cell r="I191">
            <v>35040</v>
          </cell>
          <cell r="J191">
            <v>68476</v>
          </cell>
          <cell r="K191">
            <v>11840</v>
          </cell>
          <cell r="L191">
            <v>600</v>
          </cell>
          <cell r="M191">
            <v>1.2</v>
          </cell>
          <cell r="N191">
            <v>0</v>
          </cell>
          <cell r="O191" t="str">
            <v>M180</v>
          </cell>
          <cell r="P191">
            <v>1</v>
          </cell>
          <cell r="Q191" t="str">
            <v>M183</v>
          </cell>
          <cell r="R191">
            <v>4</v>
          </cell>
          <cell r="S191" t="str">
            <v>M186</v>
          </cell>
          <cell r="T191">
            <v>1</v>
          </cell>
          <cell r="U191" t="str">
            <v>M189</v>
          </cell>
          <cell r="V191">
            <v>1</v>
          </cell>
          <cell r="W191" t="str">
            <v>M153</v>
          </cell>
          <cell r="X191">
            <v>1</v>
          </cell>
          <cell r="Y191" t="str">
            <v>M174</v>
          </cell>
          <cell r="Z191">
            <v>1</v>
          </cell>
          <cell r="AA191" t="str">
            <v>M192</v>
          </cell>
          <cell r="AB191">
            <v>17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</row>
        <row r="192">
          <cell r="C192" t="str">
            <v>H028</v>
          </cell>
          <cell r="D192" t="str">
            <v>TRANSFORMADOR 10 KVA, MONOFASICO TRIFILAR, 13,2/240-120V  KV</v>
          </cell>
          <cell r="E192" t="str">
            <v>H028</v>
          </cell>
          <cell r="F192" t="str">
            <v>UND.</v>
          </cell>
          <cell r="H192">
            <v>2672101</v>
          </cell>
          <cell r="I192">
            <v>194666.66666666669</v>
          </cell>
          <cell r="J192">
            <v>2409434</v>
          </cell>
          <cell r="K192">
            <v>64000</v>
          </cell>
          <cell r="L192">
            <v>4000</v>
          </cell>
          <cell r="M192">
            <v>6.666666666666667</v>
          </cell>
          <cell r="N192">
            <v>0</v>
          </cell>
          <cell r="O192" t="str">
            <v>M155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</row>
        <row r="193">
          <cell r="C193" t="str">
            <v>H029</v>
          </cell>
          <cell r="D193" t="str">
            <v>TRANSFORMADOR 15 KVA, MONOFASICO TRIFILAR, 13,2/240-120V  KV</v>
          </cell>
          <cell r="E193" t="str">
            <v>H029</v>
          </cell>
          <cell r="F193" t="str">
            <v>UND.</v>
          </cell>
          <cell r="H193">
            <v>2855732</v>
          </cell>
          <cell r="I193">
            <v>194666.66666666669</v>
          </cell>
          <cell r="J193">
            <v>2593065</v>
          </cell>
          <cell r="K193">
            <v>64000</v>
          </cell>
          <cell r="L193">
            <v>4000</v>
          </cell>
          <cell r="M193">
            <v>6.666666666666667</v>
          </cell>
          <cell r="N193">
            <v>0</v>
          </cell>
          <cell r="O193" t="str">
            <v>M156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C194" t="str">
            <v>H030</v>
          </cell>
          <cell r="D194" t="str">
            <v>TRANSFORMADOR 25 KVA, MONOFASICO TRIFILAR, 13,2/240-120V  KV</v>
          </cell>
          <cell r="E194" t="str">
            <v>H030</v>
          </cell>
          <cell r="F194" t="str">
            <v>UND.</v>
          </cell>
          <cell r="H194">
            <v>3327092</v>
          </cell>
          <cell r="I194">
            <v>194666.66666666669</v>
          </cell>
          <cell r="J194">
            <v>3064425</v>
          </cell>
          <cell r="K194">
            <v>64000</v>
          </cell>
          <cell r="L194">
            <v>4000</v>
          </cell>
          <cell r="M194">
            <v>6.666666666666667</v>
          </cell>
          <cell r="N194">
            <v>0</v>
          </cell>
          <cell r="O194" t="str">
            <v>M159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</row>
        <row r="195">
          <cell r="C195" t="str">
            <v>H031</v>
          </cell>
          <cell r="D195" t="str">
            <v>ATERRIZAJES TERMINALES NEUTRO BT</v>
          </cell>
          <cell r="E195" t="str">
            <v>H031</v>
          </cell>
          <cell r="F195" t="str">
            <v>UND.</v>
          </cell>
          <cell r="H195">
            <v>135368</v>
          </cell>
          <cell r="I195">
            <v>29200</v>
          </cell>
          <cell r="J195">
            <v>103947.5</v>
          </cell>
          <cell r="K195">
            <v>1920</v>
          </cell>
          <cell r="L195">
            <v>300</v>
          </cell>
          <cell r="M195">
            <v>1</v>
          </cell>
          <cell r="N195">
            <v>0</v>
          </cell>
          <cell r="O195" t="str">
            <v>M030</v>
          </cell>
          <cell r="P195">
            <v>10</v>
          </cell>
          <cell r="Q195" t="str">
            <v>M144</v>
          </cell>
          <cell r="R195">
            <v>1</v>
          </cell>
          <cell r="S195" t="str">
            <v>M063</v>
          </cell>
          <cell r="T195">
            <v>1</v>
          </cell>
          <cell r="U195" t="str">
            <v>M060</v>
          </cell>
          <cell r="V195">
            <v>1</v>
          </cell>
          <cell r="W195" t="str">
            <v>M163</v>
          </cell>
          <cell r="X195">
            <v>1</v>
          </cell>
          <cell r="Y195" t="str">
            <v>M048</v>
          </cell>
          <cell r="Z195">
            <v>1.5</v>
          </cell>
          <cell r="AA195" t="str">
            <v>M117</v>
          </cell>
          <cell r="AB195">
            <v>2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C196" t="str">
            <v>H032</v>
          </cell>
          <cell r="D196" t="str">
            <v>ATERIZAJES TERMINALES NEUTRO MT</v>
          </cell>
          <cell r="E196" t="str">
            <v>H032</v>
          </cell>
          <cell r="F196" t="str">
            <v>UND.</v>
          </cell>
          <cell r="H196">
            <v>162352</v>
          </cell>
          <cell r="I196">
            <v>29200</v>
          </cell>
          <cell r="J196">
            <v>130931.5</v>
          </cell>
          <cell r="K196">
            <v>1920</v>
          </cell>
          <cell r="L196">
            <v>300</v>
          </cell>
          <cell r="M196">
            <v>1</v>
          </cell>
          <cell r="N196">
            <v>0</v>
          </cell>
          <cell r="O196" t="str">
            <v>M030</v>
          </cell>
          <cell r="P196">
            <v>14</v>
          </cell>
          <cell r="Q196" t="str">
            <v>M147</v>
          </cell>
          <cell r="R196">
            <v>1</v>
          </cell>
          <cell r="S196" t="str">
            <v>M063</v>
          </cell>
          <cell r="T196">
            <v>1</v>
          </cell>
          <cell r="U196" t="str">
            <v>M060</v>
          </cell>
          <cell r="V196">
            <v>1</v>
          </cell>
          <cell r="W196" t="str">
            <v>M163</v>
          </cell>
          <cell r="X196">
            <v>1</v>
          </cell>
          <cell r="Y196" t="str">
            <v>M048</v>
          </cell>
          <cell r="Z196">
            <v>1.5</v>
          </cell>
          <cell r="AA196" t="str">
            <v>M117</v>
          </cell>
          <cell r="AB196">
            <v>2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C197" t="str">
            <v>H033</v>
          </cell>
          <cell r="D197" t="str">
            <v>PH 202 NORMA ICEL</v>
          </cell>
          <cell r="E197" t="str">
            <v>H033</v>
          </cell>
          <cell r="F197" t="str">
            <v>M2</v>
          </cell>
          <cell r="H197">
            <v>188705</v>
          </cell>
          <cell r="I197">
            <v>29200</v>
          </cell>
          <cell r="J197">
            <v>157605</v>
          </cell>
          <cell r="K197">
            <v>1500</v>
          </cell>
          <cell r="L197">
            <v>400</v>
          </cell>
          <cell r="M197">
            <v>1</v>
          </cell>
          <cell r="N197">
            <v>0</v>
          </cell>
          <cell r="O197" t="str">
            <v>M075</v>
          </cell>
          <cell r="P197">
            <v>1</v>
          </cell>
          <cell r="Q197" t="str">
            <v>M099</v>
          </cell>
          <cell r="R197">
            <v>3</v>
          </cell>
          <cell r="S197" t="str">
            <v>M009</v>
          </cell>
          <cell r="T197">
            <v>3</v>
          </cell>
          <cell r="U197" t="str">
            <v>M132</v>
          </cell>
          <cell r="V197">
            <v>2</v>
          </cell>
          <cell r="W197" t="str">
            <v>M015</v>
          </cell>
          <cell r="X197">
            <v>2</v>
          </cell>
          <cell r="Y197" t="str">
            <v>M018</v>
          </cell>
          <cell r="Z197">
            <v>2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C198" t="str">
            <v>H034</v>
          </cell>
          <cell r="D198" t="str">
            <v>POSTE CONCRETO, 10 METROS. 510 KG. (hoyado, incado, plomado y pisonado)</v>
          </cell>
          <cell r="E198" t="str">
            <v>H034</v>
          </cell>
          <cell r="F198" t="str">
            <v>UND.</v>
          </cell>
          <cell r="H198">
            <v>543590</v>
          </cell>
          <cell r="I198">
            <v>78840</v>
          </cell>
          <cell r="J198">
            <v>283050</v>
          </cell>
          <cell r="K198">
            <v>179600</v>
          </cell>
          <cell r="L198">
            <v>2100</v>
          </cell>
          <cell r="M198">
            <v>2.7</v>
          </cell>
          <cell r="N198">
            <v>0</v>
          </cell>
          <cell r="O198" t="str">
            <v>M169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C199" t="str">
            <v>H035</v>
          </cell>
          <cell r="D199">
            <v>0</v>
          </cell>
          <cell r="E199" t="str">
            <v>H035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</row>
        <row r="200">
          <cell r="C200" t="str">
            <v>H036</v>
          </cell>
          <cell r="D200" t="str">
            <v>ENTREGA FINAL Y ACTUALIZACION DE PLANOS</v>
          </cell>
          <cell r="E200" t="str">
            <v>H036</v>
          </cell>
          <cell r="F200" t="str">
            <v>ML</v>
          </cell>
          <cell r="H200">
            <v>175</v>
          </cell>
          <cell r="I200">
            <v>132.69</v>
          </cell>
          <cell r="J200">
            <v>0</v>
          </cell>
          <cell r="K200">
            <v>37.5</v>
          </cell>
          <cell r="L200">
            <v>5</v>
          </cell>
          <cell r="M200">
            <v>6.0000000000000001E-3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C201" t="str">
            <v>H037</v>
          </cell>
          <cell r="D201">
            <v>0</v>
          </cell>
          <cell r="E201" t="str">
            <v>H037</v>
          </cell>
          <cell r="F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C202" t="str">
            <v>H038</v>
          </cell>
          <cell r="D202" t="str">
            <v>561 NORMA ICEL  (hoja 1)</v>
          </cell>
          <cell r="E202" t="str">
            <v>H038</v>
          </cell>
          <cell r="F202" t="str">
            <v>UND.</v>
          </cell>
          <cell r="H202">
            <v>439354</v>
          </cell>
          <cell r="I202">
            <v>46720</v>
          </cell>
          <cell r="J202">
            <v>355709</v>
          </cell>
          <cell r="K202">
            <v>3840</v>
          </cell>
          <cell r="L202">
            <v>600</v>
          </cell>
          <cell r="M202">
            <v>1.6</v>
          </cell>
          <cell r="N202">
            <v>0</v>
          </cell>
          <cell r="O202" t="str">
            <v>M072</v>
          </cell>
          <cell r="P202">
            <v>2</v>
          </cell>
          <cell r="Q202" t="str">
            <v>M084</v>
          </cell>
          <cell r="R202">
            <v>4</v>
          </cell>
          <cell r="S202" t="str">
            <v>M000</v>
          </cell>
          <cell r="T202">
            <v>6</v>
          </cell>
          <cell r="U202" t="str">
            <v>M108</v>
          </cell>
          <cell r="V202">
            <v>6</v>
          </cell>
          <cell r="W202" t="str">
            <v>M131</v>
          </cell>
          <cell r="X202">
            <v>4</v>
          </cell>
          <cell r="Y202" t="str">
            <v>M132</v>
          </cell>
          <cell r="Z202">
            <v>2</v>
          </cell>
          <cell r="AA202" t="str">
            <v>M135</v>
          </cell>
          <cell r="AB202">
            <v>2</v>
          </cell>
          <cell r="AC202" t="str">
            <v>M090</v>
          </cell>
          <cell r="AD202">
            <v>3</v>
          </cell>
          <cell r="AE202" t="str">
            <v>M015</v>
          </cell>
          <cell r="AF202">
            <v>16</v>
          </cell>
          <cell r="AG202" t="str">
            <v>M021</v>
          </cell>
          <cell r="AH202">
            <v>4</v>
          </cell>
        </row>
        <row r="203">
          <cell r="C203" t="str">
            <v>H039</v>
          </cell>
          <cell r="D203" t="str">
            <v>561 NORMA ICEL  (hoja 2)</v>
          </cell>
          <cell r="E203" t="str">
            <v>H039</v>
          </cell>
          <cell r="F203" t="str">
            <v>UND.</v>
          </cell>
          <cell r="H203">
            <v>81787</v>
          </cell>
          <cell r="I203">
            <v>0</v>
          </cell>
          <cell r="J203">
            <v>49302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M162</v>
          </cell>
          <cell r="P203">
            <v>6</v>
          </cell>
          <cell r="Q203" t="str">
            <v>M018</v>
          </cell>
          <cell r="R203">
            <v>16</v>
          </cell>
          <cell r="S203" t="str">
            <v>M102</v>
          </cell>
          <cell r="T203">
            <v>1</v>
          </cell>
          <cell r="U203" t="str">
            <v>M009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Lista obra"/>
      <sheetName val="PR 1"/>
      <sheetName val="Res-Accide-10"/>
      <sheetName val="aCCIDENTES DE 1995 - 1996.xl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TAS"/>
      <sheetName val="DATOS"/>
      <sheetName val="INFORME"/>
      <sheetName val="RESUMEN"/>
      <sheetName val="AYUDA"/>
      <sheetName val="Informe de compatibilidad"/>
      <sheetName val="Ambientes "/>
    </sheetNames>
    <sheetDataSet>
      <sheetData sheetId="0" refreshError="1"/>
      <sheetData sheetId="1">
        <row r="9">
          <cell r="F9" t="str">
            <v>SUMINISTRO E INSTALACIÓN TACHAS REFLECTIVAS BLANCAS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AL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Log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>
        <row r="9">
          <cell r="D9" t="str">
            <v>New Project ID</v>
          </cell>
        </row>
        <row r="12">
          <cell r="D12" t="str">
            <v>Manager's Name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sumos"/>
      <sheetName val="Rendimiento"/>
      <sheetName val="Mano de Obra"/>
      <sheetName val="Analisis"/>
      <sheetName val="Resumen"/>
      <sheetName val="Indice"/>
    </sheetNames>
    <sheetDataSet>
      <sheetData sheetId="0"/>
      <sheetData sheetId="1">
        <row r="561">
          <cell r="D561">
            <v>36.01</v>
          </cell>
        </row>
        <row r="568">
          <cell r="D568">
            <v>448000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gl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ZAR"/>
      <sheetName val="13.000.00"/>
      <sheetName val="04.000.00"/>
      <sheetName val="14.000.00"/>
      <sheetName val="INSUMOS"/>
      <sheetName val="09.000.00"/>
      <sheetName val="HORMIGON"/>
      <sheetName val="A.HORMIGON"/>
      <sheetName val="I.HORMIGON"/>
      <sheetName val="A.HOR.2"/>
      <sheetName val="05.000.00"/>
      <sheetName val="007.000.00"/>
      <sheetName val="08.000.00"/>
      <sheetName val="02.000.00"/>
      <sheetName val="NSUMOS MOV DE TIERRAS"/>
      <sheetName val="ANAL MOV. DE TIERR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81">
          <cell r="J81">
            <v>69.599999999999994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Resumen"/>
    </sheetNames>
    <sheetDataSet>
      <sheetData sheetId="0"/>
      <sheetData sheetId="1">
        <row r="3">
          <cell r="I3">
            <v>39831</v>
          </cell>
          <cell r="J3">
            <v>39838</v>
          </cell>
          <cell r="K3">
            <v>39845</v>
          </cell>
          <cell r="L3">
            <v>39852</v>
          </cell>
          <cell r="M3">
            <v>39859</v>
          </cell>
          <cell r="N3">
            <v>39866</v>
          </cell>
          <cell r="O3">
            <v>39873</v>
          </cell>
          <cell r="P3">
            <v>39880</v>
          </cell>
          <cell r="Q3">
            <v>39887</v>
          </cell>
          <cell r="R3">
            <v>39894</v>
          </cell>
          <cell r="S3">
            <v>39901</v>
          </cell>
          <cell r="T3">
            <v>39908</v>
          </cell>
          <cell r="U3">
            <v>39915</v>
          </cell>
          <cell r="V3">
            <v>39922</v>
          </cell>
          <cell r="W3">
            <v>39929</v>
          </cell>
          <cell r="X3">
            <v>39936</v>
          </cell>
          <cell r="Y3">
            <v>39943</v>
          </cell>
          <cell r="Z3">
            <v>39950</v>
          </cell>
          <cell r="AA3">
            <v>39957</v>
          </cell>
          <cell r="AB3">
            <v>39964</v>
          </cell>
          <cell r="AC3">
            <v>39971</v>
          </cell>
          <cell r="AD3">
            <v>39978</v>
          </cell>
          <cell r="AE3">
            <v>39985</v>
          </cell>
          <cell r="AF3">
            <v>39992</v>
          </cell>
          <cell r="AG3">
            <v>39999</v>
          </cell>
          <cell r="AH3">
            <v>40006</v>
          </cell>
          <cell r="AI3">
            <v>40013</v>
          </cell>
          <cell r="AJ3">
            <v>40020</v>
          </cell>
          <cell r="AK3">
            <v>40027</v>
          </cell>
          <cell r="AL3">
            <v>40034</v>
          </cell>
          <cell r="AM3">
            <v>40041</v>
          </cell>
          <cell r="AN3">
            <v>40048</v>
          </cell>
          <cell r="AO3">
            <v>40055</v>
          </cell>
          <cell r="AP3">
            <v>40062</v>
          </cell>
          <cell r="AQ3">
            <v>40069</v>
          </cell>
          <cell r="AR3">
            <v>40076</v>
          </cell>
        </row>
        <row r="4">
          <cell r="I4">
            <v>5.5256447028870735E-4</v>
          </cell>
          <cell r="J4">
            <v>5.2327416881291647E-3</v>
          </cell>
          <cell r="K4">
            <v>1.3640764881864774E-2</v>
          </cell>
          <cell r="L4">
            <v>2.3701805896327779E-2</v>
          </cell>
          <cell r="M4">
            <v>3.6935820912660136E-2</v>
          </cell>
          <cell r="N4">
            <v>5.4080686866012216E-2</v>
          </cell>
          <cell r="O4">
            <v>7.0606727205913794E-2</v>
          </cell>
          <cell r="P4">
            <v>8.9783479163168797E-2</v>
          </cell>
          <cell r="Q4">
            <v>0.11047707421666543</v>
          </cell>
          <cell r="R4">
            <v>0.15442124675470442</v>
          </cell>
          <cell r="S4">
            <v>0.19400701654890518</v>
          </cell>
          <cell r="T4">
            <v>0.22935210406478163</v>
          </cell>
          <cell r="U4">
            <v>0.26559957611260432</v>
          </cell>
          <cell r="V4">
            <v>0.31351181726449062</v>
          </cell>
          <cell r="W4">
            <v>0.36665711292942277</v>
          </cell>
          <cell r="X4">
            <v>0.41908953327511378</v>
          </cell>
          <cell r="Y4">
            <v>0.47062419805567945</v>
          </cell>
          <cell r="Z4">
            <v>0.52729678163573535</v>
          </cell>
          <cell r="AA4">
            <v>0.59427960738596974</v>
          </cell>
          <cell r="AB4">
            <v>0.64757341559543535</v>
          </cell>
          <cell r="AC4">
            <v>0.69271828430157911</v>
          </cell>
          <cell r="AD4">
            <v>0.72983433234598272</v>
          </cell>
          <cell r="AE4">
            <v>0.76651207248793796</v>
          </cell>
          <cell r="AF4">
            <v>0.79583935947834417</v>
          </cell>
          <cell r="AG4">
            <v>0.82183534514611545</v>
          </cell>
          <cell r="AH4">
            <v>0.84913109850502533</v>
          </cell>
          <cell r="AI4">
            <v>0.87657477411134876</v>
          </cell>
          <cell r="AJ4">
            <v>0.89512046213531304</v>
          </cell>
          <cell r="AK4">
            <v>0.91142487117478299</v>
          </cell>
          <cell r="AL4">
            <v>0.92737090448598436</v>
          </cell>
          <cell r="AM4">
            <v>0.94305149774921149</v>
          </cell>
          <cell r="AN4">
            <v>0.96029597315672777</v>
          </cell>
          <cell r="AO4">
            <v>0.97277326005502196</v>
          </cell>
          <cell r="AP4">
            <v>0.9809752653970083</v>
          </cell>
          <cell r="AQ4">
            <v>0.99588846905501605</v>
          </cell>
          <cell r="AR4">
            <v>1.0000000000000004</v>
          </cell>
        </row>
        <row r="5">
          <cell r="I5">
            <v>2.2586173021688495E-3</v>
          </cell>
          <cell r="J5">
            <v>8.5643796974768389E-3</v>
          </cell>
          <cell r="K5">
            <v>1.6182430777001305E-2</v>
          </cell>
          <cell r="L5">
            <v>2.0189318839159399E-2</v>
          </cell>
          <cell r="M5">
            <v>4.073611079700367E-2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</row>
        <row r="6">
          <cell r="I6">
            <v>5.5256447028870735E-4</v>
          </cell>
          <cell r="J6">
            <v>4.6801772178404573E-3</v>
          </cell>
          <cell r="K6">
            <v>8.408023193735608E-3</v>
          </cell>
          <cell r="L6">
            <v>1.0061041014463005E-2</v>
          </cell>
          <cell r="M6">
            <v>1.3234015016332357E-2</v>
          </cell>
          <cell r="N6">
            <v>1.714486595335208E-2</v>
          </cell>
          <cell r="O6">
            <v>1.6526040339901578E-2</v>
          </cell>
          <cell r="P6">
            <v>1.9176751957255003E-2</v>
          </cell>
          <cell r="Q6">
            <v>2.0693595053496633E-2</v>
          </cell>
          <cell r="R6">
            <v>4.3944172538038992E-2</v>
          </cell>
          <cell r="S6">
            <v>3.9585769794200754E-2</v>
          </cell>
          <cell r="T6">
            <v>3.534508751587645E-2</v>
          </cell>
          <cell r="U6">
            <v>3.6247472047822693E-2</v>
          </cell>
          <cell r="V6">
            <v>4.7912241151886303E-2</v>
          </cell>
          <cell r="W6">
            <v>5.3145295664932146E-2</v>
          </cell>
          <cell r="X6">
            <v>5.2432420345691011E-2</v>
          </cell>
          <cell r="Y6">
            <v>5.1534664780565675E-2</v>
          </cell>
          <cell r="Z6">
            <v>5.6672583580055891E-2</v>
          </cell>
          <cell r="AA6">
            <v>6.6982825750234398E-2</v>
          </cell>
          <cell r="AB6">
            <v>5.329380820946561E-2</v>
          </cell>
          <cell r="AC6">
            <v>4.5144868706143759E-2</v>
          </cell>
          <cell r="AD6">
            <v>3.7116048044403605E-2</v>
          </cell>
          <cell r="AE6">
            <v>3.667774014195524E-2</v>
          </cell>
          <cell r="AF6">
            <v>2.9327286990406209E-2</v>
          </cell>
          <cell r="AG6">
            <v>2.5995985667771282E-2</v>
          </cell>
          <cell r="AH6">
            <v>2.729575335890988E-2</v>
          </cell>
          <cell r="AI6">
            <v>2.7443675606323437E-2</v>
          </cell>
          <cell r="AJ6">
            <v>1.854568802396428E-2</v>
          </cell>
          <cell r="AK6">
            <v>1.6304409039469947E-2</v>
          </cell>
          <cell r="AL6">
            <v>1.5946033311201369E-2</v>
          </cell>
          <cell r="AM6">
            <v>1.5680593263227127E-2</v>
          </cell>
          <cell r="AN6">
            <v>1.724447540751628E-2</v>
          </cell>
          <cell r="AO6">
            <v>1.2477286898294193E-2</v>
          </cell>
          <cell r="AP6">
            <v>8.2020053419863403E-3</v>
          </cell>
          <cell r="AQ6">
            <v>1.4913203658007745E-2</v>
          </cell>
          <cell r="AR6">
            <v>4.1115309449843984E-3</v>
          </cell>
        </row>
        <row r="7">
          <cell r="I7">
            <v>2.2586173021688495E-3</v>
          </cell>
          <cell r="J7">
            <v>6.3057623953079889E-3</v>
          </cell>
          <cell r="K7">
            <v>7.6180510795244658E-3</v>
          </cell>
          <cell r="L7">
            <v>4.0068880621580948E-3</v>
          </cell>
          <cell r="M7">
            <v>2.0546791957844271E-2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</row>
        <row r="8">
          <cell r="I8">
            <v>0</v>
          </cell>
          <cell r="J8">
            <v>8.120432467125599E-3</v>
          </cell>
          <cell r="K8">
            <v>2.3448889258993112E-2</v>
          </cell>
          <cell r="L8">
            <v>4.0129040228637704E-2</v>
          </cell>
          <cell r="M8">
            <v>6.7488621217564146E-2</v>
          </cell>
          <cell r="N8">
            <v>9.5700716566842078E-2</v>
          </cell>
          <cell r="O8">
            <v>0.12146570749849915</v>
          </cell>
          <cell r="P8">
            <v>0.13639468516816836</v>
          </cell>
          <cell r="Q8">
            <v>0.14277880766106948</v>
          </cell>
          <cell r="R8">
            <v>0.17087365622488404</v>
          </cell>
          <cell r="S8">
            <v>0.22569279628933867</v>
          </cell>
          <cell r="T8">
            <v>0.28335762154063737</v>
          </cell>
          <cell r="U8">
            <v>0.34764096568516228</v>
          </cell>
          <cell r="V8">
            <v>0.40349065782379179</v>
          </cell>
          <cell r="W8">
            <v>0.46312438775876053</v>
          </cell>
          <cell r="X8">
            <v>0.53330016028302918</v>
          </cell>
          <cell r="Y8">
            <v>0.58445951071884628</v>
          </cell>
          <cell r="Z8">
            <v>0.65333524704802937</v>
          </cell>
          <cell r="AA8">
            <v>0.72457784399929348</v>
          </cell>
          <cell r="AB8">
            <v>0.81019558940448078</v>
          </cell>
          <cell r="AC8">
            <v>0.93389085520173054</v>
          </cell>
          <cell r="AD8">
            <v>1.0000000000000002</v>
          </cell>
          <cell r="AE8">
            <v>1.0000000000000002</v>
          </cell>
          <cell r="AF8">
            <v>1.0000000000000002</v>
          </cell>
          <cell r="AG8">
            <v>1.0000000000000002</v>
          </cell>
          <cell r="AH8">
            <v>1.0000000000000002</v>
          </cell>
          <cell r="AI8">
            <v>1.0000000000000002</v>
          </cell>
          <cell r="AJ8">
            <v>1.0000000000000002</v>
          </cell>
          <cell r="AK8">
            <v>1.0000000000000002</v>
          </cell>
          <cell r="AL8">
            <v>1.0000000000000002</v>
          </cell>
          <cell r="AM8">
            <v>1.0000000000000002</v>
          </cell>
          <cell r="AN8">
            <v>1.0000000000000002</v>
          </cell>
          <cell r="AO8">
            <v>1.0000000000000002</v>
          </cell>
          <cell r="AP8">
            <v>1.0000000000000002</v>
          </cell>
          <cell r="AQ8">
            <v>1.0000000000000002</v>
          </cell>
          <cell r="AR8">
            <v>1.0000000000000002</v>
          </cell>
        </row>
        <row r="9">
          <cell r="I9">
            <v>7.000000000000001E-3</v>
          </cell>
          <cell r="J9">
            <v>2.1000000000000005E-2</v>
          </cell>
          <cell r="K9">
            <v>3.2465735980404156E-2</v>
          </cell>
          <cell r="L9">
            <v>4.8094640022838524E-2</v>
          </cell>
          <cell r="M9">
            <v>6.7556528245603958E-2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</row>
        <row r="10">
          <cell r="I10">
            <v>0</v>
          </cell>
          <cell r="J10">
            <v>8.120432467125599E-3</v>
          </cell>
          <cell r="K10">
            <v>1.5328456791867513E-2</v>
          </cell>
          <cell r="L10">
            <v>1.6680150969644592E-2</v>
          </cell>
          <cell r="M10">
            <v>2.7359580988926442E-2</v>
          </cell>
          <cell r="N10">
            <v>2.8212095349277932E-2</v>
          </cell>
          <cell r="O10">
            <v>2.5764990931657072E-2</v>
          </cell>
          <cell r="P10">
            <v>1.4928977669669205E-2</v>
          </cell>
          <cell r="Q10">
            <v>6.3841224929011287E-3</v>
          </cell>
          <cell r="R10">
            <v>2.8094848563814556E-2</v>
          </cell>
          <cell r="S10">
            <v>5.4819140064454625E-2</v>
          </cell>
          <cell r="T10">
            <v>5.7664825251298707E-2</v>
          </cell>
          <cell r="U10">
            <v>6.4283344144524912E-2</v>
          </cell>
          <cell r="V10">
            <v>5.5849692138629503E-2</v>
          </cell>
          <cell r="W10">
            <v>5.9633729934968738E-2</v>
          </cell>
          <cell r="X10">
            <v>7.0175772524268654E-2</v>
          </cell>
          <cell r="Y10">
            <v>5.1159350435817097E-2</v>
          </cell>
          <cell r="Z10">
            <v>6.887573632918309E-2</v>
          </cell>
          <cell r="AA10">
            <v>7.1242596951264114E-2</v>
          </cell>
          <cell r="AB10">
            <v>8.5617745405187295E-2</v>
          </cell>
          <cell r="AC10">
            <v>0.12369526579724976</v>
          </cell>
          <cell r="AD10">
            <v>6.6109144798269681E-2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1">
          <cell r="I11">
            <v>7.000000000000001E-3</v>
          </cell>
          <cell r="J11">
            <v>1.4000000000000004E-2</v>
          </cell>
          <cell r="K11">
            <v>1.1465735980404151E-2</v>
          </cell>
          <cell r="L11">
            <v>1.5628904042434368E-2</v>
          </cell>
          <cell r="M11">
            <v>1.9461888222765435E-2</v>
          </cell>
          <cell r="N11">
            <v>-6.7556528245603958E-2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</row>
        <row r="12">
          <cell r="I12">
            <v>1.5943116619785644E-3</v>
          </cell>
          <cell r="J12">
            <v>1.0549949250748012E-2</v>
          </cell>
          <cell r="K12">
            <v>2.3473387766642113E-2</v>
          </cell>
          <cell r="L12">
            <v>3.6722120507275295E-2</v>
          </cell>
          <cell r="M12">
            <v>5.5792117373397836E-2</v>
          </cell>
          <cell r="N12">
            <v>8.4534908022558225E-2</v>
          </cell>
          <cell r="O12">
            <v>0.11408016553100704</v>
          </cell>
          <cell r="P12">
            <v>0.1446179653881067</v>
          </cell>
          <cell r="Q12">
            <v>0.17199523436738695</v>
          </cell>
          <cell r="R12">
            <v>0.22380618174557781</v>
          </cell>
          <cell r="S12">
            <v>0.27087756096251131</v>
          </cell>
          <cell r="T12">
            <v>0.33931162249595187</v>
          </cell>
          <cell r="U12">
            <v>0.40973496398038389</v>
          </cell>
          <cell r="V12">
            <v>0.48569779225348569</v>
          </cell>
          <cell r="W12">
            <v>0.55590838641879681</v>
          </cell>
          <cell r="X12">
            <v>0.62493987938657214</v>
          </cell>
          <cell r="Y12">
            <v>0.68442134282269884</v>
          </cell>
          <cell r="Z12">
            <v>0.76659823074804168</v>
          </cell>
          <cell r="AA12">
            <v>0.86262410148936541</v>
          </cell>
          <cell r="AB12">
            <v>0.91483281585837761</v>
          </cell>
          <cell r="AC12">
            <v>0.93602546701424538</v>
          </cell>
          <cell r="AD12">
            <v>0.9588805814210779</v>
          </cell>
          <cell r="AE12">
            <v>0.98209828182255132</v>
          </cell>
          <cell r="AF12">
            <v>0.99931662405502897</v>
          </cell>
          <cell r="AG12">
            <v>0.99999999999999978</v>
          </cell>
          <cell r="AH12">
            <v>0.99999999999999978</v>
          </cell>
          <cell r="AI12">
            <v>0.99999999999999978</v>
          </cell>
          <cell r="AJ12">
            <v>0.99999999999999978</v>
          </cell>
          <cell r="AK12">
            <v>0.99999999999999978</v>
          </cell>
          <cell r="AL12">
            <v>0.99999999999999978</v>
          </cell>
          <cell r="AM12">
            <v>0.99999999999999978</v>
          </cell>
          <cell r="AN12">
            <v>0.99999999999999978</v>
          </cell>
          <cell r="AO12">
            <v>0.99999999999999978</v>
          </cell>
          <cell r="AP12">
            <v>0.99999999999999978</v>
          </cell>
          <cell r="AQ12">
            <v>0.99999999999999978</v>
          </cell>
          <cell r="AR12">
            <v>0.99999999999999978</v>
          </cell>
        </row>
        <row r="13">
          <cell r="I13">
            <v>4.6112174116959351E-3</v>
          </cell>
          <cell r="J13">
            <v>1.8994083041337144E-2</v>
          </cell>
          <cell r="K13">
            <v>3.6630222370250029E-2</v>
          </cell>
          <cell r="L13">
            <v>4.386875974972726E-2</v>
          </cell>
          <cell r="M13">
            <v>6.7590292245419542E-2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</row>
        <row r="14">
          <cell r="I14">
            <v>1.5943116619785644E-3</v>
          </cell>
          <cell r="J14">
            <v>8.9556375887694471E-3</v>
          </cell>
          <cell r="K14">
            <v>1.2923438515894101E-2</v>
          </cell>
          <cell r="L14">
            <v>1.3248732740633182E-2</v>
          </cell>
          <cell r="M14">
            <v>1.9069996866122541E-2</v>
          </cell>
          <cell r="N14">
            <v>2.8742790649160389E-2</v>
          </cell>
          <cell r="O14">
            <v>2.9545257508448816E-2</v>
          </cell>
          <cell r="P14">
            <v>3.0537799857099659E-2</v>
          </cell>
          <cell r="Q14">
            <v>2.737726897928025E-2</v>
          </cell>
          <cell r="R14">
            <v>5.1810947378190864E-2</v>
          </cell>
          <cell r="S14">
            <v>4.7071379216933495E-2</v>
          </cell>
          <cell r="T14">
            <v>6.843406153344056E-2</v>
          </cell>
          <cell r="U14">
            <v>7.0423341484432023E-2</v>
          </cell>
          <cell r="V14">
            <v>7.5962828273101801E-2</v>
          </cell>
          <cell r="W14">
            <v>7.0210594165311113E-2</v>
          </cell>
          <cell r="X14">
            <v>6.9031492967775332E-2</v>
          </cell>
          <cell r="Y14">
            <v>5.9481463436126703E-2</v>
          </cell>
          <cell r="Z14">
            <v>8.2176887925342834E-2</v>
          </cell>
          <cell r="AA14">
            <v>9.6025870741323738E-2</v>
          </cell>
          <cell r="AB14">
            <v>5.2208714369012199E-2</v>
          </cell>
          <cell r="AC14">
            <v>2.119265115586777E-2</v>
          </cell>
          <cell r="AD14">
            <v>2.2855114406832522E-2</v>
          </cell>
          <cell r="AE14">
            <v>2.3217700401473418E-2</v>
          </cell>
          <cell r="AF14">
            <v>1.7218342232477646E-2</v>
          </cell>
          <cell r="AG14">
            <v>6.8337594497080989E-4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</row>
        <row r="15">
          <cell r="I15">
            <v>4.6112174116959351E-3</v>
          </cell>
          <cell r="J15">
            <v>1.4382865629641209E-2</v>
          </cell>
          <cell r="K15">
            <v>1.7636139328912885E-2</v>
          </cell>
          <cell r="L15">
            <v>7.2385373794772306E-3</v>
          </cell>
          <cell r="M15">
            <v>2.3721532495692282E-2</v>
          </cell>
          <cell r="N15">
            <v>-6.7590292245419542E-2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</row>
        <row r="16">
          <cell r="I16">
            <v>0</v>
          </cell>
          <cell r="J16">
            <v>5.1151521707775488E-3</v>
          </cell>
          <cell r="K16">
            <v>2.1006125491605132E-2</v>
          </cell>
          <cell r="L16">
            <v>4.8528304172558434E-2</v>
          </cell>
          <cell r="M16">
            <v>6.6955318769839067E-2</v>
          </cell>
          <cell r="N16">
            <v>8.4219044751527736E-2</v>
          </cell>
          <cell r="O16">
            <v>9.5399403563128968E-2</v>
          </cell>
          <cell r="P16">
            <v>0.10182427612420808</v>
          </cell>
          <cell r="Q16">
            <v>0.1089277235898832</v>
          </cell>
          <cell r="R16">
            <v>0.11323936744318594</v>
          </cell>
          <cell r="S16">
            <v>0.12761114672806961</v>
          </cell>
          <cell r="T16">
            <v>0.14401699537243715</v>
          </cell>
          <cell r="U16">
            <v>0.15444192755435898</v>
          </cell>
          <cell r="V16">
            <v>0.16150876093509178</v>
          </cell>
          <cell r="W16">
            <v>0.16509307222535793</v>
          </cell>
          <cell r="X16">
            <v>0.16761489124029672</v>
          </cell>
          <cell r="Y16">
            <v>0.170963235370622</v>
          </cell>
          <cell r="Z16">
            <v>0.1886737868299275</v>
          </cell>
          <cell r="AA16">
            <v>0.2143472066963546</v>
          </cell>
          <cell r="AB16">
            <v>0.25718679259327198</v>
          </cell>
          <cell r="AC16">
            <v>0.30714237271324668</v>
          </cell>
          <cell r="AD16">
            <v>0.3412955937326943</v>
          </cell>
          <cell r="AE16">
            <v>0.39510396748370391</v>
          </cell>
          <cell r="AF16">
            <v>0.43138286609959431</v>
          </cell>
          <cell r="AG16">
            <v>0.48294380521793923</v>
          </cell>
          <cell r="AH16">
            <v>0.52167091465366644</v>
          </cell>
          <cell r="AI16">
            <v>0.57288931526693521</v>
          </cell>
          <cell r="AJ16">
            <v>0.61195896320773846</v>
          </cell>
          <cell r="AK16">
            <v>0.64624771777009726</v>
          </cell>
          <cell r="AL16">
            <v>0.73265319495958958</v>
          </cell>
          <cell r="AM16">
            <v>0.80079082604932272</v>
          </cell>
          <cell r="AN16">
            <v>0.8399331652274773</v>
          </cell>
          <cell r="AO16">
            <v>0.91849337217071114</v>
          </cell>
          <cell r="AP16">
            <v>0.94961846804228467</v>
          </cell>
          <cell r="AQ16">
            <v>0.98216565223450936</v>
          </cell>
          <cell r="AR16">
            <v>1.0000000000000002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6.2189419800064136E-2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</row>
        <row r="18">
          <cell r="I18">
            <v>0</v>
          </cell>
          <cell r="J18">
            <v>5.1151521707775488E-3</v>
          </cell>
          <cell r="K18">
            <v>1.5890973320827582E-2</v>
          </cell>
          <cell r="L18">
            <v>2.7522178680953302E-2</v>
          </cell>
          <cell r="M18">
            <v>1.8427014597280633E-2</v>
          </cell>
          <cell r="N18">
            <v>1.7263725981688668E-2</v>
          </cell>
          <cell r="O18">
            <v>1.1180358811601232E-2</v>
          </cell>
          <cell r="P18">
            <v>6.4248725610791119E-3</v>
          </cell>
          <cell r="Q18">
            <v>7.1034474656751223E-3</v>
          </cell>
          <cell r="R18">
            <v>4.3116438533027379E-3</v>
          </cell>
          <cell r="S18">
            <v>1.4371779284883673E-2</v>
          </cell>
          <cell r="T18">
            <v>1.6405848644367532E-2</v>
          </cell>
          <cell r="U18">
            <v>1.0424932181921837E-2</v>
          </cell>
          <cell r="V18">
            <v>7.066833380732801E-3</v>
          </cell>
          <cell r="W18">
            <v>3.5843112902661511E-3</v>
          </cell>
          <cell r="X18">
            <v>2.5218190149387809E-3</v>
          </cell>
          <cell r="Y18">
            <v>3.3483441303252814E-3</v>
          </cell>
          <cell r="Z18">
            <v>1.7710551459305501E-2</v>
          </cell>
          <cell r="AA18">
            <v>2.56734198664271E-2</v>
          </cell>
          <cell r="AB18">
            <v>4.2839585896917387E-2</v>
          </cell>
          <cell r="AC18">
            <v>4.9955580119974696E-2</v>
          </cell>
          <cell r="AD18">
            <v>3.4153221019447622E-2</v>
          </cell>
          <cell r="AE18">
            <v>5.3808373751009608E-2</v>
          </cell>
          <cell r="AF18">
            <v>3.6278898615890398E-2</v>
          </cell>
          <cell r="AG18">
            <v>5.1560939118344917E-2</v>
          </cell>
          <cell r="AH18">
            <v>3.8727109435727214E-2</v>
          </cell>
          <cell r="AI18">
            <v>5.1218400613268766E-2</v>
          </cell>
          <cell r="AJ18">
            <v>3.9069647940803254E-2</v>
          </cell>
          <cell r="AK18">
            <v>3.4288754562358803E-2</v>
          </cell>
          <cell r="AL18">
            <v>8.6405477189492319E-2</v>
          </cell>
          <cell r="AM18">
            <v>6.8137631089733142E-2</v>
          </cell>
          <cell r="AN18">
            <v>3.9142339178154573E-2</v>
          </cell>
          <cell r="AO18">
            <v>7.8560206943233846E-2</v>
          </cell>
          <cell r="AP18">
            <v>3.1125095871573527E-2</v>
          </cell>
          <cell r="AQ18">
            <v>3.2547184192224687E-2</v>
          </cell>
          <cell r="AR18">
            <v>1.7834347765490866E-2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6.2189419800064136E-2</v>
          </cell>
          <cell r="N19">
            <v>-6.2189419800064136E-2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</row>
        <row r="20">
          <cell r="I20">
            <v>0</v>
          </cell>
          <cell r="J20">
            <v>4.0372133136612684E-3</v>
          </cell>
          <cell r="K20">
            <v>1.6222527531429849E-2</v>
          </cell>
          <cell r="L20">
            <v>2.8155875083379956E-2</v>
          </cell>
          <cell r="M20">
            <v>5.2430589219935882E-2</v>
          </cell>
          <cell r="N20">
            <v>7.8816455782196787E-2</v>
          </cell>
          <cell r="O20">
            <v>0.10113149563893481</v>
          </cell>
          <cell r="P20">
            <v>0.11797574454358897</v>
          </cell>
          <cell r="Q20">
            <v>0.1255703550786178</v>
          </cell>
          <cell r="R20">
            <v>0.13642810673610398</v>
          </cell>
          <cell r="S20">
            <v>0.14123253066331476</v>
          </cell>
          <cell r="T20">
            <v>0.14603695459052551</v>
          </cell>
          <cell r="U20">
            <v>0.1508413785177363</v>
          </cell>
          <cell r="V20">
            <v>0.15252762997697525</v>
          </cell>
          <cell r="W20">
            <v>0.15277847108509829</v>
          </cell>
          <cell r="X20">
            <v>0.15290090543549156</v>
          </cell>
          <cell r="Y20">
            <v>0.17556565507138996</v>
          </cell>
          <cell r="Z20">
            <v>0.204046455752806</v>
          </cell>
          <cell r="AA20">
            <v>0.23065460569316509</v>
          </cell>
          <cell r="AB20">
            <v>0.27353777293656467</v>
          </cell>
          <cell r="AC20">
            <v>0.30987192709639311</v>
          </cell>
          <cell r="AD20">
            <v>0.35180523619022469</v>
          </cell>
          <cell r="AE20">
            <v>0.38913924142985473</v>
          </cell>
          <cell r="AF20">
            <v>0.42972514081143759</v>
          </cell>
          <cell r="AG20">
            <v>0.46836382253637521</v>
          </cell>
          <cell r="AH20">
            <v>0.51051190803644997</v>
          </cell>
          <cell r="AI20">
            <v>0.55243413493250471</v>
          </cell>
          <cell r="AJ20">
            <v>0.5944168275763746</v>
          </cell>
          <cell r="AK20">
            <v>0.67048507382483102</v>
          </cell>
          <cell r="AL20">
            <v>0.72720168604207402</v>
          </cell>
          <cell r="AM20">
            <v>0.7970225908028159</v>
          </cell>
          <cell r="AN20">
            <v>0.90781381344512446</v>
          </cell>
          <cell r="AO20">
            <v>0.94516307780010755</v>
          </cell>
          <cell r="AP20">
            <v>0.96139674404375786</v>
          </cell>
          <cell r="AQ20">
            <v>0.99015384110525917</v>
          </cell>
          <cell r="AR20">
            <v>1.0000000000000002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5.3134818514013325E-2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</row>
        <row r="22">
          <cell r="I22">
            <v>0</v>
          </cell>
          <cell r="J22">
            <v>4.0372133136612684E-3</v>
          </cell>
          <cell r="K22">
            <v>1.218531421776858E-2</v>
          </cell>
          <cell r="L22">
            <v>1.1933347551950108E-2</v>
          </cell>
          <cell r="M22">
            <v>2.4274714136555926E-2</v>
          </cell>
          <cell r="N22">
            <v>2.6385866562260905E-2</v>
          </cell>
          <cell r="O22">
            <v>2.2315039856738023E-2</v>
          </cell>
          <cell r="P22">
            <v>1.6844248904654163E-2</v>
          </cell>
          <cell r="Q22">
            <v>7.5946105350288284E-3</v>
          </cell>
          <cell r="R22">
            <v>1.0857751657486175E-2</v>
          </cell>
          <cell r="S22">
            <v>4.8044239272107825E-3</v>
          </cell>
          <cell r="T22">
            <v>4.8044239272107547E-3</v>
          </cell>
          <cell r="U22">
            <v>4.8044239272107825E-3</v>
          </cell>
          <cell r="V22">
            <v>1.6862514592389521E-3</v>
          </cell>
          <cell r="W22">
            <v>2.5084110812303995E-4</v>
          </cell>
          <cell r="X22">
            <v>1.2243435039327455E-4</v>
          </cell>
          <cell r="Y22">
            <v>2.2664749635898401E-2</v>
          </cell>
          <cell r="Z22">
            <v>2.8480800681416035E-2</v>
          </cell>
          <cell r="AA22">
            <v>2.6608149940359094E-2</v>
          </cell>
          <cell r="AB22">
            <v>4.2883167243399578E-2</v>
          </cell>
          <cell r="AC22">
            <v>3.6334154159828436E-2</v>
          </cell>
          <cell r="AD22">
            <v>4.1933309093831583E-2</v>
          </cell>
          <cell r="AE22">
            <v>3.7334005239630041E-2</v>
          </cell>
          <cell r="AF22">
            <v>4.0585899381582857E-2</v>
          </cell>
          <cell r="AG22">
            <v>3.8638681724937618E-2</v>
          </cell>
          <cell r="AH22">
            <v>4.2148085500074761E-2</v>
          </cell>
          <cell r="AI22">
            <v>4.1922226896054737E-2</v>
          </cell>
          <cell r="AJ22">
            <v>4.198269264386989E-2</v>
          </cell>
          <cell r="AK22">
            <v>7.6068246248456428E-2</v>
          </cell>
          <cell r="AL22">
            <v>5.6716612217243001E-2</v>
          </cell>
          <cell r="AM22">
            <v>6.9820904760741875E-2</v>
          </cell>
          <cell r="AN22">
            <v>0.11079122264230856</v>
          </cell>
          <cell r="AO22">
            <v>3.7349264354983092E-2</v>
          </cell>
          <cell r="AP22">
            <v>1.6233666243650302E-2</v>
          </cell>
          <cell r="AQ22">
            <v>2.8757097061501313E-2</v>
          </cell>
          <cell r="AR22">
            <v>9.8461588947410528E-3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5.3134818514013325E-2</v>
          </cell>
          <cell r="N23">
            <v>-5.3134818514013325E-2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1.2380543233475999E-3</v>
          </cell>
          <cell r="M24">
            <v>1.7523882126929177E-3</v>
          </cell>
          <cell r="N24">
            <v>3.2467882216603312E-3</v>
          </cell>
          <cell r="O24">
            <v>5.339408301317277E-3</v>
          </cell>
          <cell r="P24">
            <v>1.8589694641252659E-2</v>
          </cell>
          <cell r="Q24">
            <v>4.2995055387569203E-2</v>
          </cell>
          <cell r="R24">
            <v>0.10065111077395499</v>
          </cell>
          <cell r="S24">
            <v>0.14386978058258393</v>
          </cell>
          <cell r="T24">
            <v>0.15534092140513231</v>
          </cell>
          <cell r="U24">
            <v>0.16703549032964843</v>
          </cell>
          <cell r="V24">
            <v>0.20794204364425928</v>
          </cell>
          <cell r="W24">
            <v>0.26801965922722409</v>
          </cell>
          <cell r="X24">
            <v>0.32494835545008555</v>
          </cell>
          <cell r="Y24">
            <v>0.38709393854373042</v>
          </cell>
          <cell r="Z24">
            <v>0.43308680343875317</v>
          </cell>
          <cell r="AA24">
            <v>0.49170505810390874</v>
          </cell>
          <cell r="AB24">
            <v>0.54286596973063417</v>
          </cell>
          <cell r="AC24">
            <v>0.59151147554312766</v>
          </cell>
          <cell r="AD24">
            <v>0.63386500007534463</v>
          </cell>
          <cell r="AE24">
            <v>0.6879921772841332</v>
          </cell>
          <cell r="AF24">
            <v>0.73127674213488447</v>
          </cell>
          <cell r="AG24">
            <v>0.77802101835648951</v>
          </cell>
          <cell r="AH24">
            <v>0.83072228357858624</v>
          </cell>
          <cell r="AI24">
            <v>0.88114388879688244</v>
          </cell>
          <cell r="AJ24">
            <v>0.91081967127610275</v>
          </cell>
          <cell r="AK24">
            <v>0.92709745268490396</v>
          </cell>
          <cell r="AL24">
            <v>0.93591919212913477</v>
          </cell>
          <cell r="AM24">
            <v>0.94474093157336581</v>
          </cell>
          <cell r="AN24">
            <v>0.95371851217867454</v>
          </cell>
          <cell r="AO24">
            <v>0.95999603758747942</v>
          </cell>
          <cell r="AP24">
            <v>0.97068530887833582</v>
          </cell>
          <cell r="AQ24">
            <v>0.99555716601426225</v>
          </cell>
          <cell r="AR24">
            <v>1.0000000000000004</v>
          </cell>
        </row>
        <row r="25">
          <cell r="I25">
            <v>0</v>
          </cell>
          <cell r="J25">
            <v>0</v>
          </cell>
          <cell r="K25">
            <v>1.1137536692835009E-3</v>
          </cell>
          <cell r="L25">
            <v>1.1756563854508808E-3</v>
          </cell>
          <cell r="M25">
            <v>1.8397487244945336E-3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1.2380543233475999E-3</v>
          </cell>
          <cell r="M26">
            <v>5.1433388934531772E-4</v>
          </cell>
          <cell r="N26">
            <v>1.4944000089674135E-3</v>
          </cell>
          <cell r="O26">
            <v>2.0926200796569459E-3</v>
          </cell>
          <cell r="P26">
            <v>1.3250286339935382E-2</v>
          </cell>
          <cell r="Q26">
            <v>2.4405360746316544E-2</v>
          </cell>
          <cell r="R26">
            <v>5.7656055386385782E-2</v>
          </cell>
          <cell r="S26">
            <v>4.3218669808628943E-2</v>
          </cell>
          <cell r="T26">
            <v>1.1471140822548381E-2</v>
          </cell>
          <cell r="U26">
            <v>1.1694568924516119E-2</v>
          </cell>
          <cell r="V26">
            <v>4.090655331461085E-2</v>
          </cell>
          <cell r="W26">
            <v>6.0077615582964816E-2</v>
          </cell>
          <cell r="X26">
            <v>5.6928696222861452E-2</v>
          </cell>
          <cell r="Y26">
            <v>6.2145583093644874E-2</v>
          </cell>
          <cell r="Z26">
            <v>4.5992864895022745E-2</v>
          </cell>
          <cell r="AA26">
            <v>5.8618254665155578E-2</v>
          </cell>
          <cell r="AB26">
            <v>5.1160911626725425E-2</v>
          </cell>
          <cell r="AC26">
            <v>4.8645505812493495E-2</v>
          </cell>
          <cell r="AD26">
            <v>4.2353524532216968E-2</v>
          </cell>
          <cell r="AE26">
            <v>5.4127177208788568E-2</v>
          </cell>
          <cell r="AF26">
            <v>4.3284564850751273E-2</v>
          </cell>
          <cell r="AG26">
            <v>4.6744276221605041E-2</v>
          </cell>
          <cell r="AH26">
            <v>5.2701265222096727E-2</v>
          </cell>
          <cell r="AI26">
            <v>5.0421605218296195E-2</v>
          </cell>
          <cell r="AJ26">
            <v>2.9675782479220314E-2</v>
          </cell>
          <cell r="AK26">
            <v>1.6277781408801206E-2</v>
          </cell>
          <cell r="AL26">
            <v>8.8217394442308139E-3</v>
          </cell>
          <cell r="AM26">
            <v>8.821739444231036E-3</v>
          </cell>
          <cell r="AN26">
            <v>8.9775806053087326E-3</v>
          </cell>
          <cell r="AO26">
            <v>6.2775254088048849E-3</v>
          </cell>
          <cell r="AP26">
            <v>1.0689271290856395E-2</v>
          </cell>
          <cell r="AQ26">
            <v>2.4871857135926434E-2</v>
          </cell>
          <cell r="AR26">
            <v>4.4428339857381927E-3</v>
          </cell>
        </row>
        <row r="27">
          <cell r="I27">
            <v>0</v>
          </cell>
          <cell r="J27">
            <v>0</v>
          </cell>
          <cell r="K27">
            <v>1.1137536692835009E-3</v>
          </cell>
          <cell r="L27">
            <v>6.1902716167379921E-5</v>
          </cell>
          <cell r="M27">
            <v>6.6409233904365277E-4</v>
          </cell>
          <cell r="N27">
            <v>-1.8397487244945336E-3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final"/>
      <sheetName val="CRONOGRAMA"/>
      <sheetName val="DESGLOSE AIU"/>
      <sheetName val="herramienta y equipo"/>
      <sheetName val="Prestaciones  80%  CORREGIR "/>
      <sheetName val="lista de personal con jornal "/>
      <sheetName val="lista de material con precios"/>
      <sheetName val="APUS"/>
      <sheetName val="03 Análisis de precio unitario"/>
      <sheetName val="AIU"/>
      <sheetName val="analisis utilidad"/>
      <sheetName val="OPCIÓN 1 REVISADA"/>
      <sheetName val="Cantidades"/>
      <sheetName val="Precios"/>
      <sheetName val="Hoja3"/>
      <sheetName val="OPCIO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S DE SAN IGNACIO"/>
      <sheetName val="GUARDA ESCOBAS MICROGRANO"/>
      <sheetName val="GUARDAESCOBAS PVC"/>
      <sheetName val="pintura asepsia placa"/>
      <sheetName val="NIVELACIÓN MANUAL"/>
      <sheetName val="COMPACTACIÓN BENITIN"/>
      <sheetName val="corte en concreto"/>
      <sheetName val="arcos de futbol"/>
      <sheetName val="cieloraso zonas humedas"/>
      <sheetName val="PATA DE VACA"/>
      <sheetName val="CAMPANA DE ORO"/>
      <sheetName val="ASEO Y LIMPIEZA"/>
      <sheetName val="MALLA PARA ENREDADERA"/>
      <sheetName val="MATERA PREFABRICADA"/>
      <sheetName val="bancas prefabricadas concreto"/>
      <sheetName val="contenedor de raices"/>
      <sheetName val="divisiones de baño lateral"/>
      <sheetName val="divisiones de baño frontal"/>
      <sheetName val="divisiones de baño puertas"/>
      <sheetName val="divisiones de baño orinal"/>
      <sheetName val="ENCHAPE CERAMICO MICROGRANO"/>
      <sheetName val="PISO VINILO SALONES (2)"/>
      <sheetName val="CERRAMIENTO MALLA NYLON"/>
      <sheetName val="tuberia cerramientom cancha"/>
      <sheetName val="CERRAMIENTO MALLA ESLAVONADA"/>
      <sheetName val="dados soporte cerramiento"/>
      <sheetName val="CERRAMIENTO TELA VERDE Y MADERA"/>
      <sheetName val="LOCALIZACIÓN Y REPLANTEO"/>
      <sheetName val="campamento"/>
      <sheetName val="desmonte de teja"/>
      <sheetName val="Enchape de piso baños"/>
      <sheetName val="Enchape de pared baños"/>
      <sheetName val="estuco"/>
      <sheetName val="pintura asepsia"/>
      <sheetName val="friso impermeabilizado"/>
      <sheetName val="sanitario institucional"/>
      <sheetName val="sanitario discap"/>
      <sheetName val="meson corian"/>
      <sheetName val="orinal"/>
      <sheetName val="PRADO SAN AGUSTIN"/>
      <sheetName val="PRADO JAPONES"/>
      <sheetName val="MACANEO Y DEMALECE"/>
      <sheetName val="GUAYACAN ROSADO"/>
      <sheetName val="TULIPAN AFRICANO"/>
      <sheetName val="PALMA MANILA"/>
      <sheetName val="piso en caucho"/>
      <sheetName val="deck concreto peato"/>
      <sheetName val="deck concreto vehic"/>
      <sheetName val="adoquin"/>
      <sheetName val="cancha en asfalto"/>
      <sheetName val="teja doble sandwich"/>
      <sheetName val="puertas batiente"/>
      <sheetName val="puerta batiente rejilla"/>
      <sheetName val="puerta corredera"/>
      <sheetName val="puerta corredera rejilla"/>
      <sheetName val="puerta bati fijo sup y lat"/>
      <sheetName val="puerta ventana"/>
      <sheetName val="ventana fija"/>
      <sheetName val="ventana corredera"/>
      <sheetName val="ventana rejilla fija"/>
      <sheetName val="ventana seguridad"/>
      <sheetName val="puerta cerramiento batiente"/>
      <sheetName val="puerta cerramiento corredera"/>
      <sheetName val="bordillo"/>
      <sheetName val="DEMOLICIÓN MUROS"/>
      <sheetName val="MAMPOSTERIA BLOQUE ALGO"/>
      <sheetName val="excavacion manual"/>
      <sheetName val="excavacion maquina (2)"/>
      <sheetName val="RELLENO EN MATERIAL SELECCIONAD"/>
      <sheetName val="SUBBASE tandem"/>
      <sheetName val="SUBBASE rana"/>
      <sheetName val="MALLA TREPA"/>
      <sheetName val="GIMASIO"/>
      <sheetName val="TRIQUI"/>
      <sheetName val="TWISTER"/>
      <sheetName val="COLUMPIOS"/>
      <sheetName val="JUEGO tobogan"/>
      <sheetName val="COSTOS OFICINA"/>
    </sheetNames>
    <sheetDataSet>
      <sheetData sheetId="0">
        <row r="1">
          <cell r="E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CINA"/>
      <sheetName val="Norteña"/>
      <sheetName val="Norteña (2)"/>
      <sheetName val="POZA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CU (2)"/>
      <sheetName val="Hoja1"/>
      <sheetName val="ICCU"/>
      <sheetName val="CANTIDAD"/>
      <sheetName val="1,01 (2)"/>
      <sheetName val="1,01"/>
      <sheetName val="Hoja7"/>
      <sheetName val="CONTROL POR ITEMS"/>
      <sheetName val="PRESUPUESTO"/>
      <sheetName val="CANTIDADES"/>
      <sheetName val="REQUERIMIENTOS"/>
      <sheetName val="MEDIDAS"/>
      <sheetName val="1,05"/>
      <sheetName val="2,04"/>
      <sheetName val="2,05"/>
      <sheetName val="2,07"/>
      <sheetName val="2,08"/>
      <sheetName val="2,13"/>
      <sheetName val="3,01"/>
      <sheetName val="3,02"/>
      <sheetName val="4,01"/>
      <sheetName val="4,02"/>
      <sheetName val="4,03"/>
      <sheetName val="5,01"/>
      <sheetName val="5,02"/>
      <sheetName val="5,03"/>
      <sheetName val="6,04"/>
      <sheetName val="7,01"/>
      <sheetName val="7,02"/>
      <sheetName val="7,03"/>
    </sheetNames>
    <sheetDataSet>
      <sheetData sheetId="0">
        <row r="9">
          <cell r="D9" t="str">
            <v>CERRAMIENTO MALLA ESLABONADA H=1,5M CALIBRE 10, OJO 2"X2", CON TUBERÍA REDONDA GALVANIZADA D=1,5" ESPESOR 2MM CON TAPA, ANGULO 2"X3/16", PLATINA 1/2"X1/8", 3 HILOS DE ALAMBRE DE PÚAS EN LA PARTE SUPERIOR Y PINTADA CON ESMALTE COLOR ALUMINIO CROMADO. INCLUYE EXCAVACIÓN PARA CIMENTACIÓN, VIGAS DE CIMIENTO CON REFUERZO SECCIÓN 0,25M X 0,25M, COLUMNAS REFORZADAS SECCIÓN 0,2M X 0,15M, H=0,5M SEPRADAS CADA 2M Y MURO EN LADRILLO LIMPIO #10 EN SOGA H=0,5M.</v>
          </cell>
        </row>
      </sheetData>
      <sheetData sheetId="1"/>
      <sheetData sheetId="2">
        <row r="6">
          <cell r="B6" t="str">
            <v>“MEJORAMIENTO DE LA PTAP DEL CASCO URBANO DEL MUNICIPIO DE ANOLAIMA DEPARTAMENTO DE CUNDINAMARCA”</v>
          </cell>
        </row>
      </sheetData>
      <sheetData sheetId="3"/>
      <sheetData sheetId="4">
        <row r="49">
          <cell r="I49">
            <v>205250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4"/>
  <sheetViews>
    <sheetView tabSelected="1" zoomScale="115" zoomScaleNormal="115" zoomScaleSheetLayoutView="50" workbookViewId="0">
      <selection activeCell="D36" sqref="D36:D37"/>
    </sheetView>
  </sheetViews>
  <sheetFormatPr baseColWidth="10" defaultRowHeight="15"/>
  <cols>
    <col min="2" max="2" width="6.7109375" customWidth="1"/>
    <col min="3" max="3" width="6.42578125" customWidth="1"/>
    <col min="4" max="4" width="54.28515625" customWidth="1"/>
    <col min="5" max="5" width="8.5703125" customWidth="1"/>
    <col min="6" max="6" width="12.7109375" customWidth="1"/>
    <col min="7" max="7" width="19.28515625" customWidth="1"/>
    <col min="8" max="8" width="17.85546875" customWidth="1"/>
    <col min="10" max="10" width="11.42578125" style="95"/>
  </cols>
  <sheetData>
    <row r="2" spans="1:10">
      <c r="B2" s="98"/>
      <c r="C2" s="99"/>
      <c r="D2" s="99"/>
      <c r="E2" s="99"/>
      <c r="F2" s="99"/>
      <c r="G2" s="99"/>
      <c r="H2" s="100"/>
    </row>
    <row r="3" spans="1:10" ht="19.5" customHeight="1">
      <c r="B3" s="101"/>
      <c r="C3" s="102"/>
      <c r="D3" s="102"/>
      <c r="E3" s="102"/>
      <c r="F3" s="102"/>
      <c r="G3" s="102"/>
      <c r="H3" s="103"/>
    </row>
    <row r="4" spans="1:10" ht="19.5" customHeight="1">
      <c r="B4" s="101"/>
      <c r="C4" s="102"/>
      <c r="D4" s="102"/>
      <c r="E4" s="102"/>
      <c r="F4" s="102"/>
      <c r="G4" s="102"/>
      <c r="H4" s="103"/>
    </row>
    <row r="5" spans="1:10">
      <c r="B5" s="104"/>
      <c r="C5" s="105"/>
      <c r="D5" s="105"/>
      <c r="E5" s="105"/>
      <c r="F5" s="105"/>
      <c r="G5" s="105"/>
      <c r="H5" s="106"/>
    </row>
    <row r="6" spans="1:10" ht="32.25" customHeight="1">
      <c r="B6" s="97" t="s">
        <v>114</v>
      </c>
      <c r="C6" s="97"/>
      <c r="D6" s="97"/>
      <c r="E6" s="97"/>
      <c r="F6" s="97"/>
      <c r="G6" s="97"/>
      <c r="H6" s="97"/>
    </row>
    <row r="7" spans="1:10" ht="31.5">
      <c r="A7" s="1"/>
      <c r="B7" s="60" t="s">
        <v>0</v>
      </c>
      <c r="C7" s="60" t="s">
        <v>1</v>
      </c>
      <c r="D7" s="60" t="s">
        <v>2</v>
      </c>
      <c r="E7" s="60" t="s">
        <v>3</v>
      </c>
      <c r="F7" s="60" t="s">
        <v>4</v>
      </c>
      <c r="G7" s="60" t="s">
        <v>5</v>
      </c>
      <c r="H7" s="60" t="s">
        <v>6</v>
      </c>
    </row>
    <row r="8" spans="1:10" s="3" customFormat="1" ht="31.5">
      <c r="A8" s="2"/>
      <c r="B8" s="61">
        <v>1</v>
      </c>
      <c r="C8" s="61"/>
      <c r="D8" s="62" t="s">
        <v>7</v>
      </c>
      <c r="E8" s="61"/>
      <c r="F8" s="63"/>
      <c r="G8" s="63"/>
      <c r="H8" s="64"/>
      <c r="J8" s="96"/>
    </row>
    <row r="9" spans="1:10" ht="180">
      <c r="A9" s="1"/>
      <c r="B9" s="65">
        <f>B8+0.01</f>
        <v>1.01</v>
      </c>
      <c r="C9" s="66" t="s">
        <v>8</v>
      </c>
      <c r="D9" s="93" t="s">
        <v>9</v>
      </c>
      <c r="E9" s="67" t="s">
        <v>10</v>
      </c>
      <c r="F9" s="68">
        <v>76</v>
      </c>
      <c r="G9" s="68">
        <f>'[86]1,01 (2)'!I49</f>
        <v>205250</v>
      </c>
      <c r="H9" s="69">
        <f>+G9*F9</f>
        <v>15599000</v>
      </c>
    </row>
    <row r="10" spans="1:10" ht="15.75">
      <c r="A10" s="1"/>
      <c r="B10" s="61">
        <v>2</v>
      </c>
      <c r="C10" s="61"/>
      <c r="D10" s="62" t="s">
        <v>12</v>
      </c>
      <c r="E10" s="61"/>
      <c r="F10" s="63"/>
      <c r="G10" s="63"/>
      <c r="H10" s="64"/>
    </row>
    <row r="11" spans="1:10" ht="30">
      <c r="A11" s="1"/>
      <c r="B11" s="65">
        <f t="shared" ref="B11:B23" si="0">B10+0.01</f>
        <v>2.0099999999999998</v>
      </c>
      <c r="C11" s="66">
        <v>5.15</v>
      </c>
      <c r="D11" s="93" t="s">
        <v>73</v>
      </c>
      <c r="E11" s="67" t="s">
        <v>11</v>
      </c>
      <c r="F11" s="68">
        <f>'MEMORIA DE CALCULO'!M8</f>
        <v>13.075000000000001</v>
      </c>
      <c r="G11" s="68">
        <v>124901</v>
      </c>
      <c r="H11" s="69">
        <f t="shared" ref="H11:H23" si="1">+G11*F11</f>
        <v>1633080.5750000002</v>
      </c>
    </row>
    <row r="12" spans="1:10">
      <c r="A12" s="1"/>
      <c r="B12" s="65">
        <f t="shared" si="0"/>
        <v>2.0199999999999996</v>
      </c>
      <c r="C12" s="66">
        <v>18.16</v>
      </c>
      <c r="D12" s="93" t="s">
        <v>74</v>
      </c>
      <c r="E12" s="67" t="s">
        <v>11</v>
      </c>
      <c r="F12" s="68">
        <f>'MEMORIA DE CALCULO'!M11</f>
        <v>13.728750000000002</v>
      </c>
      <c r="G12" s="68">
        <v>17653</v>
      </c>
      <c r="H12" s="69">
        <f t="shared" si="1"/>
        <v>242353.62375000003</v>
      </c>
    </row>
    <row r="13" spans="1:10" ht="45">
      <c r="A13" s="1"/>
      <c r="B13" s="65">
        <f t="shared" si="0"/>
        <v>2.0299999999999994</v>
      </c>
      <c r="C13" s="66">
        <v>5.8</v>
      </c>
      <c r="D13" s="94" t="s">
        <v>75</v>
      </c>
      <c r="E13" s="67" t="s">
        <v>11</v>
      </c>
      <c r="F13" s="68">
        <f>'MEMORIA DE CALCULO'!M14</f>
        <v>0.45</v>
      </c>
      <c r="G13" s="68">
        <v>114044</v>
      </c>
      <c r="H13" s="69">
        <f t="shared" si="1"/>
        <v>51319.8</v>
      </c>
    </row>
    <row r="14" spans="1:10" ht="45">
      <c r="A14" s="1"/>
      <c r="B14" s="65">
        <f t="shared" si="0"/>
        <v>2.0399999999999991</v>
      </c>
      <c r="C14" s="66">
        <v>14.1</v>
      </c>
      <c r="D14" s="93" t="s">
        <v>76</v>
      </c>
      <c r="E14" s="67" t="s">
        <v>11</v>
      </c>
      <c r="F14" s="68">
        <f>'MEMORIA DE CALCULO'!M15</f>
        <v>2.895</v>
      </c>
      <c r="G14" s="68">
        <v>63341</v>
      </c>
      <c r="H14" s="69">
        <f t="shared" si="1"/>
        <v>183372.19500000001</v>
      </c>
    </row>
    <row r="15" spans="1:10" ht="45">
      <c r="A15" s="1"/>
      <c r="B15" s="65">
        <f t="shared" si="0"/>
        <v>2.0499999999999989</v>
      </c>
      <c r="C15" s="66" t="s">
        <v>8</v>
      </c>
      <c r="D15" s="94" t="s">
        <v>102</v>
      </c>
      <c r="E15" s="67" t="s">
        <v>77</v>
      </c>
      <c r="F15" s="68">
        <f>'MEMORIA DE CALCULO'!M17</f>
        <v>1</v>
      </c>
      <c r="G15" s="68">
        <f>'2.05'!I38</f>
        <v>596616</v>
      </c>
      <c r="H15" s="69">
        <f t="shared" si="1"/>
        <v>596616</v>
      </c>
    </row>
    <row r="16" spans="1:10" ht="75">
      <c r="A16" s="1"/>
      <c r="B16" s="65">
        <f t="shared" si="0"/>
        <v>2.0599999999999987</v>
      </c>
      <c r="C16" s="66">
        <v>17.12</v>
      </c>
      <c r="D16" s="94" t="s">
        <v>78</v>
      </c>
      <c r="E16" s="67" t="s">
        <v>77</v>
      </c>
      <c r="F16" s="68">
        <f>'MEMORIA DE CALCULO'!M18</f>
        <v>1</v>
      </c>
      <c r="G16" s="70">
        <v>273535</v>
      </c>
      <c r="H16" s="69">
        <f t="shared" si="1"/>
        <v>273535</v>
      </c>
    </row>
    <row r="17" spans="1:8" ht="30">
      <c r="A17" s="1"/>
      <c r="B17" s="65">
        <f t="shared" si="0"/>
        <v>2.0699999999999985</v>
      </c>
      <c r="C17" s="66">
        <v>6.3</v>
      </c>
      <c r="D17" s="94" t="s">
        <v>80</v>
      </c>
      <c r="E17" s="67" t="s">
        <v>10</v>
      </c>
      <c r="F17" s="68">
        <f>'MEMORIA DE CALCULO'!M19</f>
        <v>22.028999999999996</v>
      </c>
      <c r="G17" s="70">
        <v>7835</v>
      </c>
      <c r="H17" s="69">
        <f t="shared" si="1"/>
        <v>172597.21499999997</v>
      </c>
    </row>
    <row r="18" spans="1:8" ht="15.75">
      <c r="A18" s="1"/>
      <c r="B18" s="61">
        <v>3</v>
      </c>
      <c r="C18" s="61"/>
      <c r="D18" s="62" t="s">
        <v>13</v>
      </c>
      <c r="E18" s="61"/>
      <c r="F18" s="63"/>
      <c r="G18" s="63"/>
      <c r="H18" s="64"/>
    </row>
    <row r="19" spans="1:8">
      <c r="A19" s="1"/>
      <c r="B19" s="65">
        <f t="shared" si="0"/>
        <v>3.01</v>
      </c>
      <c r="C19" s="66">
        <v>9.3000000000000007</v>
      </c>
      <c r="D19" s="94" t="s">
        <v>81</v>
      </c>
      <c r="E19" s="67" t="s">
        <v>11</v>
      </c>
      <c r="F19" s="70">
        <f>'MEMORIA DE CALCULO'!M24</f>
        <v>1.6080000000000001</v>
      </c>
      <c r="G19" s="68">
        <v>47471</v>
      </c>
      <c r="H19" s="69">
        <f t="shared" si="1"/>
        <v>76333.368000000002</v>
      </c>
    </row>
    <row r="20" spans="1:8" ht="45">
      <c r="A20" s="1"/>
      <c r="B20" s="65">
        <f t="shared" si="0"/>
        <v>3.0199999999999996</v>
      </c>
      <c r="C20" s="66" t="s">
        <v>8</v>
      </c>
      <c r="D20" s="94" t="s">
        <v>82</v>
      </c>
      <c r="E20" s="67" t="s">
        <v>11</v>
      </c>
      <c r="F20" s="70">
        <f>'MEMORIA DE CALCULO'!M27</f>
        <v>43.580000000000005</v>
      </c>
      <c r="G20" s="68">
        <f>'3.02'!I36</f>
        <v>6071</v>
      </c>
      <c r="H20" s="69">
        <f>+G20*F20</f>
        <v>264574.18000000005</v>
      </c>
    </row>
    <row r="21" spans="1:8" ht="17.25" customHeight="1">
      <c r="A21" s="1"/>
      <c r="B21" s="61">
        <v>4</v>
      </c>
      <c r="C21" s="61"/>
      <c r="D21" s="62" t="s">
        <v>14</v>
      </c>
      <c r="E21" s="61"/>
      <c r="F21" s="63"/>
      <c r="G21" s="63"/>
      <c r="H21" s="64"/>
    </row>
    <row r="22" spans="1:8" ht="30">
      <c r="A22" s="1"/>
      <c r="B22" s="65">
        <f t="shared" si="0"/>
        <v>4.01</v>
      </c>
      <c r="C22" s="66">
        <v>18.8</v>
      </c>
      <c r="D22" s="94" t="s">
        <v>88</v>
      </c>
      <c r="E22" s="67" t="s">
        <v>10</v>
      </c>
      <c r="F22" s="70">
        <f>'MEMORIA DE CALCULO'!M34</f>
        <v>50.6</v>
      </c>
      <c r="G22" s="68">
        <v>3124</v>
      </c>
      <c r="H22" s="69">
        <f>+G22*F22</f>
        <v>158074.4</v>
      </c>
    </row>
    <row r="23" spans="1:8" ht="30">
      <c r="A23" s="1"/>
      <c r="B23" s="65">
        <f t="shared" si="0"/>
        <v>4.0199999999999996</v>
      </c>
      <c r="C23" s="66">
        <v>18.23</v>
      </c>
      <c r="D23" s="94" t="s">
        <v>87</v>
      </c>
      <c r="E23" s="67" t="s">
        <v>11</v>
      </c>
      <c r="F23" s="68">
        <f>'MEMORIA DE CALCULO'!M45</f>
        <v>50.567999999999998</v>
      </c>
      <c r="G23" s="68">
        <v>8047</v>
      </c>
      <c r="H23" s="69">
        <f t="shared" si="1"/>
        <v>406920.696</v>
      </c>
    </row>
    <row r="24" spans="1:8" ht="15.75">
      <c r="A24" s="1"/>
      <c r="B24" s="5"/>
      <c r="C24" s="5"/>
      <c r="D24" s="6" t="s">
        <v>16</v>
      </c>
      <c r="E24" s="5"/>
      <c r="F24" s="7"/>
      <c r="G24" s="8"/>
      <c r="H24" s="71">
        <f>SUM(H9:H23)</f>
        <v>19657777.052749999</v>
      </c>
    </row>
    <row r="25" spans="1:8" ht="15.75">
      <c r="B25" s="5"/>
      <c r="C25" s="5"/>
      <c r="D25" s="6" t="s">
        <v>17</v>
      </c>
      <c r="E25" s="5"/>
      <c r="F25" s="7">
        <v>0.25</v>
      </c>
      <c r="G25" s="8"/>
      <c r="H25" s="71">
        <f>+H24*F25</f>
        <v>4914444.2631874997</v>
      </c>
    </row>
    <row r="26" spans="1:8" ht="15.75">
      <c r="B26" s="5"/>
      <c r="C26" s="5"/>
      <c r="D26" s="72" t="s">
        <v>18</v>
      </c>
      <c r="E26" s="73"/>
      <c r="F26" s="74"/>
      <c r="G26" s="75"/>
      <c r="H26" s="76">
        <f>+H24+H25</f>
        <v>24572221.315937497</v>
      </c>
    </row>
    <row r="27" spans="1:8">
      <c r="B27" s="98"/>
      <c r="C27" s="99"/>
      <c r="D27" s="99"/>
      <c r="E27" s="99"/>
      <c r="F27" s="99"/>
      <c r="G27" s="99"/>
      <c r="H27" s="100"/>
    </row>
    <row r="28" spans="1:8">
      <c r="B28" s="101"/>
      <c r="C28" s="102"/>
      <c r="D28" s="102"/>
      <c r="E28" s="102"/>
      <c r="F28" s="102"/>
      <c r="G28" s="102"/>
      <c r="H28" s="103"/>
    </row>
    <row r="29" spans="1:8" ht="15.75" customHeight="1">
      <c r="B29" s="101"/>
      <c r="C29" s="102"/>
      <c r="D29" s="102"/>
      <c r="E29" s="102"/>
      <c r="F29" s="102"/>
      <c r="G29" s="102"/>
      <c r="H29" s="103"/>
    </row>
    <row r="30" spans="1:8">
      <c r="B30" s="101"/>
      <c r="C30" s="102"/>
      <c r="D30" s="102"/>
      <c r="E30" s="102"/>
      <c r="F30" s="102"/>
      <c r="G30" s="102"/>
      <c r="H30" s="103"/>
    </row>
    <row r="31" spans="1:8">
      <c r="B31" s="101"/>
      <c r="C31" s="102"/>
      <c r="D31" s="102"/>
      <c r="E31" s="102"/>
      <c r="F31" s="102"/>
      <c r="G31" s="102"/>
      <c r="H31" s="103"/>
    </row>
    <row r="32" spans="1:8">
      <c r="B32" s="104"/>
      <c r="C32" s="105"/>
      <c r="D32" s="105"/>
      <c r="E32" s="105"/>
      <c r="F32" s="105"/>
      <c r="G32" s="105"/>
      <c r="H32" s="106"/>
    </row>
    <row r="34" spans="8:8">
      <c r="H34" s="4"/>
    </row>
  </sheetData>
  <mergeCells count="3">
    <mergeCell ref="B6:H6"/>
    <mergeCell ref="B27:H32"/>
    <mergeCell ref="B2:H5"/>
  </mergeCells>
  <pageMargins left="0.70866141732283472" right="0.70866141732283472" top="0.74803149606299213" bottom="0.74803149606299213" header="0.31496062992125984" footer="0.31496062992125984"/>
  <pageSetup scale="96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4"/>
  <sheetViews>
    <sheetView topLeftCell="A2" zoomScaleNormal="100" workbookViewId="0">
      <pane ySplit="2" topLeftCell="A13" activePane="bottomLeft" state="frozen"/>
      <selection activeCell="A3" sqref="A3"/>
      <selection pane="bottomLeft" activeCell="C38" sqref="C38"/>
    </sheetView>
  </sheetViews>
  <sheetFormatPr baseColWidth="10" defaultRowHeight="15"/>
  <cols>
    <col min="1" max="1" width="4.140625" style="79" bestFit="1" customWidth="1"/>
    <col min="2" max="2" width="6.28515625" style="79" customWidth="1"/>
    <col min="3" max="3" width="39.140625" customWidth="1"/>
    <col min="4" max="4" width="4" style="79" customWidth="1"/>
    <col min="5" max="5" width="10.85546875" style="79" bestFit="1" customWidth="1"/>
    <col min="6" max="6" width="6.140625" style="80" bestFit="1" customWidth="1"/>
    <col min="7" max="7" width="7" style="80" bestFit="1" customWidth="1"/>
    <col min="8" max="8" width="6" style="80" bestFit="1" customWidth="1"/>
    <col min="9" max="9" width="5.7109375" style="80" bestFit="1" customWidth="1"/>
    <col min="10" max="10" width="7" style="80" bestFit="1" customWidth="1"/>
    <col min="11" max="12" width="5.7109375" style="80" customWidth="1"/>
    <col min="13" max="13" width="6.5703125" style="80" bestFit="1" customWidth="1"/>
    <col min="15" max="15" width="16" bestFit="1" customWidth="1"/>
    <col min="16" max="16" width="10.85546875" bestFit="1" customWidth="1"/>
  </cols>
  <sheetData>
    <row r="1" spans="1:13" hidden="1"/>
    <row r="2" spans="1:13" hidden="1"/>
    <row r="3" spans="1:13" ht="18">
      <c r="A3" s="81" t="s">
        <v>0</v>
      </c>
      <c r="B3" s="81" t="s">
        <v>1</v>
      </c>
      <c r="C3" s="81" t="s">
        <v>2</v>
      </c>
      <c r="D3" s="81" t="s">
        <v>77</v>
      </c>
      <c r="E3" s="81" t="s">
        <v>89</v>
      </c>
      <c r="F3" s="82" t="s">
        <v>90</v>
      </c>
      <c r="G3" s="82" t="s">
        <v>91</v>
      </c>
      <c r="H3" s="82" t="s">
        <v>92</v>
      </c>
      <c r="I3" s="82" t="s">
        <v>93</v>
      </c>
      <c r="J3" s="82" t="s">
        <v>94</v>
      </c>
      <c r="K3" s="82" t="s">
        <v>3</v>
      </c>
      <c r="L3" s="82"/>
      <c r="M3" s="82" t="s">
        <v>95</v>
      </c>
    </row>
    <row r="4" spans="1:13">
      <c r="A4" s="83">
        <f>'ICCU (2)'!B8</f>
        <v>1</v>
      </c>
      <c r="B4" s="83">
        <f>'ICCU (2)'!C8</f>
        <v>0</v>
      </c>
      <c r="C4" s="83" t="str">
        <f>'ICCU (2)'!D8</f>
        <v>ENTRADA PRINCIPAL Y CERCADO</v>
      </c>
      <c r="D4" s="83">
        <f>'ICCU (2)'!E8</f>
        <v>0</v>
      </c>
      <c r="E4" s="85"/>
      <c r="F4" s="85"/>
      <c r="G4" s="85"/>
      <c r="H4" s="85"/>
      <c r="I4" s="85"/>
      <c r="J4" s="85"/>
      <c r="K4" s="85"/>
      <c r="L4" s="85"/>
      <c r="M4" s="84"/>
    </row>
    <row r="5" spans="1:13" ht="90">
      <c r="A5" s="86">
        <f>'ICCU (2)'!B9</f>
        <v>1.01</v>
      </c>
      <c r="B5" s="86" t="str">
        <f>'ICCU (2)'!C9</f>
        <v>I.N</v>
      </c>
      <c r="C5" s="87" t="str">
        <f>'ICCU (2)'!D9</f>
        <v>CERRAMIENTO MALLA ESLABONADA H=1,5M CALIBRE 10, OJO 2"X2", CON TUBERÍA REDONDA GALVANIZADA D=1,5" ESPESOR 2MM CON TAPA, ANGULO 2"X3/16", PLATINA 1/2"X1/8", 3 HILOS DE ALAMBRE DE PÚAS EN LA PARTE SUPERIOR Y PINTADA CON ESMALTE COLOR ALUMINIO CROMADO. INCLUYE EXCAVACIÓN PARA CIMENTACIÓN, VIGAS DE CIMIENTO CON REFUERZO SECCIÓN 0,25M X 0,25M, COLUMNAS REFORZADAS SECCIÓN 0,2M X 0,15M, H=0,5M SEPRADAS CADA 2M Y MURO EN LADRILLO LIMPIO #10 EN SOGA H=0,5M.</v>
      </c>
      <c r="D5" s="86" t="str">
        <f>'ICCU (2)'!E9</f>
        <v>ML</v>
      </c>
      <c r="E5" s="86" t="s">
        <v>96</v>
      </c>
      <c r="F5" s="88">
        <v>76</v>
      </c>
      <c r="G5" s="88"/>
      <c r="H5" s="88"/>
      <c r="I5" s="88"/>
      <c r="J5" s="88"/>
      <c r="K5" s="88"/>
      <c r="L5" s="88"/>
      <c r="M5" s="89">
        <f>F5</f>
        <v>76</v>
      </c>
    </row>
    <row r="6" spans="1:13" ht="18">
      <c r="A6" s="86" t="e">
        <f>'ICCU (2)'!#REF!</f>
        <v>#REF!</v>
      </c>
      <c r="B6" s="86" t="e">
        <f>'ICCU (2)'!#REF!</f>
        <v>#REF!</v>
      </c>
      <c r="C6" s="87" t="e">
        <f>'ICCU (2)'!#REF!</f>
        <v>#REF!</v>
      </c>
      <c r="D6" s="86" t="e">
        <f>'ICCU (2)'!#REF!</f>
        <v>#REF!</v>
      </c>
      <c r="E6" s="86" t="s">
        <v>97</v>
      </c>
      <c r="F6" s="88"/>
      <c r="G6" s="88"/>
      <c r="H6" s="88"/>
      <c r="I6" s="88"/>
      <c r="J6" s="88"/>
      <c r="K6" s="88">
        <v>1</v>
      </c>
      <c r="L6" s="88"/>
      <c r="M6" s="89">
        <f>K6</f>
        <v>1</v>
      </c>
    </row>
    <row r="7" spans="1:13">
      <c r="A7" s="83">
        <f>'ICCU (2)'!B10</f>
        <v>2</v>
      </c>
      <c r="B7" s="83">
        <f>'ICCU (2)'!C10</f>
        <v>0</v>
      </c>
      <c r="C7" s="83" t="str">
        <f>'ICCU (2)'!D10</f>
        <v>ADECUACIONES LABORATORIO</v>
      </c>
      <c r="D7" s="83">
        <f>'ICCU (2)'!E10</f>
        <v>0</v>
      </c>
      <c r="E7" s="85"/>
      <c r="F7" s="85"/>
      <c r="G7" s="85"/>
      <c r="H7" s="85"/>
      <c r="I7" s="85"/>
      <c r="J7" s="85"/>
      <c r="K7" s="85"/>
      <c r="L7" s="85"/>
      <c r="M7" s="84"/>
    </row>
    <row r="8" spans="1:13">
      <c r="A8" s="86">
        <f>'ICCU (2)'!B11</f>
        <v>2.0099999999999998</v>
      </c>
      <c r="B8" s="86">
        <f>'ICCU (2)'!C11</f>
        <v>5.15</v>
      </c>
      <c r="C8" s="87" t="str">
        <f>'ICCU (2)'!D11</f>
        <v>MURO EN SUPERBOARD DOBLE CARA 0.12 M</v>
      </c>
      <c r="D8" s="86" t="str">
        <f>'ICCU (2)'!E11</f>
        <v>M2</v>
      </c>
      <c r="E8" s="86" t="s">
        <v>98</v>
      </c>
      <c r="F8" s="88">
        <v>2.2400000000000002</v>
      </c>
      <c r="G8" s="88"/>
      <c r="H8" s="88">
        <v>2.5</v>
      </c>
      <c r="I8" s="88"/>
      <c r="J8" s="88"/>
      <c r="K8" s="88"/>
      <c r="L8" s="88">
        <f t="shared" ref="L8:L13" si="0">F8*H8</f>
        <v>5.6000000000000005</v>
      </c>
      <c r="M8" s="90">
        <f>L8+L9-L10</f>
        <v>13.075000000000001</v>
      </c>
    </row>
    <row r="9" spans="1:13">
      <c r="A9" s="86"/>
      <c r="B9" s="86"/>
      <c r="C9" s="87"/>
      <c r="D9" s="86"/>
      <c r="E9" s="86"/>
      <c r="F9" s="88">
        <v>3.55</v>
      </c>
      <c r="G9" s="88"/>
      <c r="H9" s="88">
        <v>2.5</v>
      </c>
      <c r="I9" s="88"/>
      <c r="J9" s="88"/>
      <c r="K9" s="88"/>
      <c r="L9" s="88">
        <f t="shared" si="0"/>
        <v>8.875</v>
      </c>
      <c r="M9" s="90"/>
    </row>
    <row r="10" spans="1:13" ht="18">
      <c r="A10" s="86"/>
      <c r="B10" s="86"/>
      <c r="C10" s="87"/>
      <c r="D10" s="86"/>
      <c r="E10" s="86" t="s">
        <v>99</v>
      </c>
      <c r="F10" s="88">
        <v>0.7</v>
      </c>
      <c r="G10" s="88"/>
      <c r="H10" s="88">
        <v>2</v>
      </c>
      <c r="I10" s="88"/>
      <c r="J10" s="88"/>
      <c r="K10" s="88"/>
      <c r="L10" s="88">
        <f t="shared" si="0"/>
        <v>1.4</v>
      </c>
      <c r="M10" s="90"/>
    </row>
    <row r="11" spans="1:13">
      <c r="A11" s="86">
        <f>'ICCU (2)'!B12</f>
        <v>2.0199999999999996</v>
      </c>
      <c r="B11" s="86">
        <f>'ICCU (2)'!C12</f>
        <v>18.16</v>
      </c>
      <c r="C11" s="87" t="str">
        <f>'ICCU (2)'!D12</f>
        <v>ESTUCO Y VINILO 3 MANOS</v>
      </c>
      <c r="D11" s="86" t="str">
        <f>'ICCU (2)'!E12</f>
        <v>M2</v>
      </c>
      <c r="E11" s="86" t="s">
        <v>98</v>
      </c>
      <c r="F11" s="88">
        <v>2.2400000000000002</v>
      </c>
      <c r="G11" s="88"/>
      <c r="H11" s="88">
        <v>2.5</v>
      </c>
      <c r="I11" s="88"/>
      <c r="J11" s="88"/>
      <c r="K11" s="88"/>
      <c r="L11" s="88">
        <f t="shared" si="0"/>
        <v>5.6000000000000005</v>
      </c>
      <c r="M11" s="90">
        <f>(L11+L12-L13)*1.05</f>
        <v>13.728750000000002</v>
      </c>
    </row>
    <row r="12" spans="1:13">
      <c r="A12" s="86"/>
      <c r="B12" s="86"/>
      <c r="C12" s="87"/>
      <c r="D12" s="86"/>
      <c r="E12" s="86"/>
      <c r="F12" s="88">
        <v>3.55</v>
      </c>
      <c r="G12" s="88"/>
      <c r="H12" s="88">
        <v>2.5</v>
      </c>
      <c r="I12" s="88"/>
      <c r="J12" s="88"/>
      <c r="K12" s="88"/>
      <c r="L12" s="88">
        <f t="shared" si="0"/>
        <v>8.875</v>
      </c>
      <c r="M12" s="90"/>
    </row>
    <row r="13" spans="1:13" ht="18">
      <c r="A13" s="86"/>
      <c r="B13" s="86"/>
      <c r="C13" s="87"/>
      <c r="D13" s="86"/>
      <c r="E13" s="86" t="s">
        <v>99</v>
      </c>
      <c r="F13" s="88">
        <v>0.7</v>
      </c>
      <c r="G13" s="88"/>
      <c r="H13" s="88">
        <v>2</v>
      </c>
      <c r="I13" s="88"/>
      <c r="J13" s="88"/>
      <c r="K13" s="88"/>
      <c r="L13" s="88">
        <f t="shared" si="0"/>
        <v>1.4</v>
      </c>
      <c r="M13" s="90"/>
    </row>
    <row r="14" spans="1:13" ht="18">
      <c r="A14" s="86">
        <f>'ICCU (2)'!B13</f>
        <v>2.0299999999999994</v>
      </c>
      <c r="B14" s="86">
        <f>'ICCU (2)'!C13</f>
        <v>5.8</v>
      </c>
      <c r="C14" s="87" t="str">
        <f>'ICCU (2)'!D13</f>
        <v>MESON EN CONCRETO 2500 PSI, E=0.1 (INC. REFUERZO)</v>
      </c>
      <c r="D14" s="86" t="str">
        <f>'ICCU (2)'!E13</f>
        <v>M2</v>
      </c>
      <c r="E14" s="86" t="s">
        <v>100</v>
      </c>
      <c r="F14" s="88">
        <v>0.9</v>
      </c>
      <c r="G14" s="88">
        <v>0.5</v>
      </c>
      <c r="H14" s="88"/>
      <c r="I14" s="88"/>
      <c r="J14" s="88"/>
      <c r="K14" s="88"/>
      <c r="L14" s="88"/>
      <c r="M14" s="89">
        <f>F14*G14</f>
        <v>0.45</v>
      </c>
    </row>
    <row r="15" spans="1:13" ht="18">
      <c r="A15" s="86">
        <f>'ICCU (2)'!B14</f>
        <v>2.0399999999999991</v>
      </c>
      <c r="B15" s="86">
        <f>'ICCU (2)'!C14</f>
        <v>14.1</v>
      </c>
      <c r="C15" s="87" t="str">
        <f>'ICCU (2)'!D14</f>
        <v>BALDOSA CERÁMICA PISO-PARED 20X20 CALIDAD PRIMERA</v>
      </c>
      <c r="D15" s="86" t="str">
        <f>'ICCU (2)'!E14</f>
        <v>M2</v>
      </c>
      <c r="E15" s="86" t="s">
        <v>101</v>
      </c>
      <c r="F15" s="88">
        <v>3.55</v>
      </c>
      <c r="G15" s="88"/>
      <c r="H15" s="88">
        <v>0.5</v>
      </c>
      <c r="I15" s="88"/>
      <c r="J15" s="88"/>
      <c r="K15" s="88"/>
      <c r="L15" s="88">
        <f>F15*H15</f>
        <v>1.7749999999999999</v>
      </c>
      <c r="M15" s="90">
        <f>L15+L16</f>
        <v>2.895</v>
      </c>
    </row>
    <row r="16" spans="1:13">
      <c r="A16" s="86"/>
      <c r="B16" s="86"/>
      <c r="C16" s="87"/>
      <c r="D16" s="86"/>
      <c r="E16" s="86"/>
      <c r="F16" s="88">
        <v>2.2400000000000002</v>
      </c>
      <c r="G16" s="88"/>
      <c r="H16" s="88">
        <v>0.5</v>
      </c>
      <c r="I16" s="88"/>
      <c r="J16" s="88"/>
      <c r="K16" s="88"/>
      <c r="L16" s="88">
        <f>F16*H16</f>
        <v>1.1200000000000001</v>
      </c>
      <c r="M16" s="90"/>
    </row>
    <row r="17" spans="1:13" ht="18">
      <c r="A17" s="86">
        <f>'ICCU (2)'!B15</f>
        <v>2.0499999999999989</v>
      </c>
      <c r="B17" s="86" t="str">
        <f>'ICCU (2)'!C15</f>
        <v>I.N</v>
      </c>
      <c r="C17" s="87" t="str">
        <f>'ICCU (2)'!D15</f>
        <v>PUERTA EN MADERA MACIZA TIPO CEDRO MARCO Y NAVE (0.60-0.70 X 2m)</v>
      </c>
      <c r="D17" s="86" t="str">
        <f>'ICCU (2)'!E15</f>
        <v>UN</v>
      </c>
      <c r="E17" s="86"/>
      <c r="F17" s="88"/>
      <c r="G17" s="88"/>
      <c r="H17" s="88"/>
      <c r="I17" s="88"/>
      <c r="J17" s="88"/>
      <c r="K17" s="88">
        <v>1</v>
      </c>
      <c r="L17" s="88"/>
      <c r="M17" s="90">
        <f>K17</f>
        <v>1</v>
      </c>
    </row>
    <row r="18" spans="1:13" ht="27">
      <c r="A18" s="86">
        <f>'ICCU (2)'!B16</f>
        <v>2.0599999999999987</v>
      </c>
      <c r="B18" s="86">
        <f>'ICCU (2)'!C16</f>
        <v>17.12</v>
      </c>
      <c r="C18" s="87" t="str">
        <f>'ICCU (2)'!D16</f>
        <v>SUMINISTRO E INSTALACIÓN LAVAPLATOS DE EMPOTRAR EN ACERO INOXIDABLE 45X49 cm (INCLUYE ACCESORIOS Y GRIFERÍA)</v>
      </c>
      <c r="D18" s="86" t="str">
        <f>'ICCU (2)'!E16</f>
        <v>UN</v>
      </c>
      <c r="E18" s="86"/>
      <c r="F18" s="88"/>
      <c r="G18" s="88"/>
      <c r="H18" s="88"/>
      <c r="I18" s="88"/>
      <c r="J18" s="88"/>
      <c r="K18" s="88">
        <v>1</v>
      </c>
      <c r="L18" s="88"/>
      <c r="M18" s="90">
        <f>K18</f>
        <v>1</v>
      </c>
    </row>
    <row r="19" spans="1:13">
      <c r="A19" s="86">
        <f>'ICCU (2)'!B17</f>
        <v>2.0699999999999985</v>
      </c>
      <c r="B19" s="86">
        <f>'ICCU (2)'!C17</f>
        <v>6.3</v>
      </c>
      <c r="C19" s="87" t="str">
        <f>'ICCU (2)'!D17</f>
        <v>FILOS O DILATACIONES S/MURO</v>
      </c>
      <c r="D19" s="86" t="str">
        <f>'ICCU (2)'!E17</f>
        <v>ML</v>
      </c>
      <c r="E19" s="86"/>
      <c r="F19" s="88">
        <v>2.2400000000000002</v>
      </c>
      <c r="G19" s="88"/>
      <c r="H19" s="88"/>
      <c r="I19" s="88"/>
      <c r="J19" s="88"/>
      <c r="K19" s="88">
        <v>2</v>
      </c>
      <c r="L19" s="88">
        <f>F19*K19</f>
        <v>4.4800000000000004</v>
      </c>
      <c r="M19" s="90">
        <f>(L19+L20+L21+L22)*1.05</f>
        <v>22.028999999999996</v>
      </c>
    </row>
    <row r="20" spans="1:13">
      <c r="A20" s="86"/>
      <c r="B20" s="86"/>
      <c r="C20" s="87"/>
      <c r="D20" s="86"/>
      <c r="E20" s="86"/>
      <c r="F20" s="88">
        <v>3.55</v>
      </c>
      <c r="G20" s="88"/>
      <c r="H20" s="88"/>
      <c r="I20" s="88"/>
      <c r="J20" s="88"/>
      <c r="K20" s="88">
        <v>2</v>
      </c>
      <c r="L20" s="88">
        <f>F20*K20</f>
        <v>7.1</v>
      </c>
      <c r="M20" s="90"/>
    </row>
    <row r="21" spans="1:13">
      <c r="A21" s="86"/>
      <c r="B21" s="86"/>
      <c r="C21" s="87"/>
      <c r="D21" s="86"/>
      <c r="E21" s="86"/>
      <c r="F21" s="88">
        <v>2</v>
      </c>
      <c r="G21" s="88"/>
      <c r="H21" s="88"/>
      <c r="I21" s="88"/>
      <c r="J21" s="88"/>
      <c r="K21" s="88">
        <v>4</v>
      </c>
      <c r="L21" s="88">
        <f>F21*K21</f>
        <v>8</v>
      </c>
      <c r="M21" s="90"/>
    </row>
    <row r="22" spans="1:13">
      <c r="A22" s="86"/>
      <c r="B22" s="86"/>
      <c r="C22" s="87"/>
      <c r="D22" s="86"/>
      <c r="E22" s="86"/>
      <c r="F22" s="88">
        <v>0.7</v>
      </c>
      <c r="G22" s="88"/>
      <c r="H22" s="88"/>
      <c r="I22" s="88"/>
      <c r="J22" s="88"/>
      <c r="K22" s="88">
        <v>2</v>
      </c>
      <c r="L22" s="88">
        <f>F22*K22</f>
        <v>1.4</v>
      </c>
      <c r="M22" s="90"/>
    </row>
    <row r="23" spans="1:13">
      <c r="A23" s="83">
        <f>'ICCU (2)'!B18</f>
        <v>3</v>
      </c>
      <c r="B23" s="83">
        <f>'ICCU (2)'!C18</f>
        <v>0</v>
      </c>
      <c r="C23" s="83" t="str">
        <f>'ICCU (2)'!D18</f>
        <v>PLANTA INTERIOR</v>
      </c>
      <c r="D23" s="83">
        <f>'ICCU (2)'!E18</f>
        <v>0</v>
      </c>
      <c r="E23" s="85"/>
      <c r="F23" s="85"/>
      <c r="G23" s="85"/>
      <c r="H23" s="85"/>
      <c r="I23" s="85"/>
      <c r="J23" s="85"/>
      <c r="K23" s="85"/>
      <c r="L23" s="85"/>
      <c r="M23" s="84"/>
    </row>
    <row r="24" spans="1:13">
      <c r="A24" s="86">
        <f>'ICCU (2)'!B19</f>
        <v>3.01</v>
      </c>
      <c r="B24" s="86">
        <f>'ICCU (2)'!C19</f>
        <v>9.3000000000000007</v>
      </c>
      <c r="C24" s="87" t="str">
        <f>'ICCU (2)'!D19</f>
        <v>VIDRIO TRANSPARENTE 4 MM</v>
      </c>
      <c r="D24" s="86" t="str">
        <f>'ICCU (2)'!E19</f>
        <v>M2</v>
      </c>
      <c r="E24" s="86"/>
      <c r="F24" s="88">
        <v>0.26</v>
      </c>
      <c r="G24" s="88">
        <v>0.9</v>
      </c>
      <c r="H24" s="88"/>
      <c r="I24" s="88"/>
      <c r="J24" s="88"/>
      <c r="K24" s="88"/>
      <c r="L24" s="88">
        <f>F24*G24</f>
        <v>0.23400000000000001</v>
      </c>
      <c r="M24" s="90">
        <f>L24+L25+L26</f>
        <v>1.6080000000000001</v>
      </c>
    </row>
    <row r="25" spans="1:13">
      <c r="A25" s="86"/>
      <c r="B25" s="86"/>
      <c r="C25" s="87"/>
      <c r="D25" s="86"/>
      <c r="E25" s="86"/>
      <c r="F25" s="88">
        <v>0.45</v>
      </c>
      <c r="G25" s="88">
        <v>0.8</v>
      </c>
      <c r="H25" s="88"/>
      <c r="I25" s="88"/>
      <c r="J25" s="88"/>
      <c r="K25" s="88"/>
      <c r="L25" s="88">
        <f>F25*G25</f>
        <v>0.36000000000000004</v>
      </c>
      <c r="M25" s="90"/>
    </row>
    <row r="26" spans="1:13">
      <c r="A26" s="86"/>
      <c r="B26" s="86"/>
      <c r="C26" s="87"/>
      <c r="D26" s="86"/>
      <c r="E26" s="86"/>
      <c r="F26" s="88">
        <v>0.65</v>
      </c>
      <c r="G26" s="88">
        <v>0.78</v>
      </c>
      <c r="H26" s="88"/>
      <c r="I26" s="88"/>
      <c r="J26" s="88"/>
      <c r="K26" s="88">
        <v>2</v>
      </c>
      <c r="L26" s="88">
        <f>F26*G26*K26</f>
        <v>1.014</v>
      </c>
      <c r="M26" s="90"/>
    </row>
    <row r="27" spans="1:13" ht="18">
      <c r="A27" s="86">
        <f>'ICCU (2)'!B20</f>
        <v>3.0199999999999996</v>
      </c>
      <c r="B27" s="86" t="str">
        <f>'ICCU (2)'!C20</f>
        <v>I.N</v>
      </c>
      <c r="C27" s="87" t="str">
        <f>'ICCU (2)'!D20</f>
        <v>LIMPIEZA DE PISOS CERAMICOS, CON CEPILLO, AGUA Y ÁCIDO MURIÁTICO</v>
      </c>
      <c r="D27" s="86" t="str">
        <f>'ICCU (2)'!E20</f>
        <v>M2</v>
      </c>
      <c r="E27" s="86"/>
      <c r="F27" s="88">
        <v>11</v>
      </c>
      <c r="G27" s="88">
        <v>2.7</v>
      </c>
      <c r="H27" s="88"/>
      <c r="I27" s="88"/>
      <c r="J27" s="88"/>
      <c r="K27" s="88"/>
      <c r="L27" s="88">
        <f t="shared" ref="L27:L32" si="1">F27*G27</f>
        <v>29.700000000000003</v>
      </c>
      <c r="M27" s="90">
        <f>L27+L28+L29+L30+L31+L32</f>
        <v>43.580000000000005</v>
      </c>
    </row>
    <row r="28" spans="1:13">
      <c r="A28" s="86"/>
      <c r="B28" s="86"/>
      <c r="C28" s="87"/>
      <c r="D28" s="86"/>
      <c r="E28" s="86"/>
      <c r="F28" s="88">
        <v>3.4</v>
      </c>
      <c r="G28" s="88">
        <v>1.7</v>
      </c>
      <c r="H28" s="88"/>
      <c r="I28" s="88"/>
      <c r="J28" s="88"/>
      <c r="K28" s="88"/>
      <c r="L28" s="88">
        <f t="shared" si="1"/>
        <v>5.7799999999999994</v>
      </c>
      <c r="M28" s="90"/>
    </row>
    <row r="29" spans="1:13">
      <c r="A29" s="86"/>
      <c r="B29" s="86"/>
      <c r="C29" s="87"/>
      <c r="D29" s="86"/>
      <c r="E29" s="86"/>
      <c r="F29" s="88">
        <v>0.3</v>
      </c>
      <c r="G29" s="88">
        <v>2</v>
      </c>
      <c r="H29" s="88"/>
      <c r="I29" s="88"/>
      <c r="J29" s="88"/>
      <c r="K29" s="88"/>
      <c r="L29" s="88">
        <f t="shared" si="1"/>
        <v>0.6</v>
      </c>
      <c r="M29" s="90"/>
    </row>
    <row r="30" spans="1:13">
      <c r="A30" s="86"/>
      <c r="B30" s="86"/>
      <c r="C30" s="87"/>
      <c r="D30" s="86"/>
      <c r="E30" s="86"/>
      <c r="F30" s="88">
        <v>0.3</v>
      </c>
      <c r="G30" s="88">
        <v>4</v>
      </c>
      <c r="H30" s="88"/>
      <c r="I30" s="88"/>
      <c r="J30" s="88"/>
      <c r="K30" s="88"/>
      <c r="L30" s="88">
        <f t="shared" si="1"/>
        <v>1.2</v>
      </c>
      <c r="M30" s="90"/>
    </row>
    <row r="31" spans="1:13">
      <c r="A31" s="86"/>
      <c r="B31" s="86"/>
      <c r="C31" s="87"/>
      <c r="D31" s="86"/>
      <c r="E31" s="86"/>
      <c r="F31" s="88">
        <v>2.5</v>
      </c>
      <c r="G31" s="88">
        <v>1.8</v>
      </c>
      <c r="H31" s="88"/>
      <c r="I31" s="88"/>
      <c r="J31" s="88"/>
      <c r="K31" s="88"/>
      <c r="L31" s="88">
        <f t="shared" si="1"/>
        <v>4.5</v>
      </c>
      <c r="M31" s="90"/>
    </row>
    <row r="32" spans="1:13">
      <c r="A32" s="86"/>
      <c r="B32" s="86"/>
      <c r="C32" s="87"/>
      <c r="D32" s="86"/>
      <c r="E32" s="86"/>
      <c r="F32" s="88">
        <v>0.3</v>
      </c>
      <c r="G32" s="88">
        <v>6</v>
      </c>
      <c r="H32" s="88"/>
      <c r="I32" s="88"/>
      <c r="J32" s="88"/>
      <c r="K32" s="88"/>
      <c r="L32" s="88">
        <f t="shared" si="1"/>
        <v>1.7999999999999998</v>
      </c>
      <c r="M32" s="90"/>
    </row>
    <row r="33" spans="1:13">
      <c r="A33" s="83">
        <f>'ICCU (2)'!B21</f>
        <v>4</v>
      </c>
      <c r="B33" s="83">
        <f>'ICCU (2)'!C21</f>
        <v>0</v>
      </c>
      <c r="C33" s="83" t="str">
        <f>'ICCU (2)'!D21</f>
        <v>PLANTA INTERIOR SOTANO</v>
      </c>
      <c r="D33" s="83">
        <f>'ICCU (2)'!E21</f>
        <v>0</v>
      </c>
      <c r="E33" s="85"/>
      <c r="F33" s="85"/>
      <c r="G33" s="85"/>
      <c r="H33" s="85"/>
      <c r="I33" s="85"/>
      <c r="J33" s="85"/>
      <c r="K33" s="85"/>
      <c r="L33" s="85"/>
      <c r="M33" s="84"/>
    </row>
    <row r="34" spans="1:13">
      <c r="A34" s="86">
        <f>'ICCU (2)'!B22</f>
        <v>4.01</v>
      </c>
      <c r="B34" s="86">
        <f>'ICCU (2)'!C22</f>
        <v>18.8</v>
      </c>
      <c r="C34" s="87" t="str">
        <f>'ICCU (2)'!D22</f>
        <v>ESMALTE SOBRE LAMINA LINEAL</v>
      </c>
      <c r="D34" s="86" t="str">
        <f>'ICCU (2)'!E22</f>
        <v>ML</v>
      </c>
      <c r="E34" s="86"/>
      <c r="F34" s="88">
        <v>3.5</v>
      </c>
      <c r="G34" s="88"/>
      <c r="H34" s="88"/>
      <c r="I34" s="88"/>
      <c r="J34" s="88"/>
      <c r="K34" s="88"/>
      <c r="L34" s="88"/>
      <c r="M34" s="90">
        <f>(F34+F35+F36+F37+F38+F39+F40+F41+F42+F43+F44)*1.1</f>
        <v>50.6</v>
      </c>
    </row>
    <row r="35" spans="1:13">
      <c r="A35" s="86"/>
      <c r="B35" s="86"/>
      <c r="C35" s="87"/>
      <c r="D35" s="86"/>
      <c r="E35" s="86"/>
      <c r="F35" s="88">
        <v>1.5</v>
      </c>
      <c r="G35" s="88"/>
      <c r="H35" s="88"/>
      <c r="I35" s="88"/>
      <c r="J35" s="88"/>
      <c r="K35" s="88"/>
      <c r="L35" s="88"/>
      <c r="M35" s="90"/>
    </row>
    <row r="36" spans="1:13">
      <c r="A36" s="86"/>
      <c r="B36" s="86"/>
      <c r="C36" s="87"/>
      <c r="D36" s="86"/>
      <c r="E36" s="86"/>
      <c r="F36" s="88">
        <v>1</v>
      </c>
      <c r="G36" s="88"/>
      <c r="H36" s="88"/>
      <c r="I36" s="88"/>
      <c r="J36" s="88"/>
      <c r="K36" s="88"/>
      <c r="L36" s="88"/>
      <c r="M36" s="90"/>
    </row>
    <row r="37" spans="1:13">
      <c r="A37" s="86"/>
      <c r="B37" s="86"/>
      <c r="C37" s="87"/>
      <c r="D37" s="86"/>
      <c r="E37" s="86"/>
      <c r="F37" s="88">
        <v>3</v>
      </c>
      <c r="G37" s="88"/>
      <c r="H37" s="88"/>
      <c r="I37" s="88"/>
      <c r="J37" s="88"/>
      <c r="K37" s="88"/>
      <c r="L37" s="88"/>
      <c r="M37" s="90"/>
    </row>
    <row r="38" spans="1:13">
      <c r="A38" s="86"/>
      <c r="B38" s="86"/>
      <c r="C38" s="87"/>
      <c r="D38" s="86"/>
      <c r="E38" s="86"/>
      <c r="F38" s="88">
        <v>3</v>
      </c>
      <c r="G38" s="88"/>
      <c r="H38" s="88"/>
      <c r="I38" s="88"/>
      <c r="J38" s="88"/>
      <c r="K38" s="88"/>
      <c r="L38" s="88"/>
      <c r="M38" s="90"/>
    </row>
    <row r="39" spans="1:13">
      <c r="A39" s="86"/>
      <c r="B39" s="86"/>
      <c r="C39" s="87"/>
      <c r="D39" s="86"/>
      <c r="E39" s="86"/>
      <c r="F39" s="88">
        <v>2.5</v>
      </c>
      <c r="G39" s="88"/>
      <c r="H39" s="88"/>
      <c r="I39" s="88"/>
      <c r="J39" s="88"/>
      <c r="K39" s="88"/>
      <c r="L39" s="88"/>
      <c r="M39" s="90"/>
    </row>
    <row r="40" spans="1:13">
      <c r="A40" s="86"/>
      <c r="B40" s="86"/>
      <c r="C40" s="87"/>
      <c r="D40" s="86"/>
      <c r="E40" s="86"/>
      <c r="F40" s="88">
        <v>4.0999999999999996</v>
      </c>
      <c r="G40" s="88"/>
      <c r="H40" s="88"/>
      <c r="I40" s="88"/>
      <c r="J40" s="88"/>
      <c r="K40" s="88"/>
      <c r="L40" s="88"/>
      <c r="M40" s="90"/>
    </row>
    <row r="41" spans="1:13">
      <c r="A41" s="86"/>
      <c r="B41" s="86"/>
      <c r="C41" s="87"/>
      <c r="D41" s="86"/>
      <c r="E41" s="86"/>
      <c r="F41" s="88">
        <v>4.7</v>
      </c>
      <c r="G41" s="88"/>
      <c r="H41" s="88"/>
      <c r="I41" s="88"/>
      <c r="J41" s="88"/>
      <c r="K41" s="88"/>
      <c r="L41" s="88"/>
      <c r="M41" s="90"/>
    </row>
    <row r="42" spans="1:13">
      <c r="A42" s="86"/>
      <c r="B42" s="86"/>
      <c r="C42" s="87"/>
      <c r="D42" s="86"/>
      <c r="E42" s="86"/>
      <c r="F42" s="88">
        <v>6.7</v>
      </c>
      <c r="G42" s="88"/>
      <c r="H42" s="88"/>
      <c r="I42" s="88"/>
      <c r="J42" s="88"/>
      <c r="K42" s="88"/>
      <c r="L42" s="88"/>
      <c r="M42" s="90"/>
    </row>
    <row r="43" spans="1:13">
      <c r="A43" s="86"/>
      <c r="B43" s="86"/>
      <c r="C43" s="87"/>
      <c r="D43" s="86"/>
      <c r="E43" s="86"/>
      <c r="F43" s="88">
        <v>5</v>
      </c>
      <c r="G43" s="88"/>
      <c r="H43" s="88"/>
      <c r="I43" s="88"/>
      <c r="J43" s="88"/>
      <c r="K43" s="88"/>
      <c r="L43" s="88"/>
      <c r="M43" s="90"/>
    </row>
    <row r="44" spans="1:13">
      <c r="A44" s="86"/>
      <c r="B44" s="86"/>
      <c r="C44" s="87"/>
      <c r="D44" s="86"/>
      <c r="E44" s="86"/>
      <c r="F44" s="88">
        <v>11</v>
      </c>
      <c r="G44" s="88"/>
      <c r="H44" s="88"/>
      <c r="I44" s="88"/>
      <c r="J44" s="88"/>
      <c r="K44" s="88"/>
      <c r="L44" s="88"/>
      <c r="M44" s="90"/>
    </row>
    <row r="45" spans="1:13">
      <c r="A45" s="86">
        <f>'ICCU (2)'!B23</f>
        <v>4.0199999999999996</v>
      </c>
      <c r="B45" s="86">
        <f>'ICCU (2)'!C23</f>
        <v>18.23</v>
      </c>
      <c r="C45" s="87" t="str">
        <f>'ICCU (2)'!D23</f>
        <v>VINILO SOBRE PAÑETE 2 MANOS</v>
      </c>
      <c r="D45" s="86" t="str">
        <f>'ICCU (2)'!E23</f>
        <v>M2</v>
      </c>
      <c r="E45" s="86"/>
      <c r="F45" s="88">
        <v>3</v>
      </c>
      <c r="G45" s="88">
        <v>1.82</v>
      </c>
      <c r="H45" s="88"/>
      <c r="I45" s="88"/>
      <c r="J45" s="88"/>
      <c r="K45" s="88"/>
      <c r="L45" s="88">
        <f>F45*G45</f>
        <v>5.46</v>
      </c>
      <c r="M45" s="90">
        <f>(L45+L46+L47+L48+L49+L50+L51+L52+L53)*1.05</f>
        <v>50.567999999999998</v>
      </c>
    </row>
    <row r="46" spans="1:13">
      <c r="A46" s="86"/>
      <c r="B46" s="86"/>
      <c r="C46" s="87"/>
      <c r="D46" s="86"/>
      <c r="E46" s="86"/>
      <c r="F46" s="88">
        <v>3</v>
      </c>
      <c r="G46" s="88">
        <v>0.95</v>
      </c>
      <c r="H46" s="88"/>
      <c r="I46" s="88"/>
      <c r="J46" s="88"/>
      <c r="K46" s="88"/>
      <c r="L46" s="88">
        <f t="shared" ref="L46:L53" si="2">F46*G46</f>
        <v>2.8499999999999996</v>
      </c>
      <c r="M46" s="90"/>
    </row>
    <row r="47" spans="1:13">
      <c r="A47" s="86"/>
      <c r="B47" s="86"/>
      <c r="C47" s="87"/>
      <c r="D47" s="86"/>
      <c r="E47" s="86"/>
      <c r="F47" s="88">
        <v>3</v>
      </c>
      <c r="G47" s="88">
        <v>1.7</v>
      </c>
      <c r="H47" s="88"/>
      <c r="I47" s="88"/>
      <c r="J47" s="88"/>
      <c r="K47" s="88"/>
      <c r="L47" s="88">
        <f t="shared" si="2"/>
        <v>5.0999999999999996</v>
      </c>
      <c r="M47" s="90"/>
    </row>
    <row r="48" spans="1:13">
      <c r="A48" s="86"/>
      <c r="B48" s="86"/>
      <c r="C48" s="87"/>
      <c r="D48" s="86"/>
      <c r="E48" s="86"/>
      <c r="F48" s="88">
        <v>3</v>
      </c>
      <c r="G48" s="88">
        <v>2.7</v>
      </c>
      <c r="H48" s="88"/>
      <c r="I48" s="88"/>
      <c r="J48" s="88"/>
      <c r="K48" s="88"/>
      <c r="L48" s="88">
        <f t="shared" si="2"/>
        <v>8.1000000000000014</v>
      </c>
      <c r="M48" s="90"/>
    </row>
    <row r="49" spans="1:13">
      <c r="A49" s="86"/>
      <c r="B49" s="86"/>
      <c r="C49" s="87"/>
      <c r="D49" s="86"/>
      <c r="E49" s="86"/>
      <c r="F49" s="88">
        <v>2.7</v>
      </c>
      <c r="G49" s="88">
        <v>2.7</v>
      </c>
      <c r="H49" s="88"/>
      <c r="I49" s="88"/>
      <c r="J49" s="88"/>
      <c r="K49" s="88"/>
      <c r="L49" s="88">
        <f t="shared" si="2"/>
        <v>7.2900000000000009</v>
      </c>
      <c r="M49" s="90"/>
    </row>
    <row r="50" spans="1:13">
      <c r="A50" s="86"/>
      <c r="B50" s="86"/>
      <c r="C50" s="87"/>
      <c r="D50" s="86"/>
      <c r="E50" s="86"/>
      <c r="F50" s="88">
        <v>3</v>
      </c>
      <c r="G50" s="88">
        <v>3</v>
      </c>
      <c r="H50" s="88"/>
      <c r="I50" s="88"/>
      <c r="J50" s="88"/>
      <c r="K50" s="88"/>
      <c r="L50" s="88">
        <f t="shared" si="2"/>
        <v>9</v>
      </c>
      <c r="M50" s="90"/>
    </row>
    <row r="51" spans="1:13">
      <c r="A51" s="86"/>
      <c r="B51" s="86"/>
      <c r="C51" s="87"/>
      <c r="D51" s="86"/>
      <c r="E51" s="86"/>
      <c r="F51" s="88">
        <v>1</v>
      </c>
      <c r="G51" s="88">
        <v>0.96</v>
      </c>
      <c r="H51" s="88"/>
      <c r="I51" s="88"/>
      <c r="J51" s="88"/>
      <c r="K51" s="88"/>
      <c r="L51" s="88">
        <f t="shared" si="2"/>
        <v>0.96</v>
      </c>
      <c r="M51" s="90"/>
    </row>
    <row r="52" spans="1:13">
      <c r="A52" s="86"/>
      <c r="B52" s="86"/>
      <c r="C52" s="87"/>
      <c r="D52" s="86"/>
      <c r="E52" s="86"/>
      <c r="F52" s="88">
        <v>1</v>
      </c>
      <c r="G52" s="88">
        <v>0.9</v>
      </c>
      <c r="H52" s="88"/>
      <c r="I52" s="88"/>
      <c r="J52" s="88"/>
      <c r="K52" s="88"/>
      <c r="L52" s="88">
        <f t="shared" si="2"/>
        <v>0.9</v>
      </c>
      <c r="M52" s="90"/>
    </row>
    <row r="53" spans="1:13">
      <c r="A53" s="86"/>
      <c r="B53" s="86"/>
      <c r="C53" s="87"/>
      <c r="D53" s="86"/>
      <c r="E53" s="86"/>
      <c r="F53" s="88">
        <v>2.5</v>
      </c>
      <c r="G53" s="88">
        <v>3.4</v>
      </c>
      <c r="H53" s="88"/>
      <c r="I53" s="88"/>
      <c r="J53" s="88"/>
      <c r="K53" s="88"/>
      <c r="L53" s="88">
        <f t="shared" si="2"/>
        <v>8.5</v>
      </c>
      <c r="M53" s="90"/>
    </row>
    <row r="54" spans="1:13">
      <c r="A54" s="86" t="e">
        <f>'ICCU (2)'!#REF!</f>
        <v>#REF!</v>
      </c>
      <c r="B54" s="86" t="e">
        <f>'ICCU (2)'!#REF!</f>
        <v>#REF!</v>
      </c>
      <c r="C54" s="87" t="e">
        <f>'ICCU (2)'!#REF!</f>
        <v>#REF!</v>
      </c>
      <c r="D54" s="86" t="e">
        <f>'ICCU (2)'!#REF!</f>
        <v>#REF!</v>
      </c>
      <c r="E54" s="86"/>
      <c r="F54" s="88"/>
      <c r="G54" s="88"/>
      <c r="H54" s="88"/>
      <c r="I54" s="88"/>
      <c r="J54" s="88"/>
      <c r="K54" s="88"/>
      <c r="L54" s="88"/>
      <c r="M54" s="9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88"/>
  <sheetViews>
    <sheetView workbookViewId="0">
      <selection activeCell="C7" sqref="C7:F7"/>
    </sheetView>
  </sheetViews>
  <sheetFormatPr baseColWidth="10" defaultColWidth="11.42578125" defaultRowHeight="15"/>
  <cols>
    <col min="1" max="1" width="9.28515625" style="9" bestFit="1" customWidth="1"/>
    <col min="2" max="2" width="12.140625" style="10" customWidth="1"/>
    <col min="3" max="3" width="32.85546875" style="9" customWidth="1"/>
    <col min="4" max="4" width="32.5703125" style="9" bestFit="1" customWidth="1"/>
    <col min="5" max="5" width="13.42578125" style="9" bestFit="1" customWidth="1"/>
    <col min="6" max="6" width="14.28515625" style="9" customWidth="1"/>
    <col min="7" max="7" width="11.85546875" style="10" bestFit="1" customWidth="1"/>
    <col min="8" max="8" width="13.42578125" style="9" bestFit="1" customWidth="1"/>
    <col min="9" max="9" width="17.140625" style="11" bestFit="1" customWidth="1"/>
    <col min="10" max="10" width="14.7109375" style="9" bestFit="1" customWidth="1"/>
    <col min="11" max="12" width="17.85546875" style="9" bestFit="1" customWidth="1"/>
    <col min="13" max="13" width="11.42578125" style="9"/>
    <col min="14" max="14" width="8.5703125" style="12" customWidth="1"/>
    <col min="15" max="16384" width="11.42578125" style="12"/>
  </cols>
  <sheetData>
    <row r="1" spans="1:13" ht="15.75" thickBot="1"/>
    <row r="2" spans="1:13">
      <c r="B2" s="109" t="s">
        <v>21</v>
      </c>
      <c r="C2" s="110"/>
      <c r="D2" s="110"/>
      <c r="E2" s="110"/>
      <c r="F2" s="110"/>
      <c r="G2" s="110"/>
      <c r="H2" s="110"/>
      <c r="I2" s="111"/>
    </row>
    <row r="3" spans="1:13" s="14" customFormat="1">
      <c r="A3" s="13"/>
      <c r="B3" s="112" t="str">
        <f>+[86]ICCU!B6</f>
        <v>“MEJORAMIENTO DE LA PTAP DEL CASCO URBANO DEL MUNICIPIO DE ANOLAIMA DEPARTAMENTO DE CUNDINAMARCA”</v>
      </c>
      <c r="C3" s="113"/>
      <c r="D3" s="113"/>
      <c r="E3" s="113"/>
      <c r="F3" s="113"/>
      <c r="G3" s="113"/>
      <c r="H3" s="113"/>
      <c r="I3" s="114"/>
      <c r="J3" s="13"/>
      <c r="K3" s="13"/>
      <c r="L3" s="13"/>
      <c r="M3" s="13"/>
    </row>
    <row r="4" spans="1:13">
      <c r="B4" s="115" t="s">
        <v>22</v>
      </c>
      <c r="C4" s="116"/>
      <c r="D4" s="116"/>
      <c r="E4" s="116"/>
      <c r="F4" s="116"/>
      <c r="G4" s="116"/>
      <c r="H4" s="116"/>
      <c r="I4" s="117"/>
    </row>
    <row r="5" spans="1:13">
      <c r="B5" s="15"/>
      <c r="I5" s="16"/>
    </row>
    <row r="6" spans="1:13">
      <c r="B6" s="17" t="s">
        <v>0</v>
      </c>
      <c r="C6" s="118" t="s">
        <v>23</v>
      </c>
      <c r="D6" s="119"/>
      <c r="E6" s="119"/>
      <c r="F6" s="120"/>
      <c r="G6" s="18" t="s">
        <v>3</v>
      </c>
      <c r="H6" s="19"/>
      <c r="I6" s="20"/>
    </row>
    <row r="7" spans="1:13" ht="59.25" customHeight="1">
      <c r="B7" s="55">
        <f>'ICCU (2)'!B9</f>
        <v>1.01</v>
      </c>
      <c r="C7" s="121" t="str">
        <f>'[86]ICCU (2)'!D9</f>
        <v>CERRAMIENTO MALLA ESLABONADA H=1,5M CALIBRE 10, OJO 2"X2", CON TUBERÍA REDONDA GALVANIZADA D=1,5" ESPESOR 2MM CON TAPA, ANGULO 2"X3/16", PLATINA 1/2"X1/8", 3 HILOS DE ALAMBRE DE PÚAS EN LA PARTE SUPERIOR Y PINTADA CON ESMALTE COLOR ALUMINIO CROMADO. INCLUYE EXCAVACIÓN PARA CIMENTACIÓN, VIGAS DE CIMIENTO CON REFUERZO SECCIÓN 0,25M X 0,25M, COLUMNAS REFORZADAS SECCIÓN 0,2M X 0,15M, H=0,5M SEPRADAS CADA 2M Y MURO EN LADRILLO LIMPIO #10 EN SOGA H=0,5M.</v>
      </c>
      <c r="D7" s="122"/>
      <c r="E7" s="122"/>
      <c r="F7" s="123"/>
      <c r="G7" s="54" t="str">
        <f>'ICCU (2)'!E9</f>
        <v>ML</v>
      </c>
      <c r="H7" s="21"/>
      <c r="I7" s="22"/>
    </row>
    <row r="8" spans="1:13">
      <c r="B8" s="124" t="s">
        <v>24</v>
      </c>
      <c r="C8" s="125"/>
      <c r="D8" s="125"/>
      <c r="E8" s="125"/>
      <c r="F8" s="125"/>
      <c r="G8" s="125"/>
      <c r="H8" s="125"/>
      <c r="I8" s="126"/>
    </row>
    <row r="9" spans="1:13" s="9" customFormat="1" ht="12">
      <c r="B9" s="23" t="s">
        <v>25</v>
      </c>
      <c r="C9" s="127" t="s">
        <v>26</v>
      </c>
      <c r="D9" s="128"/>
      <c r="E9" s="24" t="s">
        <v>27</v>
      </c>
      <c r="F9" s="24" t="s">
        <v>28</v>
      </c>
      <c r="G9" s="24" t="s">
        <v>29</v>
      </c>
      <c r="H9" s="24" t="s">
        <v>30</v>
      </c>
      <c r="I9" s="25" t="s">
        <v>29</v>
      </c>
    </row>
    <row r="10" spans="1:13" s="9" customFormat="1" ht="12">
      <c r="B10" s="26">
        <v>1</v>
      </c>
      <c r="C10" s="121" t="s">
        <v>31</v>
      </c>
      <c r="D10" s="122"/>
      <c r="E10" s="27" t="s">
        <v>32</v>
      </c>
      <c r="F10" s="27">
        <v>1</v>
      </c>
      <c r="G10" s="28">
        <v>63800</v>
      </c>
      <c r="H10" s="29">
        <v>1E-3</v>
      </c>
      <c r="I10" s="30">
        <f>F10*G10*H10</f>
        <v>63.800000000000004</v>
      </c>
    </row>
    <row r="11" spans="1:13" s="9" customFormat="1" ht="12">
      <c r="B11" s="26">
        <v>2</v>
      </c>
      <c r="C11" s="121" t="s">
        <v>33</v>
      </c>
      <c r="D11" s="122"/>
      <c r="E11" s="27" t="s">
        <v>32</v>
      </c>
      <c r="F11" s="27">
        <v>1</v>
      </c>
      <c r="G11" s="28">
        <v>14500</v>
      </c>
      <c r="H11" s="29">
        <v>0.04</v>
      </c>
      <c r="I11" s="30">
        <f>F11*G11*H11</f>
        <v>580</v>
      </c>
    </row>
    <row r="12" spans="1:13" s="9" customFormat="1" ht="12">
      <c r="B12" s="26">
        <v>3</v>
      </c>
      <c r="C12" s="121" t="s">
        <v>34</v>
      </c>
      <c r="D12" s="122"/>
      <c r="E12" s="27" t="s">
        <v>35</v>
      </c>
      <c r="F12" s="27">
        <v>0.01</v>
      </c>
      <c r="G12" s="28">
        <v>71883.27</v>
      </c>
      <c r="H12" s="29">
        <v>3</v>
      </c>
      <c r="I12" s="30">
        <f>F12*G12*H12</f>
        <v>2156.4981000000002</v>
      </c>
    </row>
    <row r="13" spans="1:13" s="9" customFormat="1" ht="12">
      <c r="B13" s="15">
        <v>4</v>
      </c>
      <c r="C13" s="121" t="s">
        <v>36</v>
      </c>
      <c r="D13" s="122"/>
      <c r="E13" s="27" t="s">
        <v>32</v>
      </c>
      <c r="F13" s="27">
        <v>1</v>
      </c>
      <c r="G13" s="28">
        <v>7969</v>
      </c>
      <c r="H13" s="31">
        <v>6.3E-2</v>
      </c>
      <c r="I13" s="30">
        <f>F13*G13*H13</f>
        <v>502.04700000000003</v>
      </c>
    </row>
    <row r="14" spans="1:13" s="9" customFormat="1" ht="12">
      <c r="B14" s="107" t="s">
        <v>37</v>
      </c>
      <c r="C14" s="108"/>
      <c r="D14" s="108"/>
      <c r="E14" s="108"/>
      <c r="F14" s="108"/>
      <c r="G14" s="108"/>
      <c r="H14" s="108"/>
      <c r="I14" s="32">
        <f>SUM(I10:I13)</f>
        <v>3302.3451</v>
      </c>
    </row>
    <row r="15" spans="1:13" s="9" customFormat="1" ht="12">
      <c r="B15" s="15"/>
      <c r="G15" s="10"/>
      <c r="I15" s="16"/>
    </row>
    <row r="16" spans="1:13" s="9" customFormat="1" ht="12">
      <c r="B16" s="124" t="s">
        <v>38</v>
      </c>
      <c r="C16" s="125"/>
      <c r="D16" s="125"/>
      <c r="E16" s="125"/>
      <c r="F16" s="125"/>
      <c r="G16" s="125"/>
      <c r="H16" s="125"/>
      <c r="I16" s="126"/>
    </row>
    <row r="17" spans="2:12" s="9" customFormat="1" ht="12">
      <c r="B17" s="23" t="s">
        <v>25</v>
      </c>
      <c r="C17" s="132" t="s">
        <v>26</v>
      </c>
      <c r="D17" s="132"/>
      <c r="E17" s="132"/>
      <c r="F17" s="24" t="s">
        <v>39</v>
      </c>
      <c r="G17" s="24" t="s">
        <v>28</v>
      </c>
      <c r="H17" s="24" t="s">
        <v>40</v>
      </c>
      <c r="I17" s="25" t="s">
        <v>29</v>
      </c>
    </row>
    <row r="18" spans="2:12" s="9" customFormat="1" ht="12">
      <c r="B18" s="33">
        <v>1</v>
      </c>
      <c r="C18" s="129" t="s">
        <v>41</v>
      </c>
      <c r="D18" s="130"/>
      <c r="E18" s="131"/>
      <c r="F18" s="27" t="s">
        <v>15</v>
      </c>
      <c r="G18" s="29">
        <v>4.7229999999999999</v>
      </c>
      <c r="H18" s="34">
        <v>2500</v>
      </c>
      <c r="I18" s="30">
        <f t="shared" ref="I18:I32" si="0">+G18*H18</f>
        <v>11807.5</v>
      </c>
      <c r="J18" s="35"/>
      <c r="K18" s="31"/>
      <c r="L18" s="31"/>
    </row>
    <row r="19" spans="2:12" s="9" customFormat="1" ht="12">
      <c r="B19" s="33">
        <v>2</v>
      </c>
      <c r="C19" s="129" t="s">
        <v>42</v>
      </c>
      <c r="D19" s="130"/>
      <c r="E19" s="131"/>
      <c r="F19" s="27" t="s">
        <v>10</v>
      </c>
      <c r="G19" s="36">
        <v>3</v>
      </c>
      <c r="H19" s="34">
        <v>398</v>
      </c>
      <c r="I19" s="30">
        <f t="shared" si="0"/>
        <v>1194</v>
      </c>
      <c r="K19" s="31"/>
    </row>
    <row r="20" spans="2:12" s="9" customFormat="1" ht="12">
      <c r="B20" s="33">
        <v>3</v>
      </c>
      <c r="C20" s="129" t="s">
        <v>43</v>
      </c>
      <c r="D20" s="130"/>
      <c r="E20" s="131"/>
      <c r="F20" s="27" t="s">
        <v>10</v>
      </c>
      <c r="G20" s="29">
        <v>2</v>
      </c>
      <c r="H20" s="34">
        <v>9083</v>
      </c>
      <c r="I20" s="30">
        <f t="shared" si="0"/>
        <v>18166</v>
      </c>
      <c r="J20" s="35"/>
      <c r="K20" s="31"/>
      <c r="L20" s="31"/>
    </row>
    <row r="21" spans="2:12" s="9" customFormat="1" ht="12">
      <c r="B21" s="33">
        <v>4</v>
      </c>
      <c r="C21" s="129" t="s">
        <v>44</v>
      </c>
      <c r="D21" s="130"/>
      <c r="E21" s="131"/>
      <c r="F21" s="27" t="s">
        <v>45</v>
      </c>
      <c r="G21" s="29">
        <v>7.0000000000000001E-3</v>
      </c>
      <c r="H21" s="34">
        <v>19500</v>
      </c>
      <c r="I21" s="30">
        <f t="shared" si="0"/>
        <v>136.5</v>
      </c>
      <c r="K21" s="31"/>
      <c r="L21" s="31"/>
    </row>
    <row r="22" spans="2:12" s="9" customFormat="1" ht="12">
      <c r="B22" s="33">
        <v>5</v>
      </c>
      <c r="C22" s="129" t="s">
        <v>46</v>
      </c>
      <c r="D22" s="130"/>
      <c r="E22" s="131"/>
      <c r="F22" s="27" t="s">
        <v>45</v>
      </c>
      <c r="G22" s="29">
        <v>0.03</v>
      </c>
      <c r="H22" s="34">
        <v>49000</v>
      </c>
      <c r="I22" s="30">
        <f t="shared" si="0"/>
        <v>1470</v>
      </c>
      <c r="K22" s="31"/>
      <c r="L22" s="31"/>
    </row>
    <row r="23" spans="2:12" s="9" customFormat="1" ht="12" customHeight="1">
      <c r="B23" s="33">
        <v>6</v>
      </c>
      <c r="C23" s="129" t="s">
        <v>47</v>
      </c>
      <c r="D23" s="130"/>
      <c r="E23" s="131"/>
      <c r="F23" s="27" t="s">
        <v>19</v>
      </c>
      <c r="G23" s="29">
        <v>53</v>
      </c>
      <c r="H23" s="34">
        <v>450</v>
      </c>
      <c r="I23" s="30">
        <f t="shared" si="0"/>
        <v>23850</v>
      </c>
      <c r="K23" s="31"/>
      <c r="L23" s="31"/>
    </row>
    <row r="24" spans="2:12" s="9" customFormat="1" ht="12">
      <c r="B24" s="33">
        <v>7</v>
      </c>
      <c r="C24" s="129" t="s">
        <v>48</v>
      </c>
      <c r="D24" s="130"/>
      <c r="E24" s="131"/>
      <c r="F24" s="27" t="s">
        <v>11</v>
      </c>
      <c r="G24" s="29">
        <v>1.5</v>
      </c>
      <c r="H24" s="34">
        <v>16390</v>
      </c>
      <c r="I24" s="30">
        <f t="shared" si="0"/>
        <v>24585</v>
      </c>
    </row>
    <row r="25" spans="2:12" s="9" customFormat="1" ht="12">
      <c r="B25" s="33">
        <v>8</v>
      </c>
      <c r="C25" s="129" t="s">
        <v>49</v>
      </c>
      <c r="D25" s="130"/>
      <c r="E25" s="131"/>
      <c r="F25" s="27" t="s">
        <v>10</v>
      </c>
      <c r="G25" s="29">
        <v>2</v>
      </c>
      <c r="H25" s="34">
        <v>883</v>
      </c>
      <c r="I25" s="30">
        <f t="shared" si="0"/>
        <v>1766</v>
      </c>
    </row>
    <row r="26" spans="2:12" s="9" customFormat="1" ht="12">
      <c r="B26" s="33">
        <v>9</v>
      </c>
      <c r="C26" s="129" t="s">
        <v>50</v>
      </c>
      <c r="D26" s="130"/>
      <c r="E26" s="131"/>
      <c r="F26" s="27" t="s">
        <v>15</v>
      </c>
      <c r="G26" s="29">
        <v>0.05</v>
      </c>
      <c r="H26" s="34">
        <v>8900</v>
      </c>
      <c r="I26" s="30">
        <f t="shared" si="0"/>
        <v>445</v>
      </c>
    </row>
    <row r="27" spans="2:12" s="9" customFormat="1" ht="12">
      <c r="B27" s="33">
        <v>10</v>
      </c>
      <c r="C27" s="129" t="s">
        <v>51</v>
      </c>
      <c r="D27" s="130"/>
      <c r="E27" s="131"/>
      <c r="F27" s="27" t="s">
        <v>19</v>
      </c>
      <c r="G27" s="29">
        <v>0.5</v>
      </c>
      <c r="H27" s="34">
        <v>1400</v>
      </c>
      <c r="I27" s="30">
        <f t="shared" si="0"/>
        <v>700</v>
      </c>
    </row>
    <row r="28" spans="2:12" s="9" customFormat="1" ht="12">
      <c r="B28" s="33">
        <v>11</v>
      </c>
      <c r="C28" s="129" t="s">
        <v>52</v>
      </c>
      <c r="D28" s="130"/>
      <c r="E28" s="131"/>
      <c r="F28" s="27" t="s">
        <v>10</v>
      </c>
      <c r="G28" s="29">
        <v>1</v>
      </c>
      <c r="H28" s="34">
        <v>9750</v>
      </c>
      <c r="I28" s="30">
        <f t="shared" si="0"/>
        <v>9750</v>
      </c>
    </row>
    <row r="29" spans="2:12" s="9" customFormat="1" ht="12">
      <c r="B29" s="33">
        <v>12</v>
      </c>
      <c r="C29" s="129" t="s">
        <v>53</v>
      </c>
      <c r="D29" s="130"/>
      <c r="E29" s="131"/>
      <c r="F29" s="27" t="s">
        <v>11</v>
      </c>
      <c r="G29" s="29">
        <v>0.14000000000000001</v>
      </c>
      <c r="H29" s="34">
        <v>26020.5</v>
      </c>
      <c r="I29" s="30">
        <f t="shared" si="0"/>
        <v>3642.8700000000003</v>
      </c>
    </row>
    <row r="30" spans="2:12" s="9" customFormat="1" ht="12">
      <c r="B30" s="33">
        <v>13</v>
      </c>
      <c r="C30" s="129" t="s">
        <v>54</v>
      </c>
      <c r="D30" s="130"/>
      <c r="E30" s="131"/>
      <c r="F30" s="27" t="s">
        <v>20</v>
      </c>
      <c r="G30" s="29">
        <v>1.3100000000000001E-2</v>
      </c>
      <c r="H30" s="34">
        <v>243780</v>
      </c>
      <c r="I30" s="30">
        <f t="shared" si="0"/>
        <v>3193.518</v>
      </c>
    </row>
    <row r="31" spans="2:12" s="9" customFormat="1" ht="12">
      <c r="B31" s="33">
        <v>14</v>
      </c>
      <c r="C31" s="129" t="s">
        <v>55</v>
      </c>
      <c r="D31" s="130"/>
      <c r="E31" s="131"/>
      <c r="F31" s="27" t="s">
        <v>20</v>
      </c>
      <c r="G31" s="29">
        <v>7.3499999999999996E-2</v>
      </c>
      <c r="H31" s="34">
        <v>336100</v>
      </c>
      <c r="I31" s="30">
        <f t="shared" si="0"/>
        <v>24703.35</v>
      </c>
    </row>
    <row r="32" spans="2:12" s="9" customFormat="1" ht="12">
      <c r="B32" s="33">
        <v>15</v>
      </c>
      <c r="C32" s="129" t="s">
        <v>56</v>
      </c>
      <c r="D32" s="130"/>
      <c r="E32" s="131"/>
      <c r="F32" s="27" t="s">
        <v>20</v>
      </c>
      <c r="G32" s="29">
        <v>1.32E-2</v>
      </c>
      <c r="H32" s="34">
        <v>352592</v>
      </c>
      <c r="I32" s="30">
        <f t="shared" si="0"/>
        <v>4654.2143999999998</v>
      </c>
    </row>
    <row r="33" spans="2:11" s="9" customFormat="1" ht="12">
      <c r="B33" s="107" t="s">
        <v>57</v>
      </c>
      <c r="C33" s="108"/>
      <c r="D33" s="108"/>
      <c r="E33" s="108"/>
      <c r="F33" s="108"/>
      <c r="G33" s="108"/>
      <c r="H33" s="133"/>
      <c r="I33" s="37">
        <f>SUM(I18:I32)</f>
        <v>130063.95239999998</v>
      </c>
    </row>
    <row r="34" spans="2:11" s="9" customFormat="1" ht="12">
      <c r="B34" s="15"/>
      <c r="G34" s="10"/>
      <c r="I34" s="16"/>
    </row>
    <row r="35" spans="2:11" s="9" customFormat="1" ht="12">
      <c r="B35" s="124" t="s">
        <v>58</v>
      </c>
      <c r="C35" s="125"/>
      <c r="D35" s="125"/>
      <c r="E35" s="125"/>
      <c r="F35" s="125"/>
      <c r="G35" s="125"/>
      <c r="H35" s="125"/>
      <c r="I35" s="126"/>
    </row>
    <row r="36" spans="2:11" s="9" customFormat="1" ht="12">
      <c r="B36" s="23" t="s">
        <v>25</v>
      </c>
      <c r="C36" s="24" t="s">
        <v>59</v>
      </c>
      <c r="D36" s="127" t="s">
        <v>39</v>
      </c>
      <c r="E36" s="128"/>
      <c r="F36" s="127" t="s">
        <v>4</v>
      </c>
      <c r="G36" s="128"/>
      <c r="H36" s="24" t="s">
        <v>60</v>
      </c>
      <c r="I36" s="25" t="s">
        <v>29</v>
      </c>
    </row>
    <row r="37" spans="2:11" s="9" customFormat="1" ht="12">
      <c r="B37" s="33">
        <v>1</v>
      </c>
      <c r="C37" s="38"/>
      <c r="D37" s="134"/>
      <c r="E37" s="135"/>
      <c r="F37" s="136"/>
      <c r="G37" s="137"/>
      <c r="H37" s="39"/>
      <c r="I37" s="30"/>
    </row>
    <row r="38" spans="2:11" s="9" customFormat="1" ht="12">
      <c r="B38" s="107" t="s">
        <v>37</v>
      </c>
      <c r="C38" s="108"/>
      <c r="D38" s="108"/>
      <c r="E38" s="108"/>
      <c r="F38" s="108"/>
      <c r="G38" s="108"/>
      <c r="H38" s="108"/>
      <c r="I38" s="32">
        <f>SUM(I37)</f>
        <v>0</v>
      </c>
    </row>
    <row r="39" spans="2:11" s="9" customFormat="1" ht="12">
      <c r="B39" s="15"/>
      <c r="G39" s="10"/>
      <c r="I39" s="16"/>
    </row>
    <row r="40" spans="2:11" s="9" customFormat="1" ht="12">
      <c r="B40" s="124" t="s">
        <v>61</v>
      </c>
      <c r="C40" s="125"/>
      <c r="D40" s="125"/>
      <c r="E40" s="125"/>
      <c r="F40" s="125"/>
      <c r="G40" s="125"/>
      <c r="H40" s="125"/>
      <c r="I40" s="126"/>
    </row>
    <row r="41" spans="2:11" s="9" customFormat="1" ht="12">
      <c r="B41" s="23" t="s">
        <v>62</v>
      </c>
      <c r="C41" s="127" t="s">
        <v>63</v>
      </c>
      <c r="D41" s="128"/>
      <c r="E41" s="24" t="s">
        <v>39</v>
      </c>
      <c r="F41" s="24" t="s">
        <v>28</v>
      </c>
      <c r="G41" s="24" t="s">
        <v>29</v>
      </c>
      <c r="H41" s="24" t="s">
        <v>30</v>
      </c>
      <c r="I41" s="25" t="s">
        <v>29</v>
      </c>
    </row>
    <row r="42" spans="2:11" s="9" customFormat="1" ht="12">
      <c r="B42" s="26">
        <v>1</v>
      </c>
      <c r="C42" s="140" t="s">
        <v>64</v>
      </c>
      <c r="D42" s="141"/>
      <c r="E42" s="27" t="s">
        <v>65</v>
      </c>
      <c r="F42" s="29">
        <v>2</v>
      </c>
      <c r="G42" s="40">
        <v>47308</v>
      </c>
      <c r="H42" s="29">
        <v>8.5000000000000006E-2</v>
      </c>
      <c r="I42" s="30">
        <f>F42*G42*H42</f>
        <v>8042.3600000000006</v>
      </c>
      <c r="J42" s="35"/>
      <c r="K42" s="31"/>
    </row>
    <row r="43" spans="2:11" s="9" customFormat="1" ht="12">
      <c r="B43" s="26">
        <v>2</v>
      </c>
      <c r="C43" s="134" t="s">
        <v>66</v>
      </c>
      <c r="D43" s="135"/>
      <c r="E43" s="27" t="s">
        <v>65</v>
      </c>
      <c r="F43" s="29">
        <v>1</v>
      </c>
      <c r="G43" s="40">
        <v>47308</v>
      </c>
      <c r="H43" s="29">
        <v>0.35</v>
      </c>
      <c r="I43" s="30">
        <f>F43*G43*H43</f>
        <v>16557.8</v>
      </c>
      <c r="J43" s="35"/>
      <c r="K43" s="31"/>
    </row>
    <row r="44" spans="2:11" s="9" customFormat="1" ht="12">
      <c r="B44" s="26">
        <v>3</v>
      </c>
      <c r="C44" s="134" t="s">
        <v>67</v>
      </c>
      <c r="D44" s="135"/>
      <c r="E44" s="27" t="s">
        <v>65</v>
      </c>
      <c r="F44" s="29">
        <v>1</v>
      </c>
      <c r="G44" s="40">
        <v>96032</v>
      </c>
      <c r="H44" s="29">
        <v>0.35</v>
      </c>
      <c r="I44" s="30">
        <f>F44*G44*H44</f>
        <v>33611.199999999997</v>
      </c>
      <c r="J44" s="35"/>
      <c r="K44" s="31"/>
    </row>
    <row r="45" spans="2:11" s="9" customFormat="1" ht="12">
      <c r="B45" s="26">
        <v>4</v>
      </c>
      <c r="C45" s="134" t="s">
        <v>68</v>
      </c>
      <c r="D45" s="135"/>
      <c r="E45" s="27" t="s">
        <v>65</v>
      </c>
      <c r="F45" s="29">
        <v>2</v>
      </c>
      <c r="G45" s="40">
        <v>80423</v>
      </c>
      <c r="H45" s="29">
        <v>8.5000000000000006E-2</v>
      </c>
      <c r="I45" s="30">
        <f>F45*G45*H45</f>
        <v>13671.910000000002</v>
      </c>
      <c r="J45" s="35"/>
      <c r="K45" s="31"/>
    </row>
    <row r="46" spans="2:11" s="9" customFormat="1" ht="12">
      <c r="B46" s="107" t="s">
        <v>37</v>
      </c>
      <c r="C46" s="108"/>
      <c r="D46" s="108"/>
      <c r="E46" s="108"/>
      <c r="F46" s="108"/>
      <c r="G46" s="108"/>
      <c r="H46" s="108"/>
      <c r="I46" s="32">
        <f>SUM(I42:I45)</f>
        <v>71883.27</v>
      </c>
    </row>
    <row r="47" spans="2:11" s="9" customFormat="1" ht="12">
      <c r="B47" s="15"/>
      <c r="C47" s="10"/>
      <c r="D47" s="10"/>
      <c r="F47" s="35"/>
      <c r="G47" s="10"/>
      <c r="I47" s="16"/>
    </row>
    <row r="48" spans="2:11" s="9" customFormat="1" ht="12.75" thickBot="1">
      <c r="B48" s="15"/>
      <c r="G48" s="10"/>
      <c r="I48" s="16"/>
    </row>
    <row r="49" spans="1:14" s="9" customFormat="1" ht="15.75" thickBot="1">
      <c r="B49" s="138" t="s">
        <v>69</v>
      </c>
      <c r="C49" s="139"/>
      <c r="D49" s="139"/>
      <c r="E49" s="139"/>
      <c r="F49" s="139"/>
      <c r="G49" s="139"/>
      <c r="H49" s="139"/>
      <c r="I49" s="41">
        <f>+ROUND(I14+I33+I38+I46,0)</f>
        <v>205250</v>
      </c>
      <c r="J49" s="42"/>
      <c r="K49" s="43"/>
      <c r="L49" s="44"/>
      <c r="N49" s="12"/>
    </row>
    <row r="50" spans="1:14" s="9" customFormat="1" ht="12">
      <c r="B50" s="10"/>
      <c r="G50" s="10"/>
      <c r="I50" s="11"/>
      <c r="K50" s="45"/>
    </row>
    <row r="51" spans="1:14" s="9" customFormat="1" ht="12">
      <c r="B51" s="10"/>
      <c r="G51" s="10"/>
      <c r="I51" s="11"/>
      <c r="K51" s="45"/>
    </row>
    <row r="52" spans="1:14" s="9" customFormat="1" ht="12">
      <c r="B52" s="10"/>
      <c r="G52" s="10"/>
      <c r="H52" s="46"/>
      <c r="I52" s="11"/>
      <c r="K52" s="45"/>
    </row>
    <row r="53" spans="1:14" s="51" customFormat="1" ht="14.25">
      <c r="A53" s="47"/>
      <c r="B53" s="48"/>
      <c r="C53" s="48"/>
      <c r="D53" s="49"/>
      <c r="E53" s="49"/>
      <c r="F53" s="49"/>
      <c r="G53" s="50"/>
    </row>
    <row r="54" spans="1:14" s="9" customFormat="1" ht="12">
      <c r="B54" s="10"/>
      <c r="G54" s="10"/>
      <c r="H54" s="46"/>
      <c r="I54" s="11"/>
      <c r="K54" s="52"/>
    </row>
    <row r="55" spans="1:14" s="9" customFormat="1" ht="12">
      <c r="B55" s="10"/>
      <c r="G55" s="10"/>
      <c r="I55" s="11"/>
      <c r="K55" s="53"/>
    </row>
    <row r="56" spans="1:14" s="9" customFormat="1">
      <c r="B56" s="10"/>
      <c r="C56" s="12"/>
      <c r="D56" s="12"/>
      <c r="G56" s="10"/>
      <c r="I56" s="11"/>
      <c r="N56" s="12"/>
    </row>
    <row r="57" spans="1:14" s="11" customFormat="1">
      <c r="A57" s="12"/>
      <c r="B57" s="12"/>
      <c r="C57" s="12"/>
      <c r="D57" s="12"/>
      <c r="E57" s="12"/>
      <c r="F57" s="12"/>
      <c r="G57" s="12"/>
      <c r="H57" s="12"/>
      <c r="J57" s="9"/>
      <c r="K57" s="9"/>
      <c r="L57" s="9"/>
      <c r="M57" s="9"/>
      <c r="N57" s="12"/>
    </row>
    <row r="58" spans="1:14" s="11" customFormat="1">
      <c r="A58" s="12"/>
      <c r="B58" s="12"/>
      <c r="C58" s="12"/>
      <c r="D58" s="12"/>
      <c r="E58" s="12"/>
      <c r="F58" s="12"/>
      <c r="G58" s="12"/>
      <c r="H58" s="12"/>
      <c r="J58" s="9"/>
      <c r="K58" s="9"/>
      <c r="L58" s="9"/>
      <c r="M58" s="9"/>
      <c r="N58" s="12"/>
    </row>
    <row r="59" spans="1:14" s="11" customFormat="1">
      <c r="A59" s="12"/>
      <c r="B59" s="12"/>
      <c r="C59" s="12"/>
      <c r="D59" s="12"/>
      <c r="E59" s="12"/>
      <c r="F59" s="12"/>
      <c r="G59" s="12"/>
      <c r="H59" s="12"/>
      <c r="J59" s="9"/>
      <c r="K59" s="9"/>
      <c r="L59" s="9"/>
      <c r="M59" s="9"/>
      <c r="N59" s="12"/>
    </row>
    <row r="60" spans="1:14" s="11" customFormat="1">
      <c r="A60" s="12"/>
      <c r="B60" s="12"/>
      <c r="C60" s="12"/>
      <c r="D60" s="12"/>
      <c r="E60" s="12"/>
      <c r="F60" s="12"/>
      <c r="G60" s="12"/>
      <c r="H60" s="12"/>
      <c r="J60" s="9"/>
      <c r="K60" s="9"/>
      <c r="L60" s="9"/>
      <c r="M60" s="9"/>
      <c r="N60" s="12"/>
    </row>
    <row r="61" spans="1:14" s="11" customFormat="1">
      <c r="A61" s="12"/>
      <c r="B61" s="12"/>
      <c r="C61" s="12"/>
      <c r="D61" s="12"/>
      <c r="E61" s="12"/>
      <c r="F61" s="12"/>
      <c r="G61" s="12"/>
      <c r="H61" s="12"/>
      <c r="J61" s="9"/>
      <c r="K61" s="9"/>
      <c r="L61" s="9"/>
      <c r="M61" s="9"/>
      <c r="N61" s="12"/>
    </row>
    <row r="62" spans="1:14" s="11" customFormat="1">
      <c r="A62" s="12"/>
      <c r="B62" s="12"/>
      <c r="C62" s="12"/>
      <c r="D62" s="12"/>
      <c r="E62" s="12"/>
      <c r="F62" s="12"/>
      <c r="G62" s="12"/>
      <c r="H62" s="12"/>
      <c r="J62" s="9"/>
      <c r="K62" s="9"/>
      <c r="L62" s="9"/>
      <c r="M62" s="9"/>
      <c r="N62" s="12"/>
    </row>
    <row r="63" spans="1:14" s="11" customFormat="1">
      <c r="A63" s="12"/>
      <c r="B63" s="12"/>
      <c r="C63" s="12"/>
      <c r="D63" s="12"/>
      <c r="E63" s="12"/>
      <c r="F63" s="12"/>
      <c r="G63" s="12"/>
      <c r="H63" s="12"/>
      <c r="J63" s="9"/>
      <c r="K63" s="9"/>
      <c r="L63" s="9"/>
      <c r="M63" s="9"/>
      <c r="N63" s="12"/>
    </row>
    <row r="64" spans="1:14" s="11" customFormat="1">
      <c r="A64" s="12"/>
      <c r="B64" s="12"/>
      <c r="C64" s="12"/>
      <c r="D64" s="12"/>
      <c r="E64" s="12"/>
      <c r="F64" s="12"/>
      <c r="G64" s="12"/>
      <c r="H64" s="12"/>
      <c r="J64" s="9"/>
      <c r="K64" s="9"/>
      <c r="L64" s="9"/>
      <c r="M64" s="9"/>
      <c r="N64" s="12"/>
    </row>
    <row r="65" spans="1:14" s="11" customFormat="1">
      <c r="A65" s="12"/>
      <c r="B65" s="12"/>
      <c r="C65" s="12"/>
      <c r="D65" s="12"/>
      <c r="E65" s="12"/>
      <c r="F65" s="12"/>
      <c r="G65" s="12"/>
      <c r="H65" s="12"/>
      <c r="J65" s="9"/>
      <c r="K65" s="9"/>
      <c r="L65" s="9"/>
      <c r="M65" s="9"/>
      <c r="N65" s="12"/>
    </row>
    <row r="66" spans="1:14" s="11" customFormat="1">
      <c r="A66" s="12"/>
      <c r="B66" s="12"/>
      <c r="C66" s="12"/>
      <c r="D66" s="12"/>
      <c r="E66" s="12"/>
      <c r="F66" s="12"/>
      <c r="G66" s="12"/>
      <c r="H66" s="12"/>
      <c r="J66" s="9"/>
      <c r="K66" s="9"/>
      <c r="L66" s="9"/>
      <c r="M66" s="9"/>
      <c r="N66" s="12"/>
    </row>
    <row r="67" spans="1:14" s="11" customFormat="1">
      <c r="A67" s="12"/>
      <c r="B67" s="12"/>
      <c r="C67" s="12"/>
      <c r="D67" s="12"/>
      <c r="E67" s="12"/>
      <c r="F67" s="12"/>
      <c r="G67" s="12"/>
      <c r="H67" s="12"/>
      <c r="J67" s="9"/>
      <c r="K67" s="9"/>
      <c r="L67" s="9"/>
      <c r="M67" s="9"/>
      <c r="N67" s="12"/>
    </row>
    <row r="68" spans="1:14" s="11" customFormat="1">
      <c r="A68" s="12"/>
      <c r="B68" s="12"/>
      <c r="C68" s="12"/>
      <c r="D68" s="12"/>
      <c r="E68" s="12"/>
      <c r="F68" s="12"/>
      <c r="G68" s="12"/>
      <c r="H68" s="12"/>
      <c r="J68" s="9"/>
      <c r="K68" s="9"/>
      <c r="L68" s="9"/>
      <c r="M68" s="9"/>
      <c r="N68" s="12"/>
    </row>
    <row r="69" spans="1:14" s="11" customFormat="1">
      <c r="A69" s="12"/>
      <c r="B69" s="12"/>
      <c r="C69" s="12"/>
      <c r="D69" s="12"/>
      <c r="E69" s="12"/>
      <c r="F69" s="12"/>
      <c r="G69" s="12"/>
      <c r="H69" s="12"/>
      <c r="J69" s="9"/>
      <c r="K69" s="9"/>
      <c r="L69" s="9"/>
      <c r="M69" s="9"/>
      <c r="N69" s="12"/>
    </row>
    <row r="70" spans="1:14" s="11" customFormat="1">
      <c r="A70" s="12"/>
      <c r="B70" s="12"/>
      <c r="C70" s="12"/>
      <c r="D70" s="12"/>
      <c r="E70" s="12"/>
      <c r="F70" s="12"/>
      <c r="G70" s="12"/>
      <c r="H70" s="12"/>
      <c r="J70" s="9"/>
      <c r="K70" s="9"/>
      <c r="L70" s="9"/>
      <c r="M70" s="9"/>
      <c r="N70" s="12"/>
    </row>
    <row r="71" spans="1:14" s="11" customFormat="1">
      <c r="A71" s="12"/>
      <c r="B71" s="12"/>
      <c r="C71" s="12"/>
      <c r="D71" s="12"/>
      <c r="E71" s="12"/>
      <c r="F71" s="12"/>
      <c r="G71" s="12"/>
      <c r="H71" s="12"/>
      <c r="J71" s="9"/>
      <c r="K71" s="9"/>
      <c r="L71" s="9"/>
      <c r="M71" s="9"/>
      <c r="N71" s="12"/>
    </row>
    <row r="72" spans="1:14" s="11" customFormat="1">
      <c r="A72" s="12"/>
      <c r="B72" s="12"/>
      <c r="C72" s="12"/>
      <c r="D72" s="12"/>
      <c r="E72" s="12"/>
      <c r="F72" s="12"/>
      <c r="G72" s="12"/>
      <c r="H72" s="12"/>
      <c r="J72" s="9"/>
      <c r="K72" s="9"/>
      <c r="L72" s="9"/>
      <c r="M72" s="9"/>
      <c r="N72" s="12"/>
    </row>
    <row r="73" spans="1:14" s="11" customFormat="1">
      <c r="A73" s="12"/>
      <c r="B73" s="12"/>
      <c r="C73" s="12"/>
      <c r="D73" s="12"/>
      <c r="E73" s="12"/>
      <c r="F73" s="12"/>
      <c r="G73" s="12"/>
      <c r="H73" s="12"/>
      <c r="J73" s="9"/>
      <c r="K73" s="9"/>
      <c r="L73" s="9"/>
      <c r="M73" s="9"/>
      <c r="N73" s="12"/>
    </row>
    <row r="74" spans="1:14" s="11" customFormat="1">
      <c r="A74" s="12"/>
      <c r="B74" s="12"/>
      <c r="C74" s="12"/>
      <c r="D74" s="12"/>
      <c r="E74" s="12"/>
      <c r="F74" s="12"/>
      <c r="G74" s="12"/>
      <c r="H74" s="12"/>
      <c r="J74" s="9"/>
      <c r="K74" s="9"/>
      <c r="L74" s="9"/>
      <c r="M74" s="9"/>
      <c r="N74" s="12"/>
    </row>
    <row r="75" spans="1:14" s="11" customFormat="1">
      <c r="A75" s="12"/>
      <c r="B75" s="12"/>
      <c r="C75" s="12"/>
      <c r="D75" s="12"/>
      <c r="E75" s="12"/>
      <c r="F75" s="12"/>
      <c r="G75" s="12"/>
      <c r="H75" s="12"/>
      <c r="J75" s="9"/>
      <c r="K75" s="9"/>
      <c r="L75" s="9"/>
      <c r="M75" s="9"/>
      <c r="N75" s="12"/>
    </row>
    <row r="76" spans="1:14" s="11" customFormat="1">
      <c r="A76" s="12"/>
      <c r="B76" s="12"/>
      <c r="C76" s="12"/>
      <c r="D76" s="12"/>
      <c r="E76" s="12"/>
      <c r="F76" s="12"/>
      <c r="G76" s="12"/>
      <c r="H76" s="12"/>
      <c r="J76" s="9"/>
      <c r="K76" s="9"/>
      <c r="L76" s="9"/>
      <c r="M76" s="9"/>
      <c r="N76" s="12"/>
    </row>
    <row r="77" spans="1:14" s="11" customFormat="1">
      <c r="A77" s="12"/>
      <c r="B77" s="12"/>
      <c r="C77" s="12"/>
      <c r="D77" s="12"/>
      <c r="E77" s="12"/>
      <c r="F77" s="12"/>
      <c r="G77" s="12"/>
      <c r="H77" s="12"/>
      <c r="J77" s="9"/>
      <c r="K77" s="9"/>
      <c r="L77" s="9"/>
      <c r="M77" s="9"/>
      <c r="N77" s="12"/>
    </row>
    <row r="78" spans="1:14" s="11" customFormat="1">
      <c r="A78" s="12"/>
      <c r="B78" s="12"/>
      <c r="C78" s="12"/>
      <c r="D78" s="12"/>
      <c r="E78" s="12"/>
      <c r="F78" s="12"/>
      <c r="G78" s="12"/>
      <c r="H78" s="12"/>
      <c r="J78" s="9"/>
      <c r="K78" s="9"/>
      <c r="L78" s="9"/>
      <c r="M78" s="9"/>
      <c r="N78" s="12"/>
    </row>
    <row r="79" spans="1:14" s="11" customFormat="1">
      <c r="A79" s="12"/>
      <c r="B79" s="12"/>
      <c r="C79" s="12"/>
      <c r="D79" s="12"/>
      <c r="E79" s="12"/>
      <c r="F79" s="12"/>
      <c r="G79" s="12"/>
      <c r="H79" s="12"/>
      <c r="J79" s="9"/>
      <c r="K79" s="9"/>
      <c r="L79" s="9"/>
      <c r="M79" s="9"/>
      <c r="N79" s="12"/>
    </row>
    <row r="80" spans="1:14" s="11" customFormat="1">
      <c r="A80" s="12"/>
      <c r="B80" s="12"/>
      <c r="C80" s="12"/>
      <c r="D80" s="12"/>
      <c r="E80" s="12"/>
      <c r="F80" s="12"/>
      <c r="G80" s="12"/>
      <c r="H80" s="12"/>
      <c r="J80" s="9"/>
      <c r="K80" s="9"/>
      <c r="L80" s="9"/>
      <c r="M80" s="9"/>
      <c r="N80" s="12"/>
    </row>
    <row r="81" spans="1:14" s="11" customFormat="1">
      <c r="A81" s="12"/>
      <c r="B81" s="12"/>
      <c r="C81" s="12"/>
      <c r="D81" s="12"/>
      <c r="E81" s="12"/>
      <c r="F81" s="12"/>
      <c r="G81" s="12"/>
      <c r="H81" s="12"/>
      <c r="J81" s="9"/>
      <c r="K81" s="9"/>
      <c r="L81" s="9"/>
      <c r="M81" s="9"/>
      <c r="N81" s="12"/>
    </row>
    <row r="82" spans="1:14" s="11" customFormat="1">
      <c r="A82" s="12"/>
      <c r="B82" s="12"/>
      <c r="C82" s="12"/>
      <c r="D82" s="12"/>
      <c r="E82" s="12"/>
      <c r="F82" s="12"/>
      <c r="G82" s="12"/>
      <c r="H82" s="12"/>
      <c r="J82" s="9"/>
      <c r="K82" s="9"/>
      <c r="L82" s="9"/>
      <c r="M82" s="9"/>
      <c r="N82" s="12"/>
    </row>
    <row r="83" spans="1:14" s="11" customFormat="1">
      <c r="A83" s="12"/>
      <c r="B83" s="12"/>
      <c r="C83" s="12"/>
      <c r="D83" s="12"/>
      <c r="E83" s="12"/>
      <c r="F83" s="12"/>
      <c r="G83" s="12"/>
      <c r="H83" s="12"/>
      <c r="J83" s="9"/>
      <c r="K83" s="9"/>
      <c r="L83" s="9"/>
      <c r="M83" s="9"/>
      <c r="N83" s="12"/>
    </row>
    <row r="84" spans="1:14" s="11" customFormat="1">
      <c r="A84" s="12"/>
      <c r="B84" s="12"/>
      <c r="C84" s="12"/>
      <c r="D84" s="12"/>
      <c r="E84" s="12"/>
      <c r="F84" s="12"/>
      <c r="G84" s="12"/>
      <c r="H84" s="12"/>
      <c r="J84" s="9"/>
      <c r="K84" s="9"/>
      <c r="L84" s="9"/>
      <c r="M84" s="9"/>
      <c r="N84" s="12"/>
    </row>
    <row r="85" spans="1:14" s="11" customFormat="1">
      <c r="A85" s="12"/>
      <c r="B85" s="12"/>
      <c r="C85" s="12"/>
      <c r="D85" s="12"/>
      <c r="E85" s="12"/>
      <c r="F85" s="12"/>
      <c r="G85" s="12"/>
      <c r="H85" s="12"/>
      <c r="J85" s="9"/>
      <c r="K85" s="9"/>
      <c r="L85" s="9"/>
      <c r="M85" s="9"/>
      <c r="N85" s="12"/>
    </row>
    <row r="86" spans="1:14" s="11" customFormat="1">
      <c r="A86" s="12"/>
      <c r="B86" s="12"/>
      <c r="C86" s="12"/>
      <c r="D86" s="12"/>
      <c r="E86" s="12"/>
      <c r="F86" s="12"/>
      <c r="G86" s="12"/>
      <c r="H86" s="12"/>
      <c r="J86" s="9"/>
      <c r="K86" s="9"/>
      <c r="L86" s="9"/>
      <c r="M86" s="9"/>
      <c r="N86" s="12"/>
    </row>
    <row r="87" spans="1:14" s="11" customFormat="1">
      <c r="A87" s="12"/>
      <c r="B87" s="12"/>
      <c r="C87" s="12"/>
      <c r="D87" s="12"/>
      <c r="E87" s="12"/>
      <c r="F87" s="12"/>
      <c r="G87" s="12"/>
      <c r="H87" s="12"/>
      <c r="J87" s="9"/>
      <c r="K87" s="9"/>
      <c r="L87" s="9"/>
      <c r="M87" s="9"/>
      <c r="N87" s="12"/>
    </row>
    <row r="88" spans="1:14" s="11" customFormat="1">
      <c r="A88" s="12"/>
      <c r="B88" s="12"/>
      <c r="C88" s="12"/>
      <c r="D88" s="12"/>
      <c r="E88" s="12"/>
      <c r="F88" s="12"/>
      <c r="G88" s="12"/>
      <c r="H88" s="12"/>
      <c r="J88" s="9"/>
      <c r="K88" s="9"/>
      <c r="L88" s="9"/>
      <c r="M88" s="9"/>
      <c r="N88" s="12"/>
    </row>
  </sheetData>
  <mergeCells count="44">
    <mergeCell ref="B46:H46"/>
    <mergeCell ref="B49:H49"/>
    <mergeCell ref="B40:I40"/>
    <mergeCell ref="C41:D41"/>
    <mergeCell ref="C42:D42"/>
    <mergeCell ref="C43:D43"/>
    <mergeCell ref="C44:D44"/>
    <mergeCell ref="C45:D45"/>
    <mergeCell ref="B38:H38"/>
    <mergeCell ref="C28:E28"/>
    <mergeCell ref="C29:E29"/>
    <mergeCell ref="C30:E30"/>
    <mergeCell ref="C31:E31"/>
    <mergeCell ref="C32:E32"/>
    <mergeCell ref="B33:H33"/>
    <mergeCell ref="B35:I35"/>
    <mergeCell ref="D36:E36"/>
    <mergeCell ref="F36:G36"/>
    <mergeCell ref="D37:E37"/>
    <mergeCell ref="F37:G37"/>
    <mergeCell ref="C27:E27"/>
    <mergeCell ref="B16:I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B14:H14"/>
    <mergeCell ref="B2:I2"/>
    <mergeCell ref="B3:I3"/>
    <mergeCell ref="B4:I4"/>
    <mergeCell ref="C6:F6"/>
    <mergeCell ref="C7:F7"/>
    <mergeCell ref="B8:I8"/>
    <mergeCell ref="C9:D9"/>
    <mergeCell ref="C10:D10"/>
    <mergeCell ref="C11:D11"/>
    <mergeCell ref="C12:D12"/>
    <mergeCell ref="C13:D13"/>
  </mergeCells>
  <conditionalFormatting sqref="M49">
    <cfRule type="cellIs" dxfId="5" priority="1" operator="equal">
      <formula>ERROR</formula>
    </cfRule>
    <cfRule type="cellIs" dxfId="4" priority="2" operator="equal">
      <formula>"OK"</formula>
    </cfRule>
  </conditionalFormatting>
  <pageMargins left="0.7" right="0.7" top="0.75" bottom="0.75" header="0.3" footer="0.3"/>
  <pageSetup scale="57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77"/>
  <sheetViews>
    <sheetView topLeftCell="A7" zoomScale="115" zoomScaleNormal="115" workbookViewId="0">
      <selection activeCell="C17" sqref="C17:E23"/>
    </sheetView>
  </sheetViews>
  <sheetFormatPr baseColWidth="10" defaultColWidth="11.42578125" defaultRowHeight="15"/>
  <cols>
    <col min="1" max="1" width="9.28515625" style="9" bestFit="1" customWidth="1"/>
    <col min="2" max="2" width="12.140625" style="10" customWidth="1"/>
    <col min="3" max="3" width="32.85546875" style="9" customWidth="1"/>
    <col min="4" max="4" width="32.5703125" style="9" bestFit="1" customWidth="1"/>
    <col min="5" max="5" width="13.42578125" style="9" bestFit="1" customWidth="1"/>
    <col min="6" max="6" width="14.28515625" style="9" customWidth="1"/>
    <col min="7" max="7" width="11.85546875" style="10" bestFit="1" customWidth="1"/>
    <col min="8" max="8" width="13.42578125" style="9" bestFit="1" customWidth="1"/>
    <col min="9" max="9" width="17.140625" style="11" bestFit="1" customWidth="1"/>
    <col min="10" max="10" width="14.7109375" style="9" bestFit="1" customWidth="1"/>
    <col min="11" max="12" width="17.85546875" style="9" bestFit="1" customWidth="1"/>
    <col min="13" max="13" width="11.42578125" style="9"/>
    <col min="14" max="14" width="8.5703125" style="12" customWidth="1"/>
    <col min="15" max="16384" width="11.42578125" style="12"/>
  </cols>
  <sheetData>
    <row r="1" spans="1:13" ht="15.75" thickBot="1"/>
    <row r="2" spans="1:13">
      <c r="B2" s="109" t="s">
        <v>21</v>
      </c>
      <c r="C2" s="110"/>
      <c r="D2" s="110"/>
      <c r="E2" s="110"/>
      <c r="F2" s="110"/>
      <c r="G2" s="110"/>
      <c r="H2" s="110"/>
      <c r="I2" s="111"/>
    </row>
    <row r="3" spans="1:13" s="14" customFormat="1">
      <c r="A3" s="13"/>
      <c r="B3" s="112" t="str">
        <f>+[86]ICCU!B6</f>
        <v>“MEJORAMIENTO DE LA PTAP DEL CASCO URBANO DEL MUNICIPIO DE ANOLAIMA DEPARTAMENTO DE CUNDINAMARCA”</v>
      </c>
      <c r="C3" s="113"/>
      <c r="D3" s="113"/>
      <c r="E3" s="113"/>
      <c r="F3" s="113"/>
      <c r="G3" s="113"/>
      <c r="H3" s="113"/>
      <c r="I3" s="114"/>
      <c r="J3" s="13"/>
      <c r="K3" s="13"/>
      <c r="L3" s="13"/>
      <c r="M3" s="13"/>
    </row>
    <row r="4" spans="1:13">
      <c r="B4" s="115" t="s">
        <v>22</v>
      </c>
      <c r="C4" s="116"/>
      <c r="D4" s="116"/>
      <c r="E4" s="116"/>
      <c r="F4" s="116"/>
      <c r="G4" s="116"/>
      <c r="H4" s="116"/>
      <c r="I4" s="117"/>
    </row>
    <row r="5" spans="1:13">
      <c r="B5" s="15"/>
      <c r="I5" s="16"/>
    </row>
    <row r="6" spans="1:13">
      <c r="B6" s="77" t="s">
        <v>0</v>
      </c>
      <c r="C6" s="118" t="s">
        <v>23</v>
      </c>
      <c r="D6" s="119"/>
      <c r="E6" s="119"/>
      <c r="F6" s="120"/>
      <c r="G6" s="18" t="s">
        <v>3</v>
      </c>
      <c r="H6" s="19"/>
      <c r="I6" s="20"/>
    </row>
    <row r="7" spans="1:13">
      <c r="B7" s="55">
        <f>'ICCU (2)'!B15</f>
        <v>2.0499999999999989</v>
      </c>
      <c r="C7" s="121" t="str">
        <f>'ICCU (2)'!D15</f>
        <v>PUERTA EN MADERA MACIZA TIPO CEDRO MARCO Y NAVE (0.60-0.70 X 2m)</v>
      </c>
      <c r="D7" s="122"/>
      <c r="E7" s="122"/>
      <c r="F7" s="123"/>
      <c r="G7" s="54" t="str">
        <f>'ICCU (2)'!E15</f>
        <v>UN</v>
      </c>
      <c r="H7" s="21"/>
      <c r="I7" s="22"/>
    </row>
    <row r="8" spans="1:13">
      <c r="B8" s="124" t="s">
        <v>103</v>
      </c>
      <c r="C8" s="125"/>
      <c r="D8" s="125"/>
      <c r="E8" s="125"/>
      <c r="F8" s="125"/>
      <c r="G8" s="125"/>
      <c r="H8" s="125"/>
      <c r="I8" s="126"/>
    </row>
    <row r="9" spans="1:13" s="9" customFormat="1" ht="12">
      <c r="B9" s="23" t="s">
        <v>25</v>
      </c>
      <c r="C9" s="127" t="s">
        <v>26</v>
      </c>
      <c r="D9" s="128"/>
      <c r="E9" s="78" t="s">
        <v>27</v>
      </c>
      <c r="F9" s="78" t="s">
        <v>28</v>
      </c>
      <c r="G9" s="78" t="s">
        <v>29</v>
      </c>
      <c r="H9" s="78" t="s">
        <v>30</v>
      </c>
      <c r="I9" s="25" t="s">
        <v>29</v>
      </c>
    </row>
    <row r="10" spans="1:13" s="9" customFormat="1" ht="12">
      <c r="B10" s="26">
        <v>1</v>
      </c>
      <c r="C10" s="121" t="s">
        <v>104</v>
      </c>
      <c r="D10" s="122"/>
      <c r="E10" s="27" t="s">
        <v>113</v>
      </c>
      <c r="F10" s="27">
        <v>1</v>
      </c>
      <c r="G10" s="28">
        <v>5215</v>
      </c>
      <c r="H10" s="29">
        <v>0.15</v>
      </c>
      <c r="I10" s="30">
        <f>F10*G10*H10</f>
        <v>782.25</v>
      </c>
    </row>
    <row r="11" spans="1:13" s="9" customFormat="1" ht="12">
      <c r="B11" s="26">
        <v>2</v>
      </c>
      <c r="C11" s="121" t="s">
        <v>34</v>
      </c>
      <c r="D11" s="122"/>
      <c r="E11" s="27" t="s">
        <v>35</v>
      </c>
      <c r="F11" s="27">
        <v>1</v>
      </c>
      <c r="G11" s="28">
        <v>73445.33</v>
      </c>
      <c r="H11" s="29">
        <v>0.05</v>
      </c>
      <c r="I11" s="30">
        <f>F11*G11*H11</f>
        <v>3672.2665000000002</v>
      </c>
    </row>
    <row r="12" spans="1:13" s="9" customFormat="1" ht="12">
      <c r="B12" s="26"/>
      <c r="C12" s="121"/>
      <c r="D12" s="122"/>
      <c r="E12" s="27"/>
      <c r="F12" s="27"/>
      <c r="G12" s="28"/>
      <c r="H12" s="29"/>
      <c r="I12" s="30">
        <f>F12*G12*H12</f>
        <v>0</v>
      </c>
    </row>
    <row r="13" spans="1:13" s="9" customFormat="1" ht="12">
      <c r="B13" s="142" t="s">
        <v>37</v>
      </c>
      <c r="C13" s="143"/>
      <c r="D13" s="143"/>
      <c r="E13" s="143"/>
      <c r="F13" s="143"/>
      <c r="G13" s="143"/>
      <c r="H13" s="144"/>
      <c r="I13" s="32">
        <f>SUM(I10:I12)</f>
        <v>4454.5164999999997</v>
      </c>
    </row>
    <row r="14" spans="1:13" s="9" customFormat="1" ht="12">
      <c r="B14" s="15"/>
      <c r="G14" s="10"/>
      <c r="I14" s="16"/>
    </row>
    <row r="15" spans="1:13" s="9" customFormat="1" ht="12">
      <c r="B15" s="124" t="s">
        <v>38</v>
      </c>
      <c r="C15" s="125"/>
      <c r="D15" s="125"/>
      <c r="E15" s="125"/>
      <c r="F15" s="125"/>
      <c r="G15" s="125"/>
      <c r="H15" s="125"/>
      <c r="I15" s="126"/>
    </row>
    <row r="16" spans="1:13" s="9" customFormat="1" ht="12">
      <c r="B16" s="23" t="s">
        <v>25</v>
      </c>
      <c r="C16" s="132" t="s">
        <v>26</v>
      </c>
      <c r="D16" s="132"/>
      <c r="E16" s="132"/>
      <c r="F16" s="78" t="s">
        <v>39</v>
      </c>
      <c r="G16" s="78" t="s">
        <v>28</v>
      </c>
      <c r="H16" s="78" t="s">
        <v>40</v>
      </c>
      <c r="I16" s="25" t="s">
        <v>29</v>
      </c>
    </row>
    <row r="17" spans="2:12" s="9" customFormat="1" ht="12">
      <c r="B17" s="33">
        <v>1</v>
      </c>
      <c r="C17" s="129" t="s">
        <v>106</v>
      </c>
      <c r="D17" s="130"/>
      <c r="E17" s="131"/>
      <c r="F17" s="27" t="s">
        <v>112</v>
      </c>
      <c r="G17" s="29">
        <v>0.11799999999999999</v>
      </c>
      <c r="H17" s="34">
        <v>56950</v>
      </c>
      <c r="I17" s="30">
        <f>+G17*H17</f>
        <v>6720.0999999999995</v>
      </c>
      <c r="J17" s="35"/>
      <c r="K17" s="31"/>
      <c r="L17" s="31"/>
    </row>
    <row r="18" spans="2:12" s="9" customFormat="1" ht="12">
      <c r="B18" s="33">
        <v>2</v>
      </c>
      <c r="C18" s="129" t="s">
        <v>105</v>
      </c>
      <c r="D18" s="130"/>
      <c r="E18" s="131"/>
      <c r="F18" s="27" t="s">
        <v>19</v>
      </c>
      <c r="G18" s="29">
        <v>3</v>
      </c>
      <c r="H18" s="34">
        <v>3500</v>
      </c>
      <c r="I18" s="30">
        <f t="shared" ref="I18:I23" si="0">+G18*H18</f>
        <v>10500</v>
      </c>
      <c r="K18" s="31"/>
    </row>
    <row r="19" spans="2:12" s="9" customFormat="1" ht="12">
      <c r="B19" s="33">
        <v>3</v>
      </c>
      <c r="C19" s="129" t="s">
        <v>107</v>
      </c>
      <c r="D19" s="130"/>
      <c r="E19" s="131"/>
      <c r="F19" s="27" t="s">
        <v>19</v>
      </c>
      <c r="G19" s="29">
        <v>1</v>
      </c>
      <c r="H19" s="34">
        <v>18900</v>
      </c>
      <c r="I19" s="30">
        <f t="shared" si="0"/>
        <v>18900</v>
      </c>
      <c r="K19" s="31"/>
    </row>
    <row r="20" spans="2:12" s="9" customFormat="1" ht="12">
      <c r="B20" s="33">
        <v>4</v>
      </c>
      <c r="C20" s="129" t="s">
        <v>108</v>
      </c>
      <c r="D20" s="130"/>
      <c r="E20" s="131"/>
      <c r="F20" s="27" t="s">
        <v>19</v>
      </c>
      <c r="G20" s="29">
        <v>1</v>
      </c>
      <c r="H20" s="34">
        <v>1200</v>
      </c>
      <c r="I20" s="30">
        <f t="shared" si="0"/>
        <v>1200</v>
      </c>
      <c r="K20" s="31"/>
    </row>
    <row r="21" spans="2:12" s="9" customFormat="1" ht="12">
      <c r="B21" s="33">
        <v>5</v>
      </c>
      <c r="C21" s="129" t="s">
        <v>109</v>
      </c>
      <c r="D21" s="130"/>
      <c r="E21" s="131"/>
      <c r="F21" s="27" t="s">
        <v>19</v>
      </c>
      <c r="G21" s="29">
        <v>1</v>
      </c>
      <c r="H21" s="34">
        <v>120000</v>
      </c>
      <c r="I21" s="30">
        <f t="shared" si="0"/>
        <v>120000</v>
      </c>
      <c r="K21" s="31"/>
    </row>
    <row r="22" spans="2:12" s="9" customFormat="1" ht="12">
      <c r="B22" s="33">
        <v>6</v>
      </c>
      <c r="C22" s="129" t="s">
        <v>110</v>
      </c>
      <c r="D22" s="130"/>
      <c r="E22" s="131"/>
      <c r="F22" s="27" t="s">
        <v>19</v>
      </c>
      <c r="G22" s="29">
        <v>1</v>
      </c>
      <c r="H22" s="34">
        <v>360000</v>
      </c>
      <c r="I22" s="30">
        <f t="shared" si="0"/>
        <v>360000</v>
      </c>
      <c r="K22" s="31"/>
    </row>
    <row r="23" spans="2:12" s="9" customFormat="1" ht="12">
      <c r="B23" s="33">
        <v>7</v>
      </c>
      <c r="C23" s="129" t="s">
        <v>111</v>
      </c>
      <c r="D23" s="130"/>
      <c r="E23" s="131"/>
      <c r="F23" s="27" t="s">
        <v>112</v>
      </c>
      <c r="G23" s="29">
        <v>3.5000000000000003E-2</v>
      </c>
      <c r="H23" s="34">
        <v>39900</v>
      </c>
      <c r="I23" s="30">
        <f t="shared" si="0"/>
        <v>1396.5000000000002</v>
      </c>
      <c r="K23" s="31"/>
    </row>
    <row r="24" spans="2:12" s="9" customFormat="1" ht="12">
      <c r="B24" s="107" t="s">
        <v>57</v>
      </c>
      <c r="C24" s="108"/>
      <c r="D24" s="108"/>
      <c r="E24" s="108"/>
      <c r="F24" s="108"/>
      <c r="G24" s="108"/>
      <c r="H24" s="133"/>
      <c r="I24" s="37">
        <f>SUM(I17:I23)</f>
        <v>518716.6</v>
      </c>
    </row>
    <row r="25" spans="2:12" s="9" customFormat="1" ht="12">
      <c r="B25" s="15"/>
      <c r="G25" s="10"/>
      <c r="I25" s="16"/>
      <c r="J25" s="91"/>
    </row>
    <row r="26" spans="2:12" s="9" customFormat="1" ht="12">
      <c r="B26" s="124" t="s">
        <v>58</v>
      </c>
      <c r="C26" s="125"/>
      <c r="D26" s="125"/>
      <c r="E26" s="125"/>
      <c r="F26" s="125"/>
      <c r="G26" s="125"/>
      <c r="H26" s="125"/>
      <c r="I26" s="126"/>
    </row>
    <row r="27" spans="2:12" s="9" customFormat="1" ht="12">
      <c r="B27" s="23" t="s">
        <v>25</v>
      </c>
      <c r="C27" s="78" t="s">
        <v>59</v>
      </c>
      <c r="D27" s="127" t="s">
        <v>39</v>
      </c>
      <c r="E27" s="128"/>
      <c r="F27" s="127" t="s">
        <v>4</v>
      </c>
      <c r="G27" s="128"/>
      <c r="H27" s="78" t="s">
        <v>60</v>
      </c>
      <c r="I27" s="25" t="s">
        <v>29</v>
      </c>
    </row>
    <row r="28" spans="2:12" s="9" customFormat="1" ht="12">
      <c r="B28" s="33">
        <v>1</v>
      </c>
      <c r="C28" s="38"/>
      <c r="D28" s="134"/>
      <c r="E28" s="135"/>
      <c r="F28" s="136"/>
      <c r="G28" s="137"/>
      <c r="H28" s="39"/>
      <c r="I28" s="30"/>
    </row>
    <row r="29" spans="2:12" s="9" customFormat="1" ht="12">
      <c r="B29" s="107" t="s">
        <v>37</v>
      </c>
      <c r="C29" s="108"/>
      <c r="D29" s="108"/>
      <c r="E29" s="108"/>
      <c r="F29" s="108"/>
      <c r="G29" s="108"/>
      <c r="H29" s="108"/>
      <c r="I29" s="32">
        <f>SUM(I28)</f>
        <v>0</v>
      </c>
    </row>
    <row r="30" spans="2:12" s="9" customFormat="1" ht="12">
      <c r="B30" s="15"/>
      <c r="G30" s="10"/>
      <c r="I30" s="16"/>
    </row>
    <row r="31" spans="2:12" s="9" customFormat="1" ht="12">
      <c r="B31" s="124" t="s">
        <v>61</v>
      </c>
      <c r="C31" s="125"/>
      <c r="D31" s="125"/>
      <c r="E31" s="125"/>
      <c r="F31" s="125"/>
      <c r="G31" s="125"/>
      <c r="H31" s="125"/>
      <c r="I31" s="126"/>
    </row>
    <row r="32" spans="2:12" s="9" customFormat="1" ht="12">
      <c r="B32" s="23" t="s">
        <v>62</v>
      </c>
      <c r="C32" s="127" t="s">
        <v>63</v>
      </c>
      <c r="D32" s="128"/>
      <c r="E32" s="78" t="s">
        <v>39</v>
      </c>
      <c r="F32" s="78" t="s">
        <v>28</v>
      </c>
      <c r="G32" s="78" t="s">
        <v>72</v>
      </c>
      <c r="H32" s="78" t="s">
        <v>30</v>
      </c>
      <c r="I32" s="25" t="s">
        <v>29</v>
      </c>
    </row>
    <row r="33" spans="1:14" s="9" customFormat="1" ht="12">
      <c r="B33" s="26">
        <v>1</v>
      </c>
      <c r="C33" s="140" t="s">
        <v>64</v>
      </c>
      <c r="D33" s="141"/>
      <c r="E33" s="56" t="s">
        <v>65</v>
      </c>
      <c r="F33" s="92">
        <v>1</v>
      </c>
      <c r="G33" s="40">
        <v>47308</v>
      </c>
      <c r="H33" s="29">
        <v>0.57499999999999996</v>
      </c>
      <c r="I33" s="30">
        <f>G33*H33</f>
        <v>27202.1</v>
      </c>
      <c r="J33" s="35"/>
      <c r="K33" s="31"/>
    </row>
    <row r="34" spans="1:14" s="9" customFormat="1" ht="12">
      <c r="B34" s="26">
        <v>2</v>
      </c>
      <c r="C34" s="140" t="s">
        <v>68</v>
      </c>
      <c r="D34" s="141"/>
      <c r="E34" s="56" t="s">
        <v>65</v>
      </c>
      <c r="F34" s="92">
        <v>1</v>
      </c>
      <c r="G34" s="40">
        <v>80423</v>
      </c>
      <c r="H34" s="29">
        <v>0.57499999999999996</v>
      </c>
      <c r="I34" s="30">
        <f>G34*H34</f>
        <v>46243.224999999999</v>
      </c>
      <c r="J34" s="35"/>
      <c r="K34" s="31"/>
    </row>
    <row r="35" spans="1:14" s="9" customFormat="1" ht="12">
      <c r="B35" s="107" t="s">
        <v>37</v>
      </c>
      <c r="C35" s="108"/>
      <c r="D35" s="108"/>
      <c r="E35" s="108"/>
      <c r="F35" s="108"/>
      <c r="G35" s="108"/>
      <c r="H35" s="108"/>
      <c r="I35" s="32">
        <f>SUM(I33:I34)</f>
        <v>73445.324999999997</v>
      </c>
    </row>
    <row r="36" spans="1:14" s="9" customFormat="1" ht="12">
      <c r="B36" s="15"/>
      <c r="C36" s="10"/>
      <c r="D36" s="10"/>
      <c r="F36" s="35"/>
      <c r="G36" s="10"/>
      <c r="I36" s="16"/>
    </row>
    <row r="37" spans="1:14" s="9" customFormat="1" ht="12.75" thickBot="1">
      <c r="B37" s="15"/>
      <c r="G37" s="10"/>
      <c r="I37" s="16"/>
    </row>
    <row r="38" spans="1:14" s="9" customFormat="1" ht="15.75" thickBot="1">
      <c r="B38" s="138" t="s">
        <v>69</v>
      </c>
      <c r="C38" s="139"/>
      <c r="D38" s="139"/>
      <c r="E38" s="139"/>
      <c r="F38" s="139"/>
      <c r="G38" s="139"/>
      <c r="H38" s="139"/>
      <c r="I38" s="41">
        <f>+ROUND(I13+I24+I29+I35,0)</f>
        <v>596616</v>
      </c>
      <c r="J38" s="42"/>
      <c r="K38" s="43"/>
      <c r="L38" s="44"/>
      <c r="N38" s="12"/>
    </row>
    <row r="39" spans="1:14" s="9" customFormat="1" ht="12">
      <c r="B39" s="10"/>
      <c r="G39" s="10"/>
      <c r="I39" s="11"/>
      <c r="K39" s="45"/>
    </row>
    <row r="40" spans="1:14" s="9" customFormat="1" ht="12">
      <c r="B40" s="10"/>
      <c r="G40" s="10"/>
      <c r="I40" s="11"/>
      <c r="K40" s="45"/>
    </row>
    <row r="41" spans="1:14" s="9" customFormat="1" ht="12">
      <c r="B41" s="10"/>
      <c r="G41" s="10"/>
      <c r="H41" s="46"/>
      <c r="I41" s="11"/>
      <c r="K41" s="45"/>
    </row>
    <row r="42" spans="1:14" s="51" customFormat="1" ht="14.25">
      <c r="A42" s="47"/>
      <c r="B42" s="48"/>
      <c r="C42" s="48"/>
      <c r="D42" s="49"/>
      <c r="E42" s="49"/>
      <c r="F42" s="49"/>
      <c r="G42" s="50"/>
    </row>
    <row r="43" spans="1:14" s="9" customFormat="1" ht="12">
      <c r="B43" s="10"/>
      <c r="G43" s="10"/>
      <c r="H43" s="46"/>
      <c r="I43" s="11"/>
      <c r="K43" s="52"/>
    </row>
    <row r="44" spans="1:14" s="9" customFormat="1" ht="12">
      <c r="B44" s="10"/>
      <c r="G44" s="10"/>
      <c r="I44" s="11"/>
      <c r="K44" s="53"/>
    </row>
    <row r="45" spans="1:14" s="9" customFormat="1">
      <c r="B45" s="10"/>
      <c r="C45" s="12"/>
      <c r="D45" s="12"/>
      <c r="G45" s="10"/>
      <c r="I45" s="11"/>
      <c r="N45" s="12"/>
    </row>
    <row r="46" spans="1:14" s="11" customFormat="1">
      <c r="A46" s="12"/>
      <c r="B46" s="12"/>
      <c r="C46" s="12"/>
      <c r="D46" s="12"/>
      <c r="E46" s="12"/>
      <c r="F46" s="12"/>
      <c r="G46" s="12"/>
      <c r="H46" s="12"/>
      <c r="J46" s="9"/>
      <c r="K46" s="9"/>
      <c r="L46" s="9"/>
      <c r="M46" s="9"/>
      <c r="N46" s="12"/>
    </row>
    <row r="47" spans="1:14" s="11" customFormat="1">
      <c r="A47" s="12"/>
      <c r="B47" s="12"/>
      <c r="C47" s="12"/>
      <c r="D47" s="12"/>
      <c r="E47" s="12"/>
      <c r="F47" s="12"/>
      <c r="G47" s="12"/>
      <c r="H47" s="12"/>
      <c r="J47" s="9"/>
      <c r="K47" s="9"/>
      <c r="L47" s="9"/>
      <c r="M47" s="9"/>
      <c r="N47" s="12"/>
    </row>
    <row r="48" spans="1:14" s="11" customFormat="1">
      <c r="A48" s="12"/>
      <c r="B48" s="12"/>
      <c r="C48" s="12"/>
      <c r="D48" s="12"/>
      <c r="E48" s="12"/>
      <c r="F48" s="12"/>
      <c r="G48" s="12"/>
      <c r="H48" s="12"/>
      <c r="J48" s="9"/>
      <c r="K48" s="9"/>
      <c r="L48" s="9"/>
      <c r="M48" s="9"/>
      <c r="N48" s="12"/>
    </row>
    <row r="49" spans="1:14" s="11" customFormat="1">
      <c r="A49" s="12"/>
      <c r="B49" s="12"/>
      <c r="C49" s="12"/>
      <c r="D49" s="12"/>
      <c r="E49" s="12"/>
      <c r="F49" s="12"/>
      <c r="G49" s="12"/>
      <c r="H49" s="12"/>
      <c r="J49" s="9"/>
      <c r="K49" s="9"/>
      <c r="L49" s="9"/>
      <c r="M49" s="9"/>
      <c r="N49" s="12"/>
    </row>
    <row r="50" spans="1:14" s="11" customFormat="1">
      <c r="A50" s="12"/>
      <c r="B50" s="12"/>
      <c r="C50" s="12"/>
      <c r="D50" s="12"/>
      <c r="E50" s="12"/>
      <c r="F50" s="12"/>
      <c r="G50" s="12"/>
      <c r="H50" s="12"/>
      <c r="J50" s="9"/>
      <c r="K50" s="9"/>
      <c r="L50" s="9"/>
      <c r="M50" s="9"/>
      <c r="N50" s="12"/>
    </row>
    <row r="51" spans="1:14" s="11" customFormat="1">
      <c r="A51" s="12"/>
      <c r="B51" s="12"/>
      <c r="C51" s="12"/>
      <c r="D51" s="12"/>
      <c r="E51" s="12"/>
      <c r="F51" s="12"/>
      <c r="G51" s="12"/>
      <c r="H51" s="12"/>
      <c r="J51" s="9"/>
      <c r="K51" s="9"/>
      <c r="L51" s="9"/>
      <c r="M51" s="9"/>
      <c r="N51" s="12"/>
    </row>
    <row r="52" spans="1:14" s="11" customFormat="1">
      <c r="A52" s="12"/>
      <c r="B52" s="12"/>
      <c r="C52" s="12"/>
      <c r="D52" s="12"/>
      <c r="E52" s="12"/>
      <c r="F52" s="12"/>
      <c r="G52" s="12"/>
      <c r="H52" s="12"/>
      <c r="J52" s="9"/>
      <c r="K52" s="9"/>
      <c r="L52" s="9"/>
      <c r="M52" s="9"/>
      <c r="N52" s="12"/>
    </row>
    <row r="53" spans="1:14" s="11" customFormat="1">
      <c r="A53" s="12"/>
      <c r="B53" s="12"/>
      <c r="C53" s="12"/>
      <c r="D53" s="12"/>
      <c r="E53" s="12"/>
      <c r="F53" s="12"/>
      <c r="G53" s="12"/>
      <c r="H53" s="12"/>
      <c r="J53" s="9"/>
      <c r="K53" s="9"/>
      <c r="L53" s="9"/>
      <c r="M53" s="9"/>
      <c r="N53" s="12"/>
    </row>
    <row r="54" spans="1:14" s="11" customFormat="1">
      <c r="A54" s="12"/>
      <c r="B54" s="12"/>
      <c r="C54" s="12"/>
      <c r="D54" s="12"/>
      <c r="E54" s="12"/>
      <c r="F54" s="12"/>
      <c r="G54" s="12"/>
      <c r="H54" s="12"/>
      <c r="J54" s="9"/>
      <c r="K54" s="9"/>
      <c r="L54" s="9"/>
      <c r="M54" s="9"/>
      <c r="N54" s="12"/>
    </row>
    <row r="55" spans="1:14" s="11" customFormat="1">
      <c r="A55" s="12"/>
      <c r="B55" s="12"/>
      <c r="C55" s="12"/>
      <c r="D55" s="12"/>
      <c r="E55" s="12"/>
      <c r="F55" s="12"/>
      <c r="G55" s="12"/>
      <c r="H55" s="12"/>
      <c r="J55" s="9"/>
      <c r="K55" s="9"/>
      <c r="L55" s="9"/>
      <c r="M55" s="9"/>
      <c r="N55" s="12"/>
    </row>
    <row r="56" spans="1:14" s="11" customFormat="1">
      <c r="A56" s="12"/>
      <c r="B56" s="12"/>
      <c r="C56" s="12"/>
      <c r="D56" s="12"/>
      <c r="E56" s="12"/>
      <c r="F56" s="12"/>
      <c r="G56" s="12"/>
      <c r="H56" s="12"/>
      <c r="J56" s="9"/>
      <c r="K56" s="9"/>
      <c r="L56" s="9"/>
      <c r="M56" s="9"/>
      <c r="N56" s="12"/>
    </row>
    <row r="57" spans="1:14" s="11" customFormat="1">
      <c r="A57" s="12"/>
      <c r="B57" s="12"/>
      <c r="C57" s="12"/>
      <c r="D57" s="12"/>
      <c r="E57" s="12"/>
      <c r="F57" s="12"/>
      <c r="G57" s="12"/>
      <c r="H57" s="12"/>
      <c r="J57" s="9"/>
      <c r="K57" s="9"/>
      <c r="L57" s="9"/>
      <c r="M57" s="9"/>
      <c r="N57" s="12"/>
    </row>
    <row r="58" spans="1:14" s="11" customFormat="1">
      <c r="A58" s="12"/>
      <c r="B58" s="12"/>
      <c r="C58" s="12"/>
      <c r="D58" s="12"/>
      <c r="E58" s="12"/>
      <c r="F58" s="12"/>
      <c r="G58" s="12"/>
      <c r="H58" s="12"/>
      <c r="J58" s="9"/>
      <c r="K58" s="9"/>
      <c r="L58" s="9"/>
      <c r="M58" s="9"/>
      <c r="N58" s="12"/>
    </row>
    <row r="59" spans="1:14" s="11" customFormat="1">
      <c r="A59" s="12"/>
      <c r="B59" s="12"/>
      <c r="C59" s="12"/>
      <c r="D59" s="12"/>
      <c r="E59" s="12"/>
      <c r="F59" s="12"/>
      <c r="G59" s="12"/>
      <c r="H59" s="12"/>
      <c r="J59" s="9"/>
      <c r="K59" s="9"/>
      <c r="L59" s="9"/>
      <c r="M59" s="9"/>
      <c r="N59" s="12"/>
    </row>
    <row r="60" spans="1:14" s="11" customFormat="1">
      <c r="A60" s="12"/>
      <c r="B60" s="12"/>
      <c r="C60" s="12"/>
      <c r="D60" s="12"/>
      <c r="E60" s="12"/>
      <c r="F60" s="12"/>
      <c r="G60" s="12"/>
      <c r="H60" s="12"/>
      <c r="J60" s="9"/>
      <c r="K60" s="9"/>
      <c r="L60" s="9"/>
      <c r="M60" s="9"/>
      <c r="N60" s="12"/>
    </row>
    <row r="61" spans="1:14" s="11" customFormat="1">
      <c r="A61" s="12"/>
      <c r="B61" s="12"/>
      <c r="C61" s="12"/>
      <c r="D61" s="12"/>
      <c r="E61" s="12"/>
      <c r="F61" s="12"/>
      <c r="G61" s="12"/>
      <c r="H61" s="12"/>
      <c r="J61" s="9"/>
      <c r="K61" s="9"/>
      <c r="L61" s="9"/>
      <c r="M61" s="9"/>
      <c r="N61" s="12"/>
    </row>
    <row r="62" spans="1:14" s="11" customFormat="1">
      <c r="A62" s="12"/>
      <c r="B62" s="12"/>
      <c r="C62" s="12"/>
      <c r="D62" s="12"/>
      <c r="E62" s="12"/>
      <c r="F62" s="12"/>
      <c r="G62" s="12"/>
      <c r="H62" s="12"/>
      <c r="J62" s="9"/>
      <c r="K62" s="9"/>
      <c r="L62" s="9"/>
      <c r="M62" s="9"/>
      <c r="N62" s="12"/>
    </row>
    <row r="63" spans="1:14" s="11" customFormat="1">
      <c r="A63" s="12"/>
      <c r="B63" s="12"/>
      <c r="C63" s="12"/>
      <c r="D63" s="12"/>
      <c r="E63" s="12"/>
      <c r="F63" s="12"/>
      <c r="G63" s="12"/>
      <c r="H63" s="12"/>
      <c r="J63" s="9"/>
      <c r="K63" s="9"/>
      <c r="L63" s="9"/>
      <c r="M63" s="9"/>
      <c r="N63" s="12"/>
    </row>
    <row r="64" spans="1:14" s="11" customFormat="1">
      <c r="A64" s="12"/>
      <c r="B64" s="12"/>
      <c r="C64" s="12"/>
      <c r="D64" s="12"/>
      <c r="E64" s="12"/>
      <c r="F64" s="12"/>
      <c r="G64" s="12"/>
      <c r="H64" s="12"/>
      <c r="J64" s="9"/>
      <c r="K64" s="9"/>
      <c r="L64" s="9"/>
      <c r="M64" s="9"/>
      <c r="N64" s="12"/>
    </row>
    <row r="65" spans="1:14" s="11" customFormat="1">
      <c r="A65" s="12"/>
      <c r="B65" s="12"/>
      <c r="C65" s="12"/>
      <c r="D65" s="12"/>
      <c r="E65" s="12"/>
      <c r="F65" s="12"/>
      <c r="G65" s="12"/>
      <c r="H65" s="12"/>
      <c r="J65" s="9"/>
      <c r="K65" s="9"/>
      <c r="L65" s="9"/>
      <c r="M65" s="9"/>
      <c r="N65" s="12"/>
    </row>
    <row r="66" spans="1:14" s="11" customFormat="1">
      <c r="A66" s="12"/>
      <c r="B66" s="12"/>
      <c r="C66" s="12"/>
      <c r="D66" s="12"/>
      <c r="E66" s="12"/>
      <c r="F66" s="12"/>
      <c r="G66" s="12"/>
      <c r="H66" s="12"/>
      <c r="J66" s="9"/>
      <c r="K66" s="9"/>
      <c r="L66" s="9"/>
      <c r="M66" s="9"/>
      <c r="N66" s="12"/>
    </row>
    <row r="67" spans="1:14" s="11" customFormat="1">
      <c r="A67" s="12"/>
      <c r="B67" s="12"/>
      <c r="C67" s="12"/>
      <c r="D67" s="12"/>
      <c r="E67" s="12"/>
      <c r="F67" s="12"/>
      <c r="G67" s="12"/>
      <c r="H67" s="12"/>
      <c r="J67" s="9"/>
      <c r="K67" s="9"/>
      <c r="L67" s="9"/>
      <c r="M67" s="9"/>
      <c r="N67" s="12"/>
    </row>
    <row r="68" spans="1:14" s="11" customFormat="1">
      <c r="A68" s="12"/>
      <c r="B68" s="12"/>
      <c r="C68" s="12"/>
      <c r="D68" s="12"/>
      <c r="E68" s="12"/>
      <c r="F68" s="12"/>
      <c r="G68" s="12"/>
      <c r="H68" s="12"/>
      <c r="J68" s="9"/>
      <c r="K68" s="9"/>
      <c r="L68" s="9"/>
      <c r="M68" s="9"/>
      <c r="N68" s="12"/>
    </row>
    <row r="69" spans="1:14" s="11" customFormat="1">
      <c r="A69" s="12"/>
      <c r="B69" s="12"/>
      <c r="C69" s="12"/>
      <c r="D69" s="12"/>
      <c r="E69" s="12"/>
      <c r="F69" s="12"/>
      <c r="G69" s="12"/>
      <c r="H69" s="12"/>
      <c r="J69" s="9"/>
      <c r="K69" s="9"/>
      <c r="L69" s="9"/>
      <c r="M69" s="9"/>
      <c r="N69" s="12"/>
    </row>
    <row r="70" spans="1:14" s="11" customFormat="1">
      <c r="A70" s="12"/>
      <c r="B70" s="12"/>
      <c r="C70" s="12"/>
      <c r="D70" s="12"/>
      <c r="E70" s="12"/>
      <c r="F70" s="12"/>
      <c r="G70" s="12"/>
      <c r="H70" s="12"/>
      <c r="J70" s="9"/>
      <c r="K70" s="9"/>
      <c r="L70" s="9"/>
      <c r="M70" s="9"/>
      <c r="N70" s="12"/>
    </row>
    <row r="71" spans="1:14" s="11" customFormat="1">
      <c r="A71" s="12"/>
      <c r="B71" s="12"/>
      <c r="C71" s="12"/>
      <c r="D71" s="12"/>
      <c r="E71" s="12"/>
      <c r="F71" s="12"/>
      <c r="G71" s="12"/>
      <c r="H71" s="12"/>
      <c r="J71" s="9"/>
      <c r="K71" s="9"/>
      <c r="L71" s="9"/>
      <c r="M71" s="9"/>
      <c r="N71" s="12"/>
    </row>
    <row r="72" spans="1:14" s="11" customFormat="1">
      <c r="A72" s="12"/>
      <c r="B72" s="12"/>
      <c r="C72" s="12"/>
      <c r="D72" s="12"/>
      <c r="E72" s="12"/>
      <c r="F72" s="12"/>
      <c r="G72" s="12"/>
      <c r="H72" s="12"/>
      <c r="J72" s="9"/>
      <c r="K72" s="9"/>
      <c r="L72" s="9"/>
      <c r="M72" s="9"/>
      <c r="N72" s="12"/>
    </row>
    <row r="73" spans="1:14" s="11" customFormat="1">
      <c r="A73" s="12"/>
      <c r="B73" s="12"/>
      <c r="C73" s="12"/>
      <c r="D73" s="12"/>
      <c r="E73" s="12"/>
      <c r="F73" s="12"/>
      <c r="G73" s="12"/>
      <c r="H73" s="12"/>
      <c r="J73" s="9"/>
      <c r="K73" s="9"/>
      <c r="L73" s="9"/>
      <c r="M73" s="9"/>
      <c r="N73" s="12"/>
    </row>
    <row r="74" spans="1:14" s="11" customFormat="1">
      <c r="A74" s="12"/>
      <c r="B74" s="12"/>
      <c r="C74" s="12"/>
      <c r="D74" s="12"/>
      <c r="E74" s="12"/>
      <c r="F74" s="12"/>
      <c r="G74" s="12"/>
      <c r="H74" s="12"/>
      <c r="J74" s="9"/>
      <c r="K74" s="9"/>
      <c r="L74" s="9"/>
      <c r="M74" s="9"/>
      <c r="N74" s="12"/>
    </row>
    <row r="75" spans="1:14" s="11" customFormat="1">
      <c r="A75" s="12"/>
      <c r="B75" s="12"/>
      <c r="C75" s="12"/>
      <c r="D75" s="12"/>
      <c r="E75" s="12"/>
      <c r="F75" s="12"/>
      <c r="G75" s="12"/>
      <c r="H75" s="12"/>
      <c r="J75" s="9"/>
      <c r="K75" s="9"/>
      <c r="L75" s="9"/>
      <c r="M75" s="9"/>
      <c r="N75" s="12"/>
    </row>
    <row r="76" spans="1:14" s="11" customFormat="1">
      <c r="A76" s="12"/>
      <c r="B76" s="12"/>
      <c r="C76" s="12"/>
      <c r="D76" s="12"/>
      <c r="E76" s="12"/>
      <c r="F76" s="12"/>
      <c r="G76" s="12"/>
      <c r="H76" s="12"/>
      <c r="J76" s="9"/>
      <c r="K76" s="9"/>
      <c r="L76" s="9"/>
      <c r="M76" s="9"/>
      <c r="N76" s="12"/>
    </row>
    <row r="77" spans="1:14" s="11" customFormat="1">
      <c r="A77" s="12"/>
      <c r="B77" s="12"/>
      <c r="C77" s="12"/>
      <c r="D77" s="12"/>
      <c r="E77" s="12"/>
      <c r="F77" s="12"/>
      <c r="G77" s="12"/>
      <c r="H77" s="12"/>
      <c r="J77" s="9"/>
      <c r="K77" s="9"/>
      <c r="L77" s="9"/>
      <c r="M77" s="9"/>
      <c r="N77" s="12"/>
    </row>
  </sheetData>
  <mergeCells count="33">
    <mergeCell ref="B38:H38"/>
    <mergeCell ref="C34:D34"/>
    <mergeCell ref="C21:E21"/>
    <mergeCell ref="B24:H24"/>
    <mergeCell ref="B26:I26"/>
    <mergeCell ref="D27:E27"/>
    <mergeCell ref="F27:G27"/>
    <mergeCell ref="D28:E28"/>
    <mergeCell ref="F28:G28"/>
    <mergeCell ref="C22:E22"/>
    <mergeCell ref="C23:E23"/>
    <mergeCell ref="B29:H29"/>
    <mergeCell ref="B31:I31"/>
    <mergeCell ref="C32:D32"/>
    <mergeCell ref="C33:D33"/>
    <mergeCell ref="B35:H35"/>
    <mergeCell ref="C20:E20"/>
    <mergeCell ref="C9:D9"/>
    <mergeCell ref="C10:D10"/>
    <mergeCell ref="C11:D11"/>
    <mergeCell ref="C12:D12"/>
    <mergeCell ref="B13:H13"/>
    <mergeCell ref="B15:I15"/>
    <mergeCell ref="C16:E16"/>
    <mergeCell ref="C17:E17"/>
    <mergeCell ref="C18:E18"/>
    <mergeCell ref="C19:E19"/>
    <mergeCell ref="B8:I8"/>
    <mergeCell ref="B2:I2"/>
    <mergeCell ref="B3:I3"/>
    <mergeCell ref="B4:I4"/>
    <mergeCell ref="C6:F6"/>
    <mergeCell ref="C7:F7"/>
  </mergeCells>
  <conditionalFormatting sqref="M38">
    <cfRule type="cellIs" dxfId="3" priority="1" operator="equal">
      <formula>ERROR</formula>
    </cfRule>
    <cfRule type="cellIs" dxfId="2" priority="2" operator="equal">
      <formula>"OK"</formula>
    </cfRule>
  </conditionalFormatting>
  <pageMargins left="0.7" right="0.7" top="0.75" bottom="0.75" header="0.3" footer="0.3"/>
  <pageSetup scale="57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75"/>
  <sheetViews>
    <sheetView zoomScale="115" zoomScaleNormal="115" workbookViewId="0">
      <selection activeCell="C22" sqref="C22:E22"/>
    </sheetView>
  </sheetViews>
  <sheetFormatPr baseColWidth="10" defaultColWidth="11.42578125" defaultRowHeight="15"/>
  <cols>
    <col min="1" max="1" width="9.28515625" style="9" bestFit="1" customWidth="1"/>
    <col min="2" max="2" width="12.140625" style="10" customWidth="1"/>
    <col min="3" max="3" width="32.85546875" style="9" customWidth="1"/>
    <col min="4" max="4" width="32.5703125" style="9" bestFit="1" customWidth="1"/>
    <col min="5" max="5" width="13.42578125" style="9" bestFit="1" customWidth="1"/>
    <col min="6" max="6" width="14.28515625" style="9" customWidth="1"/>
    <col min="7" max="7" width="11.85546875" style="10" bestFit="1" customWidth="1"/>
    <col min="8" max="8" width="13.42578125" style="9" bestFit="1" customWidth="1"/>
    <col min="9" max="9" width="17.140625" style="11" bestFit="1" customWidth="1"/>
    <col min="10" max="10" width="14.7109375" style="9" bestFit="1" customWidth="1"/>
    <col min="11" max="12" width="17.85546875" style="9" bestFit="1" customWidth="1"/>
    <col min="13" max="13" width="11.42578125" style="9"/>
    <col min="14" max="14" width="8.5703125" style="12" customWidth="1"/>
    <col min="15" max="16384" width="11.42578125" style="12"/>
  </cols>
  <sheetData>
    <row r="1" spans="1:13" ht="15.75" thickBot="1"/>
    <row r="2" spans="1:13">
      <c r="B2" s="109" t="s">
        <v>21</v>
      </c>
      <c r="C2" s="110"/>
      <c r="D2" s="110"/>
      <c r="E2" s="110"/>
      <c r="F2" s="110"/>
      <c r="G2" s="110"/>
      <c r="H2" s="110"/>
      <c r="I2" s="111"/>
    </row>
    <row r="3" spans="1:13" s="14" customFormat="1">
      <c r="A3" s="13"/>
      <c r="B3" s="112" t="str">
        <f>+[86]ICCU!B6</f>
        <v>“MEJORAMIENTO DE LA PTAP DEL CASCO URBANO DEL MUNICIPIO DE ANOLAIMA DEPARTAMENTO DE CUNDINAMARCA”</v>
      </c>
      <c r="C3" s="113"/>
      <c r="D3" s="113"/>
      <c r="E3" s="113"/>
      <c r="F3" s="113"/>
      <c r="G3" s="113"/>
      <c r="H3" s="113"/>
      <c r="I3" s="114"/>
      <c r="J3" s="13"/>
      <c r="K3" s="13"/>
      <c r="L3" s="13"/>
      <c r="M3" s="13"/>
    </row>
    <row r="4" spans="1:13">
      <c r="B4" s="115" t="s">
        <v>22</v>
      </c>
      <c r="C4" s="116"/>
      <c r="D4" s="116"/>
      <c r="E4" s="116"/>
      <c r="F4" s="116"/>
      <c r="G4" s="116"/>
      <c r="H4" s="116"/>
      <c r="I4" s="117"/>
    </row>
    <row r="5" spans="1:13">
      <c r="B5" s="15"/>
      <c r="I5" s="16"/>
    </row>
    <row r="6" spans="1:13">
      <c r="B6" s="58" t="s">
        <v>0</v>
      </c>
      <c r="C6" s="118" t="s">
        <v>23</v>
      </c>
      <c r="D6" s="119"/>
      <c r="E6" s="119"/>
      <c r="F6" s="120"/>
      <c r="G6" s="18" t="s">
        <v>3</v>
      </c>
      <c r="H6" s="19"/>
      <c r="I6" s="20"/>
    </row>
    <row r="7" spans="1:13">
      <c r="B7" s="55">
        <f>'ICCU (2)'!B20</f>
        <v>3.0199999999999996</v>
      </c>
      <c r="C7" s="121" t="str">
        <f>'ICCU (2)'!D20</f>
        <v>LIMPIEZA DE PISOS CERAMICOS, CON CEPILLO, AGUA Y ÁCIDO MURIÁTICO</v>
      </c>
      <c r="D7" s="122"/>
      <c r="E7" s="122"/>
      <c r="F7" s="123"/>
      <c r="G7" s="54" t="str">
        <f>'ICCU (2)'!E20</f>
        <v>M2</v>
      </c>
      <c r="H7" s="21"/>
      <c r="I7" s="22"/>
    </row>
    <row r="8" spans="1:13">
      <c r="B8" s="124" t="s">
        <v>24</v>
      </c>
      <c r="C8" s="125"/>
      <c r="D8" s="125"/>
      <c r="E8" s="125"/>
      <c r="F8" s="125"/>
      <c r="G8" s="125"/>
      <c r="H8" s="125"/>
      <c r="I8" s="126"/>
    </row>
    <row r="9" spans="1:13" s="9" customFormat="1" ht="12">
      <c r="B9" s="23" t="s">
        <v>25</v>
      </c>
      <c r="C9" s="127" t="s">
        <v>26</v>
      </c>
      <c r="D9" s="128"/>
      <c r="E9" s="59" t="s">
        <v>27</v>
      </c>
      <c r="F9" s="59" t="s">
        <v>28</v>
      </c>
      <c r="G9" s="59" t="s">
        <v>29</v>
      </c>
      <c r="H9" s="59" t="s">
        <v>30</v>
      </c>
      <c r="I9" s="25" t="s">
        <v>29</v>
      </c>
    </row>
    <row r="10" spans="1:13" s="9" customFormat="1" ht="12">
      <c r="B10" s="26">
        <v>1</v>
      </c>
      <c r="C10" s="121" t="s">
        <v>83</v>
      </c>
      <c r="D10" s="122"/>
      <c r="E10" s="27"/>
      <c r="F10" s="27"/>
      <c r="G10" s="28">
        <v>1430</v>
      </c>
      <c r="H10" s="29">
        <v>10</v>
      </c>
      <c r="I10" s="30">
        <f>G10/H10</f>
        <v>143</v>
      </c>
    </row>
    <row r="11" spans="1:13" s="9" customFormat="1" ht="12">
      <c r="B11" s="26"/>
      <c r="C11" s="121"/>
      <c r="D11" s="122"/>
      <c r="E11" s="27"/>
      <c r="F11" s="27"/>
      <c r="G11" s="28"/>
      <c r="H11" s="29"/>
      <c r="I11" s="30">
        <f>F11*G11*H11</f>
        <v>0</v>
      </c>
    </row>
    <row r="12" spans="1:13" s="9" customFormat="1" ht="12">
      <c r="B12" s="26"/>
      <c r="C12" s="121"/>
      <c r="D12" s="122"/>
      <c r="E12" s="27"/>
      <c r="F12" s="27"/>
      <c r="G12" s="28"/>
      <c r="H12" s="29"/>
      <c r="I12" s="30">
        <f>F12*G12*H12</f>
        <v>0</v>
      </c>
    </row>
    <row r="13" spans="1:13" s="9" customFormat="1" ht="12">
      <c r="B13" s="27"/>
      <c r="C13" s="121"/>
      <c r="D13" s="122"/>
      <c r="E13" s="27"/>
      <c r="F13" s="27"/>
      <c r="G13" s="28"/>
      <c r="H13" s="29"/>
      <c r="I13" s="30">
        <f>F13*G13*H13</f>
        <v>0</v>
      </c>
    </row>
    <row r="14" spans="1:13" s="9" customFormat="1" ht="12">
      <c r="B14" s="142" t="s">
        <v>37</v>
      </c>
      <c r="C14" s="143"/>
      <c r="D14" s="143"/>
      <c r="E14" s="143"/>
      <c r="F14" s="143"/>
      <c r="G14" s="143"/>
      <c r="H14" s="144"/>
      <c r="I14" s="32">
        <f>SUM(I10:I13)</f>
        <v>143</v>
      </c>
    </row>
    <row r="15" spans="1:13" s="9" customFormat="1" ht="12">
      <c r="B15" s="15"/>
      <c r="G15" s="10"/>
      <c r="I15" s="16"/>
    </row>
    <row r="16" spans="1:13" s="9" customFormat="1" ht="12">
      <c r="B16" s="124" t="s">
        <v>38</v>
      </c>
      <c r="C16" s="125"/>
      <c r="D16" s="125"/>
      <c r="E16" s="125"/>
      <c r="F16" s="125"/>
      <c r="G16" s="125"/>
      <c r="H16" s="125"/>
      <c r="I16" s="126"/>
    </row>
    <row r="17" spans="2:12" s="9" customFormat="1" ht="12">
      <c r="B17" s="23" t="s">
        <v>25</v>
      </c>
      <c r="C17" s="132" t="s">
        <v>26</v>
      </c>
      <c r="D17" s="132"/>
      <c r="E17" s="132"/>
      <c r="F17" s="59" t="s">
        <v>39</v>
      </c>
      <c r="G17" s="59" t="s">
        <v>28</v>
      </c>
      <c r="H17" s="59" t="s">
        <v>40</v>
      </c>
      <c r="I17" s="25" t="s">
        <v>29</v>
      </c>
    </row>
    <row r="18" spans="2:12" s="9" customFormat="1" ht="12">
      <c r="B18" s="33">
        <v>1</v>
      </c>
      <c r="C18" s="129" t="s">
        <v>85</v>
      </c>
      <c r="D18" s="130"/>
      <c r="E18" s="131"/>
      <c r="F18" s="27" t="s">
        <v>79</v>
      </c>
      <c r="G18" s="29">
        <v>0.08</v>
      </c>
      <c r="H18" s="34">
        <v>5005</v>
      </c>
      <c r="I18" s="30">
        <f>+G18*H18</f>
        <v>400.40000000000003</v>
      </c>
      <c r="J18" s="35"/>
      <c r="K18" s="31"/>
      <c r="L18" s="31"/>
    </row>
    <row r="19" spans="2:12" s="9" customFormat="1" ht="12">
      <c r="B19" s="33">
        <v>2</v>
      </c>
      <c r="C19" s="129" t="s">
        <v>84</v>
      </c>
      <c r="D19" s="130"/>
      <c r="E19" s="131"/>
      <c r="F19" s="27" t="s">
        <v>79</v>
      </c>
      <c r="G19" s="36">
        <v>2</v>
      </c>
      <c r="H19" s="34">
        <v>57</v>
      </c>
      <c r="I19" s="30">
        <f>+G19*H19</f>
        <v>114</v>
      </c>
      <c r="K19" s="31"/>
    </row>
    <row r="20" spans="2:12" s="9" customFormat="1" ht="12">
      <c r="B20" s="33"/>
      <c r="C20" s="129"/>
      <c r="D20" s="130"/>
      <c r="E20" s="131"/>
      <c r="F20" s="27" t="s">
        <v>19</v>
      </c>
      <c r="G20" s="36">
        <v>2</v>
      </c>
      <c r="H20" s="34">
        <f>1750*1.1</f>
        <v>1925.0000000000002</v>
      </c>
      <c r="I20" s="30"/>
      <c r="K20" s="31"/>
    </row>
    <row r="21" spans="2:12" s="9" customFormat="1" ht="12">
      <c r="B21" s="33"/>
      <c r="C21" s="129"/>
      <c r="D21" s="130"/>
      <c r="E21" s="131"/>
      <c r="F21" s="27" t="s">
        <v>19</v>
      </c>
      <c r="G21" s="36">
        <v>2</v>
      </c>
      <c r="H21" s="34"/>
      <c r="I21" s="30"/>
      <c r="K21" s="31"/>
    </row>
    <row r="22" spans="2:12" s="9" customFormat="1" ht="12">
      <c r="B22" s="33"/>
      <c r="C22" s="129"/>
      <c r="D22" s="130"/>
      <c r="E22" s="131"/>
      <c r="F22" s="27" t="s">
        <v>19</v>
      </c>
      <c r="G22" s="36">
        <v>1</v>
      </c>
      <c r="H22" s="34"/>
      <c r="I22" s="30"/>
      <c r="K22" s="31"/>
    </row>
    <row r="23" spans="2:12" s="9" customFormat="1" ht="12">
      <c r="B23" s="107" t="s">
        <v>57</v>
      </c>
      <c r="C23" s="108"/>
      <c r="D23" s="108"/>
      <c r="E23" s="108"/>
      <c r="F23" s="108"/>
      <c r="G23" s="108"/>
      <c r="H23" s="133"/>
      <c r="I23" s="37">
        <f>SUM(I18:I22)</f>
        <v>514.40000000000009</v>
      </c>
    </row>
    <row r="24" spans="2:12" s="9" customFormat="1" ht="12">
      <c r="B24" s="15"/>
      <c r="G24" s="10"/>
      <c r="I24" s="16"/>
    </row>
    <row r="25" spans="2:12" s="9" customFormat="1" ht="12">
      <c r="B25" s="124" t="s">
        <v>58</v>
      </c>
      <c r="C25" s="125"/>
      <c r="D25" s="125"/>
      <c r="E25" s="125"/>
      <c r="F25" s="125"/>
      <c r="G25" s="125"/>
      <c r="H25" s="125"/>
      <c r="I25" s="126"/>
    </row>
    <row r="26" spans="2:12" s="9" customFormat="1" ht="12">
      <c r="B26" s="23" t="s">
        <v>25</v>
      </c>
      <c r="C26" s="59" t="s">
        <v>59</v>
      </c>
      <c r="D26" s="127" t="s">
        <v>39</v>
      </c>
      <c r="E26" s="128"/>
      <c r="F26" s="127" t="s">
        <v>4</v>
      </c>
      <c r="G26" s="128"/>
      <c r="H26" s="59" t="s">
        <v>60</v>
      </c>
      <c r="I26" s="25" t="s">
        <v>29</v>
      </c>
    </row>
    <row r="27" spans="2:12" s="9" customFormat="1" ht="12">
      <c r="B27" s="33">
        <v>1</v>
      </c>
      <c r="C27" s="38"/>
      <c r="D27" s="134"/>
      <c r="E27" s="135"/>
      <c r="F27" s="136"/>
      <c r="G27" s="137"/>
      <c r="H27" s="39"/>
      <c r="I27" s="30"/>
    </row>
    <row r="28" spans="2:12" s="9" customFormat="1" ht="12">
      <c r="B28" s="107" t="s">
        <v>37</v>
      </c>
      <c r="C28" s="108"/>
      <c r="D28" s="108"/>
      <c r="E28" s="108"/>
      <c r="F28" s="108"/>
      <c r="G28" s="108"/>
      <c r="H28" s="108"/>
      <c r="I28" s="32">
        <f>SUM(I27)</f>
        <v>0</v>
      </c>
    </row>
    <row r="29" spans="2:12" s="9" customFormat="1" ht="12">
      <c r="B29" s="15"/>
      <c r="G29" s="10"/>
      <c r="I29" s="16"/>
    </row>
    <row r="30" spans="2:12" s="9" customFormat="1" ht="12">
      <c r="B30" s="124" t="s">
        <v>61</v>
      </c>
      <c r="C30" s="125"/>
      <c r="D30" s="125"/>
      <c r="E30" s="125"/>
      <c r="F30" s="125"/>
      <c r="G30" s="125"/>
      <c r="H30" s="125"/>
      <c r="I30" s="126"/>
    </row>
    <row r="31" spans="2:12" s="9" customFormat="1" ht="12">
      <c r="B31" s="23" t="s">
        <v>62</v>
      </c>
      <c r="C31" s="127" t="s">
        <v>63</v>
      </c>
      <c r="D31" s="128"/>
      <c r="E31" s="59" t="s">
        <v>70</v>
      </c>
      <c r="F31" s="59" t="s">
        <v>71</v>
      </c>
      <c r="G31" s="59" t="s">
        <v>72</v>
      </c>
      <c r="H31" s="59" t="s">
        <v>30</v>
      </c>
      <c r="I31" s="25" t="s">
        <v>29</v>
      </c>
    </row>
    <row r="32" spans="2:12" s="9" customFormat="1" ht="12">
      <c r="B32" s="26">
        <v>1</v>
      </c>
      <c r="C32" s="140" t="s">
        <v>86</v>
      </c>
      <c r="D32" s="141"/>
      <c r="E32" s="56">
        <v>39369</v>
      </c>
      <c r="F32" s="57">
        <v>2.2000000000000002</v>
      </c>
      <c r="G32" s="40">
        <f>E32*F32</f>
        <v>86611.8</v>
      </c>
      <c r="H32" s="29">
        <v>16</v>
      </c>
      <c r="I32" s="30">
        <f>G32/H32</f>
        <v>5413.2375000000002</v>
      </c>
      <c r="J32" s="35"/>
      <c r="K32" s="31"/>
    </row>
    <row r="33" spans="1:14" s="9" customFormat="1" ht="12">
      <c r="B33" s="107" t="s">
        <v>37</v>
      </c>
      <c r="C33" s="108"/>
      <c r="D33" s="108"/>
      <c r="E33" s="108"/>
      <c r="F33" s="108"/>
      <c r="G33" s="108"/>
      <c r="H33" s="108"/>
      <c r="I33" s="32">
        <f>SUM(I32:I32)</f>
        <v>5413.2375000000002</v>
      </c>
    </row>
    <row r="34" spans="1:14" s="9" customFormat="1" ht="12">
      <c r="B34" s="15"/>
      <c r="C34" s="10"/>
      <c r="D34" s="10"/>
      <c r="F34" s="35"/>
      <c r="G34" s="10"/>
      <c r="I34" s="16"/>
    </row>
    <row r="35" spans="1:14" s="9" customFormat="1" ht="12.75" thickBot="1">
      <c r="B35" s="15"/>
      <c r="G35" s="10"/>
      <c r="I35" s="16"/>
    </row>
    <row r="36" spans="1:14" s="9" customFormat="1" ht="15.75" thickBot="1">
      <c r="B36" s="138" t="s">
        <v>69</v>
      </c>
      <c r="C36" s="139"/>
      <c r="D36" s="139"/>
      <c r="E36" s="139"/>
      <c r="F36" s="139"/>
      <c r="G36" s="139"/>
      <c r="H36" s="139"/>
      <c r="I36" s="41">
        <f>+ROUND(I14+I23+I28+I33,0)</f>
        <v>6071</v>
      </c>
      <c r="J36" s="42"/>
      <c r="K36" s="43"/>
      <c r="L36" s="44"/>
      <c r="N36" s="12"/>
    </row>
    <row r="37" spans="1:14" s="9" customFormat="1" ht="12">
      <c r="B37" s="10"/>
      <c r="G37" s="10"/>
      <c r="I37" s="11"/>
      <c r="K37" s="45"/>
    </row>
    <row r="38" spans="1:14" s="9" customFormat="1" ht="12">
      <c r="B38" s="10"/>
      <c r="G38" s="10"/>
      <c r="I38" s="11"/>
      <c r="K38" s="45"/>
    </row>
    <row r="39" spans="1:14" s="9" customFormat="1" ht="12">
      <c r="B39" s="10"/>
      <c r="G39" s="10"/>
      <c r="H39" s="46"/>
      <c r="I39" s="11"/>
      <c r="K39" s="45"/>
    </row>
    <row r="40" spans="1:14" s="51" customFormat="1" ht="14.25">
      <c r="A40" s="47"/>
      <c r="B40" s="48"/>
      <c r="C40" s="48"/>
      <c r="D40" s="49"/>
      <c r="E40" s="49"/>
      <c r="F40" s="49"/>
      <c r="G40" s="50"/>
    </row>
    <row r="41" spans="1:14" s="9" customFormat="1" ht="12">
      <c r="B41" s="10"/>
      <c r="G41" s="10"/>
      <c r="H41" s="46"/>
      <c r="I41" s="11"/>
      <c r="K41" s="52"/>
    </row>
    <row r="42" spans="1:14" s="9" customFormat="1" ht="12">
      <c r="B42" s="10"/>
      <c r="G42" s="10"/>
      <c r="I42" s="11"/>
      <c r="K42" s="53"/>
    </row>
    <row r="43" spans="1:14" s="9" customFormat="1">
      <c r="B43" s="10"/>
      <c r="C43" s="12"/>
      <c r="D43" s="12"/>
      <c r="G43" s="10"/>
      <c r="I43" s="11"/>
      <c r="N43" s="12"/>
    </row>
    <row r="44" spans="1:14" s="11" customFormat="1">
      <c r="A44" s="12"/>
      <c r="B44" s="12"/>
      <c r="C44" s="12"/>
      <c r="D44" s="12"/>
      <c r="E44" s="12"/>
      <c r="F44" s="12"/>
      <c r="G44" s="12"/>
      <c r="H44" s="12"/>
      <c r="J44" s="9"/>
      <c r="K44" s="9"/>
      <c r="L44" s="9"/>
      <c r="M44" s="9"/>
      <c r="N44" s="12"/>
    </row>
    <row r="45" spans="1:14" s="11" customFormat="1">
      <c r="A45" s="12"/>
      <c r="B45" s="12"/>
      <c r="C45" s="12"/>
      <c r="D45" s="12"/>
      <c r="E45" s="12"/>
      <c r="F45" s="12"/>
      <c r="G45" s="12"/>
      <c r="H45" s="12"/>
      <c r="J45" s="9"/>
      <c r="K45" s="9"/>
      <c r="L45" s="9"/>
      <c r="M45" s="9"/>
      <c r="N45" s="12"/>
    </row>
    <row r="46" spans="1:14" s="11" customFormat="1">
      <c r="A46" s="12"/>
      <c r="B46" s="12"/>
      <c r="C46" s="12"/>
      <c r="D46" s="12"/>
      <c r="E46" s="12"/>
      <c r="F46" s="12"/>
      <c r="G46" s="12"/>
      <c r="H46" s="12"/>
      <c r="J46" s="9"/>
      <c r="K46" s="9"/>
      <c r="L46" s="9"/>
      <c r="M46" s="9"/>
      <c r="N46" s="12"/>
    </row>
    <row r="47" spans="1:14" s="11" customFormat="1">
      <c r="A47" s="12"/>
      <c r="B47" s="12"/>
      <c r="C47" s="12"/>
      <c r="D47" s="12"/>
      <c r="E47" s="12"/>
      <c r="F47" s="12"/>
      <c r="G47" s="12"/>
      <c r="H47" s="12"/>
      <c r="J47" s="9"/>
      <c r="K47" s="9"/>
      <c r="L47" s="9"/>
      <c r="M47" s="9"/>
      <c r="N47" s="12"/>
    </row>
    <row r="48" spans="1:14" s="11" customFormat="1">
      <c r="A48" s="12"/>
      <c r="B48" s="12"/>
      <c r="C48" s="12"/>
      <c r="D48" s="12"/>
      <c r="E48" s="12"/>
      <c r="F48" s="12"/>
      <c r="G48" s="12"/>
      <c r="H48" s="12"/>
      <c r="J48" s="9"/>
      <c r="K48" s="9"/>
      <c r="L48" s="9"/>
      <c r="M48" s="9"/>
      <c r="N48" s="12"/>
    </row>
    <row r="49" spans="1:14" s="11" customFormat="1">
      <c r="A49" s="12"/>
      <c r="B49" s="12"/>
      <c r="C49" s="12"/>
      <c r="D49" s="12"/>
      <c r="E49" s="12"/>
      <c r="F49" s="12"/>
      <c r="G49" s="12"/>
      <c r="H49" s="12"/>
      <c r="J49" s="9"/>
      <c r="K49" s="9"/>
      <c r="L49" s="9"/>
      <c r="M49" s="9"/>
      <c r="N49" s="12"/>
    </row>
    <row r="50" spans="1:14" s="11" customFormat="1">
      <c r="A50" s="12"/>
      <c r="B50" s="12"/>
      <c r="C50" s="12"/>
      <c r="D50" s="12"/>
      <c r="E50" s="12"/>
      <c r="F50" s="12"/>
      <c r="G50" s="12"/>
      <c r="H50" s="12"/>
      <c r="J50" s="9"/>
      <c r="K50" s="9"/>
      <c r="L50" s="9"/>
      <c r="M50" s="9"/>
      <c r="N50" s="12"/>
    </row>
    <row r="51" spans="1:14" s="11" customFormat="1">
      <c r="A51" s="12"/>
      <c r="B51" s="12"/>
      <c r="C51" s="12"/>
      <c r="D51" s="12"/>
      <c r="E51" s="12"/>
      <c r="F51" s="12"/>
      <c r="G51" s="12"/>
      <c r="H51" s="12"/>
      <c r="J51" s="9"/>
      <c r="K51" s="9"/>
      <c r="L51" s="9"/>
      <c r="M51" s="9"/>
      <c r="N51" s="12"/>
    </row>
    <row r="52" spans="1:14" s="11" customFormat="1">
      <c r="A52" s="12"/>
      <c r="B52" s="12"/>
      <c r="C52" s="12"/>
      <c r="D52" s="12"/>
      <c r="E52" s="12"/>
      <c r="F52" s="12"/>
      <c r="G52" s="12"/>
      <c r="H52" s="12"/>
      <c r="J52" s="9"/>
      <c r="K52" s="9"/>
      <c r="L52" s="9"/>
      <c r="M52" s="9"/>
      <c r="N52" s="12"/>
    </row>
    <row r="53" spans="1:14" s="11" customFormat="1">
      <c r="A53" s="12"/>
      <c r="B53" s="12"/>
      <c r="C53" s="12"/>
      <c r="D53" s="12"/>
      <c r="E53" s="12"/>
      <c r="F53" s="12"/>
      <c r="G53" s="12"/>
      <c r="H53" s="12"/>
      <c r="J53" s="9"/>
      <c r="K53" s="9"/>
      <c r="L53" s="9"/>
      <c r="M53" s="9"/>
      <c r="N53" s="12"/>
    </row>
    <row r="54" spans="1:14" s="11" customFormat="1">
      <c r="A54" s="12"/>
      <c r="B54" s="12"/>
      <c r="C54" s="12"/>
      <c r="D54" s="12"/>
      <c r="E54" s="12"/>
      <c r="F54" s="12"/>
      <c r="G54" s="12"/>
      <c r="H54" s="12"/>
      <c r="J54" s="9"/>
      <c r="K54" s="9"/>
      <c r="L54" s="9"/>
      <c r="M54" s="9"/>
      <c r="N54" s="12"/>
    </row>
    <row r="55" spans="1:14" s="11" customFormat="1">
      <c r="A55" s="12"/>
      <c r="B55" s="12"/>
      <c r="C55" s="12"/>
      <c r="D55" s="12"/>
      <c r="E55" s="12"/>
      <c r="F55" s="12"/>
      <c r="G55" s="12"/>
      <c r="H55" s="12"/>
      <c r="J55" s="9"/>
      <c r="K55" s="9"/>
      <c r="L55" s="9"/>
      <c r="M55" s="9"/>
      <c r="N55" s="12"/>
    </row>
    <row r="56" spans="1:14" s="11" customFormat="1">
      <c r="A56" s="12"/>
      <c r="B56" s="12"/>
      <c r="C56" s="12"/>
      <c r="D56" s="12"/>
      <c r="E56" s="12"/>
      <c r="F56" s="12"/>
      <c r="G56" s="12"/>
      <c r="H56" s="12"/>
      <c r="J56" s="9"/>
      <c r="K56" s="9"/>
      <c r="L56" s="9"/>
      <c r="M56" s="9"/>
      <c r="N56" s="12"/>
    </row>
    <row r="57" spans="1:14" s="11" customFormat="1">
      <c r="A57" s="12"/>
      <c r="B57" s="12"/>
      <c r="C57" s="12"/>
      <c r="D57" s="12"/>
      <c r="E57" s="12"/>
      <c r="F57" s="12"/>
      <c r="G57" s="12"/>
      <c r="H57" s="12"/>
      <c r="J57" s="9"/>
      <c r="K57" s="9"/>
      <c r="L57" s="9"/>
      <c r="M57" s="9"/>
      <c r="N57" s="12"/>
    </row>
    <row r="58" spans="1:14" s="11" customFormat="1">
      <c r="A58" s="12"/>
      <c r="B58" s="12"/>
      <c r="C58" s="12"/>
      <c r="D58" s="12"/>
      <c r="E58" s="12"/>
      <c r="F58" s="12"/>
      <c r="G58" s="12"/>
      <c r="H58" s="12"/>
      <c r="J58" s="9"/>
      <c r="K58" s="9"/>
      <c r="L58" s="9"/>
      <c r="M58" s="9"/>
      <c r="N58" s="12"/>
    </row>
    <row r="59" spans="1:14" s="11" customFormat="1">
      <c r="A59" s="12"/>
      <c r="B59" s="12"/>
      <c r="C59" s="12"/>
      <c r="D59" s="12"/>
      <c r="E59" s="12"/>
      <c r="F59" s="12"/>
      <c r="G59" s="12"/>
      <c r="H59" s="12"/>
      <c r="J59" s="9"/>
      <c r="K59" s="9"/>
      <c r="L59" s="9"/>
      <c r="M59" s="9"/>
      <c r="N59" s="12"/>
    </row>
    <row r="60" spans="1:14" s="11" customFormat="1">
      <c r="A60" s="12"/>
      <c r="B60" s="12"/>
      <c r="C60" s="12"/>
      <c r="D60" s="12"/>
      <c r="E60" s="12"/>
      <c r="F60" s="12"/>
      <c r="G60" s="12"/>
      <c r="H60" s="12"/>
      <c r="J60" s="9"/>
      <c r="K60" s="9"/>
      <c r="L60" s="9"/>
      <c r="M60" s="9"/>
      <c r="N60" s="12"/>
    </row>
    <row r="61" spans="1:14" s="11" customFormat="1">
      <c r="A61" s="12"/>
      <c r="B61" s="12"/>
      <c r="C61" s="12"/>
      <c r="D61" s="12"/>
      <c r="E61" s="12"/>
      <c r="F61" s="12"/>
      <c r="G61" s="12"/>
      <c r="H61" s="12"/>
      <c r="J61" s="9"/>
      <c r="K61" s="9"/>
      <c r="L61" s="9"/>
      <c r="M61" s="9"/>
      <c r="N61" s="12"/>
    </row>
    <row r="62" spans="1:14" s="11" customFormat="1">
      <c r="A62" s="12"/>
      <c r="B62" s="12"/>
      <c r="C62" s="12"/>
      <c r="D62" s="12"/>
      <c r="E62" s="12"/>
      <c r="F62" s="12"/>
      <c r="G62" s="12"/>
      <c r="H62" s="12"/>
      <c r="J62" s="9"/>
      <c r="K62" s="9"/>
      <c r="L62" s="9"/>
      <c r="M62" s="9"/>
      <c r="N62" s="12"/>
    </row>
    <row r="63" spans="1:14" s="11" customFormat="1">
      <c r="A63" s="12"/>
      <c r="B63" s="12"/>
      <c r="C63" s="12"/>
      <c r="D63" s="12"/>
      <c r="E63" s="12"/>
      <c r="F63" s="12"/>
      <c r="G63" s="12"/>
      <c r="H63" s="12"/>
      <c r="J63" s="9"/>
      <c r="K63" s="9"/>
      <c r="L63" s="9"/>
      <c r="M63" s="9"/>
      <c r="N63" s="12"/>
    </row>
    <row r="64" spans="1:14" s="11" customFormat="1">
      <c r="A64" s="12"/>
      <c r="B64" s="12"/>
      <c r="C64" s="12"/>
      <c r="D64" s="12"/>
      <c r="E64" s="12"/>
      <c r="F64" s="12"/>
      <c r="G64" s="12"/>
      <c r="H64" s="12"/>
      <c r="J64" s="9"/>
      <c r="K64" s="9"/>
      <c r="L64" s="9"/>
      <c r="M64" s="9"/>
      <c r="N64" s="12"/>
    </row>
    <row r="65" spans="1:14" s="11" customFormat="1">
      <c r="A65" s="12"/>
      <c r="B65" s="12"/>
      <c r="C65" s="12"/>
      <c r="D65" s="12"/>
      <c r="E65" s="12"/>
      <c r="F65" s="12"/>
      <c r="G65" s="12"/>
      <c r="H65" s="12"/>
      <c r="J65" s="9"/>
      <c r="K65" s="9"/>
      <c r="L65" s="9"/>
      <c r="M65" s="9"/>
      <c r="N65" s="12"/>
    </row>
    <row r="66" spans="1:14" s="11" customFormat="1">
      <c r="A66" s="12"/>
      <c r="B66" s="12"/>
      <c r="C66" s="12"/>
      <c r="D66" s="12"/>
      <c r="E66" s="12"/>
      <c r="F66" s="12"/>
      <c r="G66" s="12"/>
      <c r="H66" s="12"/>
      <c r="J66" s="9"/>
      <c r="K66" s="9"/>
      <c r="L66" s="9"/>
      <c r="M66" s="9"/>
      <c r="N66" s="12"/>
    </row>
    <row r="67" spans="1:14" s="11" customFormat="1">
      <c r="A67" s="12"/>
      <c r="B67" s="12"/>
      <c r="C67" s="12"/>
      <c r="D67" s="12"/>
      <c r="E67" s="12"/>
      <c r="F67" s="12"/>
      <c r="G67" s="12"/>
      <c r="H67" s="12"/>
      <c r="J67" s="9"/>
      <c r="K67" s="9"/>
      <c r="L67" s="9"/>
      <c r="M67" s="9"/>
      <c r="N67" s="12"/>
    </row>
    <row r="68" spans="1:14" s="11" customFormat="1">
      <c r="A68" s="12"/>
      <c r="B68" s="12"/>
      <c r="C68" s="12"/>
      <c r="D68" s="12"/>
      <c r="E68" s="12"/>
      <c r="F68" s="12"/>
      <c r="G68" s="12"/>
      <c r="H68" s="12"/>
      <c r="J68" s="9"/>
      <c r="K68" s="9"/>
      <c r="L68" s="9"/>
      <c r="M68" s="9"/>
      <c r="N68" s="12"/>
    </row>
    <row r="69" spans="1:14" s="11" customFormat="1">
      <c r="A69" s="12"/>
      <c r="B69" s="12"/>
      <c r="C69" s="12"/>
      <c r="D69" s="12"/>
      <c r="E69" s="12"/>
      <c r="F69" s="12"/>
      <c r="G69" s="12"/>
      <c r="H69" s="12"/>
      <c r="J69" s="9"/>
      <c r="K69" s="9"/>
      <c r="L69" s="9"/>
      <c r="M69" s="9"/>
      <c r="N69" s="12"/>
    </row>
    <row r="70" spans="1:14" s="11" customFormat="1">
      <c r="A70" s="12"/>
      <c r="B70" s="12"/>
      <c r="C70" s="12"/>
      <c r="D70" s="12"/>
      <c r="E70" s="12"/>
      <c r="F70" s="12"/>
      <c r="G70" s="12"/>
      <c r="H70" s="12"/>
      <c r="J70" s="9"/>
      <c r="K70" s="9"/>
      <c r="L70" s="9"/>
      <c r="M70" s="9"/>
      <c r="N70" s="12"/>
    </row>
    <row r="71" spans="1:14" s="11" customFormat="1">
      <c r="A71" s="12"/>
      <c r="B71" s="12"/>
      <c r="C71" s="12"/>
      <c r="D71" s="12"/>
      <c r="E71" s="12"/>
      <c r="F71" s="12"/>
      <c r="G71" s="12"/>
      <c r="H71" s="12"/>
      <c r="J71" s="9"/>
      <c r="K71" s="9"/>
      <c r="L71" s="9"/>
      <c r="M71" s="9"/>
      <c r="N71" s="12"/>
    </row>
    <row r="72" spans="1:14" s="11" customFormat="1">
      <c r="A72" s="12"/>
      <c r="B72" s="12"/>
      <c r="C72" s="12"/>
      <c r="D72" s="12"/>
      <c r="E72" s="12"/>
      <c r="F72" s="12"/>
      <c r="G72" s="12"/>
      <c r="H72" s="12"/>
      <c r="J72" s="9"/>
      <c r="K72" s="9"/>
      <c r="L72" s="9"/>
      <c r="M72" s="9"/>
      <c r="N72" s="12"/>
    </row>
    <row r="73" spans="1:14" s="11" customFormat="1">
      <c r="A73" s="12"/>
      <c r="B73" s="12"/>
      <c r="C73" s="12"/>
      <c r="D73" s="12"/>
      <c r="E73" s="12"/>
      <c r="F73" s="12"/>
      <c r="G73" s="12"/>
      <c r="H73" s="12"/>
      <c r="J73" s="9"/>
      <c r="K73" s="9"/>
      <c r="L73" s="9"/>
      <c r="M73" s="9"/>
      <c r="N73" s="12"/>
    </row>
    <row r="74" spans="1:14" s="11" customFormat="1">
      <c r="A74" s="12"/>
      <c r="B74" s="12"/>
      <c r="C74" s="12"/>
      <c r="D74" s="12"/>
      <c r="E74" s="12"/>
      <c r="F74" s="12"/>
      <c r="G74" s="12"/>
      <c r="H74" s="12"/>
      <c r="J74" s="9"/>
      <c r="K74" s="9"/>
      <c r="L74" s="9"/>
      <c r="M74" s="9"/>
      <c r="N74" s="12"/>
    </row>
    <row r="75" spans="1:14" s="11" customFormat="1">
      <c r="A75" s="12"/>
      <c r="B75" s="12"/>
      <c r="C75" s="12"/>
      <c r="D75" s="12"/>
      <c r="E75" s="12"/>
      <c r="F75" s="12"/>
      <c r="G75" s="12"/>
      <c r="H75" s="12"/>
      <c r="J75" s="9"/>
      <c r="K75" s="9"/>
      <c r="L75" s="9"/>
      <c r="M75" s="9"/>
      <c r="N75" s="12"/>
    </row>
  </sheetData>
  <mergeCells count="31">
    <mergeCell ref="B36:H36"/>
    <mergeCell ref="C22:E22"/>
    <mergeCell ref="B23:H23"/>
    <mergeCell ref="B25:I25"/>
    <mergeCell ref="D26:E26"/>
    <mergeCell ref="F26:G26"/>
    <mergeCell ref="D27:E27"/>
    <mergeCell ref="F27:G27"/>
    <mergeCell ref="B28:H28"/>
    <mergeCell ref="B30:I30"/>
    <mergeCell ref="C31:D31"/>
    <mergeCell ref="C32:D32"/>
    <mergeCell ref="B33:H33"/>
    <mergeCell ref="C21:E21"/>
    <mergeCell ref="C9:D9"/>
    <mergeCell ref="C10:D10"/>
    <mergeCell ref="C11:D11"/>
    <mergeCell ref="C12:D12"/>
    <mergeCell ref="C13:D13"/>
    <mergeCell ref="B14:H14"/>
    <mergeCell ref="B16:I16"/>
    <mergeCell ref="C17:E17"/>
    <mergeCell ref="C18:E18"/>
    <mergeCell ref="C19:E19"/>
    <mergeCell ref="C20:E20"/>
    <mergeCell ref="B8:I8"/>
    <mergeCell ref="B2:I2"/>
    <mergeCell ref="B3:I3"/>
    <mergeCell ref="B4:I4"/>
    <mergeCell ref="C6:F6"/>
    <mergeCell ref="C7:F7"/>
  </mergeCells>
  <conditionalFormatting sqref="M36">
    <cfRule type="cellIs" dxfId="1" priority="1" operator="equal">
      <formula>ERROR</formula>
    </cfRule>
    <cfRule type="cellIs" dxfId="0" priority="2" operator="equal">
      <formula>"OK"</formula>
    </cfRule>
  </conditionalFormatting>
  <pageMargins left="0.7" right="0.7" top="0.75" bottom="0.75" header="0.3" footer="0.3"/>
  <pageSetup scale="57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ICCU (2)</vt:lpstr>
      <vt:lpstr>MEMORIA DE CALCULO</vt:lpstr>
      <vt:lpstr>1,01</vt:lpstr>
      <vt:lpstr>2.05</vt:lpstr>
      <vt:lpstr>3.02</vt:lpstr>
      <vt:lpstr>'ICCU (2)'!Área_de_impresión</vt:lpstr>
      <vt:lpstr>'ICCU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Heredia</dc:creator>
  <cp:lastModifiedBy>Daniel Heredia</cp:lastModifiedBy>
  <dcterms:created xsi:type="dcterms:W3CDTF">2021-10-28T14:17:02Z</dcterms:created>
  <dcterms:modified xsi:type="dcterms:W3CDTF">2021-12-13T22:32:05Z</dcterms:modified>
</cp:coreProperties>
</file>