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vnd.openxmlformats-officedocument.extended-properties+xml" PartName="/docProps/app.xml"/>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extended-properties" Target="docProps/app.xml"/><Relationship Id="rId2" Type="http://schemas.openxmlformats.org/package/2006/relationships/metadata/core-properties" Target="docProps/core.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valuación" sheetId="1" r:id="rId4"/>
  </sheets>
  <definedNames/>
  <calcPr/>
</workbook>
</file>

<file path=xl/sharedStrings.xml><?xml version="1.0" encoding="utf-8"?>
<sst xmlns="http://schemas.openxmlformats.org/spreadsheetml/2006/main" count="137" uniqueCount="94">
  <si>
    <t>LICITACION PUBLICA No. TMSA-LP-12-2021</t>
  </si>
  <si>
    <t>“Contratar el suministro, instalación y mantenimiento de puertas automáticas deslizantes de dos y cuatro hojas y equipos complementarios para estaciones del componente BRT del sistema de transporte masivo de la ciudad de Bogotá D.C.”</t>
  </si>
  <si>
    <t>EVALUACIÓN DE REQUISITOS FINANCIEROS Y ORGANIZACIONALES HABILITANTES</t>
  </si>
  <si>
    <t>PRESUPUESTO OFICIAL DEL PROCESO</t>
  </si>
  <si>
    <t>PRESUPUESTO OFICIAL LOTE 1</t>
  </si>
  <si>
    <t>PRESUPUESTO OFICIAL LOTE 2</t>
  </si>
  <si>
    <t>PRESUPUESTO OFICIAL LOTE 3</t>
  </si>
  <si>
    <t>1. EVALUACIÓN NUMERAL 2.1.2.2:</t>
  </si>
  <si>
    <t>INFORMACIÓN REQUERIDA</t>
  </si>
  <si>
    <t>PROPONENTE</t>
  </si>
  <si>
    <t>REPRESENTANTE 
LEGAL O APODERADO</t>
  </si>
  <si>
    <t xml:space="preserve">INFORMACIÓN        </t>
  </si>
  <si>
    <t>(CUMPLE S/N)</t>
  </si>
  <si>
    <t>Formato
No11</t>
  </si>
  <si>
    <t>RUP/Requisitos 2.1.2.4 y 2.1.2.5 Pliego Condiciones</t>
  </si>
  <si>
    <t>RUT/Formato 10</t>
  </si>
  <si>
    <t>Cédula representante legal o apoderado</t>
  </si>
  <si>
    <t>ASSA ABLOY  ENTRANCE SYSTEMS US INC.</t>
  </si>
  <si>
    <t>ALESSIA ISABEL ABELLO GALVIS</t>
  </si>
  <si>
    <t>N/A</t>
  </si>
  <si>
    <t>SI</t>
  </si>
  <si>
    <t>S</t>
  </si>
  <si>
    <t>CONSORCIO NAUTILUS
HB ESTRUCTURAS METÁLICAS S.A.S.  55%
MANATEE S.A.S.  45%</t>
  </si>
  <si>
    <t>ISABEL CRISTINA VÉLEZ ESCOBARRO</t>
  </si>
  <si>
    <t>PERSONAS JURÍDICAS</t>
  </si>
  <si>
    <t>ACTIVO TOTAL</t>
  </si>
  <si>
    <t>PASIVO TOTAL</t>
  </si>
  <si>
    <t>ACTIVO CORRIENTE</t>
  </si>
  <si>
    <t>PASIVO CORRIENTE</t>
  </si>
  <si>
    <t>UTILIDAD OPERACIONAL</t>
  </si>
  <si>
    <t>GASTOS DE INTERESES</t>
  </si>
  <si>
    <t>PATRIMONIO</t>
  </si>
  <si>
    <t>CUMPLIMIENTO DE INDICADORES FINANCIEROS</t>
  </si>
  <si>
    <t>CAPITAL DE TRABAJO MÍNIMO REQUERIDO</t>
  </si>
  <si>
    <t>CAPITAL DE TRABAJO MÍNIMO REQUERIDO LOTE 1</t>
  </si>
  <si>
    <t>CAPITAL DE TRABAJO MÍNIMO REQUERIDO LOTE 2</t>
  </si>
  <si>
    <t>CAPITAL DE TRABAJO MÍNIMO REQUERIDO LOTE 3</t>
  </si>
  <si>
    <t>INDICADOR</t>
  </si>
  <si>
    <t>Nivel de Endeudamiento (&lt;= 72%)</t>
  </si>
  <si>
    <t>Nivel de Liquidez
(&gt;= 1,3)</t>
  </si>
  <si>
    <t>Cobertura de Intereses (&gt;=0,64)</t>
  </si>
  <si>
    <t>Capital de Trabajo &gt;=30% del Presupuesto oficial por lote al que se presente.</t>
  </si>
  <si>
    <t>Rentabilidad del Patrimonio
 (&gt;= 2%)</t>
  </si>
  <si>
    <t>Rentabilidad del Activo (&gt;= 1%)</t>
  </si>
  <si>
    <t>CUMPLE (S/N)</t>
  </si>
  <si>
    <t>Indeterminado</t>
  </si>
  <si>
    <t>RESULTADO FPRELIMINAR</t>
  </si>
  <si>
    <t>CUMPLE S/N</t>
  </si>
  <si>
    <t>OBSERVACION</t>
  </si>
  <si>
    <t>CUMPLE CON LOS REQUISITOS FINANCIEROS Y ORGANIZACIONALES HABILITANTES.</t>
  </si>
  <si>
    <t>OBSERVACIONES</t>
  </si>
  <si>
    <t>EL PROPONENTE:</t>
  </si>
  <si>
    <t xml:space="preserve"> DEBE REMITIR:</t>
  </si>
  <si>
    <t>EL proponente en los términos de traslado del informe de evaluación allega con respecto a los estados financieros y sus notas, la traducción al idioma español con los valores re- expresados a la moneda funcional colombiana, a la tasa de cambio de la fecha de cierre de los mismos, avalados con la firma de un contador(a) público(a) con tarjeta profesional expedida por la Junta Central de Contadores de Colombia, de conformidad a lo requerido en el numeral 2.1.2.4 del Pliego de Condiciones. En el mismo sentido, allega un dictamen de los Estados Financieros del proponente Extranjero, emitido por la firma de contadores a la que pertenece el Auditor Externo que suscribe los estados financieros, en donde dictamina sobre su razonabilidad y consistencia.</t>
  </si>
  <si>
    <t>2. EVALUACIÓN NUMERAL 2.1.2.3:</t>
  </si>
  <si>
    <t>Valor Mínimo Indicador Financiación Garantizada</t>
  </si>
  <si>
    <t>FINANCIACIÓN GARANTIZADA MINIMA</t>
  </si>
  <si>
    <t>FINANCIACIÓN APORTADA POR EL PROPONENTE</t>
  </si>
  <si>
    <t>OBSERVACIÓN</t>
  </si>
  <si>
    <t>1. ASSA ABLOY  ENTRANCE SYSTEMS US INC.</t>
  </si>
  <si>
    <t>LOTE 1</t>
  </si>
  <si>
    <r>
      <t xml:space="preserve">TRM 25-NOV-2021
3.969,49 SE REALIZA CONVERSIÓN CON LA TRM DE LA FECHA DE RECEPCIÓN DE OFERTAS.
</t>
    </r>
    <r>
      <rPr>
        <rFont val="Arial"/>
        <b/>
        <sz val="8.0"/>
      </rPr>
      <t>CUMPLE PARA 3 LOTES</t>
    </r>
  </si>
  <si>
    <t>LOTE 2</t>
  </si>
  <si>
    <t>LOTE 3</t>
  </si>
  <si>
    <t>2. CONSORCIO NAUTILUS</t>
  </si>
  <si>
    <t>CUMPLE PARA 2 LOTES DE 3</t>
  </si>
  <si>
    <t xml:space="preserve">
HB ESTRUCTURAS METÁLICAS S.A.S.  55%
MANATEE S.A.S.  45%</t>
  </si>
  <si>
    <t xml:space="preserve">Carta de Crédito Stand By </t>
  </si>
  <si>
    <t>N. de la Garantía / Carta de Crédito Stand By</t>
  </si>
  <si>
    <t>Nombre Ordenante / Garantizado.</t>
  </si>
  <si>
    <t>Nombre del Banco Emisor</t>
  </si>
  <si>
    <t>Fecha de Emisión de la Garantía</t>
  </si>
  <si>
    <t>Nombre Beneficiario</t>
  </si>
  <si>
    <t>Vigencia</t>
  </si>
  <si>
    <r>
      <rPr>
        <rFont val="Arial"/>
        <b/>
        <sz val="20.0"/>
      </rPr>
      <t>*</t>
    </r>
    <r>
      <rPr>
        <rFont val="Arial"/>
        <b/>
        <sz val="14.0"/>
      </rPr>
      <t xml:space="preserve">  Certificado de Existencia y representacion legal  del Banco Aceptable y/o documento equivalente en la jurisdicción de su incorporación si el Banco Aceptable no es colombiano</t>
    </r>
  </si>
  <si>
    <r>
      <rPr>
        <rFont val="Arial"/>
        <b/>
        <sz val="20.0"/>
      </rPr>
      <t>**</t>
    </r>
    <r>
      <rPr>
        <rFont val="Arial"/>
        <b/>
        <sz val="14.0"/>
      </rPr>
      <t xml:space="preserve">  Valor</t>
    </r>
  </si>
  <si>
    <t>Garantia o Carta de Credito Stand By irrevocable, incondicional y a primera demanda  
SI / NO</t>
  </si>
  <si>
    <t>5583 53 238 08</t>
  </si>
  <si>
    <t>ASSA ABLOY ENTRANCE SYSTEMS US INC</t>
  </si>
  <si>
    <t>SKANDINAVISKA ENSKILDA BANKEN AB</t>
  </si>
  <si>
    <t>TRANSMILENIO S.A</t>
  </si>
  <si>
    <t>24/11/21 al 24-12-23</t>
  </si>
  <si>
    <t>1.680.000 USD</t>
  </si>
  <si>
    <t>Subsanó allegando Documentos de la persona que firma la Carta de Crédito Stand By, y documentos del banco emisor y notificador
No. de Folio 303 al 404</t>
  </si>
  <si>
    <t>Subsanó la Vigencia mínima de la garantia debe se de un (1) año contado a partir de la fecha de la presentación de la  Oferta, prorrogable por períodos sucesivos de un (1) año hasta que el Contratista
efectúe la totalidad de las instalaciones de puertas previstas en el contrato.
1. VIGENCIA DE LA CARTA DE CREDITO HASTA EL 24/12/23
Folio 385</t>
  </si>
  <si>
    <t>Subsanó allegando los documentos correspondientes del banco emisor y notificador para acreditar la capacidad juridica de los dos bancos. (Según Numeral 2.1.2.3) 
Entregó la traducción simple de la carta de crédito stand by según numeral 2.1.2.4 del Pliego de Condiciones Definitivo
No. de Folio 303 al 404</t>
  </si>
  <si>
    <t>W005074</t>
  </si>
  <si>
    <t>HB ESTRUCTURAS METALICAS S.A.S.</t>
  </si>
  <si>
    <t>BANCO DE OCCIDENTE</t>
  </si>
  <si>
    <t>24/11/21 al 24/11/22  (1 AÑO)</t>
  </si>
  <si>
    <t>W005075</t>
  </si>
  <si>
    <t>Valor total acreditado Carta de Crédito Stand by y/o garantia Bancaria</t>
  </si>
  <si>
    <t>TRM 
25-nov-20</t>
  </si>
  <si>
    <t xml:space="preserve">* Certificado de Existencia y representacion legal 
Junto a la Carta de Crédito Stand-By o Garantía Bancaria, el Proponente deberá acreditar la Capacidad Jurídica de quien la suscriba. Para ello aportará el certificado de existencia y representación legal emitido por la Superintendencia Financiera si el Banco Aceptable es colombiano o el documento equivalente en la jurisdicción de su incorporación si el Banco Aceptable no es colombiano. También deberá acreditarse la Capacidad Jurídica del banco notificador de la Carta de Crédito Stand-By si la misma es emitida por un Banco Aceptable extranjero.
Junto a la Garantía Bancaria a Primer Requerimiento, el Proponente deberá acreditar la Capacidad Jurídica de quien la suscriba. Para ello aportará el certificado de existencia y representación legal emitido por la Superintendencia Financiera si el Banco Aceptable es colombiano o el documento equivalente en la jurisdicción de su incorporación si el Banco Aceptable no es colombiano.
**  Si la Garantía Bancaria a Primer Requerimiento y/o Carta de Crédito Stand-By están  denominados en una moneda diferente al peso colombiano, TRANSMILENIO S.A.  convertirá la respectiva moneda al peso colombiano conforme a la TRM del día de inicio de la recepción de ofertas y determinará el valor acreditado como Vr. Recursos líquidos garantizados del lote L por el respectivo Proponente.  (25/11/2021) $3.969,49.
</t>
  </si>
</sst>
</file>

<file path=xl/styles.xml><?xml version="1.0" encoding="utf-8"?>
<styleSheet xmlns="http://schemas.openxmlformats.org/spreadsheetml/2006/main" xmlns:x14ac="http://schemas.microsoft.com/office/spreadsheetml/2009/9/ac" xmlns:mc="http://schemas.openxmlformats.org/markup-compatibility/2006">
  <numFmts count="10">
    <numFmt numFmtId="164" formatCode="_(* #,##0_);_(* \(#,##0\);_(* &quot;-&quot;??_);_(@_)"/>
    <numFmt numFmtId="165" formatCode="[$$-240A]\ #,##0;[$$-240A]\ \-#,##0"/>
    <numFmt numFmtId="166" formatCode="_-* #,##0\ _p_t_a_-;\-* #,##0\ _p_t_a_-;_-* &quot;-&quot;\ _p_t_a_-;_-@"/>
    <numFmt numFmtId="167" formatCode="#,##0_ ;\-#,##0\ "/>
    <numFmt numFmtId="168" formatCode="_-&quot;$&quot;\ * #,##0_-;\-&quot;$&quot;\ * #,##0_-;_-&quot;$&quot;\ * &quot;-&quot;_-;_-@"/>
    <numFmt numFmtId="169" formatCode="[$$-240A]\ #,##0"/>
    <numFmt numFmtId="170" formatCode="_-* #,##0.0000\ _p_t_a_-;\-* #,##0.0000\ _p_t_a_-;_-* &quot;-&quot;????\ _p_t_a_-;_-@"/>
    <numFmt numFmtId="171" formatCode="_-* #,##0.00\ _p_t_a_-;\-* #,##0.00\ _p_t_a_-;_-* &quot;-&quot;\ _p_t_a_-;_-@"/>
    <numFmt numFmtId="172" formatCode="_-&quot;$&quot;\ * #,##0_-;\-&quot;$&quot;\ * #,##0_-;_-&quot;$&quot;\ * &quot;-&quot;??_-;_-@"/>
    <numFmt numFmtId="173" formatCode="_-&quot;$&quot;\ * #,##0.00_-;\-&quot;$&quot;\ * #,##0.00_-;_-&quot;$&quot;\ * &quot;-&quot;??_-;_-@"/>
  </numFmts>
  <fonts count="25">
    <font>
      <sz val="10.0"/>
      <color rgb="FF000000"/>
      <name val="Arial"/>
    </font>
    <font>
      <b/>
      <sz val="16.0"/>
      <name val="Arial"/>
    </font>
    <font/>
    <font>
      <sz val="16.0"/>
      <name val="Arial"/>
    </font>
    <font>
      <sz val="10.0"/>
      <name val="Arial"/>
    </font>
    <font>
      <b/>
      <u/>
      <sz val="18.0"/>
      <name val="Arial"/>
    </font>
    <font>
      <b/>
      <u/>
      <sz val="18.0"/>
      <name val="Arial"/>
    </font>
    <font>
      <sz val="12.0"/>
      <name val="Arial"/>
    </font>
    <font>
      <b/>
      <u/>
      <sz val="16.0"/>
      <name val="Arial"/>
    </font>
    <font>
      <b/>
      <sz val="12.0"/>
      <name val="Arial"/>
    </font>
    <font>
      <b/>
      <sz val="14.0"/>
      <name val="Arial"/>
    </font>
    <font>
      <sz val="9.0"/>
      <name val="Arial"/>
    </font>
    <font>
      <b/>
      <sz val="11.0"/>
      <color rgb="FFFFFFFF"/>
      <name val="Arial"/>
    </font>
    <font>
      <b/>
      <sz val="10.0"/>
      <name val="Arial"/>
    </font>
    <font>
      <b/>
      <sz val="11.0"/>
      <name val="Arial"/>
    </font>
    <font>
      <sz val="11.0"/>
      <name val="Arial"/>
    </font>
    <font>
      <sz val="14.0"/>
      <name val="Arial"/>
    </font>
    <font>
      <sz val="10.0"/>
      <name val="Tahoma"/>
    </font>
    <font>
      <b/>
      <sz val="10.0"/>
      <name val="Tahoma"/>
    </font>
    <font>
      <sz val="13.0"/>
      <name val="Arial"/>
    </font>
    <font>
      <b/>
      <u/>
      <sz val="14.0"/>
      <name val="Arial"/>
    </font>
    <font>
      <b/>
      <sz val="13.0"/>
      <name val="Arial"/>
    </font>
    <font>
      <sz val="8.0"/>
      <name val="Arial"/>
    </font>
    <font>
      <b/>
      <sz val="14.0"/>
      <color rgb="FF000000"/>
      <name val="Calibri"/>
    </font>
    <font>
      <b/>
      <sz val="20.0"/>
      <name val="Arial"/>
    </font>
  </fonts>
  <fills count="6">
    <fill>
      <patternFill patternType="none"/>
    </fill>
    <fill>
      <patternFill patternType="lightGray"/>
    </fill>
    <fill>
      <patternFill patternType="solid">
        <fgColor rgb="FFFFFFFF"/>
        <bgColor rgb="FFFFFFFF"/>
      </patternFill>
    </fill>
    <fill>
      <patternFill patternType="solid">
        <fgColor rgb="FFD8D8D8"/>
        <bgColor rgb="FFD8D8D8"/>
      </patternFill>
    </fill>
    <fill>
      <patternFill patternType="solid">
        <fgColor rgb="FFDBE5F1"/>
        <bgColor rgb="FFDBE5F1"/>
      </patternFill>
    </fill>
    <fill>
      <patternFill patternType="solid">
        <fgColor rgb="FF92D050"/>
        <bgColor rgb="FF92D050"/>
      </patternFill>
    </fill>
  </fills>
  <borders count="95">
    <border/>
    <border>
      <left/>
      <top/>
      <bottom/>
    </border>
    <border>
      <top/>
      <bottom/>
    </border>
    <border>
      <right/>
      <top/>
      <bottom/>
    </border>
    <border>
      <left/>
      <right/>
      <top/>
      <bottom/>
    </border>
    <border>
      <left style="medium">
        <color rgb="FF000000"/>
      </left>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top style="medium">
        <color rgb="FF000000"/>
      </top>
      <bottom style="medium">
        <color rgb="FF000000"/>
      </bottom>
    </border>
    <border>
      <left style="medium">
        <color rgb="FF000000"/>
      </left>
      <top style="medium">
        <color rgb="FF000000"/>
      </top>
    </border>
    <border>
      <top style="medium">
        <color rgb="FF000000"/>
      </top>
    </border>
    <border>
      <right/>
      <top style="medium">
        <color rgb="FF000000"/>
      </top>
    </border>
    <border>
      <left style="medium">
        <color rgb="FF000000"/>
      </left>
      <right style="medium">
        <color rgb="FF000000"/>
      </right>
      <top style="medium">
        <color rgb="FF000000"/>
      </top>
    </border>
    <border>
      <left/>
      <top style="medium">
        <color rgb="FF000000"/>
      </top>
      <bottom style="thin">
        <color rgb="FF000000"/>
      </bottom>
    </border>
    <border>
      <top style="medium">
        <color rgb="FF000000"/>
      </top>
      <bottom style="thin">
        <color rgb="FF000000"/>
      </bottom>
    </border>
    <border>
      <right/>
      <top style="medium">
        <color rgb="FF000000"/>
      </top>
      <bottom style="thin">
        <color rgb="FF000000"/>
      </bottom>
    </border>
    <border>
      <right style="medium">
        <color rgb="FF000000"/>
      </right>
      <top style="medium">
        <color rgb="FF000000"/>
      </top>
    </border>
    <border>
      <left style="medium">
        <color rgb="FF000000"/>
      </left>
      <bottom style="medium">
        <color rgb="FF000000"/>
      </bottom>
    </border>
    <border>
      <bottom style="medium">
        <color rgb="FF000000"/>
      </bottom>
    </border>
    <border>
      <right/>
      <bottom style="medium">
        <color rgb="FF000000"/>
      </bottom>
    </border>
    <border>
      <left style="medium">
        <color rgb="FF000000"/>
      </left>
      <right style="medium">
        <color rgb="FF000000"/>
      </right>
      <bottom style="medium">
        <color rgb="FF000000"/>
      </bottom>
    </border>
    <border>
      <left/>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right/>
      <top style="thin">
        <color rgb="FF000000"/>
      </top>
      <bottom style="medium">
        <color rgb="FF000000"/>
      </bottom>
    </border>
    <border>
      <right style="medium">
        <color rgb="FF000000"/>
      </right>
      <bottom style="medium">
        <color rgb="FF000000"/>
      </bottom>
    </border>
    <border>
      <left style="thin">
        <color rgb="FF000000"/>
      </left>
      <right style="thin">
        <color rgb="FF000000"/>
      </right>
      <top style="medium">
        <color rgb="FF000000"/>
      </top>
      <bottom style="thin">
        <color rgb="FF000000"/>
      </bottom>
    </border>
    <border>
      <left style="thin">
        <color rgb="FF000000"/>
      </left>
      <top style="medium">
        <color rgb="FF000000"/>
      </top>
      <bottom style="thin">
        <color rgb="FF000000"/>
      </bottom>
    </border>
    <border>
      <right style="thin">
        <color rgb="FF000000"/>
      </right>
      <top style="medium">
        <color rgb="FF000000"/>
      </top>
      <bottom style="thin">
        <color rgb="FF000000"/>
      </bottom>
    </border>
    <border>
      <left style="medium">
        <color rgb="FF000000"/>
      </left>
      <top style="medium">
        <color rgb="FF000000"/>
      </top>
      <bottom style="thin">
        <color rgb="FF000000"/>
      </bottom>
    </border>
    <border>
      <right style="medium">
        <color rgb="FF000000"/>
      </right>
      <top style="medium">
        <color rgb="FF000000"/>
      </top>
      <bottom style="thin">
        <color rgb="FF000000"/>
      </bottom>
    </border>
    <border>
      <left style="thin">
        <color rgb="FF000000"/>
      </left>
      <right style="thin">
        <color rgb="FF000000"/>
      </right>
      <top style="thin">
        <color rgb="FF000000"/>
      </top>
    </border>
    <border>
      <left style="thin">
        <color rgb="FF000000"/>
      </left>
      <top style="thin">
        <color rgb="FF000000"/>
      </top>
    </border>
    <border>
      <right style="thin">
        <color rgb="FF000000"/>
      </right>
      <top style="thin">
        <color rgb="FF000000"/>
      </top>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left style="medium">
        <color rgb="FF000000"/>
      </left>
      <top style="thin">
        <color rgb="FF000000"/>
      </top>
    </border>
    <border>
      <right style="medium">
        <color rgb="FF000000"/>
      </right>
      <top style="thin">
        <color rgb="FF000000"/>
      </top>
    </border>
    <border>
      <left style="thin">
        <color rgb="FF000000"/>
      </left>
      <right style="thin">
        <color rgb="FF000000"/>
      </right>
      <bottom style="thin">
        <color rgb="FF000000"/>
      </bottom>
    </border>
    <border>
      <left style="thin">
        <color rgb="FF000000"/>
      </left>
      <bottom style="thin">
        <color rgb="FF000000"/>
      </bottom>
    </border>
    <border>
      <right style="thin">
        <color rgb="FF000000"/>
      </right>
      <bottom style="thin">
        <color rgb="FF000000"/>
      </bottom>
    </border>
    <border>
      <left style="medium">
        <color rgb="FF000000"/>
      </left>
      <bottom style="thin">
        <color rgb="FF000000"/>
      </bottom>
    </border>
    <border>
      <right style="medium">
        <color rgb="FF000000"/>
      </right>
      <bottom style="thin">
        <color rgb="FF000000"/>
      </bottom>
    </border>
    <border>
      <top style="medium">
        <color rgb="FF000000"/>
      </top>
      <bottom style="medium">
        <color rgb="FF000000"/>
      </bottom>
    </border>
    <border>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top style="medium">
        <color rgb="FF000000"/>
      </top>
      <bottom style="medium">
        <color rgb="FF000000"/>
      </bottom>
    </border>
    <border>
      <left style="medium">
        <color rgb="FF000000"/>
      </left>
      <right style="thin">
        <color rgb="FF000000"/>
      </right>
      <top/>
      <bottom/>
    </border>
    <border>
      <left style="thin">
        <color rgb="FF000000"/>
      </left>
      <top/>
      <bottom style="thin">
        <color rgb="FF000000"/>
      </bottom>
    </border>
    <border>
      <right style="thin">
        <color rgb="FF000000"/>
      </right>
      <top/>
      <bottom style="thin">
        <color rgb="FF000000"/>
      </bottom>
    </border>
    <border>
      <left style="thin">
        <color rgb="FF000000"/>
      </left>
      <right style="thin">
        <color rgb="FF000000"/>
      </right>
      <top/>
      <bottom style="thin">
        <color rgb="FF000000"/>
      </bottom>
    </border>
    <border>
      <right style="medium">
        <color rgb="FF000000"/>
      </right>
      <top/>
      <bottom style="thin">
        <color rgb="FF000000"/>
      </bottom>
    </border>
    <border>
      <left style="medium">
        <color rgb="FF000000"/>
      </left>
      <right style="thin">
        <color rgb="FF000000"/>
      </right>
      <top style="thin">
        <color rgb="FF000000"/>
      </top>
    </border>
    <border>
      <right style="medium">
        <color rgb="FF000000"/>
      </right>
      <top style="thin">
        <color rgb="FF000000"/>
      </top>
      <bottom style="thin">
        <color rgb="FF000000"/>
      </bottom>
    </border>
    <border>
      <left style="medium">
        <color rgb="FF000000"/>
      </left>
      <right style="thin">
        <color rgb="FF000000"/>
      </right>
      <bottom style="medium">
        <color rgb="FF000000"/>
      </bottom>
    </border>
    <border>
      <left style="thin">
        <color rgb="FF000000"/>
      </left>
      <bottom style="medium">
        <color rgb="FF000000"/>
      </bottom>
    </border>
    <border>
      <right style="thin">
        <color rgb="FF000000"/>
      </right>
      <bottom style="medium">
        <color rgb="FF000000"/>
      </bottom>
    </border>
    <border>
      <left style="thin">
        <color rgb="FF000000"/>
      </left>
      <top style="thin">
        <color rgb="FF000000"/>
      </top>
      <bottom style="medium">
        <color rgb="FF000000"/>
      </bottom>
    </border>
    <border>
      <right style="medium">
        <color rgb="FF000000"/>
      </right>
      <top style="thin">
        <color rgb="FF000000"/>
      </top>
      <bottom style="medium">
        <color rgb="FF000000"/>
      </bottom>
    </border>
    <border>
      <right/>
      <top style="medium">
        <color rgb="FF000000"/>
      </top>
      <bottom style="medium">
        <color rgb="FF000000"/>
      </bottom>
    </border>
    <border>
      <left style="medium">
        <color rgb="FF000000"/>
      </left>
      <bottom/>
    </border>
    <border>
      <bottom/>
    </border>
    <border>
      <right/>
      <bottom/>
    </border>
    <border>
      <left style="medium">
        <color rgb="FF000000"/>
      </left>
      <right style="thin">
        <color rgb="FF000000"/>
      </right>
    </border>
    <border>
      <left style="thin">
        <color rgb="FF000000"/>
      </left>
      <right style="thin">
        <color rgb="FF000000"/>
      </right>
    </border>
    <border>
      <left style="thin">
        <color rgb="FF000000"/>
      </left>
      <right style="medium">
        <color rgb="FF000000"/>
      </right>
      <top/>
      <bottom/>
    </border>
    <border>
      <left style="medium">
        <color rgb="FF000000"/>
      </left>
      <right style="thin">
        <color rgb="FF000000"/>
      </right>
      <top style="thin">
        <color rgb="FF000000"/>
      </top>
      <bottom/>
    </border>
    <border>
      <left style="medium">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medium">
        <color rgb="FF000000"/>
      </left>
      <right style="thin">
        <color rgb="FF000000"/>
      </right>
      <top style="thin">
        <color rgb="FF000000"/>
      </top>
      <bottom style="thin">
        <color rgb="FF000000"/>
      </bottom>
    </border>
    <border>
      <right style="thin">
        <color rgb="FF000000"/>
      </right>
      <top style="thin">
        <color rgb="FF000000"/>
      </top>
      <bottom style="thin">
        <color rgb="FF000000"/>
      </bottom>
    </border>
    <border>
      <left style="medium">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medium">
        <color rgb="FF000000"/>
      </bottom>
    </border>
    <border>
      <left style="medium">
        <color rgb="FF000000"/>
      </left>
      <top style="medium">
        <color rgb="FF000000"/>
      </top>
      <bottom/>
    </border>
    <border>
      <top style="medium">
        <color rgb="FF000000"/>
      </top>
      <bottom/>
    </border>
    <border>
      <right style="thin">
        <color rgb="FF000000"/>
      </right>
      <top style="medium">
        <color rgb="FF000000"/>
      </top>
      <bottom/>
    </border>
    <border>
      <left style="thin">
        <color rgb="FF000000"/>
      </left>
      <right style="medium">
        <color rgb="FF000000"/>
      </right>
      <top style="medium">
        <color rgb="FF000000"/>
      </top>
      <bottom/>
    </border>
    <border>
      <right style="medium">
        <color rgb="FF000000"/>
      </right>
      <top style="medium">
        <color rgb="FF000000"/>
      </top>
      <bottom/>
    </border>
    <border>
      <left style="medium">
        <color rgb="FF000000"/>
      </left>
      <right style="thin">
        <color rgb="FF000000"/>
      </right>
      <top style="thin">
        <color rgb="FF000000"/>
      </top>
      <bottom style="medium">
        <color rgb="FF000000"/>
      </bottom>
    </border>
    <border>
      <right style="thin">
        <color rgb="FF000000"/>
      </right>
      <top style="thin">
        <color rgb="FF000000"/>
      </top>
      <bottom style="medium">
        <color rgb="FF000000"/>
      </bottom>
    </border>
    <border>
      <left style="medium">
        <color rgb="FF000000"/>
      </left>
      <top/>
      <bottom/>
    </border>
    <border>
      <right style="medium">
        <color rgb="FF000000"/>
      </right>
      <top/>
      <bottom/>
    </border>
    <border>
      <left/>
      <top/>
      <bottom style="medium">
        <color rgb="FF000000"/>
      </bottom>
    </border>
    <border>
      <right style="medium">
        <color rgb="FF000000"/>
      </right>
      <top/>
      <bottom style="medium">
        <color rgb="FF000000"/>
      </bottom>
    </border>
    <border>
      <left style="medium">
        <color rgb="FF000000"/>
      </left>
      <right/>
      <top style="medium">
        <color rgb="FF000000"/>
      </top>
      <bottom style="medium">
        <color rgb="FF000000"/>
      </bottom>
    </border>
    <border>
      <left style="medium">
        <color rgb="FF000000"/>
      </left>
    </border>
    <border>
      <right style="medium">
        <color rgb="FF000000"/>
      </right>
    </border>
    <border>
      <left style="medium">
        <color rgb="FF000000"/>
      </left>
      <right style="medium">
        <color rgb="FF000000"/>
      </right>
    </border>
    <border>
      <right/>
    </border>
    <border>
      <left style="thin">
        <color rgb="FF000000"/>
      </left>
      <right style="thin">
        <color rgb="FF000000"/>
      </right>
      <top style="thin">
        <color rgb="FF000000"/>
      </top>
      <bottom/>
    </border>
    <border>
      <left style="thin">
        <color rgb="FF000000"/>
      </left>
      <right style="thin">
        <color rgb="FF000000"/>
      </right>
      <bottom style="medium">
        <color rgb="FF000000"/>
      </bottom>
    </border>
    <border>
      <left style="thin">
        <color rgb="FF000000"/>
      </left>
      <right style="thin">
        <color rgb="FF000000"/>
      </right>
      <top/>
      <bottom style="medium">
        <color rgb="FF000000"/>
      </bottom>
    </border>
    <border>
      <left style="thin">
        <color rgb="FF000000"/>
      </left>
      <right/>
      <top style="medium">
        <color rgb="FF000000"/>
      </top>
      <bottom style="thin">
        <color rgb="FF000000"/>
      </bottom>
    </border>
    <border>
      <left style="thin">
        <color rgb="FF000000"/>
      </left>
      <right style="medium">
        <color rgb="FF000000"/>
      </right>
      <top style="thin">
        <color rgb="FF000000"/>
      </top>
      <bottom style="medium">
        <color rgb="FF000000"/>
      </bottom>
    </border>
    <border>
      <left style="medium">
        <color rgb="FF000000"/>
      </left>
      <right style="thin">
        <color rgb="FF000000"/>
      </right>
      <top/>
      <bottom style="thin">
        <color rgb="FF000000"/>
      </bottom>
    </border>
    <border>
      <left style="thin">
        <color rgb="FF000000"/>
      </left>
      <right/>
      <top/>
      <bottom style="medium">
        <color rgb="FF000000"/>
      </bottom>
    </border>
    <border>
      <left style="thin">
        <color rgb="FF000000"/>
      </left>
      <right style="medium">
        <color rgb="FF000000"/>
      </right>
      <top style="thin">
        <color rgb="FF000000"/>
      </top>
      <bottom style="thin">
        <color rgb="FF000000"/>
      </bottom>
    </border>
  </borders>
  <cellStyleXfs count="1">
    <xf borderId="0" fillId="0" fontId="0" numFmtId="0" applyAlignment="1" applyFont="1"/>
  </cellStyleXfs>
  <cellXfs count="226">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2" fillId="0" fontId="2" numFmtId="0" xfId="0" applyBorder="1" applyFont="1"/>
    <xf borderId="3" fillId="0" fontId="2" numFmtId="0" xfId="0" applyBorder="1" applyFont="1"/>
    <xf borderId="4" fillId="2" fontId="3" numFmtId="164" xfId="0" applyAlignment="1" applyBorder="1" applyFont="1" applyNumberFormat="1">
      <alignment vertical="center"/>
    </xf>
    <xf borderId="4" fillId="2" fontId="4" numFmtId="0" xfId="0" applyAlignment="1" applyBorder="1" applyFont="1">
      <alignment vertical="center"/>
    </xf>
    <xf borderId="4" fillId="2" fontId="3" numFmtId="0" xfId="0" applyAlignment="1" applyBorder="1" applyFont="1">
      <alignment shrinkToFit="0" vertical="center" wrapText="1"/>
    </xf>
    <xf borderId="1" fillId="2" fontId="3" numFmtId="0" xfId="0" applyAlignment="1" applyBorder="1" applyFont="1">
      <alignment horizontal="center" shrinkToFit="0" vertical="center" wrapText="1"/>
    </xf>
    <xf borderId="1" fillId="2" fontId="1" numFmtId="0" xfId="0" applyAlignment="1" applyBorder="1" applyFont="1">
      <alignment horizontal="center" vertical="center"/>
    </xf>
    <xf borderId="4" fillId="2" fontId="1" numFmtId="0" xfId="0" applyAlignment="1" applyBorder="1" applyFont="1">
      <alignment vertical="center"/>
    </xf>
    <xf borderId="5" fillId="2" fontId="5" numFmtId="0" xfId="0" applyAlignment="1" applyBorder="1" applyFont="1">
      <alignment horizontal="left" vertical="center"/>
    </xf>
    <xf borderId="6" fillId="0" fontId="2" numFmtId="0" xfId="0" applyBorder="1" applyFont="1"/>
    <xf borderId="7" fillId="2" fontId="6" numFmtId="165" xfId="0" applyAlignment="1" applyBorder="1" applyFont="1" applyNumberFormat="1">
      <alignment horizontal="right" vertical="center"/>
    </xf>
    <xf borderId="4" fillId="2" fontId="1" numFmtId="165" xfId="0" applyAlignment="1" applyBorder="1" applyFont="1" applyNumberFormat="1">
      <alignment horizontal="right" vertical="center"/>
    </xf>
    <xf borderId="4" fillId="2" fontId="7" numFmtId="166" xfId="0" applyAlignment="1" applyBorder="1" applyFont="1" applyNumberFormat="1">
      <alignment vertical="center"/>
    </xf>
    <xf borderId="4" fillId="2" fontId="7" numFmtId="0" xfId="0" applyAlignment="1" applyBorder="1" applyFont="1">
      <alignment vertical="center"/>
    </xf>
    <xf borderId="5" fillId="2" fontId="1" numFmtId="0" xfId="0" applyAlignment="1" applyBorder="1" applyFont="1">
      <alignment horizontal="left" vertical="center"/>
    </xf>
    <xf borderId="7" fillId="2" fontId="1" numFmtId="165" xfId="0" applyAlignment="1" applyBorder="1" applyFont="1" applyNumberFormat="1">
      <alignment horizontal="right" vertical="center"/>
    </xf>
    <xf borderId="4" fillId="2" fontId="8" numFmtId="0" xfId="0" applyAlignment="1" applyBorder="1" applyFont="1">
      <alignment vertical="center"/>
    </xf>
    <xf borderId="4" fillId="2" fontId="1" numFmtId="0" xfId="0" applyAlignment="1" applyBorder="1" applyFont="1">
      <alignment horizontal="left" vertical="center"/>
    </xf>
    <xf borderId="4" fillId="2" fontId="9" numFmtId="0" xfId="0" applyAlignment="1" applyBorder="1" applyFont="1">
      <alignment horizontal="left" vertical="center"/>
    </xf>
    <xf borderId="4" fillId="2" fontId="9" numFmtId="166" xfId="0" applyAlignment="1" applyBorder="1" applyFont="1" applyNumberFormat="1">
      <alignment vertical="center"/>
    </xf>
    <xf borderId="4" fillId="2" fontId="9" numFmtId="167" xfId="0" applyAlignment="1" applyBorder="1" applyFont="1" applyNumberFormat="1">
      <alignment vertical="center"/>
    </xf>
    <xf borderId="4" fillId="2" fontId="7" numFmtId="168" xfId="0" applyAlignment="1" applyBorder="1" applyFont="1" applyNumberFormat="1">
      <alignment vertical="center"/>
    </xf>
    <xf borderId="4" fillId="2" fontId="9" numFmtId="0" xfId="0" applyAlignment="1" applyBorder="1" applyFont="1">
      <alignment vertical="center"/>
    </xf>
    <xf borderId="8" fillId="2" fontId="10" numFmtId="0" xfId="0" applyAlignment="1" applyBorder="1" applyFont="1">
      <alignment horizontal="center" shrinkToFit="0" vertical="center" wrapText="1"/>
    </xf>
    <xf borderId="9" fillId="0" fontId="2" numFmtId="0" xfId="0" applyBorder="1" applyFont="1"/>
    <xf borderId="10" fillId="0" fontId="2" numFmtId="0" xfId="0" applyBorder="1" applyFont="1"/>
    <xf borderId="11" fillId="2" fontId="10" numFmtId="0" xfId="0" applyAlignment="1" applyBorder="1" applyFont="1">
      <alignment horizontal="center" shrinkToFit="0" vertical="center" wrapText="1"/>
    </xf>
    <xf borderId="12" fillId="2" fontId="10" numFmtId="0" xfId="0" applyAlignment="1" applyBorder="1" applyFont="1">
      <alignment horizontal="center" vertical="center"/>
    </xf>
    <xf borderId="13" fillId="0" fontId="2" numFmtId="0" xfId="0" applyBorder="1" applyFont="1"/>
    <xf borderId="14" fillId="0" fontId="2" numFmtId="0" xfId="0" applyBorder="1" applyFont="1"/>
    <xf borderId="15" fillId="0" fontId="2" numFmtId="0" xfId="0" applyBorder="1" applyFont="1"/>
    <xf borderId="4" fillId="2" fontId="10" numFmtId="0" xfId="0" applyAlignment="1" applyBorder="1" applyFont="1">
      <alignment horizontal="center" shrinkToFit="0" vertical="center" wrapText="1"/>
    </xf>
    <xf borderId="16" fillId="0" fontId="2" numFmtId="0" xfId="0" applyBorder="1" applyFont="1"/>
    <xf borderId="17" fillId="0" fontId="2" numFmtId="0" xfId="0" applyBorder="1" applyFont="1"/>
    <xf borderId="18" fillId="0" fontId="2" numFmtId="0" xfId="0" applyBorder="1" applyFont="1"/>
    <xf borderId="19" fillId="0" fontId="2" numFmtId="0" xfId="0" applyBorder="1" applyFont="1"/>
    <xf borderId="20" fillId="2" fontId="10" numFmtId="0" xfId="0" applyAlignment="1" applyBorder="1" applyFont="1">
      <alignment horizontal="center" shrinkToFit="0" vertical="center" wrapText="1"/>
    </xf>
    <xf borderId="21" fillId="0" fontId="10" numFmtId="0" xfId="0" applyAlignment="1" applyBorder="1" applyFont="1">
      <alignment horizontal="center" shrinkToFit="0" vertical="center" wrapText="1"/>
    </xf>
    <xf borderId="21" fillId="2" fontId="10" numFmtId="0" xfId="0" applyAlignment="1" applyBorder="1" applyFont="1">
      <alignment horizontal="center" shrinkToFit="0" vertical="center" wrapText="1"/>
    </xf>
    <xf borderId="22" fillId="2" fontId="10" numFmtId="0" xfId="0" applyAlignment="1" applyBorder="1" applyFont="1">
      <alignment horizontal="center" shrinkToFit="0" vertical="center" wrapText="1"/>
    </xf>
    <xf borderId="23" fillId="0" fontId="2" numFmtId="0" xfId="0" applyBorder="1" applyFont="1"/>
    <xf borderId="24" fillId="0" fontId="10" numFmtId="0" xfId="0" applyAlignment="1" applyBorder="1" applyFont="1">
      <alignment horizontal="center" vertical="center"/>
    </xf>
    <xf borderId="25" fillId="0" fontId="10" numFmtId="0" xfId="0" applyAlignment="1" applyBorder="1" applyFont="1">
      <alignment horizontal="left" shrinkToFit="0" vertical="center" wrapText="1"/>
    </xf>
    <xf borderId="26" fillId="0" fontId="2" numFmtId="0" xfId="0" applyBorder="1" applyFont="1"/>
    <xf borderId="24" fillId="0" fontId="10" numFmtId="165" xfId="0" applyAlignment="1" applyBorder="1" applyFont="1" applyNumberFormat="1">
      <alignment horizontal="center" shrinkToFit="0" vertical="center" wrapText="1"/>
    </xf>
    <xf borderId="25" fillId="0" fontId="10" numFmtId="165" xfId="0" applyAlignment="1" applyBorder="1" applyFont="1" applyNumberFormat="1">
      <alignment horizontal="center" shrinkToFit="0" vertical="center" wrapText="1"/>
    </xf>
    <xf borderId="27" fillId="2" fontId="10" numFmtId="165" xfId="0" applyAlignment="1" applyBorder="1" applyFont="1" applyNumberFormat="1">
      <alignment horizontal="center" shrinkToFit="0" vertical="center" wrapText="1"/>
    </xf>
    <xf borderId="28" fillId="0" fontId="2" numFmtId="0" xfId="0" applyBorder="1" applyFont="1"/>
    <xf borderId="4" fillId="2" fontId="10" numFmtId="165" xfId="0" applyAlignment="1" applyBorder="1" applyFont="1" applyNumberFormat="1">
      <alignment horizontal="center" shrinkToFit="0" vertical="center" wrapText="1"/>
    </xf>
    <xf borderId="29" fillId="0" fontId="10" numFmtId="0" xfId="0" applyAlignment="1" applyBorder="1" applyFont="1">
      <alignment horizontal="center" vertical="center"/>
    </xf>
    <xf borderId="30" fillId="0" fontId="10" numFmtId="0" xfId="0" applyAlignment="1" applyBorder="1" applyFont="1">
      <alignment horizontal="left" shrinkToFit="0" vertical="center" wrapText="1"/>
    </xf>
    <xf borderId="31" fillId="0" fontId="2" numFmtId="0" xfId="0" applyBorder="1" applyFont="1"/>
    <xf borderId="29" fillId="0" fontId="10" numFmtId="165" xfId="0" applyAlignment="1" applyBorder="1" applyFont="1" applyNumberFormat="1">
      <alignment horizontal="center" shrinkToFit="0" vertical="center" wrapText="1"/>
    </xf>
    <xf borderId="32" fillId="0" fontId="10" numFmtId="165" xfId="0" applyAlignment="1" applyBorder="1" applyFont="1" applyNumberFormat="1">
      <alignment horizontal="center" shrinkToFit="0" vertical="center" wrapText="1"/>
    </xf>
    <xf borderId="33" fillId="0" fontId="10" numFmtId="165" xfId="0" applyAlignment="1" applyBorder="1" applyFont="1" applyNumberFormat="1">
      <alignment horizontal="center" shrinkToFit="0" vertical="center" wrapText="1"/>
    </xf>
    <xf borderId="34" fillId="0" fontId="10" numFmtId="165" xfId="0" applyAlignment="1" applyBorder="1" applyFont="1" applyNumberFormat="1">
      <alignment horizontal="center" shrinkToFit="0" vertical="center" wrapText="1"/>
    </xf>
    <xf borderId="35" fillId="0" fontId="2" numFmtId="0" xfId="0" applyBorder="1" applyFont="1"/>
    <xf borderId="0" fillId="0" fontId="10" numFmtId="165" xfId="0" applyAlignment="1" applyFont="1" applyNumberFormat="1">
      <alignment horizontal="center" shrinkToFit="0" vertical="center" wrapText="1"/>
    </xf>
    <xf borderId="36" fillId="0" fontId="2" numFmtId="0" xfId="0" applyBorder="1" applyFont="1"/>
    <xf borderId="37" fillId="0" fontId="2" numFmtId="0" xfId="0" applyBorder="1" applyFont="1"/>
    <xf borderId="38" fillId="0" fontId="2" numFmtId="0" xfId="0" applyBorder="1" applyFont="1"/>
    <xf borderId="39" fillId="0" fontId="2" numFmtId="0" xfId="0" applyBorder="1" applyFont="1"/>
    <xf borderId="40" fillId="0" fontId="2" numFmtId="0" xfId="0" applyBorder="1" applyFont="1"/>
    <xf borderId="4" fillId="2" fontId="11" numFmtId="169" xfId="0" applyAlignment="1" applyBorder="1" applyFont="1" applyNumberFormat="1">
      <alignment vertical="center"/>
    </xf>
    <xf borderId="4" fillId="2" fontId="11" numFmtId="0" xfId="0" applyAlignment="1" applyBorder="1" applyFont="1">
      <alignment vertical="center"/>
    </xf>
    <xf borderId="4" fillId="2" fontId="12" numFmtId="167" xfId="0" applyAlignment="1" applyBorder="1" applyFont="1" applyNumberFormat="1">
      <alignment vertical="center"/>
    </xf>
    <xf borderId="4" fillId="2" fontId="12" numFmtId="0" xfId="0" applyAlignment="1" applyBorder="1" applyFont="1">
      <alignment horizontal="center" vertical="center"/>
    </xf>
    <xf borderId="4" fillId="2" fontId="13" numFmtId="0" xfId="0" applyAlignment="1" applyBorder="1" applyFont="1">
      <alignment horizontal="center" vertical="center"/>
    </xf>
    <xf borderId="4" fillId="2" fontId="14" numFmtId="0" xfId="0" applyAlignment="1" applyBorder="1" applyFont="1">
      <alignment horizontal="center" vertical="center"/>
    </xf>
    <xf borderId="4" fillId="2" fontId="15" numFmtId="0" xfId="0" applyAlignment="1" applyBorder="1" applyFont="1">
      <alignment vertical="center"/>
    </xf>
    <xf borderId="4" fillId="2" fontId="14" numFmtId="0" xfId="0" applyAlignment="1" applyBorder="1" applyFont="1">
      <alignment horizontal="left" shrinkToFit="0" vertical="center" wrapText="1"/>
    </xf>
    <xf borderId="4" fillId="2" fontId="15" numFmtId="0" xfId="0" applyAlignment="1" applyBorder="1" applyFont="1">
      <alignment horizontal="center" vertical="center"/>
    </xf>
    <xf borderId="1" fillId="2" fontId="10" numFmtId="0" xfId="0" applyAlignment="1" applyBorder="1" applyFont="1">
      <alignment horizontal="left" shrinkToFit="0" vertical="center" wrapText="1"/>
    </xf>
    <xf borderId="5" fillId="2" fontId="10" numFmtId="0" xfId="0" applyAlignment="1" applyBorder="1" applyFont="1">
      <alignment horizontal="center" shrinkToFit="0" vertical="center" wrapText="1"/>
    </xf>
    <xf borderId="41" fillId="0" fontId="2" numFmtId="0" xfId="0" applyBorder="1" applyFont="1"/>
    <xf borderId="42" fillId="0" fontId="2" numFmtId="0" xfId="0" applyBorder="1" applyFont="1"/>
    <xf borderId="43" fillId="2" fontId="10" numFmtId="0" xfId="0" applyAlignment="1" applyBorder="1" applyFont="1">
      <alignment horizontal="center" shrinkToFit="0" vertical="center" wrapText="1"/>
    </xf>
    <xf borderId="44" fillId="2" fontId="10" numFmtId="0" xfId="0" applyAlignment="1" applyBorder="1" applyFont="1">
      <alignment horizontal="center" shrinkToFit="0" vertical="center" wrapText="1"/>
    </xf>
    <xf borderId="45" fillId="2" fontId="10" numFmtId="0" xfId="0" applyAlignment="1" applyBorder="1" applyFont="1">
      <alignment horizontal="center" vertical="center"/>
    </xf>
    <xf borderId="46" fillId="2" fontId="10" numFmtId="0" xfId="0" applyAlignment="1" applyBorder="1" applyFont="1">
      <alignment horizontal="left" shrinkToFit="0" vertical="center" wrapText="1"/>
    </xf>
    <xf borderId="47" fillId="0" fontId="2" numFmtId="0" xfId="0" applyBorder="1" applyFont="1"/>
    <xf borderId="48" fillId="2" fontId="16" numFmtId="167" xfId="0" applyAlignment="1" applyBorder="1" applyFont="1" applyNumberFormat="1">
      <alignment horizontal="right" shrinkToFit="0" vertical="center" wrapText="1"/>
    </xf>
    <xf borderId="46" fillId="2" fontId="16" numFmtId="167" xfId="0" applyAlignment="1" applyBorder="1" applyFont="1" applyNumberFormat="1">
      <alignment horizontal="center" shrinkToFit="0" vertical="center" wrapText="1"/>
    </xf>
    <xf borderId="49" fillId="0" fontId="2" numFmtId="0" xfId="0" applyBorder="1" applyFont="1"/>
    <xf borderId="50" fillId="0" fontId="10" numFmtId="0" xfId="0" applyAlignment="1" applyBorder="1" applyFont="1">
      <alignment horizontal="center" vertical="center"/>
    </xf>
    <xf borderId="32" fillId="2" fontId="16" numFmtId="167" xfId="0" applyAlignment="1" applyBorder="1" applyFont="1" applyNumberFormat="1">
      <alignment horizontal="right" shrinkToFit="0" vertical="center" wrapText="1"/>
    </xf>
    <xf borderId="33" fillId="2" fontId="16" numFmtId="167" xfId="0" applyAlignment="1" applyBorder="1" applyFont="1" applyNumberFormat="1">
      <alignment horizontal="center" shrinkToFit="0" vertical="center" wrapText="1"/>
    </xf>
    <xf borderId="51" fillId="0" fontId="2" numFmtId="0" xfId="0" applyBorder="1" applyFont="1"/>
    <xf borderId="52" fillId="0" fontId="2" numFmtId="0" xfId="0" applyBorder="1" applyFont="1"/>
    <xf borderId="53" fillId="0" fontId="2" numFmtId="0" xfId="0" applyBorder="1" applyFont="1"/>
    <xf borderId="54" fillId="0" fontId="2" numFmtId="0" xfId="0" applyBorder="1" applyFont="1"/>
    <xf borderId="21" fillId="2" fontId="16" numFmtId="167" xfId="0" applyAlignment="1" applyBorder="1" applyFont="1" applyNumberFormat="1">
      <alignment horizontal="right" shrinkToFit="0" vertical="center" wrapText="1"/>
    </xf>
    <xf borderId="55" fillId="2" fontId="16" numFmtId="167" xfId="0" applyAlignment="1" applyBorder="1" applyFont="1" applyNumberFormat="1">
      <alignment horizontal="center" shrinkToFit="0" vertical="center" wrapText="1"/>
    </xf>
    <xf borderId="56" fillId="0" fontId="2" numFmtId="0" xfId="0" applyBorder="1" applyFont="1"/>
    <xf borderId="4" fillId="2" fontId="17" numFmtId="0" xfId="0" applyAlignment="1" applyBorder="1" applyFont="1">
      <alignment horizontal="left" vertical="center"/>
    </xf>
    <xf borderId="4" fillId="2" fontId="18" numFmtId="0" xfId="0" applyAlignment="1" applyBorder="1" applyFont="1">
      <alignment horizontal="center" vertical="center"/>
    </xf>
    <xf borderId="4" fillId="2" fontId="18" numFmtId="170" xfId="0" applyAlignment="1" applyBorder="1" applyFont="1" applyNumberFormat="1">
      <alignment horizontal="center" vertical="center"/>
    </xf>
    <xf borderId="4" fillId="2" fontId="15" numFmtId="166" xfId="0" applyAlignment="1" applyBorder="1" applyFont="1" applyNumberFormat="1">
      <alignment horizontal="right" shrinkToFit="0" vertical="center" wrapText="1"/>
    </xf>
    <xf borderId="4" fillId="2" fontId="9" numFmtId="0" xfId="0" applyAlignment="1" applyBorder="1" applyFont="1">
      <alignment horizontal="center" vertical="center"/>
    </xf>
    <xf borderId="4" fillId="2" fontId="19" numFmtId="0" xfId="0" applyAlignment="1" applyBorder="1" applyFont="1">
      <alignment vertical="center"/>
    </xf>
    <xf borderId="4" fillId="2" fontId="10" numFmtId="0" xfId="0" applyAlignment="1" applyBorder="1" applyFont="1">
      <alignment horizontal="left" vertical="center"/>
    </xf>
    <xf borderId="4" fillId="2" fontId="15" numFmtId="171" xfId="0" applyAlignment="1" applyBorder="1" applyFont="1" applyNumberFormat="1">
      <alignment horizontal="right" shrinkToFit="0" vertical="center" wrapText="1"/>
    </xf>
    <xf borderId="5" fillId="2" fontId="9" numFmtId="0" xfId="0" applyAlignment="1" applyBorder="1" applyFont="1">
      <alignment horizontal="center" shrinkToFit="0" vertical="center" wrapText="1"/>
    </xf>
    <xf borderId="57" fillId="0" fontId="2" numFmtId="0" xfId="0" applyBorder="1" applyFont="1"/>
    <xf borderId="7" fillId="2" fontId="10" numFmtId="172" xfId="0" applyAlignment="1" applyBorder="1" applyFont="1" applyNumberFormat="1">
      <alignment horizontal="center" shrinkToFit="0" vertical="center" wrapText="1"/>
    </xf>
    <xf borderId="7" fillId="2" fontId="10" numFmtId="173" xfId="0" applyAlignment="1" applyBorder="1" applyFont="1" applyNumberFormat="1">
      <alignment horizontal="center" shrinkToFit="0" vertical="center" wrapText="1"/>
    </xf>
    <xf borderId="4" fillId="2" fontId="9" numFmtId="0" xfId="0" applyAlignment="1" applyBorder="1" applyFont="1">
      <alignment horizontal="center" shrinkToFit="0" vertical="center" wrapText="1"/>
    </xf>
    <xf borderId="4" fillId="2" fontId="15" numFmtId="169" xfId="0" applyAlignment="1" applyBorder="1" applyFont="1" applyNumberFormat="1">
      <alignment horizontal="right" shrinkToFit="0" vertical="center" wrapText="1"/>
    </xf>
    <xf borderId="4" fillId="2" fontId="15" numFmtId="10" xfId="0" applyAlignment="1" applyBorder="1" applyFont="1" applyNumberFormat="1">
      <alignment horizontal="right" shrinkToFit="0" vertical="center" wrapText="1"/>
    </xf>
    <xf borderId="1" fillId="2" fontId="9" numFmtId="0" xfId="0" applyAlignment="1" applyBorder="1" applyFont="1">
      <alignment horizontal="left" shrinkToFit="0" vertical="center" wrapText="1"/>
    </xf>
    <xf borderId="8" fillId="2" fontId="10" numFmtId="0" xfId="0" applyAlignment="1" applyBorder="1" applyFont="1">
      <alignment horizontal="center" vertical="center"/>
    </xf>
    <xf borderId="5" fillId="2" fontId="10" numFmtId="0" xfId="0" applyAlignment="1" applyBorder="1" applyFont="1">
      <alignment horizontal="center" vertical="center"/>
    </xf>
    <xf borderId="4" fillId="2" fontId="10" numFmtId="0" xfId="0" applyAlignment="1" applyBorder="1" applyFont="1">
      <alignment horizontal="center" vertical="center"/>
    </xf>
    <xf borderId="4" fillId="2" fontId="10" numFmtId="0" xfId="0" applyAlignment="1" applyBorder="1" applyFont="1">
      <alignment vertical="center"/>
    </xf>
    <xf borderId="58" fillId="0" fontId="2" numFmtId="0" xfId="0" applyBorder="1" applyFont="1"/>
    <xf borderId="59" fillId="0" fontId="2" numFmtId="0" xfId="0" applyBorder="1" applyFont="1"/>
    <xf borderId="60" fillId="0" fontId="2" numFmtId="0" xfId="0" applyBorder="1" applyFont="1"/>
    <xf borderId="61" fillId="0" fontId="10" numFmtId="0" xfId="0" applyAlignment="1" applyBorder="1" applyFont="1">
      <alignment horizontal="center" shrinkToFit="0" vertical="center" wrapText="1"/>
    </xf>
    <xf borderId="62" fillId="0" fontId="10" numFmtId="0" xfId="0" applyAlignment="1" applyBorder="1" applyFont="1">
      <alignment horizontal="center" shrinkToFit="0" vertical="center" wrapText="1"/>
    </xf>
    <xf borderId="63" fillId="2" fontId="10" numFmtId="0" xfId="0" applyAlignment="1" applyBorder="1" applyFont="1">
      <alignment horizontal="center" shrinkToFit="0" vertical="center" wrapText="1"/>
    </xf>
    <xf borderId="64" fillId="2" fontId="10" numFmtId="0" xfId="0" applyAlignment="1" applyBorder="1" applyFont="1">
      <alignment horizontal="center" vertical="center"/>
    </xf>
    <xf borderId="25" fillId="2" fontId="10" numFmtId="0" xfId="0" applyAlignment="1" applyBorder="1" applyFont="1">
      <alignment horizontal="left" shrinkToFit="0" vertical="center" wrapText="1"/>
    </xf>
    <xf borderId="65" fillId="2" fontId="16" numFmtId="10" xfId="0" applyAlignment="1" applyBorder="1" applyFont="1" applyNumberFormat="1">
      <alignment horizontal="center" vertical="center"/>
    </xf>
    <xf borderId="24" fillId="2" fontId="16" numFmtId="2" xfId="0" applyAlignment="1" applyBorder="1" applyFont="1" applyNumberFormat="1">
      <alignment horizontal="center" vertical="center"/>
    </xf>
    <xf borderId="24" fillId="2" fontId="16" numFmtId="167" xfId="0" applyAlignment="1" applyBorder="1" applyFont="1" applyNumberFormat="1">
      <alignment horizontal="center" vertical="center"/>
    </xf>
    <xf borderId="24" fillId="2" fontId="16" numFmtId="10" xfId="0" applyAlignment="1" applyBorder="1" applyFont="1" applyNumberFormat="1">
      <alignment horizontal="center" vertical="center"/>
    </xf>
    <xf borderId="66" fillId="2" fontId="10" numFmtId="0" xfId="0" applyAlignment="1" applyBorder="1" applyFont="1">
      <alignment horizontal="center" vertical="center"/>
    </xf>
    <xf borderId="67" fillId="0" fontId="10" numFmtId="0" xfId="0" applyAlignment="1" applyBorder="1" applyFont="1">
      <alignment horizontal="center" vertical="center"/>
    </xf>
    <xf borderId="33" fillId="0" fontId="10" numFmtId="0" xfId="0" applyAlignment="1" applyBorder="1" applyFont="1">
      <alignment horizontal="left" shrinkToFit="0" vertical="center" wrapText="1"/>
    </xf>
    <xf borderId="68" fillId="0" fontId="2" numFmtId="0" xfId="0" applyBorder="1" applyFont="1"/>
    <xf borderId="69" fillId="0" fontId="16" numFmtId="10" xfId="0" applyAlignment="1" applyBorder="1" applyFont="1" applyNumberFormat="1">
      <alignment horizontal="center" vertical="center"/>
    </xf>
    <xf borderId="43" fillId="0" fontId="16" numFmtId="2" xfId="0" applyAlignment="1" applyBorder="1" applyFont="1" applyNumberFormat="1">
      <alignment horizontal="center" vertical="center"/>
    </xf>
    <xf borderId="43" fillId="2" fontId="16" numFmtId="167" xfId="0" applyAlignment="1" applyBorder="1" applyFont="1" applyNumberFormat="1">
      <alignment horizontal="center" vertical="center"/>
    </xf>
    <xf borderId="43" fillId="0" fontId="16" numFmtId="10" xfId="0" applyAlignment="1" applyBorder="1" applyFont="1" applyNumberFormat="1">
      <alignment horizontal="center" vertical="center"/>
    </xf>
    <xf borderId="70" fillId="0" fontId="10" numFmtId="0" xfId="0" applyAlignment="1" applyBorder="1" applyFont="1">
      <alignment horizontal="center" vertical="center"/>
    </xf>
    <xf borderId="0" fillId="0" fontId="10" numFmtId="0" xfId="0" applyAlignment="1" applyFont="1">
      <alignment horizontal="center" vertical="center"/>
    </xf>
    <xf borderId="4" fillId="2" fontId="20" numFmtId="0" xfId="0" applyAlignment="1" applyBorder="1" applyFont="1">
      <alignment horizontal="left" vertical="center"/>
    </xf>
    <xf borderId="4" fillId="2" fontId="16" numFmtId="4" xfId="0" applyAlignment="1" applyBorder="1" applyFont="1" applyNumberFormat="1">
      <alignment horizontal="center" vertical="center"/>
    </xf>
    <xf borderId="4" fillId="2" fontId="16" numFmtId="10" xfId="0" applyAlignment="1" applyBorder="1" applyFont="1" applyNumberFormat="1">
      <alignment horizontal="center" vertical="center"/>
    </xf>
    <xf borderId="4" fillId="2" fontId="16" numFmtId="0" xfId="0" applyAlignment="1" applyBorder="1" applyFont="1">
      <alignment vertical="center"/>
    </xf>
    <xf borderId="71" fillId="2" fontId="10" numFmtId="0" xfId="0" applyAlignment="1" applyBorder="1" applyFont="1">
      <alignment horizontal="center" shrinkToFit="0" vertical="center" wrapText="1"/>
    </xf>
    <xf borderId="72" fillId="0" fontId="2" numFmtId="0" xfId="0" applyBorder="1" applyFont="1"/>
    <xf borderId="73" fillId="0" fontId="2" numFmtId="0" xfId="0" applyBorder="1" applyFont="1"/>
    <xf borderId="74" fillId="2" fontId="10" numFmtId="4" xfId="0" applyAlignment="1" applyBorder="1" applyFont="1" applyNumberFormat="1">
      <alignment horizontal="center" shrinkToFit="0" vertical="center" wrapText="1"/>
    </xf>
    <xf borderId="71" fillId="2" fontId="10" numFmtId="10" xfId="0" applyAlignment="1" applyBorder="1" applyFont="1" applyNumberFormat="1">
      <alignment horizontal="center" vertical="center"/>
    </xf>
    <xf borderId="75" fillId="0" fontId="2" numFmtId="0" xfId="0" applyBorder="1" applyFont="1"/>
    <xf borderId="67" fillId="2" fontId="10" numFmtId="0" xfId="0" applyAlignment="1" applyBorder="1" applyFont="1">
      <alignment horizontal="center" vertical="center"/>
    </xf>
    <xf borderId="33" fillId="2" fontId="10" numFmtId="0" xfId="0" applyAlignment="1" applyBorder="1" applyFont="1">
      <alignment horizontal="left" shrinkToFit="0" vertical="center" wrapText="1"/>
    </xf>
    <xf borderId="43" fillId="2" fontId="10" numFmtId="0" xfId="0" applyAlignment="1" applyBorder="1" applyFont="1">
      <alignment horizontal="center" vertical="center"/>
    </xf>
    <xf borderId="53" fillId="0" fontId="16" numFmtId="10" xfId="0" applyAlignment="1" applyBorder="1" applyFont="1" applyNumberFormat="1">
      <alignment horizontal="center" shrinkToFit="0" vertical="center" wrapText="1"/>
    </xf>
    <xf borderId="76" fillId="0" fontId="10" numFmtId="0" xfId="0" applyAlignment="1" applyBorder="1" applyFont="1">
      <alignment horizontal="center" vertical="center"/>
    </xf>
    <xf borderId="55" fillId="2" fontId="10" numFmtId="0" xfId="0" applyAlignment="1" applyBorder="1" applyFont="1">
      <alignment horizontal="left" shrinkToFit="0" vertical="center" wrapText="1"/>
    </xf>
    <xf borderId="77" fillId="0" fontId="2" numFmtId="0" xfId="0" applyBorder="1" applyFont="1"/>
    <xf borderId="4" fillId="2" fontId="9" numFmtId="0" xfId="0" applyAlignment="1" applyBorder="1" applyFont="1">
      <alignment horizontal="left" shrinkToFit="0" vertical="center" wrapText="1"/>
    </xf>
    <xf borderId="4" fillId="2" fontId="7" numFmtId="10" xfId="0" applyAlignment="1" applyBorder="1" applyFont="1" applyNumberFormat="1">
      <alignment horizontal="center" vertical="center"/>
    </xf>
    <xf borderId="4" fillId="2" fontId="7" numFmtId="3" xfId="0" applyAlignment="1" applyBorder="1" applyFont="1" applyNumberFormat="1">
      <alignment horizontal="right" vertical="center"/>
    </xf>
    <xf borderId="4" fillId="2" fontId="21" numFmtId="0" xfId="0" applyAlignment="1" applyBorder="1" applyFont="1">
      <alignment horizontal="center" vertical="center"/>
    </xf>
    <xf borderId="78" fillId="2" fontId="10" numFmtId="0" xfId="0" applyAlignment="1" applyBorder="1" applyFont="1">
      <alignment horizontal="center" shrinkToFit="0" vertical="center" wrapText="1"/>
    </xf>
    <xf borderId="79" fillId="0" fontId="2" numFmtId="0" xfId="0" applyBorder="1" applyFont="1"/>
    <xf borderId="7" fillId="2" fontId="10" numFmtId="0" xfId="0" applyAlignment="1" applyBorder="1" applyFont="1">
      <alignment horizontal="center" vertical="center"/>
    </xf>
    <xf borderId="5" fillId="2" fontId="10" numFmtId="0" xfId="0" applyAlignment="1" applyBorder="1" applyFont="1">
      <alignment horizontal="left" shrinkToFit="0" vertical="center" wrapText="1"/>
    </xf>
    <xf borderId="5" fillId="2" fontId="16" numFmtId="49" xfId="0" applyAlignment="1" applyBorder="1" applyFont="1" applyNumberFormat="1">
      <alignment horizontal="center" shrinkToFit="0" vertical="center" wrapText="1"/>
    </xf>
    <xf borderId="80" fillId="2" fontId="10" numFmtId="0" xfId="0" applyAlignment="1" applyBorder="1" applyFont="1">
      <alignment horizontal="left" shrinkToFit="0" vertical="center" wrapText="1"/>
    </xf>
    <xf borderId="81" fillId="0" fontId="2" numFmtId="0" xfId="0" applyBorder="1" applyFont="1"/>
    <xf borderId="5" fillId="0" fontId="10" numFmtId="165" xfId="0" applyAlignment="1" applyBorder="1" applyFont="1" applyNumberFormat="1">
      <alignment horizontal="center" shrinkToFit="0" vertical="center" wrapText="1"/>
    </xf>
    <xf borderId="69" fillId="2" fontId="10" numFmtId="0" xfId="0" applyAlignment="1" applyBorder="1" applyFont="1">
      <alignment horizontal="center" shrinkToFit="0" vertical="center" wrapText="1"/>
    </xf>
    <xf borderId="69" fillId="0" fontId="10" numFmtId="0" xfId="0" applyAlignment="1" applyBorder="1" applyFont="1">
      <alignment horizontal="center" shrinkToFit="0" vertical="center" wrapText="1"/>
    </xf>
    <xf borderId="7" fillId="0" fontId="10" numFmtId="0" xfId="0" applyAlignment="1" applyBorder="1" applyFont="1">
      <alignment horizontal="center" shrinkToFit="0" vertical="center" wrapText="1"/>
    </xf>
    <xf borderId="8" fillId="3" fontId="10" numFmtId="165" xfId="0" applyAlignment="1" applyBorder="1" applyFill="1" applyFont="1" applyNumberFormat="1">
      <alignment horizontal="center" shrinkToFit="0" vertical="center" wrapText="1"/>
    </xf>
    <xf borderId="82" fillId="3" fontId="10" numFmtId="0" xfId="0" applyAlignment="1" applyBorder="1" applyFont="1">
      <alignment horizontal="center" vertical="center"/>
    </xf>
    <xf borderId="7" fillId="3" fontId="1" numFmtId="165" xfId="0" applyAlignment="1" applyBorder="1" applyFont="1" applyNumberFormat="1">
      <alignment horizontal="right" vertical="center"/>
    </xf>
    <xf borderId="7" fillId="3" fontId="1" numFmtId="10" xfId="0" applyAlignment="1" applyBorder="1" applyFont="1" applyNumberFormat="1">
      <alignment horizontal="center" vertical="center"/>
    </xf>
    <xf borderId="11" fillId="3" fontId="1" numFmtId="165" xfId="0" applyAlignment="1" applyBorder="1" applyFont="1" applyNumberFormat="1">
      <alignment horizontal="center" vertical="center"/>
    </xf>
    <xf borderId="11" fillId="3" fontId="22" numFmtId="165" xfId="0" applyAlignment="1" applyBorder="1" applyFont="1" applyNumberFormat="1">
      <alignment horizontal="center" shrinkToFit="0" vertical="center" wrapText="1"/>
    </xf>
    <xf borderId="83" fillId="0" fontId="2" numFmtId="0" xfId="0" applyBorder="1" applyFont="1"/>
    <xf borderId="84" fillId="0" fontId="2" numFmtId="0" xfId="0" applyBorder="1" applyFont="1"/>
    <xf borderId="85" fillId="0" fontId="2" numFmtId="0" xfId="0" applyBorder="1" applyFont="1"/>
    <xf borderId="8" fillId="4" fontId="10" numFmtId="165" xfId="0" applyAlignment="1" applyBorder="1" applyFill="1" applyFont="1" applyNumberFormat="1">
      <alignment horizontal="center" shrinkToFit="0" vertical="center" wrapText="1"/>
    </xf>
    <xf borderId="82" fillId="4" fontId="10" numFmtId="0" xfId="0" applyAlignment="1" applyBorder="1" applyFont="1">
      <alignment horizontal="center" vertical="center"/>
    </xf>
    <xf borderId="7" fillId="4" fontId="1" numFmtId="165" xfId="0" applyAlignment="1" applyBorder="1" applyFont="1" applyNumberFormat="1">
      <alignment horizontal="right" vertical="center"/>
    </xf>
    <xf borderId="7" fillId="4" fontId="1" numFmtId="10" xfId="0" applyAlignment="1" applyBorder="1" applyFont="1" applyNumberFormat="1">
      <alignment horizontal="center" vertical="center"/>
    </xf>
    <xf borderId="11" fillId="4" fontId="1" numFmtId="165" xfId="0" applyAlignment="1" applyBorder="1" applyFont="1" applyNumberFormat="1">
      <alignment horizontal="center" vertical="center"/>
    </xf>
    <xf borderId="11" fillId="4" fontId="10" numFmtId="165" xfId="0" applyAlignment="1" applyBorder="1" applyFont="1" applyNumberFormat="1">
      <alignment horizontal="center" shrinkToFit="0" vertical="center" wrapText="1"/>
    </xf>
    <xf borderId="41" fillId="0" fontId="10" numFmtId="165" xfId="0" applyAlignment="1" applyBorder="1" applyFont="1" applyNumberFormat="1">
      <alignment horizontal="center" shrinkToFit="0" vertical="center" wrapText="1"/>
    </xf>
    <xf borderId="86" fillId="0" fontId="2" numFmtId="0" xfId="0" applyBorder="1" applyFont="1"/>
    <xf borderId="50" fillId="2" fontId="10" numFmtId="0" xfId="0" applyAlignment="1" applyBorder="1" applyFont="1">
      <alignment horizontal="center" shrinkToFit="0" vertical="center" wrapText="1"/>
    </xf>
    <xf borderId="29" fillId="2" fontId="10" numFmtId="0" xfId="0" applyAlignment="1" applyBorder="1" applyFont="1">
      <alignment horizontal="center" shrinkToFit="0" vertical="center" wrapText="1"/>
    </xf>
    <xf borderId="87" fillId="2" fontId="10" numFmtId="0" xfId="0" applyAlignment="1" applyBorder="1" applyFont="1">
      <alignment horizontal="center" shrinkToFit="0" vertical="center" wrapText="1"/>
    </xf>
    <xf borderId="30" fillId="2" fontId="10" numFmtId="0" xfId="0" applyAlignment="1" applyBorder="1" applyFont="1">
      <alignment horizontal="center" shrinkToFit="0" vertical="center" wrapText="1"/>
    </xf>
    <xf borderId="88" fillId="0" fontId="2" numFmtId="0" xfId="0" applyBorder="1" applyFont="1"/>
    <xf borderId="89" fillId="2" fontId="10" numFmtId="0" xfId="0" applyAlignment="1" applyBorder="1" applyFont="1">
      <alignment horizontal="center" shrinkToFit="0" vertical="center" wrapText="1"/>
    </xf>
    <xf borderId="8" fillId="0" fontId="10" numFmtId="165" xfId="0" applyAlignment="1" applyBorder="1" applyFont="1" applyNumberFormat="1">
      <alignment horizontal="center" shrinkToFit="0" vertical="center" wrapText="1"/>
    </xf>
    <xf borderId="65" fillId="0" fontId="10" numFmtId="0" xfId="0" applyAlignment="1" applyBorder="1" applyFont="1">
      <alignment horizontal="center" shrinkToFit="0" vertical="center" wrapText="1"/>
    </xf>
    <xf borderId="24" fillId="5" fontId="10" numFmtId="165" xfId="0" applyAlignment="1" applyBorder="1" applyFill="1" applyFont="1" applyNumberFormat="1">
      <alignment horizontal="center" shrinkToFit="0" vertical="center" wrapText="1"/>
    </xf>
    <xf borderId="24" fillId="0" fontId="10" numFmtId="14" xfId="0" applyAlignment="1" applyBorder="1" applyFont="1" applyNumberFormat="1">
      <alignment horizontal="center" shrinkToFit="0" vertical="center" wrapText="1"/>
    </xf>
    <xf borderId="90" fillId="5" fontId="10" numFmtId="165" xfId="0" applyAlignment="1" applyBorder="1" applyFont="1" applyNumberFormat="1">
      <alignment horizontal="center" shrinkToFit="0" vertical="center" wrapText="1"/>
    </xf>
    <xf borderId="25" fillId="5" fontId="10" numFmtId="165" xfId="0" applyAlignment="1" applyBorder="1" applyFont="1" applyNumberFormat="1">
      <alignment horizontal="center" shrinkToFit="0" vertical="center" wrapText="1"/>
    </xf>
    <xf borderId="66" fillId="0" fontId="10" numFmtId="165" xfId="0" applyAlignment="1" applyBorder="1" applyFont="1" applyNumberFormat="1">
      <alignment horizontal="center" shrinkToFit="0" vertical="center" wrapText="1"/>
    </xf>
    <xf borderId="21" fillId="0" fontId="10" numFmtId="165" xfId="0" applyAlignment="1" applyBorder="1" applyFont="1" applyNumberFormat="1">
      <alignment horizontal="center" shrinkToFit="0" vertical="center" wrapText="1"/>
    </xf>
    <xf borderId="21" fillId="5" fontId="10" numFmtId="165" xfId="0" applyAlignment="1" applyBorder="1" applyFont="1" applyNumberFormat="1">
      <alignment horizontal="center" shrinkToFit="0" vertical="center" wrapText="1"/>
    </xf>
    <xf borderId="21" fillId="0" fontId="10" numFmtId="14" xfId="0" applyAlignment="1" applyBorder="1" applyFont="1" applyNumberFormat="1">
      <alignment horizontal="center" shrinkToFit="0" vertical="center" wrapText="1"/>
    </xf>
    <xf borderId="55" fillId="5" fontId="10" numFmtId="165" xfId="0" applyAlignment="1" applyBorder="1" applyFont="1" applyNumberFormat="1">
      <alignment horizontal="center" shrinkToFit="0" vertical="center" wrapText="1"/>
    </xf>
    <xf borderId="91" fillId="0" fontId="10" numFmtId="165" xfId="0" applyAlignment="1" applyBorder="1" applyFont="1" applyNumberFormat="1">
      <alignment horizontal="center" shrinkToFit="0" vertical="center" wrapText="1"/>
    </xf>
    <xf borderId="92" fillId="2" fontId="10" numFmtId="0" xfId="0" applyAlignment="1" applyBorder="1" applyFont="1">
      <alignment horizontal="center" shrinkToFit="0" vertical="center" wrapText="1"/>
    </xf>
    <xf borderId="48" fillId="2" fontId="10" numFmtId="165" xfId="0" applyAlignment="1" applyBorder="1" applyFont="1" applyNumberFormat="1">
      <alignment horizontal="center" shrinkToFit="0" vertical="center" wrapText="1"/>
    </xf>
    <xf borderId="48" fillId="2" fontId="10" numFmtId="14" xfId="0" applyAlignment="1" applyBorder="1" applyFont="1" applyNumberFormat="1">
      <alignment horizontal="center" shrinkToFit="0" vertical="center" wrapText="1"/>
    </xf>
    <xf borderId="46" fillId="2" fontId="10" numFmtId="165" xfId="0" applyAlignment="1" applyBorder="1" applyFont="1" applyNumberFormat="1">
      <alignment horizontal="center" shrinkToFit="0" vertical="center" wrapText="1"/>
    </xf>
    <xf borderId="93" fillId="2" fontId="10" numFmtId="165" xfId="0" applyAlignment="1" applyBorder="1" applyFont="1" applyNumberFormat="1">
      <alignment horizontal="center" shrinkToFit="0" vertical="center" wrapText="1"/>
    </xf>
    <xf borderId="4" fillId="2" fontId="10" numFmtId="14" xfId="0" applyAlignment="1" applyBorder="1" applyFont="1" applyNumberFormat="1">
      <alignment horizontal="center" shrinkToFit="0" vertical="center" wrapText="1"/>
    </xf>
    <xf borderId="1" fillId="2" fontId="10" numFmtId="165" xfId="0" applyAlignment="1" applyBorder="1" applyFont="1" applyNumberFormat="1">
      <alignment horizontal="center" shrinkToFit="0" vertical="center" wrapText="1"/>
    </xf>
    <xf borderId="70" fillId="0" fontId="10" numFmtId="165" xfId="0" applyAlignment="1" applyBorder="1" applyFont="1" applyNumberFormat="1">
      <alignment horizontal="center" shrinkToFit="0" vertical="center" wrapText="1"/>
    </xf>
    <xf borderId="32" fillId="2" fontId="23" numFmtId="165" xfId="0" applyAlignment="1" applyBorder="1" applyFont="1" applyNumberFormat="1">
      <alignment horizontal="center" vertical="center"/>
    </xf>
    <xf borderId="94" fillId="2" fontId="10" numFmtId="173" xfId="0" applyAlignment="1" applyBorder="1" applyFont="1" applyNumberFormat="1">
      <alignment horizontal="center" vertical="center"/>
    </xf>
    <xf borderId="21" fillId="2" fontId="23" numFmtId="165" xfId="0" applyAlignment="1" applyBorder="1" applyFont="1" applyNumberFormat="1">
      <alignment horizontal="center" vertical="center"/>
    </xf>
    <xf borderId="91" fillId="2" fontId="10" numFmtId="173" xfId="0" applyAlignment="1" applyBorder="1" applyFont="1" applyNumberFormat="1">
      <alignment horizontal="center" vertical="center"/>
    </xf>
    <xf borderId="5" fillId="2" fontId="24" numFmtId="0" xfId="0" applyAlignment="1" applyBorder="1" applyFont="1">
      <alignment horizontal="center" shrinkToFit="0" vertical="center" wrapText="1"/>
    </xf>
    <xf borderId="4" fillId="2" fontId="4" numFmtId="0" xfId="0" applyBorder="1" applyFont="1"/>
    <xf borderId="4" fillId="2" fontId="16" numFmtId="0" xfId="0" applyAlignment="1" applyBorder="1" applyFont="1">
      <alignment horizontal="left" shrinkToFit="0" vertical="center" wrapText="1"/>
    </xf>
    <xf borderId="4" fillId="2" fontId="16" numFmtId="0" xfId="0" applyAlignment="1" applyBorder="1" applyFont="1">
      <alignment horizontal="center" shrinkToFit="0" vertical="center" wrapText="1"/>
    </xf>
    <xf borderId="4" fillId="2" fontId="10" numFmtId="0" xfId="0" applyAlignment="1" applyBorder="1" applyFont="1">
      <alignment horizontal="left" shrinkToFit="0" vertical="center" wrapText="1"/>
    </xf>
    <xf borderId="1" fillId="2" fontId="7" numFmtId="0" xfId="0" applyAlignment="1" applyBorder="1" applyFont="1">
      <alignment horizontal="center" vertical="center"/>
    </xf>
    <xf borderId="4" fillId="2" fontId="10" numFmtId="166" xfId="0" applyAlignment="1" applyBorder="1" applyFont="1" applyNumberFormat="1">
      <alignment horizontal="center" vertical="center"/>
    </xf>
    <xf borderId="4" fillId="2" fontId="13" numFmtId="0" xfId="0" applyAlignment="1" applyBorder="1" applyFont="1">
      <alignment horizontal="left" shrinkToFit="0" vertical="center" wrapText="1"/>
    </xf>
    <xf borderId="4" fillId="2" fontId="16" numFmtId="3" xfId="0" applyAlignment="1" applyBorder="1" applyFont="1" applyNumberForma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238125</xdr:colOff>
      <xdr:row>0</xdr:row>
      <xdr:rowOff>76200</xdr:rowOff>
    </xdr:from>
    <xdr:ext cx="2047875" cy="16668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Tema de Office">
  <a:themeElements>
    <a:clrScheme name="Office">
      <a:dk1>
        <a:sysClr lastClr="000000" val="windowText"/>
      </a:dk1>
      <a:lt1>
        <a:sysClr lastClr="FFFFFF"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cap="flat" cmpd="sng" w="9525" algn="ctr">
          <a:solidFill>
            <a:schemeClr val="phClr">
              <a:shade val="95000"/>
              <a:satMod val="105000"/>
            </a:schemeClr>
          </a:solidFill>
          <a:prstDash val="solid"/>
        </a:ln>
        <a:ln cap="flat" cmpd="sng" w="25400" algn="ctr">
          <a:solidFill>
            <a:schemeClr val="phClr"/>
          </a:solidFill>
          <a:prstDash val="solid"/>
        </a:ln>
        <a:ln cap="flat" cmpd="sng" w="38100" algn="ctr">
          <a:solidFill>
            <a:schemeClr val="phClr"/>
          </a:solidFill>
          <a:prstDash val="solid"/>
        </a:ln>
      </a:lnStyleLst>
      <a:effectStyleLst>
        <a:effectStyle>
          <a:effectLst>
            <a:outerShdw blurRad="40000" rotWithShape="0" dir="5400000" dist="20000">
              <a:srgbClr val="000000">
                <a:alpha val="38000"/>
              </a:srgbClr>
            </a:outerShdw>
          </a:effectLst>
        </a:effectStyle>
        <a:effectStyle>
          <a:effectLst>
            <a:outerShdw blurRad="40000" rotWithShape="0" dir="5400000" dist="23000">
              <a:srgbClr val="000000">
                <a:alpha val="35000"/>
              </a:srgbClr>
            </a:outerShdw>
          </a:effectLst>
        </a:effectStyle>
        <a:effectStyle>
          <a:effectLst>
            <a:outerShdw blurRad="40000" rotWithShape="0" dir="5400000" dist="23000">
              <a:srgbClr val="000000">
                <a:alpha val="35000"/>
              </a:srgbClr>
            </a:outerShdw>
          </a:effectLst>
          <a:scene3d>
            <a:camera prst="orthographicFront">
              <a:rot lat="0" lon="0" rev="0"/>
            </a:camera>
            <a:lightRig dir="t" rig="threePt">
              <a:rot lat="0" lon="0" rev="1200000"/>
            </a:lightRig>
          </a:scene3d>
          <a:sp3d>
            <a:bevelT h="25400" w="635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b="180000" l="50000" r="50000" t="-80000"/>
          </a:path>
        </a:gradFill>
        <a:gradFill rotWithShape="1">
          <a:gsLst>
            <a:gs pos="0">
              <a:schemeClr val="phClr">
                <a:tint val="80000"/>
                <a:satMod val="300000"/>
              </a:schemeClr>
            </a:gs>
            <a:gs pos="100000">
              <a:schemeClr val="phClr">
                <a:shade val="30000"/>
                <a:satMod val="200000"/>
              </a:schemeClr>
            </a:gs>
          </a:gsLst>
          <a:path path="circle">
            <a:fillToRect b="50000" l="50000" r="50000" t="50000"/>
          </a:path>
        </a:gradFill>
      </a:bgFillStyleLst>
    </a:fmtScheme>
  </a:themeElements>
  <a:objectDefaults>
    <a:spDef>
      <a:spPr bwMode="auto">
        <a:xfrm>
          <a:off x="0" y="0"/>
          <a:ext cx="1" cy="1"/>
        </a:xfrm>
        <a:custGeom>
          <a:avLst/>
          <a:gdLst/>
          <a:ahLst/>
          <a:cxnLst/>
          <a:rect b="0" l="0" r="0" t="0"/>
          <a:pathLst/>
        </a:custGeom>
        <a:solidFill>
          <a:srgbClr val="FFFFFF"/>
        </a:solidFill>
        <a:ln cap="flat" cmpd="sng" w="9525" algn="ctr">
          <a:solidFill>
            <a:srgbClr val="000000"/>
          </a:solidFill>
          <a:prstDash val="solid"/>
          <a:round/>
          <a:headEnd len="med" w="med" type="none"/>
          <a:tailEnd len="med" w="med" type="none"/>
        </a:ln>
        <a:effectLst/>
      </a:spPr>
      <a:bodyPr bIns="0" lIns="18288" rIns="0" upright="1" wrap="square" tIns="0" vertOverflow="clip"/>
      <a:lstStyle/>
    </a:spDef>
    <a:lnDef>
      <a:spPr bwMode="auto">
        <a:xfrm>
          <a:off x="0" y="0"/>
          <a:ext cx="1" cy="1"/>
        </a:xfrm>
        <a:custGeom>
          <a:avLst/>
          <a:gdLst/>
          <a:ahLst/>
          <a:cxnLst/>
          <a:rect b="0" l="0" r="0" t="0"/>
          <a:pathLst/>
        </a:custGeom>
        <a:solidFill>
          <a:srgbClr val="FFFFFF"/>
        </a:solidFill>
        <a:ln cap="flat" cmpd="sng" w="9525" algn="ctr">
          <a:solidFill>
            <a:srgbClr val="000000"/>
          </a:solidFill>
          <a:prstDash val="solid"/>
          <a:round/>
          <a:headEnd len="med" w="med" type="none"/>
          <a:tailEnd len="med" w="med" type="none"/>
        </a:ln>
        <a:effectLst/>
      </a:spPr>
      <a:bodyPr bIns="0" lIns="18288" rIns="0" upright="1" wrap="square" tIns="0" vertOverflow="clip"/>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1.43"/>
    <col customWidth="1" min="2" max="2" width="30.86"/>
    <col customWidth="1" min="3" max="3" width="36.0"/>
    <col customWidth="1" min="4" max="4" width="30.57"/>
    <col customWidth="1" min="5" max="5" width="25.71"/>
    <col customWidth="1" min="6" max="6" width="25.14"/>
    <col customWidth="1" min="7" max="7" width="26.57"/>
    <col customWidth="1" min="8" max="8" width="30.86"/>
    <col customWidth="1" min="9" max="9" width="19.0"/>
    <col customWidth="1" min="10" max="10" width="21.14"/>
    <col customWidth="1" min="11" max="11" width="24.57"/>
    <col customWidth="1" min="12" max="13" width="25.14"/>
    <col customWidth="1" min="14" max="14" width="11.43"/>
  </cols>
  <sheetData>
    <row r="1" ht="30.75" customHeight="1">
      <c r="A1" s="1" t="s">
        <v>0</v>
      </c>
      <c r="B1" s="2"/>
      <c r="C1" s="2"/>
      <c r="D1" s="2"/>
      <c r="E1" s="2"/>
      <c r="F1" s="2"/>
      <c r="G1" s="2"/>
      <c r="H1" s="2"/>
      <c r="I1" s="2"/>
      <c r="J1" s="2"/>
      <c r="K1" s="2"/>
      <c r="L1" s="3"/>
      <c r="M1" s="4"/>
      <c r="N1" s="5"/>
    </row>
    <row r="2" ht="84.75" customHeight="1">
      <c r="A2" s="6"/>
      <c r="B2" s="6"/>
      <c r="C2" s="7" t="s">
        <v>1</v>
      </c>
      <c r="D2" s="2"/>
      <c r="E2" s="2"/>
      <c r="F2" s="2"/>
      <c r="G2" s="2"/>
      <c r="H2" s="2"/>
      <c r="I2" s="2"/>
      <c r="J2" s="2"/>
      <c r="K2" s="2"/>
      <c r="L2" s="3"/>
      <c r="M2" s="4"/>
      <c r="N2" s="5"/>
    </row>
    <row r="3" ht="39.0" customHeight="1">
      <c r="A3" s="5"/>
      <c r="B3" s="8" t="s">
        <v>2</v>
      </c>
      <c r="C3" s="2"/>
      <c r="D3" s="2"/>
      <c r="E3" s="2"/>
      <c r="F3" s="2"/>
      <c r="G3" s="2"/>
      <c r="H3" s="2"/>
      <c r="I3" s="2"/>
      <c r="J3" s="2"/>
      <c r="K3" s="2"/>
      <c r="L3" s="3"/>
      <c r="M3" s="4"/>
      <c r="N3" s="5"/>
    </row>
    <row r="4" ht="14.25" customHeight="1">
      <c r="A4" s="5"/>
      <c r="B4" s="9"/>
      <c r="C4" s="9"/>
      <c r="D4" s="9"/>
      <c r="E4" s="9"/>
      <c r="F4" s="9"/>
      <c r="G4" s="9"/>
      <c r="H4" s="9"/>
      <c r="I4" s="9"/>
      <c r="J4" s="9"/>
      <c r="K4" s="9"/>
      <c r="L4" s="9"/>
      <c r="M4" s="4"/>
      <c r="N4" s="5"/>
    </row>
    <row r="5" ht="34.5" customHeight="1">
      <c r="A5" s="5"/>
      <c r="B5" s="10" t="s">
        <v>3</v>
      </c>
      <c r="C5" s="11"/>
      <c r="D5" s="12" t="str">
        <f>SUM(D6:D8)</f>
        <v>$ 63,000,000,000</v>
      </c>
      <c r="E5" s="13"/>
      <c r="F5" s="13"/>
      <c r="G5" s="13"/>
      <c r="H5" s="13"/>
      <c r="I5" s="14"/>
      <c r="J5" s="14"/>
      <c r="K5" s="14"/>
      <c r="L5" s="15"/>
      <c r="M5" s="4"/>
      <c r="N5" s="5"/>
    </row>
    <row r="6" ht="34.5" customHeight="1">
      <c r="A6" s="5"/>
      <c r="B6" s="16" t="s">
        <v>4</v>
      </c>
      <c r="C6" s="11"/>
      <c r="D6" s="17">
        <v>2.3776053249E10</v>
      </c>
      <c r="E6" s="13"/>
      <c r="F6" s="13"/>
      <c r="G6" s="13"/>
      <c r="H6" s="13"/>
      <c r="I6" s="14"/>
      <c r="J6" s="14"/>
      <c r="K6" s="14"/>
      <c r="L6" s="15"/>
      <c r="M6" s="4"/>
      <c r="N6" s="5"/>
    </row>
    <row r="7" ht="34.5" customHeight="1">
      <c r="A7" s="5"/>
      <c r="B7" s="16" t="s">
        <v>5</v>
      </c>
      <c r="C7" s="11"/>
      <c r="D7" s="17">
        <v>2.1017596529E10</v>
      </c>
      <c r="E7" s="13"/>
      <c r="F7" s="13"/>
      <c r="G7" s="13"/>
      <c r="H7" s="13"/>
      <c r="I7" s="14"/>
      <c r="J7" s="14"/>
      <c r="K7" s="14"/>
      <c r="L7" s="15"/>
      <c r="M7" s="4"/>
      <c r="N7" s="5"/>
    </row>
    <row r="8" ht="34.5" customHeight="1">
      <c r="A8" s="5"/>
      <c r="B8" s="16" t="s">
        <v>6</v>
      </c>
      <c r="C8" s="11"/>
      <c r="D8" s="17">
        <v>1.8206350222E10</v>
      </c>
      <c r="E8" s="13"/>
      <c r="F8" s="13"/>
      <c r="G8" s="13"/>
      <c r="H8" s="13"/>
      <c r="I8" s="14"/>
      <c r="J8" s="14"/>
      <c r="K8" s="14"/>
      <c r="L8" s="15"/>
      <c r="M8" s="4"/>
      <c r="N8" s="5"/>
    </row>
    <row r="9" ht="34.5" customHeight="1">
      <c r="A9" s="18" t="s">
        <v>7</v>
      </c>
      <c r="B9" s="19"/>
      <c r="C9" s="19"/>
      <c r="D9" s="13"/>
      <c r="E9" s="13"/>
      <c r="F9" s="13"/>
      <c r="G9" s="13"/>
      <c r="H9" s="13"/>
      <c r="I9" s="14"/>
      <c r="J9" s="14"/>
      <c r="K9" s="14"/>
      <c r="L9" s="15"/>
      <c r="M9" s="4"/>
      <c r="N9" s="5"/>
    </row>
    <row r="10" ht="18.0" customHeight="1">
      <c r="A10" s="5"/>
      <c r="B10" s="20"/>
      <c r="C10" s="20"/>
      <c r="D10" s="21"/>
      <c r="E10" s="22"/>
      <c r="F10" s="15"/>
      <c r="G10" s="14"/>
      <c r="H10" s="14"/>
      <c r="I10" s="14"/>
      <c r="J10" s="14"/>
      <c r="K10" s="14"/>
      <c r="L10" s="15"/>
      <c r="M10" s="4"/>
      <c r="N10" s="5"/>
    </row>
    <row r="11" ht="18.0" customHeight="1">
      <c r="A11" s="5"/>
      <c r="B11" s="9" t="s">
        <v>8</v>
      </c>
      <c r="C11" s="15"/>
      <c r="D11" s="15"/>
      <c r="E11" s="23"/>
      <c r="F11" s="15"/>
      <c r="G11" s="15"/>
      <c r="H11" s="15"/>
      <c r="I11" s="15"/>
      <c r="J11" s="15"/>
      <c r="K11" s="15"/>
      <c r="L11" s="15"/>
      <c r="M11" s="4"/>
      <c r="N11" s="5"/>
    </row>
    <row r="12" ht="19.5" customHeight="1">
      <c r="A12" s="5"/>
      <c r="B12" s="15"/>
      <c r="C12" s="24"/>
      <c r="D12" s="15"/>
      <c r="E12" s="15"/>
      <c r="F12" s="15"/>
      <c r="G12" s="15"/>
      <c r="H12" s="15"/>
      <c r="I12" s="15"/>
      <c r="J12" s="15"/>
      <c r="K12" s="15"/>
      <c r="L12" s="15"/>
      <c r="M12" s="4"/>
      <c r="N12" s="5"/>
    </row>
    <row r="13" ht="30.0" customHeight="1">
      <c r="A13" s="25" t="s">
        <v>9</v>
      </c>
      <c r="B13" s="26"/>
      <c r="C13" s="27"/>
      <c r="D13" s="28" t="s">
        <v>10</v>
      </c>
      <c r="E13" s="29" t="s">
        <v>11</v>
      </c>
      <c r="F13" s="30"/>
      <c r="G13" s="30"/>
      <c r="H13" s="31"/>
      <c r="I13" s="25" t="s">
        <v>12</v>
      </c>
      <c r="J13" s="32"/>
      <c r="K13" s="33"/>
      <c r="L13" s="5"/>
      <c r="M13" s="5"/>
      <c r="N13" s="5"/>
    </row>
    <row r="14" ht="83.25" customHeight="1">
      <c r="A14" s="34"/>
      <c r="B14" s="35"/>
      <c r="C14" s="36"/>
      <c r="D14" s="37"/>
      <c r="E14" s="38" t="s">
        <v>13</v>
      </c>
      <c r="F14" s="39" t="s">
        <v>14</v>
      </c>
      <c r="G14" s="40" t="s">
        <v>15</v>
      </c>
      <c r="H14" s="41" t="s">
        <v>16</v>
      </c>
      <c r="I14" s="34"/>
      <c r="J14" s="42"/>
      <c r="K14" s="33"/>
      <c r="L14" s="5"/>
      <c r="M14" s="5"/>
      <c r="N14" s="5"/>
    </row>
    <row r="15" ht="60.75" customHeight="1">
      <c r="A15" s="43">
        <v>1.0</v>
      </c>
      <c r="B15" s="44" t="s">
        <v>17</v>
      </c>
      <c r="C15" s="45"/>
      <c r="D15" s="46" t="s">
        <v>18</v>
      </c>
      <c r="E15" s="46" t="s">
        <v>19</v>
      </c>
      <c r="F15" s="46" t="s">
        <v>20</v>
      </c>
      <c r="G15" s="46" t="s">
        <v>20</v>
      </c>
      <c r="H15" s="47" t="s">
        <v>20</v>
      </c>
      <c r="I15" s="48" t="s">
        <v>21</v>
      </c>
      <c r="J15" s="49"/>
      <c r="K15" s="50"/>
      <c r="L15" s="5"/>
      <c r="M15" s="5"/>
      <c r="N15" s="5"/>
    </row>
    <row r="16" ht="60.75" customHeight="1">
      <c r="A16" s="51">
        <v>2.0</v>
      </c>
      <c r="B16" s="52" t="s">
        <v>22</v>
      </c>
      <c r="C16" s="53"/>
      <c r="D16" s="54" t="s">
        <v>23</v>
      </c>
      <c r="E16" s="55" t="s">
        <v>20</v>
      </c>
      <c r="F16" s="55" t="s">
        <v>20</v>
      </c>
      <c r="G16" s="55" t="s">
        <v>20</v>
      </c>
      <c r="H16" s="56" t="s">
        <v>20</v>
      </c>
      <c r="I16" s="57" t="s">
        <v>21</v>
      </c>
      <c r="J16" s="58"/>
      <c r="K16" s="59"/>
      <c r="L16" s="5"/>
      <c r="M16" s="5"/>
      <c r="N16" s="5"/>
    </row>
    <row r="17" ht="60.75" customHeight="1">
      <c r="A17" s="60"/>
      <c r="B17" s="61"/>
      <c r="C17" s="62"/>
      <c r="D17" s="60"/>
      <c r="E17" s="55" t="s">
        <v>20</v>
      </c>
      <c r="F17" s="55" t="s">
        <v>20</v>
      </c>
      <c r="G17" s="55" t="s">
        <v>20</v>
      </c>
      <c r="H17" s="56" t="s">
        <v>20</v>
      </c>
      <c r="I17" s="63"/>
      <c r="J17" s="64"/>
      <c r="K17" s="59"/>
      <c r="L17" s="5"/>
      <c r="M17" s="5"/>
      <c r="N17" s="5"/>
    </row>
    <row r="18" ht="32.25" customHeight="1">
      <c r="A18" s="5"/>
      <c r="B18" s="65"/>
      <c r="C18" s="66"/>
      <c r="D18" s="67"/>
      <c r="E18" s="68"/>
      <c r="F18" s="68"/>
      <c r="G18" s="69"/>
      <c r="H18" s="69"/>
      <c r="I18" s="69"/>
      <c r="J18" s="69"/>
      <c r="K18" s="69"/>
      <c r="L18" s="70"/>
      <c r="M18" s="4"/>
      <c r="N18" s="71"/>
    </row>
    <row r="19" ht="3.0" customHeight="1">
      <c r="A19" s="71"/>
      <c r="B19" s="72"/>
      <c r="C19" s="72"/>
      <c r="D19" s="72"/>
      <c r="E19" s="73"/>
      <c r="F19" s="73"/>
      <c r="G19" s="73"/>
      <c r="H19" s="73"/>
      <c r="I19" s="73"/>
      <c r="J19" s="73"/>
      <c r="K19" s="73"/>
      <c r="L19" s="71"/>
      <c r="M19" s="4"/>
      <c r="N19" s="71"/>
    </row>
    <row r="20" ht="67.5" customHeight="1">
      <c r="A20" s="71"/>
      <c r="B20" s="74" t="s">
        <v>24</v>
      </c>
      <c r="C20" s="2"/>
      <c r="D20" s="3"/>
      <c r="E20" s="73"/>
      <c r="F20" s="73"/>
      <c r="G20" s="73"/>
      <c r="H20" s="73"/>
      <c r="I20" s="73"/>
      <c r="J20" s="73"/>
      <c r="K20" s="73"/>
      <c r="L20" s="71"/>
      <c r="M20" s="4"/>
      <c r="N20" s="71"/>
    </row>
    <row r="21" ht="67.5" customHeight="1">
      <c r="A21" s="75" t="s">
        <v>9</v>
      </c>
      <c r="B21" s="76"/>
      <c r="C21" s="77"/>
      <c r="D21" s="78" t="s">
        <v>25</v>
      </c>
      <c r="E21" s="78" t="s">
        <v>26</v>
      </c>
      <c r="F21" s="78" t="s">
        <v>27</v>
      </c>
      <c r="G21" s="78" t="s">
        <v>28</v>
      </c>
      <c r="H21" s="78" t="s">
        <v>29</v>
      </c>
      <c r="I21" s="78" t="s">
        <v>30</v>
      </c>
      <c r="J21" s="79" t="s">
        <v>31</v>
      </c>
      <c r="K21" s="11"/>
      <c r="L21" s="71"/>
      <c r="M21" s="4"/>
      <c r="N21" s="71"/>
    </row>
    <row r="22" ht="61.5" customHeight="1">
      <c r="A22" s="80">
        <v>1.0</v>
      </c>
      <c r="B22" s="81" t="str">
        <f t="shared" ref="B22:B23" si="1">B15</f>
        <v>ASSA ABLOY  ENTRANCE SYSTEMS US INC.</v>
      </c>
      <c r="C22" s="82"/>
      <c r="D22" s="83">
        <v>1.09625812E15</v>
      </c>
      <c r="E22" s="83">
        <v>3.6553379E14</v>
      </c>
      <c r="F22" s="83">
        <v>4.10976658E14</v>
      </c>
      <c r="G22" s="83">
        <v>3.1261837E14</v>
      </c>
      <c r="H22" s="83">
        <v>1.2701623E14</v>
      </c>
      <c r="I22" s="83">
        <v>0.0</v>
      </c>
      <c r="J22" s="84" t="str">
        <f t="shared" ref="J22:J24" si="2">D22-E22</f>
        <v>730,724,330,000,000 </v>
      </c>
      <c r="K22" s="85"/>
      <c r="L22" s="71"/>
      <c r="M22" s="4"/>
      <c r="N22" s="71"/>
    </row>
    <row r="23" ht="61.5" customHeight="1">
      <c r="A23" s="86">
        <v>2.0</v>
      </c>
      <c r="B23" s="52" t="str">
        <f t="shared" si="1"/>
        <v>CONSORCIO NAUTILUS
HB ESTRUCTURAS METÁLICAS S.A.S.  55%
MANATEE S.A.S.  45%</v>
      </c>
      <c r="C23" s="53"/>
      <c r="D23" s="87">
        <v>4.46617322E11</v>
      </c>
      <c r="E23" s="87">
        <v>2.05631894E11</v>
      </c>
      <c r="F23" s="87">
        <v>1.68533415E11</v>
      </c>
      <c r="G23" s="87">
        <v>6.1772822E10</v>
      </c>
      <c r="H23" s="87">
        <v>1.6023669E10</v>
      </c>
      <c r="I23" s="87">
        <v>9.306924E9</v>
      </c>
      <c r="J23" s="88" t="str">
        <f t="shared" si="2"/>
        <v>240,985,428,000 </v>
      </c>
      <c r="K23" s="89"/>
      <c r="L23" s="71"/>
      <c r="M23" s="4"/>
      <c r="N23" s="71"/>
    </row>
    <row r="24" ht="61.5" customHeight="1">
      <c r="A24" s="90"/>
      <c r="B24" s="91"/>
      <c r="C24" s="92"/>
      <c r="D24" s="93">
        <v>3.057539123E9</v>
      </c>
      <c r="E24" s="93">
        <v>2.015167262E9</v>
      </c>
      <c r="F24" s="93">
        <v>3.025043283E9</v>
      </c>
      <c r="G24" s="93">
        <v>1.884275707E9</v>
      </c>
      <c r="H24" s="93">
        <v>1.603410718E9</v>
      </c>
      <c r="I24" s="93">
        <v>224427.0</v>
      </c>
      <c r="J24" s="94" t="str">
        <f t="shared" si="2"/>
        <v>1,042,371,861 </v>
      </c>
      <c r="K24" s="95"/>
      <c r="L24" s="71"/>
      <c r="M24" s="4"/>
      <c r="N24" s="71"/>
    </row>
    <row r="25" ht="6.0" customHeight="1">
      <c r="A25" s="5"/>
      <c r="B25" s="96"/>
      <c r="C25" s="96"/>
      <c r="D25" s="97"/>
      <c r="E25" s="5"/>
      <c r="F25" s="98"/>
      <c r="G25" s="99"/>
      <c r="H25" s="99"/>
      <c r="I25" s="99"/>
      <c r="J25" s="99"/>
      <c r="K25" s="99"/>
      <c r="L25" s="5"/>
      <c r="M25" s="100"/>
      <c r="N25" s="101"/>
    </row>
    <row r="26" ht="45.75" customHeight="1">
      <c r="A26" s="5"/>
      <c r="B26" s="102" t="s">
        <v>32</v>
      </c>
      <c r="C26" s="69"/>
      <c r="D26" s="99"/>
      <c r="E26" s="99"/>
      <c r="F26" s="103"/>
      <c r="G26" s="99"/>
      <c r="H26" s="99"/>
      <c r="I26" s="99"/>
      <c r="J26" s="99"/>
      <c r="K26" s="99"/>
      <c r="L26" s="5"/>
      <c r="M26" s="100"/>
      <c r="N26" s="101"/>
    </row>
    <row r="27" ht="45.75" customHeight="1">
      <c r="A27" s="5"/>
      <c r="B27" s="104" t="s">
        <v>33</v>
      </c>
      <c r="C27" s="105"/>
      <c r="D27" s="106" t="str">
        <f t="shared" ref="D27:D30" si="3">D5*0.3</f>
        <v> $  18,900,000,000 </v>
      </c>
      <c r="E27" s="99"/>
      <c r="F27" s="99"/>
      <c r="G27" s="99"/>
      <c r="H27" s="99"/>
      <c r="I27" s="99"/>
      <c r="J27" s="99"/>
      <c r="K27" s="99"/>
      <c r="L27" s="5"/>
      <c r="M27" s="100"/>
      <c r="N27" s="101"/>
    </row>
    <row r="28" ht="45.75" customHeight="1">
      <c r="A28" s="5"/>
      <c r="B28" s="104" t="s">
        <v>34</v>
      </c>
      <c r="C28" s="105"/>
      <c r="D28" s="107" t="str">
        <f t="shared" si="3"/>
        <v> $  7,132,815,974.70 </v>
      </c>
      <c r="E28" s="99"/>
      <c r="F28" s="99"/>
      <c r="G28" s="99"/>
      <c r="H28" s="99"/>
      <c r="I28" s="99"/>
      <c r="J28" s="99"/>
      <c r="K28" s="99"/>
      <c r="L28" s="5"/>
      <c r="M28" s="100"/>
      <c r="N28" s="101"/>
    </row>
    <row r="29" ht="45.75" customHeight="1">
      <c r="A29" s="5"/>
      <c r="B29" s="104" t="s">
        <v>35</v>
      </c>
      <c r="C29" s="105"/>
      <c r="D29" s="107" t="str">
        <f t="shared" si="3"/>
        <v> $  6,305,278,958.70 </v>
      </c>
      <c r="E29" s="99"/>
      <c r="F29" s="99"/>
      <c r="G29" s="99"/>
      <c r="H29" s="99"/>
      <c r="I29" s="99"/>
      <c r="J29" s="99"/>
      <c r="K29" s="99"/>
      <c r="L29" s="5"/>
      <c r="M29" s="100"/>
      <c r="N29" s="101"/>
    </row>
    <row r="30" ht="45.75" customHeight="1">
      <c r="A30" s="5"/>
      <c r="B30" s="104" t="s">
        <v>36</v>
      </c>
      <c r="C30" s="105"/>
      <c r="D30" s="107" t="str">
        <f t="shared" si="3"/>
        <v> $  5,461,905,066.60 </v>
      </c>
      <c r="E30" s="99"/>
      <c r="F30" s="99"/>
      <c r="G30" s="99"/>
      <c r="H30" s="99"/>
      <c r="I30" s="99"/>
      <c r="J30" s="99"/>
      <c r="K30" s="99"/>
      <c r="L30" s="5"/>
      <c r="M30" s="100"/>
      <c r="N30" s="101"/>
    </row>
    <row r="31" ht="45.75" customHeight="1">
      <c r="A31" s="5"/>
      <c r="B31" s="108"/>
      <c r="C31" s="108"/>
      <c r="D31" s="109"/>
      <c r="E31" s="99"/>
      <c r="F31" s="99"/>
      <c r="G31" s="110"/>
      <c r="H31" s="99"/>
      <c r="I31" s="99"/>
      <c r="J31" s="99"/>
      <c r="K31" s="99"/>
      <c r="L31" s="5"/>
      <c r="M31" s="4"/>
      <c r="N31" s="100"/>
    </row>
    <row r="32" ht="20.25" customHeight="1">
      <c r="A32" s="71"/>
      <c r="B32" s="111" t="s">
        <v>24</v>
      </c>
      <c r="C32" s="2"/>
      <c r="D32" s="3"/>
      <c r="E32" s="73"/>
      <c r="F32" s="73"/>
      <c r="G32" s="73"/>
      <c r="H32" s="73"/>
      <c r="I32" s="73"/>
      <c r="J32" s="73"/>
      <c r="K32" s="73"/>
      <c r="L32" s="71"/>
      <c r="M32" s="4"/>
      <c r="N32" s="101"/>
    </row>
    <row r="33" ht="32.25" customHeight="1">
      <c r="A33" s="112" t="s">
        <v>9</v>
      </c>
      <c r="B33" s="26"/>
      <c r="C33" s="27"/>
      <c r="D33" s="113" t="s">
        <v>37</v>
      </c>
      <c r="E33" s="76"/>
      <c r="F33" s="76"/>
      <c r="G33" s="76"/>
      <c r="H33" s="76"/>
      <c r="I33" s="76"/>
      <c r="J33" s="11"/>
      <c r="K33" s="114"/>
      <c r="L33" s="115"/>
      <c r="M33" s="4"/>
      <c r="N33" s="101"/>
    </row>
    <row r="34" ht="126.0" customHeight="1">
      <c r="A34" s="116"/>
      <c r="B34" s="117"/>
      <c r="C34" s="118"/>
      <c r="D34" s="119" t="s">
        <v>38</v>
      </c>
      <c r="E34" s="120" t="s">
        <v>39</v>
      </c>
      <c r="F34" s="120" t="s">
        <v>40</v>
      </c>
      <c r="G34" s="120" t="s">
        <v>41</v>
      </c>
      <c r="H34" s="120" t="s">
        <v>42</v>
      </c>
      <c r="I34" s="120" t="s">
        <v>43</v>
      </c>
      <c r="J34" s="121" t="s">
        <v>44</v>
      </c>
      <c r="K34" s="33"/>
      <c r="L34" s="101"/>
      <c r="M34" s="4"/>
      <c r="N34" s="101"/>
    </row>
    <row r="35" ht="45.0" customHeight="1">
      <c r="A35" s="122">
        <v>1.0</v>
      </c>
      <c r="B35" s="123" t="str">
        <f t="shared" ref="B35:B36" si="4">B15</f>
        <v>ASSA ABLOY  ENTRANCE SYSTEMS US INC.</v>
      </c>
      <c r="C35" s="31"/>
      <c r="D35" s="124" t="str">
        <f>+E22/D22</f>
        <v>33.34%</v>
      </c>
      <c r="E35" s="125" t="str">
        <f>+F22/G22</f>
        <v>1.31</v>
      </c>
      <c r="F35" s="125" t="s">
        <v>45</v>
      </c>
      <c r="G35" s="126" t="str">
        <f>+F22-G22</f>
        <v>98,358,288,000,000 </v>
      </c>
      <c r="H35" s="127" t="str">
        <f>+H22/J22</f>
        <v>17.38%</v>
      </c>
      <c r="I35" s="127" t="str">
        <f>+H22/D22</f>
        <v>11.59%</v>
      </c>
      <c r="J35" s="128" t="s">
        <v>21</v>
      </c>
      <c r="K35" s="114"/>
      <c r="L35" s="101"/>
      <c r="M35" s="4"/>
      <c r="N35" s="101"/>
    </row>
    <row r="36" ht="108.0" customHeight="1">
      <c r="A36" s="129">
        <v>2.0</v>
      </c>
      <c r="B36" s="130" t="str">
        <f t="shared" si="4"/>
        <v>CONSORCIO NAUTILUS
HB ESTRUCTURAS METÁLICAS S.A.S.  55%
MANATEE S.A.S.  45%</v>
      </c>
      <c r="C36" s="131"/>
      <c r="D36" s="132" t="str">
        <f>(((E23*0.55)+(E24*0.45))/(+(D23*0.55)+(D24*0.45)))</f>
        <v>46.15%</v>
      </c>
      <c r="E36" s="133" t="str">
        <f>((F23*0.55)+(F24*0.45))/((G23*0.55)+(G24*0.45))</f>
        <v>2.70</v>
      </c>
      <c r="F36" s="133" t="str">
        <f>(((H23*0.55)+(H24*0.45))/((I23*0.55)+(I24*0.45)))</f>
        <v>1.86</v>
      </c>
      <c r="G36" s="134" t="str">
        <f>(F23-G23)+(F24-G24)</f>
        <v>107,901,360,576 </v>
      </c>
      <c r="H36" s="135" t="str">
        <f>(((H23*0.55)+(H24*0.45))/((J23*0.55)+(J24*0.45)))</f>
        <v>7.17%</v>
      </c>
      <c r="I36" s="135" t="str">
        <f>((H23*0.55)+(H24*0.45))/((D23*0.55)+(D24*0.45))</f>
        <v>3.86%</v>
      </c>
      <c r="J36" s="136" t="s">
        <v>21</v>
      </c>
      <c r="K36" s="137"/>
      <c r="L36" s="101"/>
      <c r="M36" s="4"/>
      <c r="N36" s="101"/>
    </row>
    <row r="37" ht="42.75" customHeight="1">
      <c r="A37" s="101"/>
      <c r="B37" s="138" t="s">
        <v>46</v>
      </c>
      <c r="C37" s="102"/>
      <c r="D37" s="139"/>
      <c r="E37" s="140"/>
      <c r="F37" s="141"/>
      <c r="G37" s="141"/>
      <c r="H37" s="141"/>
      <c r="I37" s="141"/>
      <c r="J37" s="141"/>
      <c r="K37" s="141"/>
      <c r="L37" s="141"/>
      <c r="M37" s="4"/>
      <c r="N37" s="101"/>
    </row>
    <row r="38" ht="42.75" customHeight="1">
      <c r="A38" s="101"/>
      <c r="B38" s="102"/>
      <c r="C38" s="102"/>
      <c r="D38" s="139"/>
      <c r="E38" s="140"/>
      <c r="F38" s="141"/>
      <c r="G38" s="114"/>
      <c r="H38" s="114"/>
      <c r="I38" s="114"/>
      <c r="J38" s="114"/>
      <c r="K38" s="114"/>
      <c r="L38" s="141"/>
      <c r="M38" s="4"/>
      <c r="N38" s="101"/>
    </row>
    <row r="39" ht="42.75" customHeight="1">
      <c r="A39" s="142" t="s">
        <v>9</v>
      </c>
      <c r="B39" s="143"/>
      <c r="C39" s="144"/>
      <c r="D39" s="145" t="s">
        <v>47</v>
      </c>
      <c r="E39" s="146" t="s">
        <v>48</v>
      </c>
      <c r="F39" s="143"/>
      <c r="G39" s="143"/>
      <c r="H39" s="143"/>
      <c r="I39" s="143"/>
      <c r="J39" s="143"/>
      <c r="K39" s="143"/>
      <c r="L39" s="147"/>
      <c r="M39" s="4"/>
      <c r="N39" s="101"/>
    </row>
    <row r="40" ht="59.25" customHeight="1">
      <c r="A40" s="148">
        <v>1.0</v>
      </c>
      <c r="B40" s="149" t="str">
        <f>+B35</f>
        <v>ASSA ABLOY  ENTRANCE SYSTEMS US INC.</v>
      </c>
      <c r="C40" s="131"/>
      <c r="D40" s="150" t="s">
        <v>21</v>
      </c>
      <c r="E40" s="151" t="s">
        <v>49</v>
      </c>
      <c r="F40" s="35"/>
      <c r="G40" s="35"/>
      <c r="H40" s="35"/>
      <c r="I40" s="35"/>
      <c r="J40" s="35"/>
      <c r="K40" s="35"/>
      <c r="L40" s="42"/>
      <c r="M40" s="4"/>
      <c r="N40" s="101"/>
    </row>
    <row r="41" ht="75.0" customHeight="1">
      <c r="A41" s="152">
        <v>2.0</v>
      </c>
      <c r="B41" s="153" t="str">
        <f>B36</f>
        <v>CONSORCIO NAUTILUS
HB ESTRUCTURAS METÁLICAS S.A.S.  55%
MANATEE S.A.S.  45%</v>
      </c>
      <c r="C41" s="154"/>
      <c r="D41" s="150" t="s">
        <v>21</v>
      </c>
      <c r="E41" s="151" t="s">
        <v>49</v>
      </c>
      <c r="F41" s="35"/>
      <c r="G41" s="35"/>
      <c r="H41" s="35"/>
      <c r="I41" s="35"/>
      <c r="J41" s="35"/>
      <c r="K41" s="35"/>
      <c r="L41" s="42"/>
      <c r="M41" s="4"/>
      <c r="N41" s="101"/>
    </row>
    <row r="42" ht="27.0" customHeight="1">
      <c r="A42" s="101"/>
      <c r="B42" s="155"/>
      <c r="C42" s="155"/>
      <c r="D42" s="100"/>
      <c r="E42" s="156"/>
      <c r="F42" s="157"/>
      <c r="G42" s="158"/>
      <c r="H42" s="158"/>
      <c r="I42" s="158"/>
      <c r="J42" s="158"/>
      <c r="K42" s="158"/>
      <c r="L42" s="101"/>
      <c r="M42" s="4"/>
      <c r="N42" s="5"/>
    </row>
    <row r="43" ht="25.5" customHeight="1">
      <c r="A43" s="75" t="s">
        <v>50</v>
      </c>
      <c r="B43" s="76"/>
      <c r="C43" s="76"/>
      <c r="D43" s="76"/>
      <c r="E43" s="76"/>
      <c r="F43" s="76"/>
      <c r="G43" s="76"/>
      <c r="H43" s="76"/>
      <c r="I43" s="76"/>
      <c r="J43" s="76"/>
      <c r="K43" s="76"/>
      <c r="L43" s="11"/>
      <c r="M43" s="4"/>
      <c r="N43" s="5"/>
    </row>
    <row r="44" ht="24.75" customHeight="1">
      <c r="A44" s="159" t="s">
        <v>51</v>
      </c>
      <c r="B44" s="2"/>
      <c r="C44" s="160"/>
      <c r="D44" s="113" t="s">
        <v>52</v>
      </c>
      <c r="E44" s="76"/>
      <c r="F44" s="76"/>
      <c r="G44" s="76"/>
      <c r="H44" s="76"/>
      <c r="I44" s="76"/>
      <c r="J44" s="76"/>
      <c r="K44" s="76"/>
      <c r="L44" s="11"/>
      <c r="M44" s="4"/>
      <c r="N44" s="5"/>
    </row>
    <row r="45" ht="112.5" customHeight="1">
      <c r="A45" s="161">
        <v>1.0</v>
      </c>
      <c r="B45" s="162" t="str">
        <f>+B40</f>
        <v>ASSA ABLOY  ENTRANCE SYSTEMS US INC.</v>
      </c>
      <c r="C45" s="11"/>
      <c r="D45" s="163" t="s">
        <v>53</v>
      </c>
      <c r="E45" s="76"/>
      <c r="F45" s="76"/>
      <c r="G45" s="76"/>
      <c r="H45" s="76"/>
      <c r="I45" s="76"/>
      <c r="J45" s="76"/>
      <c r="K45" s="76"/>
      <c r="L45" s="11"/>
      <c r="M45" s="4"/>
      <c r="N45" s="5"/>
    </row>
    <row r="46" ht="68.25" customHeight="1">
      <c r="A46" s="161">
        <v>2.0</v>
      </c>
      <c r="B46" s="164" t="str">
        <f>+B36</f>
        <v>CONSORCIO NAUTILUS
HB ESTRUCTURAS METÁLICAS S.A.S.  55%
MANATEE S.A.S.  45%</v>
      </c>
      <c r="C46" s="165"/>
      <c r="D46" s="163" t="s">
        <v>19</v>
      </c>
      <c r="E46" s="76"/>
      <c r="F46" s="76"/>
      <c r="G46" s="76"/>
      <c r="H46" s="76"/>
      <c r="I46" s="76"/>
      <c r="J46" s="76"/>
      <c r="K46" s="76"/>
      <c r="L46" s="11"/>
      <c r="M46" s="4"/>
      <c r="N46" s="5"/>
    </row>
    <row r="47" ht="20.25" customHeight="1">
      <c r="A47" s="101"/>
      <c r="B47" s="155"/>
      <c r="C47" s="155"/>
      <c r="D47" s="100"/>
      <c r="E47" s="156"/>
      <c r="F47" s="157"/>
      <c r="G47" s="158"/>
      <c r="H47" s="158"/>
      <c r="I47" s="158"/>
      <c r="J47" s="158"/>
      <c r="K47" s="158"/>
      <c r="L47" s="101"/>
      <c r="M47" s="4"/>
      <c r="N47" s="5"/>
    </row>
    <row r="48" ht="20.25" customHeight="1">
      <c r="A48" s="18" t="s">
        <v>54</v>
      </c>
      <c r="B48" s="155"/>
      <c r="C48" s="155"/>
      <c r="D48" s="100"/>
      <c r="E48" s="156"/>
      <c r="F48" s="157"/>
      <c r="G48" s="158"/>
      <c r="H48" s="158"/>
      <c r="I48" s="158"/>
      <c r="J48" s="158"/>
      <c r="K48" s="158"/>
      <c r="L48" s="101"/>
      <c r="M48" s="4"/>
      <c r="N48" s="5"/>
    </row>
    <row r="49" ht="20.25" customHeight="1">
      <c r="A49" s="101"/>
      <c r="B49" s="155"/>
      <c r="C49" s="5"/>
      <c r="D49" s="5"/>
      <c r="E49" s="5"/>
      <c r="F49" s="5"/>
      <c r="G49" s="5"/>
      <c r="H49" s="5"/>
      <c r="I49" s="5"/>
      <c r="J49" s="158"/>
      <c r="K49" s="158"/>
      <c r="L49" s="101"/>
      <c r="M49" s="4"/>
      <c r="N49" s="5"/>
    </row>
    <row r="50" ht="76.5" customHeight="1">
      <c r="A50" s="166" t="s">
        <v>9</v>
      </c>
      <c r="B50" s="76"/>
      <c r="C50" s="167" t="s">
        <v>3</v>
      </c>
      <c r="D50" s="17" t="str">
        <f>+SUM(D51:D53)</f>
        <v>$ 63,000,000,000</v>
      </c>
      <c r="E50" s="167" t="s">
        <v>55</v>
      </c>
      <c r="F50" s="167" t="s">
        <v>56</v>
      </c>
      <c r="G50" s="168" t="s">
        <v>57</v>
      </c>
      <c r="H50" s="169" t="s">
        <v>58</v>
      </c>
      <c r="I50" s="5"/>
      <c r="J50" s="158"/>
      <c r="K50" s="158"/>
      <c r="L50" s="101"/>
      <c r="M50" s="4"/>
      <c r="N50" s="5"/>
    </row>
    <row r="51" ht="21.0" customHeight="1">
      <c r="A51" s="170" t="s">
        <v>59</v>
      </c>
      <c r="B51" s="32"/>
      <c r="C51" s="171" t="s">
        <v>60</v>
      </c>
      <c r="D51" s="172">
        <v>2.3776053249E10</v>
      </c>
      <c r="E51" s="173">
        <v>0.084</v>
      </c>
      <c r="F51" s="172" t="str">
        <f t="shared" ref="F51:F56" si="5">+D51*E51</f>
        <v>$ 1,997,188,473</v>
      </c>
      <c r="G51" s="174">
        <v>6.6687432E9</v>
      </c>
      <c r="H51" s="175" t="s">
        <v>61</v>
      </c>
      <c r="I51" s="5"/>
      <c r="J51" s="158"/>
      <c r="K51" s="158"/>
      <c r="L51" s="101"/>
      <c r="M51" s="4"/>
      <c r="N51" s="5"/>
    </row>
    <row r="52" ht="21.0" customHeight="1">
      <c r="A52" s="176"/>
      <c r="B52" s="177"/>
      <c r="C52" s="171" t="s">
        <v>62</v>
      </c>
      <c r="D52" s="172">
        <v>2.1017596529E10</v>
      </c>
      <c r="E52" s="173">
        <v>0.084</v>
      </c>
      <c r="F52" s="172" t="str">
        <f t="shared" si="5"/>
        <v>$ 1,765,478,108</v>
      </c>
      <c r="G52" s="178"/>
      <c r="H52" s="178"/>
      <c r="I52" s="5"/>
      <c r="J52" s="158"/>
      <c r="K52" s="158"/>
      <c r="L52" s="101"/>
      <c r="M52" s="4"/>
      <c r="N52" s="5"/>
    </row>
    <row r="53" ht="33.0" customHeight="1">
      <c r="A53" s="34"/>
      <c r="B53" s="42"/>
      <c r="C53" s="171" t="s">
        <v>63</v>
      </c>
      <c r="D53" s="172">
        <v>1.8206350222E10</v>
      </c>
      <c r="E53" s="173">
        <v>0.084</v>
      </c>
      <c r="F53" s="172" t="str">
        <f t="shared" si="5"/>
        <v>$ 1,529,333,419</v>
      </c>
      <c r="G53" s="37"/>
      <c r="H53" s="37"/>
      <c r="I53" s="5"/>
      <c r="J53" s="158"/>
      <c r="K53" s="158"/>
      <c r="L53" s="101"/>
      <c r="M53" s="4"/>
      <c r="N53" s="5"/>
    </row>
    <row r="54" ht="22.5" customHeight="1">
      <c r="A54" s="179" t="s">
        <v>64</v>
      </c>
      <c r="B54" s="32"/>
      <c r="C54" s="180" t="s">
        <v>60</v>
      </c>
      <c r="D54" s="181">
        <v>2.3776053249E10</v>
      </c>
      <c r="E54" s="182">
        <v>0.084</v>
      </c>
      <c r="F54" s="181" t="str">
        <f t="shared" si="5"/>
        <v>$ 1,997,188,473</v>
      </c>
      <c r="G54" s="183">
        <v>3.788E9</v>
      </c>
      <c r="H54" s="184" t="s">
        <v>65</v>
      </c>
      <c r="I54" s="5"/>
      <c r="J54" s="158"/>
      <c r="K54" s="158"/>
      <c r="L54" s="101"/>
      <c r="M54" s="4"/>
      <c r="N54" s="5"/>
    </row>
    <row r="55" ht="21.0" customHeight="1">
      <c r="A55" s="176"/>
      <c r="B55" s="177"/>
      <c r="C55" s="180" t="s">
        <v>62</v>
      </c>
      <c r="D55" s="181">
        <v>2.1017596529E10</v>
      </c>
      <c r="E55" s="182">
        <v>0.084</v>
      </c>
      <c r="F55" s="181" t="str">
        <f t="shared" si="5"/>
        <v>$ 1,765,478,108</v>
      </c>
      <c r="G55" s="178"/>
      <c r="H55" s="178"/>
      <c r="I55" s="5"/>
      <c r="J55" s="158"/>
      <c r="K55" s="158"/>
      <c r="L55" s="101"/>
      <c r="M55" s="4"/>
      <c r="N55" s="5"/>
    </row>
    <row r="56" ht="21.0" customHeight="1">
      <c r="A56" s="34"/>
      <c r="B56" s="42"/>
      <c r="C56" s="180" t="s">
        <v>63</v>
      </c>
      <c r="D56" s="181">
        <v>1.8206350222E10</v>
      </c>
      <c r="E56" s="182">
        <v>0.084</v>
      </c>
      <c r="F56" s="181" t="str">
        <f t="shared" si="5"/>
        <v>$ 1,529,333,419</v>
      </c>
      <c r="G56" s="37"/>
      <c r="H56" s="37"/>
      <c r="I56" s="5"/>
      <c r="J56" s="158"/>
      <c r="K56" s="158"/>
      <c r="L56" s="101"/>
      <c r="M56" s="4"/>
      <c r="N56" s="5"/>
    </row>
    <row r="57" ht="20.25" customHeight="1">
      <c r="A57" s="185" t="s">
        <v>66</v>
      </c>
      <c r="B57" s="76"/>
      <c r="C57" s="155"/>
      <c r="D57" s="100"/>
      <c r="E57" s="156"/>
      <c r="F57" s="157"/>
      <c r="G57" s="158"/>
      <c r="H57" s="158"/>
      <c r="I57" s="158"/>
      <c r="J57" s="158"/>
      <c r="K57" s="158"/>
      <c r="L57" s="101"/>
      <c r="M57" s="4"/>
      <c r="N57" s="5"/>
    </row>
    <row r="58" ht="20.25" customHeight="1">
      <c r="A58" s="25" t="s">
        <v>9</v>
      </c>
      <c r="B58" s="27"/>
      <c r="C58" s="142" t="s">
        <v>67</v>
      </c>
      <c r="D58" s="143"/>
      <c r="E58" s="143"/>
      <c r="F58" s="143"/>
      <c r="G58" s="143"/>
      <c r="H58" s="143"/>
      <c r="I58" s="143"/>
      <c r="J58" s="143"/>
      <c r="K58" s="143"/>
      <c r="L58" s="147"/>
      <c r="M58" s="4"/>
      <c r="N58" s="5"/>
    </row>
    <row r="59" ht="119.25" customHeight="1">
      <c r="A59" s="176"/>
      <c r="B59" s="186"/>
      <c r="C59" s="187" t="s">
        <v>68</v>
      </c>
      <c r="D59" s="188" t="s">
        <v>69</v>
      </c>
      <c r="E59" s="189" t="s">
        <v>70</v>
      </c>
      <c r="F59" s="189" t="s">
        <v>71</v>
      </c>
      <c r="G59" s="189" t="s">
        <v>72</v>
      </c>
      <c r="H59" s="188" t="s">
        <v>73</v>
      </c>
      <c r="I59" s="190" t="s">
        <v>74</v>
      </c>
      <c r="J59" s="53"/>
      <c r="K59" s="188" t="s">
        <v>75</v>
      </c>
      <c r="L59" s="188" t="s">
        <v>76</v>
      </c>
      <c r="M59" s="4"/>
      <c r="N59" s="5"/>
    </row>
    <row r="60" ht="30.75" customHeight="1">
      <c r="A60" s="34"/>
      <c r="B60" s="36"/>
      <c r="C60" s="90"/>
      <c r="D60" s="191"/>
      <c r="E60" s="192"/>
      <c r="F60" s="192"/>
      <c r="G60" s="192"/>
      <c r="H60" s="191"/>
      <c r="I60" s="91"/>
      <c r="J60" s="92"/>
      <c r="K60" s="191"/>
      <c r="L60" s="191"/>
      <c r="M60" s="4"/>
      <c r="N60" s="5"/>
    </row>
    <row r="61" ht="121.5" customHeight="1">
      <c r="A61" s="193" t="s">
        <v>59</v>
      </c>
      <c r="B61" s="26"/>
      <c r="C61" s="194" t="s">
        <v>77</v>
      </c>
      <c r="D61" s="46" t="s">
        <v>78</v>
      </c>
      <c r="E61" s="195" t="s">
        <v>79</v>
      </c>
      <c r="F61" s="196">
        <v>44524.0</v>
      </c>
      <c r="G61" s="46" t="s">
        <v>80</v>
      </c>
      <c r="H61" s="197" t="s">
        <v>81</v>
      </c>
      <c r="I61" s="198" t="s">
        <v>20</v>
      </c>
      <c r="J61" s="45"/>
      <c r="K61" s="47" t="s">
        <v>82</v>
      </c>
      <c r="L61" s="199" t="s">
        <v>20</v>
      </c>
      <c r="M61" s="4"/>
      <c r="N61" s="5"/>
    </row>
    <row r="62" ht="409.5" customHeight="1">
      <c r="A62" s="34"/>
      <c r="B62" s="35"/>
      <c r="C62" s="194"/>
      <c r="D62" s="200"/>
      <c r="E62" s="201" t="s">
        <v>83</v>
      </c>
      <c r="F62" s="202"/>
      <c r="G62" s="200"/>
      <c r="H62" s="201" t="s">
        <v>84</v>
      </c>
      <c r="I62" s="203" t="s">
        <v>85</v>
      </c>
      <c r="J62" s="154"/>
      <c r="K62" s="200"/>
      <c r="L62" s="204"/>
      <c r="M62" s="4"/>
      <c r="N62" s="5"/>
    </row>
    <row r="63" ht="65.25" customHeight="1">
      <c r="A63" s="193" t="s">
        <v>64</v>
      </c>
      <c r="B63" s="26"/>
      <c r="C63" s="205" t="s">
        <v>86</v>
      </c>
      <c r="D63" s="206" t="s">
        <v>87</v>
      </c>
      <c r="E63" s="206" t="s">
        <v>88</v>
      </c>
      <c r="F63" s="207">
        <v>44523.0</v>
      </c>
      <c r="G63" s="46" t="s">
        <v>80</v>
      </c>
      <c r="H63" s="47" t="s">
        <v>89</v>
      </c>
      <c r="I63" s="208" t="s">
        <v>21</v>
      </c>
      <c r="J63" s="82"/>
      <c r="K63" s="200">
        <v>1.766E9</v>
      </c>
      <c r="L63" s="199" t="s">
        <v>20</v>
      </c>
      <c r="M63" s="4"/>
      <c r="N63" s="5"/>
    </row>
    <row r="64" ht="65.25" customHeight="1">
      <c r="A64" s="34"/>
      <c r="B64" s="35"/>
      <c r="C64" s="205" t="s">
        <v>90</v>
      </c>
      <c r="D64" s="206" t="s">
        <v>87</v>
      </c>
      <c r="E64" s="206" t="s">
        <v>88</v>
      </c>
      <c r="F64" s="207">
        <v>44523.0</v>
      </c>
      <c r="G64" s="46" t="s">
        <v>80</v>
      </c>
      <c r="H64" s="47" t="s">
        <v>89</v>
      </c>
      <c r="I64" s="208" t="s">
        <v>21</v>
      </c>
      <c r="J64" s="82"/>
      <c r="K64" s="209">
        <v>2.022E9</v>
      </c>
      <c r="L64" s="199" t="s">
        <v>20</v>
      </c>
      <c r="M64" s="4"/>
      <c r="N64" s="5"/>
    </row>
    <row r="65" ht="20.25" customHeight="1">
      <c r="A65" s="101"/>
      <c r="B65" s="155"/>
      <c r="C65" s="33"/>
      <c r="D65" s="50"/>
      <c r="E65" s="50"/>
      <c r="F65" s="210"/>
      <c r="G65" s="50"/>
      <c r="H65" s="50"/>
      <c r="I65" s="211"/>
      <c r="J65" s="3"/>
      <c r="K65" s="50"/>
      <c r="L65" s="50"/>
      <c r="M65" s="4"/>
      <c r="N65" s="5"/>
    </row>
    <row r="66" ht="68.25" customHeight="1">
      <c r="A66" s="166" t="s">
        <v>9</v>
      </c>
      <c r="B66" s="11"/>
      <c r="C66" s="168" t="s">
        <v>91</v>
      </c>
      <c r="D66" s="212" t="s">
        <v>92</v>
      </c>
      <c r="E66" s="156"/>
      <c r="F66" s="157"/>
      <c r="G66" s="158"/>
      <c r="H66" s="158"/>
      <c r="I66" s="158"/>
      <c r="J66" s="158"/>
      <c r="K66" s="158"/>
      <c r="L66" s="101"/>
      <c r="M66" s="4"/>
      <c r="N66" s="5"/>
    </row>
    <row r="67" ht="55.5" customHeight="1">
      <c r="A67" s="166" t="s">
        <v>59</v>
      </c>
      <c r="B67" s="76"/>
      <c r="C67" s="213" t="str">
        <f>+G51</f>
        <v>$ 6,668,743,200</v>
      </c>
      <c r="D67" s="214">
        <v>3969.49</v>
      </c>
      <c r="E67" s="156"/>
      <c r="F67" s="157"/>
      <c r="G67" s="158"/>
      <c r="H67" s="158"/>
      <c r="I67" s="158"/>
      <c r="J67" s="158"/>
      <c r="K67" s="158"/>
      <c r="L67" s="101"/>
      <c r="M67" s="4"/>
      <c r="N67" s="5"/>
    </row>
    <row r="68" ht="33.0" customHeight="1">
      <c r="A68" s="166" t="s">
        <v>64</v>
      </c>
      <c r="B68" s="76"/>
      <c r="C68" s="215" t="str">
        <f>+G54</f>
        <v>$ 3,788,000,000</v>
      </c>
      <c r="D68" s="216"/>
      <c r="E68" s="156"/>
      <c r="F68" s="157"/>
      <c r="G68" s="158"/>
      <c r="H68" s="158"/>
      <c r="I68" s="158"/>
      <c r="J68" s="158"/>
      <c r="K68" s="158"/>
      <c r="L68" s="101"/>
      <c r="M68" s="4"/>
      <c r="N68" s="5"/>
    </row>
    <row r="69" ht="33.0" customHeight="1">
      <c r="A69" s="5"/>
      <c r="B69" s="5"/>
      <c r="C69" s="5"/>
      <c r="D69" s="5"/>
      <c r="E69" s="156"/>
      <c r="F69" s="157"/>
      <c r="G69" s="158"/>
      <c r="H69" s="158"/>
      <c r="I69" s="158"/>
      <c r="J69" s="158"/>
      <c r="K69" s="158"/>
      <c r="L69" s="101"/>
      <c r="M69" s="4"/>
      <c r="N69" s="5"/>
    </row>
    <row r="70" ht="20.25" customHeight="1">
      <c r="A70" s="101"/>
      <c r="B70" s="155"/>
      <c r="C70" s="155"/>
      <c r="D70" s="100"/>
      <c r="E70" s="156"/>
      <c r="F70" s="157"/>
      <c r="G70" s="158"/>
      <c r="H70" s="158"/>
      <c r="I70" s="158"/>
      <c r="J70" s="158"/>
      <c r="K70" s="158"/>
      <c r="L70" s="101"/>
      <c r="M70" s="4"/>
      <c r="N70" s="5"/>
    </row>
    <row r="71" ht="409.5" customHeight="1">
      <c r="A71" s="217" t="s">
        <v>93</v>
      </c>
      <c r="B71" s="76"/>
      <c r="C71" s="76"/>
      <c r="D71" s="76"/>
      <c r="E71" s="76"/>
      <c r="F71" s="76"/>
      <c r="G71" s="76"/>
      <c r="H71" s="76"/>
      <c r="I71" s="76"/>
      <c r="J71" s="76"/>
      <c r="K71" s="76"/>
      <c r="L71" s="11"/>
      <c r="M71" s="4"/>
      <c r="N71" s="5"/>
    </row>
    <row r="72" ht="20.25" customHeight="1">
      <c r="A72" s="101"/>
      <c r="B72" s="155"/>
      <c r="C72" s="155"/>
      <c r="D72" s="100"/>
      <c r="E72" s="156"/>
      <c r="F72" s="157"/>
      <c r="G72" s="158"/>
      <c r="H72" s="158"/>
      <c r="I72" s="158"/>
      <c r="J72" s="158"/>
      <c r="K72" s="158"/>
      <c r="L72" s="101"/>
      <c r="M72" s="4"/>
      <c r="N72" s="5"/>
    </row>
    <row r="73" ht="20.25" customHeight="1">
      <c r="A73" s="101"/>
      <c r="B73" s="155"/>
      <c r="C73" s="155"/>
      <c r="D73" s="100"/>
      <c r="E73" s="156"/>
      <c r="F73" s="157"/>
      <c r="G73" s="158"/>
      <c r="H73" s="158"/>
      <c r="I73" s="158"/>
      <c r="J73" s="158"/>
      <c r="K73" s="158"/>
      <c r="L73" s="101"/>
      <c r="M73" s="4"/>
      <c r="N73" s="5"/>
    </row>
    <row r="74" ht="20.25" customHeight="1">
      <c r="A74" s="101"/>
      <c r="B74" s="155"/>
      <c r="C74" s="155"/>
      <c r="D74" s="100"/>
      <c r="E74" s="156"/>
      <c r="F74" s="157"/>
      <c r="G74" s="158"/>
      <c r="H74" s="158"/>
      <c r="I74" s="158"/>
      <c r="J74" s="158"/>
      <c r="K74" s="158"/>
      <c r="L74" s="101"/>
      <c r="M74" s="4"/>
      <c r="N74" s="5"/>
    </row>
    <row r="75" ht="20.25" customHeight="1">
      <c r="A75" s="101"/>
      <c r="B75" s="155"/>
      <c r="C75" s="155"/>
      <c r="D75" s="100"/>
      <c r="E75" s="156"/>
      <c r="F75" s="157"/>
      <c r="G75" s="158"/>
      <c r="H75" s="158"/>
      <c r="I75" s="158"/>
      <c r="J75" s="158"/>
      <c r="K75" s="158"/>
      <c r="L75" s="101"/>
      <c r="M75" s="4"/>
      <c r="N75" s="5"/>
    </row>
    <row r="76" ht="20.25" customHeight="1">
      <c r="A76" s="101"/>
      <c r="B76" s="155"/>
      <c r="C76" s="155"/>
      <c r="D76" s="100"/>
      <c r="E76" s="156"/>
      <c r="F76" s="157"/>
      <c r="G76" s="158"/>
      <c r="H76" s="158"/>
      <c r="I76" s="158"/>
      <c r="J76" s="158"/>
      <c r="K76" s="158"/>
      <c r="L76" s="101"/>
      <c r="M76" s="4"/>
      <c r="N76" s="5"/>
    </row>
    <row r="77" ht="20.25" customHeight="1">
      <c r="A77" s="101"/>
      <c r="B77" s="155"/>
      <c r="C77" s="155"/>
      <c r="D77" s="100"/>
      <c r="E77" s="156"/>
      <c r="F77" s="157"/>
      <c r="G77" s="158"/>
      <c r="H77" s="158"/>
      <c r="I77" s="158"/>
      <c r="J77" s="158"/>
      <c r="K77" s="158"/>
      <c r="L77" s="101"/>
      <c r="M77" s="4"/>
      <c r="N77" s="5"/>
    </row>
    <row r="78" ht="20.25" customHeight="1">
      <c r="A78" s="101"/>
      <c r="B78" s="155"/>
      <c r="C78" s="155"/>
      <c r="D78" s="100"/>
      <c r="E78" s="156"/>
      <c r="F78" s="157"/>
      <c r="G78" s="158"/>
      <c r="H78" s="158"/>
      <c r="I78" s="158"/>
      <c r="J78" s="158"/>
      <c r="K78" s="158"/>
      <c r="L78" s="101"/>
      <c r="M78" s="4"/>
      <c r="N78" s="5"/>
    </row>
    <row r="79" ht="20.25" customHeight="1">
      <c r="A79" s="101"/>
      <c r="B79" s="155"/>
      <c r="C79" s="155"/>
      <c r="D79" s="100"/>
      <c r="E79" s="156"/>
      <c r="F79" s="157"/>
      <c r="G79" s="158"/>
      <c r="H79" s="158"/>
      <c r="I79" s="158"/>
      <c r="J79" s="158"/>
      <c r="K79" s="158"/>
      <c r="L79" s="101"/>
      <c r="M79" s="4"/>
      <c r="N79" s="5"/>
    </row>
    <row r="80" ht="20.25" customHeight="1">
      <c r="A80" s="101"/>
      <c r="B80" s="155"/>
      <c r="C80" s="155"/>
      <c r="D80" s="100"/>
      <c r="E80" s="156"/>
      <c r="F80" s="157"/>
      <c r="G80" s="158"/>
      <c r="H80" s="158"/>
      <c r="I80" s="158"/>
      <c r="J80" s="158"/>
      <c r="K80" s="158"/>
      <c r="L80" s="101"/>
      <c r="M80" s="4"/>
      <c r="N80" s="5"/>
    </row>
    <row r="81" ht="20.25" customHeight="1">
      <c r="A81" s="101"/>
      <c r="B81" s="155"/>
      <c r="C81" s="155"/>
      <c r="D81" s="100"/>
      <c r="E81" s="156"/>
      <c r="F81" s="157"/>
      <c r="G81" s="158"/>
      <c r="H81" s="158"/>
      <c r="I81" s="158"/>
      <c r="J81" s="158"/>
      <c r="K81" s="158"/>
      <c r="L81" s="101"/>
      <c r="M81" s="4"/>
      <c r="N81" s="5"/>
    </row>
    <row r="82" ht="20.25" customHeight="1">
      <c r="A82" s="101"/>
      <c r="B82" s="155"/>
      <c r="C82" s="155"/>
      <c r="D82" s="100"/>
      <c r="E82" s="156"/>
      <c r="F82" s="157"/>
      <c r="G82" s="158"/>
      <c r="H82" s="158"/>
      <c r="I82" s="158"/>
      <c r="J82" s="158"/>
      <c r="K82" s="158"/>
      <c r="L82" s="101"/>
      <c r="M82" s="4"/>
      <c r="N82" s="5"/>
    </row>
    <row r="83" ht="20.25" customHeight="1">
      <c r="A83" s="101"/>
      <c r="B83" s="155"/>
      <c r="C83" s="155"/>
      <c r="D83" s="100"/>
      <c r="E83" s="156"/>
      <c r="F83" s="157"/>
      <c r="G83" s="158"/>
      <c r="H83" s="158"/>
      <c r="I83" s="158"/>
      <c r="J83" s="158"/>
      <c r="K83" s="158"/>
      <c r="L83" s="101"/>
      <c r="M83" s="4"/>
      <c r="N83" s="5"/>
    </row>
    <row r="84" ht="61.5" customHeight="1">
      <c r="A84" s="101"/>
      <c r="B84" s="218"/>
      <c r="C84" s="219"/>
      <c r="D84" s="220"/>
      <c r="E84" s="220"/>
      <c r="F84" s="220"/>
      <c r="G84" s="221"/>
      <c r="H84" s="221"/>
      <c r="I84" s="158"/>
      <c r="J84" s="158"/>
      <c r="K84" s="158"/>
      <c r="L84" s="101"/>
      <c r="M84" s="4"/>
      <c r="N84" s="5"/>
    </row>
    <row r="85" ht="20.25" customHeight="1">
      <c r="A85" s="101"/>
      <c r="B85" s="155"/>
      <c r="C85" s="155"/>
      <c r="D85" s="222"/>
      <c r="E85" s="2"/>
      <c r="F85" s="3"/>
      <c r="G85" s="158"/>
      <c r="H85" s="158"/>
      <c r="I85" s="158"/>
      <c r="J85" s="158"/>
      <c r="K85" s="158"/>
      <c r="L85" s="101"/>
      <c r="M85" s="4"/>
      <c r="N85" s="5"/>
    </row>
    <row r="86" ht="20.25" customHeight="1">
      <c r="A86" s="101"/>
      <c r="B86" s="155"/>
      <c r="C86" s="155"/>
      <c r="D86" s="100"/>
      <c r="E86" s="156"/>
      <c r="F86" s="157"/>
      <c r="G86" s="158"/>
      <c r="H86" s="158"/>
      <c r="I86" s="158"/>
      <c r="J86" s="158"/>
      <c r="K86" s="158"/>
      <c r="L86" s="100"/>
      <c r="M86" s="4"/>
      <c r="N86" s="5"/>
    </row>
    <row r="87" ht="20.25" customHeight="1">
      <c r="A87" s="101"/>
      <c r="B87" s="155"/>
      <c r="C87" s="155"/>
      <c r="D87" s="100"/>
      <c r="E87" s="156"/>
      <c r="F87" s="157"/>
      <c r="G87" s="158"/>
      <c r="H87" s="158"/>
      <c r="I87" s="158"/>
      <c r="J87" s="158"/>
      <c r="K87" s="158"/>
      <c r="L87" s="5"/>
      <c r="M87" s="4"/>
      <c r="N87" s="5"/>
    </row>
    <row r="88" ht="20.25" customHeight="1">
      <c r="A88" s="101"/>
      <c r="B88" s="155"/>
      <c r="C88" s="155"/>
      <c r="D88" s="100"/>
      <c r="E88" s="156"/>
      <c r="F88" s="157"/>
      <c r="G88" s="158"/>
      <c r="H88" s="158"/>
      <c r="I88" s="158"/>
      <c r="J88" s="158"/>
      <c r="K88" s="158"/>
      <c r="L88" s="5"/>
      <c r="M88" s="4"/>
      <c r="N88" s="5"/>
    </row>
    <row r="89" ht="20.25" customHeight="1">
      <c r="A89" s="101"/>
      <c r="B89" s="155"/>
      <c r="C89" s="155"/>
      <c r="D89" s="100"/>
      <c r="E89" s="156"/>
      <c r="F89" s="157"/>
      <c r="G89" s="158"/>
      <c r="H89" s="158"/>
      <c r="I89" s="158"/>
      <c r="J89" s="158"/>
      <c r="K89" s="158"/>
      <c r="L89" s="5"/>
      <c r="M89" s="4"/>
      <c r="N89" s="5"/>
    </row>
    <row r="90" ht="20.25" customHeight="1">
      <c r="A90" s="101"/>
      <c r="B90" s="155"/>
      <c r="C90" s="155"/>
      <c r="D90" s="100"/>
      <c r="E90" s="156"/>
      <c r="F90" s="157"/>
      <c r="G90" s="158"/>
      <c r="H90" s="158"/>
      <c r="I90" s="158"/>
      <c r="J90" s="158"/>
      <c r="K90" s="158"/>
      <c r="L90" s="100"/>
      <c r="M90" s="4"/>
      <c r="N90" s="5"/>
    </row>
    <row r="91" ht="20.25" customHeight="1">
      <c r="A91" s="101"/>
      <c r="B91" s="155"/>
      <c r="C91" s="155"/>
      <c r="D91" s="100"/>
      <c r="E91" s="156"/>
      <c r="F91" s="157"/>
      <c r="G91" s="158"/>
      <c r="H91" s="158"/>
      <c r="I91" s="158"/>
      <c r="J91" s="158"/>
      <c r="K91" s="158"/>
      <c r="L91" s="5"/>
      <c r="M91" s="4"/>
      <c r="N91" s="5"/>
    </row>
    <row r="92" ht="20.25" customHeight="1">
      <c r="A92" s="101"/>
      <c r="B92" s="155"/>
      <c r="C92" s="155"/>
      <c r="D92" s="100"/>
      <c r="E92" s="156"/>
      <c r="F92" s="157"/>
      <c r="G92" s="158"/>
      <c r="H92" s="158"/>
      <c r="I92" s="158"/>
      <c r="J92" s="158"/>
      <c r="K92" s="158"/>
      <c r="L92" s="100"/>
      <c r="M92" s="4"/>
      <c r="N92" s="5"/>
    </row>
    <row r="93" ht="20.25" customHeight="1">
      <c r="A93" s="101"/>
      <c r="B93" s="155"/>
      <c r="C93" s="155"/>
      <c r="D93" s="100"/>
      <c r="E93" s="156"/>
      <c r="F93" s="157"/>
      <c r="G93" s="158"/>
      <c r="H93" s="158"/>
      <c r="I93" s="158"/>
      <c r="J93" s="158"/>
      <c r="K93" s="158"/>
      <c r="L93" s="100"/>
      <c r="M93" s="4"/>
      <c r="N93" s="5"/>
    </row>
    <row r="94" ht="20.25" customHeight="1">
      <c r="A94" s="101"/>
      <c r="B94" s="155"/>
      <c r="C94" s="155"/>
      <c r="D94" s="100"/>
      <c r="E94" s="156"/>
      <c r="F94" s="157"/>
      <c r="G94" s="158"/>
      <c r="H94" s="158"/>
      <c r="I94" s="158"/>
      <c r="J94" s="158"/>
      <c r="K94" s="158"/>
      <c r="L94" s="100"/>
      <c r="M94" s="4"/>
      <c r="N94" s="5"/>
    </row>
    <row r="95" ht="20.25" customHeight="1">
      <c r="A95" s="101"/>
      <c r="B95" s="155"/>
      <c r="C95" s="155"/>
      <c r="D95" s="100"/>
      <c r="E95" s="156"/>
      <c r="F95" s="157"/>
      <c r="G95" s="158"/>
      <c r="H95" s="158"/>
      <c r="I95" s="158"/>
      <c r="J95" s="158"/>
      <c r="K95" s="158"/>
      <c r="L95" s="100"/>
      <c r="M95" s="4"/>
      <c r="N95" s="5"/>
    </row>
    <row r="96" ht="20.25" customHeight="1">
      <c r="A96" s="101"/>
      <c r="B96" s="155"/>
      <c r="C96" s="155"/>
      <c r="D96" s="100"/>
      <c r="E96" s="156"/>
      <c r="F96" s="157"/>
      <c r="G96" s="158"/>
      <c r="H96" s="158"/>
      <c r="I96" s="158"/>
      <c r="J96" s="158"/>
      <c r="K96" s="158"/>
      <c r="L96" s="100"/>
      <c r="M96" s="4"/>
      <c r="N96" s="5"/>
    </row>
    <row r="97" ht="20.25" customHeight="1">
      <c r="A97" s="101"/>
      <c r="B97" s="155"/>
      <c r="C97" s="155"/>
      <c r="D97" s="100"/>
      <c r="E97" s="156"/>
      <c r="F97" s="157"/>
      <c r="G97" s="158"/>
      <c r="H97" s="158"/>
      <c r="I97" s="158"/>
      <c r="J97" s="158"/>
      <c r="K97" s="158"/>
      <c r="L97" s="114"/>
      <c r="M97" s="4"/>
      <c r="N97" s="5"/>
    </row>
    <row r="98" ht="20.25" customHeight="1">
      <c r="A98" s="101"/>
      <c r="B98" s="155"/>
      <c r="C98" s="155"/>
      <c r="D98" s="100"/>
      <c r="E98" s="156"/>
      <c r="F98" s="157"/>
      <c r="G98" s="158"/>
      <c r="H98" s="158"/>
      <c r="I98" s="158"/>
      <c r="J98" s="158"/>
      <c r="K98" s="158"/>
      <c r="L98" s="114"/>
      <c r="M98" s="4"/>
      <c r="N98" s="5"/>
    </row>
    <row r="99" ht="20.25" customHeight="1">
      <c r="A99" s="101"/>
      <c r="B99" s="155"/>
      <c r="C99" s="155"/>
      <c r="D99" s="100"/>
      <c r="E99" s="156"/>
      <c r="F99" s="157"/>
      <c r="G99" s="158"/>
      <c r="H99" s="158"/>
      <c r="I99" s="100"/>
      <c r="J99" s="100"/>
      <c r="K99" s="100"/>
      <c r="L99" s="114"/>
      <c r="M99" s="4"/>
      <c r="N99" s="5"/>
    </row>
    <row r="100" ht="20.25" customHeight="1">
      <c r="A100" s="101"/>
      <c r="B100" s="155"/>
      <c r="C100" s="155"/>
      <c r="D100" s="100"/>
      <c r="E100" s="156"/>
      <c r="F100" s="157"/>
      <c r="G100" s="158"/>
      <c r="H100" s="158"/>
      <c r="I100" s="5"/>
      <c r="J100" s="5"/>
      <c r="K100" s="5"/>
      <c r="L100" s="114"/>
      <c r="M100" s="4"/>
      <c r="N100" s="5"/>
    </row>
    <row r="101" ht="20.25" customHeight="1">
      <c r="A101" s="101"/>
      <c r="B101" s="155"/>
      <c r="C101" s="155"/>
      <c r="D101" s="100"/>
      <c r="E101" s="156"/>
      <c r="F101" s="157"/>
      <c r="G101" s="158"/>
      <c r="H101" s="158"/>
      <c r="I101" s="5"/>
      <c r="J101" s="5"/>
      <c r="K101" s="5"/>
      <c r="L101" s="223"/>
      <c r="M101" s="4"/>
      <c r="N101" s="5"/>
    </row>
    <row r="102" ht="20.25" customHeight="1">
      <c r="A102" s="101"/>
      <c r="B102" s="155"/>
      <c r="C102" s="155"/>
      <c r="D102" s="100"/>
      <c r="E102" s="156"/>
      <c r="F102" s="157"/>
      <c r="G102" s="158"/>
      <c r="H102" s="158"/>
      <c r="I102" s="5"/>
      <c r="J102" s="5"/>
      <c r="K102" s="5"/>
      <c r="L102" s="5"/>
      <c r="M102" s="4"/>
      <c r="N102" s="5"/>
    </row>
    <row r="103" ht="20.25" customHeight="1">
      <c r="A103" s="101"/>
      <c r="B103" s="155"/>
      <c r="C103" s="155"/>
      <c r="D103" s="100"/>
      <c r="E103" s="156"/>
      <c r="F103" s="157"/>
      <c r="G103" s="158"/>
      <c r="H103" s="158"/>
      <c r="I103" s="5"/>
      <c r="J103" s="5"/>
      <c r="K103" s="5"/>
      <c r="L103" s="5"/>
      <c r="M103" s="4"/>
      <c r="N103" s="5"/>
    </row>
    <row r="104" ht="20.25" customHeight="1">
      <c r="A104" s="101"/>
      <c r="B104" s="155"/>
      <c r="C104" s="155"/>
      <c r="D104" s="100"/>
      <c r="E104" s="156"/>
      <c r="F104" s="157"/>
      <c r="G104" s="158"/>
      <c r="H104" s="158"/>
      <c r="I104" s="5"/>
      <c r="J104" s="5"/>
      <c r="K104" s="5"/>
      <c r="L104" s="5"/>
      <c r="M104" s="4"/>
      <c r="N104" s="5"/>
    </row>
    <row r="105" ht="20.25" customHeight="1">
      <c r="A105" s="101"/>
      <c r="B105" s="155"/>
      <c r="C105" s="155"/>
      <c r="D105" s="100"/>
      <c r="E105" s="156"/>
      <c r="F105" s="157"/>
      <c r="G105" s="158"/>
      <c r="H105" s="158"/>
      <c r="I105" s="5"/>
      <c r="J105" s="5"/>
      <c r="K105" s="5"/>
      <c r="L105" s="5"/>
      <c r="M105" s="4"/>
      <c r="N105" s="5"/>
    </row>
    <row r="106" ht="20.25" customHeight="1">
      <c r="A106" s="101"/>
      <c r="B106" s="155"/>
      <c r="C106" s="155"/>
      <c r="D106" s="100"/>
      <c r="E106" s="156"/>
      <c r="F106" s="157"/>
      <c r="G106" s="158"/>
      <c r="H106" s="158"/>
      <c r="I106" s="5"/>
      <c r="J106" s="5"/>
      <c r="K106" s="5"/>
      <c r="L106" s="5"/>
      <c r="M106" s="4"/>
      <c r="N106" s="5"/>
    </row>
    <row r="107" ht="20.25" customHeight="1">
      <c r="A107" s="101"/>
      <c r="B107" s="155"/>
      <c r="C107" s="155"/>
      <c r="D107" s="100"/>
      <c r="E107" s="156"/>
      <c r="F107" s="157"/>
      <c r="G107" s="158"/>
      <c r="H107" s="158"/>
      <c r="I107" s="5"/>
      <c r="J107" s="5"/>
      <c r="K107" s="5"/>
      <c r="L107" s="5"/>
      <c r="M107" s="4"/>
      <c r="N107" s="5"/>
    </row>
    <row r="108" ht="20.25" customHeight="1">
      <c r="A108" s="101"/>
      <c r="B108" s="224"/>
      <c r="C108" s="224"/>
      <c r="D108" s="70"/>
      <c r="E108" s="156"/>
      <c r="F108" s="157"/>
      <c r="G108" s="158"/>
      <c r="H108" s="158"/>
      <c r="I108" s="155"/>
      <c r="J108" s="155"/>
      <c r="K108" s="155"/>
      <c r="L108" s="5"/>
      <c r="M108" s="4"/>
      <c r="N108" s="5"/>
    </row>
    <row r="109" ht="20.25" customHeight="1">
      <c r="A109" s="5"/>
      <c r="B109" s="5"/>
      <c r="C109" s="5"/>
      <c r="D109" s="5"/>
      <c r="E109" s="5"/>
      <c r="F109" s="5"/>
      <c r="G109" s="5"/>
      <c r="H109" s="5"/>
      <c r="I109" s="5"/>
      <c r="J109" s="5"/>
      <c r="K109" s="5"/>
      <c r="L109" s="5"/>
      <c r="M109" s="4"/>
      <c r="N109" s="5"/>
    </row>
    <row r="110" ht="20.25" customHeight="1">
      <c r="A110" s="5"/>
      <c r="B110" s="5"/>
      <c r="C110" s="5"/>
      <c r="D110" s="5"/>
      <c r="E110" s="5"/>
      <c r="F110" s="5"/>
      <c r="G110" s="5"/>
      <c r="H110" s="5"/>
      <c r="I110" s="5"/>
      <c r="J110" s="5"/>
      <c r="K110" s="5"/>
      <c r="L110" s="5"/>
      <c r="M110" s="4"/>
      <c r="N110" s="5"/>
    </row>
    <row r="111" ht="20.25" customHeight="1">
      <c r="A111" s="5"/>
      <c r="B111" s="5"/>
      <c r="C111" s="5"/>
      <c r="D111" s="5"/>
      <c r="E111" s="5"/>
      <c r="F111" s="5"/>
      <c r="G111" s="5"/>
      <c r="H111" s="5"/>
      <c r="I111" s="5"/>
      <c r="J111" s="5"/>
      <c r="K111" s="5"/>
      <c r="L111" s="5"/>
      <c r="M111" s="4"/>
      <c r="N111" s="5"/>
    </row>
    <row r="112" ht="20.25" customHeight="1">
      <c r="A112" s="5"/>
      <c r="B112" s="5"/>
      <c r="C112" s="5"/>
      <c r="D112" s="5"/>
      <c r="E112" s="5"/>
      <c r="F112" s="5"/>
      <c r="G112" s="5"/>
      <c r="H112" s="5"/>
      <c r="I112" s="5"/>
      <c r="J112" s="5"/>
      <c r="K112" s="5"/>
      <c r="L112" s="5"/>
      <c r="M112" s="4"/>
      <c r="N112" s="5"/>
    </row>
    <row r="113" ht="20.25" customHeight="1">
      <c r="A113" s="5"/>
      <c r="B113" s="5"/>
      <c r="C113" s="5"/>
      <c r="D113" s="5"/>
      <c r="E113" s="5"/>
      <c r="F113" s="5"/>
      <c r="G113" s="5"/>
      <c r="H113" s="5"/>
      <c r="I113" s="5"/>
      <c r="J113" s="5"/>
      <c r="K113" s="5"/>
      <c r="L113" s="5"/>
      <c r="M113" s="4"/>
      <c r="N113" s="5"/>
    </row>
    <row r="114" ht="20.25" customHeight="1">
      <c r="A114" s="5"/>
      <c r="B114" s="5"/>
      <c r="C114" s="5"/>
      <c r="D114" s="5"/>
      <c r="E114" s="5"/>
      <c r="F114" s="5"/>
      <c r="G114" s="5"/>
      <c r="H114" s="5"/>
      <c r="I114" s="5"/>
      <c r="J114" s="5"/>
      <c r="K114" s="5"/>
      <c r="L114" s="5"/>
      <c r="M114" s="4"/>
      <c r="N114" s="5"/>
    </row>
    <row r="115" ht="20.25" customHeight="1">
      <c r="A115" s="5"/>
      <c r="B115" s="5"/>
      <c r="C115" s="5"/>
      <c r="D115" s="5"/>
      <c r="E115" s="5"/>
      <c r="F115" s="5"/>
      <c r="G115" s="5"/>
      <c r="H115" s="5"/>
      <c r="I115" s="5"/>
      <c r="J115" s="5"/>
      <c r="K115" s="5"/>
      <c r="L115" s="5"/>
      <c r="M115" s="4"/>
      <c r="N115" s="5"/>
    </row>
    <row r="116" ht="20.25" customHeight="1">
      <c r="A116" s="5"/>
      <c r="B116" s="5"/>
      <c r="C116" s="5"/>
      <c r="D116" s="5"/>
      <c r="E116" s="5"/>
      <c r="F116" s="5"/>
      <c r="G116" s="5"/>
      <c r="H116" s="5"/>
      <c r="I116" s="5"/>
      <c r="J116" s="5"/>
      <c r="K116" s="5"/>
      <c r="L116" s="5"/>
      <c r="M116" s="4"/>
      <c r="N116" s="5"/>
    </row>
    <row r="117" ht="20.25" customHeight="1">
      <c r="A117" s="5"/>
      <c r="B117" s="5"/>
      <c r="C117" s="5"/>
      <c r="D117" s="225"/>
      <c r="E117" s="5"/>
      <c r="F117" s="5"/>
      <c r="G117" s="5"/>
      <c r="H117" s="5"/>
      <c r="I117" s="5"/>
      <c r="J117" s="5"/>
      <c r="K117" s="5"/>
      <c r="L117" s="5"/>
      <c r="M117" s="4"/>
      <c r="N117" s="5"/>
    </row>
    <row r="118" ht="20.25" customHeight="1">
      <c r="A118" s="5"/>
      <c r="B118" s="5"/>
      <c r="C118" s="5"/>
      <c r="D118" s="225"/>
      <c r="E118" s="5"/>
      <c r="F118" s="5"/>
      <c r="G118" s="5"/>
      <c r="H118" s="5"/>
      <c r="I118" s="5"/>
      <c r="J118" s="5"/>
      <c r="K118" s="5"/>
      <c r="L118" s="5"/>
      <c r="M118" s="4"/>
      <c r="N118" s="5"/>
    </row>
    <row r="119" ht="20.25" customHeight="1">
      <c r="A119" s="5"/>
      <c r="B119" s="5"/>
      <c r="C119" s="5"/>
      <c r="D119" s="225"/>
      <c r="E119" s="5"/>
      <c r="F119" s="5"/>
      <c r="G119" s="5"/>
      <c r="H119" s="5"/>
      <c r="I119" s="5"/>
      <c r="J119" s="5"/>
      <c r="K119" s="5"/>
      <c r="L119" s="5"/>
      <c r="M119" s="4"/>
      <c r="N119" s="5"/>
    </row>
    <row r="120" ht="20.25" customHeight="1">
      <c r="A120" s="5"/>
      <c r="B120" s="5"/>
      <c r="C120" s="5"/>
      <c r="D120" s="225"/>
      <c r="E120" s="5"/>
      <c r="F120" s="5"/>
      <c r="G120" s="5"/>
      <c r="H120" s="5"/>
      <c r="I120" s="5"/>
      <c r="J120" s="5"/>
      <c r="K120" s="5"/>
      <c r="L120" s="5"/>
      <c r="M120" s="4"/>
      <c r="N120" s="5"/>
    </row>
    <row r="121" ht="20.25" customHeight="1">
      <c r="A121" s="5"/>
      <c r="B121" s="5"/>
      <c r="C121" s="5"/>
      <c r="D121" s="225"/>
      <c r="E121" s="5"/>
      <c r="F121" s="5"/>
      <c r="G121" s="5"/>
      <c r="H121" s="5"/>
      <c r="I121" s="5"/>
      <c r="J121" s="5"/>
      <c r="K121" s="5"/>
      <c r="L121" s="5"/>
      <c r="M121" s="4"/>
      <c r="N121" s="5"/>
    </row>
  </sheetData>
  <mergeCells count="76">
    <mergeCell ref="A57:B57"/>
    <mergeCell ref="A51:B53"/>
    <mergeCell ref="A54:B56"/>
    <mergeCell ref="I64:J64"/>
    <mergeCell ref="I63:J63"/>
    <mergeCell ref="H51:H53"/>
    <mergeCell ref="H54:H56"/>
    <mergeCell ref="D46:L46"/>
    <mergeCell ref="D45:L45"/>
    <mergeCell ref="D44:L44"/>
    <mergeCell ref="A43:L43"/>
    <mergeCell ref="B45:C45"/>
    <mergeCell ref="D59:D60"/>
    <mergeCell ref="H59:H60"/>
    <mergeCell ref="C58:L58"/>
    <mergeCell ref="C59:C60"/>
    <mergeCell ref="L59:L60"/>
    <mergeCell ref="J24:K24"/>
    <mergeCell ref="A23:A24"/>
    <mergeCell ref="B23:C24"/>
    <mergeCell ref="B35:C35"/>
    <mergeCell ref="B40:C40"/>
    <mergeCell ref="B36:C36"/>
    <mergeCell ref="B30:C30"/>
    <mergeCell ref="B41:C41"/>
    <mergeCell ref="B28:C28"/>
    <mergeCell ref="B29:C29"/>
    <mergeCell ref="B27:C27"/>
    <mergeCell ref="A39:C39"/>
    <mergeCell ref="B32:D32"/>
    <mergeCell ref="A33:C34"/>
    <mergeCell ref="A66:B66"/>
    <mergeCell ref="D85:F85"/>
    <mergeCell ref="A67:B67"/>
    <mergeCell ref="A68:B68"/>
    <mergeCell ref="A44:C44"/>
    <mergeCell ref="B46:C46"/>
    <mergeCell ref="G51:G53"/>
    <mergeCell ref="G54:G56"/>
    <mergeCell ref="I65:J65"/>
    <mergeCell ref="I59:J60"/>
    <mergeCell ref="I61:J61"/>
    <mergeCell ref="I62:J62"/>
    <mergeCell ref="A58:B60"/>
    <mergeCell ref="A61:B62"/>
    <mergeCell ref="E40:L40"/>
    <mergeCell ref="E41:L41"/>
    <mergeCell ref="J21:K21"/>
    <mergeCell ref="A21:C21"/>
    <mergeCell ref="E13:H13"/>
    <mergeCell ref="D13:D14"/>
    <mergeCell ref="B20:D20"/>
    <mergeCell ref="D16:D17"/>
    <mergeCell ref="I16:J17"/>
    <mergeCell ref="A63:B64"/>
    <mergeCell ref="A71:L71"/>
    <mergeCell ref="K59:K60"/>
    <mergeCell ref="A50:B50"/>
    <mergeCell ref="A1:L1"/>
    <mergeCell ref="C2:L2"/>
    <mergeCell ref="B8:C8"/>
    <mergeCell ref="D33:J33"/>
    <mergeCell ref="E39:L39"/>
    <mergeCell ref="B3:L3"/>
    <mergeCell ref="B5:C5"/>
    <mergeCell ref="B16:C17"/>
    <mergeCell ref="A16:A17"/>
    <mergeCell ref="J22:K22"/>
    <mergeCell ref="I13:J14"/>
    <mergeCell ref="I15:J15"/>
    <mergeCell ref="A13:C14"/>
    <mergeCell ref="B15:C15"/>
    <mergeCell ref="B6:C6"/>
    <mergeCell ref="B7:C7"/>
    <mergeCell ref="J23:K23"/>
    <mergeCell ref="B22:C22"/>
  </mergeCells>
  <printOptions verticalCentered="1"/>
  <pageMargins bottom="0.35433070866141736" footer="0.0" header="0.0" left="0.5905511811023623" right="0.5118110236220472" top="0.5905511811023623"/>
  <pageSetup orientation="portrait"/>
  <headerFooter>
    <oddFooter>&amp;RPágina &amp;P de </oddFooter>
  </headerFooter>
  <rowBreaks count="1" manualBreakCount="1">
    <brk id="42" man="1"/>
  </rowBreaks>
  <drawing r:id="rId1"/>
</worksheet>
</file>

<file path=docProps/app.xml><?xml version="1.0" encoding="utf-8"?>
<Properties xmlns="http://schemas.openxmlformats.org/officeDocument/2006/extended-properties" xmlns:vt="http://schemas.openxmlformats.org/officeDocument/2006/docPropsVTypes">
  <Company>Transmilenio</Company>
  <ScaleCrop>false</ScaleCrop>
  <HeadingPairs>
    <vt:vector baseType="variant" size="4">
      <vt:variant>
        <vt:lpstr>Hojas de cálculo</vt:lpstr>
      </vt:variant>
      <vt:variant>
        <vt:i4>1</vt:i4>
      </vt:variant>
      <vt:variant>
        <vt:lpstr>Rangos con nombre</vt:lpstr>
      </vt:variant>
      <vt:variant>
        <vt:i4>2</vt:i4>
      </vt:variant>
    </vt:vector>
  </HeadingPairs>
  <TitlesOfParts>
    <vt:vector baseType="lpstr" size="3">
      <vt:lpstr>Evaluación</vt:lpstr>
      <vt:lpstr>Evaluación!Área_de_impresión</vt:lpstr>
      <vt:lpstr>Evaluación!Títulos_a_imprimir</vt:lpstr>
    </vt:vector>
  </TitlesOfParts>
  <LinksUpToDate>false</LinksUpToDate>
  <SharedDoc>false</SharedDoc>
  <HyperlinksChanged>false</HyperlinksChanged>
  <Application>Microsoft Excel</Application>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2003-04-04T16:35:40Z</dcterms:created>
  <dc:creator>Mónica-Parra</dc:creator>
  <cp:lastModifiedBy>Miguel Dario Duque Vargas</cp:lastModifiedBy>
  <cp:lastPrinted>2021-12-03T14:35:16Z</cp:lastPrinted>
  <dcterms:modified xsi:type="dcterms:W3CDTF">2021-12-16T19:40:34Z</dcterms:modified>
</cp:coreProperties>
</file>