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ACP\CONCURSO DE MERITOS\INTERVENTORIA POTRERILLO PLIEGO TIPO\"/>
    </mc:Choice>
  </mc:AlternateContent>
  <bookViews>
    <workbookView xWindow="28680" yWindow="-120" windowWidth="24240" windowHeight="13020"/>
  </bookViews>
  <sheets>
    <sheet name="DOCUMENTOS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SBC1">[1]INV!$A$12:$D$15</definedName>
    <definedName name="__SBC3">[1]INV!$F$12:$I$15</definedName>
    <definedName name="__SBC5">[1]INV!$K$12:$N$15</definedName>
    <definedName name="__TC212" localSheetId="0">[2]FLEXIBLE!#REF!</definedName>
    <definedName name="__TC212">[2]FLEXIBLE!#REF!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">[3]!absc</definedName>
    <definedName name="_PRE1">#REF!</definedName>
    <definedName name="_SBC1">[1]INV!$A$12:$D$15</definedName>
    <definedName name="_SBC3">[1]INV!$F$12:$I$15</definedName>
    <definedName name="_SBC5">[1]INV!$K$12:$N$15</definedName>
    <definedName name="_Toc77589367" localSheetId="0">DOCUMENTOS!#REF!</definedName>
    <definedName name="_V1" localSheetId="0">#REF!</definedName>
    <definedName name="_V1">#REF!</definedName>
    <definedName name="A">#REF!</definedName>
    <definedName name="A_impresión_IM">#REF!</definedName>
    <definedName name="A674.2P">#REF!</definedName>
    <definedName name="AAC">[1]AASHTO!$A$14:$F$17</definedName>
    <definedName name="ABG">[1]AASHTO!$A$2:$F$5</definedName>
    <definedName name="absc">[4]!absc</definedName>
    <definedName name="absc1">[5]!absc</definedName>
    <definedName name="administrador">[6]Informacion!$B$15</definedName>
    <definedName name="adoc1">[5]!absc</definedName>
    <definedName name="adoq">[4]!absc</definedName>
    <definedName name="alc">[3]!absc</definedName>
    <definedName name="_xlnm.Print_Area" localSheetId="0">DOCUMENTOS!$A$1:$L$64</definedName>
    <definedName name="ASB">[1]AASHTO!$A$8:$F$11</definedName>
    <definedName name="C_">#REF!</definedName>
    <definedName name="CANT">#REF!</definedName>
    <definedName name="D">[5]!absc</definedName>
    <definedName name="EDER">#REF!</definedName>
    <definedName name="EDER565656">[5]!absc</definedName>
    <definedName name="EQUIPO">#REF!</definedName>
    <definedName name="EXCROC">'[7]Análisis de precios'!$H$52</definedName>
    <definedName name="fdsafd">#REF!</definedName>
    <definedName name="Fmla">DOCUMENTOS!$D$8</definedName>
    <definedName name="GKJDGDIJZ">"Imagen 3"</definedName>
    <definedName name="HOJA1">#REF!</definedName>
    <definedName name="I">#REF!</definedName>
    <definedName name="inf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LOCA">[5]!absc</definedName>
    <definedName name="MAT">#REF!</definedName>
    <definedName name="matriz">#REF!,#REF!</definedName>
    <definedName name="Me">[8]Datos!$C$8</definedName>
    <definedName name="MG">[8]Datos!$C$10</definedName>
    <definedName name="PAR">[8]Datos!$D$7</definedName>
    <definedName name="Pmax">DOCUMENTOS!$D$3</definedName>
    <definedName name="PO" localSheetId="0">#REF!</definedName>
    <definedName name="PO">#REF!</definedName>
    <definedName name="PRE" localSheetId="0">#REF!</definedName>
    <definedName name="PRE">#REF!</definedName>
    <definedName name="PRUEBA">[3]!absc</definedName>
    <definedName name="prueba1">[3]!absc</definedName>
    <definedName name="PRUEBA2">#REF!</definedName>
    <definedName name="rsadf">#REF!</definedName>
    <definedName name="t">[9]!absc</definedName>
    <definedName name="TABLA" localSheetId="0">#REF!</definedName>
    <definedName name="TABLA">#REF!</definedName>
    <definedName name="TITULO" localSheetId="0">#REF!</definedName>
    <definedName name="TITULO">#REF!</definedName>
    <definedName name="_xlnm.Print_Titles" localSheetId="0">DOCUMENTOS!$1:$8</definedName>
    <definedName name="TOTAL">#REF!</definedName>
    <definedName name="TOTMTPAV">[10]FINANC!$C$6</definedName>
    <definedName name="TRAT">[11]desmonte!$E$48</definedName>
    <definedName name="U" localSheetId="0">#REF!</definedName>
    <definedName name="U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>#REF!</definedName>
    <definedName name="VMe">[8]Datos!$C$9</definedName>
    <definedName name="XA">[8]Datos!$C$14</definedName>
    <definedName name="XB">[8]Datos!$C$15</definedName>
    <definedName name="xxx">[4]!absc</definedName>
    <definedName name="xxxxx">[12]!absc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4" l="1"/>
  <c r="K30" i="4"/>
  <c r="K18" i="4"/>
  <c r="K11" i="4"/>
  <c r="K26" i="4"/>
  <c r="K23" i="4"/>
  <c r="K19" i="4"/>
  <c r="K14" i="4"/>
  <c r="K20" i="4"/>
  <c r="K16" i="4"/>
  <c r="K12" i="4"/>
  <c r="K13" i="4"/>
  <c r="K15" i="4"/>
  <c r="K17" i="4"/>
  <c r="K33" i="4"/>
  <c r="K29" i="4"/>
  <c r="K21" i="4"/>
  <c r="K24" i="4"/>
  <c r="K31" i="4"/>
  <c r="K32" i="4"/>
  <c r="K28" i="4"/>
  <c r="K22" i="4"/>
  <c r="K25" i="4"/>
  <c r="K10" i="4"/>
  <c r="F10" i="4" l="1"/>
  <c r="F25" i="4"/>
  <c r="F28" i="4"/>
  <c r="F32" i="4"/>
  <c r="F31" i="4"/>
  <c r="F24" i="4"/>
  <c r="F21" i="4" l="1"/>
  <c r="F29" i="4"/>
  <c r="F33" i="4"/>
  <c r="F17" i="4"/>
  <c r="F15" i="4"/>
  <c r="F13" i="4"/>
  <c r="F16" i="4" l="1"/>
  <c r="F14" i="4"/>
  <c r="F11" i="4" l="1"/>
  <c r="F18" i="4"/>
  <c r="F30" i="4"/>
  <c r="F12" i="4" l="1"/>
  <c r="F20" i="4" l="1"/>
  <c r="F19" i="4"/>
  <c r="F23" i="4"/>
  <c r="F26" i="4"/>
  <c r="F27" i="4"/>
</calcChain>
</file>

<file path=xl/sharedStrings.xml><?xml version="1.0" encoding="utf-8"?>
<sst xmlns="http://schemas.openxmlformats.org/spreadsheetml/2006/main" count="70" uniqueCount="70">
  <si>
    <t>No.</t>
  </si>
  <si>
    <t>Proceso No:</t>
  </si>
  <si>
    <t>OBJETO:</t>
  </si>
  <si>
    <t>VALOR:</t>
  </si>
  <si>
    <t>FECHA:</t>
  </si>
  <si>
    <t xml:space="preserve">NOMBRE DEL PROPONENTE </t>
  </si>
  <si>
    <t>4.3 APOYO A LA INDUSTRIA NACIONAL</t>
  </si>
  <si>
    <t>4.4 VINCULACION DE PERSONAS CON DISCAPACIDAD</t>
  </si>
  <si>
    <t>Comité Asesor Evaluador:</t>
  </si>
  <si>
    <t>JUAN JOSE VELA PAZ</t>
  </si>
  <si>
    <t>Asesor Despacho del Alcalde</t>
  </si>
  <si>
    <t>Asesor Jurídico Secretaría de Hacienda</t>
  </si>
  <si>
    <t>RICARDO PUPIALES</t>
  </si>
  <si>
    <t>Delegado Oficina de Planeación Insituticional</t>
  </si>
  <si>
    <t>Asistentes:</t>
  </si>
  <si>
    <t>JOHN BYRON GUEVARA SOLARTE</t>
  </si>
  <si>
    <t>JAIME ANDRES CORONEL ARIAS</t>
  </si>
  <si>
    <t xml:space="preserve">DIEGO ARTURO CASTRO </t>
  </si>
  <si>
    <t xml:space="preserve">Subsecretario Infraestructura Urbana (E) </t>
  </si>
  <si>
    <t>Contratista Secretaría de Infraestructura</t>
  </si>
  <si>
    <t>Abogado Secretaría General</t>
  </si>
  <si>
    <t>SANTIAGO DAVID BRAVO</t>
  </si>
  <si>
    <t>EDWIN MORILLO</t>
  </si>
  <si>
    <t>Abogado Secretaría de Hacienda</t>
  </si>
  <si>
    <t>CM-2021-7</t>
  </si>
  <si>
    <t>“El Contratista se compromete para con el Municipio de Pasto – Dirección Administrativa de Plazas de Mercado, a realizar la “INTERVENTORIA TÉCNICA, ADMINISTRATIVA, FINANCIERA Y AMBIENTAL PARA LA “CONSTRUCCION Y MEJORAMIENTO DE LAS VIAS INTERNAS DE LA PLAZA DE MERCADO EL PORTERILLO, MUNICIPIO DE PASTO DEPARTAMENTO DE NARIÑO”</t>
  </si>
  <si>
    <t>4.2 EQUIPO DE TRABAJO</t>
  </si>
  <si>
    <t>CONSORCIO SAN MARTIN</t>
  </si>
  <si>
    <t>HMB INGENIERIA SAS</t>
  </si>
  <si>
    <t>DF CONSULTORIA SAS</t>
  </si>
  <si>
    <t>CONSORCIO S Y R</t>
  </si>
  <si>
    <t>CONSORCIO GRUPO METRO</t>
  </si>
  <si>
    <t>ELSA TORRES ARENALES</t>
  </si>
  <si>
    <t>PROYECTISTAS ASOCIADOS SAS</t>
  </si>
  <si>
    <t>GAVINCO INGENIEROS CONSULTORES SAS</t>
  </si>
  <si>
    <t>CONSORCIO DELTA 2021</t>
  </si>
  <si>
    <t>ANA ISABEL HENDE CARREÑO</t>
  </si>
  <si>
    <t>HR ING SAS</t>
  </si>
  <si>
    <t>CONSORCIO CMP PORTERILLO</t>
  </si>
  <si>
    <t>JORGE ALVARO SANCHEZ BLANCO</t>
  </si>
  <si>
    <t>CONSORCIO HGR - INCON</t>
  </si>
  <si>
    <t>CONSORCIO INTERVIAL PCC6</t>
  </si>
  <si>
    <t>CONSORCIO INTER PORTERILLO</t>
  </si>
  <si>
    <t>CONSORCIO SGD ARM 2021</t>
  </si>
  <si>
    <t>CONSORCIO VIAL AC 2021</t>
  </si>
  <si>
    <t>CONSORCIO AC</t>
  </si>
  <si>
    <t>CONSORCIO A&amp;M</t>
  </si>
  <si>
    <t>CB INGENIEROS SAS</t>
  </si>
  <si>
    <t>GNG INGENIERIA S.A.S</t>
  </si>
  <si>
    <t>GYG CONSTRUCCIONES S.A.S</t>
  </si>
  <si>
    <t>SOLUCIONES PARA LA INGENIERÍA S.A.S</t>
  </si>
  <si>
    <t>ORLANDO CHAVES BRAVO</t>
  </si>
  <si>
    <t>Secretario General</t>
  </si>
  <si>
    <t>NILSA VILLOTA ROSERO</t>
  </si>
  <si>
    <t>Secretaria de Infraestructura Municipal</t>
  </si>
  <si>
    <t>4. ASIGNACIÓN DE PUNTAJE</t>
  </si>
  <si>
    <t>4.1 PUNTAJE POR EXPERIENCIA</t>
  </si>
  <si>
    <t>PROMEDIO CONTRATOS VALIDOS APORTADOS EN SMMLV</t>
  </si>
  <si>
    <t>CONSORCIO INTERSA-INVELER (RECHAZADA)</t>
  </si>
  <si>
    <t>CONSORCIO INVIPA (RECHAZADA)</t>
  </si>
  <si>
    <t>PUNTAJE TOTAL</t>
  </si>
  <si>
    <t xml:space="preserve">Abogado </t>
  </si>
  <si>
    <t>Secretaría Plazas de Mercado</t>
  </si>
  <si>
    <t>PROPUESTA ECONÓMICA</t>
  </si>
  <si>
    <t>ORDEN DE ELEGIBILIDAD</t>
  </si>
  <si>
    <t>3,906.10 (9 de dic 2021)</t>
  </si>
  <si>
    <t>TRM :</t>
  </si>
  <si>
    <t>FORMULA APLICADA:</t>
  </si>
  <si>
    <t>Número 1: Mediana con valor absoluto</t>
  </si>
  <si>
    <t>JORGE ARMANDO ARCINIEGAS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</si>
</sst>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-* #,##0.00\ &quot;Pts&quot;_-;\-* #,##0.00\ &quot;Pts&quot;_-;_-* &quot;-&quot;??\ &quot;Pts&quot;_-;_-@_-"/>
    <numFmt numFmtId="169" formatCode="0.000"/>
    <numFmt numFmtId="170" formatCode="_-* #,##0.00_-;\-* #,##0.00_-;_-* &quot;-&quot;_-;_-@_-"/>
    <numFmt numFmtId="171" formatCode="#,##0_ ;\-#,##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b/>
      <i/>
      <sz val="10"/>
      <color theme="1"/>
      <name val="Century Gothic"/>
      <family val="2"/>
    </font>
    <font>
      <b/>
      <sz val="10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5" fontId="4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2" xfId="0" applyFont="1" applyBorder="1" applyAlignment="1">
      <alignment wrapText="1"/>
    </xf>
    <xf numFmtId="0" fontId="8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2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1" xfId="2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5" fontId="4" fillId="3" borderId="2" xfId="7" applyNumberFormat="1" applyFont="1" applyFill="1" applyBorder="1" applyAlignment="1">
      <alignment horizontal="left" vertical="center" wrapText="1"/>
    </xf>
    <xf numFmtId="169" fontId="4" fillId="0" borderId="1" xfId="0" applyNumberFormat="1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wrapText="1"/>
    </xf>
    <xf numFmtId="44" fontId="5" fillId="0" borderId="6" xfId="1" applyFont="1" applyBorder="1" applyAlignment="1">
      <alignment vertical="center"/>
    </xf>
    <xf numFmtId="170" fontId="4" fillId="0" borderId="1" xfId="8" applyNumberFormat="1" applyFont="1" applyBorder="1" applyAlignment="1">
      <alignment horizontal="right" vertical="center" wrapText="1"/>
    </xf>
    <xf numFmtId="165" fontId="4" fillId="0" borderId="0" xfId="0" applyNumberFormat="1" applyFont="1"/>
    <xf numFmtId="0" fontId="4" fillId="3" borderId="1" xfId="2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right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169" fontId="4" fillId="3" borderId="1" xfId="0" applyNumberFormat="1" applyFont="1" applyFill="1" applyBorder="1" applyAlignment="1">
      <alignment horizontal="right" vertical="center" wrapText="1"/>
    </xf>
    <xf numFmtId="170" fontId="4" fillId="3" borderId="1" xfId="8" applyNumberFormat="1" applyFont="1" applyFill="1" applyBorder="1" applyAlignment="1">
      <alignment horizontal="right" vertical="center" wrapText="1"/>
    </xf>
    <xf numFmtId="165" fontId="9" fillId="3" borderId="2" xfId="7" applyNumberFormat="1" applyFont="1" applyFill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right" vertical="center" wrapText="1"/>
    </xf>
    <xf numFmtId="170" fontId="9" fillId="0" borderId="1" xfId="8" applyNumberFormat="1" applyFont="1" applyBorder="1" applyAlignment="1">
      <alignment horizontal="right" vertical="center" wrapText="1"/>
    </xf>
    <xf numFmtId="171" fontId="4" fillId="0" borderId="1" xfId="8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left" vertical="center" wrapText="1"/>
    </xf>
    <xf numFmtId="2" fontId="4" fillId="0" borderId="6" xfId="0" applyNumberFormat="1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5" xfId="0" applyFont="1" applyBorder="1" applyAlignment="1">
      <alignment horizontal="center"/>
    </xf>
    <xf numFmtId="2" fontId="9" fillId="0" borderId="3" xfId="0" applyNumberFormat="1" applyFont="1" applyBorder="1" applyAlignment="1">
      <alignment horizontal="left" vertical="center" wrapText="1"/>
    </xf>
    <xf numFmtId="2" fontId="9" fillId="0" borderId="6" xfId="0" applyNumberFormat="1" applyFont="1" applyBorder="1" applyAlignment="1">
      <alignment horizontal="left" vertical="center" wrapText="1"/>
    </xf>
    <xf numFmtId="2" fontId="9" fillId="0" borderId="2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1" fontId="5" fillId="2" borderId="3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44" fontId="4" fillId="0" borderId="3" xfId="1" applyFont="1" applyBorder="1" applyAlignment="1">
      <alignment horizontal="center" vertical="center"/>
    </xf>
    <xf numFmtId="44" fontId="4" fillId="0" borderId="6" xfId="1" applyFont="1" applyBorder="1" applyAlignment="1">
      <alignment horizontal="center" vertical="center"/>
    </xf>
    <xf numFmtId="15" fontId="4" fillId="0" borderId="3" xfId="0" applyNumberFormat="1" applyFont="1" applyBorder="1" applyAlignment="1">
      <alignment horizontal="center" vertical="center"/>
    </xf>
    <xf numFmtId="15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5" fontId="4" fillId="0" borderId="1" xfId="0" applyNumberFormat="1" applyFont="1" applyBorder="1" applyAlignment="1">
      <alignment horizontal="left" vertical="center"/>
    </xf>
  </cellXfs>
  <cellStyles count="9">
    <cellStyle name="Millares" xfId="7" builtinId="3"/>
    <cellStyle name="Millares [0]" xfId="8" builtinId="6"/>
    <cellStyle name="Millares 2" xfId="2"/>
    <cellStyle name="Moneda [0] 2" xfId="4"/>
    <cellStyle name="Moneda 2" xfId="1"/>
    <cellStyle name="Moneda 2 2 2 2 2" xfId="6"/>
    <cellStyle name="Moneda 3" xfId="5"/>
    <cellStyle name="Normal" xfId="0" builtinId="0"/>
    <cellStyle name="Normal 2" xfId="3"/>
  </cellStyles>
  <dxfs count="17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39157</xdr:rowOff>
    </xdr:from>
    <xdr:to>
      <xdr:col>2</xdr:col>
      <xdr:colOff>679053</xdr:colOff>
      <xdr:row>2</xdr:row>
      <xdr:rowOff>364109</xdr:rowOff>
    </xdr:to>
    <xdr:pic>
      <xdr:nvPicPr>
        <xdr:cNvPr id="2" name="3 Imagen" descr="Alcaldía de Pasto Secretarias-67">
          <a:extLst>
            <a:ext uri="{FF2B5EF4-FFF2-40B4-BE49-F238E27FC236}">
              <a16:creationId xmlns:a16="http://schemas.microsoft.com/office/drawing/2014/main" xmlns="" id="{4D84A472-8947-49E4-9DBF-DFF265D9D948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4951" t="7092" r="14460" b="22864"/>
        <a:stretch>
          <a:fillRect/>
        </a:stretch>
      </xdr:blipFill>
      <xdr:spPr bwMode="auto">
        <a:xfrm>
          <a:off x="57150" y="39157"/>
          <a:ext cx="1002903" cy="7631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Archivo%202012/Contrataci&#243;n/6.%20Pav%20Tequendama%20-%20SA-016/_Obras%20para%20la%20paz/Bachu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%20_%20no%20borrar/PRESUPUESTOS/a%20%20aaInformaci&#243;n%20GRUPO%204/A%20MInformes%20Mensuales/Informe%20de%20estado%20vial%20ene/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_Archivo%202021\Contratacion%202021\CM-2021-7%20interventoria%20potrerillo\CM-7-INTERV%20POTRERILLO%20-%20FORMULA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_Archivo%202012/Contrataci&#243;n/6.%20Pav%20Tequendama%20-%20SA-016/_OBRAS%20FIP/Nuevos-Riegos/Caicedo-C4-5-k16-17-rieg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TARIFAS MATERIALES"/>
      <sheetName val="TARIFAS EQUIPOS "/>
      <sheetName val="TARIFA SALARIOS"/>
      <sheetName val="ó&gt;_x005f_x0000__x005f_x0001__x005f_x0000__x005f_x0000__"/>
      <sheetName val="PRE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/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>
        <row r="5">
          <cell r="B5" t="str">
            <v>T1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/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/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/>
      <sheetData sheetId="531">
        <row r="2">
          <cell r="A2">
            <v>0</v>
          </cell>
        </row>
      </sheetData>
      <sheetData sheetId="532"/>
      <sheetData sheetId="533">
        <row r="2">
          <cell r="A2">
            <v>0</v>
          </cell>
        </row>
      </sheetData>
      <sheetData sheetId="534"/>
      <sheetData sheetId="535">
        <row r="2">
          <cell r="A2">
            <v>0</v>
          </cell>
        </row>
      </sheetData>
      <sheetData sheetId="536"/>
      <sheetData sheetId="537"/>
      <sheetData sheetId="538"/>
      <sheetData sheetId="539"/>
      <sheetData sheetId="540"/>
      <sheetData sheetId="541"/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/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/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/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>
        <row r="2">
          <cell r="A2">
            <v>0</v>
          </cell>
        </row>
      </sheetData>
      <sheetData sheetId="579"/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5">
          <cell r="B5" t="str">
            <v>T1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2">
          <cell r="A2">
            <v>0</v>
          </cell>
        </row>
      </sheetData>
      <sheetData sheetId="843"/>
      <sheetData sheetId="844"/>
      <sheetData sheetId="845"/>
      <sheetData sheetId="846"/>
      <sheetData sheetId="847">
        <row r="2">
          <cell r="A2">
            <v>0</v>
          </cell>
        </row>
      </sheetData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>
        <row r="2">
          <cell r="A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s"/>
      <sheetName val="Datos"/>
      <sheetName val="Propuestas"/>
    </sheetNames>
    <sheetDataSet>
      <sheetData sheetId="0"/>
      <sheetData sheetId="1">
        <row r="7">
          <cell r="D7" t="str">
            <v>Par</v>
          </cell>
        </row>
        <row r="8">
          <cell r="C8">
            <v>680.39750000000004</v>
          </cell>
        </row>
        <row r="9">
          <cell r="C9">
            <v>680.02500000000009</v>
          </cell>
        </row>
        <row r="10">
          <cell r="C10">
            <v>683.79276852103271</v>
          </cell>
        </row>
        <row r="14">
          <cell r="C14">
            <v>1121.766222222222</v>
          </cell>
        </row>
        <row r="15">
          <cell r="C15">
            <v>454.24163888888893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Users\HP\AppData\Local\Microso"/>
      <sheetName val="\A\a  aaInformación GRUPO 4\A M"/>
      <sheetName val="\G\I\AMV _ no borrar\PRESUPUEST"/>
      <sheetName val="\G\A\a  aaInformación GRUPO 4\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[aCCIDENTES DE 1995 - 1996.xls]"/>
      <sheetName val="Res-Accide-10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Users\Administrador\Desktop\AM"/>
      <sheetName val="\\Giovanni\administracion vial\"/>
      <sheetName val="\MONTO AGOTABLE 2010\a  aaInfor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avargase\AppData\Local\M"/>
      <sheetName val="\Mini HP Enero 2015\Proyectos i"/>
      <sheetName val="\C\Users\avargase\AppData\Local"/>
      <sheetName val="\Volumes\USB PIOLIN\Escritorio\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SEGUIM Y REPROG MES 1 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/>
      <sheetData sheetId="330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FINANC"/>
      <sheetName val="RIE-C4"/>
      <sheetName val="RIE-C5"/>
      <sheetName val="RIE-K16"/>
      <sheetName val="RIE-CRA17"/>
    </sheetNames>
    <sheetDataSet>
      <sheetData sheetId="0"/>
      <sheetData sheetId="1">
        <row r="6">
          <cell r="C6">
            <v>3914.0890000000004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TRANSPORTE"/>
      <sheetName val="Excavación Mat. Común Estacione"/>
      <sheetName val="Demolición Pavimento"/>
      <sheetName val="SUB APU"/>
      <sheetName val="Insum"/>
      <sheetName val="PUNITARIOS%20PARA%20241201%202S"/>
      <sheetName val="RELACION MES"/>
      <sheetName val="Equipo"/>
      <sheetName val="Lista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ISTA DE PRECIOS"/>
      <sheetName val="062"/>
      <sheetName val="Listado"/>
      <sheetName val="GCB2000"/>
      <sheetName val="A. P. U."/>
      <sheetName val=" Liquidacion de Obra por Tramos"/>
      <sheetName val="A.P.U"/>
      <sheetName val="FORMULA"/>
      <sheetName val="CLASIFICACION"/>
      <sheetName val="Presup_Canch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N87"/>
  <sheetViews>
    <sheetView showGridLines="0" tabSelected="1" topLeftCell="A31" zoomScaleNormal="100" zoomScaleSheetLayoutView="85" workbookViewId="0">
      <selection activeCell="C42" sqref="C42"/>
    </sheetView>
  </sheetViews>
  <sheetFormatPr baseColWidth="10" defaultColWidth="11.42578125" defaultRowHeight="13.5" x14ac:dyDescent="0.25"/>
  <cols>
    <col min="1" max="1" width="2.85546875" style="2" customWidth="1"/>
    <col min="2" max="2" width="5.7109375" style="5" customWidth="1"/>
    <col min="3" max="3" width="21.140625" style="14" customWidth="1"/>
    <col min="4" max="4" width="10.28515625" style="5" customWidth="1"/>
    <col min="5" max="5" width="15.7109375" style="5" customWidth="1"/>
    <col min="6" max="6" width="12.5703125" style="25" customWidth="1"/>
    <col min="7" max="7" width="13" style="25" customWidth="1"/>
    <col min="8" max="8" width="13.7109375" style="12" customWidth="1"/>
    <col min="9" max="9" width="13.28515625" style="5" customWidth="1"/>
    <col min="10" max="10" width="16.140625" style="5" customWidth="1"/>
    <col min="11" max="11" width="9.85546875" style="2" customWidth="1"/>
    <col min="12" max="12" width="15.7109375" style="2" bestFit="1" customWidth="1"/>
    <col min="13" max="13" width="13.140625" style="2" bestFit="1" customWidth="1"/>
    <col min="14" max="14" width="14.7109375" style="2" bestFit="1" customWidth="1"/>
    <col min="15" max="15" width="16.85546875" style="2" customWidth="1"/>
    <col min="16" max="16384" width="11.42578125" style="2"/>
  </cols>
  <sheetData>
    <row r="1" spans="2:14" ht="15" customHeight="1" x14ac:dyDescent="0.25">
      <c r="B1" s="64"/>
      <c r="C1" s="64"/>
      <c r="D1" s="64"/>
      <c r="E1" s="67" t="s">
        <v>55</v>
      </c>
      <c r="F1" s="68"/>
      <c r="G1" s="68"/>
      <c r="H1" s="68"/>
      <c r="I1" s="68"/>
      <c r="J1" s="69"/>
    </row>
    <row r="2" spans="2:14" ht="19.5" customHeight="1" x14ac:dyDescent="0.25">
      <c r="B2" s="64"/>
      <c r="C2" s="64"/>
      <c r="D2" s="64"/>
      <c r="E2" s="10" t="s">
        <v>1</v>
      </c>
      <c r="F2" s="33" t="s">
        <v>24</v>
      </c>
      <c r="G2" s="36"/>
      <c r="H2" s="37"/>
      <c r="I2" s="34"/>
      <c r="J2" s="35"/>
    </row>
    <row r="3" spans="2:14" s="3" customFormat="1" ht="90" customHeight="1" x14ac:dyDescent="0.25">
      <c r="B3" s="64"/>
      <c r="C3" s="64"/>
      <c r="D3" s="64"/>
      <c r="E3" s="13" t="s">
        <v>2</v>
      </c>
      <c r="F3" s="70" t="s">
        <v>25</v>
      </c>
      <c r="G3" s="71"/>
      <c r="H3" s="71"/>
      <c r="I3" s="71"/>
      <c r="J3" s="72"/>
    </row>
    <row r="4" spans="2:14" s="3" customFormat="1" x14ac:dyDescent="0.25">
      <c r="B4" s="65" t="s">
        <v>3</v>
      </c>
      <c r="C4" s="65"/>
      <c r="D4" s="65"/>
      <c r="E4" s="66"/>
      <c r="F4" s="73">
        <v>436031307</v>
      </c>
      <c r="G4" s="74"/>
      <c r="H4" s="38"/>
      <c r="I4" s="39"/>
      <c r="J4" s="16"/>
    </row>
    <row r="5" spans="2:14" s="3" customFormat="1" x14ac:dyDescent="0.25">
      <c r="B5" s="65" t="s">
        <v>4</v>
      </c>
      <c r="C5" s="65"/>
      <c r="D5" s="65"/>
      <c r="E5" s="66"/>
      <c r="F5" s="75">
        <v>44551</v>
      </c>
      <c r="G5" s="76"/>
      <c r="H5" s="38"/>
      <c r="I5" s="9"/>
      <c r="J5" s="16"/>
    </row>
    <row r="6" spans="2:14" s="3" customFormat="1" x14ac:dyDescent="0.25">
      <c r="B6" s="65" t="s">
        <v>66</v>
      </c>
      <c r="C6" s="65"/>
      <c r="D6" s="65"/>
      <c r="E6" s="66"/>
      <c r="F6" s="75" t="s">
        <v>65</v>
      </c>
      <c r="G6" s="76"/>
      <c r="H6" s="38"/>
      <c r="I6" s="9"/>
      <c r="J6" s="16"/>
    </row>
    <row r="7" spans="2:14" s="3" customFormat="1" x14ac:dyDescent="0.25">
      <c r="B7" s="65" t="s">
        <v>67</v>
      </c>
      <c r="C7" s="65"/>
      <c r="D7" s="65"/>
      <c r="E7" s="66"/>
      <c r="F7" s="81" t="s">
        <v>68</v>
      </c>
      <c r="G7" s="81"/>
      <c r="H7" s="81"/>
      <c r="I7" s="81"/>
      <c r="J7" s="81"/>
    </row>
    <row r="8" spans="2:14" x14ac:dyDescent="0.25">
      <c r="B8" s="77"/>
      <c r="C8" s="77"/>
      <c r="D8" s="77"/>
      <c r="E8" s="77"/>
      <c r="F8" s="77"/>
      <c r="G8" s="77"/>
      <c r="H8" s="77"/>
      <c r="I8" s="77"/>
      <c r="J8" s="77"/>
    </row>
    <row r="9" spans="2:14" ht="70.5" customHeight="1" x14ac:dyDescent="0.25">
      <c r="B9" s="7" t="s">
        <v>0</v>
      </c>
      <c r="C9" s="78" t="s">
        <v>5</v>
      </c>
      <c r="D9" s="79"/>
      <c r="E9" s="80"/>
      <c r="F9" s="29" t="s">
        <v>57</v>
      </c>
      <c r="G9" s="29" t="s">
        <v>56</v>
      </c>
      <c r="H9" s="8" t="s">
        <v>26</v>
      </c>
      <c r="I9" s="8" t="s">
        <v>6</v>
      </c>
      <c r="J9" s="8" t="s">
        <v>7</v>
      </c>
      <c r="K9" s="8" t="s">
        <v>60</v>
      </c>
      <c r="L9" s="8" t="s">
        <v>63</v>
      </c>
      <c r="M9" s="8" t="s">
        <v>64</v>
      </c>
    </row>
    <row r="10" spans="2:14" ht="18.75" customHeight="1" x14ac:dyDescent="0.25">
      <c r="B10" s="6">
        <v>26</v>
      </c>
      <c r="C10" s="53" t="s">
        <v>50</v>
      </c>
      <c r="D10" s="54"/>
      <c r="E10" s="55"/>
      <c r="F10" s="30">
        <f>AVERAGE(375.51,984.54)</f>
        <v>680.02499999999998</v>
      </c>
      <c r="G10" s="32">
        <v>68.999999999999986</v>
      </c>
      <c r="H10" s="23">
        <v>10</v>
      </c>
      <c r="I10" s="23">
        <v>20</v>
      </c>
      <c r="J10" s="23">
        <v>1</v>
      </c>
      <c r="K10" s="31">
        <f t="shared" ref="K10:K33" si="0">SUM(G10:J10)</f>
        <v>99.999999999999986</v>
      </c>
      <c r="L10" s="40">
        <v>436031232</v>
      </c>
      <c r="M10" s="52">
        <v>1</v>
      </c>
      <c r="N10" s="41"/>
    </row>
    <row r="11" spans="2:14" ht="18.75" customHeight="1" x14ac:dyDescent="0.25">
      <c r="B11" s="6">
        <v>5</v>
      </c>
      <c r="C11" s="53" t="s">
        <v>30</v>
      </c>
      <c r="D11" s="54"/>
      <c r="E11" s="55"/>
      <c r="F11" s="30">
        <f>AVERAGE(475.26,884.62)</f>
        <v>679.94</v>
      </c>
      <c r="G11" s="32">
        <v>68.991375317083921</v>
      </c>
      <c r="H11" s="23">
        <v>10</v>
      </c>
      <c r="I11" s="23">
        <v>20</v>
      </c>
      <c r="J11" s="23">
        <v>1</v>
      </c>
      <c r="K11" s="31">
        <f t="shared" si="0"/>
        <v>99.991375317083921</v>
      </c>
      <c r="L11" s="40">
        <v>435955028</v>
      </c>
      <c r="M11" s="52">
        <v>2</v>
      </c>
      <c r="N11" s="41"/>
    </row>
    <row r="12" spans="2:14" ht="18.75" customHeight="1" x14ac:dyDescent="0.25">
      <c r="B12" s="6">
        <v>12</v>
      </c>
      <c r="C12" s="53" t="s">
        <v>37</v>
      </c>
      <c r="D12" s="54"/>
      <c r="E12" s="55"/>
      <c r="F12" s="30">
        <f>AVERAGE(591.78,769.76)</f>
        <v>680.77</v>
      </c>
      <c r="G12" s="32">
        <v>68.924407190912106</v>
      </c>
      <c r="H12" s="23">
        <v>10</v>
      </c>
      <c r="I12" s="23">
        <v>20</v>
      </c>
      <c r="J12" s="23">
        <v>1</v>
      </c>
      <c r="K12" s="31">
        <f t="shared" si="0"/>
        <v>99.924407190912106</v>
      </c>
      <c r="L12" s="40">
        <v>436029090</v>
      </c>
      <c r="M12" s="52">
        <v>3</v>
      </c>
      <c r="N12" s="41"/>
    </row>
    <row r="13" spans="2:14" ht="18.75" customHeight="1" x14ac:dyDescent="0.25">
      <c r="B13" s="6">
        <v>14</v>
      </c>
      <c r="C13" s="53" t="s">
        <v>38</v>
      </c>
      <c r="D13" s="54"/>
      <c r="E13" s="55"/>
      <c r="F13" s="30">
        <f>AVERAGE(680.59,516.29,1257.79,315.19)</f>
        <v>692.46500000000003</v>
      </c>
      <c r="G13" s="32">
        <v>67.737752288518806</v>
      </c>
      <c r="H13" s="23">
        <v>10</v>
      </c>
      <c r="I13" s="23">
        <v>20</v>
      </c>
      <c r="J13" s="23">
        <v>1</v>
      </c>
      <c r="K13" s="31">
        <f t="shared" si="0"/>
        <v>98.737752288518806</v>
      </c>
      <c r="L13" s="40">
        <v>436029552</v>
      </c>
      <c r="M13" s="52">
        <v>4</v>
      </c>
      <c r="N13" s="41"/>
    </row>
    <row r="14" spans="2:14" ht="18.75" customHeight="1" x14ac:dyDescent="0.25">
      <c r="B14" s="6">
        <v>9</v>
      </c>
      <c r="C14" s="53" t="s">
        <v>34</v>
      </c>
      <c r="D14" s="54"/>
      <c r="E14" s="55"/>
      <c r="F14" s="30">
        <f>AVERAGE(992.84,637.53,813.11,360.72)</f>
        <v>701.05</v>
      </c>
      <c r="G14" s="32">
        <v>66.866659313995825</v>
      </c>
      <c r="H14" s="23">
        <v>10</v>
      </c>
      <c r="I14" s="23">
        <v>20</v>
      </c>
      <c r="J14" s="23">
        <v>1</v>
      </c>
      <c r="K14" s="31">
        <f t="shared" si="0"/>
        <v>97.866659313995825</v>
      </c>
      <c r="L14" s="40">
        <v>436030994</v>
      </c>
      <c r="M14" s="52">
        <v>5</v>
      </c>
      <c r="N14" s="41"/>
    </row>
    <row r="15" spans="2:14" ht="18.75" customHeight="1" x14ac:dyDescent="0.25">
      <c r="B15" s="6">
        <v>15</v>
      </c>
      <c r="C15" s="53" t="s">
        <v>39</v>
      </c>
      <c r="D15" s="54"/>
      <c r="E15" s="55"/>
      <c r="F15" s="30">
        <f>AVERAGE(476.85,834.99)</f>
        <v>655.92000000000007</v>
      </c>
      <c r="G15" s="32">
        <v>66.554141391860597</v>
      </c>
      <c r="H15" s="23">
        <v>10</v>
      </c>
      <c r="I15" s="23">
        <v>20</v>
      </c>
      <c r="J15" s="23">
        <v>1</v>
      </c>
      <c r="K15" s="31">
        <f t="shared" si="0"/>
        <v>97.554141391860597</v>
      </c>
      <c r="L15" s="40">
        <v>436009931</v>
      </c>
      <c r="M15" s="52">
        <v>6</v>
      </c>
      <c r="N15" s="41"/>
    </row>
    <row r="16" spans="2:14" ht="18.75" customHeight="1" x14ac:dyDescent="0.25">
      <c r="B16" s="6">
        <v>11</v>
      </c>
      <c r="C16" s="53" t="s">
        <v>36</v>
      </c>
      <c r="D16" s="54"/>
      <c r="E16" s="55"/>
      <c r="F16" s="30">
        <f>AVERAGE(436.84,2288.41,1319.02,116.9,61.9,6.99)</f>
        <v>705.00999999999988</v>
      </c>
      <c r="G16" s="32">
        <v>66.464850556964848</v>
      </c>
      <c r="H16" s="23">
        <v>10</v>
      </c>
      <c r="I16" s="23">
        <v>20</v>
      </c>
      <c r="J16" s="23">
        <v>1</v>
      </c>
      <c r="K16" s="31">
        <f t="shared" si="0"/>
        <v>97.464850556964848</v>
      </c>
      <c r="L16" s="40">
        <v>436031303</v>
      </c>
      <c r="M16" s="52">
        <v>7</v>
      </c>
      <c r="N16" s="41"/>
    </row>
    <row r="17" spans="2:14" ht="18.75" customHeight="1" x14ac:dyDescent="0.25">
      <c r="B17" s="6">
        <v>16</v>
      </c>
      <c r="C17" s="53" t="s">
        <v>40</v>
      </c>
      <c r="D17" s="54"/>
      <c r="E17" s="55"/>
      <c r="F17" s="30">
        <f>AVERAGE(439.16,856.71)</f>
        <v>647.93500000000006</v>
      </c>
      <c r="G17" s="32">
        <v>65.743928532039263</v>
      </c>
      <c r="H17" s="23">
        <v>10</v>
      </c>
      <c r="I17" s="23">
        <v>20</v>
      </c>
      <c r="J17" s="23">
        <v>1</v>
      </c>
      <c r="K17" s="31">
        <f t="shared" si="0"/>
        <v>96.743928532039263</v>
      </c>
      <c r="L17" s="40">
        <v>436014647</v>
      </c>
      <c r="M17" s="52">
        <v>8</v>
      </c>
      <c r="N17" s="41"/>
    </row>
    <row r="18" spans="2:14" ht="18.75" customHeight="1" x14ac:dyDescent="0.25">
      <c r="B18" s="6">
        <v>3</v>
      </c>
      <c r="C18" s="53" t="s">
        <v>29</v>
      </c>
      <c r="D18" s="54"/>
      <c r="E18" s="55"/>
      <c r="F18" s="30">
        <f>AVERAGE(1147.06,147.4)</f>
        <v>647.23</v>
      </c>
      <c r="G18" s="32">
        <v>65.672394397264796</v>
      </c>
      <c r="H18" s="23">
        <v>10</v>
      </c>
      <c r="I18" s="23">
        <v>20</v>
      </c>
      <c r="J18" s="23">
        <v>1</v>
      </c>
      <c r="K18" s="31">
        <f t="shared" si="0"/>
        <v>96.672394397264796</v>
      </c>
      <c r="L18" s="40">
        <v>436031301</v>
      </c>
      <c r="M18" s="52">
        <v>9</v>
      </c>
      <c r="N18" s="41"/>
    </row>
    <row r="19" spans="2:14" ht="18.75" customHeight="1" x14ac:dyDescent="0.25">
      <c r="B19" s="6">
        <v>8</v>
      </c>
      <c r="C19" s="53" t="s">
        <v>33</v>
      </c>
      <c r="D19" s="54"/>
      <c r="E19" s="55"/>
      <c r="F19" s="30">
        <f>AVERAGE(40.17,1403.03)</f>
        <v>721.6</v>
      </c>
      <c r="G19" s="32">
        <v>64.781515385463777</v>
      </c>
      <c r="H19" s="23">
        <v>10</v>
      </c>
      <c r="I19" s="23">
        <v>20</v>
      </c>
      <c r="J19" s="23">
        <v>1</v>
      </c>
      <c r="K19" s="31">
        <f t="shared" si="0"/>
        <v>95.781515385463777</v>
      </c>
      <c r="L19" s="40">
        <v>436008860</v>
      </c>
      <c r="M19" s="52">
        <v>10</v>
      </c>
      <c r="N19" s="41"/>
    </row>
    <row r="20" spans="2:14" ht="18.75" customHeight="1" x14ac:dyDescent="0.25">
      <c r="B20" s="6">
        <v>10</v>
      </c>
      <c r="C20" s="53" t="s">
        <v>35</v>
      </c>
      <c r="D20" s="54"/>
      <c r="E20" s="55"/>
      <c r="F20" s="30">
        <f>AVERAGE(245.3,225.03,1943.44,134.38)</f>
        <v>637.03750000000002</v>
      </c>
      <c r="G20" s="32">
        <v>64.638193448770252</v>
      </c>
      <c r="H20" s="23">
        <v>10</v>
      </c>
      <c r="I20" s="23">
        <v>20</v>
      </c>
      <c r="J20" s="23">
        <v>1</v>
      </c>
      <c r="K20" s="31">
        <f t="shared" si="0"/>
        <v>95.638193448770252</v>
      </c>
      <c r="L20" s="40">
        <v>436011747</v>
      </c>
      <c r="M20" s="52">
        <v>11</v>
      </c>
      <c r="N20" s="41"/>
    </row>
    <row r="21" spans="2:14" ht="18.75" customHeight="1" x14ac:dyDescent="0.25">
      <c r="B21" s="6">
        <v>19</v>
      </c>
      <c r="C21" s="53" t="s">
        <v>43</v>
      </c>
      <c r="D21" s="54"/>
      <c r="E21" s="55"/>
      <c r="F21" s="30">
        <f>AVERAGE(1384.12,59.01,423.15)</f>
        <v>622.09333333333325</v>
      </c>
      <c r="G21" s="32">
        <v>63.121855814124459</v>
      </c>
      <c r="H21" s="23">
        <v>10</v>
      </c>
      <c r="I21" s="23">
        <v>20</v>
      </c>
      <c r="J21" s="23">
        <v>1</v>
      </c>
      <c r="K21" s="31">
        <f t="shared" si="0"/>
        <v>94.121855814124459</v>
      </c>
      <c r="L21" s="40">
        <v>426932864</v>
      </c>
      <c r="M21" s="52">
        <v>12</v>
      </c>
      <c r="N21" s="41"/>
    </row>
    <row r="22" spans="2:14" ht="18.75" customHeight="1" x14ac:dyDescent="0.25">
      <c r="B22" s="6">
        <v>24</v>
      </c>
      <c r="C22" s="53" t="s">
        <v>48</v>
      </c>
      <c r="D22" s="54"/>
      <c r="E22" s="55"/>
      <c r="F22" s="30">
        <v>742.26</v>
      </c>
      <c r="G22" s="32">
        <v>62.685210102569769</v>
      </c>
      <c r="H22" s="23">
        <v>10</v>
      </c>
      <c r="I22" s="23">
        <v>20</v>
      </c>
      <c r="J22" s="23">
        <v>1</v>
      </c>
      <c r="K22" s="31">
        <f t="shared" si="0"/>
        <v>93.685210102569769</v>
      </c>
      <c r="L22" s="40">
        <v>436030800.63</v>
      </c>
      <c r="M22" s="52">
        <v>13</v>
      </c>
      <c r="N22" s="41"/>
    </row>
    <row r="23" spans="2:14" ht="18.75" customHeight="1" x14ac:dyDescent="0.25">
      <c r="B23" s="6">
        <v>7</v>
      </c>
      <c r="C23" s="53" t="s">
        <v>32</v>
      </c>
      <c r="D23" s="54"/>
      <c r="E23" s="55"/>
      <c r="F23" s="30">
        <f>AVERAGE(305.37,625.63,85.44,1899.96,163.11)</f>
        <v>615.90200000000004</v>
      </c>
      <c r="G23" s="32">
        <v>62.493640674975182</v>
      </c>
      <c r="H23" s="23">
        <v>10</v>
      </c>
      <c r="I23" s="23">
        <v>20</v>
      </c>
      <c r="J23" s="23">
        <v>1</v>
      </c>
      <c r="K23" s="31">
        <f t="shared" si="0"/>
        <v>93.493640674975182</v>
      </c>
      <c r="L23" s="40">
        <v>436027900</v>
      </c>
      <c r="M23" s="52">
        <v>14</v>
      </c>
      <c r="N23" s="41"/>
    </row>
    <row r="24" spans="2:14" ht="18.75" customHeight="1" x14ac:dyDescent="0.25">
      <c r="B24" s="6">
        <v>20</v>
      </c>
      <c r="C24" s="53" t="s">
        <v>44</v>
      </c>
      <c r="D24" s="54"/>
      <c r="E24" s="55"/>
      <c r="F24" s="30">
        <f>AVERAGE(376.18,376.18)</f>
        <v>376.18</v>
      </c>
      <c r="G24" s="32">
        <v>61.66039483842507</v>
      </c>
      <c r="H24" s="23">
        <v>10</v>
      </c>
      <c r="I24" s="23">
        <v>20</v>
      </c>
      <c r="J24" s="23">
        <v>1</v>
      </c>
      <c r="K24" s="31">
        <f t="shared" si="0"/>
        <v>92.660394838425077</v>
      </c>
      <c r="L24" s="40">
        <v>436031307</v>
      </c>
      <c r="M24" s="52">
        <v>15</v>
      </c>
      <c r="N24" s="41"/>
    </row>
    <row r="25" spans="2:14" ht="18.75" customHeight="1" x14ac:dyDescent="0.25">
      <c r="B25" s="6">
        <v>25</v>
      </c>
      <c r="C25" s="53" t="s">
        <v>49</v>
      </c>
      <c r="D25" s="54"/>
      <c r="E25" s="55"/>
      <c r="F25" s="30">
        <f>AVERAGE(529.12,108.25,1164.8)</f>
        <v>600.72333333333336</v>
      </c>
      <c r="G25" s="32">
        <v>60.953509062166823</v>
      </c>
      <c r="H25" s="23">
        <v>10</v>
      </c>
      <c r="I25" s="23">
        <v>20</v>
      </c>
      <c r="J25" s="23">
        <v>1</v>
      </c>
      <c r="K25" s="31">
        <f t="shared" si="0"/>
        <v>91.95350906216683</v>
      </c>
      <c r="L25" s="40">
        <v>436031307</v>
      </c>
      <c r="M25" s="52">
        <v>16</v>
      </c>
      <c r="N25" s="41"/>
    </row>
    <row r="26" spans="2:14" ht="18.75" customHeight="1" x14ac:dyDescent="0.25">
      <c r="B26" s="6">
        <v>6</v>
      </c>
      <c r="C26" s="53" t="s">
        <v>31</v>
      </c>
      <c r="D26" s="54"/>
      <c r="E26" s="55"/>
      <c r="F26" s="30">
        <f>AVERAGE(151.63,1034.81,152.32,103.11,2770.58)</f>
        <v>842.49</v>
      </c>
      <c r="G26" s="32">
        <v>52.515186941656573</v>
      </c>
      <c r="H26" s="23">
        <v>10</v>
      </c>
      <c r="I26" s="23">
        <v>20</v>
      </c>
      <c r="J26" s="23">
        <v>1</v>
      </c>
      <c r="K26" s="31">
        <f t="shared" si="0"/>
        <v>83.515186941656566</v>
      </c>
      <c r="L26" s="40">
        <v>435979715</v>
      </c>
      <c r="M26" s="52">
        <v>17</v>
      </c>
      <c r="N26" s="41"/>
    </row>
    <row r="27" spans="2:14" ht="18.75" customHeight="1" x14ac:dyDescent="0.25">
      <c r="B27" s="6">
        <v>1</v>
      </c>
      <c r="C27" s="53" t="s">
        <v>27</v>
      </c>
      <c r="D27" s="54"/>
      <c r="E27" s="55"/>
      <c r="F27" s="30">
        <f>AVERAGE(945.19,69.49)</f>
        <v>507.34000000000003</v>
      </c>
      <c r="G27" s="32">
        <v>51.478195654571515</v>
      </c>
      <c r="H27" s="23">
        <v>10</v>
      </c>
      <c r="I27" s="23">
        <v>20</v>
      </c>
      <c r="J27" s="23">
        <v>1</v>
      </c>
      <c r="K27" s="31">
        <f t="shared" si="0"/>
        <v>82.478195654571522</v>
      </c>
      <c r="L27" s="40">
        <v>436031259</v>
      </c>
      <c r="M27" s="52">
        <v>18</v>
      </c>
      <c r="N27" s="41"/>
    </row>
    <row r="28" spans="2:14" ht="18.75" customHeight="1" x14ac:dyDescent="0.25">
      <c r="B28" s="6">
        <v>23</v>
      </c>
      <c r="C28" s="53" t="s">
        <v>47</v>
      </c>
      <c r="D28" s="54"/>
      <c r="E28" s="55"/>
      <c r="F28" s="30">
        <f>AVERAGE(725.19,988.93)</f>
        <v>857.06</v>
      </c>
      <c r="G28" s="32">
        <v>51.036814822984468</v>
      </c>
      <c r="H28" s="23">
        <v>10</v>
      </c>
      <c r="I28" s="23">
        <v>20</v>
      </c>
      <c r="J28" s="23">
        <v>1</v>
      </c>
      <c r="K28" s="31">
        <f t="shared" si="0"/>
        <v>82.036814822984468</v>
      </c>
      <c r="L28" s="40">
        <v>436013637</v>
      </c>
      <c r="M28" s="52">
        <v>19</v>
      </c>
      <c r="N28" s="41"/>
    </row>
    <row r="29" spans="2:14" ht="18.75" customHeight="1" x14ac:dyDescent="0.25">
      <c r="B29" s="42">
        <v>18</v>
      </c>
      <c r="C29" s="53" t="s">
        <v>42</v>
      </c>
      <c r="D29" s="54"/>
      <c r="E29" s="55"/>
      <c r="F29" s="30">
        <f>AVERAGE(744.96,283.22,350.34)</f>
        <v>459.50666666666666</v>
      </c>
      <c r="G29" s="43">
        <v>46.624697621410974</v>
      </c>
      <c r="H29" s="44">
        <v>10</v>
      </c>
      <c r="I29" s="44">
        <v>20</v>
      </c>
      <c r="J29" s="44">
        <v>1</v>
      </c>
      <c r="K29" s="45">
        <f t="shared" si="0"/>
        <v>77.624697621410974</v>
      </c>
      <c r="L29" s="46">
        <v>436029950</v>
      </c>
      <c r="M29" s="52">
        <v>20</v>
      </c>
      <c r="N29" s="41"/>
    </row>
    <row r="30" spans="2:14" ht="18.75" customHeight="1" x14ac:dyDescent="0.25">
      <c r="B30" s="6">
        <v>2</v>
      </c>
      <c r="C30" s="53" t="s">
        <v>28</v>
      </c>
      <c r="D30" s="54"/>
      <c r="E30" s="55"/>
      <c r="F30" s="30">
        <f>AVERAGE(1218.57,839.56)</f>
        <v>1029.0650000000001</v>
      </c>
      <c r="G30" s="32">
        <v>33.58400794088454</v>
      </c>
      <c r="H30" s="23">
        <v>10</v>
      </c>
      <c r="I30" s="23">
        <v>20</v>
      </c>
      <c r="J30" s="23">
        <v>1</v>
      </c>
      <c r="K30" s="31">
        <f t="shared" si="0"/>
        <v>64.584007940884533</v>
      </c>
      <c r="L30" s="40">
        <v>435999880</v>
      </c>
      <c r="M30" s="52">
        <v>21</v>
      </c>
      <c r="N30" s="41"/>
    </row>
    <row r="31" spans="2:14" ht="18.75" customHeight="1" x14ac:dyDescent="0.25">
      <c r="B31" s="6">
        <v>21</v>
      </c>
      <c r="C31" s="53" t="s">
        <v>45</v>
      </c>
      <c r="D31" s="54"/>
      <c r="E31" s="55"/>
      <c r="F31" s="30">
        <f>AVERAGE(295.03,163.79,79.6)</f>
        <v>179.47333333333333</v>
      </c>
      <c r="G31" s="32">
        <v>18.210595198705931</v>
      </c>
      <c r="H31" s="23">
        <v>10</v>
      </c>
      <c r="I31" s="23">
        <v>20</v>
      </c>
      <c r="J31" s="23">
        <v>1</v>
      </c>
      <c r="K31" s="31">
        <f t="shared" si="0"/>
        <v>49.210595198705931</v>
      </c>
      <c r="L31" s="40">
        <v>436031307</v>
      </c>
      <c r="M31" s="52">
        <v>22</v>
      </c>
      <c r="N31" s="41"/>
    </row>
    <row r="32" spans="2:14" ht="18.75" customHeight="1" x14ac:dyDescent="0.25">
      <c r="B32" s="6">
        <v>22</v>
      </c>
      <c r="C32" s="53" t="s">
        <v>46</v>
      </c>
      <c r="D32" s="54"/>
      <c r="E32" s="55"/>
      <c r="F32" s="30">
        <f>AVERAGE(1005.31,1839.55,1128.52)</f>
        <v>1324.4599999999998</v>
      </c>
      <c r="G32" s="32">
        <v>3.611205470387155</v>
      </c>
      <c r="H32" s="23">
        <v>10</v>
      </c>
      <c r="I32" s="23">
        <v>20</v>
      </c>
      <c r="J32" s="23">
        <v>1</v>
      </c>
      <c r="K32" s="31">
        <f t="shared" si="0"/>
        <v>34.611205470387155</v>
      </c>
      <c r="L32" s="40">
        <v>436021075</v>
      </c>
      <c r="M32" s="52">
        <v>23</v>
      </c>
      <c r="N32" s="41"/>
    </row>
    <row r="33" spans="2:14" ht="18.75" customHeight="1" x14ac:dyDescent="0.25">
      <c r="B33" s="6">
        <v>17</v>
      </c>
      <c r="C33" s="53" t="s">
        <v>41</v>
      </c>
      <c r="D33" s="54"/>
      <c r="E33" s="55"/>
      <c r="F33" s="30">
        <f>AVERAGE(2090.24,1104.07,1919.66,944.12)</f>
        <v>1514.5224999999998</v>
      </c>
      <c r="G33" s="32">
        <v>-15.673839197088297</v>
      </c>
      <c r="H33" s="23">
        <v>10</v>
      </c>
      <c r="I33" s="23">
        <v>20</v>
      </c>
      <c r="J33" s="23">
        <v>1</v>
      </c>
      <c r="K33" s="31">
        <f t="shared" si="0"/>
        <v>15.326160802911703</v>
      </c>
      <c r="L33" s="40">
        <v>436031048</v>
      </c>
      <c r="M33" s="52">
        <v>24</v>
      </c>
      <c r="N33" s="41"/>
    </row>
    <row r="34" spans="2:14" ht="18.75" customHeight="1" x14ac:dyDescent="0.25">
      <c r="B34" s="28">
        <v>4</v>
      </c>
      <c r="C34" s="61" t="s">
        <v>58</v>
      </c>
      <c r="D34" s="62"/>
      <c r="E34" s="63"/>
      <c r="F34" s="47"/>
      <c r="G34" s="48"/>
      <c r="H34" s="49"/>
      <c r="I34" s="49"/>
      <c r="J34" s="49"/>
      <c r="K34" s="50"/>
      <c r="L34" s="51"/>
      <c r="M34" s="52">
        <v>25</v>
      </c>
      <c r="N34" s="41"/>
    </row>
    <row r="35" spans="2:14" ht="18.75" customHeight="1" x14ac:dyDescent="0.25">
      <c r="B35" s="28">
        <v>13</v>
      </c>
      <c r="C35" s="61" t="s">
        <v>59</v>
      </c>
      <c r="D35" s="62"/>
      <c r="E35" s="63"/>
      <c r="F35" s="47"/>
      <c r="G35" s="48"/>
      <c r="H35" s="49"/>
      <c r="I35" s="49"/>
      <c r="J35" s="49"/>
      <c r="K35" s="50"/>
      <c r="L35" s="51"/>
      <c r="M35" s="52">
        <v>26</v>
      </c>
      <c r="N35" s="41"/>
    </row>
    <row r="36" spans="2:14" ht="16.5" customHeight="1" x14ac:dyDescent="0.25">
      <c r="B36" s="60"/>
      <c r="C36" s="60"/>
      <c r="D36" s="60"/>
      <c r="E36" s="60"/>
      <c r="F36" s="60"/>
      <c r="G36" s="60"/>
      <c r="H36" s="60"/>
      <c r="I36" s="60"/>
      <c r="J36" s="60"/>
    </row>
    <row r="37" spans="2:14" ht="24" customHeight="1" x14ac:dyDescent="0.25">
      <c r="D37" s="58"/>
      <c r="E37" s="58"/>
      <c r="F37" s="26"/>
      <c r="G37" s="26"/>
      <c r="H37" s="11"/>
      <c r="I37" s="58"/>
      <c r="J37" s="58"/>
    </row>
    <row r="38" spans="2:14" ht="12.6" customHeight="1" x14ac:dyDescent="0.25">
      <c r="B38" s="17" t="s">
        <v>8</v>
      </c>
      <c r="C38" s="1"/>
      <c r="D38" s="20"/>
      <c r="E38" s="20"/>
      <c r="H38" s="21"/>
      <c r="I38" s="2"/>
      <c r="J38" s="20"/>
      <c r="K38" s="20"/>
      <c r="L38" s="20"/>
    </row>
    <row r="39" spans="2:14" ht="12.6" customHeight="1" x14ac:dyDescent="0.25">
      <c r="B39" s="59"/>
      <c r="C39" s="59"/>
      <c r="D39" s="59"/>
      <c r="E39" s="15"/>
      <c r="F39" s="27"/>
      <c r="G39" s="27"/>
      <c r="H39" s="18"/>
      <c r="I39" s="2"/>
      <c r="J39" s="20"/>
      <c r="K39" s="20"/>
      <c r="L39" s="20"/>
    </row>
    <row r="40" spans="2:14" ht="12.6" customHeight="1" x14ac:dyDescent="0.25">
      <c r="B40" s="20"/>
      <c r="C40" s="20"/>
      <c r="D40" s="20"/>
      <c r="E40" s="20"/>
      <c r="H40" s="20"/>
      <c r="I40" s="20"/>
      <c r="J40" s="20"/>
      <c r="K40" s="20"/>
      <c r="L40" s="20"/>
    </row>
    <row r="41" spans="2:14" ht="12.6" customHeight="1" x14ac:dyDescent="0.25">
      <c r="B41" s="20"/>
      <c r="C41" s="20"/>
      <c r="D41" s="20"/>
      <c r="E41" s="20"/>
      <c r="F41" s="20"/>
      <c r="I41" s="20"/>
      <c r="J41" s="20"/>
      <c r="K41" s="20"/>
      <c r="L41" s="20"/>
    </row>
    <row r="42" spans="2:14" ht="12.6" customHeight="1" x14ac:dyDescent="0.25">
      <c r="B42" s="21" t="s">
        <v>69</v>
      </c>
      <c r="C42" s="22"/>
      <c r="D42" s="22"/>
      <c r="E42" s="22"/>
      <c r="F42" s="21" t="s">
        <v>12</v>
      </c>
      <c r="I42" s="22"/>
      <c r="J42" s="21" t="s">
        <v>51</v>
      </c>
      <c r="L42" s="22"/>
    </row>
    <row r="43" spans="2:14" x14ac:dyDescent="0.25">
      <c r="B43" s="19" t="s">
        <v>10</v>
      </c>
      <c r="C43" s="22"/>
      <c r="D43" s="22"/>
      <c r="E43" s="22"/>
      <c r="F43" s="19" t="s">
        <v>13</v>
      </c>
      <c r="I43" s="22"/>
      <c r="J43" s="19" t="s">
        <v>52</v>
      </c>
      <c r="L43" s="22"/>
    </row>
    <row r="44" spans="2:14" x14ac:dyDescent="0.25">
      <c r="B44" s="22"/>
      <c r="C44" s="22"/>
      <c r="D44" s="22"/>
      <c r="E44" s="22"/>
      <c r="F44" s="22"/>
      <c r="I44" s="22"/>
      <c r="J44" s="22"/>
      <c r="K44" s="22"/>
      <c r="L44" s="22"/>
    </row>
    <row r="45" spans="2:14" x14ac:dyDescent="0.25">
      <c r="B45" s="22"/>
      <c r="C45" s="22"/>
      <c r="D45" s="22"/>
      <c r="E45" s="22"/>
      <c r="F45" s="22"/>
      <c r="I45" s="22"/>
      <c r="J45" s="22"/>
      <c r="K45" s="22"/>
      <c r="L45" s="22"/>
    </row>
    <row r="46" spans="2:14" x14ac:dyDescent="0.25">
      <c r="B46" s="22"/>
      <c r="C46" s="22"/>
      <c r="D46" s="22"/>
      <c r="E46" s="22"/>
      <c r="F46" s="21"/>
      <c r="I46" s="22"/>
      <c r="J46" s="22"/>
      <c r="K46" s="22"/>
      <c r="L46" s="22"/>
    </row>
    <row r="47" spans="2:14" x14ac:dyDescent="0.25">
      <c r="B47" s="21" t="s">
        <v>9</v>
      </c>
      <c r="C47" s="22"/>
      <c r="D47" s="22"/>
      <c r="E47" s="22"/>
      <c r="F47" s="21" t="s">
        <v>53</v>
      </c>
      <c r="I47" s="22"/>
      <c r="J47" s="22"/>
      <c r="K47" s="22"/>
      <c r="L47" s="22"/>
    </row>
    <row r="48" spans="2:14" x14ac:dyDescent="0.25">
      <c r="B48" s="19" t="s">
        <v>11</v>
      </c>
      <c r="C48" s="22"/>
      <c r="D48" s="22"/>
      <c r="E48" s="22"/>
      <c r="F48" s="19" t="s">
        <v>54</v>
      </c>
      <c r="I48" s="22"/>
      <c r="J48" s="22"/>
      <c r="K48" s="22"/>
      <c r="L48" s="22"/>
    </row>
    <row r="49" spans="2:12" x14ac:dyDescent="0.25">
      <c r="B49" s="22"/>
      <c r="C49" s="22"/>
      <c r="D49" s="22"/>
      <c r="E49" s="22"/>
      <c r="F49" s="22"/>
      <c r="I49" s="22"/>
      <c r="J49" s="22"/>
      <c r="K49" s="22"/>
      <c r="L49" s="22"/>
    </row>
    <row r="50" spans="2:12" x14ac:dyDescent="0.25">
      <c r="B50" s="22"/>
      <c r="C50" s="22"/>
      <c r="D50" s="22"/>
      <c r="E50" s="22"/>
      <c r="F50" s="22"/>
      <c r="I50" s="22"/>
      <c r="J50" s="22"/>
      <c r="K50" s="22"/>
      <c r="L50" s="22"/>
    </row>
    <row r="51" spans="2:12" x14ac:dyDescent="0.25">
      <c r="B51" s="21" t="s">
        <v>14</v>
      </c>
      <c r="C51" s="22"/>
      <c r="D51" s="22"/>
      <c r="E51" s="22"/>
      <c r="F51" s="22"/>
      <c r="I51" s="22"/>
      <c r="J51" s="22"/>
      <c r="K51" s="22"/>
      <c r="L51" s="22"/>
    </row>
    <row r="52" spans="2:12" x14ac:dyDescent="0.25">
      <c r="B52" s="22"/>
      <c r="C52" s="22"/>
      <c r="D52" s="22"/>
      <c r="E52" s="22"/>
      <c r="F52" s="22"/>
      <c r="I52" s="22"/>
      <c r="J52" s="22"/>
      <c r="K52" s="22"/>
      <c r="L52" s="22"/>
    </row>
    <row r="53" spans="2:12" x14ac:dyDescent="0.25">
      <c r="B53" s="22"/>
      <c r="C53" s="22"/>
      <c r="D53" s="22"/>
      <c r="E53" s="22"/>
      <c r="F53" s="22"/>
      <c r="I53" s="22"/>
      <c r="J53" s="22"/>
      <c r="K53" s="22"/>
      <c r="L53" s="22"/>
    </row>
    <row r="54" spans="2:12" x14ac:dyDescent="0.25">
      <c r="B54" s="21" t="s">
        <v>21</v>
      </c>
      <c r="C54" s="22"/>
      <c r="D54" s="22"/>
      <c r="E54" s="22"/>
      <c r="F54" s="21" t="s">
        <v>17</v>
      </c>
      <c r="I54" s="22"/>
      <c r="J54" s="21" t="s">
        <v>22</v>
      </c>
      <c r="L54" s="22"/>
    </row>
    <row r="55" spans="2:12" x14ac:dyDescent="0.25">
      <c r="B55" s="19" t="s">
        <v>23</v>
      </c>
      <c r="C55" s="22"/>
      <c r="D55" s="22"/>
      <c r="E55" s="22"/>
      <c r="F55" s="19" t="s">
        <v>20</v>
      </c>
      <c r="I55" s="22"/>
      <c r="J55" s="19" t="s">
        <v>61</v>
      </c>
      <c r="L55" s="22"/>
    </row>
    <row r="56" spans="2:12" x14ac:dyDescent="0.25">
      <c r="B56" s="22"/>
      <c r="C56" s="22"/>
      <c r="D56" s="22"/>
      <c r="E56" s="22"/>
      <c r="F56" s="22"/>
      <c r="I56" s="22"/>
      <c r="J56" s="19" t="s">
        <v>62</v>
      </c>
      <c r="K56" s="22"/>
      <c r="L56" s="22"/>
    </row>
    <row r="57" spans="2:12" x14ac:dyDescent="0.25">
      <c r="B57" s="22"/>
      <c r="C57" s="22"/>
      <c r="D57" s="22"/>
      <c r="E57" s="22"/>
      <c r="F57" s="22"/>
      <c r="I57" s="22"/>
      <c r="J57" s="22"/>
      <c r="K57" s="22"/>
      <c r="L57" s="22"/>
    </row>
    <row r="58" spans="2:12" x14ac:dyDescent="0.25">
      <c r="B58" s="22"/>
      <c r="C58" s="22"/>
      <c r="D58" s="22"/>
      <c r="E58" s="22"/>
      <c r="F58" s="22"/>
      <c r="I58" s="22"/>
      <c r="J58" s="22"/>
      <c r="K58" s="22"/>
      <c r="L58" s="22"/>
    </row>
    <row r="59" spans="2:12" x14ac:dyDescent="0.25">
      <c r="B59" s="21" t="s">
        <v>16</v>
      </c>
      <c r="C59" s="22"/>
      <c r="D59" s="22"/>
      <c r="E59" s="22"/>
      <c r="F59" s="21" t="s">
        <v>15</v>
      </c>
      <c r="I59" s="22"/>
      <c r="J59" s="22"/>
      <c r="K59" s="22"/>
      <c r="L59" s="22"/>
    </row>
    <row r="60" spans="2:12" x14ac:dyDescent="0.25">
      <c r="B60" s="19" t="s">
        <v>19</v>
      </c>
      <c r="C60" s="22"/>
      <c r="D60" s="22"/>
      <c r="E60" s="22"/>
      <c r="F60" s="19" t="s">
        <v>18</v>
      </c>
      <c r="I60" s="22"/>
      <c r="J60" s="22"/>
      <c r="K60" s="22"/>
      <c r="L60" s="22"/>
    </row>
    <row r="61" spans="2:12" x14ac:dyDescent="0.25">
      <c r="B61" s="22"/>
      <c r="C61" s="22"/>
      <c r="D61" s="22"/>
      <c r="E61" s="22"/>
      <c r="F61" s="22"/>
      <c r="I61" s="22"/>
      <c r="J61" s="22"/>
      <c r="K61" s="22"/>
      <c r="L61" s="22"/>
    </row>
    <row r="62" spans="2:12" x14ac:dyDescent="0.25">
      <c r="B62" s="22"/>
      <c r="C62" s="22"/>
      <c r="D62" s="22"/>
      <c r="E62" s="22"/>
      <c r="H62" s="22"/>
      <c r="I62" s="22"/>
      <c r="J62" s="22"/>
      <c r="K62" s="22"/>
      <c r="L62" s="22"/>
    </row>
    <row r="63" spans="2:12" ht="21.75" customHeight="1" x14ac:dyDescent="0.25">
      <c r="B63" s="22"/>
      <c r="C63" s="22"/>
      <c r="D63" s="22"/>
      <c r="E63" s="22"/>
      <c r="H63" s="22"/>
      <c r="I63" s="22"/>
      <c r="J63" s="22"/>
      <c r="K63" s="22"/>
      <c r="L63" s="22"/>
    </row>
    <row r="64" spans="2:12" ht="20.25" customHeight="1" x14ac:dyDescent="0.25">
      <c r="B64" s="22"/>
      <c r="C64" s="22"/>
      <c r="D64" s="22"/>
      <c r="E64" s="22"/>
      <c r="H64" s="22"/>
      <c r="I64" s="22"/>
      <c r="J64" s="22"/>
      <c r="K64" s="22"/>
      <c r="L64" s="22"/>
    </row>
    <row r="65" spans="2:12" x14ac:dyDescent="0.25">
      <c r="B65" s="22"/>
      <c r="C65" s="22"/>
      <c r="D65" s="22"/>
      <c r="E65" s="22"/>
      <c r="H65" s="22"/>
      <c r="I65" s="22"/>
      <c r="J65" s="22"/>
      <c r="K65" s="22"/>
      <c r="L65" s="22"/>
    </row>
    <row r="66" spans="2:12" ht="18" customHeight="1" x14ac:dyDescent="0.25">
      <c r="B66" s="4"/>
      <c r="C66" s="4"/>
      <c r="D66" s="4"/>
      <c r="H66" s="4"/>
      <c r="I66" s="4"/>
      <c r="J66" s="4"/>
    </row>
    <row r="67" spans="2:12" x14ac:dyDescent="0.25">
      <c r="B67" s="56"/>
      <c r="C67" s="56"/>
      <c r="D67" s="56"/>
      <c r="E67" s="56"/>
      <c r="F67" s="24"/>
      <c r="G67" s="24"/>
    </row>
    <row r="68" spans="2:12" x14ac:dyDescent="0.25">
      <c r="B68" s="57"/>
      <c r="C68" s="57"/>
      <c r="D68" s="57"/>
      <c r="E68" s="57"/>
    </row>
    <row r="69" spans="2:12" ht="60.75" customHeight="1" x14ac:dyDescent="0.25"/>
    <row r="72" spans="2:12" ht="135" customHeight="1" x14ac:dyDescent="0.25"/>
    <row r="73" spans="2:12" x14ac:dyDescent="0.25">
      <c r="B73" s="4"/>
      <c r="C73" s="4"/>
      <c r="D73" s="4"/>
      <c r="E73" s="4"/>
      <c r="F73" s="4"/>
      <c r="G73" s="4"/>
      <c r="H73" s="4"/>
      <c r="I73" s="4"/>
      <c r="J73" s="4"/>
    </row>
    <row r="75" spans="2:12" ht="321" customHeight="1" x14ac:dyDescent="0.25"/>
    <row r="78" spans="2:12" ht="39" customHeight="1" x14ac:dyDescent="0.25"/>
    <row r="80" spans="2:12" x14ac:dyDescent="0.25">
      <c r="B80" s="4"/>
      <c r="C80" s="4"/>
      <c r="D80" s="4"/>
      <c r="E80" s="4"/>
      <c r="F80" s="4"/>
      <c r="G80" s="4"/>
      <c r="H80" s="4"/>
      <c r="I80" s="4"/>
      <c r="J80" s="4"/>
    </row>
    <row r="84" spans="2:10" ht="214.5" customHeight="1" x14ac:dyDescent="0.25"/>
    <row r="87" spans="2:10" x14ac:dyDescent="0.25">
      <c r="B87" s="4"/>
      <c r="C87" s="4"/>
      <c r="D87" s="4"/>
      <c r="E87" s="4"/>
      <c r="F87" s="4"/>
      <c r="G87" s="4"/>
      <c r="H87" s="4"/>
      <c r="I87" s="4"/>
      <c r="J87" s="4"/>
    </row>
  </sheetData>
  <sortState ref="B10:L35">
    <sortCondition descending="1" ref="K10:K35"/>
  </sortState>
  <mergeCells count="45">
    <mergeCell ref="F6:G6"/>
    <mergeCell ref="B7:E7"/>
    <mergeCell ref="F7:J7"/>
    <mergeCell ref="C27:E27"/>
    <mergeCell ref="C29:E29"/>
    <mergeCell ref="C25:E25"/>
    <mergeCell ref="C23:E23"/>
    <mergeCell ref="C26:E26"/>
    <mergeCell ref="C30:E30"/>
    <mergeCell ref="B1:D3"/>
    <mergeCell ref="B4:E4"/>
    <mergeCell ref="B5:E5"/>
    <mergeCell ref="E1:J1"/>
    <mergeCell ref="F3:J3"/>
    <mergeCell ref="F4:G4"/>
    <mergeCell ref="F5:G5"/>
    <mergeCell ref="B8:J8"/>
    <mergeCell ref="C9:E9"/>
    <mergeCell ref="C10:E10"/>
    <mergeCell ref="C11:E11"/>
    <mergeCell ref="C12:E12"/>
    <mergeCell ref="B6:E6"/>
    <mergeCell ref="C22:E22"/>
    <mergeCell ref="C24:E24"/>
    <mergeCell ref="I37:J37"/>
    <mergeCell ref="B39:D39"/>
    <mergeCell ref="B36:J36"/>
    <mergeCell ref="C13:E13"/>
    <mergeCell ref="C14:E14"/>
    <mergeCell ref="C15:E15"/>
    <mergeCell ref="C16:E16"/>
    <mergeCell ref="C17:E17"/>
    <mergeCell ref="C18:E18"/>
    <mergeCell ref="C33:E33"/>
    <mergeCell ref="C34:E34"/>
    <mergeCell ref="C35:E35"/>
    <mergeCell ref="C28:E28"/>
    <mergeCell ref="C19:E19"/>
    <mergeCell ref="C20:E20"/>
    <mergeCell ref="C21:E21"/>
    <mergeCell ref="C31:E31"/>
    <mergeCell ref="C32:E32"/>
    <mergeCell ref="B67:E67"/>
    <mergeCell ref="B68:E68"/>
    <mergeCell ref="D37:E37"/>
  </mergeCells>
  <conditionalFormatting sqref="B10:C10 B14 B16 B18 B20 B24 B26 B28 B30 B32 B34">
    <cfRule type="expression" dxfId="177" priority="423">
      <formula>#REF!&gt;0</formula>
    </cfRule>
  </conditionalFormatting>
  <conditionalFormatting sqref="B10:C10 B14 B16 B18 B20 B24 B26 B28 B30 B32 B34">
    <cfRule type="expression" dxfId="176" priority="421">
      <formula>#REF!&gt;0</formula>
    </cfRule>
  </conditionalFormatting>
  <conditionalFormatting sqref="B11 B15 B17 B19 B21 B23 B25 B27 B29 B31 B33 B35">
    <cfRule type="expression" dxfId="175" priority="274">
      <formula>#REF!&gt;0</formula>
    </cfRule>
  </conditionalFormatting>
  <conditionalFormatting sqref="B11 B15 B17 B19 B21 B23 B25 B27 B29 B31 B33 B35">
    <cfRule type="expression" dxfId="174" priority="273">
      <formula>#REF!&gt;0</formula>
    </cfRule>
  </conditionalFormatting>
  <conditionalFormatting sqref="H10:K35">
    <cfRule type="expression" dxfId="173" priority="252">
      <formula>#REF!&gt;0</formula>
    </cfRule>
  </conditionalFormatting>
  <conditionalFormatting sqref="H10:K35">
    <cfRule type="containsText" dxfId="172" priority="251" operator="containsText" text="NO CUMPLE">
      <formula>NOT(ISERROR(SEARCH("NO CUMPLE",H10)))</formula>
    </cfRule>
  </conditionalFormatting>
  <conditionalFormatting sqref="H10:K35">
    <cfRule type="expression" dxfId="171" priority="250">
      <formula>#REF!&gt;0</formula>
    </cfRule>
  </conditionalFormatting>
  <conditionalFormatting sqref="H10:K35">
    <cfRule type="expression" dxfId="170" priority="249">
      <formula>#REF!&gt;0</formula>
    </cfRule>
  </conditionalFormatting>
  <conditionalFormatting sqref="H10:K35">
    <cfRule type="containsText" dxfId="169" priority="248" operator="containsText" text="NO CUMPLE">
      <formula>NOT(ISERROR(SEARCH("NO CUMPLE",H10)))</formula>
    </cfRule>
  </conditionalFormatting>
  <conditionalFormatting sqref="H10:K35">
    <cfRule type="expression" dxfId="168" priority="247">
      <formula>#REF!&gt;0</formula>
    </cfRule>
  </conditionalFormatting>
  <conditionalFormatting sqref="H10:K35">
    <cfRule type="expression" dxfId="167" priority="246">
      <formula>#REF!&gt;0</formula>
    </cfRule>
  </conditionalFormatting>
  <conditionalFormatting sqref="H10:K35">
    <cfRule type="containsText" dxfId="166" priority="245" operator="containsText" text="NO CUMPLE">
      <formula>NOT(ISERROR(SEARCH("NO CUMPLE",H10)))</formula>
    </cfRule>
  </conditionalFormatting>
  <conditionalFormatting sqref="H10:K35">
    <cfRule type="expression" dxfId="165" priority="244">
      <formula>#REF!&gt;0</formula>
    </cfRule>
  </conditionalFormatting>
  <conditionalFormatting sqref="H10:K35">
    <cfRule type="containsText" dxfId="164" priority="242" operator="containsText" text="NO CUMPLE">
      <formula>NOT(ISERROR(SEARCH("NO CUMPLE",H10)))</formula>
    </cfRule>
  </conditionalFormatting>
  <conditionalFormatting sqref="H10:K35">
    <cfRule type="expression" dxfId="163" priority="241">
      <formula>#REF!&gt;0</formula>
    </cfRule>
  </conditionalFormatting>
  <conditionalFormatting sqref="H10:K35">
    <cfRule type="expression" dxfId="162" priority="240">
      <formula>#REF!&gt;0</formula>
    </cfRule>
  </conditionalFormatting>
  <conditionalFormatting sqref="H10:K35">
    <cfRule type="containsText" dxfId="161" priority="239" operator="containsText" text="NO CUMPLE">
      <formula>NOT(ISERROR(SEARCH("NO CUMPLE",H10)))</formula>
    </cfRule>
  </conditionalFormatting>
  <conditionalFormatting sqref="H10:K35">
    <cfRule type="expression" dxfId="160" priority="238">
      <formula>#REF!&gt;0</formula>
    </cfRule>
  </conditionalFormatting>
  <conditionalFormatting sqref="H10:K35">
    <cfRule type="expression" dxfId="159" priority="237">
      <formula>#REF!&gt;0</formula>
    </cfRule>
  </conditionalFormatting>
  <conditionalFormatting sqref="H10:K35">
    <cfRule type="containsText" dxfId="158" priority="236" operator="containsText" text="NO CUMPLE">
      <formula>NOT(ISERROR(SEARCH("NO CUMPLE",H10)))</formula>
    </cfRule>
  </conditionalFormatting>
  <conditionalFormatting sqref="H10:K35">
    <cfRule type="expression" dxfId="157" priority="235">
      <formula>#REF!&gt;0</formula>
    </cfRule>
  </conditionalFormatting>
  <conditionalFormatting sqref="H10:K35">
    <cfRule type="expression" dxfId="156" priority="243">
      <formula>#REF!&gt;0</formula>
    </cfRule>
  </conditionalFormatting>
  <conditionalFormatting sqref="B12">
    <cfRule type="expression" dxfId="155" priority="232">
      <formula>#REF!&gt;0</formula>
    </cfRule>
  </conditionalFormatting>
  <conditionalFormatting sqref="B12">
    <cfRule type="expression" dxfId="154" priority="231">
      <formula>#REF!&gt;0</formula>
    </cfRule>
  </conditionalFormatting>
  <conditionalFormatting sqref="B13">
    <cfRule type="expression" dxfId="153" priority="228">
      <formula>#REF!&gt;0</formula>
    </cfRule>
  </conditionalFormatting>
  <conditionalFormatting sqref="B13">
    <cfRule type="expression" dxfId="152" priority="227">
      <formula>#REF!&gt;0</formula>
    </cfRule>
  </conditionalFormatting>
  <conditionalFormatting sqref="B22">
    <cfRule type="expression" dxfId="151" priority="170">
      <formula>#REF!&gt;0</formula>
    </cfRule>
  </conditionalFormatting>
  <conditionalFormatting sqref="B22">
    <cfRule type="expression" dxfId="150" priority="169">
      <formula>#REF!&gt;0</formula>
    </cfRule>
  </conditionalFormatting>
  <conditionalFormatting sqref="H22">
    <cfRule type="expression" dxfId="149" priority="168">
      <formula>#REF!&gt;0</formula>
    </cfRule>
  </conditionalFormatting>
  <conditionalFormatting sqref="H22">
    <cfRule type="containsText" dxfId="148" priority="167" operator="containsText" text="NO CUMPLE">
      <formula>NOT(ISERROR(SEARCH("NO CUMPLE",H22)))</formula>
    </cfRule>
  </conditionalFormatting>
  <conditionalFormatting sqref="H22">
    <cfRule type="expression" dxfId="147" priority="166">
      <formula>#REF!&gt;0</formula>
    </cfRule>
  </conditionalFormatting>
  <conditionalFormatting sqref="H22">
    <cfRule type="expression" dxfId="146" priority="165">
      <formula>#REF!&gt;0</formula>
    </cfRule>
  </conditionalFormatting>
  <conditionalFormatting sqref="H22">
    <cfRule type="containsText" dxfId="145" priority="164" operator="containsText" text="NO CUMPLE">
      <formula>NOT(ISERROR(SEARCH("NO CUMPLE",H22)))</formula>
    </cfRule>
  </conditionalFormatting>
  <conditionalFormatting sqref="H22">
    <cfRule type="expression" dxfId="144" priority="163">
      <formula>#REF!&gt;0</formula>
    </cfRule>
  </conditionalFormatting>
  <conditionalFormatting sqref="H22">
    <cfRule type="expression" dxfId="143" priority="162">
      <formula>#REF!&gt;0</formula>
    </cfRule>
  </conditionalFormatting>
  <conditionalFormatting sqref="H22">
    <cfRule type="containsText" dxfId="142" priority="161" operator="containsText" text="NO CUMPLE">
      <formula>NOT(ISERROR(SEARCH("NO CUMPLE",H22)))</formula>
    </cfRule>
  </conditionalFormatting>
  <conditionalFormatting sqref="H22">
    <cfRule type="expression" dxfId="141" priority="160">
      <formula>#REF!&gt;0</formula>
    </cfRule>
  </conditionalFormatting>
  <conditionalFormatting sqref="H22">
    <cfRule type="containsText" dxfId="140" priority="158" operator="containsText" text="NO CUMPLE">
      <formula>NOT(ISERROR(SEARCH("NO CUMPLE",H22)))</formula>
    </cfRule>
  </conditionalFormatting>
  <conditionalFormatting sqref="H22">
    <cfRule type="expression" dxfId="139" priority="157">
      <formula>#REF!&gt;0</formula>
    </cfRule>
  </conditionalFormatting>
  <conditionalFormatting sqref="H22">
    <cfRule type="expression" dxfId="138" priority="156">
      <formula>#REF!&gt;0</formula>
    </cfRule>
  </conditionalFormatting>
  <conditionalFormatting sqref="H22">
    <cfRule type="containsText" dxfId="137" priority="155" operator="containsText" text="NO CUMPLE">
      <formula>NOT(ISERROR(SEARCH("NO CUMPLE",H22)))</formula>
    </cfRule>
  </conditionalFormatting>
  <conditionalFormatting sqref="H22">
    <cfRule type="expression" dxfId="136" priority="154">
      <formula>#REF!&gt;0</formula>
    </cfRule>
  </conditionalFormatting>
  <conditionalFormatting sqref="H22">
    <cfRule type="expression" dxfId="135" priority="153">
      <formula>#REF!&gt;0</formula>
    </cfRule>
  </conditionalFormatting>
  <conditionalFormatting sqref="H22">
    <cfRule type="containsText" dxfId="134" priority="152" operator="containsText" text="NO CUMPLE">
      <formula>NOT(ISERROR(SEARCH("NO CUMPLE",H22)))</formula>
    </cfRule>
  </conditionalFormatting>
  <conditionalFormatting sqref="H22">
    <cfRule type="expression" dxfId="133" priority="151">
      <formula>#REF!&gt;0</formula>
    </cfRule>
  </conditionalFormatting>
  <conditionalFormatting sqref="H22">
    <cfRule type="expression" dxfId="132" priority="159">
      <formula>#REF!&gt;0</formula>
    </cfRule>
  </conditionalFormatting>
  <conditionalFormatting sqref="H14:K21">
    <cfRule type="expression" dxfId="131" priority="150">
      <formula>#REF!&gt;0</formula>
    </cfRule>
  </conditionalFormatting>
  <conditionalFormatting sqref="H14:K21">
    <cfRule type="containsText" dxfId="130" priority="149" operator="containsText" text="NO CUMPLE">
      <formula>NOT(ISERROR(SEARCH("NO CUMPLE",H14)))</formula>
    </cfRule>
  </conditionalFormatting>
  <conditionalFormatting sqref="H14:K21">
    <cfRule type="expression" dxfId="129" priority="148">
      <formula>#REF!&gt;0</formula>
    </cfRule>
  </conditionalFormatting>
  <conditionalFormatting sqref="H14:K21">
    <cfRule type="expression" dxfId="128" priority="147">
      <formula>#REF!&gt;0</formula>
    </cfRule>
  </conditionalFormatting>
  <conditionalFormatting sqref="H14:K21">
    <cfRule type="containsText" dxfId="127" priority="146" operator="containsText" text="NO CUMPLE">
      <formula>NOT(ISERROR(SEARCH("NO CUMPLE",H14)))</formula>
    </cfRule>
  </conditionalFormatting>
  <conditionalFormatting sqref="H14:K21">
    <cfRule type="expression" dxfId="126" priority="145">
      <formula>#REF!&gt;0</formula>
    </cfRule>
  </conditionalFormatting>
  <conditionalFormatting sqref="H14:K21">
    <cfRule type="expression" dxfId="125" priority="144">
      <formula>#REF!&gt;0</formula>
    </cfRule>
  </conditionalFormatting>
  <conditionalFormatting sqref="H14:K21">
    <cfRule type="containsText" dxfId="124" priority="143" operator="containsText" text="NO CUMPLE">
      <formula>NOT(ISERROR(SEARCH("NO CUMPLE",H14)))</formula>
    </cfRule>
  </conditionalFormatting>
  <conditionalFormatting sqref="H14:K21">
    <cfRule type="expression" dxfId="123" priority="142">
      <formula>#REF!&gt;0</formula>
    </cfRule>
  </conditionalFormatting>
  <conditionalFormatting sqref="H14:K21">
    <cfRule type="containsText" dxfId="122" priority="140" operator="containsText" text="NO CUMPLE">
      <formula>NOT(ISERROR(SEARCH("NO CUMPLE",H14)))</formula>
    </cfRule>
  </conditionalFormatting>
  <conditionalFormatting sqref="H14:K21">
    <cfRule type="expression" dxfId="121" priority="139">
      <formula>#REF!&gt;0</formula>
    </cfRule>
  </conditionalFormatting>
  <conditionalFormatting sqref="H14:K21">
    <cfRule type="expression" dxfId="120" priority="138">
      <formula>#REF!&gt;0</formula>
    </cfRule>
  </conditionalFormatting>
  <conditionalFormatting sqref="H14:K21">
    <cfRule type="containsText" dxfId="119" priority="137" operator="containsText" text="NO CUMPLE">
      <formula>NOT(ISERROR(SEARCH("NO CUMPLE",H14)))</formula>
    </cfRule>
  </conditionalFormatting>
  <conditionalFormatting sqref="H14:K21">
    <cfRule type="expression" dxfId="118" priority="136">
      <formula>#REF!&gt;0</formula>
    </cfRule>
  </conditionalFormatting>
  <conditionalFormatting sqref="H14:K21">
    <cfRule type="expression" dxfId="117" priority="135">
      <formula>#REF!&gt;0</formula>
    </cfRule>
  </conditionalFormatting>
  <conditionalFormatting sqref="H14:K21">
    <cfRule type="containsText" dxfId="116" priority="134" operator="containsText" text="NO CUMPLE">
      <formula>NOT(ISERROR(SEARCH("NO CUMPLE",H14)))</formula>
    </cfRule>
  </conditionalFormatting>
  <conditionalFormatting sqref="H14:K21">
    <cfRule type="expression" dxfId="115" priority="133">
      <formula>#REF!&gt;0</formula>
    </cfRule>
  </conditionalFormatting>
  <conditionalFormatting sqref="H14:K21">
    <cfRule type="expression" dxfId="114" priority="141">
      <formula>#REF!&gt;0</formula>
    </cfRule>
  </conditionalFormatting>
  <conditionalFormatting sqref="H23:K35">
    <cfRule type="expression" dxfId="113" priority="132">
      <formula>#REF!&gt;0</formula>
    </cfRule>
  </conditionalFormatting>
  <conditionalFormatting sqref="H23:K35">
    <cfRule type="containsText" dxfId="112" priority="131" operator="containsText" text="NO CUMPLE">
      <formula>NOT(ISERROR(SEARCH("NO CUMPLE",H23)))</formula>
    </cfRule>
  </conditionalFormatting>
  <conditionalFormatting sqref="H23:K35">
    <cfRule type="expression" dxfId="111" priority="130">
      <formula>#REF!&gt;0</formula>
    </cfRule>
  </conditionalFormatting>
  <conditionalFormatting sqref="H23:K35">
    <cfRule type="expression" dxfId="110" priority="129">
      <formula>#REF!&gt;0</formula>
    </cfRule>
  </conditionalFormatting>
  <conditionalFormatting sqref="H23:K35">
    <cfRule type="containsText" dxfId="109" priority="128" operator="containsText" text="NO CUMPLE">
      <formula>NOT(ISERROR(SEARCH("NO CUMPLE",H23)))</formula>
    </cfRule>
  </conditionalFormatting>
  <conditionalFormatting sqref="H23:K35">
    <cfRule type="expression" dxfId="108" priority="127">
      <formula>#REF!&gt;0</formula>
    </cfRule>
  </conditionalFormatting>
  <conditionalFormatting sqref="H23:K35">
    <cfRule type="expression" dxfId="107" priority="126">
      <formula>#REF!&gt;0</formula>
    </cfRule>
  </conditionalFormatting>
  <conditionalFormatting sqref="H23:K35">
    <cfRule type="containsText" dxfId="106" priority="125" operator="containsText" text="NO CUMPLE">
      <formula>NOT(ISERROR(SEARCH("NO CUMPLE",H23)))</formula>
    </cfRule>
  </conditionalFormatting>
  <conditionalFormatting sqref="H23:K35">
    <cfRule type="expression" dxfId="105" priority="124">
      <formula>#REF!&gt;0</formula>
    </cfRule>
  </conditionalFormatting>
  <conditionalFormatting sqref="H23:K35">
    <cfRule type="containsText" dxfId="104" priority="122" operator="containsText" text="NO CUMPLE">
      <formula>NOT(ISERROR(SEARCH("NO CUMPLE",H23)))</formula>
    </cfRule>
  </conditionalFormatting>
  <conditionalFormatting sqref="H23:K35">
    <cfRule type="expression" dxfId="103" priority="121">
      <formula>#REF!&gt;0</formula>
    </cfRule>
  </conditionalFormatting>
  <conditionalFormatting sqref="H23:K35">
    <cfRule type="expression" dxfId="102" priority="120">
      <formula>#REF!&gt;0</formula>
    </cfRule>
  </conditionalFormatting>
  <conditionalFormatting sqref="H23:K35">
    <cfRule type="containsText" dxfId="101" priority="119" operator="containsText" text="NO CUMPLE">
      <formula>NOT(ISERROR(SEARCH("NO CUMPLE",H23)))</formula>
    </cfRule>
  </conditionalFormatting>
  <conditionalFormatting sqref="H23:K35">
    <cfRule type="expression" dxfId="100" priority="118">
      <formula>#REF!&gt;0</formula>
    </cfRule>
  </conditionalFormatting>
  <conditionalFormatting sqref="H23:K35">
    <cfRule type="expression" dxfId="99" priority="117">
      <formula>#REF!&gt;0</formula>
    </cfRule>
  </conditionalFormatting>
  <conditionalFormatting sqref="H23:K35">
    <cfRule type="containsText" dxfId="98" priority="116" operator="containsText" text="NO CUMPLE">
      <formula>NOT(ISERROR(SEARCH("NO CUMPLE",H23)))</formula>
    </cfRule>
  </conditionalFormatting>
  <conditionalFormatting sqref="H23:K35">
    <cfRule type="expression" dxfId="97" priority="115">
      <formula>#REF!&gt;0</formula>
    </cfRule>
  </conditionalFormatting>
  <conditionalFormatting sqref="H23:K35">
    <cfRule type="expression" dxfId="96" priority="123">
      <formula>#REF!&gt;0</formula>
    </cfRule>
  </conditionalFormatting>
  <conditionalFormatting sqref="G10:G35">
    <cfRule type="expression" dxfId="95" priority="78">
      <formula>#REF!&gt;0</formula>
    </cfRule>
  </conditionalFormatting>
  <conditionalFormatting sqref="G10:G35">
    <cfRule type="containsText" dxfId="94" priority="77" operator="containsText" text="NO CUMPLE">
      <formula>NOT(ISERROR(SEARCH("NO CUMPLE",G10)))</formula>
    </cfRule>
  </conditionalFormatting>
  <conditionalFormatting sqref="G10:G35">
    <cfRule type="expression" dxfId="93" priority="76">
      <formula>#REF!&gt;0</formula>
    </cfRule>
  </conditionalFormatting>
  <conditionalFormatting sqref="G10:G35">
    <cfRule type="expression" dxfId="92" priority="75">
      <formula>#REF!&gt;0</formula>
    </cfRule>
  </conditionalFormatting>
  <conditionalFormatting sqref="G10:G35">
    <cfRule type="containsText" dxfId="91" priority="74" operator="containsText" text="NO CUMPLE">
      <formula>NOT(ISERROR(SEARCH("NO CUMPLE",G10)))</formula>
    </cfRule>
  </conditionalFormatting>
  <conditionalFormatting sqref="G10:G35">
    <cfRule type="expression" dxfId="90" priority="73">
      <formula>#REF!&gt;0</formula>
    </cfRule>
  </conditionalFormatting>
  <conditionalFormatting sqref="G10:G35">
    <cfRule type="expression" dxfId="89" priority="72">
      <formula>#REF!&gt;0</formula>
    </cfRule>
  </conditionalFormatting>
  <conditionalFormatting sqref="G10:G35">
    <cfRule type="containsText" dxfId="88" priority="71" operator="containsText" text="NO CUMPLE">
      <formula>NOT(ISERROR(SEARCH("NO CUMPLE",G10)))</formula>
    </cfRule>
  </conditionalFormatting>
  <conditionalFormatting sqref="G10:G35">
    <cfRule type="expression" dxfId="87" priority="70">
      <formula>#REF!&gt;0</formula>
    </cfRule>
  </conditionalFormatting>
  <conditionalFormatting sqref="G10:G35">
    <cfRule type="containsText" dxfId="86" priority="68" operator="containsText" text="NO CUMPLE">
      <formula>NOT(ISERROR(SEARCH("NO CUMPLE",G10)))</formula>
    </cfRule>
  </conditionalFormatting>
  <conditionalFormatting sqref="G10:G35">
    <cfRule type="expression" dxfId="85" priority="67">
      <formula>#REF!&gt;0</formula>
    </cfRule>
  </conditionalFormatting>
  <conditionalFormatting sqref="G10:G35">
    <cfRule type="expression" dxfId="84" priority="66">
      <formula>#REF!&gt;0</formula>
    </cfRule>
  </conditionalFormatting>
  <conditionalFormatting sqref="G10:G35">
    <cfRule type="containsText" dxfId="83" priority="65" operator="containsText" text="NO CUMPLE">
      <formula>NOT(ISERROR(SEARCH("NO CUMPLE",G10)))</formula>
    </cfRule>
  </conditionalFormatting>
  <conditionalFormatting sqref="G10:G35">
    <cfRule type="expression" dxfId="82" priority="64">
      <formula>#REF!&gt;0</formula>
    </cfRule>
  </conditionalFormatting>
  <conditionalFormatting sqref="G10:G35">
    <cfRule type="expression" dxfId="81" priority="63">
      <formula>#REF!&gt;0</formula>
    </cfRule>
  </conditionalFormatting>
  <conditionalFormatting sqref="G10:G35">
    <cfRule type="containsText" dxfId="80" priority="62" operator="containsText" text="NO CUMPLE">
      <formula>NOT(ISERROR(SEARCH("NO CUMPLE",G10)))</formula>
    </cfRule>
  </conditionalFormatting>
  <conditionalFormatting sqref="G10:G35">
    <cfRule type="expression" dxfId="79" priority="61">
      <formula>#REF!&gt;0</formula>
    </cfRule>
  </conditionalFormatting>
  <conditionalFormatting sqref="G10:G35">
    <cfRule type="expression" dxfId="78" priority="69">
      <formula>#REF!&gt;0</formula>
    </cfRule>
  </conditionalFormatting>
  <conditionalFormatting sqref="G10:G35">
    <cfRule type="expression" dxfId="77" priority="96">
      <formula>#REF!&gt;0</formula>
    </cfRule>
  </conditionalFormatting>
  <conditionalFormatting sqref="G10:G35">
    <cfRule type="containsText" dxfId="76" priority="95" operator="containsText" text="NO CUMPLE">
      <formula>NOT(ISERROR(SEARCH("NO CUMPLE",G10)))</formula>
    </cfRule>
  </conditionalFormatting>
  <conditionalFormatting sqref="G10:G35">
    <cfRule type="expression" dxfId="75" priority="94">
      <formula>#REF!&gt;0</formula>
    </cfRule>
  </conditionalFormatting>
  <conditionalFormatting sqref="G10:G35">
    <cfRule type="expression" dxfId="74" priority="93">
      <formula>#REF!&gt;0</formula>
    </cfRule>
  </conditionalFormatting>
  <conditionalFormatting sqref="G10:G35">
    <cfRule type="containsText" dxfId="73" priority="92" operator="containsText" text="NO CUMPLE">
      <formula>NOT(ISERROR(SEARCH("NO CUMPLE",G10)))</formula>
    </cfRule>
  </conditionalFormatting>
  <conditionalFormatting sqref="G10:G35">
    <cfRule type="expression" dxfId="72" priority="91">
      <formula>#REF!&gt;0</formula>
    </cfRule>
  </conditionalFormatting>
  <conditionalFormatting sqref="G10:G35">
    <cfRule type="expression" dxfId="71" priority="90">
      <formula>#REF!&gt;0</formula>
    </cfRule>
  </conditionalFormatting>
  <conditionalFormatting sqref="G10:G35">
    <cfRule type="containsText" dxfId="70" priority="89" operator="containsText" text="NO CUMPLE">
      <formula>NOT(ISERROR(SEARCH("NO CUMPLE",G10)))</formula>
    </cfRule>
  </conditionalFormatting>
  <conditionalFormatting sqref="G10:G35">
    <cfRule type="expression" dxfId="69" priority="88">
      <formula>#REF!&gt;0</formula>
    </cfRule>
  </conditionalFormatting>
  <conditionalFormatting sqref="G10:G35">
    <cfRule type="containsText" dxfId="68" priority="86" operator="containsText" text="NO CUMPLE">
      <formula>NOT(ISERROR(SEARCH("NO CUMPLE",G10)))</formula>
    </cfRule>
  </conditionalFormatting>
  <conditionalFormatting sqref="G10:G35">
    <cfRule type="expression" dxfId="67" priority="85">
      <formula>#REF!&gt;0</formula>
    </cfRule>
  </conditionalFormatting>
  <conditionalFormatting sqref="G10:G35">
    <cfRule type="expression" dxfId="66" priority="84">
      <formula>#REF!&gt;0</formula>
    </cfRule>
  </conditionalFormatting>
  <conditionalFormatting sqref="G10:G35">
    <cfRule type="containsText" dxfId="65" priority="83" operator="containsText" text="NO CUMPLE">
      <formula>NOT(ISERROR(SEARCH("NO CUMPLE",G10)))</formula>
    </cfRule>
  </conditionalFormatting>
  <conditionalFormatting sqref="G10:G35">
    <cfRule type="expression" dxfId="64" priority="82">
      <formula>#REF!&gt;0</formula>
    </cfRule>
  </conditionalFormatting>
  <conditionalFormatting sqref="G10:G35">
    <cfRule type="expression" dxfId="63" priority="81">
      <formula>#REF!&gt;0</formula>
    </cfRule>
  </conditionalFormatting>
  <conditionalFormatting sqref="G10:G35">
    <cfRule type="containsText" dxfId="62" priority="80" operator="containsText" text="NO CUMPLE">
      <formula>NOT(ISERROR(SEARCH("NO CUMPLE",G10)))</formula>
    </cfRule>
  </conditionalFormatting>
  <conditionalFormatting sqref="G10:G35">
    <cfRule type="expression" dxfId="61" priority="79">
      <formula>#REF!&gt;0</formula>
    </cfRule>
  </conditionalFormatting>
  <conditionalFormatting sqref="G10:G35">
    <cfRule type="expression" dxfId="60" priority="87">
      <formula>#REF!&gt;0</formula>
    </cfRule>
  </conditionalFormatting>
  <conditionalFormatting sqref="L10:M35">
    <cfRule type="expression" dxfId="59" priority="60">
      <formula>#REF!&gt;0</formula>
    </cfRule>
  </conditionalFormatting>
  <conditionalFormatting sqref="L10:M35">
    <cfRule type="containsText" dxfId="58" priority="59" operator="containsText" text="NO CUMPLE">
      <formula>NOT(ISERROR(SEARCH("NO CUMPLE",L10)))</formula>
    </cfRule>
  </conditionalFormatting>
  <conditionalFormatting sqref="L10:M35">
    <cfRule type="expression" dxfId="57" priority="58">
      <formula>#REF!&gt;0</formula>
    </cfRule>
  </conditionalFormatting>
  <conditionalFormatting sqref="L10:M35">
    <cfRule type="expression" dxfId="56" priority="57">
      <formula>#REF!&gt;0</formula>
    </cfRule>
  </conditionalFormatting>
  <conditionalFormatting sqref="L10:M35">
    <cfRule type="containsText" dxfId="55" priority="56" operator="containsText" text="NO CUMPLE">
      <formula>NOT(ISERROR(SEARCH("NO CUMPLE",L10)))</formula>
    </cfRule>
  </conditionalFormatting>
  <conditionalFormatting sqref="L10:M35">
    <cfRule type="expression" dxfId="54" priority="55">
      <formula>#REF!&gt;0</formula>
    </cfRule>
  </conditionalFormatting>
  <conditionalFormatting sqref="L10:M35">
    <cfRule type="expression" dxfId="53" priority="54">
      <formula>#REF!&gt;0</formula>
    </cfRule>
  </conditionalFormatting>
  <conditionalFormatting sqref="L10:M35">
    <cfRule type="containsText" dxfId="52" priority="53" operator="containsText" text="NO CUMPLE">
      <formula>NOT(ISERROR(SEARCH("NO CUMPLE",L10)))</formula>
    </cfRule>
  </conditionalFormatting>
  <conditionalFormatting sqref="L10:M35">
    <cfRule type="expression" dxfId="51" priority="52">
      <formula>#REF!&gt;0</formula>
    </cfRule>
  </conditionalFormatting>
  <conditionalFormatting sqref="L10:M35">
    <cfRule type="containsText" dxfId="50" priority="50" operator="containsText" text="NO CUMPLE">
      <formula>NOT(ISERROR(SEARCH("NO CUMPLE",L10)))</formula>
    </cfRule>
  </conditionalFormatting>
  <conditionalFormatting sqref="L10:M35">
    <cfRule type="expression" dxfId="49" priority="49">
      <formula>#REF!&gt;0</formula>
    </cfRule>
  </conditionalFormatting>
  <conditionalFormatting sqref="L10:M35">
    <cfRule type="expression" dxfId="48" priority="48">
      <formula>#REF!&gt;0</formula>
    </cfRule>
  </conditionalFormatting>
  <conditionalFormatting sqref="L10:M35">
    <cfRule type="containsText" dxfId="47" priority="47" operator="containsText" text="NO CUMPLE">
      <formula>NOT(ISERROR(SEARCH("NO CUMPLE",L10)))</formula>
    </cfRule>
  </conditionalFormatting>
  <conditionalFormatting sqref="L10:M35">
    <cfRule type="expression" dxfId="46" priority="46">
      <formula>#REF!&gt;0</formula>
    </cfRule>
  </conditionalFormatting>
  <conditionalFormatting sqref="L10:M35">
    <cfRule type="expression" dxfId="45" priority="45">
      <formula>#REF!&gt;0</formula>
    </cfRule>
  </conditionalFormatting>
  <conditionalFormatting sqref="L10:M35">
    <cfRule type="containsText" dxfId="44" priority="44" operator="containsText" text="NO CUMPLE">
      <formula>NOT(ISERROR(SEARCH("NO CUMPLE",L10)))</formula>
    </cfRule>
  </conditionalFormatting>
  <conditionalFormatting sqref="L10:M35">
    <cfRule type="expression" dxfId="43" priority="43">
      <formula>#REF!&gt;0</formula>
    </cfRule>
  </conditionalFormatting>
  <conditionalFormatting sqref="L10:M35">
    <cfRule type="expression" dxfId="42" priority="51">
      <formula>#REF!&gt;0</formula>
    </cfRule>
  </conditionalFormatting>
  <conditionalFormatting sqref="L14:M21">
    <cfRule type="expression" dxfId="41" priority="42">
      <formula>#REF!&gt;0</formula>
    </cfRule>
  </conditionalFormatting>
  <conditionalFormatting sqref="L14:M21">
    <cfRule type="containsText" dxfId="40" priority="41" operator="containsText" text="NO CUMPLE">
      <formula>NOT(ISERROR(SEARCH("NO CUMPLE",L14)))</formula>
    </cfRule>
  </conditionalFormatting>
  <conditionalFormatting sqref="L14:M21">
    <cfRule type="expression" dxfId="39" priority="40">
      <formula>#REF!&gt;0</formula>
    </cfRule>
  </conditionalFormatting>
  <conditionalFormatting sqref="L14:M21">
    <cfRule type="expression" dxfId="38" priority="39">
      <formula>#REF!&gt;0</formula>
    </cfRule>
  </conditionalFormatting>
  <conditionalFormatting sqref="L14:M21">
    <cfRule type="containsText" dxfId="37" priority="38" operator="containsText" text="NO CUMPLE">
      <formula>NOT(ISERROR(SEARCH("NO CUMPLE",L14)))</formula>
    </cfRule>
  </conditionalFormatting>
  <conditionalFormatting sqref="L14:M21">
    <cfRule type="expression" dxfId="36" priority="37">
      <formula>#REF!&gt;0</formula>
    </cfRule>
  </conditionalFormatting>
  <conditionalFormatting sqref="L14:M21">
    <cfRule type="expression" dxfId="35" priority="36">
      <formula>#REF!&gt;0</formula>
    </cfRule>
  </conditionalFormatting>
  <conditionalFormatting sqref="L14:M21">
    <cfRule type="containsText" dxfId="34" priority="35" operator="containsText" text="NO CUMPLE">
      <formula>NOT(ISERROR(SEARCH("NO CUMPLE",L14)))</formula>
    </cfRule>
  </conditionalFormatting>
  <conditionalFormatting sqref="L14:M21">
    <cfRule type="expression" dxfId="33" priority="34">
      <formula>#REF!&gt;0</formula>
    </cfRule>
  </conditionalFormatting>
  <conditionalFormatting sqref="L14:M21">
    <cfRule type="containsText" dxfId="32" priority="32" operator="containsText" text="NO CUMPLE">
      <formula>NOT(ISERROR(SEARCH("NO CUMPLE",L14)))</formula>
    </cfRule>
  </conditionalFormatting>
  <conditionalFormatting sqref="L14:M21">
    <cfRule type="expression" dxfId="31" priority="31">
      <formula>#REF!&gt;0</formula>
    </cfRule>
  </conditionalFormatting>
  <conditionalFormatting sqref="L14:M21">
    <cfRule type="expression" dxfId="30" priority="30">
      <formula>#REF!&gt;0</formula>
    </cfRule>
  </conditionalFormatting>
  <conditionalFormatting sqref="L14:M21">
    <cfRule type="containsText" dxfId="29" priority="29" operator="containsText" text="NO CUMPLE">
      <formula>NOT(ISERROR(SEARCH("NO CUMPLE",L14)))</formula>
    </cfRule>
  </conditionalFormatting>
  <conditionalFormatting sqref="L14:M21">
    <cfRule type="expression" dxfId="28" priority="28">
      <formula>#REF!&gt;0</formula>
    </cfRule>
  </conditionalFormatting>
  <conditionalFormatting sqref="L14:M21">
    <cfRule type="expression" dxfId="27" priority="27">
      <formula>#REF!&gt;0</formula>
    </cfRule>
  </conditionalFormatting>
  <conditionalFormatting sqref="L14:M21">
    <cfRule type="containsText" dxfId="26" priority="26" operator="containsText" text="NO CUMPLE">
      <formula>NOT(ISERROR(SEARCH("NO CUMPLE",L14)))</formula>
    </cfRule>
  </conditionalFormatting>
  <conditionalFormatting sqref="L14:M21">
    <cfRule type="expression" dxfId="25" priority="25">
      <formula>#REF!&gt;0</formula>
    </cfRule>
  </conditionalFormatting>
  <conditionalFormatting sqref="L14:M21">
    <cfRule type="expression" dxfId="24" priority="33">
      <formula>#REF!&gt;0</formula>
    </cfRule>
  </conditionalFormatting>
  <conditionalFormatting sqref="L23:M35">
    <cfRule type="expression" dxfId="23" priority="24">
      <formula>#REF!&gt;0</formula>
    </cfRule>
  </conditionalFormatting>
  <conditionalFormatting sqref="L23:M35">
    <cfRule type="containsText" dxfId="22" priority="23" operator="containsText" text="NO CUMPLE">
      <formula>NOT(ISERROR(SEARCH("NO CUMPLE",L23)))</formula>
    </cfRule>
  </conditionalFormatting>
  <conditionalFormatting sqref="L23:M35">
    <cfRule type="expression" dxfId="21" priority="22">
      <formula>#REF!&gt;0</formula>
    </cfRule>
  </conditionalFormatting>
  <conditionalFormatting sqref="L23:M35">
    <cfRule type="expression" dxfId="20" priority="21">
      <formula>#REF!&gt;0</formula>
    </cfRule>
  </conditionalFormatting>
  <conditionalFormatting sqref="L23:M35">
    <cfRule type="containsText" dxfId="19" priority="20" operator="containsText" text="NO CUMPLE">
      <formula>NOT(ISERROR(SEARCH("NO CUMPLE",L23)))</formula>
    </cfRule>
  </conditionalFormatting>
  <conditionalFormatting sqref="L23:M35">
    <cfRule type="expression" dxfId="18" priority="19">
      <formula>#REF!&gt;0</formula>
    </cfRule>
  </conditionalFormatting>
  <conditionalFormatting sqref="L23:M35">
    <cfRule type="expression" dxfId="17" priority="18">
      <formula>#REF!&gt;0</formula>
    </cfRule>
  </conditionalFormatting>
  <conditionalFormatting sqref="L23:M35">
    <cfRule type="containsText" dxfId="16" priority="17" operator="containsText" text="NO CUMPLE">
      <formula>NOT(ISERROR(SEARCH("NO CUMPLE",L23)))</formula>
    </cfRule>
  </conditionalFormatting>
  <conditionalFormatting sqref="L23:M35">
    <cfRule type="expression" dxfId="15" priority="16">
      <formula>#REF!&gt;0</formula>
    </cfRule>
  </conditionalFormatting>
  <conditionalFormatting sqref="L23:M35">
    <cfRule type="containsText" dxfId="14" priority="14" operator="containsText" text="NO CUMPLE">
      <formula>NOT(ISERROR(SEARCH("NO CUMPLE",L23)))</formula>
    </cfRule>
  </conditionalFormatting>
  <conditionalFormatting sqref="L23:M35">
    <cfRule type="expression" dxfId="13" priority="13">
      <formula>#REF!&gt;0</formula>
    </cfRule>
  </conditionalFormatting>
  <conditionalFormatting sqref="L23:M35">
    <cfRule type="expression" dxfId="12" priority="12">
      <formula>#REF!&gt;0</formula>
    </cfRule>
  </conditionalFormatting>
  <conditionalFormatting sqref="L23:M35">
    <cfRule type="containsText" dxfId="11" priority="11" operator="containsText" text="NO CUMPLE">
      <formula>NOT(ISERROR(SEARCH("NO CUMPLE",L23)))</formula>
    </cfRule>
  </conditionalFormatting>
  <conditionalFormatting sqref="L23:M35">
    <cfRule type="expression" dxfId="10" priority="10">
      <formula>#REF!&gt;0</formula>
    </cfRule>
  </conditionalFormatting>
  <conditionalFormatting sqref="L23:M35">
    <cfRule type="expression" dxfId="9" priority="9">
      <formula>#REF!&gt;0</formula>
    </cfRule>
  </conditionalFormatting>
  <conditionalFormatting sqref="L23:M35">
    <cfRule type="containsText" dxfId="8" priority="8" operator="containsText" text="NO CUMPLE">
      <formula>NOT(ISERROR(SEARCH("NO CUMPLE",L23)))</formula>
    </cfRule>
  </conditionalFormatting>
  <conditionalFormatting sqref="L23:M35">
    <cfRule type="expression" dxfId="7" priority="7">
      <formula>#REF!&gt;0</formula>
    </cfRule>
  </conditionalFormatting>
  <conditionalFormatting sqref="L23:M35">
    <cfRule type="expression" dxfId="6" priority="15">
      <formula>#REF!&gt;0</formula>
    </cfRule>
  </conditionalFormatting>
  <conditionalFormatting sqref="C34">
    <cfRule type="expression" dxfId="5" priority="6">
      <formula>#REF!&gt;0</formula>
    </cfRule>
  </conditionalFormatting>
  <conditionalFormatting sqref="C34">
    <cfRule type="expression" dxfId="4" priority="5">
      <formula>#REF!&gt;0</formula>
    </cfRule>
  </conditionalFormatting>
  <conditionalFormatting sqref="C11:C33">
    <cfRule type="expression" dxfId="3" priority="4">
      <formula>#REF!&gt;0</formula>
    </cfRule>
  </conditionalFormatting>
  <conditionalFormatting sqref="C11:C33">
    <cfRule type="expression" dxfId="2" priority="3">
      <formula>#REF!&gt;0</formula>
    </cfRule>
  </conditionalFormatting>
  <conditionalFormatting sqref="C35">
    <cfRule type="expression" dxfId="1" priority="2">
      <formula>#REF!&gt;0</formula>
    </cfRule>
  </conditionalFormatting>
  <conditionalFormatting sqref="C35">
    <cfRule type="expression" dxfId="0" priority="1">
      <formula>#REF!&gt;0</formula>
    </cfRule>
  </conditionalFormatting>
  <printOptions horizontalCentered="1"/>
  <pageMargins left="0.59055118110236227" right="0.59055118110236227" top="0.39370078740157483" bottom="0.55118110236220474" header="3.937007874015748E-2" footer="0"/>
  <pageSetup scale="42" fitToHeight="3" orientation="portrait" r:id="rId1"/>
  <rowBreaks count="1" manualBreakCount="1">
    <brk id="65" min="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DOCUMENTOS</vt:lpstr>
      <vt:lpstr>DOCUMENTOS!Área_de_impresión</vt:lpstr>
      <vt:lpstr>Fmla</vt:lpstr>
      <vt:lpstr>Pmax</vt:lpstr>
      <vt:lpstr>DOCUMENTOS!Títulos_a_imprimir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Byron Guevara Solarte</dc:creator>
  <cp:lastModifiedBy>Juridica1</cp:lastModifiedBy>
  <cp:lastPrinted>2021-09-01T00:09:04Z</cp:lastPrinted>
  <dcterms:created xsi:type="dcterms:W3CDTF">2015-06-05T18:19:34Z</dcterms:created>
  <dcterms:modified xsi:type="dcterms:W3CDTF">2021-12-21T19:57:24Z</dcterms:modified>
</cp:coreProperties>
</file>