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baron\Documents\SANDRA\2021\PLIEGO DEFINITIVO\SUBD ESTRUCTURACION\CMA- DEF 192\"/>
    </mc:Choice>
  </mc:AlternateContent>
  <bookViews>
    <workbookView xWindow="-120" yWindow="-120" windowWidth="29040" windowHeight="15840"/>
  </bookViews>
  <sheets>
    <sheet name="PO" sheetId="1" r:id="rId1"/>
    <sheet name="PLAN DE CARGAS" sheetId="3" r:id="rId2"/>
  </sheets>
  <externalReferences>
    <externalReference r:id="rId3"/>
    <externalReference r:id="rId4"/>
    <externalReference r:id="rId5"/>
    <externalReference r:id="rId6"/>
    <externalReference r:id="rId7"/>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8" i="1" l="1"/>
  <c r="FG24" i="3" l="1"/>
  <c r="FG14" i="3" s="1"/>
  <c r="FG13" i="3"/>
  <c r="FG22" i="3"/>
  <c r="FG16" i="3"/>
  <c r="FG18" i="3" l="1"/>
  <c r="FG17" i="3"/>
  <c r="FG21" i="3"/>
  <c r="FG23" i="3" l="1"/>
  <c r="FG25" i="3" s="1"/>
  <c r="G32" i="1" l="1"/>
  <c r="E67" i="1"/>
  <c r="FA24" i="3"/>
  <c r="FA13" i="3" l="1"/>
  <c r="ER13" i="3" l="1"/>
  <c r="ER24" i="3"/>
  <c r="ER14" i="3" s="1"/>
  <c r="ES13" i="3"/>
  <c r="ES24" i="3"/>
  <c r="ES16" i="3" s="1"/>
  <c r="ET13" i="3"/>
  <c r="ET24" i="3"/>
  <c r="ET16" i="3" s="1"/>
  <c r="EU13" i="3"/>
  <c r="EU24" i="3"/>
  <c r="EV13" i="3"/>
  <c r="EV24" i="3"/>
  <c r="EM12" i="3"/>
  <c r="EN12" i="3" s="1"/>
  <c r="EO12" i="3" s="1"/>
  <c r="EI12" i="3"/>
  <c r="EJ12" i="3" s="1"/>
  <c r="EK12" i="3" s="1"/>
  <c r="EE12" i="3"/>
  <c r="EF12" i="3" s="1"/>
  <c r="EG12" i="3" s="1"/>
  <c r="EA12" i="3"/>
  <c r="EB12" i="3" s="1"/>
  <c r="EC12" i="3" s="1"/>
  <c r="DW12" i="3"/>
  <c r="DX12" i="3" s="1"/>
  <c r="DY12" i="3" s="1"/>
  <c r="DS12" i="3"/>
  <c r="DT12" i="3" s="1"/>
  <c r="DU12" i="3" s="1"/>
  <c r="DO12" i="3"/>
  <c r="DP12" i="3" s="1"/>
  <c r="DQ12" i="3" s="1"/>
  <c r="DK12" i="3"/>
  <c r="DL12" i="3" s="1"/>
  <c r="DM12" i="3" s="1"/>
  <c r="DG12" i="3"/>
  <c r="DH12" i="3" s="1"/>
  <c r="DI12" i="3" s="1"/>
  <c r="DC12" i="3"/>
  <c r="DD12" i="3" s="1"/>
  <c r="DE12" i="3" s="1"/>
  <c r="CY12" i="3"/>
  <c r="CZ12" i="3" s="1"/>
  <c r="DA12" i="3" s="1"/>
  <c r="CU12" i="3"/>
  <c r="CV12" i="3" s="1"/>
  <c r="CW12" i="3" s="1"/>
  <c r="CQ12" i="3"/>
  <c r="CR12" i="3" s="1"/>
  <c r="CS12" i="3" s="1"/>
  <c r="CM12" i="3"/>
  <c r="CN12" i="3" s="1"/>
  <c r="CO12" i="3" s="1"/>
  <c r="CI12" i="3"/>
  <c r="CJ12" i="3" s="1"/>
  <c r="CK12" i="3" s="1"/>
  <c r="CE12" i="3"/>
  <c r="CF12" i="3" s="1"/>
  <c r="CG12" i="3" s="1"/>
  <c r="CA12" i="3"/>
  <c r="CB12" i="3" s="1"/>
  <c r="CC12" i="3" s="1"/>
  <c r="BW12" i="3"/>
  <c r="BX12" i="3" s="1"/>
  <c r="BY12" i="3" s="1"/>
  <c r="ER22" i="3" l="1"/>
  <c r="ER21" i="3"/>
  <c r="ET22" i="3"/>
  <c r="ER18" i="3"/>
  <c r="ET21" i="3"/>
  <c r="ET17" i="3"/>
  <c r="ER17" i="3"/>
  <c r="ES22" i="3"/>
  <c r="ES19" i="3"/>
  <c r="ER20" i="3"/>
  <c r="ER16" i="3"/>
  <c r="ES18" i="3"/>
  <c r="ER19" i="3"/>
  <c r="ET19" i="3"/>
  <c r="ES21" i="3"/>
  <c r="ES17" i="3"/>
  <c r="ET18" i="3"/>
  <c r="ES20" i="3"/>
  <c r="ET20" i="3"/>
  <c r="ER23" i="3" l="1"/>
  <c r="ER25" i="3" s="1"/>
  <c r="ES23" i="3"/>
  <c r="ES25" i="3" s="1"/>
  <c r="ET23" i="3"/>
  <c r="ET25" i="3" s="1"/>
  <c r="EU25" i="3"/>
  <c r="EV25" i="3"/>
  <c r="FN24" i="3" l="1"/>
  <c r="FN16" i="3" s="1"/>
  <c r="FN23" i="3" s="1"/>
  <c r="FM24" i="3"/>
  <c r="FM16" i="3" s="1"/>
  <c r="FL24" i="3"/>
  <c r="FL17" i="3" s="1"/>
  <c r="FK24" i="3"/>
  <c r="FK16" i="3" s="1"/>
  <c r="FJ24" i="3"/>
  <c r="FJ16" i="3" s="1"/>
  <c r="FI24" i="3"/>
  <c r="FI17" i="3" s="1"/>
  <c r="FH24" i="3"/>
  <c r="FH18" i="3" s="1"/>
  <c r="FF24" i="3"/>
  <c r="FF22" i="3" s="1"/>
  <c r="FE24" i="3"/>
  <c r="FE18" i="3" s="1"/>
  <c r="FD24" i="3"/>
  <c r="FD22" i="3" s="1"/>
  <c r="FC24" i="3"/>
  <c r="FC18" i="3" s="1"/>
  <c r="FB24" i="3"/>
  <c r="EZ24" i="3"/>
  <c r="EY24" i="3"/>
  <c r="EX24" i="3"/>
  <c r="EW24" i="3"/>
  <c r="FN13" i="3"/>
  <c r="FM13" i="3"/>
  <c r="FL13" i="3"/>
  <c r="FK13" i="3"/>
  <c r="FJ13" i="3"/>
  <c r="FI13" i="3"/>
  <c r="FH13" i="3"/>
  <c r="FF13" i="3"/>
  <c r="FE13" i="3"/>
  <c r="FD13" i="3"/>
  <c r="FC13" i="3"/>
  <c r="FB13" i="3"/>
  <c r="EZ13" i="3"/>
  <c r="EY13" i="3"/>
  <c r="EX13" i="3"/>
  <c r="EW13" i="3"/>
  <c r="FF17" i="3" l="1"/>
  <c r="FI18" i="3"/>
  <c r="FM17" i="3"/>
  <c r="FM23" i="3" s="1"/>
  <c r="FM25" i="3" s="1"/>
  <c r="FD17" i="3"/>
  <c r="FK17" i="3"/>
  <c r="FK23" i="3" s="1"/>
  <c r="FK25" i="3" s="1"/>
  <c r="FH14" i="3"/>
  <c r="FH21" i="3"/>
  <c r="FC14" i="3"/>
  <c r="FC22" i="3"/>
  <c r="FD18" i="3"/>
  <c r="FE16" i="3"/>
  <c r="FE22" i="3"/>
  <c r="FF18" i="3"/>
  <c r="FH16" i="3"/>
  <c r="FI14" i="3"/>
  <c r="FI21" i="3"/>
  <c r="FJ21" i="3"/>
  <c r="FL16" i="3"/>
  <c r="FL23" i="3" s="1"/>
  <c r="FL25" i="3" s="1"/>
  <c r="FC21" i="3"/>
  <c r="FE14" i="3"/>
  <c r="FE21" i="3"/>
  <c r="FC16" i="3"/>
  <c r="FD14" i="3"/>
  <c r="FD21" i="3"/>
  <c r="FE17" i="3"/>
  <c r="FF14" i="3"/>
  <c r="FF21" i="3"/>
  <c r="FH17" i="3"/>
  <c r="FI16" i="3"/>
  <c r="FJ14" i="3"/>
  <c r="FJ22" i="3"/>
  <c r="FJ18" i="3"/>
  <c r="FN25" i="3"/>
  <c r="FD16" i="3"/>
  <c r="FF16" i="3"/>
  <c r="G44" i="1"/>
  <c r="G43" i="1"/>
  <c r="G41" i="1"/>
  <c r="G39" i="1"/>
  <c r="G38" i="1"/>
  <c r="G37" i="1"/>
  <c r="G35" i="1"/>
  <c r="G34" i="1"/>
  <c r="G33" i="1"/>
  <c r="G31" i="1"/>
  <c r="G30" i="1"/>
  <c r="G29" i="1"/>
  <c r="G28" i="1"/>
  <c r="G18" i="1"/>
  <c r="G17" i="1"/>
  <c r="G16" i="1"/>
  <c r="G48" i="1" l="1"/>
  <c r="FJ23" i="3"/>
  <c r="FJ25" i="3" s="1"/>
  <c r="FH23" i="3"/>
  <c r="FH25" i="3" s="1"/>
  <c r="FF23" i="3"/>
  <c r="FF25" i="3" s="1"/>
  <c r="FE23" i="3"/>
  <c r="FE25" i="3" s="1"/>
  <c r="FI23" i="3"/>
  <c r="FI25" i="3" s="1"/>
  <c r="G65" i="1"/>
  <c r="G66" i="1"/>
  <c r="G68" i="1"/>
  <c r="G64" i="1"/>
  <c r="G59" i="1"/>
  <c r="G60" i="1"/>
  <c r="G61" i="1"/>
  <c r="G62" i="1"/>
  <c r="G58" i="1"/>
  <c r="G56" i="1"/>
  <c r="A5" i="3" l="1"/>
  <c r="FD23" i="3" l="1"/>
  <c r="FD25" i="3" s="1"/>
  <c r="G67" i="1" l="1"/>
  <c r="G69" i="1" s="1"/>
  <c r="FC23" i="3" l="1"/>
  <c r="FC25" i="3" s="1"/>
  <c r="EW25" i="3"/>
  <c r="BS12" i="3" l="1"/>
  <c r="BT12" i="3" s="1"/>
  <c r="BU12" i="3" s="1"/>
  <c r="BO12" i="3"/>
  <c r="BP12" i="3" s="1"/>
  <c r="BQ12" i="3" s="1"/>
  <c r="BK12" i="3"/>
  <c r="BL12" i="3" s="1"/>
  <c r="BM12" i="3" s="1"/>
  <c r="BG12" i="3"/>
  <c r="BH12" i="3" s="1"/>
  <c r="BI12" i="3" s="1"/>
  <c r="BC12" i="3"/>
  <c r="BD12" i="3" s="1"/>
  <c r="BE12" i="3" s="1"/>
  <c r="AY12" i="3"/>
  <c r="AZ12" i="3" s="1"/>
  <c r="BA12" i="3" s="1"/>
  <c r="AU12" i="3"/>
  <c r="AV12" i="3" s="1"/>
  <c r="AW12" i="3" s="1"/>
  <c r="AQ12" i="3"/>
  <c r="AR12" i="3" s="1"/>
  <c r="AS12" i="3" s="1"/>
  <c r="AM12" i="3"/>
  <c r="AN12" i="3" s="1"/>
  <c r="AO12" i="3" s="1"/>
  <c r="AI12" i="3"/>
  <c r="AJ12" i="3" s="1"/>
  <c r="AK12" i="3" s="1"/>
  <c r="AE12" i="3"/>
  <c r="AF12" i="3" s="1"/>
  <c r="AG12" i="3" s="1"/>
  <c r="AA12" i="3"/>
  <c r="AB12" i="3" s="1"/>
  <c r="AC12" i="3" s="1"/>
  <c r="W12" i="3"/>
  <c r="X12" i="3" s="1"/>
  <c r="Y12" i="3" s="1"/>
  <c r="S12" i="3"/>
  <c r="T12" i="3" s="1"/>
  <c r="U12" i="3" s="1"/>
  <c r="Y11" i="3"/>
  <c r="AC11" i="3" s="1"/>
  <c r="AG11" i="3" s="1"/>
  <c r="AK11" i="3" s="1"/>
  <c r="AO11" i="3" s="1"/>
  <c r="AS11" i="3" s="1"/>
  <c r="AW11" i="3" s="1"/>
  <c r="BA11" i="3" s="1"/>
  <c r="BE11" i="3" s="1"/>
  <c r="BI11" i="3" s="1"/>
  <c r="BM11" i="3" s="1"/>
  <c r="BQ11" i="3" s="1"/>
  <c r="BU11" i="3" s="1"/>
  <c r="BY11" i="3" s="1"/>
  <c r="CC11" i="3" s="1"/>
  <c r="CG11" i="3" s="1"/>
  <c r="CK11" i="3" s="1"/>
  <c r="CO11" i="3" s="1"/>
  <c r="CS11" i="3" s="1"/>
  <c r="CW11" i="3" s="1"/>
  <c r="DA11" i="3" s="1"/>
  <c r="DE11" i="3" s="1"/>
  <c r="DI11" i="3" s="1"/>
  <c r="DM11" i="3" s="1"/>
  <c r="DQ11" i="3" s="1"/>
  <c r="DU11" i="3" s="1"/>
  <c r="DY11" i="3" s="1"/>
  <c r="EC11" i="3" s="1"/>
  <c r="EG11" i="3" s="1"/>
  <c r="EK11" i="3" s="1"/>
  <c r="EO11" i="3" s="1"/>
  <c r="O12" i="3"/>
  <c r="P12" i="3" s="1"/>
  <c r="Q12" i="3" s="1"/>
  <c r="K12" i="3"/>
  <c r="L12" i="3" s="1"/>
  <c r="M12" i="3" s="1"/>
  <c r="Q11" i="3"/>
  <c r="EY25" i="3" l="1"/>
  <c r="EZ25" i="3"/>
  <c r="EX25" i="3"/>
  <c r="A6" i="3" l="1"/>
  <c r="FB25" i="3" l="1"/>
  <c r="FA25" i="3"/>
  <c r="G12" i="3"/>
  <c r="H12" i="3" s="1"/>
  <c r="I12" i="3" s="1"/>
  <c r="C12" i="3"/>
  <c r="D12" i="3" s="1"/>
  <c r="E12" i="3" s="1"/>
  <c r="I11" i="3"/>
  <c r="G50" i="1" l="1"/>
  <c r="G70" i="1" l="1"/>
  <c r="G72" i="1" s="1"/>
  <c r="G73" i="1" s="1"/>
  <c r="G74" i="1" s="1"/>
  <c r="H75" i="1" s="1"/>
</calcChain>
</file>

<file path=xl/sharedStrings.xml><?xml version="1.0" encoding="utf-8"?>
<sst xmlns="http://schemas.openxmlformats.org/spreadsheetml/2006/main" count="246" uniqueCount="144">
  <si>
    <t>Nombre del proponente</t>
  </si>
  <si>
    <t xml:space="preserve">                    Nombre y firma del Representante Legal del Proponente</t>
  </si>
  <si>
    <t>FIRMAS:</t>
  </si>
  <si>
    <t>2.1. Los costos directos de personal deben estar soportados por la nómina firmada, los cuales se anexarán al acta de costos para el trámite correspondiente ante el Instituto.</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</si>
  <si>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</si>
  <si>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NOTAS:</t>
  </si>
  <si>
    <t>COSTO TOTAL = (E) + (F)</t>
  </si>
  <si>
    <r>
      <t xml:space="preserve">IVA = 19% * (E) = </t>
    </r>
    <r>
      <rPr>
        <b/>
        <sz val="9"/>
        <color indexed="12"/>
        <rFont val="Arial Narrow"/>
        <family val="2"/>
      </rPr>
      <t>(F)</t>
    </r>
  </si>
  <si>
    <r>
      <t xml:space="preserve">SUBTOTAL COSTOS BASICOS = (C) + (D) = </t>
    </r>
    <r>
      <rPr>
        <b/>
        <sz val="9"/>
        <color indexed="12"/>
        <rFont val="Arial Narrow"/>
        <family val="2"/>
      </rPr>
      <t>(E)</t>
    </r>
  </si>
  <si>
    <r>
      <t xml:space="preserve">SUBTOTAL COSTOS BASICOS = (A) + (B) = </t>
    </r>
    <r>
      <rPr>
        <b/>
        <sz val="9"/>
        <color indexed="12"/>
        <rFont val="Arial Narrow"/>
        <family val="2"/>
      </rPr>
      <t>(C)</t>
    </r>
  </si>
  <si>
    <t>Según comprobante por mes</t>
  </si>
  <si>
    <t>Transportes aereos y/o terrestres (incluye peajes y combustible)</t>
  </si>
  <si>
    <t>OTROS COSTOS</t>
  </si>
  <si>
    <t>Mes</t>
  </si>
  <si>
    <t>COSTOS DE ALQUILER DE EQUIPOS Y OFICINA</t>
  </si>
  <si>
    <t>Dia</t>
  </si>
  <si>
    <t>VIÁTICOS</t>
  </si>
  <si>
    <t>OTROS COSTOS DIRECTOS</t>
  </si>
  <si>
    <t>(8)</t>
  </si>
  <si>
    <t>PARCIAL ($)</t>
  </si>
  <si>
    <t>($)</t>
  </si>
  <si>
    <t>VALOR</t>
  </si>
  <si>
    <t>UTILIZACION</t>
  </si>
  <si>
    <t>COSTO</t>
  </si>
  <si>
    <t>UNIDAD</t>
  </si>
  <si>
    <t>CONCEPTO</t>
  </si>
  <si>
    <t>OTROS COSTOS DE PERSONAL</t>
  </si>
  <si>
    <t>PERSONAL AUXILIAR TÉCNICO</t>
  </si>
  <si>
    <t>PERSONAL ADMINISTRATIVO</t>
  </si>
  <si>
    <t>PERSONAL TÉCNICO</t>
  </si>
  <si>
    <t>Profesional de Aseguramiento o Gestión de la Calidad</t>
  </si>
  <si>
    <t>Especialista Ambiental</t>
  </si>
  <si>
    <t>PERSONAL PROFESIONAL</t>
  </si>
  <si>
    <t xml:space="preserve">COSTOS DIRECTOS DE PERSONAL </t>
  </si>
  <si>
    <t>(3)</t>
  </si>
  <si>
    <t>(2)</t>
  </si>
  <si>
    <t>(1)</t>
  </si>
  <si>
    <t>(h-mes)</t>
  </si>
  <si>
    <t>REGIONAL</t>
  </si>
  <si>
    <t>DE PERSONAL</t>
  </si>
  <si>
    <t>PARTICIPACIÓN</t>
  </si>
  <si>
    <t>PRIMA</t>
  </si>
  <si>
    <t>COSTOS</t>
  </si>
  <si>
    <t>CARGO / OFICIO</t>
  </si>
  <si>
    <t>PLAZO:</t>
  </si>
  <si>
    <t>PRESUPUESTO OFICIAL</t>
  </si>
  <si>
    <t>CONCURSO DE MERITOS</t>
  </si>
  <si>
    <t>INSTITUTO NACIONAL DE VÍAS</t>
  </si>
  <si>
    <t>MINISTERIO DE TRANSPORTE</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</si>
  <si>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</si>
  <si>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</si>
  <si>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</si>
  <si>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</si>
  <si>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</si>
  <si>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</si>
  <si>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 xml:space="preserve"> </t>
  </si>
  <si>
    <t>2. ETAPA DE CONSTRUCCIÓN:</t>
  </si>
  <si>
    <t>2.1.  CONTROL TECNICO, FINANCIERO, ADMINISTRATIVO , LEGAL Y AMBIENTAL, PREDIAL Y SOCIAL.</t>
  </si>
  <si>
    <t>2.2.  INFORMES SEMANALES DE SEGUIMIENTO.</t>
  </si>
  <si>
    <t>2.3.  INFORMES MENSUALES</t>
  </si>
  <si>
    <r>
      <t xml:space="preserve">2.4. INFORMES EJECUTIVOS.
</t>
    </r>
    <r>
      <rPr>
        <sz val="10"/>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</si>
  <si>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</si>
  <si>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</si>
  <si>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</si>
  <si>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DEDICACIÓN TOTAL PRESUPUESTO</t>
  </si>
  <si>
    <t>NOTA:</t>
  </si>
  <si>
    <t>Provisión Jornadas 7X24</t>
  </si>
  <si>
    <t>Especialista en Estructuras</t>
  </si>
  <si>
    <t>Veeduría Técnica Comunitaria</t>
  </si>
  <si>
    <r>
      <t xml:space="preserve">PROVISIÓN PARA AJUSTES Y/O FRENTE ADICIONAL = </t>
    </r>
    <r>
      <rPr>
        <b/>
        <sz val="9"/>
        <color indexed="12"/>
        <rFont val="Arial Narrow"/>
        <family val="2"/>
      </rPr>
      <t>D)</t>
    </r>
  </si>
  <si>
    <t>NO MODIFICAR</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</si>
  <si>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</si>
  <si>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2.3. Para aquellos costos de interventoría que tengan como unidad "Según comprobante por mes", los mismos se reembolsarán según su costo real, contra la presentación de facturas y soportes respectivos. </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</si>
  <si>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</si>
  <si>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 xml:space="preserve">Elementos e insumos IMPLEMENTACIÓN PROTOCOLO DE BIOSEGURIDAD POR COVID -19 </t>
  </si>
  <si>
    <t>Especialista en Hidráulica e Hidrología</t>
  </si>
  <si>
    <t xml:space="preserve">Auditor de calidad </t>
  </si>
  <si>
    <t>PROVISIÓN JORNADAS 7X24</t>
  </si>
  <si>
    <t xml:space="preserve">Especialista en Geología y/o Geotecnia </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</si>
  <si>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</si>
  <si>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</si>
  <si>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 xml:space="preserve">2.12.  El INTERVENTOR  dará estricto cumplimiento de los Protocolos de Bioseguridad, así como del Decreto 531 de 2020, la Resolución 666 de 2020, la Resolución 679 de 2020, la Resolución 312 de 2019, y la Resolución 1443 de 2014. </t>
  </si>
  <si>
    <t>DIRECCIÓN TÉCNICA</t>
  </si>
  <si>
    <t xml:space="preserve">Especialista en Pavimentos y/o Vías </t>
  </si>
  <si>
    <t>Viaticos Director y/o Especialistas</t>
  </si>
  <si>
    <t xml:space="preserve">Camioneta o Campero de más de  2000 c.c.  (1): 4x4  (Incluye peajes y Combustible) El modelo del vehiculo ofrecido  deberá corresponder a modelos 2015 o superior. </t>
  </si>
  <si>
    <t>Equipo completo de topografia</t>
  </si>
  <si>
    <t>Oficina/Campamento (incluye  dotación y servicios públicos)</t>
  </si>
  <si>
    <t xml:space="preserve">Edición de informes, papelería, reproducciòn de documentos,  planos, fotografías, videos, etc. </t>
  </si>
  <si>
    <t>Comunicaciones (telefonía fija y/o celular, fax,correo, internet, etc)</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</si>
  <si>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</si>
  <si>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</si>
  <si>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</si>
  <si>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</si>
  <si>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2.9.  Los costos correspondientes a las jornadas adicionales cuando se programen jornadas de trabajo 7 días a la semana 24 horas diarias (7x24), serán pagados por la provisón contemplada en el presente formulario.</t>
  </si>
  <si>
    <t xml:space="preserve">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</si>
  <si>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Especialista en Diseño Geométrico</t>
  </si>
  <si>
    <t>Director de Interventoría, Ingeniero Residente de Interventoría, Ingeniero Auxiliar de Interventoría.</t>
  </si>
  <si>
    <t xml:space="preserve">DEDICACIÓN FORMULARIO </t>
  </si>
  <si>
    <t xml:space="preserve">CHECK </t>
  </si>
  <si>
    <t xml:space="preserve">Mes </t>
  </si>
  <si>
    <t>Abogado</t>
  </si>
  <si>
    <t xml:space="preserve">Especialista en Sostenibilidad </t>
  </si>
  <si>
    <t xml:space="preserve">Van de pasajeros (Entre 8 y 10 personas) (Incluye peajes y Combustible) El modelo del vehiculo ofrecido  deberá corresponder a modelos 2015 o superior. </t>
  </si>
  <si>
    <t xml:space="preserve">2.13 Los costos correspondientes a Elementos e insumos IMPLEMENTACIÓN PROTOCOLO DE BIOSEGURIDAD POR COVID -19, del presente formulario incluyen la totalidad de los costos para su suministro y pago en las condiciones establecidas en la circular INVIAS 003 de 2020. Por tanto,  la provisión establecida en el formulario incluye los valores correspondientes a administración e IVA, segun lo estipulado en la mencionada circular. </t>
  </si>
  <si>
    <t>Equipo completo de Laboratorio de Suelos, Materiales, Pavimentos y Concretos</t>
  </si>
  <si>
    <t>Todas las actividades de Interventoría estan apoyadas por el Personal Logistico de la Interventoría, tales como: Secretaria, Conductor(es), campamentera.</t>
  </si>
  <si>
    <t>Director de Interventoría, Ingeniero Residente de Interventoría, Ingeniero Auxiliar de Interventoría, Profesional Social, Profesional Ambiental, Profesional Técnico Predial, Profesional de Aseguramiento o Gestión de la Calidad, Auditor de calidad, Inspector, Topógrafo Inspector, Laboratorista Inspector, Inspector SST.</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</si>
  <si>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  Especialista en Sostenibilidad, Líder de Integración, Profesional Social, Profesional Ambiental, Profesional Técnico Predial, Profesional de Aseguramiento o Gestión de la Calidad, Auditor de calidad, Abogado.</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</si>
  <si>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  Especialista en Sostenibilidad, Líder de Integración, Profesional Social, Profesional Ambiental, Profesional Técnico Predial, Profesional Jurídico Predial, Abogado.</t>
  </si>
  <si>
    <t>Director de Interventoría, Especialista Ambiental, Especialista en Geología y/o Geotecnia, Especialista en Pavimentos y/o Vías, Especialista en Estructuras, Especialista en Hidráulica e Hidrología, Especialista en Diseño Geométrico, Especialista en Transito, Especialista en Sostenibilidad, Líder de Integración, Profesional Social, Profesional Ambiental, Profesional Técnico Predial, Profesional de Aseguramiento o Gestión de la Calidad, Auditor de calidad, Abogado.</t>
  </si>
  <si>
    <t>2.14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</si>
  <si>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</si>
  <si>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r>
      <t>((1)+(2))*(3) =</t>
    </r>
    <r>
      <rPr>
        <b/>
        <sz val="8"/>
        <color indexed="12"/>
        <rFont val="Arial Narrow"/>
        <family val="2"/>
      </rPr>
      <t xml:space="preserve"> (4)</t>
    </r>
  </si>
  <si>
    <t>SUBTOTAL COSTOS DE PERSONAL = SUMATORIA DE (4) = (5)</t>
  </si>
  <si>
    <t>FACTOR MULTIPLICADOR (6)</t>
  </si>
  <si>
    <t xml:space="preserve">SUBTOTAL COSTOS DE PERSONAL =  (5) * (6) = (A) </t>
  </si>
  <si>
    <t>(7)</t>
  </si>
  <si>
    <r>
      <t xml:space="preserve">(7)*(8) = </t>
    </r>
    <r>
      <rPr>
        <b/>
        <sz val="9"/>
        <color rgb="FF00B0F0"/>
        <rFont val="Arial Narrow"/>
        <family val="2"/>
      </rPr>
      <t>(9)</t>
    </r>
  </si>
  <si>
    <r>
      <t xml:space="preserve">SUBTOTAL OTROS COSTOS DIRECTOS = SUMATORIA DE (9) = </t>
    </r>
    <r>
      <rPr>
        <b/>
        <sz val="9"/>
        <color indexed="12"/>
        <rFont val="Arial Narrow"/>
        <family val="2"/>
      </rPr>
      <t>(B)</t>
    </r>
  </si>
  <si>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Geométrico,Especialista en Transito  Especialista en Sostenibilidad, Líder de Integración, Profesional Social, Profesional Ambiental, Profesional Técnico Predial, Profesional de Aseguramiento o Gestión de la Calidad, Auditor de calidad, Abogado, Inspector, Topógrafo Inspector, Laboratorista Inspector, Inspector SST, Cadenero, Auxiliar de Laboratorio.</t>
  </si>
  <si>
    <t xml:space="preserve">Director de Interventoría </t>
  </si>
  <si>
    <t>Ingeniero Residente de Interventoría</t>
  </si>
  <si>
    <t>Ingeniero Auxiliar de Interventoría</t>
  </si>
  <si>
    <t xml:space="preserve">Topógrafo Inspector </t>
  </si>
  <si>
    <t xml:space="preserve">Laboratorista Inspector </t>
  </si>
  <si>
    <t xml:space="preserve">Inspector </t>
  </si>
  <si>
    <t xml:space="preserve">Cadenero </t>
  </si>
  <si>
    <t>Secretaria</t>
  </si>
  <si>
    <t>Conductor</t>
  </si>
  <si>
    <t xml:space="preserve">Profesional Social </t>
  </si>
  <si>
    <t>Profesional Ambiental</t>
  </si>
  <si>
    <t>Profesional Técnico Predial</t>
  </si>
  <si>
    <t>Especialista en Tránsito</t>
  </si>
  <si>
    <t>MONTO AGOTABLE DE ESPECIALISTAS (conforman esta bolsa los especialistas de amarillo)</t>
  </si>
  <si>
    <t>Gerente de interventoria</t>
  </si>
  <si>
    <t>Profesional Valuatorio</t>
  </si>
  <si>
    <t>2.15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</si>
  <si>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HASTA EL 31 DE DICIEMBRE  DE 2024</t>
  </si>
  <si>
    <t>INTERVENTORIA PARA LA ATENCION DE VIAS REGIONALES  EN EL DEPARTAMENTO DE CAUCA CON OBRAS DE  MEJORAMIENTO EN EL MARCO DEL PROGRAMA DE OBRA PUBLICA " VÍAS PARA LA CONEXIÓN DE TERRITORIOS, EL CRECIMIENTO SOSTENIBLE Y LA REACTIVACIÓN 2.0</t>
  </si>
  <si>
    <t>2.10. El Ingeniero Residente de Interventoría, Ingeniero Residente Auxiliar, Inspector, Topógrafo Inspector, Laboratorista Inspector tendrán Prima Técnica Regional.</t>
  </si>
  <si>
    <t>VALOR MÁXIMO</t>
  </si>
  <si>
    <t>CMA-DTE-SEP-192-2021</t>
  </si>
  <si>
    <t>LOTE No. 3</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</si>
</sst>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4" formatCode="_(&quot;$&quot;\ * #,##0.00_);_(&quot;$&quot;\ * \(#,##0.00\);_(&quot;$&quot;\ * &quot;-&quot;??_);_(@_)"/>
    <numFmt numFmtId="43" formatCode="_(* #,##0.00_);_(* \(#,##0.00\);_(* &quot;-&quot;??_);_(@_)"/>
    <numFmt numFmtId="164" formatCode="_-&quot;$&quot;\ * #,##0_-;\-&quot;$&quot;\ * #,##0_-;_-&quot;$&quot;\ * &quot;-&quot;_-;_-@_-"/>
    <numFmt numFmtId="165" formatCode="_-* #,##0_-;\-* #,##0_-;_-* &quot;-&quot;_-;_-@_-"/>
    <numFmt numFmtId="166" formatCode="_-* #,##0.00_-;\-* #,##0.00_-;_-* &quot;-&quot;??_-;_-@_-"/>
    <numFmt numFmtId="167" formatCode="_-&quot;$&quot;* #,##0.00_-;\-&quot;$&quot;* #,##0.00_-;_-&quot;$&quot;* &quot;-&quot;??_-;_-@_-"/>
    <numFmt numFmtId="168" formatCode="_ * #,##0.00_ ;_ * \-#,##0.00_ ;_ * &quot;-&quot;??_ ;_ @_ "/>
    <numFmt numFmtId="169" formatCode="_-[$$-240A]\ * #,##0.00_ ;_-[$$-240A]\ * \-#,##0.00\ ;_-[$$-240A]\ * &quot;-&quot;??_ ;_-@_ "/>
    <numFmt numFmtId="170" formatCode="#,##0.00_ ;\-#,##0.00\ "/>
  </numFmts>
  <fonts count="32"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1"/>
      <color indexed="8"/>
      <name val="Arial Narrow"/>
      <family val="2"/>
    </font>
    <font>
      <sz val="10"/>
      <name val="Arial"/>
      <family val="2"/>
    </font>
    <font>
      <sz val="8"/>
      <name val="Arial Narrow"/>
      <family val="2"/>
    </font>
    <font>
      <b/>
      <sz val="9"/>
      <name val="Arial Narrow"/>
      <family val="2"/>
    </font>
    <font>
      <b/>
      <sz val="9"/>
      <color indexed="12"/>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12"/>
      <name val="Arial Narrow"/>
      <family val="2"/>
    </font>
    <font>
      <sz val="28"/>
      <color indexed="8"/>
      <name val="Arial Narrow"/>
      <family val="2"/>
    </font>
    <font>
      <b/>
      <sz val="11"/>
      <color indexed="8"/>
      <name val="Arial Narrow"/>
      <family val="2"/>
    </font>
    <font>
      <b/>
      <sz val="11"/>
      <name val="Arial Narrow"/>
      <family val="2"/>
    </font>
    <font>
      <b/>
      <sz val="8"/>
      <color indexed="8"/>
      <name val="Arial Narrow"/>
      <family val="2"/>
    </font>
    <font>
      <b/>
      <sz val="10"/>
      <name val="Arial Narrow"/>
      <family val="2"/>
    </font>
    <font>
      <sz val="11"/>
      <color indexed="9"/>
      <name val="Arial Narrow"/>
      <family val="2"/>
    </font>
    <font>
      <sz val="10"/>
      <color indexed="8"/>
      <name val="Arial Narrow"/>
      <family val="2"/>
    </font>
    <font>
      <sz val="11"/>
      <color rgb="FFFF0000"/>
      <name val="Arial Narrow"/>
      <family val="2"/>
    </font>
    <font>
      <sz val="11"/>
      <color theme="3" tint="0.39997558519241921"/>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name val="Arial"/>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s>
  <borders count="84">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style="medium">
        <color indexed="64"/>
      </left>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style="double">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style="double">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double">
        <color indexed="64"/>
      </left>
      <right style="thin">
        <color indexed="64"/>
      </right>
      <top style="thin">
        <color indexed="64"/>
      </top>
      <bottom style="thin">
        <color indexed="64"/>
      </bottom>
      <diagonal/>
    </border>
    <border>
      <left/>
      <right/>
      <top/>
      <bottom style="double">
        <color indexed="64"/>
      </bottom>
      <diagonal/>
    </border>
    <border>
      <left style="medium">
        <color indexed="64"/>
      </left>
      <right style="double">
        <color indexed="64"/>
      </right>
      <top style="double">
        <color indexed="64"/>
      </top>
      <bottom/>
      <diagonal/>
    </border>
    <border>
      <left style="medium">
        <color indexed="64"/>
      </left>
      <right style="double">
        <color indexed="64"/>
      </right>
      <top/>
      <bottom/>
      <diagonal/>
    </border>
    <border>
      <left style="medium">
        <color indexed="64"/>
      </left>
      <right style="double">
        <color indexed="64"/>
      </right>
      <top/>
      <bottom style="medium">
        <color indexed="64"/>
      </bottom>
      <diagonal/>
    </border>
  </borders>
  <cellStyleXfs count="29">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7" fillId="0" borderId="0"/>
    <xf numFmtId="44" fontId="1"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68" fontId="7" fillId="0" borderId="0" applyFont="0" applyFill="0" applyBorder="0" applyAlignment="0" applyProtection="0"/>
    <xf numFmtId="166" fontId="7" fillId="0" borderId="0" applyFont="0" applyFill="0" applyBorder="0" applyAlignment="0" applyProtection="0"/>
    <xf numFmtId="0" fontId="7" fillId="0" borderId="0"/>
    <xf numFmtId="9" fontId="13" fillId="0" borderId="0" applyFont="0" applyFill="0" applyBorder="0" applyAlignment="0" applyProtection="0"/>
    <xf numFmtId="0" fontId="7" fillId="0" borderId="0"/>
    <xf numFmtId="0" fontId="13" fillId="0" borderId="0"/>
    <xf numFmtId="0" fontId="1" fillId="0" borderId="0"/>
    <xf numFmtId="0" fontId="1" fillId="0" borderId="0"/>
    <xf numFmtId="0" fontId="7" fillId="0" borderId="0"/>
    <xf numFmtId="0" fontId="13" fillId="0" borderId="0"/>
    <xf numFmtId="0" fontId="13" fillId="0" borderId="0"/>
    <xf numFmtId="0" fontId="2" fillId="0" borderId="0" applyNumberFormat="0" applyFill="0" applyBorder="0" applyProtection="0">
      <alignment vertical="top"/>
    </xf>
    <xf numFmtId="9" fontId="1" fillId="0" borderId="0" applyFont="0" applyFill="0" applyBorder="0" applyAlignment="0" applyProtection="0"/>
    <xf numFmtId="166" fontId="1" fillId="0" borderId="0" applyFont="0" applyFill="0" applyBorder="0" applyAlignment="0" applyProtection="0"/>
    <xf numFmtId="168" fontId="7"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0" fontId="2" fillId="0" borderId="0" applyNumberFormat="0" applyFill="0" applyBorder="0" applyProtection="0">
      <alignment vertical="top"/>
    </xf>
    <xf numFmtId="165" fontId="1" fillId="0" borderId="0" applyFont="0" applyFill="0" applyBorder="0" applyAlignment="0" applyProtection="0"/>
    <xf numFmtId="164" fontId="1" fillId="0" borderId="0" applyFont="0" applyFill="0" applyBorder="0" applyAlignment="0" applyProtection="0"/>
  </cellStyleXfs>
  <cellXfs count="280">
    <xf numFmtId="0" fontId="0" fillId="0" borderId="0" xfId="0"/>
    <xf numFmtId="0" fontId="3" fillId="2" borderId="0" xfId="1" applyFont="1" applyFill="1" applyAlignment="1">
      <alignment vertical="center" wrapText="1"/>
    </xf>
    <xf numFmtId="167" fontId="3" fillId="2" borderId="0" xfId="1" applyNumberFormat="1" applyFont="1" applyFill="1" applyAlignment="1">
      <alignment vertical="center" wrapText="1"/>
    </xf>
    <xf numFmtId="167"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4" fillId="0" borderId="0" xfId="2" applyFont="1" applyFill="1" applyBorder="1" applyAlignment="1">
      <alignment horizontal="left" vertical="center" wrapText="1"/>
    </xf>
    <xf numFmtId="0" fontId="3" fillId="2" borderId="0" xfId="1" applyFont="1" applyFill="1" applyAlignment="1">
      <alignment horizontal="right" vertical="center" wrapText="1"/>
    </xf>
    <xf numFmtId="167" fontId="3" fillId="0" borderId="9" xfId="1" applyNumberFormat="1" applyFont="1" applyBorder="1" applyAlignment="1">
      <alignment horizontal="right" vertical="center" wrapText="1"/>
    </xf>
    <xf numFmtId="0" fontId="3" fillId="0" borderId="9" xfId="1" applyFont="1" applyBorder="1" applyAlignment="1">
      <alignment horizontal="center" vertical="center" wrapText="1"/>
    </xf>
    <xf numFmtId="0" fontId="3" fillId="0" borderId="9" xfId="1" applyFont="1" applyBorder="1" applyAlignment="1">
      <alignment vertical="center" wrapText="1"/>
    </xf>
    <xf numFmtId="169" fontId="3" fillId="0" borderId="8" xfId="9" applyNumberFormat="1" applyFont="1" applyFill="1" applyBorder="1" applyAlignment="1">
      <alignment vertical="center" wrapText="1"/>
    </xf>
    <xf numFmtId="0" fontId="3" fillId="0" borderId="9" xfId="10" applyFont="1" applyFill="1" applyBorder="1" applyAlignment="1">
      <alignment vertical="center" wrapText="1"/>
    </xf>
    <xf numFmtId="167" fontId="12" fillId="3" borderId="16" xfId="1" applyNumberFormat="1" applyFont="1" applyFill="1" applyBorder="1" applyAlignment="1">
      <alignment vertical="center" wrapText="1"/>
    </xf>
    <xf numFmtId="0" fontId="12" fillId="3" borderId="17" xfId="1" applyFont="1" applyFill="1" applyBorder="1" applyAlignment="1">
      <alignment vertical="center" wrapText="1"/>
    </xf>
    <xf numFmtId="167" fontId="12" fillId="3" borderId="17" xfId="1" applyNumberFormat="1" applyFont="1" applyFill="1" applyBorder="1" applyAlignment="1">
      <alignment vertical="center" wrapText="1"/>
    </xf>
    <xf numFmtId="0" fontId="3" fillId="3" borderId="18" xfId="1" applyFont="1" applyFill="1" applyBorder="1" applyAlignment="1">
      <alignment horizontal="center" vertical="center" wrapText="1"/>
    </xf>
    <xf numFmtId="167" fontId="3" fillId="0" borderId="19" xfId="1" applyNumberFormat="1" applyFont="1" applyBorder="1" applyAlignment="1">
      <alignment horizontal="center" vertical="center" wrapText="1"/>
    </xf>
    <xf numFmtId="0" fontId="10" fillId="0" borderId="20" xfId="1" quotePrefix="1" applyFont="1" applyBorder="1" applyAlignment="1">
      <alignment horizontal="center" vertical="center" wrapText="1"/>
    </xf>
    <xf numFmtId="167" fontId="10" fillId="0" borderId="20" xfId="1" quotePrefix="1" applyNumberFormat="1" applyFont="1" applyBorder="1" applyAlignment="1">
      <alignment horizontal="center" vertical="center" wrapText="1"/>
    </xf>
    <xf numFmtId="167" fontId="3" fillId="0" borderId="11" xfId="1" applyNumberFormat="1" applyFont="1" applyBorder="1" applyAlignment="1">
      <alignment horizontal="center" vertical="center" wrapText="1"/>
    </xf>
    <xf numFmtId="167" fontId="3" fillId="0" borderId="22" xfId="1" applyNumberFormat="1" applyFont="1" applyBorder="1" applyAlignment="1">
      <alignment horizontal="center" vertical="center" wrapText="1"/>
    </xf>
    <xf numFmtId="167" fontId="3" fillId="0" borderId="24" xfId="1" applyNumberFormat="1" applyFont="1" applyBorder="1" applyAlignment="1">
      <alignment horizontal="center" vertical="center" wrapText="1"/>
    </xf>
    <xf numFmtId="167" fontId="3" fillId="0" borderId="23" xfId="1" applyNumberFormat="1" applyFont="1" applyBorder="1" applyAlignment="1">
      <alignment horizontal="center" vertical="center" wrapText="1"/>
    </xf>
    <xf numFmtId="0" fontId="3" fillId="0" borderId="7"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9" xfId="1" applyFont="1" applyBorder="1" applyAlignment="1">
      <alignment vertical="center"/>
    </xf>
    <xf numFmtId="0" fontId="3" fillId="0" borderId="9" xfId="1" applyFont="1" applyBorder="1" applyAlignment="1"/>
    <xf numFmtId="0" fontId="9" fillId="3" borderId="34" xfId="1" applyFont="1" applyFill="1" applyBorder="1" applyAlignment="1">
      <alignment vertical="center" wrapText="1"/>
    </xf>
    <xf numFmtId="0" fontId="3" fillId="0" borderId="22" xfId="1" applyFont="1" applyBorder="1" applyAlignment="1">
      <alignment horizontal="center" vertical="center" wrapText="1"/>
    </xf>
    <xf numFmtId="167" fontId="3" fillId="0" borderId="35" xfId="1" applyNumberFormat="1" applyFont="1" applyBorder="1" applyAlignment="1">
      <alignment horizontal="center" vertical="center" wrapText="1"/>
    </xf>
    <xf numFmtId="167" fontId="3" fillId="0" borderId="36" xfId="1" applyNumberFormat="1" applyFont="1" applyBorder="1" applyAlignment="1">
      <alignment horizontal="center" vertical="center" wrapText="1"/>
    </xf>
    <xf numFmtId="167" fontId="14" fillId="2" borderId="24" xfId="1" applyNumberFormat="1" applyFont="1" applyFill="1" applyBorder="1" applyAlignment="1">
      <alignment vertical="center" wrapText="1"/>
    </xf>
    <xf numFmtId="0" fontId="9" fillId="2" borderId="41" xfId="1" applyFont="1" applyFill="1" applyBorder="1" applyAlignment="1">
      <alignment horizontal="center" vertical="center" wrapText="1"/>
    </xf>
    <xf numFmtId="167" fontId="3" fillId="2" borderId="35" xfId="1" applyNumberFormat="1" applyFont="1" applyFill="1" applyBorder="1" applyAlignment="1">
      <alignment vertical="center" wrapText="1"/>
    </xf>
    <xf numFmtId="0" fontId="3" fillId="2" borderId="2" xfId="1" applyFont="1" applyFill="1" applyBorder="1" applyAlignment="1">
      <alignment vertical="center" wrapText="1"/>
    </xf>
    <xf numFmtId="167"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0" borderId="9" xfId="1" applyFont="1" applyFill="1" applyBorder="1" applyAlignment="1">
      <alignment horizontal="center" vertical="center" wrapText="1"/>
    </xf>
    <xf numFmtId="167" fontId="3" fillId="0" borderId="8" xfId="8" applyNumberFormat="1" applyFont="1" applyFill="1" applyBorder="1" applyAlignment="1">
      <alignment vertical="center" wrapText="1"/>
    </xf>
    <xf numFmtId="0" fontId="3" fillId="0" borderId="9" xfId="1" applyFont="1" applyFill="1" applyBorder="1" applyAlignment="1">
      <alignment horizontal="justify" vertical="center" wrapText="1"/>
    </xf>
    <xf numFmtId="0" fontId="6" fillId="0" borderId="0" xfId="3" applyFont="1" applyAlignment="1">
      <alignment vertical="center"/>
    </xf>
    <xf numFmtId="0" fontId="11" fillId="0" borderId="0" xfId="16" applyFont="1" applyAlignment="1">
      <alignment horizontal="center" vertical="center" wrapText="1"/>
    </xf>
    <xf numFmtId="0" fontId="6" fillId="0" borderId="0" xfId="3" applyFont="1" applyFill="1" applyAlignment="1">
      <alignment vertical="center"/>
    </xf>
    <xf numFmtId="0" fontId="11" fillId="0" borderId="0" xfId="16" applyFont="1" applyFill="1" applyAlignment="1">
      <alignment horizontal="center" vertical="center" textRotation="255"/>
    </xf>
    <xf numFmtId="0" fontId="18" fillId="0" borderId="47" xfId="3" applyFont="1" applyFill="1" applyBorder="1" applyAlignment="1">
      <alignment horizontal="center" vertical="center"/>
    </xf>
    <xf numFmtId="0" fontId="6" fillId="0" borderId="15" xfId="3" applyFont="1" applyFill="1" applyBorder="1" applyAlignment="1">
      <alignment horizontal="center" vertical="center"/>
    </xf>
    <xf numFmtId="0" fontId="6" fillId="0" borderId="14" xfId="3" applyFont="1" applyFill="1" applyBorder="1" applyAlignment="1">
      <alignment horizontal="center" vertical="center"/>
    </xf>
    <xf numFmtId="0" fontId="6" fillId="0" borderId="13" xfId="3" applyFont="1" applyFill="1" applyBorder="1" applyAlignment="1">
      <alignment horizontal="center" vertical="center"/>
    </xf>
    <xf numFmtId="0" fontId="21" fillId="0" borderId="51" xfId="16" applyFont="1" applyFill="1" applyBorder="1" applyAlignment="1">
      <alignment horizontal="justify" vertical="center" wrapText="1"/>
    </xf>
    <xf numFmtId="0" fontId="22" fillId="0" borderId="37" xfId="3" applyFont="1" applyFill="1" applyBorder="1" applyAlignment="1">
      <alignment vertical="center"/>
    </xf>
    <xf numFmtId="0" fontId="22" fillId="0" borderId="36" xfId="3" applyFont="1" applyFill="1" applyBorder="1" applyAlignment="1">
      <alignment vertical="center"/>
    </xf>
    <xf numFmtId="0" fontId="22" fillId="0" borderId="52" xfId="3" applyFont="1" applyFill="1" applyBorder="1" applyAlignment="1">
      <alignment vertical="center"/>
    </xf>
    <xf numFmtId="0" fontId="22" fillId="0" borderId="53" xfId="3" applyFont="1" applyFill="1" applyBorder="1" applyAlignment="1">
      <alignment vertical="center"/>
    </xf>
    <xf numFmtId="0" fontId="21" fillId="0" borderId="41" xfId="16" applyFont="1" applyFill="1" applyBorder="1" applyAlignment="1">
      <alignment horizontal="justify" vertical="center" wrapText="1"/>
    </xf>
    <xf numFmtId="0" fontId="22" fillId="0" borderId="54" xfId="3" applyFont="1" applyFill="1" applyBorder="1" applyAlignment="1">
      <alignment vertical="center"/>
    </xf>
    <xf numFmtId="0" fontId="22" fillId="0" borderId="55" xfId="3" applyFont="1" applyFill="1" applyBorder="1" applyAlignment="1">
      <alignment vertical="center"/>
    </xf>
    <xf numFmtId="0" fontId="22" fillId="0" borderId="56" xfId="3" applyFont="1" applyFill="1" applyBorder="1" applyAlignment="1">
      <alignment vertical="center"/>
    </xf>
    <xf numFmtId="0" fontId="22" fillId="0" borderId="57" xfId="3" applyFont="1" applyFill="1" applyBorder="1" applyAlignment="1">
      <alignment vertical="center"/>
    </xf>
    <xf numFmtId="0" fontId="21" fillId="0" borderId="58" xfId="16" applyFont="1" applyFill="1" applyBorder="1" applyAlignment="1">
      <alignment horizontal="left" vertical="center" wrapText="1"/>
    </xf>
    <xf numFmtId="0" fontId="22" fillId="0" borderId="25" xfId="3" applyFont="1" applyFill="1" applyBorder="1" applyAlignment="1">
      <alignment vertical="center"/>
    </xf>
    <xf numFmtId="0" fontId="22" fillId="0" borderId="23" xfId="3" applyFont="1" applyFill="1" applyBorder="1" applyAlignment="1">
      <alignment vertical="center"/>
    </xf>
    <xf numFmtId="0" fontId="22" fillId="0" borderId="59" xfId="3" applyFont="1" applyFill="1" applyBorder="1" applyAlignment="1">
      <alignment vertical="center"/>
    </xf>
    <xf numFmtId="0" fontId="22" fillId="0" borderId="60" xfId="3" applyFont="1" applyFill="1" applyBorder="1" applyAlignment="1">
      <alignment vertical="center"/>
    </xf>
    <xf numFmtId="0" fontId="21" fillId="0" borderId="61" xfId="16" applyFont="1" applyFill="1" applyBorder="1" applyAlignment="1">
      <alignment horizontal="left" vertical="center" wrapText="1"/>
    </xf>
    <xf numFmtId="0" fontId="6" fillId="0" borderId="62" xfId="3" applyFont="1" applyFill="1" applyBorder="1" applyAlignment="1">
      <alignment vertical="center"/>
    </xf>
    <xf numFmtId="0" fontId="21" fillId="0" borderId="65" xfId="3" applyFont="1" applyFill="1" applyBorder="1" applyAlignment="1">
      <alignment horizontal="center" vertical="center"/>
    </xf>
    <xf numFmtId="0" fontId="6" fillId="0" borderId="66" xfId="3" applyFont="1" applyBorder="1" applyAlignment="1">
      <alignment vertical="center"/>
    </xf>
    <xf numFmtId="2" fontId="13" fillId="0" borderId="0" xfId="17" applyNumberFormat="1" applyFill="1"/>
    <xf numFmtId="0" fontId="16" fillId="0" borderId="0" xfId="16" applyFont="1" applyFill="1" applyAlignment="1">
      <alignment vertical="center"/>
    </xf>
    <xf numFmtId="0" fontId="24" fillId="0" borderId="0" xfId="16" applyFont="1" applyFill="1" applyAlignment="1">
      <alignment vertical="center"/>
    </xf>
    <xf numFmtId="0" fontId="25" fillId="0" borderId="0" xfId="3" applyFont="1" applyAlignment="1">
      <alignment horizontal="right" vertical="center"/>
    </xf>
    <xf numFmtId="0" fontId="6" fillId="0" borderId="0" xfId="3" applyFont="1" applyFill="1" applyAlignment="1">
      <alignment horizontal="center" vertical="center"/>
    </xf>
    <xf numFmtId="0" fontId="6" fillId="0" borderId="0" xfId="3" applyFont="1" applyAlignment="1">
      <alignment horizontal="center" vertical="center"/>
    </xf>
    <xf numFmtId="0" fontId="19" fillId="0" borderId="0" xfId="3" applyFont="1" applyAlignment="1">
      <alignment vertical="center"/>
    </xf>
    <xf numFmtId="2" fontId="6" fillId="0" borderId="0" xfId="3" applyNumberFormat="1" applyFont="1" applyAlignment="1">
      <alignment vertical="center"/>
    </xf>
    <xf numFmtId="0" fontId="4" fillId="2" borderId="0" xfId="2" applyFont="1" applyFill="1" applyBorder="1" applyAlignment="1">
      <alignment horizontal="left" vertical="center" wrapText="1"/>
    </xf>
    <xf numFmtId="0" fontId="4" fillId="2" borderId="0" xfId="2" applyNumberFormat="1" applyFont="1" applyFill="1" applyBorder="1" applyAlignment="1">
      <alignment horizontal="center" vertical="center" wrapText="1"/>
    </xf>
    <xf numFmtId="0" fontId="4" fillId="2" borderId="0" xfId="2" applyNumberFormat="1" applyFont="1" applyFill="1" applyBorder="1" applyAlignment="1">
      <alignment horizontal="justify" vertical="center" wrapText="1"/>
    </xf>
    <xf numFmtId="0" fontId="4" fillId="2" borderId="0" xfId="2" applyNumberFormat="1" applyFont="1" applyFill="1" applyBorder="1" applyAlignment="1">
      <alignment vertical="center" wrapText="1"/>
    </xf>
    <xf numFmtId="0" fontId="9" fillId="4" borderId="6" xfId="1" applyFont="1" applyFill="1" applyBorder="1" applyAlignment="1">
      <alignment vertical="center" wrapText="1"/>
    </xf>
    <xf numFmtId="167" fontId="9" fillId="4" borderId="6" xfId="1" applyNumberFormat="1" applyFont="1" applyFill="1" applyBorder="1" applyAlignment="1">
      <alignment vertical="center" wrapText="1"/>
    </xf>
    <xf numFmtId="167" fontId="9" fillId="4" borderId="5" xfId="1" applyNumberFormat="1" applyFont="1" applyFill="1" applyBorder="1" applyAlignment="1">
      <alignment vertical="center" wrapText="1"/>
    </xf>
    <xf numFmtId="0" fontId="3" fillId="4" borderId="7" xfId="1" applyFont="1" applyFill="1" applyBorder="1" applyAlignment="1">
      <alignment horizontal="center" vertical="center" wrapText="1"/>
    </xf>
    <xf numFmtId="0" fontId="3" fillId="4" borderId="12" xfId="1" applyFont="1" applyFill="1" applyBorder="1" applyAlignment="1">
      <alignment horizontal="center" vertical="center" wrapText="1"/>
    </xf>
    <xf numFmtId="167" fontId="9" fillId="4" borderId="31" xfId="8" applyNumberFormat="1" applyFont="1" applyFill="1" applyBorder="1" applyAlignment="1">
      <alignment horizontal="right" vertical="center" wrapText="1"/>
    </xf>
    <xf numFmtId="0" fontId="3" fillId="4" borderId="4" xfId="1" applyFont="1" applyFill="1" applyBorder="1" applyAlignment="1">
      <alignment horizontal="center" vertical="center" wrapText="1"/>
    </xf>
    <xf numFmtId="167" fontId="9" fillId="4" borderId="26" xfId="8" applyNumberFormat="1" applyFont="1" applyFill="1" applyBorder="1" applyAlignment="1">
      <alignment horizontal="right" vertical="center" wrapText="1"/>
    </xf>
    <xf numFmtId="0" fontId="3" fillId="4" borderId="10" xfId="1" applyFont="1" applyFill="1" applyBorder="1" applyAlignment="1">
      <alignment vertical="center" wrapText="1"/>
    </xf>
    <xf numFmtId="167" fontId="9" fillId="4" borderId="8" xfId="6" applyNumberFormat="1" applyFont="1" applyFill="1" applyBorder="1" applyAlignment="1">
      <alignment vertical="center" wrapText="1"/>
    </xf>
    <xf numFmtId="167" fontId="9" fillId="4" borderId="8" xfId="7" applyNumberFormat="1" applyFont="1" applyFill="1" applyBorder="1" applyAlignment="1">
      <alignment vertical="center" wrapText="1"/>
    </xf>
    <xf numFmtId="167" fontId="3" fillId="0" borderId="29" xfId="1" applyNumberFormat="1" applyFont="1" applyBorder="1" applyAlignment="1">
      <alignment horizontal="right" vertical="center" wrapText="1"/>
    </xf>
    <xf numFmtId="167" fontId="3" fillId="0" borderId="29" xfId="1" applyNumberFormat="1" applyFont="1" applyFill="1" applyBorder="1" applyAlignment="1">
      <alignment horizontal="right" vertical="center" wrapText="1"/>
    </xf>
    <xf numFmtId="169" fontId="3" fillId="0" borderId="29" xfId="10" applyNumberFormat="1" applyFont="1" applyFill="1" applyBorder="1" applyAlignment="1">
      <alignment vertical="center" wrapText="1"/>
    </xf>
    <xf numFmtId="0" fontId="4" fillId="0" borderId="0" xfId="2" applyNumberFormat="1" applyFont="1" applyFill="1" applyBorder="1" applyAlignment="1">
      <alignment horizontal="center" vertical="center" wrapText="1"/>
    </xf>
    <xf numFmtId="0" fontId="11" fillId="0" borderId="0" xfId="4" applyFont="1" applyFill="1" applyAlignment="1">
      <alignment vertical="center"/>
    </xf>
    <xf numFmtId="0" fontId="14" fillId="2" borderId="0" xfId="1" applyFont="1" applyFill="1" applyBorder="1" applyAlignment="1">
      <alignment vertical="center" wrapText="1"/>
    </xf>
    <xf numFmtId="167" fontId="14" fillId="2" borderId="0" xfId="1" applyNumberFormat="1" applyFont="1" applyFill="1" applyBorder="1" applyAlignment="1">
      <alignment vertical="center" wrapText="1"/>
    </xf>
    <xf numFmtId="0" fontId="28" fillId="0" borderId="0" xfId="12" applyNumberFormat="1" applyFont="1" applyFill="1" applyBorder="1" applyAlignment="1">
      <alignment horizontal="right" vertical="center" wrapText="1"/>
    </xf>
    <xf numFmtId="0" fontId="28" fillId="0" borderId="0" xfId="12" applyNumberFormat="1" applyFont="1" applyFill="1" applyBorder="1" applyAlignment="1">
      <alignment vertical="center" wrapText="1"/>
    </xf>
    <xf numFmtId="0" fontId="3" fillId="0" borderId="9" xfId="12" applyFont="1" applyFill="1" applyBorder="1" applyAlignment="1">
      <alignment vertical="center" wrapText="1"/>
    </xf>
    <xf numFmtId="169" fontId="3" fillId="0" borderId="9" xfId="12" applyNumberFormat="1" applyFont="1" applyFill="1" applyBorder="1" applyAlignment="1">
      <alignment vertical="center" wrapText="1"/>
    </xf>
    <xf numFmtId="169" fontId="3" fillId="0" borderId="9" xfId="12" applyNumberFormat="1" applyFont="1" applyFill="1" applyBorder="1" applyAlignment="1">
      <alignment horizontal="center" vertical="center" wrapText="1"/>
    </xf>
    <xf numFmtId="0" fontId="3" fillId="0" borderId="68" xfId="12" applyFont="1" applyFill="1" applyBorder="1" applyAlignment="1">
      <alignment vertical="center" wrapText="1"/>
    </xf>
    <xf numFmtId="169" fontId="3" fillId="0" borderId="68" xfId="12" applyNumberFormat="1" applyFont="1" applyFill="1" applyBorder="1" applyAlignment="1">
      <alignment vertical="center" wrapText="1"/>
    </xf>
    <xf numFmtId="169" fontId="3" fillId="0" borderId="68" xfId="12" applyNumberFormat="1" applyFont="1" applyFill="1" applyBorder="1" applyAlignment="1">
      <alignment horizontal="center" vertical="center" wrapText="1"/>
    </xf>
    <xf numFmtId="166" fontId="3" fillId="0" borderId="0" xfId="21" applyFont="1" applyFill="1" applyBorder="1" applyAlignment="1">
      <alignment vertical="center" wrapText="1"/>
    </xf>
    <xf numFmtId="166" fontId="28" fillId="0" borderId="0" xfId="12" applyNumberFormat="1" applyFont="1" applyFill="1" applyBorder="1" applyAlignment="1">
      <alignment vertical="center" wrapText="1"/>
    </xf>
    <xf numFmtId="167" fontId="3" fillId="6" borderId="8" xfId="8" applyNumberFormat="1" applyFont="1" applyFill="1" applyBorder="1" applyAlignment="1">
      <alignment horizontal="right" vertical="center" wrapText="1"/>
    </xf>
    <xf numFmtId="2" fontId="3" fillId="0" borderId="9" xfId="12" applyNumberFormat="1" applyFont="1" applyFill="1" applyBorder="1" applyAlignment="1">
      <alignment horizontal="center" vertical="center" wrapText="1"/>
    </xf>
    <xf numFmtId="0" fontId="12" fillId="5" borderId="39" xfId="12" applyFont="1" applyFill="1" applyBorder="1" applyAlignment="1">
      <alignment vertical="center" wrapText="1"/>
    </xf>
    <xf numFmtId="0" fontId="3" fillId="0" borderId="9" xfId="10" applyFont="1" applyFill="1" applyBorder="1" applyAlignment="1">
      <alignment horizontal="center" vertical="center" wrapText="1"/>
    </xf>
    <xf numFmtId="167" fontId="3" fillId="4" borderId="6" xfId="1" applyNumberFormat="1" applyFont="1" applyFill="1" applyBorder="1" applyAlignment="1">
      <alignment vertical="center" wrapText="1"/>
    </xf>
    <xf numFmtId="2" fontId="3" fillId="4" borderId="6" xfId="1" applyNumberFormat="1" applyFont="1" applyFill="1" applyBorder="1" applyAlignment="1">
      <alignment horizontal="center" vertical="center" wrapText="1"/>
    </xf>
    <xf numFmtId="167" fontId="3" fillId="4" borderId="5" xfId="1" applyNumberFormat="1" applyFont="1" applyFill="1" applyBorder="1" applyAlignment="1">
      <alignment horizontal="center" vertical="center" wrapText="1"/>
    </xf>
    <xf numFmtId="167" fontId="3" fillId="4" borderId="16" xfId="8" applyNumberFormat="1" applyFont="1" applyFill="1" applyBorder="1" applyAlignment="1">
      <alignment vertical="center" wrapText="1"/>
    </xf>
    <xf numFmtId="169" fontId="3" fillId="4" borderId="2" xfId="1" applyNumberFormat="1" applyFont="1" applyFill="1" applyBorder="1" applyAlignment="1">
      <alignment vertical="center" wrapText="1"/>
    </xf>
    <xf numFmtId="167" fontId="3" fillId="4" borderId="5" xfId="8" applyNumberFormat="1" applyFont="1" applyFill="1" applyBorder="1" applyAlignment="1">
      <alignment vertical="center" wrapText="1"/>
    </xf>
    <xf numFmtId="169" fontId="3" fillId="4" borderId="6" xfId="1" applyNumberFormat="1" applyFont="1" applyFill="1" applyBorder="1" applyAlignment="1">
      <alignment horizontal="center" vertical="center" wrapText="1"/>
    </xf>
    <xf numFmtId="0" fontId="9" fillId="4" borderId="2" xfId="1" applyFont="1" applyFill="1" applyBorder="1" applyAlignment="1">
      <alignment vertical="center" wrapText="1"/>
    </xf>
    <xf numFmtId="167" fontId="3" fillId="4" borderId="43" xfId="1" applyNumberFormat="1" applyFont="1" applyFill="1" applyBorder="1" applyAlignment="1">
      <alignment vertical="center" wrapText="1"/>
    </xf>
    <xf numFmtId="167" fontId="3" fillId="4" borderId="2" xfId="1" applyNumberFormat="1" applyFont="1" applyFill="1" applyBorder="1" applyAlignment="1">
      <alignment vertical="center" wrapText="1"/>
    </xf>
    <xf numFmtId="0" fontId="4" fillId="0" borderId="9" xfId="2" applyFont="1" applyFill="1" applyBorder="1" applyAlignment="1">
      <alignment horizontal="center" vertical="center" wrapText="1"/>
    </xf>
    <xf numFmtId="167" fontId="3" fillId="0" borderId="9" xfId="1" applyNumberFormat="1" applyFont="1" applyFill="1" applyBorder="1" applyAlignment="1">
      <alignment horizontal="right" vertical="center" wrapText="1"/>
    </xf>
    <xf numFmtId="0" fontId="3" fillId="4" borderId="72" xfId="1" applyFont="1" applyFill="1" applyBorder="1" applyAlignment="1">
      <alignment vertical="center" wrapText="1"/>
    </xf>
    <xf numFmtId="167" fontId="9" fillId="4" borderId="74" xfId="6" applyNumberFormat="1" applyFont="1" applyFill="1" applyBorder="1" applyAlignment="1">
      <alignment vertical="center" wrapText="1"/>
    </xf>
    <xf numFmtId="0" fontId="11" fillId="0" borderId="0" xfId="16" applyFont="1" applyAlignment="1">
      <alignment horizontal="center" vertical="center" wrapText="1"/>
    </xf>
    <xf numFmtId="0" fontId="3" fillId="4" borderId="15" xfId="1" applyFont="1" applyFill="1" applyBorder="1" applyAlignment="1">
      <alignment vertical="center" wrapText="1"/>
    </xf>
    <xf numFmtId="167" fontId="9" fillId="4" borderId="13" xfId="6" applyNumberFormat="1" applyFont="1" applyFill="1" applyBorder="1" applyAlignment="1">
      <alignment vertical="center" wrapText="1"/>
    </xf>
    <xf numFmtId="0" fontId="3" fillId="0" borderId="9" xfId="1" applyFont="1" applyFill="1" applyBorder="1" applyAlignment="1">
      <alignment vertical="center" wrapText="1"/>
    </xf>
    <xf numFmtId="4" fontId="3" fillId="0" borderId="9" xfId="1" applyNumberFormat="1"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0" fontId="3" fillId="0" borderId="9" xfId="1" applyFont="1" applyFill="1" applyBorder="1" applyAlignment="1"/>
    <xf numFmtId="0" fontId="3" fillId="0" borderId="9" xfId="1" applyFont="1" applyFill="1" applyBorder="1" applyAlignment="1">
      <alignment vertical="center"/>
    </xf>
    <xf numFmtId="0" fontId="11" fillId="0" borderId="0" xfId="16" applyFont="1" applyAlignment="1">
      <alignment horizontal="center" vertical="center" wrapText="1"/>
    </xf>
    <xf numFmtId="167" fontId="3" fillId="6" borderId="29" xfId="1" applyNumberFormat="1" applyFont="1" applyFill="1" applyBorder="1" applyAlignment="1">
      <alignment horizontal="right" vertical="center" wrapText="1"/>
    </xf>
    <xf numFmtId="0" fontId="3" fillId="6" borderId="22" xfId="10" applyFont="1" applyFill="1" applyBorder="1" applyAlignment="1">
      <alignment vertical="center" wrapText="1"/>
    </xf>
    <xf numFmtId="0" fontId="3" fillId="6" borderId="9" xfId="1" applyFont="1" applyFill="1" applyBorder="1" applyAlignment="1">
      <alignment horizontal="center" vertical="center" wrapText="1"/>
    </xf>
    <xf numFmtId="4" fontId="3" fillId="6" borderId="9" xfId="1" applyNumberFormat="1" applyFont="1" applyFill="1" applyBorder="1" applyAlignment="1">
      <alignment horizontal="center" vertical="center" wrapText="1"/>
    </xf>
    <xf numFmtId="0" fontId="3" fillId="6" borderId="68" xfId="1" applyFont="1" applyFill="1" applyBorder="1" applyAlignment="1">
      <alignment vertical="center" wrapText="1"/>
    </xf>
    <xf numFmtId="0" fontId="3" fillId="6" borderId="68" xfId="1" applyFont="1" applyFill="1" applyBorder="1" applyAlignment="1">
      <alignment horizontal="center" vertical="center" wrapText="1"/>
    </xf>
    <xf numFmtId="167" fontId="3" fillId="6" borderId="67" xfId="1" applyNumberFormat="1" applyFont="1" applyFill="1" applyBorder="1" applyAlignment="1">
      <alignment horizontal="right" vertical="center" wrapText="1"/>
    </xf>
    <xf numFmtId="4" fontId="3" fillId="6" borderId="68" xfId="1" applyNumberFormat="1" applyFont="1" applyFill="1" applyBorder="1" applyAlignment="1">
      <alignment horizontal="center" vertical="center" wrapText="1"/>
    </xf>
    <xf numFmtId="170" fontId="9" fillId="6" borderId="8" xfId="11" applyNumberFormat="1" applyFont="1" applyFill="1" applyBorder="1" applyAlignment="1">
      <alignment vertical="center" wrapText="1"/>
    </xf>
    <xf numFmtId="0" fontId="18" fillId="2" borderId="75" xfId="3" applyFont="1" applyFill="1" applyBorder="1" applyAlignment="1">
      <alignment vertical="center" wrapText="1"/>
    </xf>
    <xf numFmtId="0" fontId="18" fillId="2" borderId="46" xfId="3" applyFont="1" applyFill="1" applyBorder="1" applyAlignment="1">
      <alignment vertical="center" wrapText="1"/>
    </xf>
    <xf numFmtId="2" fontId="13" fillId="0" borderId="0" xfId="17" applyNumberFormat="1" applyFill="1" applyAlignment="1">
      <alignment horizontal="center"/>
    </xf>
    <xf numFmtId="0" fontId="6" fillId="0" borderId="0" xfId="3" applyFont="1" applyAlignment="1">
      <alignment horizontal="right" vertical="center"/>
    </xf>
    <xf numFmtId="0" fontId="3" fillId="6" borderId="30" xfId="1" applyFont="1" applyFill="1" applyBorder="1" applyAlignment="1">
      <alignment vertical="center" wrapText="1"/>
    </xf>
    <xf numFmtId="167" fontId="3" fillId="6" borderId="6" xfId="1" applyNumberFormat="1" applyFont="1" applyFill="1" applyBorder="1" applyAlignment="1">
      <alignment horizontal="right" vertical="center" wrapText="1"/>
    </xf>
    <xf numFmtId="0" fontId="26" fillId="6" borderId="29" xfId="1" applyFont="1" applyFill="1" applyBorder="1" applyAlignment="1">
      <alignment horizontal="center" vertical="center" wrapText="1"/>
    </xf>
    <xf numFmtId="167" fontId="9" fillId="6" borderId="8" xfId="6" applyNumberFormat="1" applyFont="1" applyFill="1" applyBorder="1" applyAlignment="1">
      <alignment vertical="center" wrapText="1"/>
    </xf>
    <xf numFmtId="0" fontId="11" fillId="0" borderId="0" xfId="16" applyFont="1" applyAlignment="1">
      <alignment horizontal="center" vertical="center" wrapText="1"/>
    </xf>
    <xf numFmtId="0" fontId="4" fillId="0" borderId="18" xfId="16" applyFont="1" applyFill="1" applyBorder="1" applyAlignment="1">
      <alignment horizontal="justify" vertical="center" wrapText="1"/>
    </xf>
    <xf numFmtId="2" fontId="11" fillId="0" borderId="9" xfId="20" applyNumberFormat="1" applyFont="1" applyFill="1" applyBorder="1" applyAlignment="1">
      <alignment horizontal="center" vertical="center"/>
    </xf>
    <xf numFmtId="2" fontId="11" fillId="0" borderId="22" xfId="20" applyNumberFormat="1" applyFont="1" applyFill="1" applyBorder="1" applyAlignment="1">
      <alignment horizontal="center" vertical="center"/>
    </xf>
    <xf numFmtId="0" fontId="11" fillId="0" borderId="41" xfId="16" applyFont="1" applyFill="1" applyBorder="1" applyAlignment="1">
      <alignment horizontal="left" vertical="center" wrapText="1"/>
    </xf>
    <xf numFmtId="2" fontId="23" fillId="0" borderId="9" xfId="20" applyNumberFormat="1" applyFont="1" applyFill="1" applyBorder="1" applyAlignment="1">
      <alignment horizontal="center" vertical="center"/>
    </xf>
    <xf numFmtId="2" fontId="19" fillId="0" borderId="70" xfId="16" applyNumberFormat="1" applyFont="1" applyFill="1" applyBorder="1" applyAlignment="1">
      <alignment horizontal="center" vertical="center"/>
    </xf>
    <xf numFmtId="0" fontId="9" fillId="2" borderId="38" xfId="1" applyFont="1" applyFill="1" applyBorder="1" applyAlignment="1">
      <alignment vertical="center" wrapText="1"/>
    </xf>
    <xf numFmtId="0" fontId="3" fillId="0" borderId="10" xfId="1" applyFont="1" applyBorder="1" applyAlignment="1">
      <alignment horizontal="center" vertical="center" wrapText="1"/>
    </xf>
    <xf numFmtId="0" fontId="3" fillId="0" borderId="10" xfId="1" applyFont="1" applyFill="1" applyBorder="1" applyAlignment="1">
      <alignment horizontal="center" vertical="center" wrapText="1"/>
    </xf>
    <xf numFmtId="0" fontId="3" fillId="0" borderId="7" xfId="12" applyFont="1" applyFill="1" applyBorder="1" applyAlignment="1">
      <alignment horizontal="center" vertical="center" wrapText="1"/>
    </xf>
    <xf numFmtId="0" fontId="3" fillId="0" borderId="42" xfId="12"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7" xfId="10" applyFont="1" applyFill="1" applyBorder="1" applyAlignment="1">
      <alignment horizontal="center" vertical="center" wrapText="1"/>
    </xf>
    <xf numFmtId="0" fontId="3" fillId="0" borderId="42" xfId="1" applyFont="1" applyFill="1" applyBorder="1" applyAlignment="1">
      <alignment horizontal="center" vertical="center" wrapText="1"/>
    </xf>
    <xf numFmtId="0" fontId="28" fillId="0" borderId="1" xfId="3" applyFont="1" applyFill="1" applyBorder="1" applyAlignment="1">
      <alignment vertical="center"/>
    </xf>
    <xf numFmtId="0" fontId="28" fillId="0" borderId="0" xfId="3" applyFont="1" applyFill="1" applyAlignment="1">
      <alignment horizontal="left" vertical="center"/>
    </xf>
    <xf numFmtId="0" fontId="3" fillId="0" borderId="36" xfId="1" applyFont="1" applyBorder="1" applyAlignment="1">
      <alignment horizontal="center" vertical="center" wrapText="1"/>
    </xf>
    <xf numFmtId="0" fontId="8" fillId="0" borderId="19" xfId="2" applyFont="1" applyBorder="1" applyAlignment="1">
      <alignment horizontal="center" vertical="center" wrapText="1"/>
    </xf>
    <xf numFmtId="167" fontId="9" fillId="0" borderId="20" xfId="1" quotePrefix="1" applyNumberFormat="1" applyFont="1" applyBorder="1" applyAlignment="1">
      <alignment horizontal="center" vertical="center" wrapText="1"/>
    </xf>
    <xf numFmtId="0" fontId="9" fillId="0" borderId="20" xfId="1" quotePrefix="1" applyFont="1" applyBorder="1" applyAlignment="1">
      <alignment horizontal="center" vertical="center" wrapText="1"/>
    </xf>
    <xf numFmtId="169" fontId="3" fillId="6" borderId="8" xfId="9" applyNumberFormat="1" applyFont="1" applyFill="1" applyBorder="1" applyAlignment="1">
      <alignment vertical="center" wrapText="1"/>
    </xf>
    <xf numFmtId="2" fontId="8" fillId="2" borderId="0" xfId="16" applyNumberFormat="1" applyFont="1" applyFill="1" applyAlignment="1">
      <alignment horizontal="center" vertical="center" textRotation="255" wrapText="1"/>
    </xf>
    <xf numFmtId="0" fontId="4" fillId="2" borderId="71" xfId="2" applyFont="1" applyFill="1" applyBorder="1" applyAlignment="1">
      <alignment horizontal="center" vertical="center" wrapText="1"/>
    </xf>
    <xf numFmtId="0" fontId="4" fillId="2" borderId="79" xfId="2" applyFont="1" applyFill="1" applyBorder="1" applyAlignment="1">
      <alignment horizontal="center" vertical="center" wrapText="1"/>
    </xf>
    <xf numFmtId="2" fontId="11" fillId="2" borderId="71" xfId="20" applyNumberFormat="1" applyFont="1" applyFill="1" applyBorder="1" applyAlignment="1">
      <alignment horizontal="center" vertical="center"/>
    </xf>
    <xf numFmtId="2" fontId="19" fillId="2" borderId="69" xfId="16" applyNumberFormat="1" applyFont="1" applyFill="1" applyBorder="1" applyAlignment="1">
      <alignment horizontal="center" vertical="center"/>
    </xf>
    <xf numFmtId="2" fontId="13" fillId="2" borderId="0" xfId="17" applyNumberFormat="1" applyFill="1" applyAlignment="1">
      <alignment horizontal="center"/>
    </xf>
    <xf numFmtId="0" fontId="6" fillId="2" borderId="0" xfId="3" applyFont="1" applyFill="1" applyAlignment="1">
      <alignment horizontal="center" vertical="center"/>
    </xf>
    <xf numFmtId="2" fontId="13" fillId="2" borderId="0" xfId="17" applyNumberFormat="1" applyFill="1"/>
    <xf numFmtId="0" fontId="11" fillId="2" borderId="0" xfId="16" applyFont="1" applyFill="1" applyAlignment="1">
      <alignment horizontal="center" vertical="center" textRotation="255"/>
    </xf>
    <xf numFmtId="0" fontId="4" fillId="2" borderId="9" xfId="2" applyFont="1" applyFill="1" applyBorder="1" applyAlignment="1">
      <alignment horizontal="center" vertical="center" wrapText="1"/>
    </xf>
    <xf numFmtId="2" fontId="11" fillId="2" borderId="9" xfId="20" applyNumberFormat="1" applyFont="1" applyFill="1" applyBorder="1" applyAlignment="1">
      <alignment horizontal="center" vertical="center"/>
    </xf>
    <xf numFmtId="2" fontId="19" fillId="2" borderId="70" xfId="16" applyNumberFormat="1" applyFont="1" applyFill="1" applyBorder="1" applyAlignment="1">
      <alignment horizontal="center" vertical="center"/>
    </xf>
    <xf numFmtId="2" fontId="6" fillId="2" borderId="0" xfId="3" applyNumberFormat="1" applyFont="1" applyFill="1" applyAlignment="1">
      <alignment horizontal="center" vertical="center"/>
    </xf>
    <xf numFmtId="0" fontId="18" fillId="0" borderId="21" xfId="3" applyFont="1" applyFill="1" applyBorder="1" applyAlignment="1">
      <alignment horizontal="center" vertical="center"/>
    </xf>
    <xf numFmtId="0" fontId="18" fillId="0" borderId="66" xfId="3" applyFont="1" applyFill="1" applyBorder="1" applyAlignment="1">
      <alignment horizontal="center" vertical="center"/>
    </xf>
    <xf numFmtId="0" fontId="6" fillId="0" borderId="0" xfId="3" applyFont="1" applyFill="1" applyBorder="1" applyAlignment="1">
      <alignment horizontal="center" vertical="center"/>
    </xf>
    <xf numFmtId="0" fontId="22" fillId="0" borderId="2" xfId="3" applyFont="1" applyFill="1" applyBorder="1" applyAlignment="1">
      <alignment vertical="center"/>
    </xf>
    <xf numFmtId="0" fontId="22" fillId="0" borderId="40" xfId="3" applyFont="1" applyFill="1" applyBorder="1" applyAlignment="1">
      <alignment vertical="center"/>
    </xf>
    <xf numFmtId="0" fontId="22" fillId="0" borderId="0" xfId="3" applyFont="1" applyFill="1" applyBorder="1" applyAlignment="1">
      <alignment vertical="center"/>
    </xf>
    <xf numFmtId="0" fontId="6" fillId="0" borderId="80" xfId="3" applyFont="1" applyFill="1" applyBorder="1" applyAlignment="1">
      <alignment horizontal="center" vertical="center"/>
    </xf>
    <xf numFmtId="167" fontId="3" fillId="0" borderId="8" xfId="22" applyNumberFormat="1" applyFont="1" applyFill="1" applyBorder="1" applyAlignment="1">
      <alignment horizontal="right" vertical="center" wrapText="1"/>
    </xf>
    <xf numFmtId="0" fontId="31" fillId="6" borderId="9" xfId="0" applyFont="1" applyFill="1" applyBorder="1" applyAlignment="1">
      <alignment wrapText="1"/>
    </xf>
    <xf numFmtId="0" fontId="3" fillId="6" borderId="9" xfId="12" applyFont="1" applyFill="1" applyBorder="1" applyAlignment="1">
      <alignment vertical="center" wrapText="1"/>
    </xf>
    <xf numFmtId="169" fontId="3" fillId="6" borderId="9" xfId="12" applyNumberFormat="1" applyFont="1" applyFill="1" applyBorder="1" applyAlignment="1">
      <alignment vertical="center" wrapText="1"/>
    </xf>
    <xf numFmtId="169" fontId="3" fillId="6" borderId="9" xfId="12" applyNumberFormat="1" applyFont="1" applyFill="1" applyBorder="1" applyAlignment="1">
      <alignment horizontal="center" vertical="center" wrapText="1"/>
    </xf>
    <xf numFmtId="2" fontId="3" fillId="6" borderId="9" xfId="12" applyNumberFormat="1" applyFont="1" applyFill="1" applyBorder="1" applyAlignment="1">
      <alignment horizontal="center" vertical="center" wrapText="1"/>
    </xf>
    <xf numFmtId="167" fontId="3" fillId="6" borderId="8" xfId="22" applyNumberFormat="1" applyFont="1" applyFill="1" applyBorder="1" applyAlignment="1">
      <alignment horizontal="right" vertical="center" wrapText="1"/>
    </xf>
    <xf numFmtId="167" fontId="3" fillId="6" borderId="9" xfId="1" applyNumberFormat="1" applyFont="1" applyFill="1" applyBorder="1" applyAlignment="1">
      <alignment horizontal="right" vertical="center" wrapText="1"/>
    </xf>
    <xf numFmtId="165" fontId="3" fillId="2" borderId="0" xfId="27" applyFont="1" applyFill="1" applyAlignment="1">
      <alignment vertical="center" wrapText="1"/>
    </xf>
    <xf numFmtId="0" fontId="16" fillId="2" borderId="0" xfId="16" applyFont="1" applyFill="1" applyBorder="1" applyAlignment="1">
      <alignment vertical="center" wrapText="1"/>
    </xf>
    <xf numFmtId="0" fontId="17" fillId="0" borderId="0" xfId="3" applyFont="1" applyFill="1" applyBorder="1" applyAlignment="1">
      <alignment vertical="center" wrapText="1"/>
    </xf>
    <xf numFmtId="164" fontId="3" fillId="2" borderId="0" xfId="28" applyFont="1" applyFill="1" applyAlignment="1">
      <alignment vertical="center" wrapText="1"/>
    </xf>
    <xf numFmtId="165" fontId="9" fillId="2" borderId="0" xfId="1" applyNumberFormat="1" applyFont="1" applyFill="1" applyAlignment="1">
      <alignment vertical="center" wrapText="1"/>
    </xf>
    <xf numFmtId="0" fontId="26" fillId="2" borderId="0" xfId="1" applyFont="1" applyFill="1" applyAlignment="1">
      <alignment horizontal="center" vertical="center" wrapText="1"/>
    </xf>
    <xf numFmtId="0" fontId="3" fillId="0" borderId="23" xfId="1" applyFont="1" applyBorder="1" applyAlignment="1">
      <alignment horizontal="center" vertical="center" wrapText="1"/>
    </xf>
    <xf numFmtId="0" fontId="3" fillId="0" borderId="20" xfId="1" applyFont="1" applyBorder="1" applyAlignment="1">
      <alignment horizontal="center" vertical="center" wrapText="1"/>
    </xf>
    <xf numFmtId="43" fontId="3" fillId="0" borderId="23" xfId="1" applyNumberFormat="1" applyFont="1" applyBorder="1" applyAlignment="1">
      <alignment horizontal="center" vertical="center" wrapText="1"/>
    </xf>
    <xf numFmtId="43" fontId="3" fillId="0" borderId="22" xfId="1" applyNumberFormat="1" applyFont="1" applyBorder="1" applyAlignment="1">
      <alignment horizontal="center" vertical="center" wrapText="1"/>
    </xf>
    <xf numFmtId="0" fontId="20" fillId="0" borderId="34" xfId="4" applyFont="1" applyFill="1" applyBorder="1" applyAlignment="1">
      <alignment horizontal="left" vertical="center" wrapText="1"/>
    </xf>
    <xf numFmtId="0" fontId="20" fillId="0" borderId="17" xfId="4" applyFont="1" applyFill="1" applyBorder="1" applyAlignment="1">
      <alignment horizontal="left" vertical="center" wrapText="1"/>
    </xf>
    <xf numFmtId="0" fontId="20" fillId="0" borderId="16" xfId="4" applyFont="1" applyFill="1" applyBorder="1" applyAlignment="1">
      <alignment horizontal="left" vertical="center" wrapText="1"/>
    </xf>
    <xf numFmtId="0" fontId="27" fillId="0" borderId="10" xfId="2" applyFont="1" applyFill="1" applyBorder="1" applyAlignment="1">
      <alignment horizontal="justify" vertical="center" wrapText="1"/>
    </xf>
    <xf numFmtId="0" fontId="27" fillId="0" borderId="9" xfId="2" applyFont="1" applyFill="1" applyBorder="1" applyAlignment="1">
      <alignment horizontal="justify" vertical="center" wrapText="1"/>
    </xf>
    <xf numFmtId="0" fontId="27" fillId="0" borderId="8" xfId="2" applyFont="1" applyFill="1" applyBorder="1" applyAlignment="1">
      <alignment horizontal="justify" vertical="center" wrapText="1"/>
    </xf>
    <xf numFmtId="0" fontId="9" fillId="4" borderId="73" xfId="1" applyFont="1" applyFill="1" applyBorder="1" applyAlignment="1">
      <alignment horizontal="left" vertical="center" wrapText="1"/>
    </xf>
    <xf numFmtId="0" fontId="9" fillId="4" borderId="9" xfId="1" applyFont="1" applyFill="1" applyBorder="1" applyAlignment="1">
      <alignment horizontal="left" vertical="center" wrapText="1"/>
    </xf>
    <xf numFmtId="0" fontId="3" fillId="0" borderId="18" xfId="1" applyFont="1" applyBorder="1" applyAlignment="1">
      <alignment horizontal="center" vertical="center" wrapText="1"/>
    </xf>
    <xf numFmtId="0" fontId="3" fillId="0" borderId="76" xfId="1" applyFont="1" applyBorder="1" applyAlignment="1">
      <alignment horizontal="center" vertical="center" wrapText="1"/>
    </xf>
    <xf numFmtId="0" fontId="3" fillId="0" borderId="38" xfId="1" applyFont="1" applyBorder="1" applyAlignment="1">
      <alignment horizontal="center" vertical="center" wrapText="1"/>
    </xf>
    <xf numFmtId="0" fontId="3" fillId="0" borderId="77" xfId="1" applyFont="1" applyBorder="1" applyAlignment="1">
      <alignment horizontal="center" vertical="center" wrapText="1"/>
    </xf>
    <xf numFmtId="0" fontId="3" fillId="0" borderId="50" xfId="1" applyFont="1" applyBorder="1" applyAlignment="1">
      <alignment horizontal="center" vertical="center" wrapText="1"/>
    </xf>
    <xf numFmtId="0" fontId="3" fillId="0" borderId="78" xfId="1" applyFont="1" applyBorder="1" applyAlignment="1">
      <alignment horizontal="center" vertical="center" wrapText="1"/>
    </xf>
    <xf numFmtId="0" fontId="9" fillId="4" borderId="14" xfId="1" applyFont="1" applyFill="1" applyBorder="1" applyAlignment="1">
      <alignment horizontal="left" vertical="center" wrapText="1"/>
    </xf>
    <xf numFmtId="0" fontId="4" fillId="0" borderId="0" xfId="2" applyNumberFormat="1" applyFont="1" applyFill="1" applyBorder="1" applyAlignment="1">
      <alignment horizontal="center" vertical="center" wrapText="1"/>
    </xf>
    <xf numFmtId="0" fontId="27" fillId="0" borderId="15" xfId="2" applyFont="1" applyFill="1" applyBorder="1" applyAlignment="1">
      <alignment horizontal="justify" vertical="center" wrapText="1"/>
    </xf>
    <xf numFmtId="0" fontId="27" fillId="0" borderId="14" xfId="2" applyFont="1" applyFill="1" applyBorder="1" applyAlignment="1">
      <alignment horizontal="justify" vertical="center" wrapText="1"/>
    </xf>
    <xf numFmtId="0" fontId="27" fillId="0" borderId="13" xfId="2" applyFont="1" applyFill="1" applyBorder="1" applyAlignment="1">
      <alignment horizontal="justify" vertical="center" wrapText="1"/>
    </xf>
    <xf numFmtId="0" fontId="9" fillId="2" borderId="38" xfId="13" applyFont="1" applyFill="1" applyBorder="1" applyAlignment="1">
      <alignment horizontal="center" vertical="center" wrapText="1"/>
    </xf>
    <xf numFmtId="0" fontId="9" fillId="2" borderId="0" xfId="13" applyFont="1" applyFill="1" applyBorder="1" applyAlignment="1">
      <alignment horizontal="center" vertical="center" wrapText="1"/>
    </xf>
    <xf numFmtId="0" fontId="9" fillId="2" borderId="24" xfId="13" applyFont="1" applyFill="1" applyBorder="1" applyAlignment="1">
      <alignment horizontal="center" vertical="center" wrapText="1"/>
    </xf>
    <xf numFmtId="0" fontId="15" fillId="2" borderId="38" xfId="1" applyFont="1" applyFill="1" applyBorder="1" applyAlignment="1">
      <alignment horizontal="center" vertical="center" wrapText="1"/>
    </xf>
    <xf numFmtId="0" fontId="15" fillId="2" borderId="0" xfId="1" applyFont="1" applyFill="1" applyBorder="1" applyAlignment="1">
      <alignment horizontal="center" vertical="center" wrapText="1"/>
    </xf>
    <xf numFmtId="0" fontId="15" fillId="2" borderId="24" xfId="1" applyFont="1" applyFill="1" applyBorder="1" applyAlignment="1">
      <alignment horizontal="center" vertical="center" wrapText="1"/>
    </xf>
    <xf numFmtId="0" fontId="9" fillId="0" borderId="38" xfId="14" applyFont="1" applyBorder="1" applyAlignment="1">
      <alignment horizontal="center" vertical="center"/>
    </xf>
    <xf numFmtId="0" fontId="9" fillId="0" borderId="0" xfId="14" applyFont="1" applyBorder="1" applyAlignment="1">
      <alignment horizontal="center" vertical="center"/>
    </xf>
    <xf numFmtId="0" fontId="9" fillId="0" borderId="24" xfId="14" applyFont="1" applyBorder="1" applyAlignment="1">
      <alignment horizontal="center" vertical="center"/>
    </xf>
    <xf numFmtId="0" fontId="12" fillId="5" borderId="41" xfId="12" applyFont="1" applyFill="1" applyBorder="1" applyAlignment="1">
      <alignment horizontal="left" vertical="center" wrapText="1"/>
    </xf>
    <xf numFmtId="0" fontId="12" fillId="5" borderId="40" xfId="12" applyFont="1" applyFill="1" applyBorder="1" applyAlignment="1">
      <alignment horizontal="left" vertical="center" wrapText="1"/>
    </xf>
    <xf numFmtId="0" fontId="9" fillId="4" borderId="33" xfId="1" applyFont="1" applyFill="1" applyBorder="1" applyAlignment="1">
      <alignment horizontal="left" vertical="center" wrapText="1"/>
    </xf>
    <xf numFmtId="0" fontId="9" fillId="4" borderId="1" xfId="1" applyFont="1" applyFill="1" applyBorder="1" applyAlignment="1">
      <alignment horizontal="left" vertical="center" wrapText="1"/>
    </xf>
    <xf numFmtId="0" fontId="9" fillId="4" borderId="32" xfId="1" applyFont="1" applyFill="1" applyBorder="1" applyAlignment="1">
      <alignment horizontal="left" vertical="center" wrapText="1"/>
    </xf>
    <xf numFmtId="0" fontId="9" fillId="0" borderId="30" xfId="1" applyFont="1" applyBorder="1" applyAlignment="1">
      <alignment horizontal="left" vertical="center" wrapText="1"/>
    </xf>
    <xf numFmtId="0" fontId="9" fillId="0" borderId="6" xfId="1" applyFont="1" applyBorder="1" applyAlignment="1">
      <alignment horizontal="left" vertical="center" wrapText="1"/>
    </xf>
    <xf numFmtId="0" fontId="9" fillId="0" borderId="29" xfId="1" applyFont="1" applyBorder="1" applyAlignment="1">
      <alignment horizontal="left" vertical="center" wrapText="1"/>
    </xf>
    <xf numFmtId="0" fontId="9" fillId="4" borderId="28" xfId="1" applyFont="1" applyFill="1" applyBorder="1" applyAlignment="1">
      <alignment horizontal="left" vertical="center" wrapText="1"/>
    </xf>
    <xf numFmtId="0" fontId="9" fillId="4" borderId="3" xfId="1" applyFont="1" applyFill="1" applyBorder="1" applyAlignment="1">
      <alignment horizontal="left" vertical="center" wrapText="1"/>
    </xf>
    <xf numFmtId="0" fontId="9" fillId="4" borderId="27" xfId="1" applyFont="1" applyFill="1" applyBorder="1" applyAlignment="1">
      <alignment horizontal="left" vertical="center" wrapText="1"/>
    </xf>
    <xf numFmtId="0" fontId="12" fillId="3" borderId="17" xfId="1" applyFont="1" applyFill="1" applyBorder="1" applyAlignment="1">
      <alignment horizontal="left" vertical="center" wrapText="1"/>
    </xf>
    <xf numFmtId="0" fontId="12" fillId="3" borderId="16" xfId="1" applyFont="1" applyFill="1" applyBorder="1" applyAlignment="1">
      <alignment horizontal="left" vertical="center" wrapText="1"/>
    </xf>
    <xf numFmtId="0" fontId="9" fillId="2" borderId="40" xfId="1" applyFont="1" applyFill="1" applyBorder="1" applyAlignment="1">
      <alignment horizontal="center" vertical="center" wrapText="1"/>
    </xf>
    <xf numFmtId="0" fontId="9" fillId="2" borderId="39" xfId="1" applyFont="1" applyFill="1" applyBorder="1" applyAlignment="1">
      <alignment horizontal="center" vertical="center" wrapText="1"/>
    </xf>
    <xf numFmtId="0" fontId="18" fillId="0" borderId="45" xfId="3" applyFont="1" applyFill="1" applyBorder="1" applyAlignment="1">
      <alignment horizontal="center" vertical="center"/>
    </xf>
    <xf numFmtId="0" fontId="6" fillId="0" borderId="46" xfId="3" applyFont="1" applyFill="1" applyBorder="1" applyAlignment="1">
      <alignment vertical="center"/>
    </xf>
    <xf numFmtId="0" fontId="18" fillId="0" borderId="50" xfId="3" applyFont="1" applyFill="1" applyBorder="1" applyAlignment="1">
      <alignment horizontal="center" vertical="center"/>
    </xf>
    <xf numFmtId="0" fontId="18" fillId="0" borderId="21" xfId="3" applyFont="1" applyFill="1" applyBorder="1" applyAlignment="1">
      <alignment horizontal="center" vertical="center"/>
    </xf>
    <xf numFmtId="0" fontId="18" fillId="0" borderId="19" xfId="3" applyFont="1" applyFill="1" applyBorder="1" applyAlignment="1">
      <alignment horizontal="center" vertical="center"/>
    </xf>
    <xf numFmtId="0" fontId="6" fillId="0" borderId="43" xfId="3" applyFont="1" applyBorder="1" applyAlignment="1">
      <alignment horizontal="left" vertical="center"/>
    </xf>
    <xf numFmtId="0" fontId="18" fillId="0" borderId="44" xfId="3" applyFont="1" applyFill="1" applyBorder="1" applyAlignment="1">
      <alignment horizontal="center" vertical="center"/>
    </xf>
    <xf numFmtId="0" fontId="18" fillId="0" borderId="48" xfId="3" applyFont="1" applyFill="1" applyBorder="1" applyAlignment="1">
      <alignment horizontal="center" vertical="center"/>
    </xf>
    <xf numFmtId="0" fontId="18" fillId="0" borderId="49" xfId="3" applyFont="1" applyFill="1" applyBorder="1" applyAlignment="1">
      <alignment horizontal="center" vertical="center"/>
    </xf>
    <xf numFmtId="0" fontId="6" fillId="0" borderId="63" xfId="3" applyFont="1" applyFill="1" applyBorder="1" applyAlignment="1">
      <alignment horizontal="center" vertical="center"/>
    </xf>
    <xf numFmtId="0" fontId="6" fillId="0" borderId="64" xfId="3" applyFont="1" applyFill="1" applyBorder="1" applyAlignment="1">
      <alignment horizontal="center" vertical="center"/>
    </xf>
    <xf numFmtId="0" fontId="6" fillId="0" borderId="0" xfId="3" applyFont="1" applyBorder="1" applyAlignment="1">
      <alignment vertical="center"/>
    </xf>
    <xf numFmtId="0" fontId="16" fillId="0" borderId="0" xfId="16" applyFont="1" applyAlignment="1">
      <alignment horizontal="center" vertical="center" wrapText="1"/>
    </xf>
    <xf numFmtId="0" fontId="11" fillId="0" borderId="0" xfId="16" applyFont="1" applyAlignment="1">
      <alignment horizontal="center" vertical="center" wrapText="1"/>
    </xf>
    <xf numFmtId="0" fontId="19" fillId="2" borderId="81" xfId="3" applyFont="1" applyFill="1" applyBorder="1" applyAlignment="1">
      <alignment horizontal="center" vertical="center" wrapText="1"/>
    </xf>
    <xf numFmtId="0" fontId="19" fillId="2" borderId="82" xfId="3" applyFont="1" applyFill="1" applyBorder="1" applyAlignment="1">
      <alignment horizontal="center" vertical="center" wrapText="1"/>
    </xf>
    <xf numFmtId="0" fontId="19" fillId="2" borderId="83" xfId="3" applyFont="1" applyFill="1" applyBorder="1" applyAlignment="1">
      <alignment horizontal="center" vertical="center" wrapText="1"/>
    </xf>
    <xf numFmtId="0" fontId="16" fillId="2" borderId="0" xfId="16" applyFont="1" applyFill="1" applyBorder="1" applyAlignment="1">
      <alignment horizontal="center" vertical="center" wrapText="1"/>
    </xf>
    <xf numFmtId="0" fontId="17" fillId="0" borderId="0" xfId="3" applyFont="1" applyFill="1" applyBorder="1" applyAlignment="1">
      <alignment horizontal="center" vertical="center" wrapText="1"/>
    </xf>
  </cellXfs>
  <cellStyles count="29">
    <cellStyle name="Millares" xfId="21" builtinId="3"/>
    <cellStyle name="Millares [0]" xfId="27" builtinId="6"/>
    <cellStyle name="Millares 2" xfId="23"/>
    <cellStyle name="Millares 2 2" xfId="8"/>
    <cellStyle name="Millares 2 2 2" xfId="22"/>
    <cellStyle name="Millares 2 2 2 2 2" xfId="9"/>
    <cellStyle name="Millares 2 2 3" xfId="25"/>
    <cellStyle name="Millares 3" xfId="24"/>
    <cellStyle name="Moneda [0]" xfId="28" builtinId="7"/>
    <cellStyle name="Moneda 3 2" xfId="6"/>
    <cellStyle name="Moneda 3 4" xfId="7"/>
    <cellStyle name="Moneda 5 2" xfId="5"/>
    <cellStyle name="Normal" xfId="0" builtinId="0"/>
    <cellStyle name="Normal 10 3" xfId="4"/>
    <cellStyle name="Normal 10 5 2" xfId="14"/>
    <cellStyle name="Normal 12 2 2" xfId="16"/>
    <cellStyle name="Normal 2 3" xfId="13"/>
    <cellStyle name="Normal 3 11 2" xfId="2"/>
    <cellStyle name="Normal 3 2" xfId="1"/>
    <cellStyle name="Normal 3 2 2" xfId="12"/>
    <cellStyle name="Normal 3 3" xfId="26"/>
    <cellStyle name="Normal 3 4" xfId="19"/>
    <cellStyle name="Normal 3 4 10" xfId="10"/>
    <cellStyle name="Normal 4" xfId="18"/>
    <cellStyle name="Normal 5 3" xfId="17"/>
    <cellStyle name="Normal 7 2 3 2" xfId="15"/>
    <cellStyle name="Normal_ESTABLECIMIENTO Y MANTENIMIENTO 2" xfId="3"/>
    <cellStyle name="Porcentaje" xfId="20" builtinId="5"/>
    <cellStyle name="Porcentaje 2 2" xfId="11"/>
  </cellStyles>
  <dxfs count="114">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xdr:col>
      <xdr:colOff>538370</xdr:colOff>
      <xdr:row>1</xdr:row>
      <xdr:rowOff>24848</xdr:rowOff>
    </xdr:from>
    <xdr:ext cx="1432891" cy="667471"/>
    <xdr:pic>
      <xdr:nvPicPr>
        <xdr:cNvPr id="2" name="Imagen 1">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662609" y="165652"/>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64740</xdr:colOff>
      <xdr:row>1</xdr:row>
      <xdr:rowOff>141933</xdr:rowOff>
    </xdr:from>
    <xdr:ext cx="2088739" cy="470979"/>
    <xdr:pic>
      <xdr:nvPicPr>
        <xdr:cNvPr id="3" name="Imagen 2">
          <a:extLst>
            <a:ext uri="{FF2B5EF4-FFF2-40B4-BE49-F238E27FC236}">
              <a16:creationId xmlns:a16="http://schemas.microsoft.com/office/drawing/2014/main" xmlns="" id="{00000000-0008-0000-0200-000004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5564392" y="282737"/>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Startup" Target="Administrativos/Informe%20Septiembre/Documents%20and%20Settings/martha.hernandez.CONTABIAUX/Mis%20documentos/Mis%20archivos%20recibidos/DATOS/Equipos/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V97"/>
  <sheetViews>
    <sheetView tabSelected="1" zoomScaleNormal="100" workbookViewId="0">
      <selection activeCell="B8" sqref="B8:G8"/>
    </sheetView>
  </sheetViews>
  <sheetFormatPr baseColWidth="10" defaultColWidth="12.5703125" defaultRowHeight="13.5" x14ac:dyDescent="0.25"/>
  <cols>
    <col min="1" max="1" width="1.85546875" style="1" customWidth="1"/>
    <col min="2" max="2" width="10.28515625" style="4" customWidth="1"/>
    <col min="3" max="3" width="51.28515625" style="4" customWidth="1"/>
    <col min="4" max="4" width="19" style="4" customWidth="1"/>
    <col min="5" max="5" width="12.5703125" style="3" customWidth="1"/>
    <col min="6" max="6" width="11.7109375" style="1" customWidth="1"/>
    <col min="7" max="7" width="14.7109375" style="2" customWidth="1"/>
    <col min="8" max="8" width="16.28515625" style="1" customWidth="1"/>
    <col min="9" max="9" width="6.5703125" style="1" customWidth="1"/>
    <col min="10" max="195" width="11.5703125" style="1" customWidth="1"/>
    <col min="196" max="16384" width="12.5703125" style="1"/>
  </cols>
  <sheetData>
    <row r="1" spans="2:195" ht="11.25" customHeight="1" x14ac:dyDescent="0.25">
      <c r="B1" s="42"/>
      <c r="C1" s="41"/>
      <c r="D1" s="41"/>
      <c r="E1" s="40"/>
      <c r="F1" s="39"/>
      <c r="G1" s="38"/>
    </row>
    <row r="2" spans="2:195" x14ac:dyDescent="0.25">
      <c r="B2" s="240" t="s">
        <v>48</v>
      </c>
      <c r="C2" s="241"/>
      <c r="D2" s="241"/>
      <c r="E2" s="241"/>
      <c r="F2" s="241"/>
      <c r="G2" s="242"/>
    </row>
    <row r="3" spans="2:195" x14ac:dyDescent="0.25">
      <c r="B3" s="240" t="s">
        <v>47</v>
      </c>
      <c r="C3" s="241"/>
      <c r="D3" s="241"/>
      <c r="E3" s="241"/>
      <c r="F3" s="241"/>
      <c r="G3" s="242"/>
    </row>
    <row r="4" spans="2:195" x14ac:dyDescent="0.25">
      <c r="B4" s="240" t="s">
        <v>82</v>
      </c>
      <c r="C4" s="241"/>
      <c r="D4" s="241"/>
      <c r="E4" s="241"/>
      <c r="F4" s="241"/>
      <c r="G4" s="242"/>
    </row>
    <row r="5" spans="2:195" x14ac:dyDescent="0.25">
      <c r="B5" s="243" t="s">
        <v>46</v>
      </c>
      <c r="C5" s="244"/>
      <c r="D5" s="244"/>
      <c r="E5" s="244"/>
      <c r="F5" s="244"/>
      <c r="G5" s="245"/>
    </row>
    <row r="6" spans="2:195" x14ac:dyDescent="0.25">
      <c r="B6" s="243" t="s">
        <v>142</v>
      </c>
      <c r="C6" s="244"/>
      <c r="D6" s="244"/>
      <c r="E6" s="244"/>
      <c r="F6" s="244"/>
      <c r="G6" s="245"/>
    </row>
    <row r="7" spans="2:195" ht="70.5" customHeight="1" x14ac:dyDescent="0.25">
      <c r="B7" s="237" t="s">
        <v>139</v>
      </c>
      <c r="C7" s="238"/>
      <c r="D7" s="238"/>
      <c r="E7" s="238"/>
      <c r="F7" s="238"/>
      <c r="G7" s="239"/>
    </row>
    <row r="8" spans="2:195" ht="14.25" thickBot="1" x14ac:dyDescent="0.3">
      <c r="B8" s="237" t="s">
        <v>143</v>
      </c>
      <c r="C8" s="238"/>
      <c r="D8" s="238"/>
      <c r="E8" s="238"/>
      <c r="F8" s="238"/>
      <c r="G8" s="239"/>
    </row>
    <row r="9" spans="2:195" ht="15" customHeight="1" thickBot="1" x14ac:dyDescent="0.3">
      <c r="B9" s="237" t="s">
        <v>45</v>
      </c>
      <c r="C9" s="238"/>
      <c r="D9" s="238"/>
      <c r="E9" s="37" t="s">
        <v>44</v>
      </c>
      <c r="F9" s="259" t="s">
        <v>138</v>
      </c>
      <c r="G9" s="260"/>
    </row>
    <row r="10" spans="2:195" s="11" customFormat="1" ht="14.25" customHeight="1" thickBot="1" x14ac:dyDescent="0.3">
      <c r="B10" s="165"/>
      <c r="C10" s="101"/>
      <c r="D10" s="101"/>
      <c r="E10" s="102"/>
      <c r="F10" s="101"/>
      <c r="G10" s="36"/>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row>
    <row r="11" spans="2:195" s="11" customFormat="1" ht="27" x14ac:dyDescent="0.25">
      <c r="B11" s="226" t="s">
        <v>43</v>
      </c>
      <c r="C11" s="227"/>
      <c r="D11" s="175" t="s">
        <v>42</v>
      </c>
      <c r="E11" s="35" t="s">
        <v>41</v>
      </c>
      <c r="F11" s="175" t="s">
        <v>40</v>
      </c>
      <c r="G11" s="34" t="s">
        <v>21</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row>
    <row r="12" spans="2:195" s="11" customFormat="1" x14ac:dyDescent="0.25">
      <c r="B12" s="228"/>
      <c r="C12" s="229"/>
      <c r="D12" s="33" t="s">
        <v>39</v>
      </c>
      <c r="E12" s="25" t="s">
        <v>38</v>
      </c>
      <c r="F12" s="33" t="s">
        <v>37</v>
      </c>
      <c r="G12" s="24" t="s">
        <v>19</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row>
    <row r="13" spans="2:195" s="11" customFormat="1" ht="14.25" thickBot="1" x14ac:dyDescent="0.3">
      <c r="B13" s="230"/>
      <c r="C13" s="231"/>
      <c r="D13" s="22" t="s">
        <v>36</v>
      </c>
      <c r="E13" s="23" t="s">
        <v>35</v>
      </c>
      <c r="F13" s="22" t="s">
        <v>34</v>
      </c>
      <c r="G13" s="176" t="s">
        <v>113</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row>
    <row r="14" spans="2:195" s="11" customFormat="1" x14ac:dyDescent="0.25">
      <c r="B14" s="32"/>
      <c r="C14" s="257" t="s">
        <v>33</v>
      </c>
      <c r="D14" s="257"/>
      <c r="E14" s="257"/>
      <c r="F14" s="257"/>
      <c r="G14" s="258"/>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row>
    <row r="15" spans="2:195" s="11" customFormat="1" x14ac:dyDescent="0.25">
      <c r="B15" s="88"/>
      <c r="C15" s="85" t="s">
        <v>32</v>
      </c>
      <c r="D15" s="85"/>
      <c r="E15" s="86"/>
      <c r="F15" s="85"/>
      <c r="G15" s="87"/>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row>
    <row r="16" spans="2:195" s="11" customFormat="1" x14ac:dyDescent="0.25">
      <c r="B16" s="166"/>
      <c r="C16" s="14" t="s">
        <v>121</v>
      </c>
      <c r="D16" s="12">
        <v>6500000</v>
      </c>
      <c r="E16" s="12"/>
      <c r="F16" s="135">
        <v>18</v>
      </c>
      <c r="G16" s="200">
        <f>+(D16+E16)*F16</f>
        <v>117000000</v>
      </c>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row>
    <row r="17" spans="2:195" s="11" customFormat="1" x14ac:dyDescent="0.25">
      <c r="B17" s="166"/>
      <c r="C17" s="30" t="s">
        <v>122</v>
      </c>
      <c r="D17" s="12">
        <v>5000000</v>
      </c>
      <c r="E17" s="12">
        <v>500000</v>
      </c>
      <c r="F17" s="135">
        <v>36</v>
      </c>
      <c r="G17" s="200">
        <f t="shared" ref="G17:G35" si="0">+(D17+E17)*F17</f>
        <v>198000000</v>
      </c>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row>
    <row r="18" spans="2:195" s="137" customFormat="1" x14ac:dyDescent="0.25">
      <c r="B18" s="167"/>
      <c r="C18" s="139" t="s">
        <v>123</v>
      </c>
      <c r="D18" s="128">
        <v>3200000</v>
      </c>
      <c r="E18" s="128">
        <v>300000</v>
      </c>
      <c r="F18" s="135">
        <v>30</v>
      </c>
      <c r="G18" s="200">
        <f t="shared" si="0"/>
        <v>105000000</v>
      </c>
      <c r="H18" s="136"/>
      <c r="I18" s="136"/>
      <c r="J18" s="136"/>
      <c r="K18" s="136"/>
      <c r="L18" s="136"/>
      <c r="M18" s="136"/>
      <c r="N18" s="136"/>
      <c r="O18" s="136"/>
      <c r="P18" s="136"/>
      <c r="Q18" s="136"/>
      <c r="R18" s="136"/>
      <c r="S18" s="136"/>
      <c r="T18" s="136"/>
      <c r="U18" s="136"/>
      <c r="V18" s="136"/>
      <c r="W18" s="136"/>
      <c r="X18" s="136"/>
      <c r="Y18" s="136"/>
      <c r="Z18" s="136"/>
      <c r="AA18" s="136"/>
      <c r="AB18" s="136"/>
      <c r="AC18" s="136"/>
      <c r="AD18" s="136"/>
      <c r="AE18" s="136"/>
      <c r="AF18" s="136"/>
      <c r="AG18" s="136"/>
      <c r="AH18" s="136"/>
      <c r="AI18" s="136"/>
      <c r="AJ18" s="136"/>
      <c r="AK18" s="136"/>
      <c r="AL18" s="136"/>
      <c r="AM18" s="136"/>
      <c r="AN18" s="136"/>
      <c r="AO18" s="136"/>
      <c r="AP18" s="136"/>
      <c r="AQ18" s="136"/>
      <c r="AR18" s="136"/>
      <c r="AS18" s="136"/>
      <c r="AT18" s="136"/>
      <c r="AU18" s="136"/>
      <c r="AV18" s="136"/>
      <c r="AW18" s="136"/>
      <c r="AX18" s="136"/>
      <c r="AY18" s="136"/>
      <c r="AZ18" s="136"/>
      <c r="BA18" s="136"/>
      <c r="BB18" s="136"/>
      <c r="BC18" s="136"/>
      <c r="BD18" s="136"/>
      <c r="BE18" s="136"/>
      <c r="BF18" s="136"/>
      <c r="BG18" s="136"/>
      <c r="BH18" s="136"/>
      <c r="BI18" s="136"/>
      <c r="BJ18" s="136"/>
      <c r="BK18" s="136"/>
      <c r="BL18" s="136"/>
      <c r="BM18" s="136"/>
      <c r="BN18" s="136"/>
      <c r="BO18" s="136"/>
      <c r="BP18" s="136"/>
      <c r="BQ18" s="136"/>
      <c r="BR18" s="136"/>
      <c r="BS18" s="136"/>
      <c r="BT18" s="136"/>
      <c r="BU18" s="136"/>
      <c r="BV18" s="136"/>
      <c r="BW18" s="136"/>
      <c r="BX18" s="136"/>
      <c r="BY18" s="136"/>
      <c r="BZ18" s="136"/>
      <c r="CA18" s="136"/>
      <c r="CB18" s="136"/>
      <c r="CC18" s="136"/>
      <c r="CD18" s="136"/>
      <c r="CE18" s="136"/>
      <c r="CF18" s="136"/>
      <c r="CG18" s="136"/>
      <c r="CH18" s="136"/>
      <c r="CI18" s="136"/>
      <c r="CJ18" s="136"/>
      <c r="CK18" s="136"/>
      <c r="CL18" s="136"/>
      <c r="CM18" s="136"/>
      <c r="CN18" s="136"/>
      <c r="CO18" s="136"/>
      <c r="CP18" s="136"/>
      <c r="CQ18" s="136"/>
      <c r="CR18" s="136"/>
      <c r="CS18" s="136"/>
      <c r="CT18" s="136"/>
      <c r="CU18" s="136"/>
      <c r="CV18" s="136"/>
      <c r="CW18" s="136"/>
      <c r="CX18" s="136"/>
      <c r="CY18" s="136"/>
      <c r="CZ18" s="136"/>
      <c r="DA18" s="136"/>
      <c r="DB18" s="136"/>
      <c r="DC18" s="136"/>
      <c r="DD18" s="136"/>
      <c r="DE18" s="136"/>
      <c r="DF18" s="136"/>
      <c r="DG18" s="136"/>
      <c r="DH18" s="136"/>
      <c r="DI18" s="136"/>
      <c r="DJ18" s="136"/>
      <c r="DK18" s="136"/>
      <c r="DL18" s="136"/>
      <c r="DM18" s="136"/>
      <c r="DN18" s="136"/>
      <c r="DO18" s="136"/>
      <c r="DP18" s="136"/>
      <c r="DQ18" s="136"/>
      <c r="DR18" s="136"/>
      <c r="DS18" s="136"/>
      <c r="DT18" s="136"/>
      <c r="DU18" s="136"/>
      <c r="DV18" s="136"/>
      <c r="DW18" s="136"/>
      <c r="DX18" s="136"/>
      <c r="DY18" s="136"/>
      <c r="DZ18" s="136"/>
      <c r="EA18" s="136"/>
      <c r="EB18" s="136"/>
      <c r="EC18" s="136"/>
      <c r="ED18" s="136"/>
      <c r="EE18" s="136"/>
      <c r="EF18" s="136"/>
      <c r="EG18" s="136"/>
      <c r="EH18" s="136"/>
      <c r="EI18" s="136"/>
      <c r="EJ18" s="136"/>
      <c r="EK18" s="136"/>
      <c r="EL18" s="136"/>
      <c r="EM18" s="136"/>
      <c r="EN18" s="136"/>
      <c r="EO18" s="136"/>
      <c r="EP18" s="136"/>
      <c r="EQ18" s="136"/>
      <c r="ER18" s="136"/>
      <c r="ES18" s="136"/>
      <c r="ET18" s="136"/>
      <c r="EU18" s="136"/>
      <c r="EV18" s="136"/>
      <c r="EW18" s="136"/>
      <c r="EX18" s="136"/>
      <c r="EY18" s="136"/>
      <c r="EZ18" s="136"/>
      <c r="FA18" s="136"/>
      <c r="FB18" s="136"/>
      <c r="FC18" s="136"/>
      <c r="FD18" s="136"/>
      <c r="FE18" s="136"/>
      <c r="FF18" s="136"/>
      <c r="FG18" s="136"/>
      <c r="FH18" s="136"/>
      <c r="FI18" s="136"/>
      <c r="FJ18" s="136"/>
      <c r="FK18" s="136"/>
      <c r="FL18" s="136"/>
      <c r="FM18" s="136"/>
      <c r="FN18" s="136"/>
      <c r="FO18" s="136"/>
      <c r="FP18" s="136"/>
      <c r="FQ18" s="136"/>
      <c r="FR18" s="136"/>
      <c r="FS18" s="136"/>
      <c r="FT18" s="136"/>
      <c r="FU18" s="136"/>
      <c r="FV18" s="136"/>
      <c r="FW18" s="136"/>
      <c r="FX18" s="136"/>
      <c r="FY18" s="136"/>
      <c r="FZ18" s="136"/>
      <c r="GA18" s="136"/>
      <c r="GB18" s="136"/>
      <c r="GC18" s="136"/>
      <c r="GD18" s="136"/>
      <c r="GE18" s="136"/>
      <c r="GF18" s="136"/>
      <c r="GG18" s="136"/>
      <c r="GH18" s="136"/>
      <c r="GI18" s="136"/>
      <c r="GJ18" s="136"/>
      <c r="GK18" s="136"/>
      <c r="GL18" s="136"/>
      <c r="GM18" s="136"/>
    </row>
    <row r="19" spans="2:195" s="137" customFormat="1" ht="24" x14ac:dyDescent="0.2">
      <c r="B19" s="170"/>
      <c r="C19" s="201" t="s">
        <v>134</v>
      </c>
      <c r="D19" s="207"/>
      <c r="E19" s="207"/>
      <c r="F19" s="144"/>
      <c r="G19" s="206">
        <v>60000000</v>
      </c>
      <c r="H19" s="136"/>
      <c r="I19" s="136"/>
      <c r="J19" s="136"/>
      <c r="K19" s="136"/>
      <c r="L19" s="136"/>
      <c r="M19" s="136"/>
      <c r="N19" s="136"/>
      <c r="O19" s="136"/>
      <c r="P19" s="136"/>
      <c r="Q19" s="136"/>
      <c r="R19" s="136"/>
      <c r="S19" s="136"/>
      <c r="T19" s="136"/>
      <c r="U19" s="136"/>
      <c r="V19" s="136"/>
      <c r="W19" s="136"/>
      <c r="X19" s="136"/>
      <c r="Y19" s="136"/>
      <c r="Z19" s="136"/>
      <c r="AA19" s="136"/>
      <c r="AB19" s="136"/>
      <c r="AC19" s="136"/>
      <c r="AD19" s="136"/>
      <c r="AE19" s="136"/>
      <c r="AF19" s="136"/>
      <c r="AG19" s="136"/>
      <c r="AH19" s="136"/>
      <c r="AI19" s="136"/>
      <c r="AJ19" s="136"/>
      <c r="AK19" s="136"/>
      <c r="AL19" s="136"/>
      <c r="AM19" s="136"/>
      <c r="AN19" s="136"/>
      <c r="AO19" s="136"/>
      <c r="AP19" s="136"/>
      <c r="AQ19" s="136"/>
      <c r="AR19" s="136"/>
      <c r="AS19" s="136"/>
      <c r="AT19" s="136"/>
      <c r="AU19" s="136"/>
      <c r="AV19" s="136"/>
      <c r="AW19" s="136"/>
      <c r="AX19" s="136"/>
      <c r="AY19" s="136"/>
      <c r="AZ19" s="136"/>
      <c r="BA19" s="136"/>
      <c r="BB19" s="136"/>
      <c r="BC19" s="136"/>
      <c r="BD19" s="136"/>
      <c r="BE19" s="136"/>
      <c r="BF19" s="136"/>
      <c r="BG19" s="136"/>
      <c r="BH19" s="136"/>
      <c r="BI19" s="136"/>
      <c r="BJ19" s="136"/>
      <c r="BK19" s="136"/>
      <c r="BL19" s="136"/>
      <c r="BM19" s="136"/>
      <c r="BN19" s="136"/>
      <c r="BO19" s="136"/>
      <c r="BP19" s="136"/>
      <c r="BQ19" s="136"/>
      <c r="BR19" s="136"/>
      <c r="BS19" s="136"/>
      <c r="BT19" s="136"/>
      <c r="BU19" s="136"/>
      <c r="BV19" s="136"/>
      <c r="BW19" s="136"/>
      <c r="BX19" s="136"/>
      <c r="BY19" s="136"/>
      <c r="BZ19" s="136"/>
      <c r="CA19" s="136"/>
      <c r="CB19" s="136"/>
      <c r="CC19" s="136"/>
      <c r="CD19" s="136"/>
      <c r="CE19" s="136"/>
      <c r="CF19" s="136"/>
      <c r="CG19" s="136"/>
      <c r="CH19" s="136"/>
      <c r="CI19" s="136"/>
      <c r="CJ19" s="136"/>
      <c r="CK19" s="136"/>
      <c r="CL19" s="136"/>
      <c r="CM19" s="136"/>
      <c r="CN19" s="136"/>
      <c r="CO19" s="136"/>
      <c r="CP19" s="136"/>
      <c r="CQ19" s="136"/>
      <c r="CR19" s="136"/>
      <c r="CS19" s="136"/>
      <c r="CT19" s="136"/>
      <c r="CU19" s="136"/>
      <c r="CV19" s="136"/>
      <c r="CW19" s="136"/>
      <c r="CX19" s="136"/>
      <c r="CY19" s="136"/>
      <c r="CZ19" s="136"/>
      <c r="DA19" s="136"/>
      <c r="DB19" s="136"/>
      <c r="DC19" s="136"/>
      <c r="DD19" s="136"/>
      <c r="DE19" s="136"/>
      <c r="DF19" s="136"/>
      <c r="DG19" s="136"/>
      <c r="DH19" s="136"/>
      <c r="DI19" s="136"/>
      <c r="DJ19" s="136"/>
      <c r="DK19" s="136"/>
      <c r="DL19" s="136"/>
      <c r="DM19" s="136"/>
      <c r="DN19" s="136"/>
      <c r="DO19" s="136"/>
      <c r="DP19" s="136"/>
      <c r="DQ19" s="136"/>
      <c r="DR19" s="136"/>
      <c r="DS19" s="136"/>
      <c r="DT19" s="136"/>
      <c r="DU19" s="136"/>
      <c r="DV19" s="136"/>
      <c r="DW19" s="136"/>
      <c r="DX19" s="136"/>
      <c r="DY19" s="136"/>
      <c r="DZ19" s="136"/>
      <c r="EA19" s="136"/>
      <c r="EB19" s="136"/>
      <c r="EC19" s="136"/>
      <c r="ED19" s="136"/>
      <c r="EE19" s="136"/>
      <c r="EF19" s="136"/>
      <c r="EG19" s="136"/>
      <c r="EH19" s="136"/>
      <c r="EI19" s="136"/>
      <c r="EJ19" s="136"/>
      <c r="EK19" s="136"/>
      <c r="EL19" s="136"/>
      <c r="EM19" s="136"/>
      <c r="EN19" s="136"/>
      <c r="EO19" s="136"/>
      <c r="EP19" s="136"/>
      <c r="EQ19" s="136"/>
      <c r="ER19" s="136"/>
      <c r="ES19" s="136"/>
      <c r="ET19" s="136"/>
      <c r="EU19" s="136"/>
      <c r="EV19" s="136"/>
      <c r="EW19" s="136"/>
      <c r="EX19" s="136"/>
      <c r="EY19" s="136"/>
      <c r="EZ19" s="136"/>
      <c r="FA19" s="136"/>
      <c r="FB19" s="136"/>
      <c r="FC19" s="136"/>
      <c r="FD19" s="136"/>
      <c r="FE19" s="136"/>
      <c r="FF19" s="136"/>
      <c r="FG19" s="136"/>
      <c r="FH19" s="136"/>
      <c r="FI19" s="136"/>
      <c r="FJ19" s="136"/>
      <c r="FK19" s="136"/>
      <c r="FL19" s="136"/>
      <c r="FM19" s="136"/>
      <c r="FN19" s="136"/>
      <c r="FO19" s="136"/>
      <c r="FP19" s="136"/>
      <c r="FQ19" s="136"/>
      <c r="FR19" s="136"/>
      <c r="FS19" s="136"/>
      <c r="FT19" s="136"/>
      <c r="FU19" s="136"/>
      <c r="FV19" s="136"/>
      <c r="FW19" s="136"/>
      <c r="FX19" s="136"/>
      <c r="FY19" s="136"/>
      <c r="FZ19" s="136"/>
      <c r="GA19" s="136"/>
      <c r="GB19" s="136"/>
      <c r="GC19" s="136"/>
      <c r="GD19" s="136"/>
      <c r="GE19" s="136"/>
      <c r="GF19" s="136"/>
      <c r="GG19" s="136"/>
      <c r="GH19" s="136"/>
      <c r="GI19" s="136"/>
      <c r="GJ19" s="136"/>
      <c r="GK19" s="136"/>
      <c r="GL19" s="136"/>
      <c r="GM19" s="136"/>
    </row>
    <row r="20" spans="2:195" s="11" customFormat="1" x14ac:dyDescent="0.25">
      <c r="B20" s="168"/>
      <c r="C20" s="202" t="s">
        <v>31</v>
      </c>
      <c r="D20" s="203">
        <v>6000000</v>
      </c>
      <c r="E20" s="204"/>
      <c r="F20" s="205"/>
      <c r="G20" s="206"/>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row>
    <row r="21" spans="2:195" s="11" customFormat="1" x14ac:dyDescent="0.25">
      <c r="B21" s="168"/>
      <c r="C21" s="202" t="s">
        <v>78</v>
      </c>
      <c r="D21" s="203">
        <v>6000000</v>
      </c>
      <c r="E21" s="204"/>
      <c r="F21" s="205"/>
      <c r="G21" s="206"/>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row>
    <row r="22" spans="2:195" s="137" customFormat="1" x14ac:dyDescent="0.25">
      <c r="B22" s="168"/>
      <c r="C22" s="202" t="s">
        <v>83</v>
      </c>
      <c r="D22" s="203">
        <v>6000000</v>
      </c>
      <c r="E22" s="204"/>
      <c r="F22" s="205"/>
      <c r="G22" s="206"/>
      <c r="H22" s="136"/>
      <c r="I22" s="136"/>
      <c r="J22" s="136"/>
      <c r="K22" s="136"/>
      <c r="L22" s="136"/>
      <c r="M22" s="136"/>
      <c r="N22" s="136"/>
      <c r="O22" s="136"/>
      <c r="P22" s="136"/>
      <c r="Q22" s="136"/>
      <c r="R22" s="136"/>
      <c r="S22" s="136"/>
      <c r="T22" s="136"/>
      <c r="U22" s="136"/>
      <c r="V22" s="136"/>
      <c r="W22" s="136"/>
      <c r="X22" s="136"/>
      <c r="Y22" s="136"/>
      <c r="Z22" s="136"/>
      <c r="AA22" s="136"/>
      <c r="AB22" s="136"/>
      <c r="AC22" s="136"/>
      <c r="AD22" s="136"/>
      <c r="AE22" s="136"/>
      <c r="AF22" s="136"/>
      <c r="AG22" s="136"/>
      <c r="AH22" s="136"/>
      <c r="AI22" s="136"/>
      <c r="AJ22" s="136"/>
      <c r="AK22" s="136"/>
      <c r="AL22" s="136"/>
      <c r="AM22" s="136"/>
      <c r="AN22" s="136"/>
      <c r="AO22" s="136"/>
      <c r="AP22" s="136"/>
      <c r="AQ22" s="136"/>
      <c r="AR22" s="136"/>
      <c r="AS22" s="136"/>
      <c r="AT22" s="136"/>
      <c r="AU22" s="136"/>
      <c r="AV22" s="136"/>
      <c r="AW22" s="136"/>
      <c r="AX22" s="136"/>
      <c r="AY22" s="136"/>
      <c r="AZ22" s="136"/>
      <c r="BA22" s="136"/>
      <c r="BB22" s="136"/>
      <c r="BC22" s="136"/>
      <c r="BD22" s="136"/>
      <c r="BE22" s="136"/>
      <c r="BF22" s="136"/>
      <c r="BG22" s="136"/>
      <c r="BH22" s="136"/>
      <c r="BI22" s="136"/>
      <c r="BJ22" s="136"/>
      <c r="BK22" s="136"/>
      <c r="BL22" s="136"/>
      <c r="BM22" s="136"/>
      <c r="BN22" s="136"/>
      <c r="BO22" s="136"/>
      <c r="BP22" s="136"/>
      <c r="BQ22" s="136"/>
      <c r="BR22" s="136"/>
      <c r="BS22" s="136"/>
      <c r="BT22" s="136"/>
      <c r="BU22" s="136"/>
      <c r="BV22" s="136"/>
      <c r="BW22" s="136"/>
      <c r="BX22" s="136"/>
      <c r="BY22" s="136"/>
      <c r="BZ22" s="136"/>
      <c r="CA22" s="136"/>
      <c r="CB22" s="136"/>
      <c r="CC22" s="136"/>
      <c r="CD22" s="136"/>
      <c r="CE22" s="136"/>
      <c r="CF22" s="136"/>
      <c r="CG22" s="136"/>
      <c r="CH22" s="136"/>
      <c r="CI22" s="136"/>
      <c r="CJ22" s="136"/>
      <c r="CK22" s="136"/>
      <c r="CL22" s="136"/>
      <c r="CM22" s="136"/>
      <c r="CN22" s="136"/>
      <c r="CO22" s="136"/>
      <c r="CP22" s="136"/>
      <c r="CQ22" s="136"/>
      <c r="CR22" s="136"/>
      <c r="CS22" s="136"/>
      <c r="CT22" s="136"/>
      <c r="CU22" s="136"/>
      <c r="CV22" s="136"/>
      <c r="CW22" s="136"/>
      <c r="CX22" s="136"/>
      <c r="CY22" s="136"/>
      <c r="CZ22" s="136"/>
      <c r="DA22" s="136"/>
      <c r="DB22" s="136"/>
      <c r="DC22" s="136"/>
      <c r="DD22" s="136"/>
      <c r="DE22" s="136"/>
      <c r="DF22" s="136"/>
      <c r="DG22" s="136"/>
      <c r="DH22" s="136"/>
      <c r="DI22" s="136"/>
      <c r="DJ22" s="136"/>
      <c r="DK22" s="136"/>
      <c r="DL22" s="136"/>
      <c r="DM22" s="136"/>
      <c r="DN22" s="136"/>
      <c r="DO22" s="136"/>
      <c r="DP22" s="136"/>
      <c r="DQ22" s="136"/>
      <c r="DR22" s="136"/>
      <c r="DS22" s="136"/>
      <c r="DT22" s="136"/>
      <c r="DU22" s="136"/>
      <c r="DV22" s="136"/>
      <c r="DW22" s="136"/>
      <c r="DX22" s="136"/>
      <c r="DY22" s="136"/>
      <c r="DZ22" s="136"/>
      <c r="EA22" s="136"/>
      <c r="EB22" s="136"/>
      <c r="EC22" s="136"/>
      <c r="ED22" s="136"/>
      <c r="EE22" s="136"/>
      <c r="EF22" s="136"/>
      <c r="EG22" s="136"/>
      <c r="EH22" s="136"/>
      <c r="EI22" s="136"/>
      <c r="EJ22" s="136"/>
      <c r="EK22" s="136"/>
      <c r="EL22" s="136"/>
      <c r="EM22" s="136"/>
      <c r="EN22" s="136"/>
      <c r="EO22" s="136"/>
      <c r="EP22" s="136"/>
      <c r="EQ22" s="136"/>
      <c r="ER22" s="136"/>
      <c r="ES22" s="136"/>
      <c r="ET22" s="136"/>
      <c r="EU22" s="136"/>
      <c r="EV22" s="136"/>
      <c r="EW22" s="136"/>
      <c r="EX22" s="136"/>
      <c r="EY22" s="136"/>
      <c r="EZ22" s="136"/>
      <c r="FA22" s="136"/>
      <c r="FB22" s="136"/>
      <c r="FC22" s="136"/>
      <c r="FD22" s="136"/>
      <c r="FE22" s="136"/>
      <c r="FF22" s="136"/>
      <c r="FG22" s="136"/>
      <c r="FH22" s="136"/>
      <c r="FI22" s="136"/>
      <c r="FJ22" s="136"/>
      <c r="FK22" s="136"/>
      <c r="FL22" s="136"/>
      <c r="FM22" s="136"/>
      <c r="FN22" s="136"/>
      <c r="FO22" s="136"/>
      <c r="FP22" s="136"/>
      <c r="FQ22" s="136"/>
      <c r="FR22" s="136"/>
      <c r="FS22" s="136"/>
      <c r="FT22" s="136"/>
      <c r="FU22" s="136"/>
      <c r="FV22" s="136"/>
      <c r="FW22" s="136"/>
      <c r="FX22" s="136"/>
      <c r="FY22" s="136"/>
      <c r="FZ22" s="136"/>
      <c r="GA22" s="136"/>
      <c r="GB22" s="136"/>
      <c r="GC22" s="136"/>
      <c r="GD22" s="136"/>
      <c r="GE22" s="136"/>
      <c r="GF22" s="136"/>
      <c r="GG22" s="136"/>
      <c r="GH22" s="136"/>
      <c r="GI22" s="136"/>
      <c r="GJ22" s="136"/>
      <c r="GK22" s="136"/>
      <c r="GL22" s="136"/>
      <c r="GM22" s="136"/>
    </row>
    <row r="23" spans="2:195" s="11" customFormat="1" x14ac:dyDescent="0.25">
      <c r="B23" s="168"/>
      <c r="C23" s="202" t="s">
        <v>67</v>
      </c>
      <c r="D23" s="203">
        <v>6000000</v>
      </c>
      <c r="E23" s="204"/>
      <c r="F23" s="205"/>
      <c r="G23" s="206"/>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row>
    <row r="24" spans="2:195" s="11" customFormat="1" x14ac:dyDescent="0.25">
      <c r="B24" s="168"/>
      <c r="C24" s="202" t="s">
        <v>75</v>
      </c>
      <c r="D24" s="203">
        <v>6000000</v>
      </c>
      <c r="E24" s="204"/>
      <c r="F24" s="205"/>
      <c r="G24" s="206"/>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row>
    <row r="25" spans="2:195" s="11" customFormat="1" x14ac:dyDescent="0.25">
      <c r="B25" s="168"/>
      <c r="C25" s="202" t="s">
        <v>96</v>
      </c>
      <c r="D25" s="203">
        <v>6000000</v>
      </c>
      <c r="E25" s="204"/>
      <c r="F25" s="205"/>
      <c r="G25" s="206"/>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row>
    <row r="26" spans="2:195" s="11" customFormat="1" x14ac:dyDescent="0.25">
      <c r="B26" s="168"/>
      <c r="C26" s="202" t="s">
        <v>133</v>
      </c>
      <c r="D26" s="203">
        <v>6000000</v>
      </c>
      <c r="E26" s="204"/>
      <c r="F26" s="205"/>
      <c r="G26" s="206"/>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row>
    <row r="27" spans="2:195" s="11" customFormat="1" x14ac:dyDescent="0.25">
      <c r="B27" s="168"/>
      <c r="C27" s="202" t="s">
        <v>102</v>
      </c>
      <c r="D27" s="203">
        <v>5000000</v>
      </c>
      <c r="E27" s="204"/>
      <c r="F27" s="205"/>
      <c r="G27" s="206"/>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row>
    <row r="28" spans="2:195" s="11" customFormat="1" x14ac:dyDescent="0.25">
      <c r="B28" s="168"/>
      <c r="C28" s="105" t="s">
        <v>135</v>
      </c>
      <c r="D28" s="106">
        <v>5500000</v>
      </c>
      <c r="E28" s="107"/>
      <c r="F28" s="114">
        <v>18</v>
      </c>
      <c r="G28" s="200">
        <f t="shared" si="0"/>
        <v>99000000</v>
      </c>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row>
    <row r="29" spans="2:195" s="11" customFormat="1" x14ac:dyDescent="0.25">
      <c r="B29" s="168"/>
      <c r="C29" s="105" t="s">
        <v>130</v>
      </c>
      <c r="D29" s="106">
        <v>3500000</v>
      </c>
      <c r="E29" s="107"/>
      <c r="F29" s="114">
        <v>11</v>
      </c>
      <c r="G29" s="200">
        <f t="shared" si="0"/>
        <v>38500000</v>
      </c>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row>
    <row r="30" spans="2:195" s="11" customFormat="1" x14ac:dyDescent="0.25">
      <c r="B30" s="168"/>
      <c r="C30" s="105" t="s">
        <v>131</v>
      </c>
      <c r="D30" s="106">
        <v>3500000</v>
      </c>
      <c r="E30" s="107"/>
      <c r="F30" s="114">
        <v>11</v>
      </c>
      <c r="G30" s="200">
        <f t="shared" si="0"/>
        <v>38500000</v>
      </c>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row>
    <row r="31" spans="2:195" s="11" customFormat="1" x14ac:dyDescent="0.25">
      <c r="B31" s="168"/>
      <c r="C31" s="105" t="s">
        <v>132</v>
      </c>
      <c r="D31" s="106">
        <v>3500000</v>
      </c>
      <c r="E31" s="107"/>
      <c r="F31" s="114">
        <v>3</v>
      </c>
      <c r="G31" s="200">
        <f t="shared" si="0"/>
        <v>10500000</v>
      </c>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row>
    <row r="32" spans="2:195" s="11" customFormat="1" x14ac:dyDescent="0.25">
      <c r="B32" s="168"/>
      <c r="C32" s="105" t="s">
        <v>136</v>
      </c>
      <c r="D32" s="106">
        <v>3500000</v>
      </c>
      <c r="E32" s="107"/>
      <c r="F32" s="114">
        <v>3</v>
      </c>
      <c r="G32" s="200">
        <f t="shared" ref="G32" si="1">+(D32+E32)*F32</f>
        <v>10500000</v>
      </c>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row>
    <row r="33" spans="2:204" s="11" customFormat="1" x14ac:dyDescent="0.25">
      <c r="B33" s="168"/>
      <c r="C33" s="105" t="s">
        <v>30</v>
      </c>
      <c r="D33" s="106">
        <v>3500000</v>
      </c>
      <c r="E33" s="107"/>
      <c r="F33" s="114">
        <v>2</v>
      </c>
      <c r="G33" s="200">
        <f t="shared" si="0"/>
        <v>7000000</v>
      </c>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row>
    <row r="34" spans="2:204" s="11" customFormat="1" x14ac:dyDescent="0.25">
      <c r="B34" s="169"/>
      <c r="C34" s="108" t="s">
        <v>76</v>
      </c>
      <c r="D34" s="106">
        <v>3500000</v>
      </c>
      <c r="E34" s="110"/>
      <c r="F34" s="114">
        <v>2</v>
      </c>
      <c r="G34" s="200">
        <f t="shared" si="0"/>
        <v>7000000</v>
      </c>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row>
    <row r="35" spans="2:204" s="11" customFormat="1" x14ac:dyDescent="0.25">
      <c r="B35" s="169"/>
      <c r="C35" s="108" t="s">
        <v>101</v>
      </c>
      <c r="D35" s="109">
        <v>5000000</v>
      </c>
      <c r="E35" s="110"/>
      <c r="F35" s="114">
        <v>2</v>
      </c>
      <c r="G35" s="200">
        <f t="shared" si="0"/>
        <v>10000000</v>
      </c>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row>
    <row r="36" spans="2:204" s="11" customFormat="1" x14ac:dyDescent="0.25">
      <c r="B36" s="88"/>
      <c r="C36" s="85" t="s">
        <v>29</v>
      </c>
      <c r="D36" s="117"/>
      <c r="E36" s="117"/>
      <c r="F36" s="123"/>
      <c r="G36" s="122"/>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row>
    <row r="37" spans="2:204" s="11" customFormat="1" x14ac:dyDescent="0.25">
      <c r="B37" s="166"/>
      <c r="C37" s="31" t="s">
        <v>126</v>
      </c>
      <c r="D37" s="12">
        <v>2100000</v>
      </c>
      <c r="E37" s="12">
        <v>250000</v>
      </c>
      <c r="F37" s="135">
        <v>36</v>
      </c>
      <c r="G37" s="200">
        <f t="shared" ref="G37:G39" si="2">+(D37+E37)*F37</f>
        <v>84600000</v>
      </c>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row>
    <row r="38" spans="2:204" s="11" customFormat="1" x14ac:dyDescent="0.25">
      <c r="B38" s="167"/>
      <c r="C38" s="138" t="s">
        <v>124</v>
      </c>
      <c r="D38" s="128">
        <v>2200000</v>
      </c>
      <c r="E38" s="128">
        <v>250000</v>
      </c>
      <c r="F38" s="135">
        <v>36</v>
      </c>
      <c r="G38" s="200">
        <f t="shared" si="2"/>
        <v>88200000</v>
      </c>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row>
    <row r="39" spans="2:204" s="11" customFormat="1" x14ac:dyDescent="0.25">
      <c r="B39" s="166"/>
      <c r="C39" s="31" t="s">
        <v>125</v>
      </c>
      <c r="D39" s="12">
        <v>2200000</v>
      </c>
      <c r="E39" s="12">
        <v>250000</v>
      </c>
      <c r="F39" s="135">
        <v>36</v>
      </c>
      <c r="G39" s="200">
        <f t="shared" si="2"/>
        <v>88200000</v>
      </c>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row>
    <row r="40" spans="2:204" s="11" customFormat="1" x14ac:dyDescent="0.25">
      <c r="B40" s="88"/>
      <c r="C40" s="85" t="s">
        <v>27</v>
      </c>
      <c r="D40" s="117"/>
      <c r="E40" s="117"/>
      <c r="F40" s="123"/>
      <c r="G40" s="122"/>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row>
    <row r="41" spans="2:204" s="11" customFormat="1" x14ac:dyDescent="0.25">
      <c r="B41" s="166"/>
      <c r="C41" s="30" t="s">
        <v>127</v>
      </c>
      <c r="D41" s="12">
        <v>1200000</v>
      </c>
      <c r="E41" s="12"/>
      <c r="F41" s="135">
        <v>36</v>
      </c>
      <c r="G41" s="200">
        <f t="shared" ref="G41" si="3">+(D41+E41)*F41</f>
        <v>43200000</v>
      </c>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row>
    <row r="42" spans="2:204" s="11" customFormat="1" x14ac:dyDescent="0.25">
      <c r="B42" s="88"/>
      <c r="C42" s="85" t="s">
        <v>28</v>
      </c>
      <c r="D42" s="117"/>
      <c r="E42" s="117"/>
      <c r="F42" s="123"/>
      <c r="G42" s="122"/>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row>
    <row r="43" spans="2:204" s="11" customFormat="1" x14ac:dyDescent="0.25">
      <c r="B43" s="166"/>
      <c r="C43" s="30" t="s">
        <v>128</v>
      </c>
      <c r="D43" s="12">
        <v>1150000</v>
      </c>
      <c r="E43" s="12"/>
      <c r="F43" s="135">
        <v>36</v>
      </c>
      <c r="G43" s="200">
        <f>+(D43+E43)*F43</f>
        <v>41400000</v>
      </c>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row>
    <row r="44" spans="2:204" s="11" customFormat="1" ht="14.25" thickBot="1" x14ac:dyDescent="0.3">
      <c r="B44" s="166"/>
      <c r="C44" s="30" t="s">
        <v>129</v>
      </c>
      <c r="D44" s="12">
        <v>1200000</v>
      </c>
      <c r="E44" s="12"/>
      <c r="F44" s="135">
        <v>39</v>
      </c>
      <c r="G44" s="200">
        <f t="shared" ref="G44" si="4">+(D44+E44)*F44</f>
        <v>46800000</v>
      </c>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row>
    <row r="45" spans="2:204" s="103" customFormat="1" ht="16.5" customHeight="1" thickBot="1" x14ac:dyDescent="0.3">
      <c r="B45" s="246" t="s">
        <v>26</v>
      </c>
      <c r="C45" s="247"/>
      <c r="D45" s="247"/>
      <c r="E45" s="247"/>
      <c r="F45" s="247"/>
      <c r="G45" s="115"/>
      <c r="I45" s="111"/>
      <c r="J45" s="112"/>
      <c r="K45" s="104"/>
      <c r="L45" s="104"/>
      <c r="M45" s="104"/>
      <c r="N45" s="104"/>
      <c r="O45" s="104"/>
      <c r="P45" s="104"/>
      <c r="Q45" s="104"/>
      <c r="R45" s="104"/>
      <c r="S45" s="104"/>
      <c r="T45" s="104"/>
      <c r="U45" s="104"/>
      <c r="V45" s="104"/>
      <c r="W45" s="104"/>
      <c r="X45" s="104"/>
      <c r="Y45" s="104"/>
      <c r="Z45" s="104"/>
      <c r="AA45" s="104"/>
      <c r="AB45" s="104"/>
      <c r="AC45" s="104"/>
      <c r="AD45" s="104"/>
      <c r="AE45" s="104"/>
      <c r="AF45" s="104"/>
      <c r="AG45" s="104"/>
      <c r="AH45" s="104"/>
      <c r="AI45" s="104"/>
      <c r="AJ45" s="104"/>
      <c r="AK45" s="104"/>
      <c r="AL45" s="104"/>
      <c r="AM45" s="104"/>
      <c r="AN45" s="104"/>
      <c r="AO45" s="104"/>
      <c r="AP45" s="104"/>
      <c r="AQ45" s="104"/>
      <c r="AR45" s="104"/>
      <c r="AS45" s="104"/>
      <c r="AT45" s="104"/>
      <c r="AU45" s="104"/>
      <c r="AV45" s="104"/>
      <c r="AW45" s="104"/>
      <c r="AX45" s="104"/>
      <c r="AY45" s="104"/>
      <c r="AZ45" s="104"/>
      <c r="BA45" s="104"/>
      <c r="BB45" s="104"/>
      <c r="BC45" s="104"/>
      <c r="BD45" s="104"/>
      <c r="BE45" s="104"/>
      <c r="BF45" s="104"/>
      <c r="BG45" s="104"/>
      <c r="BH45" s="104"/>
      <c r="BI45" s="104"/>
      <c r="BJ45" s="104"/>
      <c r="BK45" s="104"/>
      <c r="BL45" s="104"/>
      <c r="BM45" s="104"/>
      <c r="BN45" s="104"/>
      <c r="BO45" s="104"/>
      <c r="BP45" s="104"/>
      <c r="BQ45" s="104"/>
      <c r="BR45" s="104"/>
      <c r="BS45" s="104"/>
      <c r="BT45" s="104"/>
      <c r="BU45" s="104"/>
      <c r="BV45" s="104"/>
      <c r="BW45" s="104"/>
      <c r="BX45" s="104"/>
      <c r="BY45" s="104"/>
      <c r="BZ45" s="104"/>
      <c r="CA45" s="104"/>
      <c r="CB45" s="104"/>
      <c r="CC45" s="104"/>
      <c r="CD45" s="104"/>
      <c r="CE45" s="104"/>
      <c r="CF45" s="104"/>
      <c r="CG45" s="104"/>
      <c r="CH45" s="104"/>
      <c r="CI45" s="104"/>
      <c r="CJ45" s="104"/>
      <c r="CK45" s="104"/>
      <c r="CL45" s="104"/>
      <c r="CM45" s="104"/>
      <c r="CN45" s="104"/>
      <c r="CO45" s="104"/>
      <c r="CP45" s="104"/>
      <c r="CQ45" s="104"/>
      <c r="CR45" s="104"/>
      <c r="CS45" s="104"/>
      <c r="CT45" s="104"/>
      <c r="CU45" s="104"/>
      <c r="CV45" s="104"/>
      <c r="CW45" s="104"/>
      <c r="CX45" s="104"/>
      <c r="CY45" s="104"/>
      <c r="CZ45" s="104"/>
      <c r="DA45" s="104"/>
      <c r="DB45" s="104"/>
      <c r="DC45" s="104"/>
      <c r="DD45" s="104"/>
      <c r="DE45" s="104"/>
      <c r="DF45" s="104"/>
      <c r="DG45" s="104"/>
      <c r="DH45" s="104"/>
      <c r="DI45" s="104"/>
      <c r="DJ45" s="104"/>
      <c r="DK45" s="104"/>
      <c r="DL45" s="104"/>
      <c r="DM45" s="104"/>
      <c r="DN45" s="104"/>
      <c r="DO45" s="104"/>
      <c r="DP45" s="104"/>
      <c r="DQ45" s="104"/>
      <c r="DR45" s="104"/>
      <c r="DS45" s="104"/>
      <c r="DT45" s="104"/>
      <c r="DU45" s="104"/>
      <c r="DV45" s="104"/>
      <c r="DW45" s="104"/>
      <c r="DX45" s="104"/>
      <c r="DY45" s="104"/>
      <c r="DZ45" s="104"/>
      <c r="EA45" s="104"/>
      <c r="EB45" s="104"/>
      <c r="EC45" s="104"/>
      <c r="ED45" s="104"/>
      <c r="EE45" s="104"/>
      <c r="EF45" s="104"/>
      <c r="EG45" s="104"/>
      <c r="EH45" s="104"/>
      <c r="EI45" s="104"/>
      <c r="EJ45" s="104"/>
      <c r="EK45" s="104"/>
      <c r="EL45" s="104"/>
      <c r="EM45" s="104"/>
      <c r="EN45" s="104"/>
      <c r="EO45" s="104"/>
      <c r="EP45" s="104"/>
      <c r="EQ45" s="104"/>
      <c r="ER45" s="104"/>
      <c r="ES45" s="104"/>
      <c r="ET45" s="104"/>
      <c r="EU45" s="104"/>
      <c r="EV45" s="104"/>
      <c r="EW45" s="104"/>
      <c r="EX45" s="104"/>
      <c r="EY45" s="104"/>
      <c r="EZ45" s="104"/>
      <c r="FA45" s="104"/>
      <c r="FB45" s="104"/>
      <c r="FC45" s="104"/>
      <c r="FD45" s="104"/>
      <c r="FE45" s="104"/>
      <c r="FF45" s="104"/>
      <c r="FG45" s="104"/>
      <c r="FH45" s="104"/>
      <c r="FI45" s="104"/>
      <c r="FJ45" s="104"/>
      <c r="FK45" s="104"/>
      <c r="FL45" s="104"/>
      <c r="FM45" s="104"/>
      <c r="FN45" s="104"/>
      <c r="FO45" s="104"/>
      <c r="FP45" s="104"/>
      <c r="FQ45" s="104"/>
      <c r="FR45" s="104"/>
      <c r="FS45" s="104"/>
      <c r="FT45" s="104"/>
      <c r="FU45" s="104"/>
      <c r="FV45" s="104"/>
      <c r="FW45" s="104"/>
      <c r="FX45" s="104"/>
      <c r="FY45" s="104"/>
      <c r="FZ45" s="104"/>
      <c r="GA45" s="104"/>
      <c r="GB45" s="104"/>
      <c r="GC45" s="104"/>
      <c r="GD45" s="104"/>
      <c r="GE45" s="104"/>
      <c r="GF45" s="104"/>
      <c r="GG45" s="104"/>
      <c r="GH45" s="104"/>
      <c r="GI45" s="104"/>
      <c r="GJ45" s="104"/>
      <c r="GK45" s="104"/>
      <c r="GL45" s="104"/>
      <c r="GM45" s="104"/>
      <c r="GN45" s="104"/>
      <c r="GO45" s="104"/>
      <c r="GP45" s="104"/>
      <c r="GQ45" s="104"/>
      <c r="GR45" s="104"/>
      <c r="GS45" s="104"/>
      <c r="GT45" s="104"/>
      <c r="GU45" s="104"/>
      <c r="GV45" s="104"/>
    </row>
    <row r="46" spans="2:204" s="11" customFormat="1" x14ac:dyDescent="0.25">
      <c r="B46" s="89"/>
      <c r="C46" s="124" t="s">
        <v>77</v>
      </c>
      <c r="D46" s="125"/>
      <c r="E46" s="126"/>
      <c r="F46" s="121"/>
      <c r="G46" s="120"/>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row>
    <row r="47" spans="2:204" s="11" customFormat="1" x14ac:dyDescent="0.25">
      <c r="B47" s="29"/>
      <c r="C47" s="154" t="s">
        <v>66</v>
      </c>
      <c r="D47" s="155"/>
      <c r="E47" s="155"/>
      <c r="F47" s="156" t="s">
        <v>70</v>
      </c>
      <c r="G47" s="113">
        <v>40000000</v>
      </c>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row>
    <row r="48" spans="2:204" s="11" customFormat="1" x14ac:dyDescent="0.25">
      <c r="B48" s="89"/>
      <c r="C48" s="248" t="s">
        <v>114</v>
      </c>
      <c r="D48" s="249"/>
      <c r="E48" s="249"/>
      <c r="F48" s="250"/>
      <c r="G48" s="90">
        <f>SUM(G16:G47)</f>
        <v>1133400000</v>
      </c>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row>
    <row r="49" spans="2:195" s="11" customFormat="1" ht="14.25" customHeight="1" x14ac:dyDescent="0.25">
      <c r="B49" s="28"/>
      <c r="C49" s="251" t="s">
        <v>115</v>
      </c>
      <c r="D49" s="252"/>
      <c r="E49" s="252"/>
      <c r="F49" s="253"/>
      <c r="G49" s="149">
        <v>2.36</v>
      </c>
      <c r="H49" s="213" t="s">
        <v>141</v>
      </c>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row>
    <row r="50" spans="2:195" s="11" customFormat="1" ht="14.25" thickBot="1" x14ac:dyDescent="0.3">
      <c r="B50" s="91"/>
      <c r="C50" s="254" t="s">
        <v>116</v>
      </c>
      <c r="D50" s="255"/>
      <c r="E50" s="255"/>
      <c r="F50" s="256"/>
      <c r="G50" s="92">
        <f>ROUND(G48*G49,0)</f>
        <v>2674824000</v>
      </c>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row>
    <row r="51" spans="2:195" s="11" customFormat="1" x14ac:dyDescent="0.25">
      <c r="B51" s="226" t="s">
        <v>25</v>
      </c>
      <c r="C51" s="227"/>
      <c r="D51" s="214" t="s">
        <v>24</v>
      </c>
      <c r="E51" s="27" t="s">
        <v>23</v>
      </c>
      <c r="F51" s="216" t="s">
        <v>22</v>
      </c>
      <c r="G51" s="26" t="s">
        <v>21</v>
      </c>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row>
    <row r="52" spans="2:195" s="11" customFormat="1" x14ac:dyDescent="0.25">
      <c r="B52" s="228"/>
      <c r="C52" s="229"/>
      <c r="D52" s="214"/>
      <c r="E52" s="25" t="s">
        <v>20</v>
      </c>
      <c r="F52" s="217"/>
      <c r="G52" s="24" t="s">
        <v>19</v>
      </c>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row>
    <row r="53" spans="2:195" s="11" customFormat="1" ht="14.25" thickBot="1" x14ac:dyDescent="0.3">
      <c r="B53" s="230"/>
      <c r="C53" s="231"/>
      <c r="D53" s="215"/>
      <c r="E53" s="177" t="s">
        <v>117</v>
      </c>
      <c r="F53" s="178" t="s">
        <v>18</v>
      </c>
      <c r="G53" s="21" t="s">
        <v>118</v>
      </c>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row>
    <row r="54" spans="2:195" s="11" customFormat="1" x14ac:dyDescent="0.25">
      <c r="B54" s="20"/>
      <c r="C54" s="18" t="s">
        <v>17</v>
      </c>
      <c r="D54" s="18"/>
      <c r="E54" s="19"/>
      <c r="F54" s="18"/>
      <c r="G54" s="17"/>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row>
    <row r="55" spans="2:195" s="11" customFormat="1" ht="21.75" customHeight="1" x14ac:dyDescent="0.25">
      <c r="B55" s="88"/>
      <c r="C55" s="85" t="s">
        <v>16</v>
      </c>
      <c r="D55" s="85"/>
      <c r="E55" s="86"/>
      <c r="F55" s="85"/>
      <c r="G55" s="87"/>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row>
    <row r="56" spans="2:195" s="11" customFormat="1" ht="24" customHeight="1" x14ac:dyDescent="0.25">
      <c r="B56" s="28"/>
      <c r="C56" s="14" t="s">
        <v>84</v>
      </c>
      <c r="D56" s="13" t="s">
        <v>15</v>
      </c>
      <c r="E56" s="96">
        <v>220000</v>
      </c>
      <c r="F56" s="114">
        <v>206</v>
      </c>
      <c r="G56" s="44">
        <f>E56*F56</f>
        <v>45320000</v>
      </c>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row>
    <row r="57" spans="2:195" s="11" customFormat="1" x14ac:dyDescent="0.25">
      <c r="B57" s="88"/>
      <c r="C57" s="85" t="s">
        <v>14</v>
      </c>
      <c r="D57" s="85"/>
      <c r="E57" s="117"/>
      <c r="F57" s="118"/>
      <c r="G57" s="119"/>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row>
    <row r="58" spans="2:195" s="11" customFormat="1" ht="38.25" customHeight="1" x14ac:dyDescent="0.25">
      <c r="B58" s="170"/>
      <c r="C58" s="45" t="s">
        <v>85</v>
      </c>
      <c r="D58" s="43" t="s">
        <v>13</v>
      </c>
      <c r="E58" s="97">
        <v>4000000</v>
      </c>
      <c r="F58" s="135">
        <f>ROUND(36*0.8,0)</f>
        <v>29</v>
      </c>
      <c r="G58" s="44">
        <f>E58*F58</f>
        <v>116000000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row>
    <row r="59" spans="2:195" s="11" customFormat="1" ht="38.25" customHeight="1" x14ac:dyDescent="0.25">
      <c r="B59" s="170"/>
      <c r="C59" s="45" t="s">
        <v>103</v>
      </c>
      <c r="D59" s="43" t="s">
        <v>100</v>
      </c>
      <c r="E59" s="97">
        <v>5000000</v>
      </c>
      <c r="F59" s="135">
        <v>10</v>
      </c>
      <c r="G59" s="44">
        <f t="shared" ref="G59:G62" si="5">E59*F59</f>
        <v>50000000</v>
      </c>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row>
    <row r="60" spans="2:195" s="137" customFormat="1" ht="27.75" customHeight="1" x14ac:dyDescent="0.25">
      <c r="B60" s="170"/>
      <c r="C60" s="134" t="s">
        <v>86</v>
      </c>
      <c r="D60" s="43" t="s">
        <v>10</v>
      </c>
      <c r="E60" s="97">
        <v>2200000</v>
      </c>
      <c r="F60" s="135">
        <v>36</v>
      </c>
      <c r="G60" s="44">
        <f t="shared" si="5"/>
        <v>79200000</v>
      </c>
      <c r="H60" s="136"/>
      <c r="I60" s="136"/>
      <c r="J60" s="136"/>
      <c r="K60" s="136"/>
      <c r="L60" s="136"/>
      <c r="M60" s="136"/>
      <c r="N60" s="136"/>
      <c r="O60" s="136"/>
      <c r="P60" s="136"/>
      <c r="Q60" s="136"/>
      <c r="R60" s="136"/>
      <c r="S60" s="136"/>
      <c r="T60" s="136"/>
      <c r="U60" s="136"/>
      <c r="V60" s="136"/>
      <c r="W60" s="136"/>
      <c r="X60" s="136"/>
      <c r="Y60" s="136"/>
      <c r="Z60" s="136"/>
      <c r="AA60" s="136"/>
      <c r="AB60" s="136"/>
      <c r="AC60" s="136"/>
      <c r="AD60" s="136"/>
      <c r="AE60" s="136"/>
      <c r="AF60" s="136"/>
      <c r="AG60" s="136"/>
      <c r="AH60" s="136"/>
      <c r="AI60" s="136"/>
      <c r="AJ60" s="136"/>
      <c r="AK60" s="136"/>
      <c r="AL60" s="136"/>
      <c r="AM60" s="136"/>
      <c r="AN60" s="136"/>
      <c r="AO60" s="136"/>
      <c r="AP60" s="136"/>
      <c r="AQ60" s="136"/>
      <c r="AR60" s="136"/>
      <c r="AS60" s="136"/>
      <c r="AT60" s="136"/>
      <c r="AU60" s="136"/>
      <c r="AV60" s="136"/>
      <c r="AW60" s="136"/>
      <c r="AX60" s="136"/>
      <c r="AY60" s="136"/>
      <c r="AZ60" s="136"/>
      <c r="BA60" s="136"/>
      <c r="BB60" s="136"/>
      <c r="BC60" s="136"/>
      <c r="BD60" s="136"/>
      <c r="BE60" s="136"/>
      <c r="BF60" s="136"/>
      <c r="BG60" s="136"/>
      <c r="BH60" s="136"/>
      <c r="BI60" s="136"/>
      <c r="BJ60" s="136"/>
      <c r="BK60" s="136"/>
      <c r="BL60" s="136"/>
      <c r="BM60" s="136"/>
      <c r="BN60" s="136"/>
      <c r="BO60" s="136"/>
      <c r="BP60" s="136"/>
      <c r="BQ60" s="136"/>
      <c r="BR60" s="136"/>
      <c r="BS60" s="136"/>
      <c r="BT60" s="136"/>
      <c r="BU60" s="136"/>
      <c r="BV60" s="136"/>
      <c r="BW60" s="136"/>
      <c r="BX60" s="136"/>
      <c r="BY60" s="136"/>
      <c r="BZ60" s="136"/>
      <c r="CA60" s="136"/>
      <c r="CB60" s="136"/>
      <c r="CC60" s="136"/>
      <c r="CD60" s="136"/>
      <c r="CE60" s="136"/>
      <c r="CF60" s="136"/>
      <c r="CG60" s="136"/>
      <c r="CH60" s="136"/>
      <c r="CI60" s="136"/>
      <c r="CJ60" s="136"/>
      <c r="CK60" s="136"/>
      <c r="CL60" s="136"/>
      <c r="CM60" s="136"/>
      <c r="CN60" s="136"/>
      <c r="CO60" s="136"/>
      <c r="CP60" s="136"/>
      <c r="CQ60" s="136"/>
      <c r="CR60" s="136"/>
      <c r="CS60" s="136"/>
      <c r="CT60" s="136"/>
      <c r="CU60" s="136"/>
      <c r="CV60" s="136"/>
      <c r="CW60" s="136"/>
      <c r="CX60" s="136"/>
      <c r="CY60" s="136"/>
      <c r="CZ60" s="136"/>
      <c r="DA60" s="136"/>
      <c r="DB60" s="136"/>
      <c r="DC60" s="136"/>
      <c r="DD60" s="136"/>
      <c r="DE60" s="136"/>
      <c r="DF60" s="136"/>
      <c r="DG60" s="136"/>
      <c r="DH60" s="136"/>
      <c r="DI60" s="136"/>
      <c r="DJ60" s="136"/>
      <c r="DK60" s="136"/>
      <c r="DL60" s="136"/>
      <c r="DM60" s="136"/>
      <c r="DN60" s="136"/>
      <c r="DO60" s="136"/>
      <c r="DP60" s="136"/>
      <c r="DQ60" s="136"/>
      <c r="DR60" s="136"/>
      <c r="DS60" s="136"/>
      <c r="DT60" s="136"/>
      <c r="DU60" s="136"/>
      <c r="DV60" s="136"/>
      <c r="DW60" s="136"/>
      <c r="DX60" s="136"/>
      <c r="DY60" s="136"/>
      <c r="DZ60" s="136"/>
      <c r="EA60" s="136"/>
      <c r="EB60" s="136"/>
      <c r="EC60" s="136"/>
      <c r="ED60" s="136"/>
      <c r="EE60" s="136"/>
      <c r="EF60" s="136"/>
      <c r="EG60" s="136"/>
      <c r="EH60" s="136"/>
      <c r="EI60" s="136"/>
      <c r="EJ60" s="136"/>
      <c r="EK60" s="136"/>
      <c r="EL60" s="136"/>
      <c r="EM60" s="136"/>
      <c r="EN60" s="136"/>
      <c r="EO60" s="136"/>
      <c r="EP60" s="136"/>
      <c r="EQ60" s="136"/>
      <c r="ER60" s="136"/>
      <c r="ES60" s="136"/>
      <c r="ET60" s="136"/>
      <c r="EU60" s="136"/>
      <c r="EV60" s="136"/>
      <c r="EW60" s="136"/>
      <c r="EX60" s="136"/>
      <c r="EY60" s="136"/>
      <c r="EZ60" s="136"/>
      <c r="FA60" s="136"/>
      <c r="FB60" s="136"/>
      <c r="FC60" s="136"/>
      <c r="FD60" s="136"/>
      <c r="FE60" s="136"/>
      <c r="FF60" s="136"/>
      <c r="FG60" s="136"/>
      <c r="FH60" s="136"/>
      <c r="FI60" s="136"/>
      <c r="FJ60" s="136"/>
      <c r="FK60" s="136"/>
      <c r="FL60" s="136"/>
      <c r="FM60" s="136"/>
      <c r="FN60" s="136"/>
      <c r="FO60" s="136"/>
      <c r="FP60" s="136"/>
      <c r="FQ60" s="136"/>
      <c r="FR60" s="136"/>
      <c r="FS60" s="136"/>
      <c r="FT60" s="136"/>
      <c r="FU60" s="136"/>
      <c r="FV60" s="136"/>
      <c r="FW60" s="136"/>
      <c r="FX60" s="136"/>
      <c r="FY60" s="136"/>
      <c r="FZ60" s="136"/>
      <c r="GA60" s="136"/>
      <c r="GB60" s="136"/>
      <c r="GC60" s="136"/>
      <c r="GD60" s="136"/>
      <c r="GE60" s="136"/>
      <c r="GF60" s="136"/>
      <c r="GG60" s="136"/>
      <c r="GH60" s="136"/>
      <c r="GI60" s="136"/>
      <c r="GJ60" s="136"/>
      <c r="GK60" s="136"/>
      <c r="GL60" s="136"/>
      <c r="GM60" s="136"/>
    </row>
    <row r="61" spans="2:195" s="11" customFormat="1" ht="27.75" customHeight="1" x14ac:dyDescent="0.25">
      <c r="B61" s="28"/>
      <c r="C61" s="134" t="s">
        <v>105</v>
      </c>
      <c r="D61" s="13" t="s">
        <v>10</v>
      </c>
      <c r="E61" s="96">
        <v>2500000</v>
      </c>
      <c r="F61" s="135">
        <v>36</v>
      </c>
      <c r="G61" s="44">
        <f t="shared" si="5"/>
        <v>90000000</v>
      </c>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row>
    <row r="62" spans="2:195" s="11" customFormat="1" ht="27.75" customHeight="1" x14ac:dyDescent="0.25">
      <c r="B62" s="28"/>
      <c r="C62" s="14" t="s">
        <v>87</v>
      </c>
      <c r="D62" s="13" t="s">
        <v>10</v>
      </c>
      <c r="E62" s="96">
        <v>1200000</v>
      </c>
      <c r="F62" s="135">
        <v>36</v>
      </c>
      <c r="G62" s="44">
        <f t="shared" si="5"/>
        <v>43200000</v>
      </c>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row>
    <row r="63" spans="2:195" s="11" customFormat="1" x14ac:dyDescent="0.25">
      <c r="B63" s="88"/>
      <c r="C63" s="85" t="s">
        <v>12</v>
      </c>
      <c r="D63" s="85"/>
      <c r="E63" s="117"/>
      <c r="F63" s="118"/>
      <c r="G63" s="119"/>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row>
    <row r="64" spans="2:195" s="11" customFormat="1" ht="27.75" customHeight="1" x14ac:dyDescent="0.25">
      <c r="B64" s="171"/>
      <c r="C64" s="16" t="s">
        <v>11</v>
      </c>
      <c r="D64" s="116" t="s">
        <v>10</v>
      </c>
      <c r="E64" s="98">
        <v>2500000</v>
      </c>
      <c r="F64" s="135">
        <v>15</v>
      </c>
      <c r="G64" s="15">
        <f>+F64*E64</f>
        <v>37500000</v>
      </c>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row>
    <row r="65" spans="1:195" s="11" customFormat="1" ht="27.75" customHeight="1" x14ac:dyDescent="0.25">
      <c r="B65" s="28"/>
      <c r="C65" s="14" t="s">
        <v>88</v>
      </c>
      <c r="D65" s="13" t="s">
        <v>10</v>
      </c>
      <c r="E65" s="96">
        <v>1000000</v>
      </c>
      <c r="F65" s="135">
        <v>36</v>
      </c>
      <c r="G65" s="15">
        <f t="shared" ref="G65:G68" si="6">+F65*E65</f>
        <v>36000000</v>
      </c>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row>
    <row r="66" spans="1:195" s="11" customFormat="1" ht="27.75" customHeight="1" x14ac:dyDescent="0.25">
      <c r="B66" s="28"/>
      <c r="C66" s="14" t="s">
        <v>89</v>
      </c>
      <c r="D66" s="13" t="s">
        <v>10</v>
      </c>
      <c r="E66" s="96">
        <v>1000000</v>
      </c>
      <c r="F66" s="135">
        <v>36</v>
      </c>
      <c r="G66" s="15">
        <f t="shared" si="6"/>
        <v>36000000</v>
      </c>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row>
    <row r="67" spans="1:195" s="11" customFormat="1" ht="27.75" customHeight="1" x14ac:dyDescent="0.25">
      <c r="B67" s="170"/>
      <c r="C67" s="142" t="s">
        <v>74</v>
      </c>
      <c r="D67" s="143" t="s">
        <v>10</v>
      </c>
      <c r="E67" s="141">
        <f>40000*(30)</f>
        <v>1200000</v>
      </c>
      <c r="F67" s="144">
        <v>12</v>
      </c>
      <c r="G67" s="179">
        <f t="shared" si="6"/>
        <v>14400000</v>
      </c>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row>
    <row r="68" spans="1:195" s="11" customFormat="1" ht="27.75" customHeight="1" thickBot="1" x14ac:dyDescent="0.3">
      <c r="B68" s="172"/>
      <c r="C68" s="145" t="s">
        <v>68</v>
      </c>
      <c r="D68" s="146" t="s">
        <v>10</v>
      </c>
      <c r="E68" s="147">
        <v>200000</v>
      </c>
      <c r="F68" s="148">
        <v>35</v>
      </c>
      <c r="G68" s="179">
        <f t="shared" si="6"/>
        <v>7000000</v>
      </c>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row>
    <row r="69" spans="1:195" s="11" customFormat="1" x14ac:dyDescent="0.25">
      <c r="B69" s="129"/>
      <c r="C69" s="224" t="s">
        <v>119</v>
      </c>
      <c r="D69" s="224"/>
      <c r="E69" s="224"/>
      <c r="F69" s="224"/>
      <c r="G69" s="130">
        <f>SUM(G56:G68)</f>
        <v>554620000</v>
      </c>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row>
    <row r="70" spans="1:195" s="11" customFormat="1" x14ac:dyDescent="0.25">
      <c r="B70" s="93"/>
      <c r="C70" s="225" t="s">
        <v>9</v>
      </c>
      <c r="D70" s="225"/>
      <c r="E70" s="225"/>
      <c r="F70" s="225"/>
      <c r="G70" s="94">
        <f>G50+G69</f>
        <v>3229444000</v>
      </c>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row>
    <row r="71" spans="1:195" s="11" customFormat="1" x14ac:dyDescent="0.25">
      <c r="B71" s="93"/>
      <c r="C71" s="225" t="s">
        <v>69</v>
      </c>
      <c r="D71" s="225"/>
      <c r="E71" s="225"/>
      <c r="F71" s="225"/>
      <c r="G71" s="157">
        <v>75841491</v>
      </c>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row>
    <row r="72" spans="1:195" s="11" customFormat="1" x14ac:dyDescent="0.25">
      <c r="B72" s="93"/>
      <c r="C72" s="225" t="s">
        <v>8</v>
      </c>
      <c r="D72" s="225"/>
      <c r="E72" s="225"/>
      <c r="F72" s="225"/>
      <c r="G72" s="94">
        <f>G70+G71</f>
        <v>3305285491</v>
      </c>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row>
    <row r="73" spans="1:195" s="11" customFormat="1" x14ac:dyDescent="0.25">
      <c r="B73" s="93"/>
      <c r="C73" s="225" t="s">
        <v>7</v>
      </c>
      <c r="D73" s="225"/>
      <c r="E73" s="225"/>
      <c r="F73" s="225"/>
      <c r="G73" s="95">
        <f>ROUND(G72*19%,0)</f>
        <v>628004243</v>
      </c>
      <c r="H73" s="4"/>
      <c r="I73" s="1"/>
      <c r="J73" s="4"/>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row>
    <row r="74" spans="1:195" s="11" customFormat="1" ht="14.25" thickBot="1" x14ac:dyDescent="0.3">
      <c r="A74" s="137"/>
      <c r="B74" s="132"/>
      <c r="C74" s="232" t="s">
        <v>6</v>
      </c>
      <c r="D74" s="232"/>
      <c r="E74" s="232"/>
      <c r="F74" s="232"/>
      <c r="G74" s="133">
        <f>ROUND(G72+G73,0)</f>
        <v>3933289734</v>
      </c>
      <c r="H74" s="208">
        <v>3933289734</v>
      </c>
      <c r="I74" s="4"/>
      <c r="J74" s="21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row>
    <row r="75" spans="1:195" ht="30" customHeight="1" x14ac:dyDescent="0.25">
      <c r="B75" s="218" t="s">
        <v>5</v>
      </c>
      <c r="C75" s="219"/>
      <c r="D75" s="219"/>
      <c r="E75" s="219"/>
      <c r="F75" s="219"/>
      <c r="G75" s="220"/>
      <c r="H75" s="212">
        <f>+G74-H74</f>
        <v>0</v>
      </c>
    </row>
    <row r="76" spans="1:195" ht="28.5" customHeight="1" x14ac:dyDescent="0.25">
      <c r="B76" s="221" t="s">
        <v>71</v>
      </c>
      <c r="C76" s="222"/>
      <c r="D76" s="222"/>
      <c r="E76" s="222"/>
      <c r="F76" s="222"/>
      <c r="G76" s="223"/>
    </row>
    <row r="77" spans="1:195" ht="27" customHeight="1" x14ac:dyDescent="0.25">
      <c r="B77" s="221" t="s">
        <v>4</v>
      </c>
      <c r="C77" s="222"/>
      <c r="D77" s="222"/>
      <c r="E77" s="222"/>
      <c r="F77" s="222"/>
      <c r="G77" s="223"/>
    </row>
    <row r="78" spans="1:195" ht="24.75" customHeight="1" x14ac:dyDescent="0.25">
      <c r="B78" s="221" t="s">
        <v>3</v>
      </c>
      <c r="C78" s="222"/>
      <c r="D78" s="222"/>
      <c r="E78" s="222"/>
      <c r="F78" s="222"/>
      <c r="G78" s="223"/>
    </row>
    <row r="79" spans="1:195" ht="51.75" customHeight="1" x14ac:dyDescent="0.25">
      <c r="B79" s="221" t="s">
        <v>90</v>
      </c>
      <c r="C79" s="222"/>
      <c r="D79" s="222"/>
      <c r="E79" s="222"/>
      <c r="F79" s="222"/>
      <c r="G79" s="223"/>
    </row>
    <row r="80" spans="1:195" ht="28.5" customHeight="1" x14ac:dyDescent="0.25">
      <c r="B80" s="221" t="s">
        <v>72</v>
      </c>
      <c r="C80" s="222"/>
      <c r="D80" s="222"/>
      <c r="E80" s="222"/>
      <c r="F80" s="222"/>
      <c r="G80" s="223"/>
    </row>
    <row r="81" spans="2:7" ht="28.5" customHeight="1" x14ac:dyDescent="0.25">
      <c r="B81" s="221" t="s">
        <v>91</v>
      </c>
      <c r="C81" s="222"/>
      <c r="D81" s="222"/>
      <c r="E81" s="222"/>
      <c r="F81" s="222"/>
      <c r="G81" s="223"/>
    </row>
    <row r="82" spans="2:7" ht="28.5" customHeight="1" x14ac:dyDescent="0.25">
      <c r="B82" s="221" t="s">
        <v>92</v>
      </c>
      <c r="C82" s="222"/>
      <c r="D82" s="222"/>
      <c r="E82" s="222"/>
      <c r="F82" s="222"/>
      <c r="G82" s="223"/>
    </row>
    <row r="83" spans="2:7" ht="28.5" customHeight="1" x14ac:dyDescent="0.25">
      <c r="B83" s="221" t="s">
        <v>93</v>
      </c>
      <c r="C83" s="222"/>
      <c r="D83" s="222"/>
      <c r="E83" s="222"/>
      <c r="F83" s="222"/>
      <c r="G83" s="223"/>
    </row>
    <row r="84" spans="2:7" ht="24.75" customHeight="1" x14ac:dyDescent="0.25">
      <c r="B84" s="221" t="s">
        <v>79</v>
      </c>
      <c r="C84" s="222"/>
      <c r="D84" s="222"/>
      <c r="E84" s="222"/>
      <c r="F84" s="222"/>
      <c r="G84" s="223"/>
    </row>
    <row r="85" spans="2:7" ht="24.75" customHeight="1" x14ac:dyDescent="0.25">
      <c r="B85" s="221" t="s">
        <v>80</v>
      </c>
      <c r="C85" s="222"/>
      <c r="D85" s="222"/>
      <c r="E85" s="222"/>
      <c r="F85" s="222"/>
      <c r="G85" s="223"/>
    </row>
    <row r="86" spans="2:7" ht="24.75" customHeight="1" x14ac:dyDescent="0.25">
      <c r="B86" s="221" t="s">
        <v>94</v>
      </c>
      <c r="C86" s="222"/>
      <c r="D86" s="222"/>
      <c r="E86" s="222"/>
      <c r="F86" s="222"/>
      <c r="G86" s="223"/>
    </row>
    <row r="87" spans="2:7" ht="24" customHeight="1" x14ac:dyDescent="0.25">
      <c r="B87" s="221" t="s">
        <v>140</v>
      </c>
      <c r="C87" s="222"/>
      <c r="D87" s="222"/>
      <c r="E87" s="222"/>
      <c r="F87" s="222"/>
      <c r="G87" s="223"/>
    </row>
    <row r="88" spans="2:7" ht="26.25" customHeight="1" x14ac:dyDescent="0.25">
      <c r="B88" s="221" t="s">
        <v>95</v>
      </c>
      <c r="C88" s="222"/>
      <c r="D88" s="222"/>
      <c r="E88" s="222"/>
      <c r="F88" s="222"/>
      <c r="G88" s="223"/>
    </row>
    <row r="89" spans="2:7" ht="31.5" customHeight="1" x14ac:dyDescent="0.25">
      <c r="B89" s="221" t="s">
        <v>81</v>
      </c>
      <c r="C89" s="222"/>
      <c r="D89" s="222"/>
      <c r="E89" s="222"/>
      <c r="F89" s="222"/>
      <c r="G89" s="223"/>
    </row>
    <row r="90" spans="2:7" ht="31.5" customHeight="1" x14ac:dyDescent="0.25">
      <c r="B90" s="221" t="s">
        <v>104</v>
      </c>
      <c r="C90" s="222"/>
      <c r="D90" s="222"/>
      <c r="E90" s="222"/>
      <c r="F90" s="222"/>
      <c r="G90" s="223"/>
    </row>
    <row r="91" spans="2:7" ht="44.25" customHeight="1" x14ac:dyDescent="0.25">
      <c r="B91" s="221" t="s">
        <v>111</v>
      </c>
      <c r="C91" s="222"/>
      <c r="D91" s="222"/>
      <c r="E91" s="222"/>
      <c r="F91" s="222"/>
      <c r="G91" s="223"/>
    </row>
    <row r="92" spans="2:7" ht="44.25" customHeight="1" x14ac:dyDescent="0.25">
      <c r="B92" s="221" t="s">
        <v>137</v>
      </c>
      <c r="C92" s="222"/>
      <c r="D92" s="222"/>
      <c r="E92" s="222"/>
      <c r="F92" s="222"/>
      <c r="G92" s="223"/>
    </row>
    <row r="93" spans="2:7" ht="45.75" customHeight="1" thickBot="1" x14ac:dyDescent="0.3">
      <c r="B93" s="234" t="s">
        <v>73</v>
      </c>
      <c r="C93" s="235"/>
      <c r="D93" s="235"/>
      <c r="E93" s="235"/>
      <c r="F93" s="235"/>
      <c r="G93" s="236"/>
    </row>
    <row r="94" spans="2:7" x14ac:dyDescent="0.25">
      <c r="B94" s="100"/>
      <c r="C94" s="100"/>
      <c r="D94" s="100"/>
      <c r="E94" s="100"/>
      <c r="F94" s="100"/>
      <c r="G94" s="100"/>
    </row>
    <row r="95" spans="2:7" ht="15.75" x14ac:dyDescent="0.25">
      <c r="B95" s="10" t="s">
        <v>2</v>
      </c>
      <c r="C95" s="99"/>
      <c r="D95" s="99"/>
      <c r="E95" s="9"/>
      <c r="F95" s="8"/>
      <c r="G95" s="8"/>
    </row>
    <row r="96" spans="2:7" ht="38.25" customHeight="1" x14ac:dyDescent="0.25">
      <c r="B96" s="173"/>
      <c r="C96" s="7"/>
      <c r="D96" s="99"/>
      <c r="E96" s="6"/>
      <c r="F96" s="5"/>
      <c r="G96" s="5"/>
    </row>
    <row r="97" spans="2:7" ht="16.5" x14ac:dyDescent="0.25">
      <c r="B97" s="174" t="s">
        <v>1</v>
      </c>
      <c r="C97" s="99"/>
      <c r="D97" s="99"/>
      <c r="E97" s="233" t="s">
        <v>0</v>
      </c>
      <c r="F97" s="233"/>
      <c r="G97" s="233"/>
    </row>
  </sheetData>
  <mergeCells count="44">
    <mergeCell ref="B45:F45"/>
    <mergeCell ref="C48:F48"/>
    <mergeCell ref="C49:F49"/>
    <mergeCell ref="C50:F50"/>
    <mergeCell ref="B8:G8"/>
    <mergeCell ref="B9:D9"/>
    <mergeCell ref="C14:G14"/>
    <mergeCell ref="F9:G9"/>
    <mergeCell ref="B11:C13"/>
    <mergeCell ref="B7:G7"/>
    <mergeCell ref="B2:G2"/>
    <mergeCell ref="B3:G3"/>
    <mergeCell ref="B4:G4"/>
    <mergeCell ref="B5:G5"/>
    <mergeCell ref="B6:G6"/>
    <mergeCell ref="E97:G97"/>
    <mergeCell ref="B82:G82"/>
    <mergeCell ref="B84:G84"/>
    <mergeCell ref="B85:G85"/>
    <mergeCell ref="B86:G86"/>
    <mergeCell ref="B87:G87"/>
    <mergeCell ref="B88:G88"/>
    <mergeCell ref="B93:G93"/>
    <mergeCell ref="B89:G89"/>
    <mergeCell ref="B83:G83"/>
    <mergeCell ref="B90:G90"/>
    <mergeCell ref="B91:G91"/>
    <mergeCell ref="B92:G92"/>
    <mergeCell ref="B81:G81"/>
    <mergeCell ref="C74:F74"/>
    <mergeCell ref="B76:G76"/>
    <mergeCell ref="B77:G77"/>
    <mergeCell ref="B78:G78"/>
    <mergeCell ref="D51:D53"/>
    <mergeCell ref="F51:F52"/>
    <mergeCell ref="B75:G75"/>
    <mergeCell ref="B79:G79"/>
    <mergeCell ref="B80:G80"/>
    <mergeCell ref="C69:F69"/>
    <mergeCell ref="C70:F70"/>
    <mergeCell ref="C71:F71"/>
    <mergeCell ref="C72:F72"/>
    <mergeCell ref="C73:F73"/>
    <mergeCell ref="B51:C53"/>
  </mergeCells>
  <pageMargins left="0.7" right="0.7" top="0.75" bottom="0.75" header="0.3" footer="0.3"/>
  <pageSetup paperSize="9" orientation="portrait" r:id="rId1"/>
  <ignoredErrors>
    <ignoredError sqref="G73"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FO57"/>
  <sheetViews>
    <sheetView topLeftCell="EL20" zoomScale="80" zoomScaleNormal="80" workbookViewId="0">
      <selection activeCell="ER13" sqref="ER13"/>
    </sheetView>
  </sheetViews>
  <sheetFormatPr baseColWidth="10" defaultColWidth="10.140625" defaultRowHeight="16.5" x14ac:dyDescent="0.25"/>
  <cols>
    <col min="1" max="1" width="49.5703125" style="46" customWidth="1"/>
    <col min="2" max="44" width="3.28515625" style="46" customWidth="1"/>
    <col min="45" max="45" width="4.5703125" style="46" bestFit="1" customWidth="1"/>
    <col min="46" max="48" width="3.28515625" style="46" customWidth="1"/>
    <col min="49" max="49" width="4.5703125" style="46" bestFit="1" customWidth="1"/>
    <col min="50" max="52" width="3.28515625" style="46" customWidth="1"/>
    <col min="53" max="53" width="4.5703125" style="46" bestFit="1" customWidth="1"/>
    <col min="54" max="56" width="3.28515625" style="46" customWidth="1"/>
    <col min="57" max="57" width="4.5703125" style="46" bestFit="1" customWidth="1"/>
    <col min="58" max="60" width="3.28515625" style="46" customWidth="1"/>
    <col min="61" max="61" width="3.140625" style="46" customWidth="1"/>
    <col min="62" max="64" width="3.28515625" style="46" customWidth="1"/>
    <col min="65" max="65" width="4.5703125" style="46" bestFit="1" customWidth="1"/>
    <col min="66" max="68" width="3.28515625" style="46" customWidth="1"/>
    <col min="69" max="69" width="4.5703125" style="46" bestFit="1" customWidth="1"/>
    <col min="70" max="72" width="3.28515625" style="46" customWidth="1"/>
    <col min="73" max="73" width="4.5703125" style="46" bestFit="1" customWidth="1"/>
    <col min="74" max="76" width="3.28515625" style="46" customWidth="1"/>
    <col min="77" max="77" width="4.5703125" style="46" bestFit="1" customWidth="1"/>
    <col min="78" max="80" width="3.28515625" style="46" customWidth="1"/>
    <col min="81" max="81" width="4.5703125" style="46" bestFit="1" customWidth="1"/>
    <col min="82" max="84" width="3.28515625" style="46" customWidth="1"/>
    <col min="85" max="85" width="4.5703125" style="46" bestFit="1" customWidth="1"/>
    <col min="86" max="88" width="3.28515625" style="46" customWidth="1"/>
    <col min="89" max="89" width="4.5703125" style="46" bestFit="1" customWidth="1"/>
    <col min="90" max="92" width="3.28515625" style="46" customWidth="1"/>
    <col min="93" max="93" width="4.5703125" style="46" bestFit="1" customWidth="1"/>
    <col min="94" max="96" width="3.28515625" style="46" customWidth="1"/>
    <col min="97" max="97" width="4.5703125" style="46" bestFit="1" customWidth="1"/>
    <col min="98" max="100" width="3.28515625" style="46" customWidth="1"/>
    <col min="101" max="101" width="4.5703125" style="46" bestFit="1" customWidth="1"/>
    <col min="102" max="104" width="3.28515625" style="46" customWidth="1"/>
    <col min="105" max="105" width="4.5703125" style="46" bestFit="1" customWidth="1"/>
    <col min="106" max="108" width="3.28515625" style="46" customWidth="1"/>
    <col min="109" max="109" width="4.5703125" style="46" bestFit="1" customWidth="1"/>
    <col min="110" max="112" width="3.28515625" style="46" customWidth="1"/>
    <col min="113" max="113" width="4.5703125" style="46" bestFit="1" customWidth="1"/>
    <col min="114" max="116" width="3.28515625" style="46" customWidth="1"/>
    <col min="117" max="117" width="4.5703125" style="46" bestFit="1" customWidth="1"/>
    <col min="118" max="120" width="3.28515625" style="46" customWidth="1"/>
    <col min="121" max="121" width="4.5703125" style="46" bestFit="1" customWidth="1"/>
    <col min="122" max="124" width="3.28515625" style="46" customWidth="1"/>
    <col min="125" max="125" width="4.5703125" style="46" bestFit="1" customWidth="1"/>
    <col min="126" max="128" width="3.28515625" style="46" customWidth="1"/>
    <col min="129" max="129" width="4.5703125" style="46" bestFit="1" customWidth="1"/>
    <col min="130" max="132" width="3.28515625" style="46" customWidth="1"/>
    <col min="133" max="133" width="4.5703125" style="46" bestFit="1" customWidth="1"/>
    <col min="134" max="136" width="3.28515625" style="46" customWidth="1"/>
    <col min="137" max="137" width="4.5703125" style="46" bestFit="1" customWidth="1"/>
    <col min="138" max="140" width="3.28515625" style="46" customWidth="1"/>
    <col min="141" max="141" width="4.5703125" style="46" bestFit="1" customWidth="1"/>
    <col min="142" max="144" width="3.28515625" style="46" customWidth="1"/>
    <col min="145" max="145" width="4.5703125" style="46" bestFit="1" customWidth="1"/>
    <col min="146" max="146" width="4.5703125" style="46" customWidth="1"/>
    <col min="147" max="147" width="90" style="46" customWidth="1"/>
    <col min="148" max="148" width="17" style="186" customWidth="1"/>
    <col min="149" max="149" width="16.42578125" style="186" customWidth="1"/>
    <col min="150" max="150" width="15.85546875" style="186" customWidth="1"/>
    <col min="151" max="151" width="18.7109375" style="77" customWidth="1"/>
    <col min="152" max="152" width="15.85546875" style="77" customWidth="1"/>
    <col min="153" max="153" width="18.7109375" style="77" customWidth="1"/>
    <col min="154" max="154" width="16.5703125" style="77" customWidth="1"/>
    <col min="155" max="156" width="17.140625" style="77" customWidth="1"/>
    <col min="157" max="157" width="15.5703125" style="77" customWidth="1"/>
    <col min="158" max="160" width="16.7109375" style="46" customWidth="1"/>
    <col min="161" max="161" width="18.28515625" style="46" customWidth="1"/>
    <col min="162" max="163" width="18.5703125" style="46" bestFit="1" customWidth="1"/>
    <col min="164" max="164" width="18.28515625" style="46" bestFit="1" customWidth="1"/>
    <col min="165" max="165" width="20.85546875" style="46" bestFit="1" customWidth="1"/>
    <col min="166" max="166" width="15.140625" style="46" bestFit="1" customWidth="1"/>
    <col min="167" max="168" width="15.42578125" style="46" bestFit="1" customWidth="1"/>
    <col min="169" max="169" width="16.28515625" style="46" bestFit="1" customWidth="1"/>
    <col min="170" max="170" width="16" style="46" bestFit="1" customWidth="1"/>
    <col min="171" max="351" width="10.140625" style="46"/>
    <col min="352" max="352" width="36.28515625" style="46" customWidth="1"/>
    <col min="353" max="376" width="3.28515625" style="46" customWidth="1"/>
    <col min="377" max="377" width="44.140625" style="46" customWidth="1"/>
    <col min="378" max="395" width="9.85546875" style="46" customWidth="1"/>
    <col min="396" max="607" width="10.140625" style="46"/>
    <col min="608" max="608" width="36.28515625" style="46" customWidth="1"/>
    <col min="609" max="632" width="3.28515625" style="46" customWidth="1"/>
    <col min="633" max="633" width="44.140625" style="46" customWidth="1"/>
    <col min="634" max="651" width="9.85546875" style="46" customWidth="1"/>
    <col min="652" max="863" width="10.140625" style="46"/>
    <col min="864" max="864" width="36.28515625" style="46" customWidth="1"/>
    <col min="865" max="888" width="3.28515625" style="46" customWidth="1"/>
    <col min="889" max="889" width="44.140625" style="46" customWidth="1"/>
    <col min="890" max="907" width="9.85546875" style="46" customWidth="1"/>
    <col min="908" max="1119" width="10.140625" style="46"/>
    <col min="1120" max="1120" width="36.28515625" style="46" customWidth="1"/>
    <col min="1121" max="1144" width="3.28515625" style="46" customWidth="1"/>
    <col min="1145" max="1145" width="44.140625" style="46" customWidth="1"/>
    <col min="1146" max="1163" width="9.85546875" style="46" customWidth="1"/>
    <col min="1164" max="1375" width="10.140625" style="46"/>
    <col min="1376" max="1376" width="36.28515625" style="46" customWidth="1"/>
    <col min="1377" max="1400" width="3.28515625" style="46" customWidth="1"/>
    <col min="1401" max="1401" width="44.140625" style="46" customWidth="1"/>
    <col min="1402" max="1419" width="9.85546875" style="46" customWidth="1"/>
    <col min="1420" max="1631" width="10.140625" style="46"/>
    <col min="1632" max="1632" width="36.28515625" style="46" customWidth="1"/>
    <col min="1633" max="1656" width="3.28515625" style="46" customWidth="1"/>
    <col min="1657" max="1657" width="44.140625" style="46" customWidth="1"/>
    <col min="1658" max="1675" width="9.85546875" style="46" customWidth="1"/>
    <col min="1676" max="1887" width="10.140625" style="46"/>
    <col min="1888" max="1888" width="36.28515625" style="46" customWidth="1"/>
    <col min="1889" max="1912" width="3.28515625" style="46" customWidth="1"/>
    <col min="1913" max="1913" width="44.140625" style="46" customWidth="1"/>
    <col min="1914" max="1931" width="9.85546875" style="46" customWidth="1"/>
    <col min="1932" max="2143" width="10.140625" style="46"/>
    <col min="2144" max="2144" width="36.28515625" style="46" customWidth="1"/>
    <col min="2145" max="2168" width="3.28515625" style="46" customWidth="1"/>
    <col min="2169" max="2169" width="44.140625" style="46" customWidth="1"/>
    <col min="2170" max="2187" width="9.85546875" style="46" customWidth="1"/>
    <col min="2188" max="2399" width="10.140625" style="46"/>
    <col min="2400" max="2400" width="36.28515625" style="46" customWidth="1"/>
    <col min="2401" max="2424" width="3.28515625" style="46" customWidth="1"/>
    <col min="2425" max="2425" width="44.140625" style="46" customWidth="1"/>
    <col min="2426" max="2443" width="9.85546875" style="46" customWidth="1"/>
    <col min="2444" max="2655" width="10.140625" style="46"/>
    <col min="2656" max="2656" width="36.28515625" style="46" customWidth="1"/>
    <col min="2657" max="2680" width="3.28515625" style="46" customWidth="1"/>
    <col min="2681" max="2681" width="44.140625" style="46" customWidth="1"/>
    <col min="2682" max="2699" width="9.85546875" style="46" customWidth="1"/>
    <col min="2700" max="2911" width="10.140625" style="46"/>
    <col min="2912" max="2912" width="36.28515625" style="46" customWidth="1"/>
    <col min="2913" max="2936" width="3.28515625" style="46" customWidth="1"/>
    <col min="2937" max="2937" width="44.140625" style="46" customWidth="1"/>
    <col min="2938" max="2955" width="9.85546875" style="46" customWidth="1"/>
    <col min="2956" max="3167" width="10.140625" style="46"/>
    <col min="3168" max="3168" width="36.28515625" style="46" customWidth="1"/>
    <col min="3169" max="3192" width="3.28515625" style="46" customWidth="1"/>
    <col min="3193" max="3193" width="44.140625" style="46" customWidth="1"/>
    <col min="3194" max="3211" width="9.85546875" style="46" customWidth="1"/>
    <col min="3212" max="3423" width="10.140625" style="46"/>
    <col min="3424" max="3424" width="36.28515625" style="46" customWidth="1"/>
    <col min="3425" max="3448" width="3.28515625" style="46" customWidth="1"/>
    <col min="3449" max="3449" width="44.140625" style="46" customWidth="1"/>
    <col min="3450" max="3467" width="9.85546875" style="46" customWidth="1"/>
    <col min="3468" max="3679" width="10.140625" style="46"/>
    <col min="3680" max="3680" width="36.28515625" style="46" customWidth="1"/>
    <col min="3681" max="3704" width="3.28515625" style="46" customWidth="1"/>
    <col min="3705" max="3705" width="44.140625" style="46" customWidth="1"/>
    <col min="3706" max="3723" width="9.85546875" style="46" customWidth="1"/>
    <col min="3724" max="3935" width="10.140625" style="46"/>
    <col min="3936" max="3936" width="36.28515625" style="46" customWidth="1"/>
    <col min="3937" max="3960" width="3.28515625" style="46" customWidth="1"/>
    <col min="3961" max="3961" width="44.140625" style="46" customWidth="1"/>
    <col min="3962" max="3979" width="9.85546875" style="46" customWidth="1"/>
    <col min="3980" max="4191" width="10.140625" style="46"/>
    <col min="4192" max="4192" width="36.28515625" style="46" customWidth="1"/>
    <col min="4193" max="4216" width="3.28515625" style="46" customWidth="1"/>
    <col min="4217" max="4217" width="44.140625" style="46" customWidth="1"/>
    <col min="4218" max="4235" width="9.85546875" style="46" customWidth="1"/>
    <col min="4236" max="4447" width="10.140625" style="46"/>
    <col min="4448" max="4448" width="36.28515625" style="46" customWidth="1"/>
    <col min="4449" max="4472" width="3.28515625" style="46" customWidth="1"/>
    <col min="4473" max="4473" width="44.140625" style="46" customWidth="1"/>
    <col min="4474" max="4491" width="9.85546875" style="46" customWidth="1"/>
    <col min="4492" max="4703" width="10.140625" style="46"/>
    <col min="4704" max="4704" width="36.28515625" style="46" customWidth="1"/>
    <col min="4705" max="4728" width="3.28515625" style="46" customWidth="1"/>
    <col min="4729" max="4729" width="44.140625" style="46" customWidth="1"/>
    <col min="4730" max="4747" width="9.85546875" style="46" customWidth="1"/>
    <col min="4748" max="4959" width="10.140625" style="46"/>
    <col min="4960" max="4960" width="36.28515625" style="46" customWidth="1"/>
    <col min="4961" max="4984" width="3.28515625" style="46" customWidth="1"/>
    <col min="4985" max="4985" width="44.140625" style="46" customWidth="1"/>
    <col min="4986" max="5003" width="9.85546875" style="46" customWidth="1"/>
    <col min="5004" max="5215" width="10.140625" style="46"/>
    <col min="5216" max="5216" width="36.28515625" style="46" customWidth="1"/>
    <col min="5217" max="5240" width="3.28515625" style="46" customWidth="1"/>
    <col min="5241" max="5241" width="44.140625" style="46" customWidth="1"/>
    <col min="5242" max="5259" width="9.85546875" style="46" customWidth="1"/>
    <col min="5260" max="5471" width="10.140625" style="46"/>
    <col min="5472" max="5472" width="36.28515625" style="46" customWidth="1"/>
    <col min="5473" max="5496" width="3.28515625" style="46" customWidth="1"/>
    <col min="5497" max="5497" width="44.140625" style="46" customWidth="1"/>
    <col min="5498" max="5515" width="9.85546875" style="46" customWidth="1"/>
    <col min="5516" max="5727" width="10.140625" style="46"/>
    <col min="5728" max="5728" width="36.28515625" style="46" customWidth="1"/>
    <col min="5729" max="5752" width="3.28515625" style="46" customWidth="1"/>
    <col min="5753" max="5753" width="44.140625" style="46" customWidth="1"/>
    <col min="5754" max="5771" width="9.85546875" style="46" customWidth="1"/>
    <col min="5772" max="5983" width="10.140625" style="46"/>
    <col min="5984" max="5984" width="36.28515625" style="46" customWidth="1"/>
    <col min="5985" max="6008" width="3.28515625" style="46" customWidth="1"/>
    <col min="6009" max="6009" width="44.140625" style="46" customWidth="1"/>
    <col min="6010" max="6027" width="9.85546875" style="46" customWidth="1"/>
    <col min="6028" max="6239" width="10.140625" style="46"/>
    <col min="6240" max="6240" width="36.28515625" style="46" customWidth="1"/>
    <col min="6241" max="6264" width="3.28515625" style="46" customWidth="1"/>
    <col min="6265" max="6265" width="44.140625" style="46" customWidth="1"/>
    <col min="6266" max="6283" width="9.85546875" style="46" customWidth="1"/>
    <col min="6284" max="6495" width="10.140625" style="46"/>
    <col min="6496" max="6496" width="36.28515625" style="46" customWidth="1"/>
    <col min="6497" max="6520" width="3.28515625" style="46" customWidth="1"/>
    <col min="6521" max="6521" width="44.140625" style="46" customWidth="1"/>
    <col min="6522" max="6539" width="9.85546875" style="46" customWidth="1"/>
    <col min="6540" max="6751" width="10.140625" style="46"/>
    <col min="6752" max="6752" width="36.28515625" style="46" customWidth="1"/>
    <col min="6753" max="6776" width="3.28515625" style="46" customWidth="1"/>
    <col min="6777" max="6777" width="44.140625" style="46" customWidth="1"/>
    <col min="6778" max="6795" width="9.85546875" style="46" customWidth="1"/>
    <col min="6796" max="7007" width="10.140625" style="46"/>
    <col min="7008" max="7008" width="36.28515625" style="46" customWidth="1"/>
    <col min="7009" max="7032" width="3.28515625" style="46" customWidth="1"/>
    <col min="7033" max="7033" width="44.140625" style="46" customWidth="1"/>
    <col min="7034" max="7051" width="9.85546875" style="46" customWidth="1"/>
    <col min="7052" max="7263" width="10.140625" style="46"/>
    <col min="7264" max="7264" width="36.28515625" style="46" customWidth="1"/>
    <col min="7265" max="7288" width="3.28515625" style="46" customWidth="1"/>
    <col min="7289" max="7289" width="44.140625" style="46" customWidth="1"/>
    <col min="7290" max="7307" width="9.85546875" style="46" customWidth="1"/>
    <col min="7308" max="7519" width="10.140625" style="46"/>
    <col min="7520" max="7520" width="36.28515625" style="46" customWidth="1"/>
    <col min="7521" max="7544" width="3.28515625" style="46" customWidth="1"/>
    <col min="7545" max="7545" width="44.140625" style="46" customWidth="1"/>
    <col min="7546" max="7563" width="9.85546875" style="46" customWidth="1"/>
    <col min="7564" max="7775" width="10.140625" style="46"/>
    <col min="7776" max="7776" width="36.28515625" style="46" customWidth="1"/>
    <col min="7777" max="7800" width="3.28515625" style="46" customWidth="1"/>
    <col min="7801" max="7801" width="44.140625" style="46" customWidth="1"/>
    <col min="7802" max="7819" width="9.85546875" style="46" customWidth="1"/>
    <col min="7820" max="8031" width="10.140625" style="46"/>
    <col min="8032" max="8032" width="36.28515625" style="46" customWidth="1"/>
    <col min="8033" max="8056" width="3.28515625" style="46" customWidth="1"/>
    <col min="8057" max="8057" width="44.140625" style="46" customWidth="1"/>
    <col min="8058" max="8075" width="9.85546875" style="46" customWidth="1"/>
    <col min="8076" max="8287" width="10.140625" style="46"/>
    <col min="8288" max="8288" width="36.28515625" style="46" customWidth="1"/>
    <col min="8289" max="8312" width="3.28515625" style="46" customWidth="1"/>
    <col min="8313" max="8313" width="44.140625" style="46" customWidth="1"/>
    <col min="8314" max="8331" width="9.85546875" style="46" customWidth="1"/>
    <col min="8332" max="8543" width="10.140625" style="46"/>
    <col min="8544" max="8544" width="36.28515625" style="46" customWidth="1"/>
    <col min="8545" max="8568" width="3.28515625" style="46" customWidth="1"/>
    <col min="8569" max="8569" width="44.140625" style="46" customWidth="1"/>
    <col min="8570" max="8587" width="9.85546875" style="46" customWidth="1"/>
    <col min="8588" max="8799" width="10.140625" style="46"/>
    <col min="8800" max="8800" width="36.28515625" style="46" customWidth="1"/>
    <col min="8801" max="8824" width="3.28515625" style="46" customWidth="1"/>
    <col min="8825" max="8825" width="44.140625" style="46" customWidth="1"/>
    <col min="8826" max="8843" width="9.85546875" style="46" customWidth="1"/>
    <col min="8844" max="9055" width="10.140625" style="46"/>
    <col min="9056" max="9056" width="36.28515625" style="46" customWidth="1"/>
    <col min="9057" max="9080" width="3.28515625" style="46" customWidth="1"/>
    <col min="9081" max="9081" width="44.140625" style="46" customWidth="1"/>
    <col min="9082" max="9099" width="9.85546875" style="46" customWidth="1"/>
    <col min="9100" max="9311" width="10.140625" style="46"/>
    <col min="9312" max="9312" width="36.28515625" style="46" customWidth="1"/>
    <col min="9313" max="9336" width="3.28515625" style="46" customWidth="1"/>
    <col min="9337" max="9337" width="44.140625" style="46" customWidth="1"/>
    <col min="9338" max="9355" width="9.85546875" style="46" customWidth="1"/>
    <col min="9356" max="9567" width="10.140625" style="46"/>
    <col min="9568" max="9568" width="36.28515625" style="46" customWidth="1"/>
    <col min="9569" max="9592" width="3.28515625" style="46" customWidth="1"/>
    <col min="9593" max="9593" width="44.140625" style="46" customWidth="1"/>
    <col min="9594" max="9611" width="9.85546875" style="46" customWidth="1"/>
    <col min="9612" max="9823" width="10.140625" style="46"/>
    <col min="9824" max="9824" width="36.28515625" style="46" customWidth="1"/>
    <col min="9825" max="9848" width="3.28515625" style="46" customWidth="1"/>
    <col min="9849" max="9849" width="44.140625" style="46" customWidth="1"/>
    <col min="9850" max="9867" width="9.85546875" style="46" customWidth="1"/>
    <col min="9868" max="10079" width="10.140625" style="46"/>
    <col min="10080" max="10080" width="36.28515625" style="46" customWidth="1"/>
    <col min="10081" max="10104" width="3.28515625" style="46" customWidth="1"/>
    <col min="10105" max="10105" width="44.140625" style="46" customWidth="1"/>
    <col min="10106" max="10123" width="9.85546875" style="46" customWidth="1"/>
    <col min="10124" max="10335" width="10.140625" style="46"/>
    <col min="10336" max="10336" width="36.28515625" style="46" customWidth="1"/>
    <col min="10337" max="10360" width="3.28515625" style="46" customWidth="1"/>
    <col min="10361" max="10361" width="44.140625" style="46" customWidth="1"/>
    <col min="10362" max="10379" width="9.85546875" style="46" customWidth="1"/>
    <col min="10380" max="10591" width="10.140625" style="46"/>
    <col min="10592" max="10592" width="36.28515625" style="46" customWidth="1"/>
    <col min="10593" max="10616" width="3.28515625" style="46" customWidth="1"/>
    <col min="10617" max="10617" width="44.140625" style="46" customWidth="1"/>
    <col min="10618" max="10635" width="9.85546875" style="46" customWidth="1"/>
    <col min="10636" max="10847" width="10.140625" style="46"/>
    <col min="10848" max="10848" width="36.28515625" style="46" customWidth="1"/>
    <col min="10849" max="10872" width="3.28515625" style="46" customWidth="1"/>
    <col min="10873" max="10873" width="44.140625" style="46" customWidth="1"/>
    <col min="10874" max="10891" width="9.85546875" style="46" customWidth="1"/>
    <col min="10892" max="11103" width="10.140625" style="46"/>
    <col min="11104" max="11104" width="36.28515625" style="46" customWidth="1"/>
    <col min="11105" max="11128" width="3.28515625" style="46" customWidth="1"/>
    <col min="11129" max="11129" width="44.140625" style="46" customWidth="1"/>
    <col min="11130" max="11147" width="9.85546875" style="46" customWidth="1"/>
    <col min="11148" max="11359" width="10.140625" style="46"/>
    <col min="11360" max="11360" width="36.28515625" style="46" customWidth="1"/>
    <col min="11361" max="11384" width="3.28515625" style="46" customWidth="1"/>
    <col min="11385" max="11385" width="44.140625" style="46" customWidth="1"/>
    <col min="11386" max="11403" width="9.85546875" style="46" customWidth="1"/>
    <col min="11404" max="11615" width="10.140625" style="46"/>
    <col min="11616" max="11616" width="36.28515625" style="46" customWidth="1"/>
    <col min="11617" max="11640" width="3.28515625" style="46" customWidth="1"/>
    <col min="11641" max="11641" width="44.140625" style="46" customWidth="1"/>
    <col min="11642" max="11659" width="9.85546875" style="46" customWidth="1"/>
    <col min="11660" max="11871" width="10.140625" style="46"/>
    <col min="11872" max="11872" width="36.28515625" style="46" customWidth="1"/>
    <col min="11873" max="11896" width="3.28515625" style="46" customWidth="1"/>
    <col min="11897" max="11897" width="44.140625" style="46" customWidth="1"/>
    <col min="11898" max="11915" width="9.85546875" style="46" customWidth="1"/>
    <col min="11916" max="12127" width="10.140625" style="46"/>
    <col min="12128" max="12128" width="36.28515625" style="46" customWidth="1"/>
    <col min="12129" max="12152" width="3.28515625" style="46" customWidth="1"/>
    <col min="12153" max="12153" width="44.140625" style="46" customWidth="1"/>
    <col min="12154" max="12171" width="9.85546875" style="46" customWidth="1"/>
    <col min="12172" max="12383" width="10.140625" style="46"/>
    <col min="12384" max="12384" width="36.28515625" style="46" customWidth="1"/>
    <col min="12385" max="12408" width="3.28515625" style="46" customWidth="1"/>
    <col min="12409" max="12409" width="44.140625" style="46" customWidth="1"/>
    <col min="12410" max="12427" width="9.85546875" style="46" customWidth="1"/>
    <col min="12428" max="12639" width="10.140625" style="46"/>
    <col min="12640" max="12640" width="36.28515625" style="46" customWidth="1"/>
    <col min="12641" max="12664" width="3.28515625" style="46" customWidth="1"/>
    <col min="12665" max="12665" width="44.140625" style="46" customWidth="1"/>
    <col min="12666" max="12683" width="9.85546875" style="46" customWidth="1"/>
    <col min="12684" max="12895" width="10.140625" style="46"/>
    <col min="12896" max="12896" width="36.28515625" style="46" customWidth="1"/>
    <col min="12897" max="12920" width="3.28515625" style="46" customWidth="1"/>
    <col min="12921" max="12921" width="44.140625" style="46" customWidth="1"/>
    <col min="12922" max="12939" width="9.85546875" style="46" customWidth="1"/>
    <col min="12940" max="13151" width="10.140625" style="46"/>
    <col min="13152" max="13152" width="36.28515625" style="46" customWidth="1"/>
    <col min="13153" max="13176" width="3.28515625" style="46" customWidth="1"/>
    <col min="13177" max="13177" width="44.140625" style="46" customWidth="1"/>
    <col min="13178" max="13195" width="9.85546875" style="46" customWidth="1"/>
    <col min="13196" max="13407" width="10.140625" style="46"/>
    <col min="13408" max="13408" width="36.28515625" style="46" customWidth="1"/>
    <col min="13409" max="13432" width="3.28515625" style="46" customWidth="1"/>
    <col min="13433" max="13433" width="44.140625" style="46" customWidth="1"/>
    <col min="13434" max="13451" width="9.85546875" style="46" customWidth="1"/>
    <col min="13452" max="13663" width="10.140625" style="46"/>
    <col min="13664" max="13664" width="36.28515625" style="46" customWidth="1"/>
    <col min="13665" max="13688" width="3.28515625" style="46" customWidth="1"/>
    <col min="13689" max="13689" width="44.140625" style="46" customWidth="1"/>
    <col min="13690" max="13707" width="9.85546875" style="46" customWidth="1"/>
    <col min="13708" max="13919" width="10.140625" style="46"/>
    <col min="13920" max="13920" width="36.28515625" style="46" customWidth="1"/>
    <col min="13921" max="13944" width="3.28515625" style="46" customWidth="1"/>
    <col min="13945" max="13945" width="44.140625" style="46" customWidth="1"/>
    <col min="13946" max="13963" width="9.85546875" style="46" customWidth="1"/>
    <col min="13964" max="14175" width="10.140625" style="46"/>
    <col min="14176" max="14176" width="36.28515625" style="46" customWidth="1"/>
    <col min="14177" max="14200" width="3.28515625" style="46" customWidth="1"/>
    <col min="14201" max="14201" width="44.140625" style="46" customWidth="1"/>
    <col min="14202" max="14219" width="9.85546875" style="46" customWidth="1"/>
    <col min="14220" max="14431" width="10.140625" style="46"/>
    <col min="14432" max="14432" width="36.28515625" style="46" customWidth="1"/>
    <col min="14433" max="14456" width="3.28515625" style="46" customWidth="1"/>
    <col min="14457" max="14457" width="44.140625" style="46" customWidth="1"/>
    <col min="14458" max="14475" width="9.85546875" style="46" customWidth="1"/>
    <col min="14476" max="14687" width="10.140625" style="46"/>
    <col min="14688" max="14688" width="36.28515625" style="46" customWidth="1"/>
    <col min="14689" max="14712" width="3.28515625" style="46" customWidth="1"/>
    <col min="14713" max="14713" width="44.140625" style="46" customWidth="1"/>
    <col min="14714" max="14731" width="9.85546875" style="46" customWidth="1"/>
    <col min="14732" max="14943" width="10.140625" style="46"/>
    <col min="14944" max="14944" width="36.28515625" style="46" customWidth="1"/>
    <col min="14945" max="14968" width="3.28515625" style="46" customWidth="1"/>
    <col min="14969" max="14969" width="44.140625" style="46" customWidth="1"/>
    <col min="14970" max="14987" width="9.85546875" style="46" customWidth="1"/>
    <col min="14988" max="15199" width="10.140625" style="46"/>
    <col min="15200" max="15200" width="36.28515625" style="46" customWidth="1"/>
    <col min="15201" max="15224" width="3.28515625" style="46" customWidth="1"/>
    <col min="15225" max="15225" width="44.140625" style="46" customWidth="1"/>
    <col min="15226" max="15243" width="9.85546875" style="46" customWidth="1"/>
    <col min="15244" max="15455" width="10.140625" style="46"/>
    <col min="15456" max="15456" width="36.28515625" style="46" customWidth="1"/>
    <col min="15457" max="15480" width="3.28515625" style="46" customWidth="1"/>
    <col min="15481" max="15481" width="44.140625" style="46" customWidth="1"/>
    <col min="15482" max="15499" width="9.85546875" style="46" customWidth="1"/>
    <col min="15500" max="15711" width="10.140625" style="46"/>
    <col min="15712" max="15712" width="36.28515625" style="46" customWidth="1"/>
    <col min="15713" max="15736" width="3.28515625" style="46" customWidth="1"/>
    <col min="15737" max="15737" width="44.140625" style="46" customWidth="1"/>
    <col min="15738" max="15755" width="9.85546875" style="46" customWidth="1"/>
    <col min="15756" max="15967" width="10.140625" style="46"/>
    <col min="15968" max="15968" width="36.28515625" style="46" customWidth="1"/>
    <col min="15969" max="15992" width="3.28515625" style="46" customWidth="1"/>
    <col min="15993" max="15993" width="44.140625" style="46" customWidth="1"/>
    <col min="15994" max="16011" width="9.85546875" style="46" customWidth="1"/>
    <col min="16012" max="16384" width="10.140625" style="46"/>
  </cols>
  <sheetData>
    <row r="1" spans="1:170" x14ac:dyDescent="0.25">
      <c r="A1" s="273" t="s">
        <v>48</v>
      </c>
      <c r="B1" s="273"/>
      <c r="C1" s="273"/>
      <c r="D1" s="273"/>
      <c r="E1" s="273"/>
      <c r="F1" s="273"/>
      <c r="G1" s="273"/>
      <c r="H1" s="273"/>
      <c r="I1" s="273"/>
      <c r="J1" s="273"/>
      <c r="K1" s="273"/>
      <c r="L1" s="273"/>
      <c r="M1" s="273"/>
      <c r="N1" s="273"/>
      <c r="O1" s="273"/>
      <c r="P1" s="273"/>
      <c r="Q1" s="273"/>
      <c r="R1" s="273"/>
      <c r="S1" s="273"/>
      <c r="T1" s="273"/>
      <c r="U1" s="273"/>
      <c r="V1" s="273"/>
      <c r="W1" s="273"/>
      <c r="X1" s="273"/>
      <c r="Y1" s="273"/>
      <c r="Z1" s="273"/>
      <c r="AA1" s="273"/>
      <c r="AB1" s="273"/>
      <c r="AC1" s="273"/>
      <c r="AD1" s="273"/>
      <c r="AE1" s="273"/>
      <c r="AF1" s="273"/>
      <c r="AG1" s="273"/>
      <c r="AH1" s="273"/>
      <c r="AI1" s="273"/>
      <c r="AJ1" s="273"/>
      <c r="AK1" s="273"/>
      <c r="AL1" s="273"/>
      <c r="AM1" s="273"/>
      <c r="AN1" s="273"/>
      <c r="AO1" s="273"/>
      <c r="AP1" s="273"/>
      <c r="AQ1" s="273"/>
      <c r="AR1" s="273"/>
      <c r="AS1" s="273"/>
      <c r="AT1" s="273"/>
      <c r="AU1" s="273"/>
      <c r="AV1" s="273"/>
      <c r="AW1" s="273"/>
      <c r="AX1" s="273"/>
      <c r="AY1" s="273"/>
      <c r="AZ1" s="273"/>
      <c r="BA1" s="273"/>
      <c r="BB1" s="273"/>
      <c r="BC1" s="273"/>
      <c r="BD1" s="273"/>
      <c r="BE1" s="273"/>
      <c r="BF1" s="273"/>
      <c r="BG1" s="273"/>
      <c r="BH1" s="273"/>
      <c r="BI1" s="273"/>
      <c r="BJ1" s="273"/>
      <c r="BK1" s="273"/>
      <c r="BL1" s="273"/>
      <c r="BM1" s="273"/>
      <c r="BN1" s="273"/>
      <c r="BO1" s="273"/>
      <c r="BP1" s="273"/>
      <c r="BQ1" s="273"/>
      <c r="BR1" s="273"/>
      <c r="BS1" s="273"/>
      <c r="BT1" s="273"/>
      <c r="BU1" s="273"/>
      <c r="BV1" s="273"/>
      <c r="BW1" s="273"/>
      <c r="BX1" s="273"/>
      <c r="BY1" s="273"/>
      <c r="BZ1" s="273"/>
      <c r="CA1" s="273"/>
      <c r="CB1" s="273"/>
      <c r="CC1" s="273"/>
      <c r="CD1" s="273"/>
      <c r="CE1" s="273"/>
      <c r="CF1" s="273"/>
      <c r="CG1" s="273"/>
      <c r="CH1" s="273"/>
      <c r="CI1" s="273"/>
      <c r="CJ1" s="273"/>
      <c r="CK1" s="273"/>
      <c r="CL1" s="273"/>
      <c r="CM1" s="273"/>
      <c r="CN1" s="273"/>
      <c r="CO1" s="273"/>
      <c r="CP1" s="273"/>
      <c r="CQ1" s="273"/>
      <c r="CR1" s="273"/>
      <c r="CS1" s="273"/>
      <c r="CT1" s="273"/>
      <c r="CU1" s="273"/>
      <c r="CV1" s="273"/>
      <c r="CW1" s="273"/>
      <c r="CX1" s="273"/>
      <c r="CY1" s="273"/>
      <c r="CZ1" s="273"/>
      <c r="DA1" s="273"/>
      <c r="DB1" s="273"/>
      <c r="DC1" s="273"/>
      <c r="DD1" s="273"/>
      <c r="DE1" s="273"/>
      <c r="DF1" s="273"/>
      <c r="DG1" s="273"/>
      <c r="DH1" s="273"/>
      <c r="DI1" s="273"/>
      <c r="DJ1" s="273"/>
      <c r="DK1" s="273"/>
      <c r="DL1" s="273"/>
      <c r="DM1" s="273"/>
      <c r="DN1" s="273"/>
      <c r="DO1" s="273"/>
      <c r="DP1" s="273"/>
      <c r="DQ1" s="273"/>
      <c r="DR1" s="273"/>
      <c r="DS1" s="273"/>
      <c r="DT1" s="273"/>
      <c r="DU1" s="273"/>
      <c r="DV1" s="273"/>
      <c r="DW1" s="273"/>
      <c r="DX1" s="273"/>
      <c r="DY1" s="273"/>
      <c r="DZ1" s="273"/>
      <c r="EA1" s="273"/>
      <c r="EB1" s="273"/>
      <c r="EC1" s="273"/>
      <c r="ED1" s="273"/>
      <c r="EE1" s="273"/>
      <c r="EF1" s="273"/>
      <c r="EG1" s="273"/>
      <c r="EH1" s="273"/>
      <c r="EI1" s="273"/>
      <c r="EJ1" s="273"/>
      <c r="EK1" s="273"/>
      <c r="EL1" s="273"/>
      <c r="EM1" s="273"/>
      <c r="EN1" s="273"/>
      <c r="EO1" s="273"/>
      <c r="EP1" s="273"/>
      <c r="EQ1" s="273"/>
      <c r="ER1" s="273"/>
      <c r="ES1" s="273"/>
      <c r="ET1" s="273"/>
      <c r="EU1" s="273"/>
      <c r="EV1" s="273"/>
      <c r="EW1" s="273"/>
      <c r="EX1" s="273"/>
      <c r="EY1" s="273"/>
      <c r="EZ1" s="273"/>
      <c r="FA1" s="273"/>
      <c r="FB1" s="273"/>
      <c r="FC1" s="273"/>
      <c r="FD1" s="273"/>
      <c r="FE1" s="273"/>
      <c r="FF1" s="273"/>
      <c r="FG1" s="273"/>
      <c r="FH1" s="273"/>
      <c r="FI1" s="273"/>
      <c r="FJ1" s="273"/>
      <c r="FK1" s="273"/>
      <c r="FL1" s="273"/>
      <c r="FM1" s="273"/>
      <c r="FN1" s="273"/>
    </row>
    <row r="2" spans="1:170" x14ac:dyDescent="0.25">
      <c r="A2" s="273" t="s">
        <v>47</v>
      </c>
      <c r="B2" s="273"/>
      <c r="C2" s="273"/>
      <c r="D2" s="273"/>
      <c r="E2" s="273"/>
      <c r="F2" s="273"/>
      <c r="G2" s="273"/>
      <c r="H2" s="273"/>
      <c r="I2" s="273"/>
      <c r="J2" s="273"/>
      <c r="K2" s="273"/>
      <c r="L2" s="273"/>
      <c r="M2" s="273"/>
      <c r="N2" s="273"/>
      <c r="O2" s="273"/>
      <c r="P2" s="273"/>
      <c r="Q2" s="273"/>
      <c r="R2" s="273"/>
      <c r="S2" s="273"/>
      <c r="T2" s="273"/>
      <c r="U2" s="273"/>
      <c r="V2" s="273"/>
      <c r="W2" s="273"/>
      <c r="X2" s="273"/>
      <c r="Y2" s="273"/>
      <c r="Z2" s="273"/>
      <c r="AA2" s="273"/>
      <c r="AB2" s="273"/>
      <c r="AC2" s="273"/>
      <c r="AD2" s="273"/>
      <c r="AE2" s="273"/>
      <c r="AF2" s="273"/>
      <c r="AG2" s="273"/>
      <c r="AH2" s="273"/>
      <c r="AI2" s="273"/>
      <c r="AJ2" s="273"/>
      <c r="AK2" s="273"/>
      <c r="AL2" s="273"/>
      <c r="AM2" s="273"/>
      <c r="AN2" s="273"/>
      <c r="AO2" s="273"/>
      <c r="AP2" s="273"/>
      <c r="AQ2" s="273"/>
      <c r="AR2" s="273"/>
      <c r="AS2" s="273"/>
      <c r="AT2" s="273"/>
      <c r="AU2" s="273"/>
      <c r="AV2" s="273"/>
      <c r="AW2" s="273"/>
      <c r="AX2" s="273"/>
      <c r="AY2" s="273"/>
      <c r="AZ2" s="273"/>
      <c r="BA2" s="273"/>
      <c r="BB2" s="273"/>
      <c r="BC2" s="273"/>
      <c r="BD2" s="273"/>
      <c r="BE2" s="273"/>
      <c r="BF2" s="273"/>
      <c r="BG2" s="273"/>
      <c r="BH2" s="273"/>
      <c r="BI2" s="273"/>
      <c r="BJ2" s="273"/>
      <c r="BK2" s="273"/>
      <c r="BL2" s="273"/>
      <c r="BM2" s="273"/>
      <c r="BN2" s="273"/>
      <c r="BO2" s="273"/>
      <c r="BP2" s="273"/>
      <c r="BQ2" s="273"/>
      <c r="BR2" s="273"/>
      <c r="BS2" s="273"/>
      <c r="BT2" s="273"/>
      <c r="BU2" s="273"/>
      <c r="BV2" s="273"/>
      <c r="BW2" s="273"/>
      <c r="BX2" s="273"/>
      <c r="BY2" s="273"/>
      <c r="BZ2" s="273"/>
      <c r="CA2" s="273"/>
      <c r="CB2" s="273"/>
      <c r="CC2" s="273"/>
      <c r="CD2" s="273"/>
      <c r="CE2" s="273"/>
      <c r="CF2" s="273"/>
      <c r="CG2" s="273"/>
      <c r="CH2" s="273"/>
      <c r="CI2" s="273"/>
      <c r="CJ2" s="273"/>
      <c r="CK2" s="273"/>
      <c r="CL2" s="273"/>
      <c r="CM2" s="273"/>
      <c r="CN2" s="273"/>
      <c r="CO2" s="273"/>
      <c r="CP2" s="273"/>
      <c r="CQ2" s="273"/>
      <c r="CR2" s="273"/>
      <c r="CS2" s="273"/>
      <c r="CT2" s="273"/>
      <c r="CU2" s="273"/>
      <c r="CV2" s="273"/>
      <c r="CW2" s="273"/>
      <c r="CX2" s="273"/>
      <c r="CY2" s="273"/>
      <c r="CZ2" s="273"/>
      <c r="DA2" s="273"/>
      <c r="DB2" s="273"/>
      <c r="DC2" s="273"/>
      <c r="DD2" s="273"/>
      <c r="DE2" s="273"/>
      <c r="DF2" s="273"/>
      <c r="DG2" s="273"/>
      <c r="DH2" s="273"/>
      <c r="DI2" s="273"/>
      <c r="DJ2" s="273"/>
      <c r="DK2" s="273"/>
      <c r="DL2" s="273"/>
      <c r="DM2" s="273"/>
      <c r="DN2" s="273"/>
      <c r="DO2" s="273"/>
      <c r="DP2" s="273"/>
      <c r="DQ2" s="273"/>
      <c r="DR2" s="273"/>
      <c r="DS2" s="273"/>
      <c r="DT2" s="273"/>
      <c r="DU2" s="273"/>
      <c r="DV2" s="273"/>
      <c r="DW2" s="273"/>
      <c r="DX2" s="273"/>
      <c r="DY2" s="273"/>
      <c r="DZ2" s="273"/>
      <c r="EA2" s="273"/>
      <c r="EB2" s="273"/>
      <c r="EC2" s="273"/>
      <c r="ED2" s="273"/>
      <c r="EE2" s="273"/>
      <c r="EF2" s="273"/>
      <c r="EG2" s="273"/>
      <c r="EH2" s="273"/>
      <c r="EI2" s="273"/>
      <c r="EJ2" s="273"/>
      <c r="EK2" s="273"/>
      <c r="EL2" s="273"/>
      <c r="EM2" s="273"/>
      <c r="EN2" s="273"/>
      <c r="EO2" s="273"/>
      <c r="EP2" s="273"/>
      <c r="EQ2" s="273"/>
      <c r="ER2" s="273"/>
      <c r="ES2" s="273"/>
      <c r="ET2" s="273"/>
      <c r="EU2" s="273"/>
      <c r="EV2" s="273"/>
      <c r="EW2" s="273"/>
      <c r="EX2" s="273"/>
      <c r="EY2" s="273"/>
      <c r="EZ2" s="273"/>
      <c r="FA2" s="273"/>
      <c r="FB2" s="273"/>
      <c r="FC2" s="273"/>
      <c r="FD2" s="273"/>
      <c r="FE2" s="273"/>
      <c r="FF2" s="273"/>
      <c r="FG2" s="273"/>
      <c r="FH2" s="273"/>
      <c r="FI2" s="273"/>
      <c r="FJ2" s="273"/>
      <c r="FK2" s="273"/>
      <c r="FL2" s="273"/>
      <c r="FM2" s="273"/>
      <c r="FN2" s="273"/>
    </row>
    <row r="3" spans="1:170" ht="23.25" customHeight="1" x14ac:dyDescent="0.25">
      <c r="A3" s="273" t="s">
        <v>82</v>
      </c>
      <c r="B3" s="273"/>
      <c r="C3" s="273"/>
      <c r="D3" s="273"/>
      <c r="E3" s="273"/>
      <c r="F3" s="273"/>
      <c r="G3" s="273"/>
      <c r="H3" s="273"/>
      <c r="I3" s="273"/>
      <c r="J3" s="273"/>
      <c r="K3" s="273"/>
      <c r="L3" s="273"/>
      <c r="M3" s="273"/>
      <c r="N3" s="273"/>
      <c r="O3" s="273"/>
      <c r="P3" s="273"/>
      <c r="Q3" s="273"/>
      <c r="R3" s="273"/>
      <c r="S3" s="273"/>
      <c r="T3" s="273"/>
      <c r="U3" s="273"/>
      <c r="V3" s="273"/>
      <c r="W3" s="273"/>
      <c r="X3" s="273"/>
      <c r="Y3" s="273"/>
      <c r="Z3" s="273"/>
      <c r="AA3" s="273"/>
      <c r="AB3" s="273"/>
      <c r="AC3" s="273"/>
      <c r="AD3" s="273"/>
      <c r="AE3" s="273"/>
      <c r="AF3" s="273"/>
      <c r="AG3" s="273"/>
      <c r="AH3" s="273"/>
      <c r="AI3" s="273"/>
      <c r="AJ3" s="273"/>
      <c r="AK3" s="273"/>
      <c r="AL3" s="273"/>
      <c r="AM3" s="273"/>
      <c r="AN3" s="273"/>
      <c r="AO3" s="273"/>
      <c r="AP3" s="273"/>
      <c r="AQ3" s="273"/>
      <c r="AR3" s="273"/>
      <c r="AS3" s="273"/>
      <c r="AT3" s="273"/>
      <c r="AU3" s="273"/>
      <c r="AV3" s="273"/>
      <c r="AW3" s="273"/>
      <c r="AX3" s="273"/>
      <c r="AY3" s="273"/>
      <c r="AZ3" s="273"/>
      <c r="BA3" s="273"/>
      <c r="BB3" s="273"/>
      <c r="BC3" s="273"/>
      <c r="BD3" s="273"/>
      <c r="BE3" s="273"/>
      <c r="BF3" s="273"/>
      <c r="BG3" s="273"/>
      <c r="BH3" s="273"/>
      <c r="BI3" s="273"/>
      <c r="BJ3" s="273"/>
      <c r="BK3" s="273"/>
      <c r="BL3" s="273"/>
      <c r="BM3" s="273"/>
      <c r="BN3" s="273"/>
      <c r="BO3" s="273"/>
      <c r="BP3" s="273"/>
      <c r="BQ3" s="273"/>
      <c r="BR3" s="273"/>
      <c r="BS3" s="273"/>
      <c r="BT3" s="273"/>
      <c r="BU3" s="273"/>
      <c r="BV3" s="273"/>
      <c r="BW3" s="273"/>
      <c r="BX3" s="273"/>
      <c r="BY3" s="273"/>
      <c r="BZ3" s="273"/>
      <c r="CA3" s="273"/>
      <c r="CB3" s="273"/>
      <c r="CC3" s="273"/>
      <c r="CD3" s="273"/>
      <c r="CE3" s="273"/>
      <c r="CF3" s="273"/>
      <c r="CG3" s="273"/>
      <c r="CH3" s="273"/>
      <c r="CI3" s="273"/>
      <c r="CJ3" s="273"/>
      <c r="CK3" s="273"/>
      <c r="CL3" s="273"/>
      <c r="CM3" s="273"/>
      <c r="CN3" s="273"/>
      <c r="CO3" s="273"/>
      <c r="CP3" s="273"/>
      <c r="CQ3" s="273"/>
      <c r="CR3" s="273"/>
      <c r="CS3" s="273"/>
      <c r="CT3" s="273"/>
      <c r="CU3" s="273"/>
      <c r="CV3" s="273"/>
      <c r="CW3" s="273"/>
      <c r="CX3" s="273"/>
      <c r="CY3" s="273"/>
      <c r="CZ3" s="273"/>
      <c r="DA3" s="273"/>
      <c r="DB3" s="273"/>
      <c r="DC3" s="273"/>
      <c r="DD3" s="273"/>
      <c r="DE3" s="273"/>
      <c r="DF3" s="273"/>
      <c r="DG3" s="273"/>
      <c r="DH3" s="273"/>
      <c r="DI3" s="273"/>
      <c r="DJ3" s="273"/>
      <c r="DK3" s="273"/>
      <c r="DL3" s="273"/>
      <c r="DM3" s="273"/>
      <c r="DN3" s="273"/>
      <c r="DO3" s="273"/>
      <c r="DP3" s="273"/>
      <c r="DQ3" s="273"/>
      <c r="DR3" s="273"/>
      <c r="DS3" s="273"/>
      <c r="DT3" s="273"/>
      <c r="DU3" s="273"/>
      <c r="DV3" s="273"/>
      <c r="DW3" s="273"/>
      <c r="DX3" s="273"/>
      <c r="DY3" s="273"/>
      <c r="DZ3" s="273"/>
      <c r="EA3" s="273"/>
      <c r="EB3" s="273"/>
      <c r="EC3" s="273"/>
      <c r="ED3" s="273"/>
      <c r="EE3" s="273"/>
      <c r="EF3" s="273"/>
      <c r="EG3" s="273"/>
      <c r="EH3" s="273"/>
      <c r="EI3" s="273"/>
      <c r="EJ3" s="273"/>
      <c r="EK3" s="273"/>
      <c r="EL3" s="273"/>
      <c r="EM3" s="273"/>
      <c r="EN3" s="273"/>
      <c r="EO3" s="273"/>
      <c r="EP3" s="273"/>
      <c r="EQ3" s="273"/>
      <c r="ER3" s="273"/>
      <c r="ES3" s="273"/>
      <c r="ET3" s="273"/>
      <c r="EU3" s="273"/>
      <c r="EV3" s="273"/>
      <c r="EW3" s="273"/>
      <c r="EX3" s="273"/>
      <c r="EY3" s="273"/>
      <c r="EZ3" s="273"/>
      <c r="FA3" s="273"/>
      <c r="FB3" s="273"/>
      <c r="FC3" s="273"/>
      <c r="FD3" s="273"/>
      <c r="FE3" s="273"/>
      <c r="FF3" s="273"/>
      <c r="FG3" s="273"/>
      <c r="FH3" s="273"/>
      <c r="FI3" s="273"/>
      <c r="FJ3" s="273"/>
      <c r="FK3" s="273"/>
      <c r="FL3" s="273"/>
      <c r="FM3" s="273"/>
      <c r="FN3" s="273"/>
    </row>
    <row r="4" spans="1:170" ht="10.5" customHeight="1" x14ac:dyDescent="0.25">
      <c r="A4" s="273"/>
      <c r="B4" s="273"/>
      <c r="C4" s="273"/>
      <c r="D4" s="273"/>
      <c r="E4" s="273"/>
      <c r="F4" s="273"/>
      <c r="G4" s="273"/>
      <c r="H4" s="273"/>
      <c r="I4" s="273"/>
      <c r="J4" s="273"/>
      <c r="K4" s="273"/>
      <c r="L4" s="273"/>
      <c r="M4" s="273"/>
      <c r="N4" s="273"/>
      <c r="O4" s="273"/>
      <c r="P4" s="273"/>
      <c r="Q4" s="273"/>
      <c r="R4" s="273"/>
      <c r="S4" s="273"/>
      <c r="T4" s="273"/>
      <c r="U4" s="273"/>
      <c r="V4" s="273"/>
      <c r="W4" s="273"/>
      <c r="X4" s="273"/>
      <c r="Y4" s="273"/>
      <c r="Z4" s="273"/>
      <c r="AA4" s="273"/>
      <c r="AB4" s="273"/>
      <c r="AC4" s="273"/>
      <c r="AD4" s="273"/>
      <c r="AE4" s="273"/>
      <c r="AF4" s="273"/>
      <c r="AG4" s="273"/>
      <c r="AH4" s="273"/>
      <c r="AI4" s="273"/>
      <c r="AJ4" s="273"/>
      <c r="AK4" s="273"/>
      <c r="AL4" s="273"/>
      <c r="AM4" s="273"/>
      <c r="AN4" s="273"/>
      <c r="AO4" s="273"/>
      <c r="AP4" s="273"/>
      <c r="AQ4" s="273"/>
      <c r="AR4" s="273"/>
      <c r="AS4" s="273"/>
      <c r="AT4" s="273"/>
      <c r="AU4" s="273"/>
      <c r="AV4" s="273"/>
      <c r="AW4" s="273"/>
      <c r="AX4" s="273"/>
      <c r="AY4" s="273"/>
      <c r="AZ4" s="273"/>
      <c r="BA4" s="273"/>
      <c r="BB4" s="273"/>
      <c r="BC4" s="273"/>
      <c r="BD4" s="273"/>
      <c r="BE4" s="273"/>
      <c r="BF4" s="273"/>
      <c r="BG4" s="273"/>
      <c r="BH4" s="273"/>
      <c r="BI4" s="273"/>
      <c r="BJ4" s="273"/>
      <c r="BK4" s="273"/>
      <c r="BL4" s="273"/>
      <c r="BM4" s="273"/>
      <c r="BN4" s="273"/>
      <c r="BO4" s="273"/>
      <c r="BP4" s="273"/>
      <c r="BQ4" s="273"/>
      <c r="BR4" s="273"/>
      <c r="BS4" s="273"/>
      <c r="BT4" s="273"/>
      <c r="BU4" s="273"/>
      <c r="BV4" s="273"/>
      <c r="BW4" s="273"/>
      <c r="BX4" s="273"/>
      <c r="BY4" s="273"/>
      <c r="BZ4" s="273"/>
      <c r="CA4" s="273"/>
      <c r="CB4" s="273"/>
      <c r="CC4" s="273"/>
      <c r="CD4" s="273"/>
      <c r="CE4" s="273"/>
      <c r="CF4" s="273"/>
      <c r="CG4" s="273"/>
      <c r="CH4" s="273"/>
      <c r="CI4" s="273"/>
      <c r="CJ4" s="273"/>
      <c r="CK4" s="273"/>
      <c r="CL4" s="273"/>
      <c r="CM4" s="273"/>
      <c r="CN4" s="273"/>
      <c r="CO4" s="273"/>
      <c r="CP4" s="273"/>
      <c r="CQ4" s="273"/>
      <c r="CR4" s="273"/>
      <c r="CS4" s="273"/>
      <c r="CT4" s="273"/>
      <c r="CU4" s="273"/>
      <c r="CV4" s="273"/>
      <c r="CW4" s="273"/>
      <c r="CX4" s="273"/>
      <c r="CY4" s="273"/>
      <c r="CZ4" s="273"/>
      <c r="DA4" s="273"/>
      <c r="DB4" s="273"/>
      <c r="DC4" s="273"/>
      <c r="DD4" s="273"/>
      <c r="DE4" s="273"/>
      <c r="DF4" s="273"/>
      <c r="DG4" s="273"/>
      <c r="DH4" s="273"/>
      <c r="DI4" s="273"/>
      <c r="DJ4" s="273"/>
      <c r="DK4" s="273"/>
      <c r="DL4" s="273"/>
      <c r="DM4" s="273"/>
      <c r="DN4" s="273"/>
      <c r="DO4" s="273"/>
      <c r="DP4" s="273"/>
      <c r="DQ4" s="273"/>
      <c r="DR4" s="273"/>
      <c r="DS4" s="273"/>
      <c r="DT4" s="273"/>
      <c r="DU4" s="273"/>
      <c r="DV4" s="273"/>
      <c r="DW4" s="273"/>
      <c r="DX4" s="273"/>
      <c r="DY4" s="273"/>
      <c r="DZ4" s="273"/>
      <c r="EA4" s="273"/>
      <c r="EB4" s="273"/>
      <c r="EC4" s="273"/>
      <c r="ED4" s="273"/>
      <c r="EE4" s="273"/>
      <c r="EF4" s="273"/>
      <c r="EG4" s="273"/>
      <c r="EH4" s="273"/>
      <c r="EI4" s="273"/>
      <c r="EJ4" s="273"/>
      <c r="EK4" s="273"/>
      <c r="EL4" s="273"/>
      <c r="EM4" s="273"/>
      <c r="EN4" s="273"/>
      <c r="EO4" s="273"/>
      <c r="EP4" s="273"/>
      <c r="EQ4" s="273"/>
      <c r="ER4" s="274"/>
      <c r="ES4" s="274"/>
      <c r="ET4" s="274"/>
      <c r="EU4" s="158"/>
      <c r="EV4" s="140"/>
      <c r="EW4" s="140"/>
      <c r="EX4" s="131"/>
      <c r="EY4" s="131"/>
      <c r="EZ4" s="131"/>
      <c r="FA4" s="47"/>
    </row>
    <row r="5" spans="1:170" ht="32.25" customHeight="1" x14ac:dyDescent="0.25">
      <c r="A5" s="273" t="str">
        <f>+PO!B6</f>
        <v>CMA-DTE-SEP-192-2021</v>
      </c>
      <c r="B5" s="273"/>
      <c r="C5" s="273"/>
      <c r="D5" s="273"/>
      <c r="E5" s="273"/>
      <c r="F5" s="273"/>
      <c r="G5" s="273"/>
      <c r="H5" s="273"/>
      <c r="I5" s="273"/>
      <c r="J5" s="273"/>
      <c r="K5" s="273"/>
      <c r="L5" s="273"/>
      <c r="M5" s="273"/>
      <c r="N5" s="273"/>
      <c r="O5" s="273"/>
      <c r="P5" s="273"/>
      <c r="Q5" s="273"/>
      <c r="R5" s="273"/>
      <c r="S5" s="273"/>
      <c r="T5" s="273"/>
      <c r="U5" s="273"/>
      <c r="V5" s="273"/>
      <c r="W5" s="273"/>
      <c r="X5" s="273"/>
      <c r="Y5" s="273"/>
      <c r="Z5" s="273"/>
      <c r="AA5" s="273"/>
      <c r="AB5" s="273"/>
      <c r="AC5" s="273"/>
      <c r="AD5" s="273"/>
      <c r="AE5" s="273"/>
      <c r="AF5" s="273"/>
      <c r="AG5" s="273"/>
      <c r="AH5" s="273"/>
      <c r="AI5" s="273"/>
      <c r="AJ5" s="273"/>
      <c r="AK5" s="273"/>
      <c r="AL5" s="273"/>
      <c r="AM5" s="273"/>
      <c r="AN5" s="273"/>
      <c r="AO5" s="273"/>
      <c r="AP5" s="273"/>
      <c r="AQ5" s="273"/>
      <c r="AR5" s="273"/>
      <c r="AS5" s="273"/>
      <c r="AT5" s="273"/>
      <c r="AU5" s="273"/>
      <c r="AV5" s="273"/>
      <c r="AW5" s="273"/>
      <c r="AX5" s="273"/>
      <c r="AY5" s="273"/>
      <c r="AZ5" s="273"/>
      <c r="BA5" s="273"/>
      <c r="BB5" s="273"/>
      <c r="BC5" s="273"/>
      <c r="BD5" s="273"/>
      <c r="BE5" s="273"/>
      <c r="BF5" s="273"/>
      <c r="BG5" s="273"/>
      <c r="BH5" s="273"/>
      <c r="BI5" s="273"/>
      <c r="BJ5" s="273"/>
      <c r="BK5" s="273"/>
      <c r="BL5" s="273"/>
      <c r="BM5" s="273"/>
      <c r="BN5" s="273"/>
      <c r="BO5" s="273"/>
      <c r="BP5" s="273"/>
      <c r="BQ5" s="273"/>
      <c r="BR5" s="273"/>
      <c r="BS5" s="273"/>
      <c r="BT5" s="273"/>
      <c r="BU5" s="273"/>
      <c r="BV5" s="273"/>
      <c r="BW5" s="273"/>
      <c r="BX5" s="273"/>
      <c r="BY5" s="273"/>
      <c r="BZ5" s="273"/>
      <c r="CA5" s="273"/>
      <c r="CB5" s="273"/>
      <c r="CC5" s="273"/>
      <c r="CD5" s="273"/>
      <c r="CE5" s="273"/>
      <c r="CF5" s="273"/>
      <c r="CG5" s="273"/>
      <c r="CH5" s="273"/>
      <c r="CI5" s="273"/>
      <c r="CJ5" s="273"/>
      <c r="CK5" s="273"/>
      <c r="CL5" s="273"/>
      <c r="CM5" s="273"/>
      <c r="CN5" s="273"/>
      <c r="CO5" s="273"/>
      <c r="CP5" s="273"/>
      <c r="CQ5" s="273"/>
      <c r="CR5" s="273"/>
      <c r="CS5" s="273"/>
      <c r="CT5" s="273"/>
      <c r="CU5" s="273"/>
      <c r="CV5" s="273"/>
      <c r="CW5" s="273"/>
      <c r="CX5" s="273"/>
      <c r="CY5" s="273"/>
      <c r="CZ5" s="273"/>
      <c r="DA5" s="273"/>
      <c r="DB5" s="273"/>
      <c r="DC5" s="273"/>
      <c r="DD5" s="273"/>
      <c r="DE5" s="273"/>
      <c r="DF5" s="273"/>
      <c r="DG5" s="273"/>
      <c r="DH5" s="273"/>
      <c r="DI5" s="273"/>
      <c r="DJ5" s="273"/>
      <c r="DK5" s="273"/>
      <c r="DL5" s="273"/>
      <c r="DM5" s="273"/>
      <c r="DN5" s="273"/>
      <c r="DO5" s="273"/>
      <c r="DP5" s="273"/>
      <c r="DQ5" s="273"/>
      <c r="DR5" s="273"/>
      <c r="DS5" s="273"/>
      <c r="DT5" s="273"/>
      <c r="DU5" s="273"/>
      <c r="DV5" s="273"/>
      <c r="DW5" s="273"/>
      <c r="DX5" s="273"/>
      <c r="DY5" s="273"/>
      <c r="DZ5" s="273"/>
      <c r="EA5" s="273"/>
      <c r="EB5" s="273"/>
      <c r="EC5" s="273"/>
      <c r="ED5" s="273"/>
      <c r="EE5" s="273"/>
      <c r="EF5" s="273"/>
      <c r="EG5" s="273"/>
      <c r="EH5" s="273"/>
      <c r="EI5" s="273"/>
      <c r="EJ5" s="273"/>
      <c r="EK5" s="273"/>
      <c r="EL5" s="273"/>
      <c r="EM5" s="273"/>
      <c r="EN5" s="273"/>
      <c r="EO5" s="273"/>
      <c r="EP5" s="273"/>
      <c r="EQ5" s="273"/>
      <c r="ER5" s="273"/>
      <c r="ES5" s="273"/>
      <c r="ET5" s="273"/>
      <c r="EU5" s="273"/>
      <c r="EV5" s="273"/>
      <c r="EW5" s="273"/>
      <c r="EX5" s="273"/>
      <c r="EY5" s="273"/>
      <c r="EZ5" s="273"/>
      <c r="FA5" s="273"/>
      <c r="FB5" s="273"/>
      <c r="FC5" s="273"/>
      <c r="FD5" s="273"/>
      <c r="FE5" s="273"/>
      <c r="FF5" s="273"/>
      <c r="FG5" s="273"/>
      <c r="FH5" s="273"/>
      <c r="FI5" s="273"/>
      <c r="FJ5" s="273"/>
      <c r="FK5" s="273"/>
      <c r="FL5" s="273"/>
      <c r="FM5" s="273"/>
      <c r="FN5" s="273"/>
    </row>
    <row r="6" spans="1:170" ht="38.25" customHeight="1" x14ac:dyDescent="0.25">
      <c r="A6" s="278" t="str">
        <f>+PO!$B$7</f>
        <v>INTERVENTORIA PARA LA ATENCION DE VIAS REGIONALES  EN EL DEPARTAMENTO DE CAUCA CON OBRAS DE  MEJORAMIENTO EN EL MARCO DEL PROGRAMA DE OBRA PUBLICA " VÍAS PARA LA CONEXIÓN DE TERRITORIOS, EL CRECIMIENTO SOSTENIBLE Y LA REACTIVACIÓN 2.0</v>
      </c>
      <c r="B6" s="278"/>
      <c r="C6" s="278"/>
      <c r="D6" s="278"/>
      <c r="E6" s="278"/>
      <c r="F6" s="278"/>
      <c r="G6" s="278"/>
      <c r="H6" s="278"/>
      <c r="I6" s="278"/>
      <c r="J6" s="278"/>
      <c r="K6" s="278"/>
      <c r="L6" s="278"/>
      <c r="M6" s="278"/>
      <c r="N6" s="278"/>
      <c r="O6" s="278"/>
      <c r="P6" s="278"/>
      <c r="Q6" s="278"/>
      <c r="R6" s="278"/>
      <c r="S6" s="278"/>
      <c r="T6" s="278"/>
      <c r="U6" s="278"/>
      <c r="V6" s="278"/>
      <c r="W6" s="278"/>
      <c r="X6" s="278"/>
      <c r="Y6" s="278"/>
      <c r="Z6" s="278"/>
      <c r="AA6" s="278"/>
      <c r="AB6" s="278"/>
      <c r="AC6" s="278"/>
      <c r="AD6" s="278"/>
      <c r="AE6" s="278"/>
      <c r="AF6" s="278"/>
      <c r="AG6" s="278"/>
      <c r="AH6" s="278"/>
      <c r="AI6" s="278"/>
      <c r="AJ6" s="278"/>
      <c r="AK6" s="278"/>
      <c r="AL6" s="278"/>
      <c r="AM6" s="278"/>
      <c r="AN6" s="278"/>
      <c r="AO6" s="278"/>
      <c r="AP6" s="278"/>
      <c r="AQ6" s="278"/>
      <c r="AR6" s="278"/>
      <c r="AS6" s="278"/>
      <c r="AT6" s="278"/>
      <c r="AU6" s="278"/>
      <c r="AV6" s="278"/>
      <c r="AW6" s="278"/>
      <c r="AX6" s="278"/>
      <c r="AY6" s="278"/>
      <c r="AZ6" s="278"/>
      <c r="BA6" s="278"/>
      <c r="BB6" s="278"/>
      <c r="BC6" s="278"/>
      <c r="BD6" s="278"/>
      <c r="BE6" s="278"/>
      <c r="BF6" s="278"/>
      <c r="BG6" s="278"/>
      <c r="BH6" s="278"/>
      <c r="BI6" s="278"/>
      <c r="BJ6" s="278"/>
      <c r="BK6" s="278"/>
      <c r="BL6" s="278"/>
      <c r="BM6" s="278"/>
      <c r="BN6" s="278"/>
      <c r="BO6" s="278"/>
      <c r="BP6" s="278"/>
      <c r="BQ6" s="278"/>
      <c r="BR6" s="278"/>
      <c r="BS6" s="278"/>
      <c r="BT6" s="278"/>
      <c r="BU6" s="278"/>
      <c r="BV6" s="278"/>
      <c r="BW6" s="278"/>
      <c r="BX6" s="278"/>
      <c r="BY6" s="278"/>
      <c r="BZ6" s="278"/>
      <c r="CA6" s="278"/>
      <c r="CB6" s="278"/>
      <c r="CC6" s="278"/>
      <c r="CD6" s="278"/>
      <c r="CE6" s="278"/>
      <c r="CF6" s="278"/>
      <c r="CG6" s="278"/>
      <c r="CH6" s="278"/>
      <c r="CI6" s="278"/>
      <c r="CJ6" s="278"/>
      <c r="CK6" s="278"/>
      <c r="CL6" s="278"/>
      <c r="CM6" s="278"/>
      <c r="CN6" s="278"/>
      <c r="CO6" s="278"/>
      <c r="CP6" s="278"/>
      <c r="CQ6" s="278"/>
      <c r="CR6" s="278"/>
      <c r="CS6" s="278"/>
      <c r="CT6" s="278"/>
      <c r="CU6" s="278"/>
      <c r="CV6" s="278"/>
      <c r="CW6" s="278"/>
      <c r="CX6" s="278"/>
      <c r="CY6" s="278"/>
      <c r="CZ6" s="278"/>
      <c r="DA6" s="278"/>
      <c r="DB6" s="278"/>
      <c r="DC6" s="278"/>
      <c r="DD6" s="278"/>
      <c r="DE6" s="278"/>
      <c r="DF6" s="278"/>
      <c r="DG6" s="278"/>
      <c r="DH6" s="278"/>
      <c r="DI6" s="278"/>
      <c r="DJ6" s="278"/>
      <c r="DK6" s="278"/>
      <c r="DL6" s="278"/>
      <c r="DM6" s="278"/>
      <c r="DN6" s="278"/>
      <c r="DO6" s="278"/>
      <c r="DP6" s="278"/>
      <c r="DQ6" s="278"/>
      <c r="DR6" s="278"/>
      <c r="DS6" s="278"/>
      <c r="DT6" s="278"/>
      <c r="DU6" s="278"/>
      <c r="DV6" s="278"/>
      <c r="DW6" s="278"/>
      <c r="DX6" s="278"/>
      <c r="DY6" s="278"/>
      <c r="DZ6" s="278"/>
      <c r="EA6" s="278"/>
      <c r="EB6" s="278"/>
      <c r="EC6" s="278"/>
      <c r="ED6" s="278"/>
      <c r="EE6" s="278"/>
      <c r="EF6" s="278"/>
      <c r="EG6" s="278"/>
      <c r="EH6" s="278"/>
      <c r="EI6" s="278"/>
      <c r="EJ6" s="278"/>
      <c r="EK6" s="278"/>
      <c r="EL6" s="278"/>
      <c r="EM6" s="278"/>
      <c r="EN6" s="278"/>
      <c r="EO6" s="278"/>
      <c r="EP6" s="278"/>
      <c r="EQ6" s="278"/>
      <c r="ER6" s="278"/>
      <c r="ES6" s="278"/>
      <c r="ET6" s="278"/>
      <c r="EU6" s="278"/>
      <c r="EV6" s="278"/>
      <c r="EW6" s="278"/>
      <c r="EX6" s="278"/>
      <c r="EY6" s="278"/>
      <c r="EZ6" s="278"/>
      <c r="FA6" s="278"/>
      <c r="FB6" s="278"/>
      <c r="FC6" s="278"/>
      <c r="FD6" s="278"/>
      <c r="FE6" s="278"/>
      <c r="FF6" s="278"/>
      <c r="FG6" s="278"/>
      <c r="FH6" s="278"/>
      <c r="FI6" s="278"/>
      <c r="FJ6" s="278"/>
      <c r="FK6" s="278"/>
      <c r="FL6" s="278"/>
      <c r="FM6" s="278"/>
      <c r="FN6" s="278"/>
    </row>
    <row r="7" spans="1:170" x14ac:dyDescent="0.25">
      <c r="A7" s="209"/>
      <c r="B7" s="209"/>
      <c r="C7" s="209"/>
      <c r="D7" s="209"/>
      <c r="E7" s="209"/>
      <c r="F7" s="209"/>
      <c r="G7" s="209"/>
      <c r="H7" s="209"/>
      <c r="I7" s="209"/>
      <c r="J7" s="209"/>
      <c r="K7" s="209"/>
      <c r="L7" s="209"/>
      <c r="M7" s="209"/>
      <c r="N7" s="209"/>
      <c r="O7" s="209"/>
      <c r="P7" s="209"/>
      <c r="Q7" s="209"/>
      <c r="R7" s="209"/>
      <c r="S7" s="209"/>
      <c r="T7" s="209"/>
      <c r="U7" s="209"/>
      <c r="V7" s="209"/>
      <c r="W7" s="209"/>
      <c r="X7" s="209"/>
      <c r="Y7" s="209"/>
      <c r="Z7" s="209"/>
      <c r="AA7" s="209"/>
      <c r="AB7" s="209"/>
      <c r="AC7" s="209"/>
      <c r="AD7" s="209"/>
      <c r="AE7" s="209"/>
      <c r="AF7" s="209"/>
      <c r="AG7" s="209"/>
      <c r="AH7" s="209"/>
      <c r="AI7" s="209"/>
      <c r="AJ7" s="209"/>
      <c r="AK7" s="209"/>
      <c r="AL7" s="209"/>
      <c r="AM7" s="209"/>
      <c r="AN7" s="209"/>
      <c r="AO7" s="209"/>
      <c r="AP7" s="209"/>
      <c r="AQ7" s="209"/>
      <c r="AR7" s="209"/>
      <c r="AS7" s="209"/>
      <c r="AT7" s="209"/>
      <c r="AU7" s="209"/>
      <c r="AV7" s="209"/>
      <c r="AW7" s="209"/>
      <c r="AX7" s="209"/>
      <c r="AY7" s="209"/>
      <c r="AZ7" s="209"/>
      <c r="BA7" s="209"/>
      <c r="BB7" s="209"/>
      <c r="BC7" s="209"/>
      <c r="BD7" s="209"/>
      <c r="BE7" s="209"/>
      <c r="BF7" s="209"/>
      <c r="BG7" s="209"/>
      <c r="BH7" s="209"/>
      <c r="BI7" s="209"/>
      <c r="BJ7" s="209"/>
      <c r="BK7" s="209"/>
      <c r="BL7" s="209"/>
      <c r="BM7" s="209"/>
      <c r="BN7" s="209"/>
      <c r="BO7" s="209"/>
      <c r="BP7" s="209"/>
      <c r="BQ7" s="209"/>
      <c r="BR7" s="209"/>
      <c r="BS7" s="209"/>
      <c r="BT7" s="209"/>
      <c r="BU7" s="209"/>
      <c r="BV7" s="209"/>
      <c r="BW7" s="209"/>
      <c r="BX7" s="209"/>
      <c r="BY7" s="209"/>
      <c r="BZ7" s="209"/>
      <c r="CA7" s="209"/>
      <c r="CB7" s="209"/>
      <c r="CC7" s="209"/>
      <c r="CD7" s="209"/>
      <c r="CE7" s="209"/>
      <c r="CF7" s="209"/>
      <c r="CG7" s="209"/>
      <c r="CH7" s="209"/>
      <c r="CI7" s="209"/>
      <c r="CJ7" s="209"/>
      <c r="CK7" s="209"/>
      <c r="CL7" s="209"/>
      <c r="CM7" s="209"/>
      <c r="CN7" s="209"/>
      <c r="CO7" s="209"/>
      <c r="CP7" s="209"/>
      <c r="CQ7" s="209"/>
      <c r="CR7" s="209"/>
      <c r="CS7" s="209"/>
      <c r="CT7" s="209"/>
      <c r="CU7" s="209"/>
      <c r="CV7" s="209"/>
      <c r="CW7" s="209"/>
      <c r="CX7" s="209"/>
      <c r="CY7" s="209"/>
      <c r="CZ7" s="209"/>
      <c r="DA7" s="209"/>
      <c r="DB7" s="209"/>
      <c r="DC7" s="209"/>
      <c r="DD7" s="209"/>
      <c r="DE7" s="209"/>
      <c r="DF7" s="209"/>
      <c r="DG7" s="209"/>
      <c r="DH7" s="209"/>
      <c r="DI7" s="209"/>
      <c r="DJ7" s="209"/>
      <c r="DK7" s="209"/>
      <c r="DL7" s="209"/>
      <c r="DM7" s="209"/>
      <c r="DN7" s="209"/>
      <c r="DO7" s="209"/>
      <c r="DP7" s="209"/>
      <c r="DQ7" s="209"/>
      <c r="DR7" s="209"/>
      <c r="DS7" s="209"/>
      <c r="DT7" s="209"/>
      <c r="DU7" s="209"/>
      <c r="DV7" s="209"/>
      <c r="DW7" s="209"/>
      <c r="DX7" s="209"/>
      <c r="DY7" s="209"/>
      <c r="DZ7" s="209"/>
      <c r="EA7" s="209"/>
      <c r="EB7" s="209"/>
      <c r="EC7" s="209"/>
      <c r="ED7" s="209"/>
      <c r="EE7" s="209"/>
      <c r="EF7" s="209"/>
      <c r="EG7" s="209"/>
      <c r="EH7" s="209"/>
      <c r="EI7" s="209"/>
      <c r="EJ7" s="209"/>
      <c r="EK7" s="209"/>
      <c r="EL7" s="209"/>
      <c r="EM7" s="209"/>
      <c r="EN7" s="209"/>
      <c r="EO7" s="209"/>
      <c r="EP7" s="209"/>
      <c r="EQ7" s="209"/>
      <c r="ER7" s="209"/>
      <c r="ES7" s="209"/>
      <c r="ET7" s="209"/>
      <c r="EU7" s="209"/>
      <c r="EV7" s="209"/>
      <c r="EW7" s="209"/>
      <c r="EX7" s="209"/>
      <c r="EY7" s="209"/>
      <c r="EZ7" s="209"/>
      <c r="FA7" s="209"/>
      <c r="FB7" s="209"/>
      <c r="FC7" s="209"/>
      <c r="FD7" s="209"/>
      <c r="FE7" s="209"/>
      <c r="FF7" s="209"/>
      <c r="FG7" s="209"/>
      <c r="FH7" s="209"/>
      <c r="FI7" s="209"/>
      <c r="FJ7" s="209"/>
      <c r="FK7" s="209"/>
      <c r="FL7" s="209"/>
      <c r="FM7" s="209"/>
      <c r="FN7" s="209"/>
    </row>
    <row r="8" spans="1:170" ht="30.75" customHeight="1" x14ac:dyDescent="0.25">
      <c r="A8" s="279" t="s">
        <v>49</v>
      </c>
      <c r="B8" s="279"/>
      <c r="C8" s="279"/>
      <c r="D8" s="279"/>
      <c r="E8" s="279"/>
      <c r="F8" s="279"/>
      <c r="G8" s="279"/>
      <c r="H8" s="279"/>
      <c r="I8" s="279"/>
      <c r="J8" s="279"/>
      <c r="K8" s="279"/>
      <c r="L8" s="279"/>
      <c r="M8" s="279"/>
      <c r="N8" s="279"/>
      <c r="O8" s="279"/>
      <c r="P8" s="279"/>
      <c r="Q8" s="279"/>
      <c r="R8" s="279"/>
      <c r="S8" s="279"/>
      <c r="T8" s="279"/>
      <c r="U8" s="279"/>
      <c r="V8" s="279"/>
      <c r="W8" s="279"/>
      <c r="X8" s="279"/>
      <c r="Y8" s="279"/>
      <c r="Z8" s="279"/>
      <c r="AA8" s="279"/>
      <c r="AB8" s="279"/>
      <c r="AC8" s="279"/>
      <c r="AD8" s="279"/>
      <c r="AE8" s="279"/>
      <c r="AF8" s="279"/>
      <c r="AG8" s="279"/>
      <c r="AH8" s="279"/>
      <c r="AI8" s="279"/>
      <c r="AJ8" s="279"/>
      <c r="AK8" s="279"/>
      <c r="AL8" s="279"/>
      <c r="AM8" s="279"/>
      <c r="AN8" s="279"/>
      <c r="AO8" s="279"/>
      <c r="AP8" s="279"/>
      <c r="AQ8" s="279"/>
      <c r="AR8" s="279"/>
      <c r="AS8" s="279"/>
      <c r="AT8" s="279"/>
      <c r="AU8" s="279"/>
      <c r="AV8" s="279"/>
      <c r="AW8" s="279"/>
      <c r="AX8" s="279"/>
      <c r="AY8" s="279"/>
      <c r="AZ8" s="279"/>
      <c r="BA8" s="279"/>
      <c r="BB8" s="279"/>
      <c r="BC8" s="279"/>
      <c r="BD8" s="279"/>
      <c r="BE8" s="279"/>
      <c r="BF8" s="279"/>
      <c r="BG8" s="279"/>
      <c r="BH8" s="279"/>
      <c r="BI8" s="279"/>
      <c r="BJ8" s="279"/>
      <c r="BK8" s="279"/>
      <c r="BL8" s="279"/>
      <c r="BM8" s="279"/>
      <c r="BN8" s="279"/>
      <c r="BO8" s="279"/>
      <c r="BP8" s="279"/>
      <c r="BQ8" s="279"/>
      <c r="BR8" s="279"/>
      <c r="BS8" s="279"/>
      <c r="BT8" s="279"/>
      <c r="BU8" s="279"/>
      <c r="BV8" s="279"/>
      <c r="BW8" s="279"/>
      <c r="BX8" s="279"/>
      <c r="BY8" s="279"/>
      <c r="BZ8" s="279"/>
      <c r="CA8" s="279"/>
      <c r="CB8" s="279"/>
      <c r="CC8" s="279"/>
      <c r="CD8" s="279"/>
      <c r="CE8" s="279"/>
      <c r="CF8" s="279"/>
      <c r="CG8" s="279"/>
      <c r="CH8" s="279"/>
      <c r="CI8" s="279"/>
      <c r="CJ8" s="279"/>
      <c r="CK8" s="279"/>
      <c r="CL8" s="279"/>
      <c r="CM8" s="279"/>
      <c r="CN8" s="279"/>
      <c r="CO8" s="279"/>
      <c r="CP8" s="279"/>
      <c r="CQ8" s="279"/>
      <c r="CR8" s="279"/>
      <c r="CS8" s="279"/>
      <c r="CT8" s="279"/>
      <c r="CU8" s="279"/>
      <c r="CV8" s="279"/>
      <c r="CW8" s="279"/>
      <c r="CX8" s="279"/>
      <c r="CY8" s="279"/>
      <c r="CZ8" s="279"/>
      <c r="DA8" s="279"/>
      <c r="DB8" s="279"/>
      <c r="DC8" s="279"/>
      <c r="DD8" s="279"/>
      <c r="DE8" s="279"/>
      <c r="DF8" s="279"/>
      <c r="DG8" s="279"/>
      <c r="DH8" s="279"/>
      <c r="DI8" s="279"/>
      <c r="DJ8" s="279"/>
      <c r="DK8" s="279"/>
      <c r="DL8" s="279"/>
      <c r="DM8" s="279"/>
      <c r="DN8" s="279"/>
      <c r="DO8" s="279"/>
      <c r="DP8" s="279"/>
      <c r="DQ8" s="279"/>
      <c r="DR8" s="279"/>
      <c r="DS8" s="279"/>
      <c r="DT8" s="279"/>
      <c r="DU8" s="279"/>
      <c r="DV8" s="279"/>
      <c r="DW8" s="279"/>
      <c r="DX8" s="279"/>
      <c r="DY8" s="279"/>
      <c r="DZ8" s="279"/>
      <c r="EA8" s="279"/>
      <c r="EB8" s="279"/>
      <c r="EC8" s="279"/>
      <c r="ED8" s="279"/>
      <c r="EE8" s="279"/>
      <c r="EF8" s="279"/>
      <c r="EG8" s="279"/>
      <c r="EH8" s="279"/>
      <c r="EI8" s="279"/>
      <c r="EJ8" s="279"/>
      <c r="EK8" s="279"/>
      <c r="EL8" s="279"/>
      <c r="EM8" s="279"/>
      <c r="EN8" s="279"/>
      <c r="EO8" s="279"/>
      <c r="EP8" s="279"/>
      <c r="EQ8" s="279"/>
      <c r="ER8" s="279"/>
      <c r="ES8" s="279"/>
      <c r="ET8" s="279"/>
      <c r="EU8" s="279"/>
      <c r="EV8" s="279"/>
      <c r="EW8" s="279"/>
      <c r="EX8" s="279"/>
      <c r="EY8" s="279"/>
      <c r="EZ8" s="279"/>
      <c r="FA8" s="279"/>
      <c r="FB8" s="279"/>
      <c r="FC8" s="279"/>
      <c r="FD8" s="279"/>
      <c r="FE8" s="279"/>
      <c r="FF8" s="279"/>
      <c r="FG8" s="279"/>
      <c r="FH8" s="279"/>
      <c r="FI8" s="279"/>
      <c r="FJ8" s="279"/>
      <c r="FK8" s="279"/>
      <c r="FL8" s="279"/>
      <c r="FM8" s="279"/>
      <c r="FN8" s="279"/>
    </row>
    <row r="9" spans="1:170" ht="15.75" customHeight="1" x14ac:dyDescent="0.25">
      <c r="A9" s="210"/>
      <c r="B9" s="210"/>
      <c r="C9" s="210"/>
      <c r="D9" s="210"/>
      <c r="E9" s="210"/>
      <c r="F9" s="210"/>
      <c r="G9" s="210"/>
      <c r="H9" s="210"/>
      <c r="I9" s="210"/>
      <c r="J9" s="210"/>
      <c r="K9" s="210"/>
      <c r="L9" s="210"/>
      <c r="M9" s="210"/>
      <c r="N9" s="210"/>
      <c r="O9" s="210"/>
      <c r="P9" s="210"/>
      <c r="Q9" s="210"/>
      <c r="R9" s="210"/>
      <c r="S9" s="210"/>
      <c r="T9" s="210"/>
      <c r="U9" s="210"/>
      <c r="V9" s="210"/>
      <c r="W9" s="210"/>
      <c r="X9" s="210"/>
      <c r="Y9" s="210"/>
      <c r="Z9" s="210"/>
      <c r="AA9" s="210"/>
      <c r="AB9" s="210"/>
      <c r="AC9" s="210"/>
      <c r="AD9" s="210"/>
      <c r="AE9" s="210"/>
      <c r="AF9" s="210"/>
      <c r="AG9" s="210"/>
      <c r="AH9" s="210"/>
      <c r="AI9" s="210"/>
      <c r="AJ9" s="210"/>
      <c r="AK9" s="210"/>
      <c r="AL9" s="210"/>
      <c r="AM9" s="210"/>
      <c r="AN9" s="210"/>
      <c r="AO9" s="210"/>
      <c r="AP9" s="210"/>
      <c r="AQ9" s="210"/>
      <c r="AR9" s="210"/>
      <c r="AS9" s="210"/>
      <c r="AT9" s="210"/>
      <c r="AU9" s="210"/>
      <c r="AV9" s="210"/>
      <c r="AW9" s="210"/>
      <c r="AX9" s="210"/>
      <c r="AY9" s="210"/>
      <c r="AZ9" s="210"/>
      <c r="BA9" s="210"/>
      <c r="BB9" s="210"/>
      <c r="BC9" s="210"/>
      <c r="BD9" s="210"/>
      <c r="BE9" s="210"/>
      <c r="BF9" s="210"/>
      <c r="BG9" s="210"/>
      <c r="BH9" s="210"/>
      <c r="BI9" s="210"/>
      <c r="BJ9" s="210"/>
      <c r="BK9" s="210"/>
      <c r="BL9" s="210"/>
      <c r="BM9" s="210"/>
      <c r="BN9" s="210"/>
      <c r="BO9" s="210"/>
      <c r="BP9" s="210"/>
      <c r="BQ9" s="210"/>
      <c r="BR9" s="210"/>
      <c r="BS9" s="210"/>
      <c r="BT9" s="210"/>
      <c r="BU9" s="210"/>
      <c r="BV9" s="210"/>
      <c r="BW9" s="210"/>
      <c r="BX9" s="210"/>
      <c r="BY9" s="210"/>
      <c r="BZ9" s="210"/>
      <c r="CA9" s="210"/>
      <c r="CB9" s="210"/>
      <c r="CC9" s="210"/>
      <c r="CD9" s="210"/>
      <c r="CE9" s="210"/>
      <c r="CF9" s="210"/>
      <c r="CG9" s="210"/>
      <c r="CH9" s="210"/>
      <c r="CI9" s="210"/>
      <c r="CJ9" s="210"/>
      <c r="CK9" s="210"/>
      <c r="CL9" s="210"/>
      <c r="CM9" s="210"/>
      <c r="CN9" s="210"/>
      <c r="CO9" s="210"/>
      <c r="CP9" s="210"/>
      <c r="CQ9" s="210"/>
      <c r="CR9" s="210"/>
      <c r="CS9" s="210"/>
      <c r="CT9" s="210"/>
      <c r="CU9" s="210"/>
      <c r="CV9" s="210"/>
      <c r="CW9" s="210"/>
      <c r="CX9" s="210"/>
      <c r="CY9" s="210"/>
      <c r="CZ9" s="210"/>
      <c r="DA9" s="210"/>
      <c r="DB9" s="210"/>
      <c r="DC9" s="210"/>
      <c r="DD9" s="210"/>
      <c r="DE9" s="210"/>
      <c r="DF9" s="210"/>
      <c r="DG9" s="210"/>
      <c r="DH9" s="210"/>
      <c r="DI9" s="210"/>
      <c r="DJ9" s="210"/>
      <c r="DK9" s="210"/>
      <c r="DL9" s="210"/>
      <c r="DM9" s="210"/>
      <c r="DN9" s="210"/>
      <c r="DO9" s="210"/>
      <c r="DP9" s="210"/>
      <c r="DQ9" s="210"/>
      <c r="DR9" s="210"/>
      <c r="DS9" s="210"/>
      <c r="DT9" s="210"/>
      <c r="DU9" s="210"/>
      <c r="DV9" s="210"/>
      <c r="DW9" s="210"/>
      <c r="DX9" s="210"/>
      <c r="DY9" s="210"/>
      <c r="DZ9" s="210"/>
      <c r="EA9" s="210"/>
      <c r="EB9" s="210"/>
      <c r="EC9" s="210"/>
      <c r="ED9" s="210"/>
      <c r="EE9" s="210"/>
      <c r="EF9" s="210"/>
      <c r="EG9" s="210"/>
      <c r="EH9" s="210"/>
      <c r="EI9" s="210"/>
      <c r="EJ9" s="210"/>
      <c r="EK9" s="210"/>
      <c r="EL9" s="210"/>
      <c r="EM9" s="210"/>
      <c r="EN9" s="210"/>
      <c r="EO9" s="210"/>
      <c r="EP9" s="210"/>
      <c r="EQ9" s="210"/>
      <c r="ER9" s="210"/>
      <c r="ES9" s="210"/>
      <c r="ET9" s="210"/>
      <c r="EU9" s="210"/>
      <c r="EV9" s="210"/>
      <c r="EW9" s="210"/>
      <c r="EX9" s="210"/>
      <c r="EY9" s="210"/>
      <c r="EZ9" s="210"/>
      <c r="FA9" s="210"/>
      <c r="FB9" s="210"/>
      <c r="FC9" s="210"/>
      <c r="FD9" s="210"/>
      <c r="FE9" s="210"/>
      <c r="FF9" s="210"/>
      <c r="FG9" s="210"/>
      <c r="FH9" s="210"/>
      <c r="FI9" s="210"/>
      <c r="FJ9" s="210"/>
      <c r="FK9" s="210"/>
      <c r="FL9" s="210"/>
      <c r="FM9" s="210"/>
      <c r="FN9" s="210"/>
    </row>
    <row r="10" spans="1:170" ht="36" customHeight="1" thickBot="1" x14ac:dyDescent="0.3">
      <c r="A10" s="48"/>
      <c r="B10" s="48"/>
      <c r="C10" s="48"/>
      <c r="D10" s="48"/>
      <c r="E10" s="48"/>
      <c r="F10" s="48"/>
      <c r="G10" s="48"/>
      <c r="H10" s="48"/>
      <c r="I10" s="48"/>
      <c r="J10" s="48"/>
      <c r="K10" s="48"/>
      <c r="L10" s="48"/>
      <c r="M10" s="48"/>
      <c r="N10" s="48"/>
      <c r="O10" s="48"/>
      <c r="P10" s="48"/>
      <c r="Q10" s="48"/>
      <c r="R10" s="48"/>
      <c r="S10" s="48"/>
      <c r="T10" s="48"/>
      <c r="U10" s="48"/>
      <c r="V10" s="48"/>
      <c r="W10" s="48"/>
      <c r="X10" s="48"/>
      <c r="Y10" s="48"/>
      <c r="Z10" s="48"/>
      <c r="AA10" s="48"/>
      <c r="AB10" s="48"/>
      <c r="AC10" s="48"/>
      <c r="AD10" s="48"/>
      <c r="AE10" s="48"/>
      <c r="AF10" s="48"/>
      <c r="AG10" s="48"/>
      <c r="AH10" s="48"/>
      <c r="AI10" s="48"/>
      <c r="AJ10" s="48"/>
      <c r="AK10" s="48"/>
      <c r="AL10" s="48"/>
      <c r="AM10" s="48"/>
      <c r="AN10" s="48"/>
      <c r="AO10" s="48"/>
      <c r="AP10" s="48"/>
      <c r="AQ10" s="48"/>
      <c r="AR10" s="48"/>
      <c r="AS10" s="48"/>
      <c r="AT10" s="48"/>
      <c r="AU10" s="48"/>
      <c r="AV10" s="48"/>
      <c r="AW10" s="48"/>
      <c r="AX10" s="48"/>
      <c r="AY10" s="48"/>
      <c r="AZ10" s="48"/>
      <c r="BA10" s="48"/>
      <c r="BB10" s="48"/>
      <c r="BC10" s="48"/>
      <c r="BD10" s="48"/>
      <c r="BE10" s="48"/>
      <c r="BF10" s="48"/>
      <c r="BG10" s="48"/>
      <c r="BH10" s="48"/>
      <c r="BI10" s="48"/>
      <c r="BJ10" s="48"/>
      <c r="BK10" s="48"/>
      <c r="BL10" s="48"/>
      <c r="BM10" s="48"/>
      <c r="BN10" s="48"/>
      <c r="BO10" s="48"/>
      <c r="BP10" s="48"/>
      <c r="BQ10" s="48"/>
      <c r="BR10" s="48"/>
      <c r="BS10" s="48"/>
      <c r="BT10" s="48"/>
      <c r="BU10" s="48"/>
      <c r="BV10" s="48"/>
      <c r="BW10" s="48"/>
      <c r="BX10" s="48"/>
      <c r="BY10" s="48"/>
      <c r="BZ10" s="48"/>
      <c r="CA10" s="48"/>
      <c r="CB10" s="48"/>
      <c r="CC10" s="48"/>
      <c r="CD10" s="48"/>
      <c r="CE10" s="48"/>
      <c r="CF10" s="48"/>
      <c r="CG10" s="48"/>
      <c r="CH10" s="48"/>
      <c r="CI10" s="48"/>
      <c r="CJ10" s="48"/>
      <c r="CK10" s="48"/>
      <c r="CL10" s="48"/>
      <c r="CM10" s="48"/>
      <c r="CN10" s="48"/>
      <c r="CO10" s="48"/>
      <c r="CP10" s="48"/>
      <c r="CQ10" s="48"/>
      <c r="CR10" s="48"/>
      <c r="CS10" s="48"/>
      <c r="CT10" s="48"/>
      <c r="CU10" s="48"/>
      <c r="CV10" s="48"/>
      <c r="CW10" s="48"/>
      <c r="CX10" s="48"/>
      <c r="CY10" s="48"/>
      <c r="CZ10" s="48"/>
      <c r="DA10" s="48"/>
      <c r="DB10" s="48"/>
      <c r="DC10" s="48"/>
      <c r="DD10" s="48"/>
      <c r="DE10" s="48"/>
      <c r="DF10" s="48"/>
      <c r="DG10" s="48"/>
      <c r="DH10" s="48"/>
      <c r="DI10" s="48"/>
      <c r="DJ10" s="48"/>
      <c r="DK10" s="48"/>
      <c r="DL10" s="48"/>
      <c r="DM10" s="48"/>
      <c r="DN10" s="48"/>
      <c r="DO10" s="48"/>
      <c r="DP10" s="48"/>
      <c r="DQ10" s="48"/>
      <c r="DR10" s="48"/>
      <c r="DS10" s="48"/>
      <c r="DT10" s="48"/>
      <c r="DU10" s="48"/>
      <c r="DV10" s="48"/>
      <c r="DW10" s="48"/>
      <c r="DX10" s="48"/>
      <c r="DY10" s="48"/>
      <c r="DZ10" s="48"/>
      <c r="EA10" s="48"/>
      <c r="EB10" s="48"/>
      <c r="EC10" s="48"/>
      <c r="ED10" s="48"/>
      <c r="EE10" s="48"/>
      <c r="EF10" s="48"/>
      <c r="EG10" s="48"/>
      <c r="EH10" s="48"/>
      <c r="EI10" s="48"/>
      <c r="EJ10" s="48"/>
      <c r="EK10" s="48"/>
      <c r="EL10" s="48"/>
      <c r="EM10" s="48"/>
      <c r="EN10" s="48"/>
      <c r="EO10" s="48"/>
      <c r="EP10" s="48"/>
      <c r="EQ10" s="48"/>
      <c r="ER10" s="180"/>
      <c r="ES10" s="188"/>
      <c r="ET10" s="188"/>
      <c r="EU10" s="49"/>
      <c r="EV10" s="49"/>
      <c r="EW10" s="49"/>
      <c r="EX10" s="49"/>
      <c r="EY10" s="49"/>
      <c r="EZ10" s="49"/>
      <c r="FA10" s="49"/>
    </row>
    <row r="11" spans="1:170" ht="64.5" customHeight="1" thickTop="1" x14ac:dyDescent="0.25">
      <c r="A11" s="267" t="s">
        <v>50</v>
      </c>
      <c r="B11" s="261" t="s">
        <v>51</v>
      </c>
      <c r="C11" s="262"/>
      <c r="D11" s="262"/>
      <c r="E11" s="50">
        <v>1</v>
      </c>
      <c r="F11" s="261" t="s">
        <v>51</v>
      </c>
      <c r="G11" s="262"/>
      <c r="H11" s="262"/>
      <c r="I11" s="50">
        <f>E11+1</f>
        <v>2</v>
      </c>
      <c r="J11" s="261" t="s">
        <v>51</v>
      </c>
      <c r="K11" s="262"/>
      <c r="L11" s="262"/>
      <c r="M11" s="50">
        <v>3</v>
      </c>
      <c r="N11" s="261" t="s">
        <v>51</v>
      </c>
      <c r="O11" s="262"/>
      <c r="P11" s="262"/>
      <c r="Q11" s="50">
        <f>M11+1</f>
        <v>4</v>
      </c>
      <c r="R11" s="261" t="s">
        <v>51</v>
      </c>
      <c r="S11" s="262"/>
      <c r="T11" s="262"/>
      <c r="U11" s="50">
        <v>5</v>
      </c>
      <c r="V11" s="261" t="s">
        <v>51</v>
      </c>
      <c r="W11" s="262"/>
      <c r="X11" s="262"/>
      <c r="Y11" s="50">
        <f>U11+1</f>
        <v>6</v>
      </c>
      <c r="Z11" s="261" t="s">
        <v>51</v>
      </c>
      <c r="AA11" s="262"/>
      <c r="AB11" s="262"/>
      <c r="AC11" s="50">
        <f>+Y11+1</f>
        <v>7</v>
      </c>
      <c r="AD11" s="261" t="s">
        <v>51</v>
      </c>
      <c r="AE11" s="262"/>
      <c r="AF11" s="262"/>
      <c r="AG11" s="50">
        <f>AC11+1</f>
        <v>8</v>
      </c>
      <c r="AH11" s="261" t="s">
        <v>51</v>
      </c>
      <c r="AI11" s="262"/>
      <c r="AJ11" s="262"/>
      <c r="AK11" s="50">
        <f>+AG11+1</f>
        <v>9</v>
      </c>
      <c r="AL11" s="261" t="s">
        <v>51</v>
      </c>
      <c r="AM11" s="262"/>
      <c r="AN11" s="262"/>
      <c r="AO11" s="50">
        <f>AK11+1</f>
        <v>10</v>
      </c>
      <c r="AP11" s="261" t="s">
        <v>51</v>
      </c>
      <c r="AQ11" s="262"/>
      <c r="AR11" s="262"/>
      <c r="AS11" s="50">
        <f>+AO11+1</f>
        <v>11</v>
      </c>
      <c r="AT11" s="261" t="s">
        <v>51</v>
      </c>
      <c r="AU11" s="262"/>
      <c r="AV11" s="262"/>
      <c r="AW11" s="50">
        <f>AS11+1</f>
        <v>12</v>
      </c>
      <c r="AX11" s="261" t="s">
        <v>51</v>
      </c>
      <c r="AY11" s="262"/>
      <c r="AZ11" s="262"/>
      <c r="BA11" s="50">
        <f>+AW11+1</f>
        <v>13</v>
      </c>
      <c r="BB11" s="261" t="s">
        <v>51</v>
      </c>
      <c r="BC11" s="262"/>
      <c r="BD11" s="262"/>
      <c r="BE11" s="50">
        <f>BA11+1</f>
        <v>14</v>
      </c>
      <c r="BF11" s="261" t="s">
        <v>51</v>
      </c>
      <c r="BG11" s="262"/>
      <c r="BH11" s="262"/>
      <c r="BI11" s="50">
        <f>+BE11+1</f>
        <v>15</v>
      </c>
      <c r="BJ11" s="261" t="s">
        <v>51</v>
      </c>
      <c r="BK11" s="262"/>
      <c r="BL11" s="262"/>
      <c r="BM11" s="50">
        <f>BI11+1</f>
        <v>16</v>
      </c>
      <c r="BN11" s="261" t="s">
        <v>51</v>
      </c>
      <c r="BO11" s="262"/>
      <c r="BP11" s="262"/>
      <c r="BQ11" s="50">
        <f>+BM11+1</f>
        <v>17</v>
      </c>
      <c r="BR11" s="261" t="s">
        <v>51</v>
      </c>
      <c r="BS11" s="262"/>
      <c r="BT11" s="262"/>
      <c r="BU11" s="50">
        <f>BQ11+1</f>
        <v>18</v>
      </c>
      <c r="BV11" s="261" t="s">
        <v>51</v>
      </c>
      <c r="BW11" s="262"/>
      <c r="BX11" s="262"/>
      <c r="BY11" s="50">
        <f>BU11+1</f>
        <v>19</v>
      </c>
      <c r="BZ11" s="261" t="s">
        <v>51</v>
      </c>
      <c r="CA11" s="262"/>
      <c r="CB11" s="262"/>
      <c r="CC11" s="50">
        <f>BY11+1</f>
        <v>20</v>
      </c>
      <c r="CD11" s="261" t="s">
        <v>51</v>
      </c>
      <c r="CE11" s="262"/>
      <c r="CF11" s="262"/>
      <c r="CG11" s="50">
        <f>CC11+1</f>
        <v>21</v>
      </c>
      <c r="CH11" s="261" t="s">
        <v>51</v>
      </c>
      <c r="CI11" s="262"/>
      <c r="CJ11" s="262"/>
      <c r="CK11" s="50">
        <f>CG11+1</f>
        <v>22</v>
      </c>
      <c r="CL11" s="261" t="s">
        <v>51</v>
      </c>
      <c r="CM11" s="262"/>
      <c r="CN11" s="262"/>
      <c r="CO11" s="50">
        <f>CK11+1</f>
        <v>23</v>
      </c>
      <c r="CP11" s="261" t="s">
        <v>51</v>
      </c>
      <c r="CQ11" s="262"/>
      <c r="CR11" s="262"/>
      <c r="CS11" s="50">
        <f>CO11+1</f>
        <v>24</v>
      </c>
      <c r="CT11" s="261" t="s">
        <v>51</v>
      </c>
      <c r="CU11" s="262"/>
      <c r="CV11" s="262"/>
      <c r="CW11" s="50">
        <f>CS11+1</f>
        <v>25</v>
      </c>
      <c r="CX11" s="261" t="s">
        <v>51</v>
      </c>
      <c r="CY11" s="262"/>
      <c r="CZ11" s="262"/>
      <c r="DA11" s="50">
        <f>CW11+1</f>
        <v>26</v>
      </c>
      <c r="DB11" s="261" t="s">
        <v>51</v>
      </c>
      <c r="DC11" s="262"/>
      <c r="DD11" s="262"/>
      <c r="DE11" s="50">
        <f>DA11+1</f>
        <v>27</v>
      </c>
      <c r="DF11" s="261" t="s">
        <v>51</v>
      </c>
      <c r="DG11" s="262"/>
      <c r="DH11" s="262"/>
      <c r="DI11" s="50">
        <f>DE11+1</f>
        <v>28</v>
      </c>
      <c r="DJ11" s="261" t="s">
        <v>51</v>
      </c>
      <c r="DK11" s="262"/>
      <c r="DL11" s="262"/>
      <c r="DM11" s="50">
        <f>DI11+1</f>
        <v>29</v>
      </c>
      <c r="DN11" s="261" t="s">
        <v>51</v>
      </c>
      <c r="DO11" s="262"/>
      <c r="DP11" s="262"/>
      <c r="DQ11" s="50">
        <f>DM11+1</f>
        <v>30</v>
      </c>
      <c r="DR11" s="261" t="s">
        <v>51</v>
      </c>
      <c r="DS11" s="262"/>
      <c r="DT11" s="262"/>
      <c r="DU11" s="50">
        <f>DQ11+1</f>
        <v>31</v>
      </c>
      <c r="DV11" s="261" t="s">
        <v>51</v>
      </c>
      <c r="DW11" s="262"/>
      <c r="DX11" s="262"/>
      <c r="DY11" s="50">
        <f>DU11+1</f>
        <v>32</v>
      </c>
      <c r="DZ11" s="261" t="s">
        <v>51</v>
      </c>
      <c r="EA11" s="262"/>
      <c r="EB11" s="262"/>
      <c r="EC11" s="50">
        <f>DY11+1</f>
        <v>33</v>
      </c>
      <c r="ED11" s="261" t="s">
        <v>51</v>
      </c>
      <c r="EE11" s="262"/>
      <c r="EF11" s="262"/>
      <c r="EG11" s="50">
        <f>EC11+1</f>
        <v>34</v>
      </c>
      <c r="EH11" s="261" t="s">
        <v>51</v>
      </c>
      <c r="EI11" s="262"/>
      <c r="EJ11" s="262"/>
      <c r="EK11" s="50">
        <f>EG11+1</f>
        <v>35</v>
      </c>
      <c r="EL11" s="261" t="s">
        <v>51</v>
      </c>
      <c r="EM11" s="262"/>
      <c r="EN11" s="262"/>
      <c r="EO11" s="50">
        <f>EK11+1</f>
        <v>36</v>
      </c>
      <c r="EP11" s="194"/>
      <c r="EQ11" s="275" t="s">
        <v>52</v>
      </c>
      <c r="ER11" s="150" t="s">
        <v>53</v>
      </c>
      <c r="ES11" s="151"/>
      <c r="ET11" s="151"/>
      <c r="EU11" s="151"/>
      <c r="EV11" s="151"/>
      <c r="EW11" s="151"/>
      <c r="EX11" s="151"/>
      <c r="EY11" s="151"/>
      <c r="EZ11" s="151"/>
      <c r="FA11" s="151"/>
      <c r="FB11" s="151"/>
      <c r="FC11" s="151"/>
      <c r="FD11" s="151"/>
      <c r="FE11" s="151"/>
      <c r="FF11" s="151"/>
      <c r="FG11" s="151"/>
      <c r="FH11" s="151"/>
      <c r="FI11" s="151"/>
      <c r="FJ11" s="151"/>
      <c r="FK11" s="151"/>
      <c r="FL11" s="151"/>
      <c r="FM11" s="151"/>
      <c r="FN11" s="151"/>
    </row>
    <row r="12" spans="1:170" ht="64.5" customHeight="1" thickBot="1" x14ac:dyDescent="0.3">
      <c r="A12" s="268"/>
      <c r="B12" s="51">
        <v>1</v>
      </c>
      <c r="C12" s="52">
        <f>+B12+1</f>
        <v>2</v>
      </c>
      <c r="D12" s="52">
        <f>+C12+1</f>
        <v>3</v>
      </c>
      <c r="E12" s="53">
        <f>+D12+1</f>
        <v>4</v>
      </c>
      <c r="F12" s="51">
        <v>1</v>
      </c>
      <c r="G12" s="52">
        <f>+F12+1</f>
        <v>2</v>
      </c>
      <c r="H12" s="52">
        <f>+G12+1</f>
        <v>3</v>
      </c>
      <c r="I12" s="53">
        <f>+H12+1</f>
        <v>4</v>
      </c>
      <c r="J12" s="51">
        <v>1</v>
      </c>
      <c r="K12" s="52">
        <f>+J12+1</f>
        <v>2</v>
      </c>
      <c r="L12" s="52">
        <f>+K12+1</f>
        <v>3</v>
      </c>
      <c r="M12" s="53">
        <f>+L12+1</f>
        <v>4</v>
      </c>
      <c r="N12" s="51">
        <v>1</v>
      </c>
      <c r="O12" s="52">
        <f>+N12+1</f>
        <v>2</v>
      </c>
      <c r="P12" s="52">
        <f>+O12+1</f>
        <v>3</v>
      </c>
      <c r="Q12" s="53">
        <f>+P12+1</f>
        <v>4</v>
      </c>
      <c r="R12" s="51">
        <v>1</v>
      </c>
      <c r="S12" s="52">
        <f>+R12+1</f>
        <v>2</v>
      </c>
      <c r="T12" s="52">
        <f>+S12+1</f>
        <v>3</v>
      </c>
      <c r="U12" s="53">
        <f>+T12+1</f>
        <v>4</v>
      </c>
      <c r="V12" s="51">
        <v>1</v>
      </c>
      <c r="W12" s="52">
        <f>+V12+1</f>
        <v>2</v>
      </c>
      <c r="X12" s="52">
        <f>+W12+1</f>
        <v>3</v>
      </c>
      <c r="Y12" s="53">
        <f>+X12+1</f>
        <v>4</v>
      </c>
      <c r="Z12" s="51">
        <v>1</v>
      </c>
      <c r="AA12" s="52">
        <f>+Z12+1</f>
        <v>2</v>
      </c>
      <c r="AB12" s="52">
        <f>+AA12+1</f>
        <v>3</v>
      </c>
      <c r="AC12" s="53">
        <f>+AB12+1</f>
        <v>4</v>
      </c>
      <c r="AD12" s="51">
        <v>1</v>
      </c>
      <c r="AE12" s="52">
        <f>+AD12+1</f>
        <v>2</v>
      </c>
      <c r="AF12" s="52">
        <f>+AE12+1</f>
        <v>3</v>
      </c>
      <c r="AG12" s="53">
        <f>+AF12+1</f>
        <v>4</v>
      </c>
      <c r="AH12" s="51">
        <v>1</v>
      </c>
      <c r="AI12" s="52">
        <f>+AH12+1</f>
        <v>2</v>
      </c>
      <c r="AJ12" s="52">
        <f>+AI12+1</f>
        <v>3</v>
      </c>
      <c r="AK12" s="53">
        <f>+AJ12+1</f>
        <v>4</v>
      </c>
      <c r="AL12" s="51">
        <v>1</v>
      </c>
      <c r="AM12" s="52">
        <f>+AL12+1</f>
        <v>2</v>
      </c>
      <c r="AN12" s="52">
        <f>+AM12+1</f>
        <v>3</v>
      </c>
      <c r="AO12" s="53">
        <f>+AN12+1</f>
        <v>4</v>
      </c>
      <c r="AP12" s="51">
        <v>1</v>
      </c>
      <c r="AQ12" s="52">
        <f>+AP12+1</f>
        <v>2</v>
      </c>
      <c r="AR12" s="52">
        <f>+AQ12+1</f>
        <v>3</v>
      </c>
      <c r="AS12" s="53">
        <f>+AR12+1</f>
        <v>4</v>
      </c>
      <c r="AT12" s="51">
        <v>1</v>
      </c>
      <c r="AU12" s="52">
        <f>+AT12+1</f>
        <v>2</v>
      </c>
      <c r="AV12" s="52">
        <f>+AU12+1</f>
        <v>3</v>
      </c>
      <c r="AW12" s="53">
        <f>+AV12+1</f>
        <v>4</v>
      </c>
      <c r="AX12" s="51">
        <v>1</v>
      </c>
      <c r="AY12" s="52">
        <f>+AX12+1</f>
        <v>2</v>
      </c>
      <c r="AZ12" s="52">
        <f>+AY12+1</f>
        <v>3</v>
      </c>
      <c r="BA12" s="53">
        <f>+AZ12+1</f>
        <v>4</v>
      </c>
      <c r="BB12" s="51">
        <v>1</v>
      </c>
      <c r="BC12" s="52">
        <f>+BB12+1</f>
        <v>2</v>
      </c>
      <c r="BD12" s="52">
        <f>+BC12+1</f>
        <v>3</v>
      </c>
      <c r="BE12" s="53">
        <f>+BD12+1</f>
        <v>4</v>
      </c>
      <c r="BF12" s="51">
        <v>1</v>
      </c>
      <c r="BG12" s="52">
        <f>+BF12+1</f>
        <v>2</v>
      </c>
      <c r="BH12" s="52">
        <f>+BG12+1</f>
        <v>3</v>
      </c>
      <c r="BI12" s="53">
        <f>+BH12+1</f>
        <v>4</v>
      </c>
      <c r="BJ12" s="51">
        <v>1</v>
      </c>
      <c r="BK12" s="52">
        <f>+BJ12+1</f>
        <v>2</v>
      </c>
      <c r="BL12" s="52">
        <f>+BK12+1</f>
        <v>3</v>
      </c>
      <c r="BM12" s="53">
        <f>+BL12+1</f>
        <v>4</v>
      </c>
      <c r="BN12" s="51">
        <v>1</v>
      </c>
      <c r="BO12" s="52">
        <f>+BN12+1</f>
        <v>2</v>
      </c>
      <c r="BP12" s="52">
        <f>+BO12+1</f>
        <v>3</v>
      </c>
      <c r="BQ12" s="53">
        <f>+BP12+1</f>
        <v>4</v>
      </c>
      <c r="BR12" s="51">
        <v>1</v>
      </c>
      <c r="BS12" s="52">
        <f>+BR12+1</f>
        <v>2</v>
      </c>
      <c r="BT12" s="52">
        <f>+BS12+1</f>
        <v>3</v>
      </c>
      <c r="BU12" s="53">
        <f>+BT12+1</f>
        <v>4</v>
      </c>
      <c r="BV12" s="51">
        <v>1</v>
      </c>
      <c r="BW12" s="52">
        <f>+BV12+1</f>
        <v>2</v>
      </c>
      <c r="BX12" s="52">
        <f>+BW12+1</f>
        <v>3</v>
      </c>
      <c r="BY12" s="53">
        <f>+BX12+1</f>
        <v>4</v>
      </c>
      <c r="BZ12" s="51">
        <v>1</v>
      </c>
      <c r="CA12" s="52">
        <f>+BZ12+1</f>
        <v>2</v>
      </c>
      <c r="CB12" s="52">
        <f>+CA12+1</f>
        <v>3</v>
      </c>
      <c r="CC12" s="53">
        <f>+CB12+1</f>
        <v>4</v>
      </c>
      <c r="CD12" s="51">
        <v>1</v>
      </c>
      <c r="CE12" s="52">
        <f>+CD12+1</f>
        <v>2</v>
      </c>
      <c r="CF12" s="52">
        <f>+CE12+1</f>
        <v>3</v>
      </c>
      <c r="CG12" s="53">
        <f>+CF12+1</f>
        <v>4</v>
      </c>
      <c r="CH12" s="51">
        <v>1</v>
      </c>
      <c r="CI12" s="52">
        <f>+CH12+1</f>
        <v>2</v>
      </c>
      <c r="CJ12" s="52">
        <f>+CI12+1</f>
        <v>3</v>
      </c>
      <c r="CK12" s="53">
        <f>+CJ12+1</f>
        <v>4</v>
      </c>
      <c r="CL12" s="51">
        <v>1</v>
      </c>
      <c r="CM12" s="52">
        <f>+CL12+1</f>
        <v>2</v>
      </c>
      <c r="CN12" s="52">
        <f>+CM12+1</f>
        <v>3</v>
      </c>
      <c r="CO12" s="53">
        <f>+CN12+1</f>
        <v>4</v>
      </c>
      <c r="CP12" s="51">
        <v>1</v>
      </c>
      <c r="CQ12" s="52">
        <f>+CP12+1</f>
        <v>2</v>
      </c>
      <c r="CR12" s="52">
        <f>+CQ12+1</f>
        <v>3</v>
      </c>
      <c r="CS12" s="53">
        <f>+CR12+1</f>
        <v>4</v>
      </c>
      <c r="CT12" s="51">
        <v>1</v>
      </c>
      <c r="CU12" s="52">
        <f>+CT12+1</f>
        <v>2</v>
      </c>
      <c r="CV12" s="52">
        <f>+CU12+1</f>
        <v>3</v>
      </c>
      <c r="CW12" s="53">
        <f>+CV12+1</f>
        <v>4</v>
      </c>
      <c r="CX12" s="51">
        <v>1</v>
      </c>
      <c r="CY12" s="52">
        <f>+CX12+1</f>
        <v>2</v>
      </c>
      <c r="CZ12" s="52">
        <f>+CY12+1</f>
        <v>3</v>
      </c>
      <c r="DA12" s="53">
        <f>+CZ12+1</f>
        <v>4</v>
      </c>
      <c r="DB12" s="51">
        <v>1</v>
      </c>
      <c r="DC12" s="52">
        <f>+DB12+1</f>
        <v>2</v>
      </c>
      <c r="DD12" s="52">
        <f>+DC12+1</f>
        <v>3</v>
      </c>
      <c r="DE12" s="53">
        <f>+DD12+1</f>
        <v>4</v>
      </c>
      <c r="DF12" s="51">
        <v>1</v>
      </c>
      <c r="DG12" s="52">
        <f>+DF12+1</f>
        <v>2</v>
      </c>
      <c r="DH12" s="52">
        <f>+DG12+1</f>
        <v>3</v>
      </c>
      <c r="DI12" s="53">
        <f>+DH12+1</f>
        <v>4</v>
      </c>
      <c r="DJ12" s="51">
        <v>1</v>
      </c>
      <c r="DK12" s="52">
        <f>+DJ12+1</f>
        <v>2</v>
      </c>
      <c r="DL12" s="52">
        <f>+DK12+1</f>
        <v>3</v>
      </c>
      <c r="DM12" s="53">
        <f>+DL12+1</f>
        <v>4</v>
      </c>
      <c r="DN12" s="51">
        <v>1</v>
      </c>
      <c r="DO12" s="52">
        <f>+DN12+1</f>
        <v>2</v>
      </c>
      <c r="DP12" s="52">
        <f>+DO12+1</f>
        <v>3</v>
      </c>
      <c r="DQ12" s="53">
        <f>+DP12+1</f>
        <v>4</v>
      </c>
      <c r="DR12" s="51">
        <v>1</v>
      </c>
      <c r="DS12" s="52">
        <f>+DR12+1</f>
        <v>2</v>
      </c>
      <c r="DT12" s="52">
        <f>+DS12+1</f>
        <v>3</v>
      </c>
      <c r="DU12" s="53">
        <f>+DT12+1</f>
        <v>4</v>
      </c>
      <c r="DV12" s="51">
        <v>1</v>
      </c>
      <c r="DW12" s="52">
        <f>+DV12+1</f>
        <v>2</v>
      </c>
      <c r="DX12" s="52">
        <f>+DW12+1</f>
        <v>3</v>
      </c>
      <c r="DY12" s="53">
        <f>+DX12+1</f>
        <v>4</v>
      </c>
      <c r="DZ12" s="51">
        <v>1</v>
      </c>
      <c r="EA12" s="52">
        <f>+DZ12+1</f>
        <v>2</v>
      </c>
      <c r="EB12" s="52">
        <f>+EA12+1</f>
        <v>3</v>
      </c>
      <c r="EC12" s="53">
        <f>+EB12+1</f>
        <v>4</v>
      </c>
      <c r="ED12" s="51">
        <v>1</v>
      </c>
      <c r="EE12" s="52">
        <f>+ED12+1</f>
        <v>2</v>
      </c>
      <c r="EF12" s="52">
        <f>+EE12+1</f>
        <v>3</v>
      </c>
      <c r="EG12" s="53">
        <f>+EF12+1</f>
        <v>4</v>
      </c>
      <c r="EH12" s="51">
        <v>1</v>
      </c>
      <c r="EI12" s="52">
        <f>+EH12+1</f>
        <v>2</v>
      </c>
      <c r="EJ12" s="52">
        <f>+EI12+1</f>
        <v>3</v>
      </c>
      <c r="EK12" s="53">
        <f>+EJ12+1</f>
        <v>4</v>
      </c>
      <c r="EL12" s="51">
        <v>1</v>
      </c>
      <c r="EM12" s="52">
        <f>+EL12+1</f>
        <v>2</v>
      </c>
      <c r="EN12" s="52">
        <f>+EM12+1</f>
        <v>3</v>
      </c>
      <c r="EO12" s="53">
        <f>+EN12+1</f>
        <v>4</v>
      </c>
      <c r="EP12" s="195"/>
      <c r="EQ12" s="276"/>
      <c r="ER12" s="181">
        <v>1</v>
      </c>
      <c r="ES12" s="189">
        <v>1</v>
      </c>
      <c r="ET12" s="189">
        <v>1</v>
      </c>
      <c r="EU12" s="127">
        <v>1</v>
      </c>
      <c r="EV12" s="127">
        <v>1</v>
      </c>
      <c r="EW12" s="127">
        <v>1</v>
      </c>
      <c r="EX12" s="127">
        <v>1</v>
      </c>
      <c r="EY12" s="127">
        <v>1</v>
      </c>
      <c r="EZ12" s="127">
        <v>1</v>
      </c>
      <c r="FA12" s="127">
        <v>1</v>
      </c>
      <c r="FB12" s="127">
        <v>1</v>
      </c>
      <c r="FC12" s="127">
        <v>1</v>
      </c>
      <c r="FD12" s="127">
        <v>1</v>
      </c>
      <c r="FE12" s="127">
        <v>1</v>
      </c>
      <c r="FF12" s="127">
        <v>1</v>
      </c>
      <c r="FG12" s="127">
        <v>1</v>
      </c>
      <c r="FH12" s="127">
        <v>1</v>
      </c>
      <c r="FI12" s="127">
        <v>1</v>
      </c>
      <c r="FJ12" s="127">
        <v>1</v>
      </c>
      <c r="FK12" s="127">
        <v>1</v>
      </c>
      <c r="FL12" s="127">
        <v>1</v>
      </c>
      <c r="FM12" s="127">
        <v>1</v>
      </c>
      <c r="FN12" s="127">
        <v>1</v>
      </c>
    </row>
    <row r="13" spans="1:170" ht="155.25" customHeight="1" thickBot="1" x14ac:dyDescent="0.3">
      <c r="A13" s="269"/>
      <c r="B13" s="263"/>
      <c r="C13" s="264"/>
      <c r="D13" s="264"/>
      <c r="E13" s="265"/>
      <c r="F13" s="263"/>
      <c r="G13" s="264"/>
      <c r="H13" s="264"/>
      <c r="I13" s="265"/>
      <c r="J13" s="263"/>
      <c r="K13" s="264"/>
      <c r="L13" s="264"/>
      <c r="M13" s="265"/>
      <c r="N13" s="263"/>
      <c r="O13" s="264"/>
      <c r="P13" s="264"/>
      <c r="Q13" s="265"/>
      <c r="R13" s="263"/>
      <c r="S13" s="264"/>
      <c r="T13" s="264"/>
      <c r="U13" s="265"/>
      <c r="V13" s="263"/>
      <c r="W13" s="264"/>
      <c r="X13" s="264"/>
      <c r="Y13" s="265"/>
      <c r="Z13" s="263"/>
      <c r="AA13" s="264"/>
      <c r="AB13" s="264"/>
      <c r="AC13" s="265"/>
      <c r="AD13" s="263"/>
      <c r="AE13" s="264"/>
      <c r="AF13" s="264"/>
      <c r="AG13" s="265"/>
      <c r="AH13" s="263"/>
      <c r="AI13" s="264"/>
      <c r="AJ13" s="264"/>
      <c r="AK13" s="265"/>
      <c r="AL13" s="263"/>
      <c r="AM13" s="264"/>
      <c r="AN13" s="264"/>
      <c r="AO13" s="265"/>
      <c r="AP13" s="263"/>
      <c r="AQ13" s="264"/>
      <c r="AR13" s="264"/>
      <c r="AS13" s="265"/>
      <c r="AT13" s="263"/>
      <c r="AU13" s="264"/>
      <c r="AV13" s="264"/>
      <c r="AW13" s="265"/>
      <c r="AX13" s="263"/>
      <c r="AY13" s="264"/>
      <c r="AZ13" s="264"/>
      <c r="BA13" s="265"/>
      <c r="BB13" s="263"/>
      <c r="BC13" s="264"/>
      <c r="BD13" s="264"/>
      <c r="BE13" s="265"/>
      <c r="BF13" s="263"/>
      <c r="BG13" s="264"/>
      <c r="BH13" s="264"/>
      <c r="BI13" s="265"/>
      <c r="BJ13" s="263"/>
      <c r="BK13" s="264"/>
      <c r="BL13" s="264"/>
      <c r="BM13" s="265"/>
      <c r="BN13" s="263"/>
      <c r="BO13" s="264"/>
      <c r="BP13" s="264"/>
      <c r="BQ13" s="265"/>
      <c r="BR13" s="263"/>
      <c r="BS13" s="264"/>
      <c r="BT13" s="264"/>
      <c r="BU13" s="265"/>
      <c r="BV13" s="263"/>
      <c r="BW13" s="264"/>
      <c r="BX13" s="264"/>
      <c r="BY13" s="265"/>
      <c r="BZ13" s="263"/>
      <c r="CA13" s="264"/>
      <c r="CB13" s="264"/>
      <c r="CC13" s="265"/>
      <c r="CD13" s="263"/>
      <c r="CE13" s="264"/>
      <c r="CF13" s="264"/>
      <c r="CG13" s="265"/>
      <c r="CH13" s="263"/>
      <c r="CI13" s="264"/>
      <c r="CJ13" s="264"/>
      <c r="CK13" s="265"/>
      <c r="CL13" s="263"/>
      <c r="CM13" s="264"/>
      <c r="CN13" s="264"/>
      <c r="CO13" s="265"/>
      <c r="CP13" s="263"/>
      <c r="CQ13" s="264"/>
      <c r="CR13" s="264"/>
      <c r="CS13" s="265"/>
      <c r="CT13" s="263"/>
      <c r="CU13" s="264"/>
      <c r="CV13" s="264"/>
      <c r="CW13" s="265"/>
      <c r="CX13" s="263"/>
      <c r="CY13" s="264"/>
      <c r="CZ13" s="264"/>
      <c r="DA13" s="265"/>
      <c r="DB13" s="263"/>
      <c r="DC13" s="264"/>
      <c r="DD13" s="264"/>
      <c r="DE13" s="265"/>
      <c r="DF13" s="263"/>
      <c r="DG13" s="264"/>
      <c r="DH13" s="264"/>
      <c r="DI13" s="265"/>
      <c r="DJ13" s="263"/>
      <c r="DK13" s="264"/>
      <c r="DL13" s="264"/>
      <c r="DM13" s="265"/>
      <c r="DN13" s="263"/>
      <c r="DO13" s="264"/>
      <c r="DP13" s="264"/>
      <c r="DQ13" s="265"/>
      <c r="DR13" s="263"/>
      <c r="DS13" s="264"/>
      <c r="DT13" s="264"/>
      <c r="DU13" s="265"/>
      <c r="DV13" s="263"/>
      <c r="DW13" s="264"/>
      <c r="DX13" s="264"/>
      <c r="DY13" s="265"/>
      <c r="DZ13" s="263"/>
      <c r="EA13" s="264"/>
      <c r="EB13" s="264"/>
      <c r="EC13" s="265"/>
      <c r="ED13" s="263"/>
      <c r="EE13" s="264"/>
      <c r="EF13" s="264"/>
      <c r="EG13" s="265"/>
      <c r="EH13" s="263"/>
      <c r="EI13" s="264"/>
      <c r="EJ13" s="264"/>
      <c r="EK13" s="265"/>
      <c r="EL13" s="263"/>
      <c r="EM13" s="264"/>
      <c r="EN13" s="264"/>
      <c r="EO13" s="265"/>
      <c r="EP13" s="193"/>
      <c r="EQ13" s="277"/>
      <c r="ER13" s="182" t="str">
        <f>+PO!C16</f>
        <v xml:space="preserve">Director de Interventoría </v>
      </c>
      <c r="ES13" s="189" t="str">
        <f>+PO!C17</f>
        <v>Ingeniero Residente de Interventoría</v>
      </c>
      <c r="ET13" s="189" t="str">
        <f>+PO!C18</f>
        <v>Ingeniero Auxiliar de Interventoría</v>
      </c>
      <c r="EU13" s="127" t="str">
        <f>+PO!$C$20</f>
        <v>Especialista Ambiental</v>
      </c>
      <c r="EV13" s="127" t="str">
        <f>+PO!$C$21</f>
        <v xml:space="preserve">Especialista en Geología y/o Geotecnia </v>
      </c>
      <c r="EW13" s="127" t="str">
        <f>+PO!$C$22</f>
        <v xml:space="preserve">Especialista en Pavimentos y/o Vías </v>
      </c>
      <c r="EX13" s="127" t="str">
        <f>+PO!$C$23</f>
        <v>Especialista en Estructuras</v>
      </c>
      <c r="EY13" s="127" t="str">
        <f>+PO!$C$24</f>
        <v>Especialista en Hidráulica e Hidrología</v>
      </c>
      <c r="EZ13" s="127" t="str">
        <f>+PO!$C$25</f>
        <v>Especialista en Diseño Geométrico</v>
      </c>
      <c r="FA13" s="127" t="str">
        <f>+PO!$C$26</f>
        <v>Especialista en Tránsito</v>
      </c>
      <c r="FB13" s="127" t="str">
        <f>+PO!$C$27</f>
        <v xml:space="preserve">Especialista en Sostenibilidad </v>
      </c>
      <c r="FC13" s="127" t="str">
        <f>+PO!$C$28</f>
        <v>Gerente de interventoria</v>
      </c>
      <c r="FD13" s="127" t="str">
        <f>+PO!$C$29</f>
        <v xml:space="preserve">Profesional Social </v>
      </c>
      <c r="FE13" s="127" t="str">
        <f>+PO!$C$30</f>
        <v>Profesional Ambiental</v>
      </c>
      <c r="FF13" s="127" t="str">
        <f>+PO!$C$31</f>
        <v>Profesional Técnico Predial</v>
      </c>
      <c r="FG13" s="127" t="str">
        <f>+PO!$C$32</f>
        <v>Profesional Valuatorio</v>
      </c>
      <c r="FH13" s="127" t="str">
        <f>+PO!$C$33</f>
        <v>Profesional de Aseguramiento o Gestión de la Calidad</v>
      </c>
      <c r="FI13" s="127" t="str">
        <f>+PO!$C$34</f>
        <v xml:space="preserve">Auditor de calidad </v>
      </c>
      <c r="FJ13" s="127" t="str">
        <f>+PO!$C$35</f>
        <v>Abogado</v>
      </c>
      <c r="FK13" s="127" t="str">
        <f>+PO!$C$37</f>
        <v xml:space="preserve">Inspector </v>
      </c>
      <c r="FL13" s="127" t="str">
        <f>+PO!$C$38</f>
        <v xml:space="preserve">Topógrafo Inspector </v>
      </c>
      <c r="FM13" s="127" t="str">
        <f>+PO!$C$39</f>
        <v xml:space="preserve">Laboratorista Inspector </v>
      </c>
      <c r="FN13" s="127" t="str">
        <f>+PO!$C$41</f>
        <v xml:space="preserve">Cadenero </v>
      </c>
    </row>
    <row r="14" spans="1:170" ht="132.75" customHeight="1" thickBot="1" x14ac:dyDescent="0.3">
      <c r="A14" s="54" t="s">
        <v>54</v>
      </c>
      <c r="B14" s="55">
        <v>1</v>
      </c>
      <c r="C14" s="56">
        <v>1</v>
      </c>
      <c r="D14" s="56">
        <v>1</v>
      </c>
      <c r="E14" s="57">
        <v>1</v>
      </c>
      <c r="F14" s="55">
        <v>1</v>
      </c>
      <c r="G14" s="56">
        <v>1</v>
      </c>
      <c r="H14" s="56">
        <v>1</v>
      </c>
      <c r="I14" s="57">
        <v>1</v>
      </c>
      <c r="J14" s="55">
        <v>1</v>
      </c>
      <c r="K14" s="56">
        <v>1</v>
      </c>
      <c r="L14" s="56">
        <v>1</v>
      </c>
      <c r="M14" s="57">
        <v>1</v>
      </c>
      <c r="N14" s="55"/>
      <c r="O14" s="56"/>
      <c r="P14" s="56"/>
      <c r="Q14" s="58"/>
      <c r="R14" s="55"/>
      <c r="S14" s="56"/>
      <c r="T14" s="56"/>
      <c r="U14" s="58"/>
      <c r="V14" s="55"/>
      <c r="W14" s="56"/>
      <c r="X14" s="56"/>
      <c r="Y14" s="58"/>
      <c r="Z14" s="55"/>
      <c r="AA14" s="56"/>
      <c r="AB14" s="56"/>
      <c r="AC14" s="58"/>
      <c r="AD14" s="55"/>
      <c r="AE14" s="56"/>
      <c r="AF14" s="56"/>
      <c r="AG14" s="58"/>
      <c r="AH14" s="55"/>
      <c r="AI14" s="56"/>
      <c r="AJ14" s="56"/>
      <c r="AK14" s="58"/>
      <c r="AL14" s="55"/>
      <c r="AM14" s="56"/>
      <c r="AN14" s="56"/>
      <c r="AO14" s="58"/>
      <c r="AP14" s="55"/>
      <c r="AQ14" s="56"/>
      <c r="AR14" s="56"/>
      <c r="AS14" s="58"/>
      <c r="AT14" s="55"/>
      <c r="AU14" s="56"/>
      <c r="AV14" s="56"/>
      <c r="AW14" s="58"/>
      <c r="AX14" s="55"/>
      <c r="AY14" s="56"/>
      <c r="AZ14" s="56"/>
      <c r="BA14" s="58"/>
      <c r="BB14" s="55"/>
      <c r="BC14" s="56"/>
      <c r="BD14" s="56"/>
      <c r="BE14" s="58"/>
      <c r="BF14" s="55"/>
      <c r="BG14" s="56"/>
      <c r="BH14" s="56"/>
      <c r="BI14" s="58"/>
      <c r="BJ14" s="55"/>
      <c r="BK14" s="56"/>
      <c r="BL14" s="56"/>
      <c r="BM14" s="58"/>
      <c r="BN14" s="55"/>
      <c r="BO14" s="56"/>
      <c r="BP14" s="56"/>
      <c r="BQ14" s="58"/>
      <c r="BR14" s="55"/>
      <c r="BS14" s="56"/>
      <c r="BT14" s="56"/>
      <c r="BU14" s="58"/>
      <c r="BV14" s="55"/>
      <c r="BW14" s="56"/>
      <c r="BX14" s="56"/>
      <c r="BY14" s="58"/>
      <c r="BZ14" s="55"/>
      <c r="CA14" s="56"/>
      <c r="CB14" s="56"/>
      <c r="CC14" s="58"/>
      <c r="CD14" s="55"/>
      <c r="CE14" s="56"/>
      <c r="CF14" s="56"/>
      <c r="CG14" s="58"/>
      <c r="CH14" s="55"/>
      <c r="CI14" s="56"/>
      <c r="CJ14" s="56"/>
      <c r="CK14" s="58"/>
      <c r="CL14" s="55"/>
      <c r="CM14" s="56"/>
      <c r="CN14" s="56"/>
      <c r="CO14" s="58"/>
      <c r="CP14" s="55"/>
      <c r="CQ14" s="56"/>
      <c r="CR14" s="56"/>
      <c r="CS14" s="58"/>
      <c r="CT14" s="55"/>
      <c r="CU14" s="56"/>
      <c r="CV14" s="56"/>
      <c r="CW14" s="58"/>
      <c r="CX14" s="55"/>
      <c r="CY14" s="56"/>
      <c r="CZ14" s="56"/>
      <c r="DA14" s="58"/>
      <c r="DB14" s="55"/>
      <c r="DC14" s="56"/>
      <c r="DD14" s="56"/>
      <c r="DE14" s="58"/>
      <c r="DF14" s="55"/>
      <c r="DG14" s="56"/>
      <c r="DH14" s="56"/>
      <c r="DI14" s="58"/>
      <c r="DJ14" s="55"/>
      <c r="DK14" s="56"/>
      <c r="DL14" s="56"/>
      <c r="DM14" s="58"/>
      <c r="DN14" s="55"/>
      <c r="DO14" s="56"/>
      <c r="DP14" s="56"/>
      <c r="DQ14" s="58"/>
      <c r="DR14" s="55"/>
      <c r="DS14" s="56"/>
      <c r="DT14" s="56"/>
      <c r="DU14" s="58"/>
      <c r="DV14" s="55"/>
      <c r="DW14" s="56"/>
      <c r="DX14" s="56"/>
      <c r="DY14" s="58"/>
      <c r="DZ14" s="55"/>
      <c r="EA14" s="56"/>
      <c r="EB14" s="56"/>
      <c r="EC14" s="58"/>
      <c r="ED14" s="55"/>
      <c r="EE14" s="56"/>
      <c r="EF14" s="56"/>
      <c r="EG14" s="58"/>
      <c r="EH14" s="55"/>
      <c r="EI14" s="56"/>
      <c r="EJ14" s="56"/>
      <c r="EK14" s="58"/>
      <c r="EL14" s="55"/>
      <c r="EM14" s="56"/>
      <c r="EN14" s="56"/>
      <c r="EO14" s="58"/>
      <c r="EP14" s="196"/>
      <c r="EQ14" s="159" t="s">
        <v>110</v>
      </c>
      <c r="ER14" s="183">
        <f>10%*ER24</f>
        <v>1.8</v>
      </c>
      <c r="ES14" s="190"/>
      <c r="ET14" s="190"/>
      <c r="EU14" s="160"/>
      <c r="EV14" s="160"/>
      <c r="EW14" s="160"/>
      <c r="EX14" s="161"/>
      <c r="EY14" s="161"/>
      <c r="EZ14" s="161"/>
      <c r="FA14" s="161"/>
      <c r="FB14" s="161"/>
      <c r="FC14" s="161">
        <f>0.2*FC24</f>
        <v>3.6</v>
      </c>
      <c r="FD14" s="161">
        <f t="shared" ref="FD14:FE14" si="0">30%*FD24</f>
        <v>3.3</v>
      </c>
      <c r="FE14" s="160">
        <f t="shared" si="0"/>
        <v>3.3</v>
      </c>
      <c r="FF14" s="160">
        <f>40%*FF24</f>
        <v>1.2000000000000002</v>
      </c>
      <c r="FG14" s="160">
        <f>50%*FG24</f>
        <v>1.5</v>
      </c>
      <c r="FH14" s="160">
        <f>50%*FH24</f>
        <v>1</v>
      </c>
      <c r="FI14" s="160">
        <f>50%*FI24</f>
        <v>1</v>
      </c>
      <c r="FJ14" s="160">
        <f>0.05*FJ24</f>
        <v>0.1</v>
      </c>
      <c r="FK14" s="160"/>
      <c r="FL14" s="160"/>
      <c r="FM14" s="160"/>
      <c r="FN14" s="160"/>
    </row>
    <row r="15" spans="1:170" ht="17.25" thickBot="1" x14ac:dyDescent="0.3">
      <c r="A15" s="59" t="s">
        <v>56</v>
      </c>
      <c r="B15" s="60"/>
      <c r="C15" s="61"/>
      <c r="D15" s="61"/>
      <c r="E15" s="62"/>
      <c r="F15" s="60"/>
      <c r="G15" s="61"/>
      <c r="H15" s="61"/>
      <c r="I15" s="63"/>
      <c r="J15" s="60"/>
      <c r="K15" s="61"/>
      <c r="L15" s="61"/>
      <c r="M15" s="62"/>
      <c r="N15" s="60"/>
      <c r="O15" s="61"/>
      <c r="P15" s="61"/>
      <c r="Q15" s="63"/>
      <c r="R15" s="60"/>
      <c r="S15" s="61"/>
      <c r="T15" s="61"/>
      <c r="U15" s="62"/>
      <c r="V15" s="60"/>
      <c r="W15" s="61"/>
      <c r="X15" s="61"/>
      <c r="Y15" s="63"/>
      <c r="Z15" s="60"/>
      <c r="AA15" s="61"/>
      <c r="AB15" s="61"/>
      <c r="AC15" s="62"/>
      <c r="AD15" s="60"/>
      <c r="AE15" s="61"/>
      <c r="AF15" s="61"/>
      <c r="AG15" s="63"/>
      <c r="AH15" s="60"/>
      <c r="AI15" s="61"/>
      <c r="AJ15" s="61"/>
      <c r="AK15" s="62"/>
      <c r="AL15" s="60"/>
      <c r="AM15" s="61"/>
      <c r="AN15" s="61"/>
      <c r="AO15" s="63"/>
      <c r="AP15" s="60"/>
      <c r="AQ15" s="61"/>
      <c r="AR15" s="61"/>
      <c r="AS15" s="62"/>
      <c r="AT15" s="60"/>
      <c r="AU15" s="61"/>
      <c r="AV15" s="61"/>
      <c r="AW15" s="63"/>
      <c r="AX15" s="60"/>
      <c r="AY15" s="61"/>
      <c r="AZ15" s="61"/>
      <c r="BA15" s="62"/>
      <c r="BB15" s="60"/>
      <c r="BC15" s="61"/>
      <c r="BD15" s="61"/>
      <c r="BE15" s="63"/>
      <c r="BF15" s="60"/>
      <c r="BG15" s="61"/>
      <c r="BH15" s="61"/>
      <c r="BI15" s="62"/>
      <c r="BJ15" s="60"/>
      <c r="BK15" s="61"/>
      <c r="BL15" s="61"/>
      <c r="BM15" s="63"/>
      <c r="BN15" s="60"/>
      <c r="BO15" s="61"/>
      <c r="BP15" s="61"/>
      <c r="BQ15" s="62"/>
      <c r="BR15" s="60"/>
      <c r="BS15" s="61"/>
      <c r="BT15" s="61"/>
      <c r="BU15" s="63"/>
      <c r="BV15" s="60"/>
      <c r="BW15" s="61"/>
      <c r="BX15" s="61"/>
      <c r="BY15" s="63"/>
      <c r="BZ15" s="60"/>
      <c r="CA15" s="61"/>
      <c r="CB15" s="61"/>
      <c r="CC15" s="63"/>
      <c r="CD15" s="60"/>
      <c r="CE15" s="61"/>
      <c r="CF15" s="61"/>
      <c r="CG15" s="63"/>
      <c r="CH15" s="60"/>
      <c r="CI15" s="61"/>
      <c r="CJ15" s="61"/>
      <c r="CK15" s="63"/>
      <c r="CL15" s="60"/>
      <c r="CM15" s="61"/>
      <c r="CN15" s="61"/>
      <c r="CO15" s="63"/>
      <c r="CP15" s="60"/>
      <c r="CQ15" s="61"/>
      <c r="CR15" s="61"/>
      <c r="CS15" s="63"/>
      <c r="CT15" s="60"/>
      <c r="CU15" s="61"/>
      <c r="CV15" s="61"/>
      <c r="CW15" s="63"/>
      <c r="CX15" s="60"/>
      <c r="CY15" s="61"/>
      <c r="CZ15" s="61"/>
      <c r="DA15" s="63"/>
      <c r="DB15" s="60"/>
      <c r="DC15" s="61"/>
      <c r="DD15" s="61"/>
      <c r="DE15" s="63"/>
      <c r="DF15" s="60"/>
      <c r="DG15" s="61"/>
      <c r="DH15" s="61"/>
      <c r="DI15" s="63"/>
      <c r="DJ15" s="60"/>
      <c r="DK15" s="61"/>
      <c r="DL15" s="61"/>
      <c r="DM15" s="63"/>
      <c r="DN15" s="60"/>
      <c r="DO15" s="61"/>
      <c r="DP15" s="61"/>
      <c r="DQ15" s="63"/>
      <c r="DR15" s="60"/>
      <c r="DS15" s="61"/>
      <c r="DT15" s="61"/>
      <c r="DU15" s="63"/>
      <c r="DV15" s="60"/>
      <c r="DW15" s="61"/>
      <c r="DX15" s="61"/>
      <c r="DY15" s="63"/>
      <c r="DZ15" s="60"/>
      <c r="EA15" s="61"/>
      <c r="EB15" s="61"/>
      <c r="EC15" s="63"/>
      <c r="ED15" s="60"/>
      <c r="EE15" s="61"/>
      <c r="EF15" s="61"/>
      <c r="EG15" s="63"/>
      <c r="EH15" s="60"/>
      <c r="EI15" s="61"/>
      <c r="EJ15" s="61"/>
      <c r="EK15" s="63"/>
      <c r="EL15" s="60"/>
      <c r="EM15" s="61"/>
      <c r="EN15" s="61"/>
      <c r="EO15" s="63"/>
      <c r="EP15" s="197"/>
      <c r="EQ15" s="162"/>
      <c r="ER15" s="183"/>
      <c r="ES15" s="190"/>
      <c r="ET15" s="190"/>
      <c r="EU15" s="160"/>
      <c r="EV15" s="160"/>
      <c r="EW15" s="160"/>
      <c r="EX15" s="160"/>
      <c r="EY15" s="160"/>
      <c r="EZ15" s="160"/>
      <c r="FA15" s="160"/>
      <c r="FB15" s="160"/>
      <c r="FC15" s="160"/>
      <c r="FD15" s="160"/>
      <c r="FE15" s="160"/>
      <c r="FF15" s="160"/>
      <c r="FG15" s="160"/>
      <c r="FH15" s="160"/>
      <c r="FI15" s="160"/>
      <c r="FJ15" s="160"/>
      <c r="FK15" s="160"/>
      <c r="FL15" s="160"/>
      <c r="FM15" s="160"/>
      <c r="FN15" s="160"/>
    </row>
    <row r="16" spans="1:170" ht="177.75" customHeight="1" thickBot="1" x14ac:dyDescent="0.3">
      <c r="A16" s="64" t="s">
        <v>57</v>
      </c>
      <c r="B16" s="65">
        <v>1</v>
      </c>
      <c r="C16" s="66">
        <v>1</v>
      </c>
      <c r="D16" s="66">
        <v>1</v>
      </c>
      <c r="E16" s="67">
        <v>1</v>
      </c>
      <c r="F16" s="65">
        <v>1</v>
      </c>
      <c r="G16" s="66">
        <v>1</v>
      </c>
      <c r="H16" s="66">
        <v>1</v>
      </c>
      <c r="I16" s="68">
        <v>1</v>
      </c>
      <c r="J16" s="65">
        <v>1</v>
      </c>
      <c r="K16" s="66">
        <v>1</v>
      </c>
      <c r="L16" s="66">
        <v>1</v>
      </c>
      <c r="M16" s="67">
        <v>1</v>
      </c>
      <c r="N16" s="65">
        <v>1</v>
      </c>
      <c r="O16" s="66">
        <v>1</v>
      </c>
      <c r="P16" s="66">
        <v>1</v>
      </c>
      <c r="Q16" s="68">
        <v>1</v>
      </c>
      <c r="R16" s="65">
        <v>1</v>
      </c>
      <c r="S16" s="66">
        <v>1</v>
      </c>
      <c r="T16" s="66">
        <v>1</v>
      </c>
      <c r="U16" s="67">
        <v>1</v>
      </c>
      <c r="V16" s="65">
        <v>1</v>
      </c>
      <c r="W16" s="66">
        <v>1</v>
      </c>
      <c r="X16" s="66">
        <v>1</v>
      </c>
      <c r="Y16" s="68">
        <v>1</v>
      </c>
      <c r="Z16" s="65">
        <v>1</v>
      </c>
      <c r="AA16" s="66">
        <v>1</v>
      </c>
      <c r="AB16" s="66">
        <v>1</v>
      </c>
      <c r="AC16" s="67">
        <v>1</v>
      </c>
      <c r="AD16" s="65">
        <v>1</v>
      </c>
      <c r="AE16" s="66">
        <v>1</v>
      </c>
      <c r="AF16" s="66">
        <v>1</v>
      </c>
      <c r="AG16" s="68">
        <v>1</v>
      </c>
      <c r="AH16" s="65">
        <v>1</v>
      </c>
      <c r="AI16" s="66">
        <v>1</v>
      </c>
      <c r="AJ16" s="66">
        <v>1</v>
      </c>
      <c r="AK16" s="67">
        <v>1</v>
      </c>
      <c r="AL16" s="65">
        <v>1</v>
      </c>
      <c r="AM16" s="66">
        <v>1</v>
      </c>
      <c r="AN16" s="66">
        <v>1</v>
      </c>
      <c r="AO16" s="68">
        <v>1</v>
      </c>
      <c r="AP16" s="65">
        <v>1</v>
      </c>
      <c r="AQ16" s="66">
        <v>1</v>
      </c>
      <c r="AR16" s="66">
        <v>1</v>
      </c>
      <c r="AS16" s="67">
        <v>1</v>
      </c>
      <c r="AT16" s="65">
        <v>1</v>
      </c>
      <c r="AU16" s="66">
        <v>1</v>
      </c>
      <c r="AV16" s="66">
        <v>1</v>
      </c>
      <c r="AW16" s="68">
        <v>1</v>
      </c>
      <c r="AX16" s="65">
        <v>1</v>
      </c>
      <c r="AY16" s="66">
        <v>1</v>
      </c>
      <c r="AZ16" s="66">
        <v>1</v>
      </c>
      <c r="BA16" s="67">
        <v>1</v>
      </c>
      <c r="BB16" s="65">
        <v>1</v>
      </c>
      <c r="BC16" s="66">
        <v>1</v>
      </c>
      <c r="BD16" s="66">
        <v>1</v>
      </c>
      <c r="BE16" s="68">
        <v>1</v>
      </c>
      <c r="BF16" s="65">
        <v>1</v>
      </c>
      <c r="BG16" s="66">
        <v>1</v>
      </c>
      <c r="BH16" s="66">
        <v>1</v>
      </c>
      <c r="BI16" s="67">
        <v>1</v>
      </c>
      <c r="BJ16" s="65">
        <v>1</v>
      </c>
      <c r="BK16" s="66">
        <v>1</v>
      </c>
      <c r="BL16" s="66">
        <v>1</v>
      </c>
      <c r="BM16" s="68">
        <v>1</v>
      </c>
      <c r="BN16" s="65">
        <v>1</v>
      </c>
      <c r="BO16" s="66">
        <v>1</v>
      </c>
      <c r="BP16" s="66">
        <v>1</v>
      </c>
      <c r="BQ16" s="67">
        <v>1</v>
      </c>
      <c r="BR16" s="65">
        <v>1</v>
      </c>
      <c r="BS16" s="66">
        <v>1</v>
      </c>
      <c r="BT16" s="66">
        <v>1</v>
      </c>
      <c r="BU16" s="68">
        <v>1</v>
      </c>
      <c r="BV16" s="65">
        <v>1</v>
      </c>
      <c r="BW16" s="66">
        <v>1</v>
      </c>
      <c r="BX16" s="66">
        <v>1</v>
      </c>
      <c r="BY16" s="68">
        <v>1</v>
      </c>
      <c r="BZ16" s="65">
        <v>1</v>
      </c>
      <c r="CA16" s="66">
        <v>1</v>
      </c>
      <c r="CB16" s="66">
        <v>1</v>
      </c>
      <c r="CC16" s="68">
        <v>1</v>
      </c>
      <c r="CD16" s="65">
        <v>1</v>
      </c>
      <c r="CE16" s="66">
        <v>1</v>
      </c>
      <c r="CF16" s="66">
        <v>1</v>
      </c>
      <c r="CG16" s="68">
        <v>1</v>
      </c>
      <c r="CH16" s="65">
        <v>1</v>
      </c>
      <c r="CI16" s="66">
        <v>1</v>
      </c>
      <c r="CJ16" s="66">
        <v>1</v>
      </c>
      <c r="CK16" s="68">
        <v>1</v>
      </c>
      <c r="CL16" s="65">
        <v>1</v>
      </c>
      <c r="CM16" s="66">
        <v>1</v>
      </c>
      <c r="CN16" s="66">
        <v>1</v>
      </c>
      <c r="CO16" s="68">
        <v>1</v>
      </c>
      <c r="CP16" s="65">
        <v>1</v>
      </c>
      <c r="CQ16" s="66">
        <v>1</v>
      </c>
      <c r="CR16" s="66">
        <v>1</v>
      </c>
      <c r="CS16" s="68">
        <v>1</v>
      </c>
      <c r="CT16" s="65">
        <v>1</v>
      </c>
      <c r="CU16" s="66">
        <v>1</v>
      </c>
      <c r="CV16" s="66">
        <v>1</v>
      </c>
      <c r="CW16" s="68">
        <v>1</v>
      </c>
      <c r="CX16" s="65">
        <v>1</v>
      </c>
      <c r="CY16" s="66">
        <v>1</v>
      </c>
      <c r="CZ16" s="66">
        <v>1</v>
      </c>
      <c r="DA16" s="68">
        <v>1</v>
      </c>
      <c r="DB16" s="65">
        <v>1</v>
      </c>
      <c r="DC16" s="66">
        <v>1</v>
      </c>
      <c r="DD16" s="66">
        <v>1</v>
      </c>
      <c r="DE16" s="68">
        <v>1</v>
      </c>
      <c r="DF16" s="65">
        <v>1</v>
      </c>
      <c r="DG16" s="66">
        <v>1</v>
      </c>
      <c r="DH16" s="66">
        <v>1</v>
      </c>
      <c r="DI16" s="68">
        <v>1</v>
      </c>
      <c r="DJ16" s="65">
        <v>1</v>
      </c>
      <c r="DK16" s="66">
        <v>1</v>
      </c>
      <c r="DL16" s="66">
        <v>1</v>
      </c>
      <c r="DM16" s="68">
        <v>1</v>
      </c>
      <c r="DN16" s="65">
        <v>1</v>
      </c>
      <c r="DO16" s="66">
        <v>1</v>
      </c>
      <c r="DP16" s="66">
        <v>1</v>
      </c>
      <c r="DQ16" s="68">
        <v>1</v>
      </c>
      <c r="DR16" s="65">
        <v>1</v>
      </c>
      <c r="DS16" s="66">
        <v>1</v>
      </c>
      <c r="DT16" s="66">
        <v>1</v>
      </c>
      <c r="DU16" s="68">
        <v>1</v>
      </c>
      <c r="DV16" s="65">
        <v>1</v>
      </c>
      <c r="DW16" s="66">
        <v>1</v>
      </c>
      <c r="DX16" s="66">
        <v>1</v>
      </c>
      <c r="DY16" s="68">
        <v>1</v>
      </c>
      <c r="DZ16" s="65">
        <v>1</v>
      </c>
      <c r="EA16" s="66">
        <v>1</v>
      </c>
      <c r="EB16" s="66">
        <v>1</v>
      </c>
      <c r="EC16" s="68">
        <v>1</v>
      </c>
      <c r="ED16" s="65">
        <v>1</v>
      </c>
      <c r="EE16" s="66">
        <v>1</v>
      </c>
      <c r="EF16" s="66">
        <v>1</v>
      </c>
      <c r="EG16" s="68">
        <v>1</v>
      </c>
      <c r="EH16" s="65">
        <v>1</v>
      </c>
      <c r="EI16" s="66">
        <v>1</v>
      </c>
      <c r="EJ16" s="66">
        <v>1</v>
      </c>
      <c r="EK16" s="68">
        <v>1</v>
      </c>
      <c r="EL16" s="65">
        <v>1</v>
      </c>
      <c r="EM16" s="66">
        <v>1</v>
      </c>
      <c r="EN16" s="66">
        <v>1</v>
      </c>
      <c r="EO16" s="68">
        <v>1</v>
      </c>
      <c r="EP16" s="198"/>
      <c r="EQ16" s="159" t="s">
        <v>120</v>
      </c>
      <c r="ER16" s="183">
        <f t="shared" ref="ER16:ET16" si="1">50%*ER24</f>
        <v>9</v>
      </c>
      <c r="ES16" s="190">
        <f t="shared" si="1"/>
        <v>18</v>
      </c>
      <c r="ET16" s="190">
        <f t="shared" si="1"/>
        <v>15</v>
      </c>
      <c r="EU16" s="160"/>
      <c r="EV16" s="160"/>
      <c r="EW16" s="160"/>
      <c r="EX16" s="160"/>
      <c r="EY16" s="160"/>
      <c r="EZ16" s="160"/>
      <c r="FA16" s="160"/>
      <c r="FB16" s="160"/>
      <c r="FC16" s="160">
        <f>0.6*FC24</f>
        <v>10.799999999999999</v>
      </c>
      <c r="FD16" s="160">
        <f t="shared" ref="FD16:FE16" si="2">45%*FD24</f>
        <v>4.95</v>
      </c>
      <c r="FE16" s="160">
        <f t="shared" si="2"/>
        <v>4.95</v>
      </c>
      <c r="FF16" s="160">
        <f>35%*FF24</f>
        <v>1.0499999999999998</v>
      </c>
      <c r="FG16" s="160">
        <f>35%*FG24</f>
        <v>1.0499999999999998</v>
      </c>
      <c r="FH16" s="160">
        <f>35%*FH24</f>
        <v>0.7</v>
      </c>
      <c r="FI16" s="160">
        <f>35%*FI24</f>
        <v>0.7</v>
      </c>
      <c r="FJ16" s="160">
        <f>0.5*FJ24</f>
        <v>1</v>
      </c>
      <c r="FK16" s="160">
        <f t="shared" ref="FK16:FM16" si="3">80%*FK24</f>
        <v>28.8</v>
      </c>
      <c r="FL16" s="160">
        <f t="shared" si="3"/>
        <v>28.8</v>
      </c>
      <c r="FM16" s="160">
        <f t="shared" si="3"/>
        <v>28.8</v>
      </c>
      <c r="FN16" s="160">
        <f t="shared" ref="FN16" si="4">100%*FN24</f>
        <v>36</v>
      </c>
    </row>
    <row r="17" spans="1:171" ht="135" customHeight="1" thickBot="1" x14ac:dyDescent="0.3">
      <c r="A17" s="69" t="s">
        <v>58</v>
      </c>
      <c r="B17" s="60">
        <v>1</v>
      </c>
      <c r="C17" s="61">
        <v>1</v>
      </c>
      <c r="D17" s="61">
        <v>1</v>
      </c>
      <c r="E17" s="62">
        <v>1</v>
      </c>
      <c r="F17" s="60">
        <v>1</v>
      </c>
      <c r="G17" s="61">
        <v>1</v>
      </c>
      <c r="H17" s="61">
        <v>1</v>
      </c>
      <c r="I17" s="63">
        <v>1</v>
      </c>
      <c r="J17" s="60">
        <v>1</v>
      </c>
      <c r="K17" s="61">
        <v>1</v>
      </c>
      <c r="L17" s="61">
        <v>1</v>
      </c>
      <c r="M17" s="62">
        <v>1</v>
      </c>
      <c r="N17" s="60">
        <v>1</v>
      </c>
      <c r="O17" s="61">
        <v>1</v>
      </c>
      <c r="P17" s="61">
        <v>1</v>
      </c>
      <c r="Q17" s="63">
        <v>1</v>
      </c>
      <c r="R17" s="60">
        <v>1</v>
      </c>
      <c r="S17" s="61">
        <v>1</v>
      </c>
      <c r="T17" s="61">
        <v>1</v>
      </c>
      <c r="U17" s="62">
        <v>1</v>
      </c>
      <c r="V17" s="60">
        <v>1</v>
      </c>
      <c r="W17" s="61">
        <v>1</v>
      </c>
      <c r="X17" s="61">
        <v>1</v>
      </c>
      <c r="Y17" s="63">
        <v>1</v>
      </c>
      <c r="Z17" s="60">
        <v>1</v>
      </c>
      <c r="AA17" s="61">
        <v>1</v>
      </c>
      <c r="AB17" s="61">
        <v>1</v>
      </c>
      <c r="AC17" s="62">
        <v>1</v>
      </c>
      <c r="AD17" s="60">
        <v>1</v>
      </c>
      <c r="AE17" s="61">
        <v>1</v>
      </c>
      <c r="AF17" s="61">
        <v>1</v>
      </c>
      <c r="AG17" s="63">
        <v>1</v>
      </c>
      <c r="AH17" s="60">
        <v>1</v>
      </c>
      <c r="AI17" s="61">
        <v>1</v>
      </c>
      <c r="AJ17" s="61">
        <v>1</v>
      </c>
      <c r="AK17" s="62">
        <v>1</v>
      </c>
      <c r="AL17" s="60">
        <v>1</v>
      </c>
      <c r="AM17" s="61">
        <v>1</v>
      </c>
      <c r="AN17" s="61">
        <v>1</v>
      </c>
      <c r="AO17" s="63">
        <v>1</v>
      </c>
      <c r="AP17" s="60">
        <v>1</v>
      </c>
      <c r="AQ17" s="61">
        <v>1</v>
      </c>
      <c r="AR17" s="61">
        <v>1</v>
      </c>
      <c r="AS17" s="62">
        <v>1</v>
      </c>
      <c r="AT17" s="60">
        <v>1</v>
      </c>
      <c r="AU17" s="61">
        <v>1</v>
      </c>
      <c r="AV17" s="61">
        <v>1</v>
      </c>
      <c r="AW17" s="63">
        <v>1</v>
      </c>
      <c r="AX17" s="60">
        <v>1</v>
      </c>
      <c r="AY17" s="61">
        <v>1</v>
      </c>
      <c r="AZ17" s="61">
        <v>1</v>
      </c>
      <c r="BA17" s="62">
        <v>1</v>
      </c>
      <c r="BB17" s="60">
        <v>1</v>
      </c>
      <c r="BC17" s="61">
        <v>1</v>
      </c>
      <c r="BD17" s="61">
        <v>1</v>
      </c>
      <c r="BE17" s="63">
        <v>1</v>
      </c>
      <c r="BF17" s="60">
        <v>1</v>
      </c>
      <c r="BG17" s="61">
        <v>1</v>
      </c>
      <c r="BH17" s="61">
        <v>1</v>
      </c>
      <c r="BI17" s="62">
        <v>1</v>
      </c>
      <c r="BJ17" s="60">
        <v>1</v>
      </c>
      <c r="BK17" s="61">
        <v>1</v>
      </c>
      <c r="BL17" s="61">
        <v>1</v>
      </c>
      <c r="BM17" s="63">
        <v>1</v>
      </c>
      <c r="BN17" s="60">
        <v>1</v>
      </c>
      <c r="BO17" s="61">
        <v>1</v>
      </c>
      <c r="BP17" s="61">
        <v>1</v>
      </c>
      <c r="BQ17" s="62">
        <v>1</v>
      </c>
      <c r="BR17" s="60">
        <v>1</v>
      </c>
      <c r="BS17" s="61">
        <v>1</v>
      </c>
      <c r="BT17" s="61">
        <v>1</v>
      </c>
      <c r="BU17" s="63">
        <v>1</v>
      </c>
      <c r="BV17" s="60">
        <v>1</v>
      </c>
      <c r="BW17" s="61">
        <v>1</v>
      </c>
      <c r="BX17" s="61">
        <v>1</v>
      </c>
      <c r="BY17" s="63">
        <v>1</v>
      </c>
      <c r="BZ17" s="60">
        <v>1</v>
      </c>
      <c r="CA17" s="61">
        <v>1</v>
      </c>
      <c r="CB17" s="61">
        <v>1</v>
      </c>
      <c r="CC17" s="63">
        <v>1</v>
      </c>
      <c r="CD17" s="60">
        <v>1</v>
      </c>
      <c r="CE17" s="61">
        <v>1</v>
      </c>
      <c r="CF17" s="61">
        <v>1</v>
      </c>
      <c r="CG17" s="63">
        <v>1</v>
      </c>
      <c r="CH17" s="60">
        <v>1</v>
      </c>
      <c r="CI17" s="61">
        <v>1</v>
      </c>
      <c r="CJ17" s="61">
        <v>1</v>
      </c>
      <c r="CK17" s="63">
        <v>1</v>
      </c>
      <c r="CL17" s="60">
        <v>1</v>
      </c>
      <c r="CM17" s="61">
        <v>1</v>
      </c>
      <c r="CN17" s="61">
        <v>1</v>
      </c>
      <c r="CO17" s="63">
        <v>1</v>
      </c>
      <c r="CP17" s="60">
        <v>1</v>
      </c>
      <c r="CQ17" s="61">
        <v>1</v>
      </c>
      <c r="CR17" s="61">
        <v>1</v>
      </c>
      <c r="CS17" s="63">
        <v>1</v>
      </c>
      <c r="CT17" s="60">
        <v>1</v>
      </c>
      <c r="CU17" s="61">
        <v>1</v>
      </c>
      <c r="CV17" s="61">
        <v>1</v>
      </c>
      <c r="CW17" s="63">
        <v>1</v>
      </c>
      <c r="CX17" s="60">
        <v>1</v>
      </c>
      <c r="CY17" s="61">
        <v>1</v>
      </c>
      <c r="CZ17" s="61">
        <v>1</v>
      </c>
      <c r="DA17" s="63">
        <v>1</v>
      </c>
      <c r="DB17" s="60">
        <v>1</v>
      </c>
      <c r="DC17" s="61">
        <v>1</v>
      </c>
      <c r="DD17" s="61">
        <v>1</v>
      </c>
      <c r="DE17" s="63">
        <v>1</v>
      </c>
      <c r="DF17" s="60">
        <v>1</v>
      </c>
      <c r="DG17" s="61">
        <v>1</v>
      </c>
      <c r="DH17" s="61">
        <v>1</v>
      </c>
      <c r="DI17" s="63">
        <v>1</v>
      </c>
      <c r="DJ17" s="60">
        <v>1</v>
      </c>
      <c r="DK17" s="61">
        <v>1</v>
      </c>
      <c r="DL17" s="61">
        <v>1</v>
      </c>
      <c r="DM17" s="63">
        <v>1</v>
      </c>
      <c r="DN17" s="60">
        <v>1</v>
      </c>
      <c r="DO17" s="61">
        <v>1</v>
      </c>
      <c r="DP17" s="61">
        <v>1</v>
      </c>
      <c r="DQ17" s="63">
        <v>1</v>
      </c>
      <c r="DR17" s="60">
        <v>1</v>
      </c>
      <c r="DS17" s="61">
        <v>1</v>
      </c>
      <c r="DT17" s="61">
        <v>1</v>
      </c>
      <c r="DU17" s="63">
        <v>1</v>
      </c>
      <c r="DV17" s="60">
        <v>1</v>
      </c>
      <c r="DW17" s="61">
        <v>1</v>
      </c>
      <c r="DX17" s="61">
        <v>1</v>
      </c>
      <c r="DY17" s="63">
        <v>1</v>
      </c>
      <c r="DZ17" s="60">
        <v>1</v>
      </c>
      <c r="EA17" s="61">
        <v>1</v>
      </c>
      <c r="EB17" s="61">
        <v>1</v>
      </c>
      <c r="EC17" s="63">
        <v>1</v>
      </c>
      <c r="ED17" s="60">
        <v>1</v>
      </c>
      <c r="EE17" s="61">
        <v>1</v>
      </c>
      <c r="EF17" s="61">
        <v>1</v>
      </c>
      <c r="EG17" s="63">
        <v>1</v>
      </c>
      <c r="EH17" s="60">
        <v>1</v>
      </c>
      <c r="EI17" s="61">
        <v>1</v>
      </c>
      <c r="EJ17" s="61">
        <v>1</v>
      </c>
      <c r="EK17" s="63">
        <v>1</v>
      </c>
      <c r="EL17" s="60">
        <v>1</v>
      </c>
      <c r="EM17" s="61">
        <v>1</v>
      </c>
      <c r="EN17" s="61">
        <v>1</v>
      </c>
      <c r="EO17" s="63">
        <v>1</v>
      </c>
      <c r="EP17" s="196"/>
      <c r="EQ17" s="159" t="s">
        <v>107</v>
      </c>
      <c r="ER17" s="183">
        <f>10%*ER24</f>
        <v>1.8</v>
      </c>
      <c r="ES17" s="190">
        <f>20%*ES24</f>
        <v>7.2</v>
      </c>
      <c r="ET17" s="190">
        <f>20%*ET24</f>
        <v>6</v>
      </c>
      <c r="EU17" s="160"/>
      <c r="EV17" s="160"/>
      <c r="EW17" s="160"/>
      <c r="EX17" s="163"/>
      <c r="EY17" s="163"/>
      <c r="EZ17" s="160"/>
      <c r="FA17" s="163"/>
      <c r="FB17" s="163"/>
      <c r="FC17" s="160"/>
      <c r="FD17" s="160">
        <f t="shared" ref="FD17:FE17" si="5">5%*FD24</f>
        <v>0.55000000000000004</v>
      </c>
      <c r="FE17" s="160">
        <f t="shared" si="5"/>
        <v>0.55000000000000004</v>
      </c>
      <c r="FF17" s="160">
        <f>5%*FF24</f>
        <v>0.15000000000000002</v>
      </c>
      <c r="FG17" s="160">
        <f>5%*FG24</f>
        <v>0.15000000000000002</v>
      </c>
      <c r="FH17" s="160">
        <f>5%*FH24</f>
        <v>0.1</v>
      </c>
      <c r="FI17" s="160">
        <f>5%*FI24</f>
        <v>0.1</v>
      </c>
      <c r="FJ17" s="160"/>
      <c r="FK17" s="160">
        <f t="shared" ref="FK17:FM17" si="6">20%*FK24</f>
        <v>7.2</v>
      </c>
      <c r="FL17" s="160">
        <f t="shared" si="6"/>
        <v>7.2</v>
      </c>
      <c r="FM17" s="160">
        <f t="shared" si="6"/>
        <v>7.2</v>
      </c>
      <c r="FN17" s="160"/>
    </row>
    <row r="18" spans="1:171" ht="135" customHeight="1" thickBot="1" x14ac:dyDescent="0.3">
      <c r="A18" s="69" t="s">
        <v>59</v>
      </c>
      <c r="B18" s="60"/>
      <c r="C18" s="61"/>
      <c r="D18" s="61"/>
      <c r="E18" s="63">
        <v>1</v>
      </c>
      <c r="F18" s="60"/>
      <c r="G18" s="61"/>
      <c r="H18" s="61" t="s">
        <v>55</v>
      </c>
      <c r="I18" s="63">
        <v>1</v>
      </c>
      <c r="J18" s="60"/>
      <c r="K18" s="61"/>
      <c r="L18" s="61"/>
      <c r="M18" s="63">
        <v>1</v>
      </c>
      <c r="N18" s="60"/>
      <c r="O18" s="61"/>
      <c r="P18" s="61" t="s">
        <v>55</v>
      </c>
      <c r="Q18" s="63">
        <v>1</v>
      </c>
      <c r="R18" s="60"/>
      <c r="S18" s="61"/>
      <c r="T18" s="61"/>
      <c r="U18" s="63">
        <v>1</v>
      </c>
      <c r="V18" s="60"/>
      <c r="W18" s="61"/>
      <c r="X18" s="61" t="s">
        <v>55</v>
      </c>
      <c r="Y18" s="63">
        <v>1</v>
      </c>
      <c r="Z18" s="60"/>
      <c r="AA18" s="61"/>
      <c r="AB18" s="61"/>
      <c r="AC18" s="63">
        <v>1</v>
      </c>
      <c r="AD18" s="60"/>
      <c r="AE18" s="61"/>
      <c r="AF18" s="61" t="s">
        <v>55</v>
      </c>
      <c r="AG18" s="63">
        <v>1</v>
      </c>
      <c r="AH18" s="60"/>
      <c r="AI18" s="61"/>
      <c r="AJ18" s="61"/>
      <c r="AK18" s="63">
        <v>1</v>
      </c>
      <c r="AL18" s="60"/>
      <c r="AM18" s="61"/>
      <c r="AN18" s="61" t="s">
        <v>55</v>
      </c>
      <c r="AO18" s="63">
        <v>1</v>
      </c>
      <c r="AP18" s="60"/>
      <c r="AQ18" s="61"/>
      <c r="AR18" s="61"/>
      <c r="AS18" s="63">
        <v>1</v>
      </c>
      <c r="AT18" s="60"/>
      <c r="AU18" s="61"/>
      <c r="AV18" s="61" t="s">
        <v>55</v>
      </c>
      <c r="AW18" s="63">
        <v>1</v>
      </c>
      <c r="AX18" s="60"/>
      <c r="AY18" s="61"/>
      <c r="AZ18" s="61"/>
      <c r="BA18" s="63">
        <v>1</v>
      </c>
      <c r="BB18" s="60"/>
      <c r="BC18" s="61"/>
      <c r="BD18" s="61" t="s">
        <v>55</v>
      </c>
      <c r="BE18" s="63">
        <v>1</v>
      </c>
      <c r="BF18" s="60"/>
      <c r="BG18" s="61"/>
      <c r="BH18" s="61"/>
      <c r="BI18" s="63">
        <v>1</v>
      </c>
      <c r="BJ18" s="60"/>
      <c r="BK18" s="61"/>
      <c r="BL18" s="61" t="s">
        <v>55</v>
      </c>
      <c r="BM18" s="63">
        <v>1</v>
      </c>
      <c r="BN18" s="60"/>
      <c r="BO18" s="61"/>
      <c r="BP18" s="61"/>
      <c r="BQ18" s="63">
        <v>1</v>
      </c>
      <c r="BR18" s="60"/>
      <c r="BS18" s="61"/>
      <c r="BT18" s="61" t="s">
        <v>55</v>
      </c>
      <c r="BU18" s="63">
        <v>1</v>
      </c>
      <c r="BV18" s="60"/>
      <c r="BW18" s="61"/>
      <c r="BX18" s="61" t="s">
        <v>55</v>
      </c>
      <c r="BY18" s="63">
        <v>1</v>
      </c>
      <c r="BZ18" s="60"/>
      <c r="CA18" s="61"/>
      <c r="CB18" s="61" t="s">
        <v>55</v>
      </c>
      <c r="CC18" s="63">
        <v>1</v>
      </c>
      <c r="CD18" s="60"/>
      <c r="CE18" s="61"/>
      <c r="CF18" s="61" t="s">
        <v>55</v>
      </c>
      <c r="CG18" s="63">
        <v>1</v>
      </c>
      <c r="CH18" s="60"/>
      <c r="CI18" s="61"/>
      <c r="CJ18" s="61" t="s">
        <v>55</v>
      </c>
      <c r="CK18" s="63">
        <v>1</v>
      </c>
      <c r="CL18" s="60"/>
      <c r="CM18" s="61"/>
      <c r="CN18" s="61" t="s">
        <v>55</v>
      </c>
      <c r="CO18" s="63">
        <v>1</v>
      </c>
      <c r="CP18" s="60"/>
      <c r="CQ18" s="61"/>
      <c r="CR18" s="61" t="s">
        <v>55</v>
      </c>
      <c r="CS18" s="63">
        <v>1</v>
      </c>
      <c r="CT18" s="60"/>
      <c r="CU18" s="61"/>
      <c r="CV18" s="61" t="s">
        <v>55</v>
      </c>
      <c r="CW18" s="63">
        <v>1</v>
      </c>
      <c r="CX18" s="60"/>
      <c r="CY18" s="61"/>
      <c r="CZ18" s="61" t="s">
        <v>55</v>
      </c>
      <c r="DA18" s="63">
        <v>1</v>
      </c>
      <c r="DB18" s="60"/>
      <c r="DC18" s="61"/>
      <c r="DD18" s="61" t="s">
        <v>55</v>
      </c>
      <c r="DE18" s="63">
        <v>1</v>
      </c>
      <c r="DF18" s="60"/>
      <c r="DG18" s="61"/>
      <c r="DH18" s="61" t="s">
        <v>55</v>
      </c>
      <c r="DI18" s="63">
        <v>1</v>
      </c>
      <c r="DJ18" s="60"/>
      <c r="DK18" s="61"/>
      <c r="DL18" s="61" t="s">
        <v>55</v>
      </c>
      <c r="DM18" s="63">
        <v>1</v>
      </c>
      <c r="DN18" s="60"/>
      <c r="DO18" s="61"/>
      <c r="DP18" s="61" t="s">
        <v>55</v>
      </c>
      <c r="DQ18" s="63">
        <v>1</v>
      </c>
      <c r="DR18" s="60"/>
      <c r="DS18" s="61"/>
      <c r="DT18" s="61" t="s">
        <v>55</v>
      </c>
      <c r="DU18" s="63">
        <v>1</v>
      </c>
      <c r="DV18" s="60"/>
      <c r="DW18" s="61"/>
      <c r="DX18" s="61" t="s">
        <v>55</v>
      </c>
      <c r="DY18" s="63">
        <v>1</v>
      </c>
      <c r="DZ18" s="60"/>
      <c r="EA18" s="61"/>
      <c r="EB18" s="61" t="s">
        <v>55</v>
      </c>
      <c r="EC18" s="63">
        <v>1</v>
      </c>
      <c r="ED18" s="60"/>
      <c r="EE18" s="61"/>
      <c r="EF18" s="61" t="s">
        <v>55</v>
      </c>
      <c r="EG18" s="63">
        <v>1</v>
      </c>
      <c r="EH18" s="60"/>
      <c r="EI18" s="61"/>
      <c r="EJ18" s="61" t="s">
        <v>55</v>
      </c>
      <c r="EK18" s="63">
        <v>1</v>
      </c>
      <c r="EL18" s="60"/>
      <c r="EM18" s="61"/>
      <c r="EN18" s="61" t="s">
        <v>55</v>
      </c>
      <c r="EO18" s="63">
        <v>1</v>
      </c>
      <c r="EP18" s="196"/>
      <c r="EQ18" s="159" t="s">
        <v>108</v>
      </c>
      <c r="ER18" s="183">
        <f t="shared" ref="ER18:ET18" si="7">10%*ER24</f>
        <v>1.8</v>
      </c>
      <c r="ES18" s="190">
        <f t="shared" si="7"/>
        <v>3.6</v>
      </c>
      <c r="ET18" s="190">
        <f t="shared" si="7"/>
        <v>3</v>
      </c>
      <c r="EU18" s="160"/>
      <c r="EV18" s="160"/>
      <c r="EW18" s="160"/>
      <c r="EX18" s="160"/>
      <c r="EY18" s="160"/>
      <c r="EZ18" s="160"/>
      <c r="FA18" s="163"/>
      <c r="FB18" s="163"/>
      <c r="FC18" s="160">
        <f>0.1*FC24</f>
        <v>1.8</v>
      </c>
      <c r="FD18" s="160">
        <f t="shared" ref="FD18:FE18" si="8">10%*FD24</f>
        <v>1.1000000000000001</v>
      </c>
      <c r="FE18" s="160">
        <f t="shared" si="8"/>
        <v>1.1000000000000001</v>
      </c>
      <c r="FF18" s="160">
        <f>10%*FF24</f>
        <v>0.30000000000000004</v>
      </c>
      <c r="FG18" s="160">
        <f>10%*FG24</f>
        <v>0.30000000000000004</v>
      </c>
      <c r="FH18" s="160">
        <f>5%*FH24</f>
        <v>0.1</v>
      </c>
      <c r="FI18" s="160">
        <f>5%*FI24</f>
        <v>0.1</v>
      </c>
      <c r="FJ18" s="160">
        <f>0.05*FJ24</f>
        <v>0.1</v>
      </c>
      <c r="FK18" s="160"/>
      <c r="FL18" s="160"/>
      <c r="FM18" s="160"/>
      <c r="FN18" s="160"/>
    </row>
    <row r="19" spans="1:171" ht="96.75" customHeight="1" thickBot="1" x14ac:dyDescent="0.3">
      <c r="A19" s="69" t="s">
        <v>60</v>
      </c>
      <c r="B19" s="65">
        <v>1</v>
      </c>
      <c r="C19" s="66">
        <v>1</v>
      </c>
      <c r="D19" s="66">
        <v>1</v>
      </c>
      <c r="E19" s="67">
        <v>1</v>
      </c>
      <c r="F19" s="65">
        <v>1</v>
      </c>
      <c r="G19" s="66">
        <v>1</v>
      </c>
      <c r="H19" s="66">
        <v>1</v>
      </c>
      <c r="I19" s="68">
        <v>1</v>
      </c>
      <c r="J19" s="65">
        <v>1</v>
      </c>
      <c r="K19" s="66">
        <v>1</v>
      </c>
      <c r="L19" s="66">
        <v>1</v>
      </c>
      <c r="M19" s="67">
        <v>1</v>
      </c>
      <c r="N19" s="65">
        <v>1</v>
      </c>
      <c r="O19" s="66">
        <v>1</v>
      </c>
      <c r="P19" s="66">
        <v>1</v>
      </c>
      <c r="Q19" s="68">
        <v>1</v>
      </c>
      <c r="R19" s="65">
        <v>1</v>
      </c>
      <c r="S19" s="66">
        <v>1</v>
      </c>
      <c r="T19" s="66">
        <v>1</v>
      </c>
      <c r="U19" s="67">
        <v>1</v>
      </c>
      <c r="V19" s="65">
        <v>1</v>
      </c>
      <c r="W19" s="66">
        <v>1</v>
      </c>
      <c r="X19" s="66">
        <v>1</v>
      </c>
      <c r="Y19" s="68">
        <v>1</v>
      </c>
      <c r="Z19" s="65">
        <v>1</v>
      </c>
      <c r="AA19" s="66">
        <v>1</v>
      </c>
      <c r="AB19" s="66">
        <v>1</v>
      </c>
      <c r="AC19" s="67">
        <v>1</v>
      </c>
      <c r="AD19" s="65">
        <v>1</v>
      </c>
      <c r="AE19" s="66">
        <v>1</v>
      </c>
      <c r="AF19" s="66">
        <v>1</v>
      </c>
      <c r="AG19" s="68">
        <v>1</v>
      </c>
      <c r="AH19" s="65">
        <v>1</v>
      </c>
      <c r="AI19" s="66">
        <v>1</v>
      </c>
      <c r="AJ19" s="66">
        <v>1</v>
      </c>
      <c r="AK19" s="67">
        <v>1</v>
      </c>
      <c r="AL19" s="65">
        <v>1</v>
      </c>
      <c r="AM19" s="66">
        <v>1</v>
      </c>
      <c r="AN19" s="66">
        <v>1</v>
      </c>
      <c r="AO19" s="68">
        <v>1</v>
      </c>
      <c r="AP19" s="65">
        <v>1</v>
      </c>
      <c r="AQ19" s="66">
        <v>1</v>
      </c>
      <c r="AR19" s="66">
        <v>1</v>
      </c>
      <c r="AS19" s="67">
        <v>1</v>
      </c>
      <c r="AT19" s="65">
        <v>1</v>
      </c>
      <c r="AU19" s="66">
        <v>1</v>
      </c>
      <c r="AV19" s="66">
        <v>1</v>
      </c>
      <c r="AW19" s="68">
        <v>1</v>
      </c>
      <c r="AX19" s="65">
        <v>1</v>
      </c>
      <c r="AY19" s="66">
        <v>1</v>
      </c>
      <c r="AZ19" s="66">
        <v>1</v>
      </c>
      <c r="BA19" s="67">
        <v>1</v>
      </c>
      <c r="BB19" s="65">
        <v>1</v>
      </c>
      <c r="BC19" s="66">
        <v>1</v>
      </c>
      <c r="BD19" s="66">
        <v>1</v>
      </c>
      <c r="BE19" s="68">
        <v>1</v>
      </c>
      <c r="BF19" s="65">
        <v>1</v>
      </c>
      <c r="BG19" s="66">
        <v>1</v>
      </c>
      <c r="BH19" s="66">
        <v>1</v>
      </c>
      <c r="BI19" s="67">
        <v>1</v>
      </c>
      <c r="BJ19" s="65">
        <v>1</v>
      </c>
      <c r="BK19" s="66">
        <v>1</v>
      </c>
      <c r="BL19" s="66">
        <v>1</v>
      </c>
      <c r="BM19" s="68">
        <v>1</v>
      </c>
      <c r="BN19" s="65">
        <v>1</v>
      </c>
      <c r="BO19" s="66">
        <v>1</v>
      </c>
      <c r="BP19" s="66">
        <v>1</v>
      </c>
      <c r="BQ19" s="67">
        <v>1</v>
      </c>
      <c r="BR19" s="65">
        <v>1</v>
      </c>
      <c r="BS19" s="66">
        <v>1</v>
      </c>
      <c r="BT19" s="66">
        <v>1</v>
      </c>
      <c r="BU19" s="68">
        <v>1</v>
      </c>
      <c r="BV19" s="65">
        <v>1</v>
      </c>
      <c r="BW19" s="66">
        <v>1</v>
      </c>
      <c r="BX19" s="66">
        <v>1</v>
      </c>
      <c r="BY19" s="68">
        <v>1</v>
      </c>
      <c r="BZ19" s="65">
        <v>1</v>
      </c>
      <c r="CA19" s="66">
        <v>1</v>
      </c>
      <c r="CB19" s="66">
        <v>1</v>
      </c>
      <c r="CC19" s="68">
        <v>1</v>
      </c>
      <c r="CD19" s="65">
        <v>1</v>
      </c>
      <c r="CE19" s="66">
        <v>1</v>
      </c>
      <c r="CF19" s="66">
        <v>1</v>
      </c>
      <c r="CG19" s="68">
        <v>1</v>
      </c>
      <c r="CH19" s="65">
        <v>1</v>
      </c>
      <c r="CI19" s="66">
        <v>1</v>
      </c>
      <c r="CJ19" s="66">
        <v>1</v>
      </c>
      <c r="CK19" s="68">
        <v>1</v>
      </c>
      <c r="CL19" s="65">
        <v>1</v>
      </c>
      <c r="CM19" s="66">
        <v>1</v>
      </c>
      <c r="CN19" s="66">
        <v>1</v>
      </c>
      <c r="CO19" s="68">
        <v>1</v>
      </c>
      <c r="CP19" s="65">
        <v>1</v>
      </c>
      <c r="CQ19" s="66">
        <v>1</v>
      </c>
      <c r="CR19" s="66">
        <v>1</v>
      </c>
      <c r="CS19" s="68">
        <v>1</v>
      </c>
      <c r="CT19" s="65">
        <v>1</v>
      </c>
      <c r="CU19" s="66">
        <v>1</v>
      </c>
      <c r="CV19" s="66">
        <v>1</v>
      </c>
      <c r="CW19" s="68">
        <v>1</v>
      </c>
      <c r="CX19" s="65">
        <v>1</v>
      </c>
      <c r="CY19" s="66">
        <v>1</v>
      </c>
      <c r="CZ19" s="66">
        <v>1</v>
      </c>
      <c r="DA19" s="68">
        <v>1</v>
      </c>
      <c r="DB19" s="65">
        <v>1</v>
      </c>
      <c r="DC19" s="66">
        <v>1</v>
      </c>
      <c r="DD19" s="66">
        <v>1</v>
      </c>
      <c r="DE19" s="68">
        <v>1</v>
      </c>
      <c r="DF19" s="65">
        <v>1</v>
      </c>
      <c r="DG19" s="66">
        <v>1</v>
      </c>
      <c r="DH19" s="66">
        <v>1</v>
      </c>
      <c r="DI19" s="68">
        <v>1</v>
      </c>
      <c r="DJ19" s="65">
        <v>1</v>
      </c>
      <c r="DK19" s="66">
        <v>1</v>
      </c>
      <c r="DL19" s="66">
        <v>1</v>
      </c>
      <c r="DM19" s="68">
        <v>1</v>
      </c>
      <c r="DN19" s="65">
        <v>1</v>
      </c>
      <c r="DO19" s="66">
        <v>1</v>
      </c>
      <c r="DP19" s="66">
        <v>1</v>
      </c>
      <c r="DQ19" s="68">
        <v>1</v>
      </c>
      <c r="DR19" s="65">
        <v>1</v>
      </c>
      <c r="DS19" s="66">
        <v>1</v>
      </c>
      <c r="DT19" s="66">
        <v>1</v>
      </c>
      <c r="DU19" s="68">
        <v>1</v>
      </c>
      <c r="DV19" s="65">
        <v>1</v>
      </c>
      <c r="DW19" s="66">
        <v>1</v>
      </c>
      <c r="DX19" s="66">
        <v>1</v>
      </c>
      <c r="DY19" s="68">
        <v>1</v>
      </c>
      <c r="DZ19" s="65">
        <v>1</v>
      </c>
      <c r="EA19" s="66">
        <v>1</v>
      </c>
      <c r="EB19" s="66">
        <v>1</v>
      </c>
      <c r="EC19" s="68">
        <v>1</v>
      </c>
      <c r="ED19" s="65">
        <v>1</v>
      </c>
      <c r="EE19" s="66">
        <v>1</v>
      </c>
      <c r="EF19" s="66">
        <v>1</v>
      </c>
      <c r="EG19" s="68">
        <v>1</v>
      </c>
      <c r="EH19" s="65">
        <v>1</v>
      </c>
      <c r="EI19" s="66">
        <v>1</v>
      </c>
      <c r="EJ19" s="66">
        <v>1</v>
      </c>
      <c r="EK19" s="68">
        <v>1</v>
      </c>
      <c r="EL19" s="65">
        <v>1</v>
      </c>
      <c r="EM19" s="66">
        <v>1</v>
      </c>
      <c r="EN19" s="66">
        <v>1</v>
      </c>
      <c r="EO19" s="68">
        <v>1</v>
      </c>
      <c r="EP19" s="198"/>
      <c r="EQ19" s="159" t="s">
        <v>97</v>
      </c>
      <c r="ER19" s="183">
        <f t="shared" ref="ER19:ET19" si="9">5%*ER24</f>
        <v>0.9</v>
      </c>
      <c r="ES19" s="190">
        <f t="shared" si="9"/>
        <v>1.8</v>
      </c>
      <c r="ET19" s="190">
        <f t="shared" si="9"/>
        <v>1.5</v>
      </c>
      <c r="EU19" s="160"/>
      <c r="EV19" s="160"/>
      <c r="EW19" s="160"/>
      <c r="EX19" s="160"/>
      <c r="EY19" s="160"/>
      <c r="EZ19" s="160"/>
      <c r="FA19" s="160"/>
      <c r="FB19" s="160"/>
      <c r="FC19" s="160"/>
      <c r="FD19" s="160"/>
      <c r="FE19" s="160"/>
      <c r="FF19" s="160"/>
      <c r="FG19" s="160"/>
      <c r="FH19" s="160"/>
      <c r="FI19" s="160"/>
      <c r="FJ19" s="160"/>
      <c r="FK19" s="160"/>
      <c r="FL19" s="160"/>
      <c r="FM19" s="160"/>
      <c r="FN19" s="160"/>
    </row>
    <row r="20" spans="1:171" ht="61.5" customHeight="1" thickBot="1" x14ac:dyDescent="0.3">
      <c r="A20" s="69" t="s">
        <v>61</v>
      </c>
      <c r="B20" s="60"/>
      <c r="C20" s="61"/>
      <c r="D20" s="61"/>
      <c r="E20" s="62"/>
      <c r="F20" s="60"/>
      <c r="G20" s="61"/>
      <c r="H20" s="61"/>
      <c r="I20" s="63"/>
      <c r="J20" s="60"/>
      <c r="K20" s="61"/>
      <c r="L20" s="61"/>
      <c r="M20" s="63">
        <v>1</v>
      </c>
      <c r="N20" s="60"/>
      <c r="O20" s="61"/>
      <c r="P20" s="61"/>
      <c r="Q20" s="62"/>
      <c r="R20" s="60"/>
      <c r="S20" s="61"/>
      <c r="T20" s="61"/>
      <c r="U20" s="63"/>
      <c r="V20" s="60"/>
      <c r="W20" s="61"/>
      <c r="X20" s="61"/>
      <c r="Y20" s="63">
        <v>1</v>
      </c>
      <c r="Z20" s="60"/>
      <c r="AA20" s="61"/>
      <c r="AB20" s="61"/>
      <c r="AC20" s="62"/>
      <c r="AD20" s="60"/>
      <c r="AE20" s="61"/>
      <c r="AF20" s="61"/>
      <c r="AG20" s="63"/>
      <c r="AH20" s="60"/>
      <c r="AI20" s="61"/>
      <c r="AJ20" s="61"/>
      <c r="AK20" s="63">
        <v>1</v>
      </c>
      <c r="AL20" s="60"/>
      <c r="AM20" s="61"/>
      <c r="AN20" s="61"/>
      <c r="AO20" s="62"/>
      <c r="AP20" s="60"/>
      <c r="AQ20" s="61"/>
      <c r="AR20" s="61"/>
      <c r="AS20" s="63"/>
      <c r="AT20" s="60"/>
      <c r="AU20" s="61"/>
      <c r="AV20" s="61"/>
      <c r="AW20" s="63">
        <v>1</v>
      </c>
      <c r="AX20" s="60"/>
      <c r="AY20" s="61"/>
      <c r="AZ20" s="61"/>
      <c r="BA20" s="62"/>
      <c r="BB20" s="60"/>
      <c r="BC20" s="61"/>
      <c r="BD20" s="61"/>
      <c r="BE20" s="63"/>
      <c r="BF20" s="60"/>
      <c r="BG20" s="61"/>
      <c r="BH20" s="61"/>
      <c r="BI20" s="63">
        <v>1</v>
      </c>
      <c r="BJ20" s="60"/>
      <c r="BK20" s="61"/>
      <c r="BL20" s="61"/>
      <c r="BM20" s="62"/>
      <c r="BN20" s="60"/>
      <c r="BO20" s="61"/>
      <c r="BP20" s="61"/>
      <c r="BQ20" s="63"/>
      <c r="BR20" s="60"/>
      <c r="BS20" s="61"/>
      <c r="BT20" s="61"/>
      <c r="BU20" s="63">
        <v>1</v>
      </c>
      <c r="BV20" s="60"/>
      <c r="BW20" s="61"/>
      <c r="BX20" s="61"/>
      <c r="BY20" s="62"/>
      <c r="BZ20" s="60"/>
      <c r="CA20" s="61"/>
      <c r="CB20" s="61"/>
      <c r="CC20" s="63"/>
      <c r="CD20" s="60"/>
      <c r="CE20" s="61"/>
      <c r="CF20" s="61"/>
      <c r="CG20" s="63">
        <v>1</v>
      </c>
      <c r="CH20" s="60"/>
      <c r="CI20" s="61"/>
      <c r="CJ20" s="61"/>
      <c r="CK20" s="62"/>
      <c r="CL20" s="60"/>
      <c r="CM20" s="61"/>
      <c r="CN20" s="61"/>
      <c r="CO20" s="63"/>
      <c r="CP20" s="60"/>
      <c r="CQ20" s="61"/>
      <c r="CR20" s="61"/>
      <c r="CS20" s="63">
        <v>1</v>
      </c>
      <c r="CT20" s="60"/>
      <c r="CU20" s="61"/>
      <c r="CV20" s="61"/>
      <c r="CW20" s="62"/>
      <c r="CX20" s="60"/>
      <c r="CY20" s="61"/>
      <c r="CZ20" s="61"/>
      <c r="DA20" s="63"/>
      <c r="DB20" s="60"/>
      <c r="DC20" s="61"/>
      <c r="DD20" s="61"/>
      <c r="DE20" s="63">
        <v>1</v>
      </c>
      <c r="DF20" s="60"/>
      <c r="DG20" s="61"/>
      <c r="DH20" s="61"/>
      <c r="DI20" s="62"/>
      <c r="DJ20" s="60"/>
      <c r="DK20" s="61"/>
      <c r="DL20" s="61"/>
      <c r="DM20" s="63"/>
      <c r="DN20" s="60"/>
      <c r="DO20" s="61"/>
      <c r="DP20" s="61"/>
      <c r="DQ20" s="63">
        <v>1</v>
      </c>
      <c r="DR20" s="60"/>
      <c r="DS20" s="61"/>
      <c r="DT20" s="61"/>
      <c r="DU20" s="62"/>
      <c r="DV20" s="60"/>
      <c r="DW20" s="61"/>
      <c r="DX20" s="61"/>
      <c r="DY20" s="63"/>
      <c r="DZ20" s="60"/>
      <c r="EA20" s="61"/>
      <c r="EB20" s="61"/>
      <c r="EC20" s="63">
        <v>1</v>
      </c>
      <c r="ED20" s="60"/>
      <c r="EE20" s="61"/>
      <c r="EF20" s="61"/>
      <c r="EG20" s="62"/>
      <c r="EH20" s="60"/>
      <c r="EI20" s="61"/>
      <c r="EJ20" s="61"/>
      <c r="EK20" s="63"/>
      <c r="EL20" s="60">
        <v>1</v>
      </c>
      <c r="EM20" s="61">
        <v>1</v>
      </c>
      <c r="EN20" s="61">
        <v>1</v>
      </c>
      <c r="EO20" s="63">
        <v>1</v>
      </c>
      <c r="EP20" s="196"/>
      <c r="EQ20" s="159" t="s">
        <v>97</v>
      </c>
      <c r="ER20" s="183">
        <f t="shared" ref="ER20:ET20" si="10">5%*ER24</f>
        <v>0.9</v>
      </c>
      <c r="ES20" s="190">
        <f t="shared" si="10"/>
        <v>1.8</v>
      </c>
      <c r="ET20" s="190">
        <f t="shared" si="10"/>
        <v>1.5</v>
      </c>
      <c r="EU20" s="160"/>
      <c r="EV20" s="160"/>
      <c r="EW20" s="160"/>
      <c r="EX20" s="160"/>
      <c r="EY20" s="160"/>
      <c r="EZ20" s="160"/>
      <c r="FA20" s="160"/>
      <c r="FB20" s="160"/>
      <c r="FC20" s="160"/>
      <c r="FD20" s="160"/>
      <c r="FE20" s="160"/>
      <c r="FF20" s="160"/>
      <c r="FG20" s="160"/>
      <c r="FH20" s="160"/>
      <c r="FI20" s="160"/>
      <c r="FJ20" s="160"/>
      <c r="FK20" s="160"/>
      <c r="FL20" s="160"/>
      <c r="FM20" s="160"/>
      <c r="FN20" s="160"/>
    </row>
    <row r="21" spans="1:171" ht="126.75" customHeight="1" thickBot="1" x14ac:dyDescent="0.3">
      <c r="A21" s="69" t="s">
        <v>62</v>
      </c>
      <c r="B21" s="65"/>
      <c r="C21" s="66"/>
      <c r="D21" s="66"/>
      <c r="E21" s="67"/>
      <c r="F21" s="65"/>
      <c r="G21" s="66"/>
      <c r="H21" s="66"/>
      <c r="I21" s="68" t="s">
        <v>55</v>
      </c>
      <c r="J21" s="65"/>
      <c r="K21" s="66"/>
      <c r="L21" s="66"/>
      <c r="M21" s="67"/>
      <c r="N21" s="65"/>
      <c r="O21" s="66"/>
      <c r="P21" s="66"/>
      <c r="Q21" s="68" t="s">
        <v>55</v>
      </c>
      <c r="R21" s="65"/>
      <c r="S21" s="66"/>
      <c r="T21" s="66"/>
      <c r="U21" s="67"/>
      <c r="V21" s="65"/>
      <c r="W21" s="66"/>
      <c r="X21" s="66"/>
      <c r="Y21" s="68" t="s">
        <v>55</v>
      </c>
      <c r="Z21" s="65"/>
      <c r="AA21" s="66"/>
      <c r="AB21" s="66"/>
      <c r="AC21" s="67"/>
      <c r="AD21" s="65"/>
      <c r="AE21" s="66"/>
      <c r="AF21" s="66"/>
      <c r="AG21" s="68" t="s">
        <v>55</v>
      </c>
      <c r="AH21" s="65"/>
      <c r="AI21" s="66"/>
      <c r="AJ21" s="66"/>
      <c r="AK21" s="67"/>
      <c r="AL21" s="65"/>
      <c r="AM21" s="66"/>
      <c r="AN21" s="66"/>
      <c r="AO21" s="68" t="s">
        <v>55</v>
      </c>
      <c r="AP21" s="65"/>
      <c r="AQ21" s="66"/>
      <c r="AR21" s="66"/>
      <c r="AS21" s="67"/>
      <c r="AT21" s="65"/>
      <c r="AU21" s="66"/>
      <c r="AV21" s="66"/>
      <c r="AW21" s="68" t="s">
        <v>55</v>
      </c>
      <c r="AX21" s="65"/>
      <c r="AY21" s="66"/>
      <c r="AZ21" s="66"/>
      <c r="BA21" s="67"/>
      <c r="BB21" s="65"/>
      <c r="BC21" s="66"/>
      <c r="BD21" s="66"/>
      <c r="BE21" s="68" t="s">
        <v>55</v>
      </c>
      <c r="BF21" s="65"/>
      <c r="BG21" s="66"/>
      <c r="BH21" s="66"/>
      <c r="BI21" s="67"/>
      <c r="BJ21" s="65"/>
      <c r="BK21" s="66"/>
      <c r="BL21" s="66"/>
      <c r="BM21" s="68" t="s">
        <v>55</v>
      </c>
      <c r="BN21" s="65"/>
      <c r="BO21" s="66"/>
      <c r="BP21" s="66"/>
      <c r="BQ21" s="67"/>
      <c r="BR21" s="65"/>
      <c r="BS21" s="66"/>
      <c r="BT21" s="66"/>
      <c r="BU21" s="68" t="s">
        <v>55</v>
      </c>
      <c r="BV21" s="65"/>
      <c r="BW21" s="66"/>
      <c r="BX21" s="66"/>
      <c r="BY21" s="68" t="s">
        <v>55</v>
      </c>
      <c r="BZ21" s="65"/>
      <c r="CA21" s="66"/>
      <c r="CB21" s="66"/>
      <c r="CC21" s="68" t="s">
        <v>55</v>
      </c>
      <c r="CD21" s="65"/>
      <c r="CE21" s="66"/>
      <c r="CF21" s="66"/>
      <c r="CG21" s="68" t="s">
        <v>55</v>
      </c>
      <c r="CH21" s="65"/>
      <c r="CI21" s="66"/>
      <c r="CJ21" s="66"/>
      <c r="CK21" s="68" t="s">
        <v>55</v>
      </c>
      <c r="CL21" s="65"/>
      <c r="CM21" s="66"/>
      <c r="CN21" s="66"/>
      <c r="CO21" s="68" t="s">
        <v>55</v>
      </c>
      <c r="CP21" s="65"/>
      <c r="CQ21" s="66"/>
      <c r="CR21" s="66"/>
      <c r="CS21" s="68" t="s">
        <v>55</v>
      </c>
      <c r="CT21" s="65"/>
      <c r="CU21" s="66"/>
      <c r="CV21" s="66"/>
      <c r="CW21" s="68" t="s">
        <v>55</v>
      </c>
      <c r="CX21" s="65"/>
      <c r="CY21" s="66"/>
      <c r="CZ21" s="66"/>
      <c r="DA21" s="68" t="s">
        <v>55</v>
      </c>
      <c r="DB21" s="65"/>
      <c r="DC21" s="66"/>
      <c r="DD21" s="66"/>
      <c r="DE21" s="68" t="s">
        <v>55</v>
      </c>
      <c r="DF21" s="65"/>
      <c r="DG21" s="66"/>
      <c r="DH21" s="66"/>
      <c r="DI21" s="68" t="s">
        <v>55</v>
      </c>
      <c r="DJ21" s="65"/>
      <c r="DK21" s="66"/>
      <c r="DL21" s="66"/>
      <c r="DM21" s="68" t="s">
        <v>55</v>
      </c>
      <c r="DN21" s="65"/>
      <c r="DO21" s="66"/>
      <c r="DP21" s="66"/>
      <c r="DQ21" s="68" t="s">
        <v>55</v>
      </c>
      <c r="DR21" s="65"/>
      <c r="DS21" s="66"/>
      <c r="DT21" s="66"/>
      <c r="DU21" s="68" t="s">
        <v>55</v>
      </c>
      <c r="DV21" s="65"/>
      <c r="DW21" s="66"/>
      <c r="DX21" s="66"/>
      <c r="DY21" s="68" t="s">
        <v>55</v>
      </c>
      <c r="DZ21" s="65"/>
      <c r="EA21" s="66"/>
      <c r="EB21" s="66"/>
      <c r="EC21" s="68" t="s">
        <v>55</v>
      </c>
      <c r="ED21" s="65"/>
      <c r="EE21" s="66"/>
      <c r="EF21" s="66"/>
      <c r="EG21" s="68" t="s">
        <v>55</v>
      </c>
      <c r="EH21" s="65"/>
      <c r="EI21" s="66"/>
      <c r="EJ21" s="66"/>
      <c r="EK21" s="68" t="s">
        <v>55</v>
      </c>
      <c r="EL21" s="60">
        <v>1</v>
      </c>
      <c r="EM21" s="61">
        <v>1</v>
      </c>
      <c r="EN21" s="61">
        <v>1</v>
      </c>
      <c r="EO21" s="63">
        <v>1</v>
      </c>
      <c r="EP21" s="198"/>
      <c r="EQ21" s="159" t="s">
        <v>108</v>
      </c>
      <c r="ER21" s="183">
        <f t="shared" ref="ER21:ET21" si="11">5%*ER24</f>
        <v>0.9</v>
      </c>
      <c r="ES21" s="190">
        <f t="shared" si="11"/>
        <v>1.8</v>
      </c>
      <c r="ET21" s="190">
        <f t="shared" si="11"/>
        <v>1.5</v>
      </c>
      <c r="EU21" s="160"/>
      <c r="EV21" s="160"/>
      <c r="EW21" s="160"/>
      <c r="EX21" s="160"/>
      <c r="EY21" s="160"/>
      <c r="EZ21" s="160"/>
      <c r="FA21" s="160"/>
      <c r="FB21" s="160"/>
      <c r="FC21" s="160">
        <f>0.05*FC24</f>
        <v>0.9</v>
      </c>
      <c r="FD21" s="160">
        <f t="shared" ref="FD21:FE21" si="12">5%*FD24</f>
        <v>0.55000000000000004</v>
      </c>
      <c r="FE21" s="160">
        <f t="shared" si="12"/>
        <v>0.55000000000000004</v>
      </c>
      <c r="FF21" s="160">
        <f>5%*FF24</f>
        <v>0.15000000000000002</v>
      </c>
      <c r="FG21" s="160">
        <f>5%*FG24</f>
        <v>0.15000000000000002</v>
      </c>
      <c r="FH21" s="160">
        <f>5%*FH24</f>
        <v>0.1</v>
      </c>
      <c r="FI21" s="160">
        <f>5%*FI24</f>
        <v>0.1</v>
      </c>
      <c r="FJ21" s="160">
        <f>0.2*FJ24</f>
        <v>0.4</v>
      </c>
      <c r="FK21" s="160"/>
      <c r="FL21" s="160"/>
      <c r="FM21" s="160"/>
      <c r="FN21" s="160"/>
    </row>
    <row r="22" spans="1:171" ht="107.25" customHeight="1" thickBot="1" x14ac:dyDescent="0.3">
      <c r="A22" s="69" t="s">
        <v>63</v>
      </c>
      <c r="B22" s="60"/>
      <c r="C22" s="61"/>
      <c r="D22" s="61"/>
      <c r="E22" s="62"/>
      <c r="F22" s="60"/>
      <c r="G22" s="61"/>
      <c r="H22" s="61"/>
      <c r="I22" s="63"/>
      <c r="J22" s="60"/>
      <c r="K22" s="61"/>
      <c r="L22" s="61"/>
      <c r="M22" s="62"/>
      <c r="N22" s="60"/>
      <c r="O22" s="61"/>
      <c r="P22" s="61"/>
      <c r="Q22" s="63"/>
      <c r="R22" s="60"/>
      <c r="S22" s="61"/>
      <c r="T22" s="61"/>
      <c r="U22" s="62"/>
      <c r="V22" s="60"/>
      <c r="W22" s="61"/>
      <c r="X22" s="61"/>
      <c r="Y22" s="63"/>
      <c r="Z22" s="60"/>
      <c r="AA22" s="61"/>
      <c r="AB22" s="61"/>
      <c r="AC22" s="62"/>
      <c r="AD22" s="60"/>
      <c r="AE22" s="61"/>
      <c r="AF22" s="61"/>
      <c r="AG22" s="63"/>
      <c r="AH22" s="60"/>
      <c r="AI22" s="61"/>
      <c r="AJ22" s="61"/>
      <c r="AK22" s="62"/>
      <c r="AL22" s="60"/>
      <c r="AM22" s="61"/>
      <c r="AN22" s="61"/>
      <c r="AO22" s="63"/>
      <c r="AP22" s="60"/>
      <c r="AQ22" s="61"/>
      <c r="AR22" s="61"/>
      <c r="AS22" s="62"/>
      <c r="AT22" s="60"/>
      <c r="AU22" s="61"/>
      <c r="AV22" s="61"/>
      <c r="AW22" s="63"/>
      <c r="AX22" s="60"/>
      <c r="AY22" s="61"/>
      <c r="AZ22" s="61"/>
      <c r="BA22" s="62"/>
      <c r="BB22" s="60"/>
      <c r="BC22" s="61"/>
      <c r="BD22" s="61"/>
      <c r="BE22" s="63"/>
      <c r="BF22" s="60"/>
      <c r="BG22" s="61"/>
      <c r="BH22" s="61"/>
      <c r="BI22" s="62"/>
      <c r="BJ22" s="60"/>
      <c r="BK22" s="61"/>
      <c r="BL22" s="61"/>
      <c r="BM22" s="63"/>
      <c r="BN22" s="60"/>
      <c r="BO22" s="61"/>
      <c r="BP22" s="61"/>
      <c r="BQ22" s="62"/>
      <c r="BR22" s="60"/>
      <c r="BS22" s="61"/>
      <c r="BT22" s="61"/>
      <c r="BU22" s="63"/>
      <c r="BV22" s="60"/>
      <c r="BW22" s="61"/>
      <c r="BX22" s="61"/>
      <c r="BY22" s="63"/>
      <c r="BZ22" s="60"/>
      <c r="CA22" s="61"/>
      <c r="CB22" s="61"/>
      <c r="CC22" s="63"/>
      <c r="CD22" s="60"/>
      <c r="CE22" s="61"/>
      <c r="CF22" s="61"/>
      <c r="CG22" s="63"/>
      <c r="CH22" s="60"/>
      <c r="CI22" s="61"/>
      <c r="CJ22" s="61"/>
      <c r="CK22" s="63"/>
      <c r="CL22" s="60"/>
      <c r="CM22" s="61"/>
      <c r="CN22" s="61"/>
      <c r="CO22" s="63"/>
      <c r="CP22" s="60"/>
      <c r="CQ22" s="61"/>
      <c r="CR22" s="61"/>
      <c r="CS22" s="63"/>
      <c r="CT22" s="60"/>
      <c r="CU22" s="61"/>
      <c r="CV22" s="61"/>
      <c r="CW22" s="63"/>
      <c r="CX22" s="60"/>
      <c r="CY22" s="61"/>
      <c r="CZ22" s="61"/>
      <c r="DA22" s="63"/>
      <c r="DB22" s="60"/>
      <c r="DC22" s="61"/>
      <c r="DD22" s="61"/>
      <c r="DE22" s="63"/>
      <c r="DF22" s="60"/>
      <c r="DG22" s="61"/>
      <c r="DH22" s="61"/>
      <c r="DI22" s="63"/>
      <c r="DJ22" s="60"/>
      <c r="DK22" s="61"/>
      <c r="DL22" s="61"/>
      <c r="DM22" s="63"/>
      <c r="DN22" s="60"/>
      <c r="DO22" s="61"/>
      <c r="DP22" s="61"/>
      <c r="DQ22" s="63"/>
      <c r="DR22" s="60"/>
      <c r="DS22" s="61"/>
      <c r="DT22" s="61"/>
      <c r="DU22" s="63"/>
      <c r="DV22" s="60"/>
      <c r="DW22" s="61"/>
      <c r="DX22" s="61"/>
      <c r="DY22" s="63"/>
      <c r="DZ22" s="60"/>
      <c r="EA22" s="61"/>
      <c r="EB22" s="61"/>
      <c r="EC22" s="63"/>
      <c r="ED22" s="60"/>
      <c r="EE22" s="61"/>
      <c r="EF22" s="61"/>
      <c r="EG22" s="63"/>
      <c r="EH22" s="60"/>
      <c r="EI22" s="61"/>
      <c r="EJ22" s="61"/>
      <c r="EK22" s="63"/>
      <c r="EL22" s="60">
        <v>1</v>
      </c>
      <c r="EM22" s="61">
        <v>1</v>
      </c>
      <c r="EN22" s="61">
        <v>1</v>
      </c>
      <c r="EO22" s="63">
        <v>1</v>
      </c>
      <c r="EP22" s="196"/>
      <c r="EQ22" s="159" t="s">
        <v>109</v>
      </c>
      <c r="ER22" s="183">
        <f t="shared" ref="ER22:ET22" si="13">5%*ER24</f>
        <v>0.9</v>
      </c>
      <c r="ES22" s="190">
        <f t="shared" si="13"/>
        <v>1.8</v>
      </c>
      <c r="ET22" s="190">
        <f t="shared" si="13"/>
        <v>1.5</v>
      </c>
      <c r="EU22" s="160"/>
      <c r="EV22" s="160"/>
      <c r="EW22" s="160"/>
      <c r="EX22" s="160"/>
      <c r="EY22" s="160"/>
      <c r="EZ22" s="160"/>
      <c r="FA22" s="160"/>
      <c r="FB22" s="160"/>
      <c r="FC22" s="160">
        <f>0.05*FC24</f>
        <v>0.9</v>
      </c>
      <c r="FD22" s="160">
        <f t="shared" ref="FD22:FE22" si="14">5%*FD24</f>
        <v>0.55000000000000004</v>
      </c>
      <c r="FE22" s="160">
        <f t="shared" si="14"/>
        <v>0.55000000000000004</v>
      </c>
      <c r="FF22" s="160">
        <f>5%*FF24</f>
        <v>0.15000000000000002</v>
      </c>
      <c r="FG22" s="160">
        <f>5%*FG24</f>
        <v>0.15000000000000002</v>
      </c>
      <c r="FH22" s="160"/>
      <c r="FI22" s="160"/>
      <c r="FJ22" s="160">
        <f>0.2*FJ24</f>
        <v>0.4</v>
      </c>
      <c r="FK22" s="160"/>
      <c r="FL22" s="160"/>
      <c r="FM22" s="160"/>
      <c r="FN22" s="160"/>
    </row>
    <row r="23" spans="1:171" ht="17.25" thickBot="1" x14ac:dyDescent="0.3">
      <c r="A23" s="70"/>
      <c r="B23" s="270"/>
      <c r="C23" s="271"/>
      <c r="D23" s="271"/>
      <c r="E23" s="271"/>
      <c r="F23" s="271"/>
      <c r="G23" s="271"/>
      <c r="H23" s="271"/>
      <c r="I23" s="271"/>
      <c r="J23" s="271"/>
      <c r="K23" s="271"/>
      <c r="L23" s="271"/>
      <c r="M23" s="271"/>
      <c r="N23" s="271"/>
      <c r="O23" s="271"/>
      <c r="P23" s="271"/>
      <c r="Q23" s="271"/>
      <c r="R23" s="271"/>
      <c r="S23" s="271"/>
      <c r="T23" s="271"/>
      <c r="U23" s="271"/>
      <c r="V23" s="271"/>
      <c r="W23" s="271"/>
      <c r="X23" s="271"/>
      <c r="Y23" s="271"/>
      <c r="Z23" s="271"/>
      <c r="AA23" s="271"/>
      <c r="AB23" s="271"/>
      <c r="AC23" s="271"/>
      <c r="AD23" s="271"/>
      <c r="AE23" s="271"/>
      <c r="AF23" s="271"/>
      <c r="AG23" s="271"/>
      <c r="AH23" s="271"/>
      <c r="AI23" s="271"/>
      <c r="AJ23" s="271"/>
      <c r="AK23" s="271"/>
      <c r="AL23" s="271"/>
      <c r="AM23" s="271"/>
      <c r="AN23" s="271"/>
      <c r="AO23" s="271"/>
      <c r="AP23" s="271"/>
      <c r="AQ23" s="271"/>
      <c r="AR23" s="271"/>
      <c r="AS23" s="271"/>
      <c r="AT23" s="271"/>
      <c r="AU23" s="271"/>
      <c r="AV23" s="271"/>
      <c r="AW23" s="271"/>
      <c r="AX23" s="271"/>
      <c r="AY23" s="271"/>
      <c r="AZ23" s="271"/>
      <c r="BA23" s="271"/>
      <c r="BB23" s="271"/>
      <c r="BC23" s="271"/>
      <c r="BD23" s="271"/>
      <c r="BE23" s="271"/>
      <c r="BF23" s="271"/>
      <c r="BG23" s="271"/>
      <c r="BH23" s="271"/>
      <c r="BI23" s="271"/>
      <c r="BJ23" s="271"/>
      <c r="BK23" s="271"/>
      <c r="BL23" s="271"/>
      <c r="BM23" s="271"/>
      <c r="BN23" s="271"/>
      <c r="BO23" s="271"/>
      <c r="BP23" s="271"/>
      <c r="BQ23" s="271"/>
      <c r="BR23" s="271"/>
      <c r="BS23" s="271"/>
      <c r="BT23" s="271"/>
      <c r="BU23" s="271"/>
      <c r="BV23" s="199"/>
      <c r="BW23" s="199"/>
      <c r="BX23" s="199"/>
      <c r="BY23" s="199"/>
      <c r="BZ23" s="199"/>
      <c r="CA23" s="199"/>
      <c r="CB23" s="199"/>
      <c r="CC23" s="199"/>
      <c r="CD23" s="199"/>
      <c r="CE23" s="199"/>
      <c r="CF23" s="199"/>
      <c r="CG23" s="199"/>
      <c r="CH23" s="199"/>
      <c r="CI23" s="199"/>
      <c r="CJ23" s="199"/>
      <c r="CK23" s="199"/>
      <c r="CL23" s="199"/>
      <c r="CM23" s="199"/>
      <c r="CN23" s="199"/>
      <c r="CO23" s="199"/>
      <c r="CP23" s="199"/>
      <c r="CQ23" s="199"/>
      <c r="CR23" s="199"/>
      <c r="CS23" s="199"/>
      <c r="CT23" s="199"/>
      <c r="CU23" s="199"/>
      <c r="CV23" s="199"/>
      <c r="CW23" s="199"/>
      <c r="CX23" s="199"/>
      <c r="CY23" s="199"/>
      <c r="CZ23" s="199"/>
      <c r="DA23" s="199"/>
      <c r="DB23" s="199"/>
      <c r="DC23" s="199"/>
      <c r="DD23" s="199"/>
      <c r="DE23" s="199"/>
      <c r="DF23" s="199"/>
      <c r="DG23" s="199"/>
      <c r="DH23" s="199"/>
      <c r="DI23" s="199"/>
      <c r="DJ23" s="199"/>
      <c r="DK23" s="199"/>
      <c r="DL23" s="199"/>
      <c r="DM23" s="199"/>
      <c r="DN23" s="199"/>
      <c r="DO23" s="199"/>
      <c r="DP23" s="199"/>
      <c r="DQ23" s="199"/>
      <c r="DR23" s="199"/>
      <c r="DS23" s="199"/>
      <c r="DT23" s="199"/>
      <c r="DU23" s="199"/>
      <c r="DV23" s="199"/>
      <c r="DW23" s="199"/>
      <c r="DX23" s="199"/>
      <c r="DY23" s="199"/>
      <c r="DZ23" s="199"/>
      <c r="EA23" s="199"/>
      <c r="EB23" s="199"/>
      <c r="EC23" s="199"/>
      <c r="ED23" s="199"/>
      <c r="EE23" s="199"/>
      <c r="EF23" s="199"/>
      <c r="EG23" s="199"/>
      <c r="EH23" s="199"/>
      <c r="EI23" s="199"/>
      <c r="EJ23" s="199"/>
      <c r="EK23" s="199"/>
      <c r="EL23" s="199"/>
      <c r="EM23" s="199"/>
      <c r="EN23" s="199"/>
      <c r="EO23" s="199"/>
      <c r="EP23" s="199"/>
      <c r="EQ23" s="71" t="s">
        <v>64</v>
      </c>
      <c r="ER23" s="184">
        <f t="shared" ref="ER23:FN23" si="15">SUM(ER14:ER22)</f>
        <v>18</v>
      </c>
      <c r="ES23" s="191">
        <f t="shared" si="15"/>
        <v>35.999999999999993</v>
      </c>
      <c r="ET23" s="191">
        <f t="shared" si="15"/>
        <v>30</v>
      </c>
      <c r="EU23" s="164"/>
      <c r="EV23" s="164"/>
      <c r="EW23" s="164"/>
      <c r="EX23" s="164"/>
      <c r="EY23" s="164"/>
      <c r="EZ23" s="164"/>
      <c r="FA23" s="164"/>
      <c r="FB23" s="164"/>
      <c r="FC23" s="164">
        <f t="shared" si="15"/>
        <v>17.999999999999996</v>
      </c>
      <c r="FD23" s="164">
        <f>SUM(FD14:FD22)</f>
        <v>11.000000000000002</v>
      </c>
      <c r="FE23" s="164">
        <f t="shared" si="15"/>
        <v>11.000000000000002</v>
      </c>
      <c r="FF23" s="164">
        <f t="shared" si="15"/>
        <v>3</v>
      </c>
      <c r="FG23" s="164">
        <f t="shared" ref="FG23" si="16">SUM(FG14:FG22)</f>
        <v>3.3</v>
      </c>
      <c r="FH23" s="164">
        <f t="shared" si="15"/>
        <v>2</v>
      </c>
      <c r="FI23" s="164">
        <f t="shared" si="15"/>
        <v>2</v>
      </c>
      <c r="FJ23" s="164">
        <f t="shared" si="15"/>
        <v>2</v>
      </c>
      <c r="FK23" s="164">
        <f t="shared" si="15"/>
        <v>36</v>
      </c>
      <c r="FL23" s="164">
        <f t="shared" si="15"/>
        <v>36</v>
      </c>
      <c r="FM23" s="164">
        <f t="shared" si="15"/>
        <v>36</v>
      </c>
      <c r="FN23" s="164">
        <f t="shared" si="15"/>
        <v>36</v>
      </c>
    </row>
    <row r="24" spans="1:171" ht="17.25" thickTop="1" x14ac:dyDescent="0.3">
      <c r="A24" s="72"/>
      <c r="EQ24" s="153" t="s">
        <v>98</v>
      </c>
      <c r="ER24" s="185">
        <f>+PO!F16</f>
        <v>18</v>
      </c>
      <c r="ES24" s="185">
        <f>+PO!F17</f>
        <v>36</v>
      </c>
      <c r="ET24" s="185">
        <f>+PO!F18</f>
        <v>30</v>
      </c>
      <c r="EU24" s="152">
        <f>+PO!$F$20</f>
        <v>0</v>
      </c>
      <c r="EV24" s="152">
        <f>+PO!$F$21</f>
        <v>0</v>
      </c>
      <c r="EW24" s="152">
        <f>+PO!$F$22</f>
        <v>0</v>
      </c>
      <c r="EX24" s="152">
        <f>+PO!$F$23</f>
        <v>0</v>
      </c>
      <c r="EY24" s="152">
        <f>+PO!$F$24</f>
        <v>0</v>
      </c>
      <c r="EZ24" s="152">
        <f>+PO!$F$25</f>
        <v>0</v>
      </c>
      <c r="FA24" s="152">
        <f>PO!F26</f>
        <v>0</v>
      </c>
      <c r="FB24" s="152">
        <f>+PO!$F$27</f>
        <v>0</v>
      </c>
      <c r="FC24" s="152">
        <f>+PO!$F$28</f>
        <v>18</v>
      </c>
      <c r="FD24" s="152">
        <f>+PO!$F$29</f>
        <v>11</v>
      </c>
      <c r="FE24" s="152">
        <f>+PO!$F$30</f>
        <v>11</v>
      </c>
      <c r="FF24" s="152">
        <f>+PO!$F$31</f>
        <v>3</v>
      </c>
      <c r="FG24" s="152">
        <f>+PO!$F$32</f>
        <v>3</v>
      </c>
      <c r="FH24" s="152">
        <f>+PO!$F$33</f>
        <v>2</v>
      </c>
      <c r="FI24" s="152">
        <f>+PO!$F$34</f>
        <v>2</v>
      </c>
      <c r="FJ24" s="152">
        <f>+PO!$F$35</f>
        <v>2</v>
      </c>
      <c r="FK24" s="152">
        <f>+PO!$F$37</f>
        <v>36</v>
      </c>
      <c r="FL24" s="152">
        <f>+PO!$F$38</f>
        <v>36</v>
      </c>
      <c r="FM24" s="152">
        <f>+PO!$F$39</f>
        <v>36</v>
      </c>
      <c r="FN24" s="152">
        <f>+PO!$F$41</f>
        <v>36</v>
      </c>
      <c r="FO24" s="152"/>
    </row>
    <row r="25" spans="1:171" x14ac:dyDescent="0.25">
      <c r="A25" s="74" t="s">
        <v>65</v>
      </c>
      <c r="C25" s="75"/>
      <c r="D25" s="75"/>
      <c r="F25" s="75"/>
      <c r="G25" s="75"/>
      <c r="H25" s="75"/>
      <c r="I25" s="75"/>
      <c r="K25" s="75"/>
      <c r="L25" s="75"/>
      <c r="N25" s="75"/>
      <c r="O25" s="75"/>
      <c r="P25" s="75"/>
      <c r="Q25" s="75"/>
      <c r="S25" s="75"/>
      <c r="T25" s="75"/>
      <c r="V25" s="75"/>
      <c r="W25" s="75"/>
      <c r="X25" s="75"/>
      <c r="Y25" s="75"/>
      <c r="AA25" s="75"/>
      <c r="AB25" s="75"/>
      <c r="AD25" s="75"/>
      <c r="AE25" s="75"/>
      <c r="AF25" s="75"/>
      <c r="AG25" s="75"/>
      <c r="AI25" s="75"/>
      <c r="AJ25" s="75"/>
      <c r="AL25" s="75"/>
      <c r="AM25" s="75"/>
      <c r="AN25" s="75"/>
      <c r="AO25" s="75"/>
      <c r="AQ25" s="75"/>
      <c r="AR25" s="75"/>
      <c r="AT25" s="75"/>
      <c r="AU25" s="75"/>
      <c r="AV25" s="75"/>
      <c r="AW25" s="75"/>
      <c r="AY25" s="75"/>
      <c r="AZ25" s="75"/>
      <c r="BB25" s="75"/>
      <c r="BC25" s="75"/>
      <c r="BD25" s="75"/>
      <c r="BE25" s="75"/>
      <c r="BG25" s="75"/>
      <c r="BH25" s="75"/>
      <c r="BJ25" s="75"/>
      <c r="BK25" s="75"/>
      <c r="BL25" s="75"/>
      <c r="BM25" s="75"/>
      <c r="BO25" s="75"/>
      <c r="BP25" s="75"/>
      <c r="BR25" s="75"/>
      <c r="BS25" s="75"/>
      <c r="BT25" s="75"/>
      <c r="BU25" s="75"/>
      <c r="BV25" s="75"/>
      <c r="BW25" s="75"/>
      <c r="BX25" s="75"/>
      <c r="BY25" s="75"/>
      <c r="BZ25" s="75"/>
      <c r="CA25" s="75"/>
      <c r="CB25" s="75"/>
      <c r="CC25" s="75"/>
      <c r="CD25" s="75"/>
      <c r="CE25" s="75"/>
      <c r="CF25" s="75"/>
      <c r="CG25" s="75"/>
      <c r="CH25" s="75"/>
      <c r="CI25" s="75"/>
      <c r="CJ25" s="75"/>
      <c r="CK25" s="75"/>
      <c r="CL25" s="75"/>
      <c r="CM25" s="75"/>
      <c r="CN25" s="75"/>
      <c r="CO25" s="75"/>
      <c r="CP25" s="75"/>
      <c r="CQ25" s="75"/>
      <c r="CR25" s="75"/>
      <c r="CS25" s="75"/>
      <c r="CT25" s="75"/>
      <c r="CU25" s="75"/>
      <c r="CV25" s="75"/>
      <c r="CW25" s="75"/>
      <c r="CX25" s="75"/>
      <c r="CY25" s="75"/>
      <c r="CZ25" s="75"/>
      <c r="DA25" s="75"/>
      <c r="DB25" s="75"/>
      <c r="DC25" s="75"/>
      <c r="DD25" s="75"/>
      <c r="DE25" s="75"/>
      <c r="DF25" s="75"/>
      <c r="DG25" s="75"/>
      <c r="DH25" s="75"/>
      <c r="DI25" s="75"/>
      <c r="DJ25" s="75"/>
      <c r="DK25" s="75"/>
      <c r="DL25" s="75"/>
      <c r="DM25" s="75"/>
      <c r="DN25" s="75"/>
      <c r="DO25" s="75"/>
      <c r="DP25" s="75"/>
      <c r="DQ25" s="75"/>
      <c r="DR25" s="75"/>
      <c r="DS25" s="75"/>
      <c r="DT25" s="75"/>
      <c r="DU25" s="75"/>
      <c r="DV25" s="75"/>
      <c r="DW25" s="75"/>
      <c r="DX25" s="75"/>
      <c r="DY25" s="75"/>
      <c r="DZ25" s="75"/>
      <c r="EA25" s="75"/>
      <c r="EB25" s="75"/>
      <c r="EC25" s="75"/>
      <c r="ED25" s="75"/>
      <c r="EE25" s="75"/>
      <c r="EF25" s="75"/>
      <c r="EG25" s="75"/>
      <c r="EH25" s="75"/>
      <c r="EI25" s="75"/>
      <c r="EJ25" s="75"/>
      <c r="EK25" s="75"/>
      <c r="EL25" s="75"/>
      <c r="EM25" s="75"/>
      <c r="EN25" s="75"/>
      <c r="EO25" s="75"/>
      <c r="EP25" s="75"/>
      <c r="EQ25" s="76" t="s">
        <v>99</v>
      </c>
      <c r="ER25" s="186" t="b">
        <f>+ER24-ER23=0</f>
        <v>1</v>
      </c>
      <c r="ES25" s="186" t="b">
        <f t="shared" ref="ES25:FN25" si="17">+ES24-ES23=0</f>
        <v>0</v>
      </c>
      <c r="ET25" s="186" t="b">
        <f t="shared" si="17"/>
        <v>1</v>
      </c>
      <c r="EU25" s="77" t="b">
        <f t="shared" si="17"/>
        <v>1</v>
      </c>
      <c r="EV25" s="77" t="b">
        <f t="shared" si="17"/>
        <v>1</v>
      </c>
      <c r="EW25" s="77" t="b">
        <f t="shared" si="17"/>
        <v>1</v>
      </c>
      <c r="EX25" s="77" t="b">
        <f t="shared" si="17"/>
        <v>1</v>
      </c>
      <c r="EY25" s="77" t="b">
        <f t="shared" si="17"/>
        <v>1</v>
      </c>
      <c r="EZ25" s="77" t="b">
        <f t="shared" si="17"/>
        <v>1</v>
      </c>
      <c r="FA25" s="77" t="b">
        <f t="shared" si="17"/>
        <v>1</v>
      </c>
      <c r="FB25" s="77" t="b">
        <f t="shared" si="17"/>
        <v>1</v>
      </c>
      <c r="FC25" s="77" t="b">
        <f t="shared" si="17"/>
        <v>0</v>
      </c>
      <c r="FD25" s="77" t="b">
        <f t="shared" si="17"/>
        <v>0</v>
      </c>
      <c r="FE25" s="77" t="b">
        <f t="shared" si="17"/>
        <v>0</v>
      </c>
      <c r="FF25" s="77" t="b">
        <f t="shared" si="17"/>
        <v>1</v>
      </c>
      <c r="FG25" s="77" t="b">
        <f t="shared" ref="FG25" si="18">+FG24-FG23=0</f>
        <v>0</v>
      </c>
      <c r="FH25" s="77" t="b">
        <f t="shared" si="17"/>
        <v>1</v>
      </c>
      <c r="FI25" s="77" t="b">
        <f t="shared" si="17"/>
        <v>1</v>
      </c>
      <c r="FJ25" s="77" t="b">
        <f t="shared" si="17"/>
        <v>1</v>
      </c>
      <c r="FK25" s="77" t="b">
        <f t="shared" si="17"/>
        <v>1</v>
      </c>
      <c r="FL25" s="77" t="b">
        <f t="shared" si="17"/>
        <v>1</v>
      </c>
      <c r="FM25" s="77" t="b">
        <f t="shared" si="17"/>
        <v>1</v>
      </c>
      <c r="FN25" s="77" t="b">
        <f t="shared" si="17"/>
        <v>1</v>
      </c>
    </row>
    <row r="26" spans="1:171" x14ac:dyDescent="0.25">
      <c r="A26" s="79" t="s">
        <v>106</v>
      </c>
      <c r="C26" s="75"/>
      <c r="D26" s="75"/>
      <c r="E26" s="75"/>
      <c r="F26" s="75"/>
      <c r="G26" s="75"/>
      <c r="H26" s="75"/>
      <c r="I26" s="75"/>
      <c r="K26" s="75"/>
      <c r="L26" s="75"/>
      <c r="M26" s="75"/>
      <c r="N26" s="75"/>
      <c r="O26" s="75"/>
      <c r="P26" s="75"/>
      <c r="Q26" s="75"/>
      <c r="S26" s="75"/>
      <c r="T26" s="75"/>
      <c r="U26" s="75"/>
      <c r="V26" s="75"/>
      <c r="W26" s="75"/>
      <c r="X26" s="75"/>
      <c r="Y26" s="75"/>
      <c r="AA26" s="75"/>
      <c r="AB26" s="75"/>
      <c r="AC26" s="75"/>
      <c r="AD26" s="75"/>
      <c r="AE26" s="75"/>
      <c r="AF26" s="75"/>
      <c r="AG26" s="75"/>
      <c r="AI26" s="75"/>
      <c r="AJ26" s="75"/>
      <c r="AK26" s="75"/>
      <c r="AL26" s="75"/>
      <c r="AM26" s="75"/>
      <c r="AN26" s="75"/>
      <c r="AO26" s="75"/>
      <c r="AQ26" s="75"/>
      <c r="AR26" s="75"/>
      <c r="AS26" s="75"/>
      <c r="AT26" s="75"/>
      <c r="AU26" s="75"/>
      <c r="AV26" s="75"/>
      <c r="AW26" s="75"/>
      <c r="AY26" s="75"/>
      <c r="AZ26" s="75"/>
      <c r="BA26" s="75"/>
      <c r="BB26" s="75"/>
      <c r="BC26" s="75"/>
      <c r="BD26" s="75"/>
      <c r="BE26" s="75"/>
      <c r="BG26" s="75"/>
      <c r="BH26" s="75"/>
      <c r="BI26" s="75"/>
      <c r="BJ26" s="75"/>
      <c r="BK26" s="75"/>
      <c r="BL26" s="75"/>
      <c r="BM26" s="75"/>
      <c r="BO26" s="75"/>
      <c r="BP26" s="75"/>
      <c r="BQ26" s="75"/>
      <c r="BR26" s="75"/>
      <c r="BS26" s="75"/>
      <c r="BT26" s="75"/>
      <c r="BU26" s="75"/>
      <c r="BV26" s="75"/>
      <c r="BW26" s="75"/>
      <c r="BX26" s="75"/>
      <c r="BY26" s="75"/>
      <c r="BZ26" s="75"/>
      <c r="CA26" s="75"/>
      <c r="CB26" s="75"/>
      <c r="CC26" s="75"/>
      <c r="CD26" s="75"/>
      <c r="CE26" s="75"/>
      <c r="CF26" s="75"/>
      <c r="CG26" s="75"/>
      <c r="CH26" s="75"/>
      <c r="CI26" s="75"/>
      <c r="CJ26" s="75"/>
      <c r="CK26" s="75"/>
      <c r="CL26" s="75"/>
      <c r="CM26" s="75"/>
      <c r="CN26" s="75"/>
      <c r="CO26" s="75"/>
      <c r="CP26" s="75"/>
      <c r="CQ26" s="75"/>
      <c r="CR26" s="75"/>
      <c r="CS26" s="75"/>
      <c r="CT26" s="75"/>
      <c r="CU26" s="75"/>
      <c r="CV26" s="75"/>
      <c r="CW26" s="75"/>
      <c r="CX26" s="75"/>
      <c r="CY26" s="75"/>
      <c r="CZ26" s="75"/>
      <c r="DA26" s="75"/>
      <c r="DB26" s="75"/>
      <c r="DC26" s="75"/>
      <c r="DD26" s="75"/>
      <c r="DE26" s="75"/>
      <c r="DF26" s="75"/>
      <c r="DG26" s="75"/>
      <c r="DH26" s="75"/>
      <c r="DI26" s="75"/>
      <c r="DJ26" s="75"/>
      <c r="DK26" s="75"/>
      <c r="DL26" s="75"/>
      <c r="DM26" s="75"/>
      <c r="DN26" s="75"/>
      <c r="DO26" s="75"/>
      <c r="DP26" s="75"/>
      <c r="DQ26" s="75"/>
      <c r="DR26" s="75"/>
      <c r="DS26" s="75"/>
      <c r="DT26" s="75"/>
      <c r="DU26" s="75"/>
      <c r="DV26" s="75"/>
      <c r="DW26" s="75"/>
      <c r="DX26" s="75"/>
      <c r="DY26" s="75"/>
      <c r="DZ26" s="75"/>
      <c r="EA26" s="75"/>
      <c r="EB26" s="75"/>
      <c r="EC26" s="75"/>
      <c r="ED26" s="75"/>
      <c r="EE26" s="75"/>
      <c r="EF26" s="75"/>
      <c r="EG26" s="75"/>
      <c r="EH26" s="75"/>
      <c r="EI26" s="75"/>
      <c r="EJ26" s="75"/>
      <c r="EK26" s="75"/>
      <c r="EL26" s="75"/>
      <c r="EM26" s="75"/>
      <c r="EN26" s="75"/>
      <c r="EO26" s="75"/>
      <c r="EP26" s="75"/>
      <c r="EQ26" s="75"/>
    </row>
    <row r="27" spans="1:171" ht="15" customHeight="1" x14ac:dyDescent="0.25">
      <c r="A27" s="46" t="s">
        <v>112</v>
      </c>
    </row>
    <row r="28" spans="1:171" x14ac:dyDescent="0.25">
      <c r="EQ28" s="80"/>
    </row>
    <row r="29" spans="1:171" x14ac:dyDescent="0.25">
      <c r="A29" s="81"/>
      <c r="B29" s="82"/>
      <c r="C29" s="82"/>
      <c r="D29" s="83"/>
      <c r="E29" s="84"/>
      <c r="F29" s="84"/>
      <c r="J29" s="82"/>
      <c r="K29" s="82"/>
      <c r="L29" s="83"/>
      <c r="M29" s="84"/>
      <c r="N29" s="84"/>
      <c r="R29" s="82"/>
      <c r="S29" s="82"/>
      <c r="T29" s="83"/>
      <c r="U29" s="84"/>
      <c r="V29" s="84"/>
      <c r="Z29" s="82"/>
      <c r="AA29" s="82"/>
      <c r="AB29" s="83"/>
      <c r="AC29" s="84"/>
      <c r="AD29" s="84"/>
      <c r="AH29" s="82"/>
      <c r="AI29" s="82"/>
      <c r="AJ29" s="83"/>
      <c r="AK29" s="84"/>
      <c r="AL29" s="84"/>
      <c r="AP29" s="82"/>
      <c r="AQ29" s="82"/>
      <c r="AR29" s="83"/>
      <c r="AS29" s="84"/>
      <c r="AT29" s="84"/>
      <c r="AX29" s="82"/>
      <c r="AY29" s="82"/>
      <c r="AZ29" s="83"/>
      <c r="BA29" s="84"/>
      <c r="BB29" s="84"/>
      <c r="BF29" s="82"/>
      <c r="BG29" s="82"/>
      <c r="BH29" s="83"/>
      <c r="BI29" s="84"/>
      <c r="BJ29" s="84"/>
      <c r="BN29" s="82"/>
      <c r="BO29" s="82"/>
      <c r="BP29" s="83"/>
      <c r="BQ29" s="84"/>
      <c r="BR29" s="84"/>
      <c r="BV29" s="84"/>
      <c r="BZ29" s="84"/>
      <c r="CD29" s="84"/>
      <c r="CH29" s="84"/>
      <c r="CL29" s="84"/>
      <c r="CP29" s="84"/>
      <c r="CT29" s="84"/>
      <c r="CX29" s="84"/>
      <c r="DB29" s="84"/>
      <c r="DF29" s="84"/>
      <c r="DJ29" s="84"/>
      <c r="DN29" s="84"/>
      <c r="DR29" s="84"/>
      <c r="DV29" s="84"/>
      <c r="DZ29" s="84"/>
      <c r="ED29" s="84"/>
      <c r="EH29" s="84"/>
      <c r="EL29" s="84"/>
    </row>
    <row r="30" spans="1:171" x14ac:dyDescent="0.25">
      <c r="A30" s="272"/>
      <c r="B30" s="272"/>
      <c r="C30" s="272"/>
      <c r="D30" s="272"/>
      <c r="E30" s="272"/>
      <c r="F30" s="272"/>
      <c r="G30" s="272"/>
      <c r="H30" s="272"/>
      <c r="ES30" s="192"/>
      <c r="FB30" s="78"/>
      <c r="FC30" s="78"/>
      <c r="FD30" s="78"/>
      <c r="FE30" s="78"/>
      <c r="FF30" s="78"/>
      <c r="FG30" s="78"/>
    </row>
    <row r="31" spans="1:171" s="78" customFormat="1" ht="16.5" customHeight="1" x14ac:dyDescent="0.25">
      <c r="A31" s="266" t="s">
        <v>1</v>
      </c>
      <c r="B31" s="266"/>
      <c r="C31" s="266"/>
      <c r="D31" s="266"/>
      <c r="E31" s="266"/>
      <c r="F31" s="266"/>
      <c r="G31" s="266"/>
      <c r="H31" s="26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c r="AH31" s="46"/>
      <c r="AI31" s="46"/>
      <c r="AJ31" s="46"/>
      <c r="AK31" s="46"/>
      <c r="AL31" s="46"/>
      <c r="AM31" s="46"/>
      <c r="AN31" s="46"/>
      <c r="AO31" s="46"/>
      <c r="AP31" s="46"/>
      <c r="AQ31" s="46"/>
      <c r="AR31" s="46"/>
      <c r="AS31" s="46"/>
      <c r="AT31" s="46"/>
      <c r="AU31" s="46"/>
      <c r="AV31" s="46"/>
      <c r="AW31" s="46"/>
      <c r="AX31" s="46"/>
      <c r="AY31" s="46"/>
      <c r="AZ31" s="46"/>
      <c r="BA31" s="46"/>
      <c r="BB31" s="46"/>
      <c r="BC31" s="46"/>
      <c r="BD31" s="46"/>
      <c r="BE31" s="46"/>
      <c r="BF31" s="46"/>
      <c r="BG31" s="46"/>
      <c r="BH31" s="46"/>
      <c r="BI31" s="46"/>
      <c r="BJ31" s="46"/>
      <c r="BK31" s="46"/>
      <c r="BL31" s="46"/>
      <c r="BM31" s="46"/>
      <c r="BN31" s="46"/>
      <c r="BO31" s="46"/>
      <c r="BP31" s="46"/>
      <c r="BQ31" s="46"/>
      <c r="BR31" s="46"/>
      <c r="BS31" s="46"/>
      <c r="BT31" s="46"/>
      <c r="BU31" s="46"/>
      <c r="BV31" s="46"/>
      <c r="BW31" s="46"/>
      <c r="BX31" s="46"/>
      <c r="BY31" s="46"/>
      <c r="BZ31" s="46"/>
      <c r="CA31" s="46"/>
      <c r="CB31" s="46"/>
      <c r="CC31" s="46"/>
      <c r="CD31" s="46"/>
      <c r="CE31" s="46"/>
      <c r="CF31" s="46"/>
      <c r="CG31" s="46"/>
      <c r="CH31" s="46"/>
      <c r="CI31" s="46"/>
      <c r="CJ31" s="46"/>
      <c r="CK31" s="46"/>
      <c r="CL31" s="46"/>
      <c r="CM31" s="46"/>
      <c r="CN31" s="46"/>
      <c r="CO31" s="46"/>
      <c r="CP31" s="46"/>
      <c r="CQ31" s="46"/>
      <c r="CR31" s="46"/>
      <c r="CS31" s="46"/>
      <c r="CT31" s="46"/>
      <c r="CU31" s="46"/>
      <c r="CV31" s="46"/>
      <c r="CW31" s="46"/>
      <c r="CX31" s="46"/>
      <c r="CY31" s="46"/>
      <c r="CZ31" s="46"/>
      <c r="DA31" s="46"/>
      <c r="DB31" s="46"/>
      <c r="DC31" s="46"/>
      <c r="DD31" s="46"/>
      <c r="DE31" s="46"/>
      <c r="DF31" s="46"/>
      <c r="DG31" s="46"/>
      <c r="DH31" s="46"/>
      <c r="DI31" s="46"/>
      <c r="DJ31" s="46"/>
      <c r="DK31" s="46"/>
      <c r="DL31" s="46"/>
      <c r="DM31" s="46"/>
      <c r="DN31" s="46"/>
      <c r="DO31" s="46"/>
      <c r="DP31" s="46"/>
      <c r="DQ31" s="46"/>
      <c r="DR31" s="46"/>
      <c r="DS31" s="46"/>
      <c r="DT31" s="46"/>
      <c r="DU31" s="46"/>
      <c r="DV31" s="46"/>
      <c r="DW31" s="46"/>
      <c r="DX31" s="46"/>
      <c r="DY31" s="46"/>
      <c r="DZ31" s="46"/>
      <c r="EA31" s="46"/>
      <c r="EB31" s="46"/>
      <c r="EC31" s="46"/>
      <c r="ED31" s="46"/>
      <c r="EE31" s="46"/>
      <c r="EF31" s="46"/>
      <c r="EG31" s="46"/>
      <c r="EH31" s="46"/>
      <c r="EI31" s="46"/>
      <c r="EJ31" s="46"/>
      <c r="EK31" s="46"/>
      <c r="EL31" s="46"/>
      <c r="EM31" s="46"/>
      <c r="EN31" s="46"/>
      <c r="EO31" s="46"/>
      <c r="EP31" s="46"/>
      <c r="EQ31" s="46"/>
      <c r="ER31" s="186"/>
      <c r="ES31" s="186"/>
      <c r="ET31" s="186"/>
      <c r="EU31" s="77"/>
      <c r="EV31" s="77"/>
      <c r="EW31" s="77"/>
      <c r="EX31" s="77"/>
      <c r="EY31" s="77"/>
      <c r="EZ31" s="77"/>
      <c r="FA31" s="77"/>
    </row>
    <row r="32" spans="1:171" s="78" customFormat="1" x14ac:dyDescent="0.3">
      <c r="A32" s="46"/>
      <c r="B32" s="46"/>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c r="AH32" s="46"/>
      <c r="AI32" s="46"/>
      <c r="AJ32" s="46"/>
      <c r="AK32" s="46"/>
      <c r="AL32" s="46"/>
      <c r="AM32" s="46"/>
      <c r="AN32" s="46"/>
      <c r="AO32" s="46"/>
      <c r="AP32" s="46"/>
      <c r="AQ32" s="46"/>
      <c r="AR32" s="46"/>
      <c r="AS32" s="46"/>
      <c r="AT32" s="46"/>
      <c r="AU32" s="46"/>
      <c r="AV32" s="46"/>
      <c r="AW32" s="46"/>
      <c r="AX32" s="46"/>
      <c r="AY32" s="46"/>
      <c r="AZ32" s="46"/>
      <c r="BA32" s="46"/>
      <c r="BB32" s="46"/>
      <c r="BC32" s="46"/>
      <c r="BD32" s="46"/>
      <c r="BE32" s="46"/>
      <c r="BF32" s="46"/>
      <c r="BG32" s="46"/>
      <c r="BH32" s="46"/>
      <c r="BI32" s="46"/>
      <c r="BJ32" s="46"/>
      <c r="BK32" s="46"/>
      <c r="BL32" s="46"/>
      <c r="BM32" s="46"/>
      <c r="BN32" s="46"/>
      <c r="BO32" s="46"/>
      <c r="BP32" s="46"/>
      <c r="BQ32" s="46"/>
      <c r="BR32" s="46"/>
      <c r="BS32" s="46"/>
      <c r="BT32" s="46"/>
      <c r="BU32" s="46"/>
      <c r="BV32" s="46"/>
      <c r="BW32" s="46"/>
      <c r="BX32" s="46"/>
      <c r="BY32" s="46"/>
      <c r="BZ32" s="46"/>
      <c r="CA32" s="46"/>
      <c r="CB32" s="46"/>
      <c r="CC32" s="46"/>
      <c r="CD32" s="46"/>
      <c r="CE32" s="46"/>
      <c r="CF32" s="46"/>
      <c r="CG32" s="46"/>
      <c r="CH32" s="46"/>
      <c r="CI32" s="46"/>
      <c r="CJ32" s="46"/>
      <c r="CK32" s="46"/>
      <c r="CL32" s="46"/>
      <c r="CM32" s="46"/>
      <c r="CN32" s="46"/>
      <c r="CO32" s="46"/>
      <c r="CP32" s="46"/>
      <c r="CQ32" s="46"/>
      <c r="CR32" s="46"/>
      <c r="CS32" s="46"/>
      <c r="CT32" s="46"/>
      <c r="CU32" s="46"/>
      <c r="CV32" s="46"/>
      <c r="CW32" s="46"/>
      <c r="CX32" s="46"/>
      <c r="CY32" s="46"/>
      <c r="CZ32" s="46"/>
      <c r="DA32" s="46"/>
      <c r="DB32" s="46"/>
      <c r="DC32" s="46"/>
      <c r="DD32" s="46"/>
      <c r="DE32" s="46"/>
      <c r="DF32" s="46"/>
      <c r="DG32" s="46"/>
      <c r="DH32" s="46"/>
      <c r="DI32" s="46"/>
      <c r="DJ32" s="46"/>
      <c r="DK32" s="46"/>
      <c r="DL32" s="46"/>
      <c r="DM32" s="46"/>
      <c r="DN32" s="46"/>
      <c r="DO32" s="46"/>
      <c r="DP32" s="46"/>
      <c r="DQ32" s="46"/>
      <c r="DR32" s="46"/>
      <c r="DS32" s="46"/>
      <c r="DT32" s="46"/>
      <c r="DU32" s="46"/>
      <c r="DV32" s="46"/>
      <c r="DW32" s="46"/>
      <c r="DX32" s="46"/>
      <c r="DY32" s="46"/>
      <c r="DZ32" s="46"/>
      <c r="EA32" s="46"/>
      <c r="EB32" s="46"/>
      <c r="EC32" s="46"/>
      <c r="ED32" s="46"/>
      <c r="EE32" s="46"/>
      <c r="EF32" s="46"/>
      <c r="EG32" s="46"/>
      <c r="EH32" s="46"/>
      <c r="EI32" s="46"/>
      <c r="EJ32" s="46"/>
      <c r="EK32" s="46"/>
      <c r="EL32" s="46"/>
      <c r="EM32" s="46"/>
      <c r="EN32" s="46"/>
      <c r="EO32" s="46"/>
      <c r="EP32" s="46"/>
      <c r="EQ32" s="46"/>
      <c r="ER32" s="187"/>
      <c r="ES32" s="186"/>
      <c r="ET32" s="186"/>
      <c r="EU32" s="77"/>
      <c r="EV32" s="77"/>
      <c r="EW32" s="77"/>
      <c r="EX32" s="77"/>
      <c r="EY32" s="77"/>
      <c r="EZ32" s="77"/>
      <c r="FA32" s="77"/>
    </row>
    <row r="33" spans="1:163" s="78" customFormat="1" x14ac:dyDescent="0.3">
      <c r="A33" s="46"/>
      <c r="B33" s="46"/>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c r="AH33" s="46"/>
      <c r="AI33" s="46"/>
      <c r="AJ33" s="46"/>
      <c r="AK33" s="46"/>
      <c r="AL33" s="46"/>
      <c r="AM33" s="46"/>
      <c r="AN33" s="46"/>
      <c r="AO33" s="46"/>
      <c r="AP33" s="46"/>
      <c r="AQ33" s="46"/>
      <c r="AR33" s="46"/>
      <c r="AS33" s="46"/>
      <c r="AT33" s="46"/>
      <c r="AU33" s="46"/>
      <c r="AV33" s="46"/>
      <c r="AW33" s="46"/>
      <c r="AX33" s="46"/>
      <c r="AY33" s="46"/>
      <c r="AZ33" s="46"/>
      <c r="BA33" s="46"/>
      <c r="BB33" s="46"/>
      <c r="BC33" s="46"/>
      <c r="BD33" s="46"/>
      <c r="BE33" s="46"/>
      <c r="BF33" s="46"/>
      <c r="BG33" s="46"/>
      <c r="BH33" s="46"/>
      <c r="BI33" s="46"/>
      <c r="BJ33" s="46"/>
      <c r="BK33" s="46"/>
      <c r="BL33" s="46"/>
      <c r="BM33" s="46"/>
      <c r="BN33" s="46"/>
      <c r="BO33" s="46"/>
      <c r="BP33" s="46"/>
      <c r="BQ33" s="46"/>
      <c r="BR33" s="46"/>
      <c r="BS33" s="46"/>
      <c r="BT33" s="46"/>
      <c r="BU33" s="46"/>
      <c r="BV33" s="46"/>
      <c r="BW33" s="46"/>
      <c r="BX33" s="46"/>
      <c r="BY33" s="46"/>
      <c r="BZ33" s="46"/>
      <c r="CA33" s="46"/>
      <c r="CB33" s="46"/>
      <c r="CC33" s="46"/>
      <c r="CD33" s="46"/>
      <c r="CE33" s="46"/>
      <c r="CF33" s="46"/>
      <c r="CG33" s="46"/>
      <c r="CH33" s="46"/>
      <c r="CI33" s="46"/>
      <c r="CJ33" s="46"/>
      <c r="CK33" s="46"/>
      <c r="CL33" s="46"/>
      <c r="CM33" s="46"/>
      <c r="CN33" s="46"/>
      <c r="CO33" s="46"/>
      <c r="CP33" s="46"/>
      <c r="CQ33" s="46"/>
      <c r="CR33" s="46"/>
      <c r="CS33" s="46"/>
      <c r="CT33" s="46"/>
      <c r="CU33" s="46"/>
      <c r="CV33" s="46"/>
      <c r="CW33" s="46"/>
      <c r="CX33" s="46"/>
      <c r="CY33" s="46"/>
      <c r="CZ33" s="46"/>
      <c r="DA33" s="46"/>
      <c r="DB33" s="46"/>
      <c r="DC33" s="46"/>
      <c r="DD33" s="46"/>
      <c r="DE33" s="46"/>
      <c r="DF33" s="46"/>
      <c r="DG33" s="46"/>
      <c r="DH33" s="46"/>
      <c r="DI33" s="46"/>
      <c r="DJ33" s="46"/>
      <c r="DK33" s="46"/>
      <c r="DL33" s="46"/>
      <c r="DM33" s="46"/>
      <c r="DN33" s="46"/>
      <c r="DO33" s="46"/>
      <c r="DP33" s="46"/>
      <c r="DQ33" s="46"/>
      <c r="DR33" s="46"/>
      <c r="DS33" s="46"/>
      <c r="DT33" s="46"/>
      <c r="DU33" s="46"/>
      <c r="DV33" s="46"/>
      <c r="DW33" s="46"/>
      <c r="DX33" s="46"/>
      <c r="DY33" s="46"/>
      <c r="DZ33" s="46"/>
      <c r="EA33" s="46"/>
      <c r="EB33" s="46"/>
      <c r="EC33" s="46"/>
      <c r="ED33" s="46"/>
      <c r="EE33" s="46"/>
      <c r="EF33" s="46"/>
      <c r="EG33" s="46"/>
      <c r="EH33" s="46"/>
      <c r="EI33" s="46"/>
      <c r="EJ33" s="46"/>
      <c r="EK33" s="46"/>
      <c r="EL33" s="46"/>
      <c r="EM33" s="46"/>
      <c r="EN33" s="46"/>
      <c r="EO33" s="46"/>
      <c r="EP33" s="46"/>
      <c r="EQ33" s="46"/>
      <c r="ER33" s="187"/>
      <c r="ES33" s="186"/>
      <c r="ET33" s="186"/>
      <c r="EU33" s="77"/>
      <c r="EV33" s="77"/>
      <c r="EW33" s="77"/>
      <c r="EX33" s="77"/>
      <c r="EY33" s="77"/>
      <c r="EZ33" s="77"/>
      <c r="FA33" s="77"/>
    </row>
    <row r="34" spans="1:163" s="78" customFormat="1" x14ac:dyDescent="0.3">
      <c r="A34" s="46"/>
      <c r="B34" s="46"/>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c r="AH34" s="46"/>
      <c r="AI34" s="46"/>
      <c r="AJ34" s="46"/>
      <c r="AK34" s="46"/>
      <c r="AL34" s="46"/>
      <c r="AM34" s="46"/>
      <c r="AN34" s="46"/>
      <c r="AO34" s="46"/>
      <c r="AP34" s="46"/>
      <c r="AQ34" s="46"/>
      <c r="AR34" s="46"/>
      <c r="AS34" s="46"/>
      <c r="AT34" s="46"/>
      <c r="AU34" s="46"/>
      <c r="AV34" s="46"/>
      <c r="AW34" s="46"/>
      <c r="AX34" s="46"/>
      <c r="AY34" s="46"/>
      <c r="AZ34" s="46"/>
      <c r="BA34" s="46"/>
      <c r="BB34" s="46"/>
      <c r="BC34" s="46"/>
      <c r="BD34" s="46"/>
      <c r="BE34" s="46"/>
      <c r="BF34" s="46"/>
      <c r="BG34" s="46"/>
      <c r="BH34" s="46"/>
      <c r="BI34" s="46"/>
      <c r="BJ34" s="46"/>
      <c r="BK34" s="46"/>
      <c r="BL34" s="46"/>
      <c r="BM34" s="46"/>
      <c r="BN34" s="46"/>
      <c r="BO34" s="46"/>
      <c r="BP34" s="46"/>
      <c r="BQ34" s="46"/>
      <c r="BR34" s="46"/>
      <c r="BS34" s="46"/>
      <c r="BT34" s="46"/>
      <c r="BU34" s="46"/>
      <c r="BV34" s="46"/>
      <c r="BW34" s="46"/>
      <c r="BX34" s="46"/>
      <c r="BY34" s="46"/>
      <c r="BZ34" s="46"/>
      <c r="CA34" s="46"/>
      <c r="CB34" s="46"/>
      <c r="CC34" s="46"/>
      <c r="CD34" s="46"/>
      <c r="CE34" s="46"/>
      <c r="CF34" s="46"/>
      <c r="CG34" s="46"/>
      <c r="CH34" s="46"/>
      <c r="CI34" s="46"/>
      <c r="CJ34" s="46"/>
      <c r="CK34" s="46"/>
      <c r="CL34" s="46"/>
      <c r="CM34" s="46"/>
      <c r="CN34" s="46"/>
      <c r="CO34" s="46"/>
      <c r="CP34" s="46"/>
      <c r="CQ34" s="46"/>
      <c r="CR34" s="46"/>
      <c r="CS34" s="46"/>
      <c r="CT34" s="46"/>
      <c r="CU34" s="46"/>
      <c r="CV34" s="46"/>
      <c r="CW34" s="46"/>
      <c r="CX34" s="46"/>
      <c r="CY34" s="46"/>
      <c r="CZ34" s="46"/>
      <c r="DA34" s="46"/>
      <c r="DB34" s="46"/>
      <c r="DC34" s="46"/>
      <c r="DD34" s="46"/>
      <c r="DE34" s="46"/>
      <c r="DF34" s="46"/>
      <c r="DG34" s="46"/>
      <c r="DH34" s="46"/>
      <c r="DI34" s="46"/>
      <c r="DJ34" s="46"/>
      <c r="DK34" s="46"/>
      <c r="DL34" s="46"/>
      <c r="DM34" s="46"/>
      <c r="DN34" s="46"/>
      <c r="DO34" s="46"/>
      <c r="DP34" s="46"/>
      <c r="DQ34" s="46"/>
      <c r="DR34" s="46"/>
      <c r="DS34" s="46"/>
      <c r="DT34" s="46"/>
      <c r="DU34" s="46"/>
      <c r="DV34" s="46"/>
      <c r="DW34" s="46"/>
      <c r="DX34" s="46"/>
      <c r="DY34" s="46"/>
      <c r="DZ34" s="46"/>
      <c r="EA34" s="46"/>
      <c r="EB34" s="46"/>
      <c r="EC34" s="46"/>
      <c r="ED34" s="46"/>
      <c r="EE34" s="46"/>
      <c r="EF34" s="46"/>
      <c r="EG34" s="46"/>
      <c r="EH34" s="46"/>
      <c r="EI34" s="46"/>
      <c r="EJ34" s="46"/>
      <c r="EK34" s="46"/>
      <c r="EL34" s="46"/>
      <c r="EM34" s="46"/>
      <c r="EN34" s="46"/>
      <c r="EO34" s="46"/>
      <c r="EP34" s="46"/>
      <c r="EQ34" s="46"/>
      <c r="ER34" s="187"/>
      <c r="ES34" s="186"/>
      <c r="ET34" s="186"/>
      <c r="EU34" s="77"/>
      <c r="EV34" s="77"/>
      <c r="EW34" s="77"/>
      <c r="EX34" s="77"/>
      <c r="EY34" s="77"/>
      <c r="EZ34" s="77"/>
      <c r="FA34" s="77"/>
    </row>
    <row r="35" spans="1:163" s="78" customFormat="1" x14ac:dyDescent="0.3">
      <c r="A35" s="46"/>
      <c r="B35" s="46"/>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c r="AH35" s="46"/>
      <c r="AI35" s="46"/>
      <c r="AJ35" s="46"/>
      <c r="AK35" s="46"/>
      <c r="AL35" s="46"/>
      <c r="AM35" s="46"/>
      <c r="AN35" s="46"/>
      <c r="AO35" s="46"/>
      <c r="AP35" s="46"/>
      <c r="AQ35" s="46"/>
      <c r="AR35" s="46"/>
      <c r="AS35" s="46"/>
      <c r="AT35" s="46"/>
      <c r="AU35" s="46"/>
      <c r="AV35" s="46"/>
      <c r="AW35" s="46"/>
      <c r="AX35" s="46"/>
      <c r="AY35" s="46"/>
      <c r="AZ35" s="46"/>
      <c r="BA35" s="46"/>
      <c r="BB35" s="46"/>
      <c r="BC35" s="46"/>
      <c r="BD35" s="46"/>
      <c r="BE35" s="46"/>
      <c r="BF35" s="46"/>
      <c r="BG35" s="46"/>
      <c r="BH35" s="46"/>
      <c r="BI35" s="46"/>
      <c r="BJ35" s="46"/>
      <c r="BK35" s="46"/>
      <c r="BL35" s="46"/>
      <c r="BM35" s="46"/>
      <c r="BN35" s="46"/>
      <c r="BO35" s="46"/>
      <c r="BP35" s="46"/>
      <c r="BQ35" s="46"/>
      <c r="BR35" s="46"/>
      <c r="BS35" s="46"/>
      <c r="BT35" s="46"/>
      <c r="BU35" s="46"/>
      <c r="BV35" s="46"/>
      <c r="BW35" s="46"/>
      <c r="BX35" s="46"/>
      <c r="BY35" s="46"/>
      <c r="BZ35" s="46"/>
      <c r="CA35" s="46"/>
      <c r="CB35" s="46"/>
      <c r="CC35" s="46"/>
      <c r="CD35" s="46"/>
      <c r="CE35" s="46"/>
      <c r="CF35" s="46"/>
      <c r="CG35" s="46"/>
      <c r="CH35" s="46"/>
      <c r="CI35" s="46"/>
      <c r="CJ35" s="46"/>
      <c r="CK35" s="46"/>
      <c r="CL35" s="46"/>
      <c r="CM35" s="46"/>
      <c r="CN35" s="46"/>
      <c r="CO35" s="46"/>
      <c r="CP35" s="46"/>
      <c r="CQ35" s="46"/>
      <c r="CR35" s="46"/>
      <c r="CS35" s="46"/>
      <c r="CT35" s="46"/>
      <c r="CU35" s="46"/>
      <c r="CV35" s="46"/>
      <c r="CW35" s="46"/>
      <c r="CX35" s="46"/>
      <c r="CY35" s="46"/>
      <c r="CZ35" s="46"/>
      <c r="DA35" s="46"/>
      <c r="DB35" s="46"/>
      <c r="DC35" s="46"/>
      <c r="DD35" s="46"/>
      <c r="DE35" s="46"/>
      <c r="DF35" s="46"/>
      <c r="DG35" s="46"/>
      <c r="DH35" s="46"/>
      <c r="DI35" s="46"/>
      <c r="DJ35" s="46"/>
      <c r="DK35" s="46"/>
      <c r="DL35" s="46"/>
      <c r="DM35" s="46"/>
      <c r="DN35" s="46"/>
      <c r="DO35" s="46"/>
      <c r="DP35" s="46"/>
      <c r="DQ35" s="46"/>
      <c r="DR35" s="46"/>
      <c r="DS35" s="46"/>
      <c r="DT35" s="46"/>
      <c r="DU35" s="46"/>
      <c r="DV35" s="46"/>
      <c r="DW35" s="46"/>
      <c r="DX35" s="46"/>
      <c r="DY35" s="46"/>
      <c r="DZ35" s="46"/>
      <c r="EA35" s="46"/>
      <c r="EB35" s="46"/>
      <c r="EC35" s="46"/>
      <c r="ED35" s="46"/>
      <c r="EE35" s="46"/>
      <c r="EF35" s="46"/>
      <c r="EG35" s="46"/>
      <c r="EH35" s="46"/>
      <c r="EI35" s="46"/>
      <c r="EJ35" s="46"/>
      <c r="EK35" s="46"/>
      <c r="EL35" s="46"/>
      <c r="EM35" s="46"/>
      <c r="EN35" s="46"/>
      <c r="EO35" s="46"/>
      <c r="EP35" s="46"/>
      <c r="EQ35" s="46"/>
      <c r="ER35" s="187"/>
      <c r="ES35" s="186"/>
      <c r="ET35" s="186"/>
      <c r="EU35" s="77"/>
      <c r="EV35" s="77"/>
      <c r="EW35" s="77"/>
      <c r="EX35" s="77"/>
      <c r="EY35" s="77"/>
      <c r="EZ35" s="77"/>
      <c r="FA35" s="77"/>
    </row>
    <row r="36" spans="1:163" s="78" customFormat="1" x14ac:dyDescent="0.3">
      <c r="A36" s="46"/>
      <c r="B36" s="46"/>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c r="AH36" s="46"/>
      <c r="AI36" s="46"/>
      <c r="AJ36" s="46"/>
      <c r="AK36" s="46"/>
      <c r="AL36" s="46"/>
      <c r="AM36" s="46"/>
      <c r="AN36" s="46"/>
      <c r="AO36" s="46"/>
      <c r="AP36" s="46"/>
      <c r="AQ36" s="46"/>
      <c r="AR36" s="46"/>
      <c r="AS36" s="46"/>
      <c r="AT36" s="46"/>
      <c r="AU36" s="46"/>
      <c r="AV36" s="46"/>
      <c r="AW36" s="46"/>
      <c r="AX36" s="46"/>
      <c r="AY36" s="46"/>
      <c r="AZ36" s="46"/>
      <c r="BA36" s="46"/>
      <c r="BB36" s="46"/>
      <c r="BC36" s="46"/>
      <c r="BD36" s="46"/>
      <c r="BE36" s="46"/>
      <c r="BF36" s="46"/>
      <c r="BG36" s="46"/>
      <c r="BH36" s="46"/>
      <c r="BI36" s="46"/>
      <c r="BJ36" s="46"/>
      <c r="BK36" s="46"/>
      <c r="BL36" s="46"/>
      <c r="BM36" s="46"/>
      <c r="BN36" s="46"/>
      <c r="BO36" s="46"/>
      <c r="BP36" s="46"/>
      <c r="BQ36" s="46"/>
      <c r="BR36" s="46"/>
      <c r="BS36" s="46"/>
      <c r="BT36" s="46"/>
      <c r="BU36" s="46"/>
      <c r="BV36" s="46"/>
      <c r="BW36" s="46"/>
      <c r="BX36" s="46"/>
      <c r="BY36" s="46"/>
      <c r="BZ36" s="46"/>
      <c r="CA36" s="46"/>
      <c r="CB36" s="46"/>
      <c r="CC36" s="46"/>
      <c r="CD36" s="46"/>
      <c r="CE36" s="46"/>
      <c r="CF36" s="46"/>
      <c r="CG36" s="46"/>
      <c r="CH36" s="46"/>
      <c r="CI36" s="46"/>
      <c r="CJ36" s="46"/>
      <c r="CK36" s="46"/>
      <c r="CL36" s="46"/>
      <c r="CM36" s="46"/>
      <c r="CN36" s="46"/>
      <c r="CO36" s="46"/>
      <c r="CP36" s="46"/>
      <c r="CQ36" s="46"/>
      <c r="CR36" s="46"/>
      <c r="CS36" s="46"/>
      <c r="CT36" s="46"/>
      <c r="CU36" s="46"/>
      <c r="CV36" s="46"/>
      <c r="CW36" s="46"/>
      <c r="CX36" s="46"/>
      <c r="CY36" s="46"/>
      <c r="CZ36" s="46"/>
      <c r="DA36" s="46"/>
      <c r="DB36" s="46"/>
      <c r="DC36" s="46"/>
      <c r="DD36" s="46"/>
      <c r="DE36" s="46"/>
      <c r="DF36" s="46"/>
      <c r="DG36" s="46"/>
      <c r="DH36" s="46"/>
      <c r="DI36" s="46"/>
      <c r="DJ36" s="46"/>
      <c r="DK36" s="46"/>
      <c r="DL36" s="46"/>
      <c r="DM36" s="46"/>
      <c r="DN36" s="46"/>
      <c r="DO36" s="46"/>
      <c r="DP36" s="46"/>
      <c r="DQ36" s="46"/>
      <c r="DR36" s="46"/>
      <c r="DS36" s="46"/>
      <c r="DT36" s="46"/>
      <c r="DU36" s="46"/>
      <c r="DV36" s="46"/>
      <c r="DW36" s="46"/>
      <c r="DX36" s="46"/>
      <c r="DY36" s="46"/>
      <c r="DZ36" s="46"/>
      <c r="EA36" s="46"/>
      <c r="EB36" s="46"/>
      <c r="EC36" s="46"/>
      <c r="ED36" s="46"/>
      <c r="EE36" s="46"/>
      <c r="EF36" s="46"/>
      <c r="EG36" s="46"/>
      <c r="EH36" s="46"/>
      <c r="EI36" s="46"/>
      <c r="EJ36" s="46"/>
      <c r="EK36" s="46"/>
      <c r="EL36" s="46"/>
      <c r="EM36" s="46"/>
      <c r="EN36" s="46"/>
      <c r="EO36" s="46"/>
      <c r="EP36" s="46"/>
      <c r="EQ36" s="46"/>
      <c r="ER36" s="187"/>
      <c r="ES36" s="186"/>
      <c r="ET36" s="186"/>
      <c r="EU36" s="77"/>
      <c r="EV36" s="77"/>
      <c r="EW36" s="77"/>
      <c r="EX36" s="77"/>
      <c r="EY36" s="77"/>
      <c r="EZ36" s="77"/>
      <c r="FA36" s="77"/>
    </row>
    <row r="37" spans="1:163" s="78" customFormat="1" x14ac:dyDescent="0.3">
      <c r="A37" s="46"/>
      <c r="B37" s="46"/>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c r="AH37" s="46"/>
      <c r="AI37" s="46"/>
      <c r="AJ37" s="46"/>
      <c r="AK37" s="46"/>
      <c r="AL37" s="46"/>
      <c r="AM37" s="46"/>
      <c r="AN37" s="46"/>
      <c r="AO37" s="46"/>
      <c r="AP37" s="46"/>
      <c r="AQ37" s="46"/>
      <c r="AR37" s="46"/>
      <c r="AS37" s="46"/>
      <c r="AT37" s="46"/>
      <c r="AU37" s="46"/>
      <c r="AV37" s="46"/>
      <c r="AW37" s="46"/>
      <c r="AX37" s="46"/>
      <c r="AY37" s="46"/>
      <c r="AZ37" s="46"/>
      <c r="BA37" s="46"/>
      <c r="BB37" s="46"/>
      <c r="BC37" s="46"/>
      <c r="BD37" s="46"/>
      <c r="BE37" s="46"/>
      <c r="BF37" s="46"/>
      <c r="BG37" s="46"/>
      <c r="BH37" s="46"/>
      <c r="BI37" s="46"/>
      <c r="BJ37" s="46"/>
      <c r="BK37" s="46"/>
      <c r="BL37" s="46"/>
      <c r="BM37" s="46"/>
      <c r="BN37" s="46"/>
      <c r="BO37" s="46"/>
      <c r="BP37" s="46"/>
      <c r="BQ37" s="46"/>
      <c r="BR37" s="46"/>
      <c r="BS37" s="46"/>
      <c r="BT37" s="46"/>
      <c r="BU37" s="46"/>
      <c r="BV37" s="46"/>
      <c r="BW37" s="46"/>
      <c r="BX37" s="46"/>
      <c r="BY37" s="46"/>
      <c r="BZ37" s="46"/>
      <c r="CA37" s="46"/>
      <c r="CB37" s="46"/>
      <c r="CC37" s="46"/>
      <c r="CD37" s="46"/>
      <c r="CE37" s="46"/>
      <c r="CF37" s="46"/>
      <c r="CG37" s="46"/>
      <c r="CH37" s="46"/>
      <c r="CI37" s="46"/>
      <c r="CJ37" s="46"/>
      <c r="CK37" s="46"/>
      <c r="CL37" s="46"/>
      <c r="CM37" s="46"/>
      <c r="CN37" s="46"/>
      <c r="CO37" s="46"/>
      <c r="CP37" s="46"/>
      <c r="CQ37" s="46"/>
      <c r="CR37" s="46"/>
      <c r="CS37" s="46"/>
      <c r="CT37" s="46"/>
      <c r="CU37" s="46"/>
      <c r="CV37" s="46"/>
      <c r="CW37" s="46"/>
      <c r="CX37" s="46"/>
      <c r="CY37" s="46"/>
      <c r="CZ37" s="46"/>
      <c r="DA37" s="46"/>
      <c r="DB37" s="46"/>
      <c r="DC37" s="46"/>
      <c r="DD37" s="46"/>
      <c r="DE37" s="46"/>
      <c r="DF37" s="46"/>
      <c r="DG37" s="46"/>
      <c r="DH37" s="46"/>
      <c r="DI37" s="46"/>
      <c r="DJ37" s="46"/>
      <c r="DK37" s="46"/>
      <c r="DL37" s="46"/>
      <c r="DM37" s="46"/>
      <c r="DN37" s="46"/>
      <c r="DO37" s="46"/>
      <c r="DP37" s="46"/>
      <c r="DQ37" s="46"/>
      <c r="DR37" s="46"/>
      <c r="DS37" s="46"/>
      <c r="DT37" s="46"/>
      <c r="DU37" s="46"/>
      <c r="DV37" s="46"/>
      <c r="DW37" s="46"/>
      <c r="DX37" s="46"/>
      <c r="DY37" s="46"/>
      <c r="DZ37" s="46"/>
      <c r="EA37" s="46"/>
      <c r="EB37" s="46"/>
      <c r="EC37" s="46"/>
      <c r="ED37" s="46"/>
      <c r="EE37" s="46"/>
      <c r="EF37" s="46"/>
      <c r="EG37" s="46"/>
      <c r="EH37" s="46"/>
      <c r="EI37" s="46"/>
      <c r="EJ37" s="46"/>
      <c r="EK37" s="46"/>
      <c r="EL37" s="46"/>
      <c r="EM37" s="46"/>
      <c r="EN37" s="46"/>
      <c r="EO37" s="46"/>
      <c r="EP37" s="46"/>
      <c r="EQ37" s="46"/>
      <c r="ER37" s="187"/>
      <c r="ES37" s="186"/>
      <c r="ET37" s="186"/>
      <c r="EU37" s="77"/>
      <c r="EV37" s="77"/>
      <c r="EW37" s="77"/>
      <c r="EX37" s="77"/>
      <c r="EY37" s="77"/>
      <c r="EZ37" s="77"/>
      <c r="FA37" s="77"/>
    </row>
    <row r="38" spans="1:163" s="78" customFormat="1" x14ac:dyDescent="0.3">
      <c r="A38" s="46"/>
      <c r="B38" s="46"/>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c r="AH38" s="46"/>
      <c r="AI38" s="46"/>
      <c r="AJ38" s="46"/>
      <c r="AK38" s="46"/>
      <c r="AL38" s="46"/>
      <c r="AM38" s="46"/>
      <c r="AN38" s="46"/>
      <c r="AO38" s="46"/>
      <c r="AP38" s="46"/>
      <c r="AQ38" s="46"/>
      <c r="AR38" s="46"/>
      <c r="AS38" s="46"/>
      <c r="AT38" s="46"/>
      <c r="AU38" s="46"/>
      <c r="AV38" s="46"/>
      <c r="AW38" s="46"/>
      <c r="AX38" s="46"/>
      <c r="AY38" s="46"/>
      <c r="AZ38" s="46"/>
      <c r="BA38" s="46"/>
      <c r="BB38" s="46"/>
      <c r="BC38" s="46"/>
      <c r="BD38" s="46"/>
      <c r="BE38" s="46"/>
      <c r="BF38" s="46"/>
      <c r="BG38" s="46"/>
      <c r="BH38" s="46"/>
      <c r="BI38" s="46"/>
      <c r="BJ38" s="46"/>
      <c r="BK38" s="46"/>
      <c r="BL38" s="46"/>
      <c r="BM38" s="46"/>
      <c r="BN38" s="46"/>
      <c r="BO38" s="46"/>
      <c r="BP38" s="46"/>
      <c r="BQ38" s="46"/>
      <c r="BR38" s="46"/>
      <c r="BS38" s="46"/>
      <c r="BT38" s="46"/>
      <c r="BU38" s="46"/>
      <c r="BV38" s="46"/>
      <c r="BW38" s="46"/>
      <c r="BX38" s="46"/>
      <c r="BY38" s="46"/>
      <c r="BZ38" s="46"/>
      <c r="CA38" s="46"/>
      <c r="CB38" s="46"/>
      <c r="CC38" s="46"/>
      <c r="CD38" s="46"/>
      <c r="CE38" s="46"/>
      <c r="CF38" s="46"/>
      <c r="CG38" s="46"/>
      <c r="CH38" s="46"/>
      <c r="CI38" s="46"/>
      <c r="CJ38" s="46"/>
      <c r="CK38" s="46"/>
      <c r="CL38" s="46"/>
      <c r="CM38" s="46"/>
      <c r="CN38" s="46"/>
      <c r="CO38" s="46"/>
      <c r="CP38" s="46"/>
      <c r="CQ38" s="46"/>
      <c r="CR38" s="46"/>
      <c r="CS38" s="46"/>
      <c r="CT38" s="46"/>
      <c r="CU38" s="46"/>
      <c r="CV38" s="46"/>
      <c r="CW38" s="46"/>
      <c r="CX38" s="46"/>
      <c r="CY38" s="46"/>
      <c r="CZ38" s="46"/>
      <c r="DA38" s="46"/>
      <c r="DB38" s="46"/>
      <c r="DC38" s="46"/>
      <c r="DD38" s="46"/>
      <c r="DE38" s="46"/>
      <c r="DF38" s="46"/>
      <c r="DG38" s="46"/>
      <c r="DH38" s="46"/>
      <c r="DI38" s="46"/>
      <c r="DJ38" s="46"/>
      <c r="DK38" s="46"/>
      <c r="DL38" s="46"/>
      <c r="DM38" s="46"/>
      <c r="DN38" s="46"/>
      <c r="DO38" s="46"/>
      <c r="DP38" s="46"/>
      <c r="DQ38" s="46"/>
      <c r="DR38" s="46"/>
      <c r="DS38" s="46"/>
      <c r="DT38" s="46"/>
      <c r="DU38" s="46"/>
      <c r="DV38" s="46"/>
      <c r="DW38" s="46"/>
      <c r="DX38" s="46"/>
      <c r="DY38" s="46"/>
      <c r="DZ38" s="46"/>
      <c r="EA38" s="46"/>
      <c r="EB38" s="46"/>
      <c r="EC38" s="46"/>
      <c r="ED38" s="46"/>
      <c r="EE38" s="46"/>
      <c r="EF38" s="46"/>
      <c r="EG38" s="46"/>
      <c r="EH38" s="46"/>
      <c r="EI38" s="46"/>
      <c r="EJ38" s="46"/>
      <c r="EK38" s="46"/>
      <c r="EL38" s="46"/>
      <c r="EM38" s="46"/>
      <c r="EN38" s="46"/>
      <c r="EO38" s="46"/>
      <c r="EP38" s="46"/>
      <c r="EQ38" s="46"/>
      <c r="ER38" s="187"/>
      <c r="ES38" s="186"/>
      <c r="ET38" s="186"/>
      <c r="EU38" s="77"/>
      <c r="EV38" s="77"/>
      <c r="EW38" s="77"/>
      <c r="EX38" s="77"/>
      <c r="EY38" s="77"/>
      <c r="EZ38" s="77"/>
      <c r="FA38" s="77"/>
    </row>
    <row r="39" spans="1:163" s="78" customFormat="1" x14ac:dyDescent="0.3">
      <c r="A39" s="46"/>
      <c r="B39" s="46"/>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c r="AH39" s="46"/>
      <c r="AI39" s="46"/>
      <c r="AJ39" s="46"/>
      <c r="AK39" s="46"/>
      <c r="AL39" s="46"/>
      <c r="AM39" s="46"/>
      <c r="AN39" s="46"/>
      <c r="AO39" s="46"/>
      <c r="AP39" s="46"/>
      <c r="AQ39" s="46"/>
      <c r="AR39" s="46"/>
      <c r="AS39" s="46"/>
      <c r="AT39" s="46"/>
      <c r="AU39" s="46"/>
      <c r="AV39" s="46"/>
      <c r="AW39" s="46"/>
      <c r="AX39" s="46"/>
      <c r="AY39" s="46"/>
      <c r="AZ39" s="46"/>
      <c r="BA39" s="46"/>
      <c r="BB39" s="46"/>
      <c r="BC39" s="46"/>
      <c r="BD39" s="46"/>
      <c r="BE39" s="46"/>
      <c r="BF39" s="46"/>
      <c r="BG39" s="46"/>
      <c r="BH39" s="46"/>
      <c r="BI39" s="46"/>
      <c r="BJ39" s="46"/>
      <c r="BK39" s="46"/>
      <c r="BL39" s="46"/>
      <c r="BM39" s="46"/>
      <c r="BN39" s="46"/>
      <c r="BO39" s="46"/>
      <c r="BP39" s="46"/>
      <c r="BQ39" s="46"/>
      <c r="BR39" s="46"/>
      <c r="BS39" s="46"/>
      <c r="BT39" s="46"/>
      <c r="BU39" s="46"/>
      <c r="BV39" s="46"/>
      <c r="BW39" s="46"/>
      <c r="BX39" s="46"/>
      <c r="BY39" s="46"/>
      <c r="BZ39" s="46"/>
      <c r="CA39" s="46"/>
      <c r="CB39" s="46"/>
      <c r="CC39" s="46"/>
      <c r="CD39" s="46"/>
      <c r="CE39" s="46"/>
      <c r="CF39" s="46"/>
      <c r="CG39" s="46"/>
      <c r="CH39" s="46"/>
      <c r="CI39" s="46"/>
      <c r="CJ39" s="46"/>
      <c r="CK39" s="46"/>
      <c r="CL39" s="46"/>
      <c r="CM39" s="46"/>
      <c r="CN39" s="46"/>
      <c r="CO39" s="46"/>
      <c r="CP39" s="46"/>
      <c r="CQ39" s="46"/>
      <c r="CR39" s="46"/>
      <c r="CS39" s="46"/>
      <c r="CT39" s="46"/>
      <c r="CU39" s="46"/>
      <c r="CV39" s="46"/>
      <c r="CW39" s="46"/>
      <c r="CX39" s="46"/>
      <c r="CY39" s="46"/>
      <c r="CZ39" s="46"/>
      <c r="DA39" s="46"/>
      <c r="DB39" s="46"/>
      <c r="DC39" s="46"/>
      <c r="DD39" s="46"/>
      <c r="DE39" s="46"/>
      <c r="DF39" s="46"/>
      <c r="DG39" s="46"/>
      <c r="DH39" s="46"/>
      <c r="DI39" s="46"/>
      <c r="DJ39" s="46"/>
      <c r="DK39" s="46"/>
      <c r="DL39" s="46"/>
      <c r="DM39" s="46"/>
      <c r="DN39" s="46"/>
      <c r="DO39" s="46"/>
      <c r="DP39" s="46"/>
      <c r="DQ39" s="46"/>
      <c r="DR39" s="46"/>
      <c r="DS39" s="46"/>
      <c r="DT39" s="46"/>
      <c r="DU39" s="46"/>
      <c r="DV39" s="46"/>
      <c r="DW39" s="46"/>
      <c r="DX39" s="46"/>
      <c r="DY39" s="46"/>
      <c r="DZ39" s="46"/>
      <c r="EA39" s="46"/>
      <c r="EB39" s="46"/>
      <c r="EC39" s="46"/>
      <c r="ED39" s="46"/>
      <c r="EE39" s="46"/>
      <c r="EF39" s="46"/>
      <c r="EG39" s="46"/>
      <c r="EH39" s="46"/>
      <c r="EI39" s="46"/>
      <c r="EJ39" s="46"/>
      <c r="EK39" s="46"/>
      <c r="EL39" s="46"/>
      <c r="EM39" s="46"/>
      <c r="EN39" s="46"/>
      <c r="EO39" s="46"/>
      <c r="EP39" s="46"/>
      <c r="EQ39" s="46"/>
      <c r="ER39" s="187"/>
      <c r="ES39" s="186"/>
      <c r="ET39" s="186"/>
      <c r="EU39" s="77"/>
      <c r="EV39" s="77"/>
      <c r="EW39" s="77"/>
      <c r="EX39" s="77"/>
      <c r="EY39" s="77"/>
      <c r="EZ39" s="77"/>
      <c r="FA39" s="77"/>
    </row>
    <row r="40" spans="1:163" s="78" customFormat="1" x14ac:dyDescent="0.3">
      <c r="A40" s="46"/>
      <c r="B40" s="46"/>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c r="AH40" s="46"/>
      <c r="AI40" s="46"/>
      <c r="AJ40" s="46"/>
      <c r="AK40" s="46"/>
      <c r="AL40" s="46"/>
      <c r="AM40" s="46"/>
      <c r="AN40" s="46"/>
      <c r="AO40" s="46"/>
      <c r="AP40" s="46"/>
      <c r="AQ40" s="46"/>
      <c r="AR40" s="46"/>
      <c r="AS40" s="46"/>
      <c r="AT40" s="46"/>
      <c r="AU40" s="46"/>
      <c r="AV40" s="46"/>
      <c r="AW40" s="46"/>
      <c r="AX40" s="46"/>
      <c r="AY40" s="46"/>
      <c r="AZ40" s="46"/>
      <c r="BA40" s="46"/>
      <c r="BB40" s="46"/>
      <c r="BC40" s="46"/>
      <c r="BD40" s="46"/>
      <c r="BE40" s="46"/>
      <c r="BF40" s="46"/>
      <c r="BG40" s="46"/>
      <c r="BH40" s="46"/>
      <c r="BI40" s="46"/>
      <c r="BJ40" s="46"/>
      <c r="BK40" s="46"/>
      <c r="BL40" s="46"/>
      <c r="BM40" s="46"/>
      <c r="BN40" s="46"/>
      <c r="BO40" s="46"/>
      <c r="BP40" s="46"/>
      <c r="BQ40" s="46"/>
      <c r="BR40" s="46"/>
      <c r="BS40" s="46"/>
      <c r="BT40" s="46"/>
      <c r="BU40" s="46"/>
      <c r="BV40" s="46"/>
      <c r="BW40" s="46"/>
      <c r="BX40" s="46"/>
      <c r="BY40" s="46"/>
      <c r="BZ40" s="46"/>
      <c r="CA40" s="46"/>
      <c r="CB40" s="46"/>
      <c r="CC40" s="46"/>
      <c r="CD40" s="46"/>
      <c r="CE40" s="46"/>
      <c r="CF40" s="46"/>
      <c r="CG40" s="46"/>
      <c r="CH40" s="46"/>
      <c r="CI40" s="46"/>
      <c r="CJ40" s="46"/>
      <c r="CK40" s="46"/>
      <c r="CL40" s="46"/>
      <c r="CM40" s="46"/>
      <c r="CN40" s="46"/>
      <c r="CO40" s="46"/>
      <c r="CP40" s="46"/>
      <c r="CQ40" s="46"/>
      <c r="CR40" s="46"/>
      <c r="CS40" s="46"/>
      <c r="CT40" s="46"/>
      <c r="CU40" s="46"/>
      <c r="CV40" s="46"/>
      <c r="CW40" s="46"/>
      <c r="CX40" s="46"/>
      <c r="CY40" s="46"/>
      <c r="CZ40" s="46"/>
      <c r="DA40" s="46"/>
      <c r="DB40" s="46"/>
      <c r="DC40" s="46"/>
      <c r="DD40" s="46"/>
      <c r="DE40" s="46"/>
      <c r="DF40" s="46"/>
      <c r="DG40" s="46"/>
      <c r="DH40" s="46"/>
      <c r="DI40" s="46"/>
      <c r="DJ40" s="46"/>
      <c r="DK40" s="46"/>
      <c r="DL40" s="46"/>
      <c r="DM40" s="46"/>
      <c r="DN40" s="46"/>
      <c r="DO40" s="46"/>
      <c r="DP40" s="46"/>
      <c r="DQ40" s="46"/>
      <c r="DR40" s="46"/>
      <c r="DS40" s="46"/>
      <c r="DT40" s="46"/>
      <c r="DU40" s="46"/>
      <c r="DV40" s="46"/>
      <c r="DW40" s="46"/>
      <c r="DX40" s="46"/>
      <c r="DY40" s="46"/>
      <c r="DZ40" s="46"/>
      <c r="EA40" s="46"/>
      <c r="EB40" s="46"/>
      <c r="EC40" s="46"/>
      <c r="ED40" s="46"/>
      <c r="EE40" s="46"/>
      <c r="EF40" s="46"/>
      <c r="EG40" s="46"/>
      <c r="EH40" s="46"/>
      <c r="EI40" s="46"/>
      <c r="EJ40" s="46"/>
      <c r="EK40" s="46"/>
      <c r="EL40" s="46"/>
      <c r="EM40" s="46"/>
      <c r="EN40" s="46"/>
      <c r="EO40" s="46"/>
      <c r="EP40" s="46"/>
      <c r="EQ40" s="46"/>
      <c r="ER40" s="187"/>
      <c r="ES40" s="186"/>
      <c r="ET40" s="186"/>
      <c r="EU40" s="77"/>
      <c r="EV40" s="77"/>
      <c r="EW40" s="77"/>
      <c r="EX40" s="77"/>
      <c r="EY40" s="77"/>
      <c r="EZ40" s="77"/>
      <c r="FA40" s="77"/>
    </row>
    <row r="41" spans="1:163" s="78" customFormat="1" x14ac:dyDescent="0.3">
      <c r="A41" s="46"/>
      <c r="B41" s="46"/>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c r="AH41" s="46"/>
      <c r="AI41" s="46"/>
      <c r="AJ41" s="46"/>
      <c r="AK41" s="46"/>
      <c r="AL41" s="46"/>
      <c r="AM41" s="46"/>
      <c r="AN41" s="46"/>
      <c r="AO41" s="46"/>
      <c r="AP41" s="46"/>
      <c r="AQ41" s="46"/>
      <c r="AR41" s="46"/>
      <c r="AS41" s="46"/>
      <c r="AT41" s="46"/>
      <c r="AU41" s="46"/>
      <c r="AV41" s="46"/>
      <c r="AW41" s="46"/>
      <c r="AX41" s="46"/>
      <c r="AY41" s="46"/>
      <c r="AZ41" s="46"/>
      <c r="BA41" s="46"/>
      <c r="BB41" s="46"/>
      <c r="BC41" s="46"/>
      <c r="BD41" s="46"/>
      <c r="BE41" s="46"/>
      <c r="BF41" s="46"/>
      <c r="BG41" s="46"/>
      <c r="BH41" s="46"/>
      <c r="BI41" s="46"/>
      <c r="BJ41" s="46"/>
      <c r="BK41" s="46"/>
      <c r="BL41" s="46"/>
      <c r="BM41" s="46"/>
      <c r="BN41" s="46"/>
      <c r="BO41" s="46"/>
      <c r="BP41" s="46"/>
      <c r="BQ41" s="46"/>
      <c r="BR41" s="46"/>
      <c r="BS41" s="46"/>
      <c r="BT41" s="46"/>
      <c r="BU41" s="46"/>
      <c r="BV41" s="46"/>
      <c r="BW41" s="46"/>
      <c r="BX41" s="46"/>
      <c r="BY41" s="46"/>
      <c r="BZ41" s="46"/>
      <c r="CA41" s="46"/>
      <c r="CB41" s="46"/>
      <c r="CC41" s="46"/>
      <c r="CD41" s="46"/>
      <c r="CE41" s="46"/>
      <c r="CF41" s="46"/>
      <c r="CG41" s="46"/>
      <c r="CH41" s="46"/>
      <c r="CI41" s="46"/>
      <c r="CJ41" s="46"/>
      <c r="CK41" s="46"/>
      <c r="CL41" s="46"/>
      <c r="CM41" s="46"/>
      <c r="CN41" s="46"/>
      <c r="CO41" s="46"/>
      <c r="CP41" s="46"/>
      <c r="CQ41" s="46"/>
      <c r="CR41" s="46"/>
      <c r="CS41" s="46"/>
      <c r="CT41" s="46"/>
      <c r="CU41" s="46"/>
      <c r="CV41" s="46"/>
      <c r="CW41" s="46"/>
      <c r="CX41" s="46"/>
      <c r="CY41" s="46"/>
      <c r="CZ41" s="46"/>
      <c r="DA41" s="46"/>
      <c r="DB41" s="46"/>
      <c r="DC41" s="46"/>
      <c r="DD41" s="46"/>
      <c r="DE41" s="46"/>
      <c r="DF41" s="46"/>
      <c r="DG41" s="46"/>
      <c r="DH41" s="46"/>
      <c r="DI41" s="46"/>
      <c r="DJ41" s="46"/>
      <c r="DK41" s="46"/>
      <c r="DL41" s="46"/>
      <c r="DM41" s="46"/>
      <c r="DN41" s="46"/>
      <c r="DO41" s="46"/>
      <c r="DP41" s="46"/>
      <c r="DQ41" s="46"/>
      <c r="DR41" s="46"/>
      <c r="DS41" s="46"/>
      <c r="DT41" s="46"/>
      <c r="DU41" s="46"/>
      <c r="DV41" s="46"/>
      <c r="DW41" s="46"/>
      <c r="DX41" s="46"/>
      <c r="DY41" s="46"/>
      <c r="DZ41" s="46"/>
      <c r="EA41" s="46"/>
      <c r="EB41" s="46"/>
      <c r="EC41" s="46"/>
      <c r="ED41" s="46"/>
      <c r="EE41" s="46"/>
      <c r="EF41" s="46"/>
      <c r="EG41" s="46"/>
      <c r="EH41" s="46"/>
      <c r="EI41" s="46"/>
      <c r="EJ41" s="46"/>
      <c r="EK41" s="46"/>
      <c r="EL41" s="46"/>
      <c r="EM41" s="46"/>
      <c r="EN41" s="46"/>
      <c r="EO41" s="46"/>
      <c r="EP41" s="46"/>
      <c r="EQ41" s="46"/>
      <c r="ER41" s="187"/>
      <c r="ES41" s="186"/>
      <c r="ET41" s="186"/>
      <c r="EU41" s="77"/>
      <c r="EV41" s="77"/>
      <c r="EW41" s="77"/>
      <c r="EX41" s="77"/>
      <c r="EY41" s="77"/>
      <c r="EZ41" s="77"/>
      <c r="FA41" s="77"/>
      <c r="FB41" s="46"/>
      <c r="FC41" s="46"/>
      <c r="FD41" s="46"/>
      <c r="FE41" s="46"/>
      <c r="FF41" s="46"/>
      <c r="FG41" s="46"/>
    </row>
    <row r="42" spans="1:163" x14ac:dyDescent="0.3">
      <c r="ER42" s="187"/>
    </row>
    <row r="43" spans="1:163" x14ac:dyDescent="0.3">
      <c r="ER43" s="187"/>
    </row>
    <row r="44" spans="1:163" x14ac:dyDescent="0.3">
      <c r="ER44" s="187"/>
    </row>
    <row r="45" spans="1:163" x14ac:dyDescent="0.3">
      <c r="ER45" s="187"/>
    </row>
    <row r="46" spans="1:163" x14ac:dyDescent="0.3">
      <c r="ER46" s="187"/>
    </row>
    <row r="47" spans="1:163" x14ac:dyDescent="0.3">
      <c r="ER47" s="187"/>
    </row>
    <row r="48" spans="1:163" x14ac:dyDescent="0.3">
      <c r="EQ48" s="73"/>
      <c r="ER48" s="187"/>
    </row>
    <row r="49" spans="148:148" x14ac:dyDescent="0.3">
      <c r="ER49" s="187"/>
    </row>
    <row r="50" spans="148:148" x14ac:dyDescent="0.3">
      <c r="ER50" s="187"/>
    </row>
    <row r="51" spans="148:148" x14ac:dyDescent="0.3">
      <c r="ER51" s="187"/>
    </row>
    <row r="52" spans="148:148" x14ac:dyDescent="0.3">
      <c r="ER52" s="187"/>
    </row>
    <row r="53" spans="148:148" x14ac:dyDescent="0.3">
      <c r="ER53" s="187"/>
    </row>
    <row r="54" spans="148:148" x14ac:dyDescent="0.3">
      <c r="ER54" s="187"/>
    </row>
    <row r="55" spans="148:148" x14ac:dyDescent="0.3">
      <c r="ER55" s="187"/>
    </row>
    <row r="56" spans="148:148" ht="15" customHeight="1" x14ac:dyDescent="0.3">
      <c r="ER56" s="187"/>
    </row>
    <row r="57" spans="148:148" x14ac:dyDescent="0.3">
      <c r="ER57" s="187"/>
    </row>
  </sheetData>
  <mergeCells count="84">
    <mergeCell ref="A1:FN1"/>
    <mergeCell ref="A2:FN2"/>
    <mergeCell ref="A3:FN3"/>
    <mergeCell ref="A4:ET4"/>
    <mergeCell ref="EQ11:EQ13"/>
    <mergeCell ref="J11:L11"/>
    <mergeCell ref="N11:P11"/>
    <mergeCell ref="R11:T11"/>
    <mergeCell ref="V11:X11"/>
    <mergeCell ref="A5:FN5"/>
    <mergeCell ref="A6:FN6"/>
    <mergeCell ref="A8:FN8"/>
    <mergeCell ref="BR11:BT11"/>
    <mergeCell ref="BN11:BP11"/>
    <mergeCell ref="BJ13:BM13"/>
    <mergeCell ref="CH11:CJ11"/>
    <mergeCell ref="AP11:AR11"/>
    <mergeCell ref="CH13:CK13"/>
    <mergeCell ref="BN13:BQ13"/>
    <mergeCell ref="AX13:BA13"/>
    <mergeCell ref="BB13:BE13"/>
    <mergeCell ref="BF13:BI13"/>
    <mergeCell ref="AT13:AW13"/>
    <mergeCell ref="BR13:BU13"/>
    <mergeCell ref="AT11:AV11"/>
    <mergeCell ref="AX11:AZ11"/>
    <mergeCell ref="BB11:BD11"/>
    <mergeCell ref="BV11:BX11"/>
    <mergeCell ref="BV13:BY13"/>
    <mergeCell ref="BZ11:CB11"/>
    <mergeCell ref="BZ13:CC13"/>
    <mergeCell ref="CD11:CF11"/>
    <mergeCell ref="AD13:AG13"/>
    <mergeCell ref="AH13:AK13"/>
    <mergeCell ref="AL13:AO13"/>
    <mergeCell ref="Z11:AB11"/>
    <mergeCell ref="AD11:AF11"/>
    <mergeCell ref="AH11:AJ11"/>
    <mergeCell ref="AL11:AN11"/>
    <mergeCell ref="A31:H31"/>
    <mergeCell ref="B13:E13"/>
    <mergeCell ref="F13:I13"/>
    <mergeCell ref="J13:M13"/>
    <mergeCell ref="N13:Q13"/>
    <mergeCell ref="A11:A13"/>
    <mergeCell ref="B11:D11"/>
    <mergeCell ref="F11:H11"/>
    <mergeCell ref="B23:BU23"/>
    <mergeCell ref="A30:H30"/>
    <mergeCell ref="R13:U13"/>
    <mergeCell ref="V13:Y13"/>
    <mergeCell ref="Z13:AC13"/>
    <mergeCell ref="BF11:BH11"/>
    <mergeCell ref="BJ11:BL11"/>
    <mergeCell ref="AP13:AS13"/>
    <mergeCell ref="CD13:CG13"/>
    <mergeCell ref="CL11:CN11"/>
    <mergeCell ref="CL13:CO13"/>
    <mergeCell ref="CP11:CR11"/>
    <mergeCell ref="DJ11:DL11"/>
    <mergeCell ref="DJ13:DM13"/>
    <mergeCell ref="DF11:DH11"/>
    <mergeCell ref="DF13:DI13"/>
    <mergeCell ref="CP13:CS13"/>
    <mergeCell ref="DN11:DP11"/>
    <mergeCell ref="DN13:DQ13"/>
    <mergeCell ref="CT11:CV11"/>
    <mergeCell ref="CT13:CW13"/>
    <mergeCell ref="CX11:CZ11"/>
    <mergeCell ref="CX13:DA13"/>
    <mergeCell ref="DB11:DD11"/>
    <mergeCell ref="DB13:DE13"/>
    <mergeCell ref="DR11:DT11"/>
    <mergeCell ref="DR13:DU13"/>
    <mergeCell ref="DV11:DX11"/>
    <mergeCell ref="DV13:DY13"/>
    <mergeCell ref="DZ11:EB11"/>
    <mergeCell ref="DZ13:EC13"/>
    <mergeCell ref="ED11:EF11"/>
    <mergeCell ref="ED13:EG13"/>
    <mergeCell ref="EH11:EJ11"/>
    <mergeCell ref="EH13:EK13"/>
    <mergeCell ref="EL11:EN11"/>
    <mergeCell ref="EL13:EO13"/>
  </mergeCells>
  <conditionalFormatting sqref="I18:I20 B21:I22 B15:I17 B14:E14 N14:EO14">
    <cfRule type="cellIs" dxfId="113" priority="649" stopIfTrue="1" operator="equal">
      <formula>1</formula>
    </cfRule>
  </conditionalFormatting>
  <conditionalFormatting sqref="B18:D18 F18:H18">
    <cfRule type="cellIs" dxfId="112" priority="646" stopIfTrue="1" operator="equal">
      <formula>1</formula>
    </cfRule>
  </conditionalFormatting>
  <conditionalFormatting sqref="E18">
    <cfRule type="cellIs" dxfId="111" priority="645" stopIfTrue="1" operator="equal">
      <formula>1</formula>
    </cfRule>
  </conditionalFormatting>
  <conditionalFormatting sqref="B19:D19 F19:H19">
    <cfRule type="cellIs" dxfId="110" priority="643" stopIfTrue="1" operator="equal">
      <formula>1</formula>
    </cfRule>
  </conditionalFormatting>
  <conditionalFormatting sqref="E19">
    <cfRule type="cellIs" dxfId="109" priority="642" stopIfTrue="1" operator="equal">
      <formula>1</formula>
    </cfRule>
  </conditionalFormatting>
  <conditionalFormatting sqref="B20:D20 F20:H20">
    <cfRule type="cellIs" dxfId="108" priority="639" stopIfTrue="1" operator="equal">
      <formula>1</formula>
    </cfRule>
  </conditionalFormatting>
  <conditionalFormatting sqref="E20">
    <cfRule type="cellIs" dxfId="107" priority="638" stopIfTrue="1" operator="equal">
      <formula>1</formula>
    </cfRule>
  </conditionalFormatting>
  <conditionalFormatting sqref="Q18:Q19 J21:Q22 J15:Q17 J14:M14">
    <cfRule type="cellIs" dxfId="106" priority="576" stopIfTrue="1" operator="equal">
      <formula>1</formula>
    </cfRule>
  </conditionalFormatting>
  <conditionalFormatting sqref="J18:L18 N18:P18">
    <cfRule type="cellIs" dxfId="105" priority="575" stopIfTrue="1" operator="equal">
      <formula>1</formula>
    </cfRule>
  </conditionalFormatting>
  <conditionalFormatting sqref="M18">
    <cfRule type="cellIs" dxfId="104" priority="574" stopIfTrue="1" operator="equal">
      <formula>1</formula>
    </cfRule>
  </conditionalFormatting>
  <conditionalFormatting sqref="J19:L19 N19:P19">
    <cfRule type="cellIs" dxfId="103" priority="573" stopIfTrue="1" operator="equal">
      <formula>1</formula>
    </cfRule>
  </conditionalFormatting>
  <conditionalFormatting sqref="M19">
    <cfRule type="cellIs" dxfId="102" priority="572" stopIfTrue="1" operator="equal">
      <formula>1</formula>
    </cfRule>
  </conditionalFormatting>
  <conditionalFormatting sqref="J20:L20">
    <cfRule type="cellIs" dxfId="101" priority="571" stopIfTrue="1" operator="equal">
      <formula>1</formula>
    </cfRule>
  </conditionalFormatting>
  <conditionalFormatting sqref="Y18:Y19 R21:Y22 R15:Y17">
    <cfRule type="cellIs" dxfId="100" priority="569" stopIfTrue="1" operator="equal">
      <formula>1</formula>
    </cfRule>
  </conditionalFormatting>
  <conditionalFormatting sqref="R18:T18 V18:X18">
    <cfRule type="cellIs" dxfId="99" priority="568" stopIfTrue="1" operator="equal">
      <formula>1</formula>
    </cfRule>
  </conditionalFormatting>
  <conditionalFormatting sqref="U18">
    <cfRule type="cellIs" dxfId="98" priority="567" stopIfTrue="1" operator="equal">
      <formula>1</formula>
    </cfRule>
  </conditionalFormatting>
  <conditionalFormatting sqref="R19:T19 V19:X19">
    <cfRule type="cellIs" dxfId="97" priority="566" stopIfTrue="1" operator="equal">
      <formula>1</formula>
    </cfRule>
  </conditionalFormatting>
  <conditionalFormatting sqref="U19">
    <cfRule type="cellIs" dxfId="96" priority="565" stopIfTrue="1" operator="equal">
      <formula>1</formula>
    </cfRule>
  </conditionalFormatting>
  <conditionalFormatting sqref="AG18:AG19 Z21:AG22 Z15:AG17">
    <cfRule type="cellIs" dxfId="95" priority="562" stopIfTrue="1" operator="equal">
      <formula>1</formula>
    </cfRule>
  </conditionalFormatting>
  <conditionalFormatting sqref="Z18:AB18 AD18:AF18">
    <cfRule type="cellIs" dxfId="94" priority="561" stopIfTrue="1" operator="equal">
      <formula>1</formula>
    </cfRule>
  </conditionalFormatting>
  <conditionalFormatting sqref="AC18">
    <cfRule type="cellIs" dxfId="93" priority="560" stopIfTrue="1" operator="equal">
      <formula>1</formula>
    </cfRule>
  </conditionalFormatting>
  <conditionalFormatting sqref="Z19:AB19 AD19:AF19">
    <cfRule type="cellIs" dxfId="92" priority="559" stopIfTrue="1" operator="equal">
      <formula>1</formula>
    </cfRule>
  </conditionalFormatting>
  <conditionalFormatting sqref="AC19">
    <cfRule type="cellIs" dxfId="91" priority="558" stopIfTrue="1" operator="equal">
      <formula>1</formula>
    </cfRule>
  </conditionalFormatting>
  <conditionalFormatting sqref="AO18:AO19 AH21:AO22 AH15:AO17">
    <cfRule type="cellIs" dxfId="90" priority="555" stopIfTrue="1" operator="equal">
      <formula>1</formula>
    </cfRule>
  </conditionalFormatting>
  <conditionalFormatting sqref="AH18:AJ18 AL18:AN18">
    <cfRule type="cellIs" dxfId="89" priority="554" stopIfTrue="1" operator="equal">
      <formula>1</formula>
    </cfRule>
  </conditionalFormatting>
  <conditionalFormatting sqref="AK18">
    <cfRule type="cellIs" dxfId="88" priority="553" stopIfTrue="1" operator="equal">
      <formula>1</formula>
    </cfRule>
  </conditionalFormatting>
  <conditionalFormatting sqref="AH19:AJ19 AL19:AN19">
    <cfRule type="cellIs" dxfId="87" priority="552" stopIfTrue="1" operator="equal">
      <formula>1</formula>
    </cfRule>
  </conditionalFormatting>
  <conditionalFormatting sqref="AK19">
    <cfRule type="cellIs" dxfId="86" priority="551" stopIfTrue="1" operator="equal">
      <formula>1</formula>
    </cfRule>
  </conditionalFormatting>
  <conditionalFormatting sqref="AW18:AW19 AP21:AW22 AP15:AW17">
    <cfRule type="cellIs" dxfId="85" priority="548" stopIfTrue="1" operator="equal">
      <formula>1</formula>
    </cfRule>
  </conditionalFormatting>
  <conditionalFormatting sqref="AP18:AR18 AT18:AV18">
    <cfRule type="cellIs" dxfId="84" priority="547" stopIfTrue="1" operator="equal">
      <formula>1</formula>
    </cfRule>
  </conditionalFormatting>
  <conditionalFormatting sqref="AS18">
    <cfRule type="cellIs" dxfId="83" priority="546" stopIfTrue="1" operator="equal">
      <formula>1</formula>
    </cfRule>
  </conditionalFormatting>
  <conditionalFormatting sqref="AP19:AR19 AT19:AV19">
    <cfRule type="cellIs" dxfId="82" priority="545" stopIfTrue="1" operator="equal">
      <formula>1</formula>
    </cfRule>
  </conditionalFormatting>
  <conditionalFormatting sqref="AS19">
    <cfRule type="cellIs" dxfId="81" priority="544" stopIfTrue="1" operator="equal">
      <formula>1</formula>
    </cfRule>
  </conditionalFormatting>
  <conditionalFormatting sqref="BE18:BE19 AX21:BE22 AX15:BE17">
    <cfRule type="cellIs" dxfId="80" priority="541" stopIfTrue="1" operator="equal">
      <formula>1</formula>
    </cfRule>
  </conditionalFormatting>
  <conditionalFormatting sqref="AX18:AZ18 BB18:BD18">
    <cfRule type="cellIs" dxfId="79" priority="540" stopIfTrue="1" operator="equal">
      <formula>1</formula>
    </cfRule>
  </conditionalFormatting>
  <conditionalFormatting sqref="BA18">
    <cfRule type="cellIs" dxfId="78" priority="539" stopIfTrue="1" operator="equal">
      <formula>1</formula>
    </cfRule>
  </conditionalFormatting>
  <conditionalFormatting sqref="AX19:AZ19 BB19:BD19">
    <cfRule type="cellIs" dxfId="77" priority="538" stopIfTrue="1" operator="equal">
      <formula>1</formula>
    </cfRule>
  </conditionalFormatting>
  <conditionalFormatting sqref="BA19">
    <cfRule type="cellIs" dxfId="76" priority="537" stopIfTrue="1" operator="equal">
      <formula>1</formula>
    </cfRule>
  </conditionalFormatting>
  <conditionalFormatting sqref="BM18:BM19 BF21:BM22 BF15:BM17">
    <cfRule type="cellIs" dxfId="75" priority="534" stopIfTrue="1" operator="equal">
      <formula>1</formula>
    </cfRule>
  </conditionalFormatting>
  <conditionalFormatting sqref="BF18:BH18 BJ18:BL18">
    <cfRule type="cellIs" dxfId="74" priority="533" stopIfTrue="1" operator="equal">
      <formula>1</formula>
    </cfRule>
  </conditionalFormatting>
  <conditionalFormatting sqref="BI18">
    <cfRule type="cellIs" dxfId="73" priority="532" stopIfTrue="1" operator="equal">
      <formula>1</formula>
    </cfRule>
  </conditionalFormatting>
  <conditionalFormatting sqref="BF19:BH19 BJ19:BL19">
    <cfRule type="cellIs" dxfId="72" priority="531" stopIfTrue="1" operator="equal">
      <formula>1</formula>
    </cfRule>
  </conditionalFormatting>
  <conditionalFormatting sqref="BI19">
    <cfRule type="cellIs" dxfId="71" priority="530" stopIfTrue="1" operator="equal">
      <formula>1</formula>
    </cfRule>
  </conditionalFormatting>
  <conditionalFormatting sqref="BU18:BU19 BN21:BU22 BN15:BU17">
    <cfRule type="cellIs" dxfId="70" priority="527" stopIfTrue="1" operator="equal">
      <formula>1</formula>
    </cfRule>
  </conditionalFormatting>
  <conditionalFormatting sqref="BN18:BP18 BR18:BT18">
    <cfRule type="cellIs" dxfId="69" priority="526" stopIfTrue="1" operator="equal">
      <formula>1</formula>
    </cfRule>
  </conditionalFormatting>
  <conditionalFormatting sqref="BQ18">
    <cfRule type="cellIs" dxfId="68" priority="525" stopIfTrue="1" operator="equal">
      <formula>1</formula>
    </cfRule>
  </conditionalFormatting>
  <conditionalFormatting sqref="BN19:BP19 BR19:BT19">
    <cfRule type="cellIs" dxfId="67" priority="524" stopIfTrue="1" operator="equal">
      <formula>1</formula>
    </cfRule>
  </conditionalFormatting>
  <conditionalFormatting sqref="BQ19">
    <cfRule type="cellIs" dxfId="66" priority="523" stopIfTrue="1" operator="equal">
      <formula>1</formula>
    </cfRule>
  </conditionalFormatting>
  <conditionalFormatting sqref="M20">
    <cfRule type="cellIs" dxfId="65" priority="520" stopIfTrue="1" operator="equal">
      <formula>1</formula>
    </cfRule>
  </conditionalFormatting>
  <conditionalFormatting sqref="BY18:BY19 BV21:BY22 BV15:BY17 EP21:EP22 EP14:EP19">
    <cfRule type="cellIs" dxfId="64" priority="506" stopIfTrue="1" operator="equal">
      <formula>1</formula>
    </cfRule>
  </conditionalFormatting>
  <conditionalFormatting sqref="BV18:BX18">
    <cfRule type="cellIs" dxfId="63" priority="505" stopIfTrue="1" operator="equal">
      <formula>1</formula>
    </cfRule>
  </conditionalFormatting>
  <conditionalFormatting sqref="BV19:BX19">
    <cfRule type="cellIs" dxfId="62" priority="504" stopIfTrue="1" operator="equal">
      <formula>1</formula>
    </cfRule>
  </conditionalFormatting>
  <conditionalFormatting sqref="EP20">
    <cfRule type="cellIs" dxfId="61" priority="502" stopIfTrue="1" operator="equal">
      <formula>1</formula>
    </cfRule>
  </conditionalFormatting>
  <conditionalFormatting sqref="CC18:CC19 BZ21:CC22 BZ15:CC17">
    <cfRule type="cellIs" dxfId="60" priority="501" stopIfTrue="1" operator="equal">
      <formula>1</formula>
    </cfRule>
  </conditionalFormatting>
  <conditionalFormatting sqref="BZ18:CB18">
    <cfRule type="cellIs" dxfId="59" priority="500" stopIfTrue="1" operator="equal">
      <formula>1</formula>
    </cfRule>
  </conditionalFormatting>
  <conditionalFormatting sqref="BZ19:CB19">
    <cfRule type="cellIs" dxfId="58" priority="499" stopIfTrue="1" operator="equal">
      <formula>1</formula>
    </cfRule>
  </conditionalFormatting>
  <conditionalFormatting sqref="CG18:CG19 CD21:CG22 CD15:CG17">
    <cfRule type="cellIs" dxfId="57" priority="496" stopIfTrue="1" operator="equal">
      <formula>1</formula>
    </cfRule>
  </conditionalFormatting>
  <conditionalFormatting sqref="CD18:CF18">
    <cfRule type="cellIs" dxfId="56" priority="495" stopIfTrue="1" operator="equal">
      <formula>1</formula>
    </cfRule>
  </conditionalFormatting>
  <conditionalFormatting sqref="CD19:CF19">
    <cfRule type="cellIs" dxfId="55" priority="494" stopIfTrue="1" operator="equal">
      <formula>1</formula>
    </cfRule>
  </conditionalFormatting>
  <conditionalFormatting sqref="CK18:CK19 CH21:CK22 CH15:CK17">
    <cfRule type="cellIs" dxfId="54" priority="491" stopIfTrue="1" operator="equal">
      <formula>1</formula>
    </cfRule>
  </conditionalFormatting>
  <conditionalFormatting sqref="CH18:CJ18">
    <cfRule type="cellIs" dxfId="53" priority="490" stopIfTrue="1" operator="equal">
      <formula>1</formula>
    </cfRule>
  </conditionalFormatting>
  <conditionalFormatting sqref="CH19:CJ19">
    <cfRule type="cellIs" dxfId="52" priority="489" stopIfTrue="1" operator="equal">
      <formula>1</formula>
    </cfRule>
  </conditionalFormatting>
  <conditionalFormatting sqref="CO18:CO19 CL21:CO22 CL15:CO17">
    <cfRule type="cellIs" dxfId="51" priority="486" stopIfTrue="1" operator="equal">
      <formula>1</formula>
    </cfRule>
  </conditionalFormatting>
  <conditionalFormatting sqref="CL18:CN18">
    <cfRule type="cellIs" dxfId="50" priority="485" stopIfTrue="1" operator="equal">
      <formula>1</formula>
    </cfRule>
  </conditionalFormatting>
  <conditionalFormatting sqref="CL19:CN19">
    <cfRule type="cellIs" dxfId="49" priority="484" stopIfTrue="1" operator="equal">
      <formula>1</formula>
    </cfRule>
  </conditionalFormatting>
  <conditionalFormatting sqref="CS18:CS19 CP21:CS22 CP15:CS17">
    <cfRule type="cellIs" dxfId="48" priority="481" stopIfTrue="1" operator="equal">
      <formula>1</formula>
    </cfRule>
  </conditionalFormatting>
  <conditionalFormatting sqref="CP18:CR18">
    <cfRule type="cellIs" dxfId="47" priority="480" stopIfTrue="1" operator="equal">
      <formula>1</formula>
    </cfRule>
  </conditionalFormatting>
  <conditionalFormatting sqref="CP19:CR19">
    <cfRule type="cellIs" dxfId="46" priority="479" stopIfTrue="1" operator="equal">
      <formula>1</formula>
    </cfRule>
  </conditionalFormatting>
  <conditionalFormatting sqref="CW18:CW19 CT21:CW22 CT15:CW17">
    <cfRule type="cellIs" dxfId="45" priority="476" stopIfTrue="1" operator="equal">
      <formula>1</formula>
    </cfRule>
  </conditionalFormatting>
  <conditionalFormatting sqref="CT18:CV18">
    <cfRule type="cellIs" dxfId="44" priority="475" stopIfTrue="1" operator="equal">
      <formula>1</formula>
    </cfRule>
  </conditionalFormatting>
  <conditionalFormatting sqref="CT19:CV19">
    <cfRule type="cellIs" dxfId="43" priority="474" stopIfTrue="1" operator="equal">
      <formula>1</formula>
    </cfRule>
  </conditionalFormatting>
  <conditionalFormatting sqref="DA18:DA19 CX21:DA22 CX15:DA17">
    <cfRule type="cellIs" dxfId="42" priority="471" stopIfTrue="1" operator="equal">
      <formula>1</formula>
    </cfRule>
  </conditionalFormatting>
  <conditionalFormatting sqref="CX18:CZ18">
    <cfRule type="cellIs" dxfId="41" priority="470" stopIfTrue="1" operator="equal">
      <formula>1</formula>
    </cfRule>
  </conditionalFormatting>
  <conditionalFormatting sqref="CX19:CZ19">
    <cfRule type="cellIs" dxfId="40" priority="469" stopIfTrue="1" operator="equal">
      <formula>1</formula>
    </cfRule>
  </conditionalFormatting>
  <conditionalFormatting sqref="DE18:DE19 DB21:DE22 DB15:DE17">
    <cfRule type="cellIs" dxfId="39" priority="466" stopIfTrue="1" operator="equal">
      <formula>1</formula>
    </cfRule>
  </conditionalFormatting>
  <conditionalFormatting sqref="DB18:DD18">
    <cfRule type="cellIs" dxfId="38" priority="465" stopIfTrue="1" operator="equal">
      <formula>1</formula>
    </cfRule>
  </conditionalFormatting>
  <conditionalFormatting sqref="DB19:DD19">
    <cfRule type="cellIs" dxfId="37" priority="464" stopIfTrue="1" operator="equal">
      <formula>1</formula>
    </cfRule>
  </conditionalFormatting>
  <conditionalFormatting sqref="DI18:DI19 DF21:DI22 DF15:DI17">
    <cfRule type="cellIs" dxfId="36" priority="461" stopIfTrue="1" operator="equal">
      <formula>1</formula>
    </cfRule>
  </conditionalFormatting>
  <conditionalFormatting sqref="DF18:DH18">
    <cfRule type="cellIs" dxfId="35" priority="460" stopIfTrue="1" operator="equal">
      <formula>1</formula>
    </cfRule>
  </conditionalFormatting>
  <conditionalFormatting sqref="DF19:DH19">
    <cfRule type="cellIs" dxfId="34" priority="459" stopIfTrue="1" operator="equal">
      <formula>1</formula>
    </cfRule>
  </conditionalFormatting>
  <conditionalFormatting sqref="DM18:DM19 DJ21:DM22 DJ15:DM17">
    <cfRule type="cellIs" dxfId="33" priority="456" stopIfTrue="1" operator="equal">
      <formula>1</formula>
    </cfRule>
  </conditionalFormatting>
  <conditionalFormatting sqref="DJ18:DL18">
    <cfRule type="cellIs" dxfId="32" priority="455" stopIfTrue="1" operator="equal">
      <formula>1</formula>
    </cfRule>
  </conditionalFormatting>
  <conditionalFormatting sqref="DJ19:DL19">
    <cfRule type="cellIs" dxfId="31" priority="454" stopIfTrue="1" operator="equal">
      <formula>1</formula>
    </cfRule>
  </conditionalFormatting>
  <conditionalFormatting sqref="DQ18:DQ19 DN21:DQ22 DN15:DQ17">
    <cfRule type="cellIs" dxfId="30" priority="451" stopIfTrue="1" operator="equal">
      <formula>1</formula>
    </cfRule>
  </conditionalFormatting>
  <conditionalFormatting sqref="DN18:DP18">
    <cfRule type="cellIs" dxfId="29" priority="450" stopIfTrue="1" operator="equal">
      <formula>1</formula>
    </cfRule>
  </conditionalFormatting>
  <conditionalFormatting sqref="DN19:DP19">
    <cfRule type="cellIs" dxfId="28" priority="449" stopIfTrue="1" operator="equal">
      <formula>1</formula>
    </cfRule>
  </conditionalFormatting>
  <conditionalFormatting sqref="DU18:DU19 DR21:DU22 DR15:DU17">
    <cfRule type="cellIs" dxfId="27" priority="446" stopIfTrue="1" operator="equal">
      <formula>1</formula>
    </cfRule>
  </conditionalFormatting>
  <conditionalFormatting sqref="DR18:DT18">
    <cfRule type="cellIs" dxfId="26" priority="445" stopIfTrue="1" operator="equal">
      <formula>1</formula>
    </cfRule>
  </conditionalFormatting>
  <conditionalFormatting sqref="DR19:DT19">
    <cfRule type="cellIs" dxfId="25" priority="444" stopIfTrue="1" operator="equal">
      <formula>1</formula>
    </cfRule>
  </conditionalFormatting>
  <conditionalFormatting sqref="DY18:DY19 DV21:DY22 DV15:DY17">
    <cfRule type="cellIs" dxfId="24" priority="441" stopIfTrue="1" operator="equal">
      <formula>1</formula>
    </cfRule>
  </conditionalFormatting>
  <conditionalFormatting sqref="DV18:DX18">
    <cfRule type="cellIs" dxfId="23" priority="440" stopIfTrue="1" operator="equal">
      <formula>1</formula>
    </cfRule>
  </conditionalFormatting>
  <conditionalFormatting sqref="DV19:DX19">
    <cfRule type="cellIs" dxfId="22" priority="439" stopIfTrue="1" operator="equal">
      <formula>1</formula>
    </cfRule>
  </conditionalFormatting>
  <conditionalFormatting sqref="EC18:EC19 DZ21:EC22 DZ15:EC17">
    <cfRule type="cellIs" dxfId="21" priority="436" stopIfTrue="1" operator="equal">
      <formula>1</formula>
    </cfRule>
  </conditionalFormatting>
  <conditionalFormatting sqref="DZ18:EB18">
    <cfRule type="cellIs" dxfId="20" priority="435" stopIfTrue="1" operator="equal">
      <formula>1</formula>
    </cfRule>
  </conditionalFormatting>
  <conditionalFormatting sqref="DZ19:EB19">
    <cfRule type="cellIs" dxfId="19" priority="434" stopIfTrue="1" operator="equal">
      <formula>1</formula>
    </cfRule>
  </conditionalFormatting>
  <conditionalFormatting sqref="EG18:EG19 ED21:EG22 ED15:EG17">
    <cfRule type="cellIs" dxfId="18" priority="431" stopIfTrue="1" operator="equal">
      <formula>1</formula>
    </cfRule>
  </conditionalFormatting>
  <conditionalFormatting sqref="ED18:EF18">
    <cfRule type="cellIs" dxfId="17" priority="430" stopIfTrue="1" operator="equal">
      <formula>1</formula>
    </cfRule>
  </conditionalFormatting>
  <conditionalFormatting sqref="ED19:EF19">
    <cfRule type="cellIs" dxfId="16" priority="429" stopIfTrue="1" operator="equal">
      <formula>1</formula>
    </cfRule>
  </conditionalFormatting>
  <conditionalFormatting sqref="EK18:EK19 EH21:EK22 EH15:EK17">
    <cfRule type="cellIs" dxfId="15" priority="426" stopIfTrue="1" operator="equal">
      <formula>1</formula>
    </cfRule>
  </conditionalFormatting>
  <conditionalFormatting sqref="EH18:EJ18">
    <cfRule type="cellIs" dxfId="14" priority="425" stopIfTrue="1" operator="equal">
      <formula>1</formula>
    </cfRule>
  </conditionalFormatting>
  <conditionalFormatting sqref="EH19:EJ19">
    <cfRule type="cellIs" dxfId="13" priority="424" stopIfTrue="1" operator="equal">
      <formula>1</formula>
    </cfRule>
  </conditionalFormatting>
  <conditionalFormatting sqref="EL15:EO15">
    <cfRule type="cellIs" dxfId="12" priority="421" stopIfTrue="1" operator="equal">
      <formula>1</formula>
    </cfRule>
  </conditionalFormatting>
  <conditionalFormatting sqref="U20 AG20 AS20 BE20 BQ20 CC20 CO20 DA20 DM20 DY20 EK20">
    <cfRule type="cellIs" dxfId="11" priority="290" stopIfTrue="1" operator="equal">
      <formula>1</formula>
    </cfRule>
  </conditionalFormatting>
  <conditionalFormatting sqref="N20:P20 Z20:AB20 AL20:AN20 AX20:AZ20 BJ20:BL20 BV20:BX20 CH20:CJ20 CT20:CV20 DF20:DH20 DR20:DT20 ED20:EF20 R20:T20 AD20:AF20 AP20:AR20 BB20:BD20 BN20:BP20 BZ20:CB20 CL20:CN20 CX20:CZ20 DJ20:DL20 DV20:DX20 EH20:EJ20">
    <cfRule type="cellIs" dxfId="10" priority="289" stopIfTrue="1" operator="equal">
      <formula>1</formula>
    </cfRule>
  </conditionalFormatting>
  <conditionalFormatting sqref="Q20 AC20 AO20 BA20 BM20 BY20 CK20 CW20 DI20 DU20 EG20">
    <cfRule type="cellIs" dxfId="9" priority="288" stopIfTrue="1" operator="equal">
      <formula>1</formula>
    </cfRule>
  </conditionalFormatting>
  <conditionalFormatting sqref="V20:X20 AH20:AJ20 AT20:AV20 BF20:BH20 BR20:BT20 CD20:CF20 CP20:CR20 DB20:DD20 DN20:DP20 DZ20:EB20">
    <cfRule type="cellIs" dxfId="8" priority="287" stopIfTrue="1" operator="equal">
      <formula>1</formula>
    </cfRule>
  </conditionalFormatting>
  <conditionalFormatting sqref="Y20 AK20 AW20 BI20 BU20 CG20 CS20 DE20 DQ20 EC20">
    <cfRule type="cellIs" dxfId="7" priority="286" stopIfTrue="1" operator="equal">
      <formula>1</formula>
    </cfRule>
  </conditionalFormatting>
  <conditionalFormatting sqref="F14:I14">
    <cfRule type="cellIs" dxfId="6" priority="15" stopIfTrue="1" operator="equal">
      <formula>1</formula>
    </cfRule>
  </conditionalFormatting>
  <conditionalFormatting sqref="EO18:EO19 EL16:EO17">
    <cfRule type="cellIs" dxfId="5" priority="6" stopIfTrue="1" operator="equal">
      <formula>1</formula>
    </cfRule>
  </conditionalFormatting>
  <conditionalFormatting sqref="EL18:EN18">
    <cfRule type="cellIs" dxfId="4" priority="5" stopIfTrue="1" operator="equal">
      <formula>1</formula>
    </cfRule>
  </conditionalFormatting>
  <conditionalFormatting sqref="EL19:EN19">
    <cfRule type="cellIs" dxfId="3" priority="4" stopIfTrue="1" operator="equal">
      <formula>1</formula>
    </cfRule>
  </conditionalFormatting>
  <conditionalFormatting sqref="EL20:EO20">
    <cfRule type="cellIs" dxfId="2" priority="1" stopIfTrue="1" operator="equal">
      <formula>1</formula>
    </cfRule>
  </conditionalFormatting>
  <conditionalFormatting sqref="EL21:EO21">
    <cfRule type="cellIs" dxfId="1" priority="3" stopIfTrue="1" operator="equal">
      <formula>1</formula>
    </cfRule>
  </conditionalFormatting>
  <conditionalFormatting sqref="EL22:EO22">
    <cfRule type="cellIs" dxfId="0" priority="2" stopIfTrue="1" operator="equal">
      <formula>1</formula>
    </cfRule>
  </conditionalFormatting>
  <pageMargins left="0.70866141732283472" right="0.70866141732283472" top="0.74803149606299213" bottom="0.74803149606299213" header="0.31496062992125984" footer="0.31496062992125984"/>
  <pageSetup scale="3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PO</vt:lpstr>
      <vt:lpstr>PLAN DE CARGAS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Beatriz Vides Berdugo</dc:creator>
  <cp:lastModifiedBy>Sandra Liliana Baron Becerra</cp:lastModifiedBy>
  <dcterms:created xsi:type="dcterms:W3CDTF">2020-01-23T15:58:36Z</dcterms:created>
  <dcterms:modified xsi:type="dcterms:W3CDTF">2021-12-22T23:05:03Z</dcterms:modified>
</cp:coreProperties>
</file>