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C:\Users\jeisson.ortiz\Downloads\"/>
    </mc:Choice>
  </mc:AlternateContent>
  <xr:revisionPtr revIDLastSave="0" documentId="13_ncr:1_{DEA61AED-8823-4735-AFC8-D444114D2982}" xr6:coauthVersionLast="47" xr6:coauthVersionMax="47" xr10:uidLastSave="{00000000-0000-0000-0000-000000000000}"/>
  <bookViews>
    <workbookView xWindow="-120" yWindow="-120" windowWidth="29040" windowHeight="15840" tabRatio="636" xr2:uid="{00000000-000D-0000-FFFF-FFFF00000000}"/>
  </bookViews>
  <sheets>
    <sheet name="EVALUACION FINANCIERA" sheetId="10" r:id="rId1"/>
    <sheet name="EVALUACION FINANCIERA 1" sheetId="9" state="hidden" r:id="rId2"/>
    <sheet name="INDICES FINANCIEROS"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96" i="9" l="1"/>
  <c r="H94" i="9"/>
  <c r="J93" i="9"/>
  <c r="E93" i="9"/>
  <c r="B92" i="9"/>
  <c r="J91" i="9"/>
  <c r="J90" i="9"/>
  <c r="E90" i="9"/>
  <c r="B90" i="9"/>
  <c r="J89" i="9"/>
  <c r="I89" i="9"/>
  <c r="H89" i="9"/>
  <c r="G89" i="9"/>
  <c r="F89" i="9"/>
  <c r="E89" i="9"/>
  <c r="D89" i="9"/>
  <c r="C89" i="9"/>
  <c r="B89" i="9"/>
  <c r="J88" i="9"/>
  <c r="E88" i="9"/>
  <c r="B88" i="9"/>
  <c r="F85" i="9"/>
  <c r="G82" i="9"/>
  <c r="F83" i="9" s="1"/>
  <c r="F82" i="9"/>
  <c r="C82" i="9"/>
  <c r="J78" i="9"/>
  <c r="I78" i="9"/>
  <c r="H78" i="9"/>
  <c r="G78" i="9"/>
  <c r="F78" i="9"/>
  <c r="E78" i="9"/>
  <c r="D78" i="9"/>
  <c r="C78" i="9"/>
  <c r="B78" i="9"/>
  <c r="G76" i="9"/>
  <c r="F76" i="9"/>
  <c r="G73" i="9"/>
  <c r="C70" i="9"/>
  <c r="I67" i="9"/>
  <c r="J65" i="9"/>
  <c r="I65" i="9"/>
  <c r="I82" i="9" s="1"/>
  <c r="H65" i="9"/>
  <c r="H85" i="9" s="1"/>
  <c r="G65" i="9"/>
  <c r="G67" i="9" s="1"/>
  <c r="F65" i="9"/>
  <c r="F90" i="9" s="1"/>
  <c r="E65" i="9"/>
  <c r="D65" i="9"/>
  <c r="D73" i="9" s="1"/>
  <c r="C65" i="9"/>
  <c r="C76" i="9" s="1"/>
  <c r="B65" i="9"/>
  <c r="J64" i="9"/>
  <c r="I64" i="9"/>
  <c r="H64" i="9"/>
  <c r="G64" i="9"/>
  <c r="F64" i="9"/>
  <c r="E64" i="9"/>
  <c r="D64" i="9"/>
  <c r="C64" i="9"/>
  <c r="B64" i="9"/>
  <c r="J63" i="9"/>
  <c r="H63" i="9"/>
  <c r="H88" i="9" s="1"/>
  <c r="F63" i="9"/>
  <c r="F88" i="9" s="1"/>
  <c r="E63" i="9"/>
  <c r="C63" i="9"/>
  <c r="C88" i="9" s="1"/>
  <c r="B63" i="9"/>
  <c r="J60" i="9"/>
  <c r="J96" i="9" s="1"/>
  <c r="E60" i="9"/>
  <c r="E96" i="9" s="1"/>
  <c r="B60" i="9"/>
  <c r="J58" i="9"/>
  <c r="J95" i="9" s="1"/>
  <c r="E58" i="9"/>
  <c r="E95" i="9" s="1"/>
  <c r="B58" i="9"/>
  <c r="B95" i="9" s="1"/>
  <c r="J57" i="9"/>
  <c r="I57" i="9"/>
  <c r="H57" i="9"/>
  <c r="G57" i="9"/>
  <c r="F57" i="9"/>
  <c r="E57" i="9"/>
  <c r="D57" i="9"/>
  <c r="C57" i="9"/>
  <c r="B57" i="9"/>
  <c r="J56" i="9"/>
  <c r="H56" i="9"/>
  <c r="F56" i="9"/>
  <c r="E56" i="9"/>
  <c r="C56" i="9"/>
  <c r="B56" i="9"/>
  <c r="J46" i="9"/>
  <c r="E46" i="9"/>
  <c r="B46" i="9"/>
  <c r="J44" i="9"/>
  <c r="I44" i="9"/>
  <c r="H44" i="9"/>
  <c r="G44" i="9"/>
  <c r="F44" i="9"/>
  <c r="E44" i="9"/>
  <c r="D44" i="9"/>
  <c r="C44" i="9"/>
  <c r="B44" i="9"/>
  <c r="J41" i="9"/>
  <c r="J94" i="9" s="1"/>
  <c r="H41" i="9"/>
  <c r="F41" i="9"/>
  <c r="F94" i="9" s="1"/>
  <c r="E41" i="9"/>
  <c r="E94" i="9" s="1"/>
  <c r="C41" i="9"/>
  <c r="C94" i="9" s="1"/>
  <c r="B41" i="9"/>
  <c r="B94" i="9" s="1"/>
  <c r="J39" i="9"/>
  <c r="E39" i="9"/>
  <c r="B39" i="9"/>
  <c r="B93" i="9" s="1"/>
  <c r="J37" i="9"/>
  <c r="J92" i="9" s="1"/>
  <c r="E37" i="9"/>
  <c r="E92" i="9" s="1"/>
  <c r="B37" i="9"/>
  <c r="J35" i="9"/>
  <c r="E35" i="9"/>
  <c r="E91" i="9" s="1"/>
  <c r="B35" i="9"/>
  <c r="B91" i="9" s="1"/>
  <c r="J34" i="9"/>
  <c r="I34" i="9"/>
  <c r="H34" i="9"/>
  <c r="G34" i="9"/>
  <c r="F34" i="9"/>
  <c r="E34" i="9"/>
  <c r="D34" i="9"/>
  <c r="C34" i="9"/>
  <c r="B34" i="9"/>
  <c r="J33" i="9"/>
  <c r="H33" i="9"/>
  <c r="F33" i="9"/>
  <c r="E33" i="9"/>
  <c r="C33" i="9"/>
  <c r="B33" i="9"/>
  <c r="F77" i="9" l="1"/>
  <c r="C83" i="9"/>
  <c r="C77" i="9"/>
  <c r="C79" i="9"/>
  <c r="H67" i="9"/>
  <c r="H68" i="9" s="1"/>
  <c r="G70" i="9"/>
  <c r="G79" i="9" s="1"/>
  <c r="F73" i="9"/>
  <c r="F74" i="9" s="1"/>
  <c r="D76" i="9"/>
  <c r="I85" i="9"/>
  <c r="H86" i="9" s="1"/>
  <c r="G90" i="9"/>
  <c r="H90" i="9"/>
  <c r="I70" i="9"/>
  <c r="I73" i="9"/>
  <c r="H76" i="9"/>
  <c r="D82" i="9"/>
  <c r="C85" i="9"/>
  <c r="C86" i="9" s="1"/>
  <c r="H70" i="9"/>
  <c r="H73" i="9"/>
  <c r="I90" i="9"/>
  <c r="C67" i="9"/>
  <c r="C68" i="9" s="1"/>
  <c r="I76" i="9"/>
  <c r="D85" i="9"/>
  <c r="C90" i="9"/>
  <c r="D67" i="9"/>
  <c r="D90" i="9"/>
  <c r="F67" i="9"/>
  <c r="F68" i="9" s="1"/>
  <c r="D70" i="9"/>
  <c r="D79" i="9" s="1"/>
  <c r="C73" i="9"/>
  <c r="C74" i="9" s="1"/>
  <c r="H82" i="9"/>
  <c r="H83" i="9" s="1"/>
  <c r="G85" i="9"/>
  <c r="F86" i="9" s="1"/>
  <c r="F39" i="9" s="1"/>
  <c r="F93" i="9" s="1"/>
  <c r="F70" i="9"/>
  <c r="F35" i="9" l="1"/>
  <c r="F91" i="9" s="1"/>
  <c r="H39" i="9"/>
  <c r="H93" i="9" s="1"/>
  <c r="C35" i="9"/>
  <c r="C91" i="9" s="1"/>
  <c r="I79" i="9"/>
  <c r="C80" i="9"/>
  <c r="C46" i="9" s="1"/>
  <c r="H74" i="9"/>
  <c r="H35" i="9" s="1"/>
  <c r="H91" i="9" s="1"/>
  <c r="H79" i="9"/>
  <c r="H71" i="9"/>
  <c r="H60" i="9" s="1"/>
  <c r="H96" i="9" s="1"/>
  <c r="C39" i="9"/>
  <c r="C93" i="9" s="1"/>
  <c r="C37" i="9"/>
  <c r="C92" i="9" s="1"/>
  <c r="F71" i="9"/>
  <c r="F79" i="9"/>
  <c r="F80" i="9" s="1"/>
  <c r="H77" i="9"/>
  <c r="C71" i="9"/>
  <c r="C60" i="9" s="1"/>
  <c r="C96" i="9" s="1"/>
  <c r="F46" i="9" l="1"/>
  <c r="F58" i="9"/>
  <c r="F95" i="9" s="1"/>
  <c r="F60" i="9"/>
  <c r="F96" i="9" s="1"/>
  <c r="F37" i="9"/>
  <c r="F92" i="9" s="1"/>
  <c r="C58" i="9"/>
  <c r="C95" i="9" s="1"/>
  <c r="H37" i="9"/>
  <c r="H92" i="9" s="1"/>
  <c r="H80" i="9"/>
  <c r="H46" i="9" l="1"/>
  <c r="H58" i="9"/>
  <c r="H95" i="9" s="1"/>
  <c r="B9" i="8"/>
</calcChain>
</file>

<file path=xl/sharedStrings.xml><?xml version="1.0" encoding="utf-8"?>
<sst xmlns="http://schemas.openxmlformats.org/spreadsheetml/2006/main" count="365" uniqueCount="95">
  <si>
    <t>SECRETARIA DE GOBIERNO DE BOGOTA, D.C.</t>
  </si>
  <si>
    <t xml:space="preserve">PRESUPUESTO OFICIAL </t>
  </si>
  <si>
    <t>PLAZO DE EJECUCION</t>
  </si>
  <si>
    <t>DOCUMENTOS HABILITANTES</t>
  </si>
  <si>
    <t>PORCENTAJE DE PARTICIPACION</t>
  </si>
  <si>
    <t>REPRESENTANTE LEGAL</t>
  </si>
  <si>
    <t xml:space="preserve">DOCUMENTACIÓN FINANCIERA </t>
  </si>
  <si>
    <t xml:space="preserve">CERTIFICADO DE INSCRIPCIÓN EN EL REGISTRO ÚNICO DE PROPONENTES-RUP </t>
  </si>
  <si>
    <r>
      <t xml:space="preserve">
</t>
    </r>
    <r>
      <rPr>
        <b/>
        <sz val="12"/>
        <rFont val="Calibri"/>
        <family val="2"/>
        <scheme val="minor"/>
      </rPr>
      <t xml:space="preserve">REGISTRO ÚNICO TRIBUTARIO (RUT)
</t>
    </r>
    <r>
      <rPr>
        <sz val="12"/>
        <rFont val="Calibri"/>
        <family val="2"/>
        <scheme val="minor"/>
      </rPr>
      <t xml:space="preserve">
Con el fin de conocer el régimen Tributario a que pertenece el proponente, deberá presentarse con la propuesta, fotocopia del Registro Único Tributario, actualizado y expedido por la Dirección General de Impuestos Nacionales, donde aparezca claramente el NIT del proponente. En caso de Consorcios o Uniones Temporales, cada uno de los integrantes deberá aportar este documento.</t>
    </r>
  </si>
  <si>
    <t>INDICADORES</t>
  </si>
  <si>
    <t>INDICE DE LIQUIDEZ O SOLVENCIA 
(ACTIVO CORRIENTE / PASIVO CORRIENTE)</t>
  </si>
  <si>
    <t xml:space="preserve">INDICE DE ENDEUDAMIENTO 
(PASIVO TOTAL  / ACTIVO TOTAL) </t>
  </si>
  <si>
    <t>RAZÓN DE COBERTURA DE INTERESES: 
(UTILIDAD OPERACIONAL / GASTOS DE INTERESES)</t>
  </si>
  <si>
    <t>CAPITAL DE TRABAJO: (ACTIVO CORRIENTE - PASIVO CORRIENTE)</t>
  </si>
  <si>
    <t xml:space="preserve">PATRIMONIO </t>
  </si>
  <si>
    <t xml:space="preserve">El no cumplimiento de estos indicadores financieros no será subsanable, y en consecuencia se rechazara la propuesta. </t>
  </si>
  <si>
    <t>RENTABILIDAD SOBRE PATRIMONIO 
(UTILIDAD OPERACIONAL / PATRIMONIO)</t>
  </si>
  <si>
    <t>RENTABILIDAD SOBRE ACTIVOS
(UTILIDAD OPERACIONAL / ACTIVO TOTAL)</t>
  </si>
  <si>
    <t>ACTIVO CORRIENTE</t>
  </si>
  <si>
    <t>ACTIVO TOTAL</t>
  </si>
  <si>
    <t>PASIVO CORRIENTE</t>
  </si>
  <si>
    <t>PASIVO TOTAL</t>
  </si>
  <si>
    <t>PATRIMONIO (ACTIVO TOTAL  - PASIVO TOTAL)</t>
  </si>
  <si>
    <t>UTILIDAD/PERDIDA OPERACIONAL (INGRESOS OPERACIONALES-GASTOS OPERACIONALES)</t>
  </si>
  <si>
    <t>GASTOS DE INTERESES</t>
  </si>
  <si>
    <t>INDICE DE LIQUIDEZ</t>
  </si>
  <si>
    <t>INDICE DE ENDEUDAMIENTO</t>
  </si>
  <si>
    <t>RAZON DE COBERTURA</t>
  </si>
  <si>
    <t>RENTABILIDAD PATRIMONIO</t>
  </si>
  <si>
    <t>RENTABILIDAD ACTIVOS</t>
  </si>
  <si>
    <t>SE HACE LA EVALUACIÓN FINANCIERA (Aplicación de formulas), DE ACUERDO A LO ESTABLECIDO  EN LOS TERMINOS DE REFERENCIA,  QUEDANDO EL PRESENTE RESULTADO A  DISPOSICIÓN DE LA OFICINA JURIDICA PARA QUE CONTINUE EL PROCESO DE EVALUACIÓN</t>
  </si>
  <si>
    <r>
      <t>a. INDICE DE LIQUIDEZ</t>
    </r>
    <r>
      <rPr>
        <b/>
        <sz val="14"/>
        <rFont val="Calibri"/>
        <family val="2"/>
      </rPr>
      <t xml:space="preserve"> (IL)</t>
    </r>
  </si>
  <si>
    <r>
      <t xml:space="preserve">b. INDICE DE ENDEUDAMIENTO </t>
    </r>
    <r>
      <rPr>
        <b/>
        <sz val="14"/>
        <rFont val="Calibri"/>
        <family val="2"/>
      </rPr>
      <t>(IE)</t>
    </r>
  </si>
  <si>
    <r>
      <t xml:space="preserve">c.  RAZÓN DE COBERTURA DE INTERESES </t>
    </r>
    <r>
      <rPr>
        <b/>
        <sz val="14"/>
        <rFont val="Calibri"/>
        <family val="2"/>
      </rPr>
      <t>(RCI)</t>
    </r>
    <r>
      <rPr>
        <sz val="14"/>
        <rFont val="Calibri"/>
        <family val="2"/>
      </rPr>
      <t xml:space="preserve">: </t>
    </r>
  </si>
  <si>
    <t xml:space="preserve">4.  CAPACIDAD ORGANIZACIONAL </t>
  </si>
  <si>
    <r>
      <rPr>
        <b/>
        <sz val="14"/>
        <rFont val="Calibri"/>
        <family val="2"/>
      </rPr>
      <t>a.</t>
    </r>
    <r>
      <rPr>
        <sz val="14"/>
        <rFont val="Calibri"/>
        <family val="2"/>
      </rPr>
      <t xml:space="preserve"> RENTABILIDAD DEL PATRIMONIO</t>
    </r>
    <r>
      <rPr>
        <b/>
        <sz val="14"/>
        <rFont val="Calibri"/>
        <family val="2"/>
      </rPr>
      <t xml:space="preserve"> (ROE)</t>
    </r>
  </si>
  <si>
    <r>
      <rPr>
        <b/>
        <sz val="14"/>
        <rFont val="Calibri"/>
        <family val="2"/>
      </rPr>
      <t xml:space="preserve">b. </t>
    </r>
    <r>
      <rPr>
        <sz val="14"/>
        <rFont val="Calibri"/>
        <family val="2"/>
      </rPr>
      <t xml:space="preserve">RENTABILIDAD DEL ACTIVO </t>
    </r>
    <r>
      <rPr>
        <b/>
        <sz val="14"/>
        <rFont val="Calibri"/>
        <family val="2"/>
      </rPr>
      <t>(ROA)</t>
    </r>
  </si>
  <si>
    <t>INDICES FINANCIEROS</t>
  </si>
  <si>
    <t>RAZON DE COBERTURA DE INTERESES</t>
  </si>
  <si>
    <t>RENTABILIDAD  PATRIMONIO</t>
  </si>
  <si>
    <t>OBSERVACIONES</t>
  </si>
  <si>
    <t>EVALUACION FINANCIERA</t>
  </si>
  <si>
    <t>Evaluador Financiero</t>
  </si>
  <si>
    <t>Jeisson Andres Ortiz Hernandez</t>
  </si>
  <si>
    <t>FONDO DE DESARROLLO LOCAL DE SAN CRISTOBAL</t>
  </si>
  <si>
    <t>NOMBRE DE OFERENTE</t>
  </si>
  <si>
    <t>CAPITAL DE TRABAJO INDIVIDUAL : (ACTIVO CORRIENTE - PASIVO CORRIENTE)</t>
  </si>
  <si>
    <t>INFORMACIÓN FINANCIERA</t>
  </si>
  <si>
    <t>% participación</t>
  </si>
  <si>
    <t>ORIGINAL FIRMADO POR :</t>
  </si>
  <si>
    <t>Anexa Rup</t>
  </si>
  <si>
    <t>Anexa Rut</t>
  </si>
  <si>
    <r>
      <t xml:space="preserve"> </t>
    </r>
    <r>
      <rPr>
        <u/>
        <sz val="10"/>
        <color rgb="FF000000"/>
        <rFont val="Times New Roman"/>
        <family val="1"/>
      </rPr>
      <t>&gt;</t>
    </r>
    <r>
      <rPr>
        <sz val="10"/>
        <color rgb="FF000000"/>
        <rFont val="Times New Roman"/>
        <family val="1"/>
      </rPr>
      <t xml:space="preserve"> 0,05</t>
    </r>
  </si>
  <si>
    <t>HABILITADO</t>
  </si>
  <si>
    <t>Para tal efecto, la información financiera deberá estar actualizada en el RUP mínimo a 31 de diciembre del año 2020 y en firme. Para el caso de los proponentes extranjeros persona jurídica con sucursal y persona natural con domicilio en Colombia, la verificación de la capacidad financiera se realizará con base en la información financiera contenida en el RUP, de acuerdo a la fecha de corte establecida en los países de origen o en sus estatutos sociales. Así mismo, la inscripción en el RUP deberá estar vigente y la información financiera en firme</t>
  </si>
  <si>
    <t>INDICADORES FINANCIEROS</t>
  </si>
  <si>
    <t xml:space="preserve">Los Proponentes cuyos gastos de intereses sean cero (0), no podrán calcular el indicador de razón de cobertura de intereses. En este caso el Proponente cumple el indicador, salvo que la utilidad operacional sea negativa, caso en el cual no cumple con el indicador de razón de cobertura de intereses. </t>
  </si>
  <si>
    <t>CAPITAL DE TRABAJO</t>
  </si>
  <si>
    <t xml:space="preserve">SOLIUN SAS </t>
  </si>
  <si>
    <t xml:space="preserve"> RAUL ORLANDO DELGADO CABIATIVA </t>
  </si>
  <si>
    <t>CONSORCIO PARQUES SC</t>
  </si>
  <si>
    <t xml:space="preserve">SAVIMAC SAS </t>
  </si>
  <si>
    <t>SANDRA MONICA CARDOZO ROJAS</t>
  </si>
  <si>
    <t xml:space="preserve">SANTIAGO CARRILLO VARGAS </t>
  </si>
  <si>
    <t xml:space="preserve">SANDRA MONICA CARDOZO ROJAS </t>
  </si>
  <si>
    <t xml:space="preserve">DPC INGENIEROS S.A.S </t>
  </si>
  <si>
    <t>CARLOS ERNESTO PERDOMO RUBIANO</t>
  </si>
  <si>
    <t>CONSORCIO INGENIEROS</t>
  </si>
  <si>
    <t>COMPAÑÍA CONSULTORA COLOMBIANA TRIPLE C S.A.</t>
  </si>
  <si>
    <t>VALLEJO H INGENIEROS CONSUTLTORES CONSTRUCTORES S.A.S</t>
  </si>
  <si>
    <t xml:space="preserve">  FABIAN OMAR VALLEJO OBANDO </t>
  </si>
  <si>
    <t xml:space="preserve">FABIAN ANDRES VALLEJO PACHON </t>
  </si>
  <si>
    <t>CONSORCIO CAPITAL</t>
  </si>
  <si>
    <t xml:space="preserve">APP CONSULTORES &amp;  ESTRUCTURADORES SAS </t>
  </si>
  <si>
    <t>NOLHER RODOLFO OREJUELA PEDRAZA</t>
  </si>
  <si>
    <t>JUAN CAMILO RODRIGUEZ AYAL</t>
  </si>
  <si>
    <t>GEINCO SAS  - GRUPO ESPECIALIZADO EN DESARROLLO DE INFRAESTRUCTURA S A S</t>
  </si>
  <si>
    <t xml:space="preserve"> CIVILE SAS BIC </t>
  </si>
  <si>
    <t xml:space="preserve">CARLOS FERNANDO LÓPEZ GARCÍA </t>
  </si>
  <si>
    <r>
      <t xml:space="preserve">OBJETO:  </t>
    </r>
    <r>
      <rPr>
        <sz val="18"/>
        <rFont val="Calibri"/>
        <family val="2"/>
        <scheme val="minor"/>
      </rPr>
      <t xml:space="preserve">  REALIZAR LA INTERVENTORIA TECNICA, ADMINISTRATIVA, FINANCIERA, JURIDICA, SOCIAL, AMBIENTAL Y SSTSGA AL CONTRATO QUE TIENE COMO OBJETO “CONTRATAR A PRECIOS UNITARIOS SIN FORMULA DE REAJUSTE POR MONTO AGOTABLE LAS OBRAS DE MANTENIMIENTO DE PARQUES VECINALES Y DE BOLSILLO DE LA LOCALIDAD DE SAN CRISTOBAL EN LA CIUDAD DE BOGOTA</t>
    </r>
  </si>
  <si>
    <t>4 MESES</t>
  </si>
  <si>
    <t xml:space="preserve">Se considerará HÁBIL el proponente que presente un IL  mayor o igual a  1,93. </t>
  </si>
  <si>
    <t xml:space="preserve">Se considerará HÁBIL el proponente que presente un IE menor o igual a 0.49 </t>
  </si>
  <si>
    <t>Se considerará HÁBIL el proponente que presente una RCI mayor o igual  2.17</t>
  </si>
  <si>
    <t>Se considerará HÁBIL el proponente que presente una rentabilidad del patrimonio  mayor o igual 0,06 (6%. )</t>
  </si>
  <si>
    <t>Se considerará HÁBIL el proponente que presente una rentabilidad del activo  mayor o igual  0,05 (5%. )</t>
  </si>
  <si>
    <t>Diciembre  15  de 2021</t>
  </si>
  <si>
    <t>≥ 1.93</t>
  </si>
  <si>
    <t>≤ 49%</t>
  </si>
  <si>
    <t>≥ 2.17</t>
  </si>
  <si>
    <r>
      <t xml:space="preserve"> </t>
    </r>
    <r>
      <rPr>
        <u/>
        <sz val="10"/>
        <color rgb="FF000000"/>
        <rFont val="Times New Roman"/>
        <family val="1"/>
      </rPr>
      <t>&gt;</t>
    </r>
    <r>
      <rPr>
        <sz val="10"/>
        <color rgb="FF000000"/>
        <rFont val="Times New Roman"/>
        <family val="1"/>
      </rPr>
      <t xml:space="preserve"> 0,06</t>
    </r>
  </si>
  <si>
    <t>≥ 133.475.000</t>
  </si>
  <si>
    <t xml:space="preserve"> FDLSC-CMA-002-2021</t>
  </si>
  <si>
    <t>GEINCO SAS  - GRUPO ESPECIALIZADO EN DESARROLLO DE INFRAESTRUCTURA S A S
Habilitado con estados financieros del 2019
Decreto 579 del 31 de mayo de 2021 Departamento Nacional de Planeación</t>
  </si>
  <si>
    <t>VALLEJO H INGENIEROS CONSUTLTORES CONSTRUCTORES S.A.S
Habilitado con estados financieros del 2019
Decreto 579 del 31 de mayo de 2021 Departamento Nacional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</si>
</sst>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quot;$&quot;\ #,##0_);\(&quot;$&quot;\ #,##0\)"/>
    <numFmt numFmtId="165" formatCode="_(&quot;$&quot;\ * #,##0.00_);_(&quot;$&quot;\ * \(#,##0.00\);_(&quot;$&quot;\ * &quot;-&quot;??_);_(@_)"/>
    <numFmt numFmtId="166" formatCode="_ * #,##0.00_ ;_ * \-#,##0.00_ ;_ * &quot;-&quot;??_ ;_ @_ "/>
    <numFmt numFmtId="167" formatCode="#,##0.00;[Red]#,##0.00"/>
    <numFmt numFmtId="168" formatCode="_-[$$-240A]\ * #,##0_-;\-[$$-240A]\ * #,##0_-;_-[$$-240A]\ * &quot;-&quot;??_-;_-@_-"/>
    <numFmt numFmtId="169" formatCode="#,##0;[Red]#,##0"/>
    <numFmt numFmtId="170" formatCode="_(&quot;$&quot;\ * #,##0_);_(&quot;$&quot;\ * \(#,##0\);_(&quot;$&quot;\ * &quot;-&quot;??_);_(@_)"/>
  </numFmts>
  <fonts count="43" x14ac:knownFonts="1">
    <font>
      <sz val="10"/>
      <name val="Arial"/>
      <family val="2"/>
    </font>
    <font>
      <sz val="10"/>
      <name val="Arial"/>
      <family val="2"/>
    </font>
    <font>
      <sz val="10"/>
      <name val="Calibri"/>
      <family val="2"/>
      <scheme val="minor"/>
    </font>
    <font>
      <b/>
      <sz val="7"/>
      <name val="Calibri"/>
      <family val="2"/>
      <scheme val="minor"/>
    </font>
    <font>
      <b/>
      <sz val="10"/>
      <name val="Calibri"/>
      <family val="2"/>
      <scheme val="minor"/>
    </font>
    <font>
      <b/>
      <sz val="18"/>
      <name val="Calibri"/>
      <family val="2"/>
      <scheme val="minor"/>
    </font>
    <font>
      <b/>
      <i/>
      <sz val="10"/>
      <name val="Calibri"/>
      <family val="2"/>
      <scheme val="minor"/>
    </font>
    <font>
      <sz val="18"/>
      <name val="Calibri"/>
      <family val="2"/>
      <scheme val="minor"/>
    </font>
    <font>
      <sz val="12"/>
      <name val="Calibri"/>
      <family val="2"/>
      <scheme val="minor"/>
    </font>
    <font>
      <b/>
      <sz val="14"/>
      <name val="Calibri"/>
      <family val="2"/>
      <scheme val="minor"/>
    </font>
    <font>
      <sz val="14"/>
      <name val="Calibri"/>
      <family val="2"/>
      <scheme val="minor"/>
    </font>
    <font>
      <b/>
      <sz val="12"/>
      <name val="Calibri"/>
      <family val="2"/>
      <scheme val="minor"/>
    </font>
    <font>
      <b/>
      <sz val="12"/>
      <name val="Calibri"/>
      <family val="2"/>
    </font>
    <font>
      <b/>
      <sz val="14"/>
      <name val="Calibri"/>
      <family val="2"/>
    </font>
    <font>
      <sz val="14"/>
      <name val="Calibri"/>
      <family val="2"/>
    </font>
    <font>
      <b/>
      <sz val="12"/>
      <color indexed="8"/>
      <name val="Calibri"/>
      <family val="2"/>
      <scheme val="minor"/>
    </font>
    <font>
      <sz val="12"/>
      <color indexed="8"/>
      <name val="Calibri"/>
      <family val="2"/>
      <scheme val="minor"/>
    </font>
    <font>
      <b/>
      <sz val="14"/>
      <color indexed="8"/>
      <name val="Calibri"/>
      <family val="2"/>
      <scheme val="minor"/>
    </font>
    <font>
      <sz val="8"/>
      <name val="Calibri"/>
      <family val="2"/>
      <scheme val="minor"/>
    </font>
    <font>
      <b/>
      <sz val="8"/>
      <name val="Calibri"/>
      <family val="2"/>
      <scheme val="minor"/>
    </font>
    <font>
      <b/>
      <sz val="20"/>
      <color rgb="FF000000"/>
      <name val="Calibri"/>
      <family val="2"/>
      <charset val="1"/>
    </font>
    <font>
      <b/>
      <sz val="14"/>
      <color rgb="FF000000"/>
      <name val="Calibri"/>
      <family val="2"/>
      <charset val="1"/>
    </font>
    <font>
      <u/>
      <sz val="12"/>
      <name val="Calibri"/>
      <family val="2"/>
      <scheme val="minor"/>
    </font>
    <font>
      <sz val="26"/>
      <name val="Baskerville Old Face"/>
      <family val="1"/>
    </font>
    <font>
      <sz val="9"/>
      <name val="Calibri"/>
      <family val="2"/>
      <scheme val="minor"/>
    </font>
    <font>
      <b/>
      <sz val="11"/>
      <name val="Calibri"/>
      <family val="2"/>
      <scheme val="minor"/>
    </font>
    <font>
      <b/>
      <sz val="12"/>
      <color theme="3" tint="-0.249977111117893"/>
      <name val="Calibri"/>
      <family val="2"/>
      <scheme val="minor"/>
    </font>
    <font>
      <sz val="12"/>
      <color theme="3" tint="-0.249977111117893"/>
      <name val="Calibri"/>
      <family val="2"/>
      <scheme val="minor"/>
    </font>
    <font>
      <sz val="10"/>
      <name val="Times New Roman"/>
      <family val="1"/>
    </font>
    <font>
      <b/>
      <sz val="10"/>
      <color rgb="FF000000"/>
      <name val="Times New Roman"/>
      <family val="1"/>
    </font>
    <font>
      <sz val="10"/>
      <color rgb="FF000000"/>
      <name val="Times New Roman"/>
      <family val="1"/>
    </font>
    <font>
      <i/>
      <sz val="14"/>
      <name val="Calibri"/>
      <family val="2"/>
      <scheme val="minor"/>
    </font>
    <font>
      <i/>
      <sz val="10"/>
      <name val="Arial"/>
      <family val="2"/>
    </font>
    <font>
      <b/>
      <sz val="10"/>
      <name val="Arial"/>
      <family val="2"/>
    </font>
    <font>
      <b/>
      <sz val="11"/>
      <name val="Arial"/>
      <family val="2"/>
    </font>
    <font>
      <i/>
      <sz val="12"/>
      <name val="Arial"/>
      <family val="2"/>
    </font>
    <font>
      <u/>
      <sz val="10"/>
      <color rgb="FF000000"/>
      <name val="Times New Roman"/>
      <family val="1"/>
    </font>
    <font>
      <b/>
      <i/>
      <sz val="11"/>
      <name val="Arial"/>
      <family val="2"/>
    </font>
    <font>
      <sz val="12"/>
      <name val="Arial Narrow"/>
      <family val="2"/>
    </font>
    <font>
      <b/>
      <u/>
      <sz val="12"/>
      <name val="Calibri"/>
      <family val="2"/>
      <scheme val="minor"/>
    </font>
    <font>
      <sz val="9"/>
      <name val="Arial"/>
      <family val="2"/>
    </font>
    <font>
      <sz val="10"/>
      <color rgb="FFFF0000"/>
      <name val="Calibri"/>
      <family val="2"/>
      <scheme val="minor"/>
    </font>
    <font>
      <sz val="8"/>
      <name val="Times New Roman"/>
      <family val="1"/>
    </font>
  </fonts>
  <fills count="13">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C6E0B6"/>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9" tint="0.79998168889431442"/>
        <bgColor indexed="64"/>
      </patternFill>
    </fill>
  </fills>
  <borders count="47">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s>
  <cellStyleXfs count="5">
    <xf numFmtId="0" fontId="0" fillId="0" borderId="0"/>
    <xf numFmtId="166"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cellStyleXfs>
  <cellXfs count="235">
    <xf numFmtId="0" fontId="0" fillId="0" borderId="0" xfId="0"/>
    <xf numFmtId="0" fontId="2" fillId="0" borderId="0" xfId="0" applyFont="1"/>
    <xf numFmtId="0" fontId="2" fillId="3" borderId="0" xfId="0" applyFont="1" applyFill="1"/>
    <xf numFmtId="0" fontId="8" fillId="3" borderId="0" xfId="0" applyFont="1" applyFill="1"/>
    <xf numFmtId="0" fontId="10" fillId="3" borderId="0" xfId="0" applyFont="1" applyFill="1" applyBorder="1" applyAlignment="1">
      <alignment vertical="center"/>
    </xf>
    <xf numFmtId="0" fontId="2" fillId="3" borderId="0" xfId="0" applyFont="1" applyFill="1" applyBorder="1"/>
    <xf numFmtId="0" fontId="11" fillId="3" borderId="0" xfId="0" applyFont="1" applyFill="1"/>
    <xf numFmtId="0" fontId="10" fillId="3" borderId="0" xfId="0" applyFont="1" applyFill="1"/>
    <xf numFmtId="0" fontId="8" fillId="3" borderId="0" xfId="0" applyFont="1" applyFill="1" applyAlignment="1">
      <alignment horizontal="right"/>
    </xf>
    <xf numFmtId="0" fontId="18" fillId="3" borderId="0" xfId="0" applyFont="1" applyFill="1" applyAlignment="1">
      <alignment horizontal="center"/>
    </xf>
    <xf numFmtId="0" fontId="18" fillId="3" borderId="0" xfId="0" applyFont="1" applyFill="1" applyAlignment="1">
      <alignment horizontal="center" vertical="center"/>
    </xf>
    <xf numFmtId="168" fontId="5" fillId="3" borderId="5" xfId="1" applyNumberFormat="1" applyFont="1" applyFill="1" applyBorder="1" applyAlignment="1">
      <alignment horizontal="center" vertical="center" wrapText="1"/>
    </xf>
    <xf numFmtId="0" fontId="2" fillId="3" borderId="0" xfId="0" applyFont="1" applyFill="1" applyAlignment="1">
      <alignment vertical="center"/>
    </xf>
    <xf numFmtId="0" fontId="6" fillId="3" borderId="0" xfId="0" applyFont="1" applyFill="1" applyAlignment="1"/>
    <xf numFmtId="164" fontId="5" fillId="3" borderId="5" xfId="0" applyNumberFormat="1" applyFont="1" applyFill="1" applyBorder="1" applyAlignment="1">
      <alignment horizontal="justify" vertical="center" wrapText="1"/>
    </xf>
    <xf numFmtId="0" fontId="8" fillId="3" borderId="0" xfId="0" applyFont="1" applyFill="1" applyAlignment="1">
      <alignment vertical="center"/>
    </xf>
    <xf numFmtId="0" fontId="2" fillId="3" borderId="0" xfId="0" applyFont="1" applyFill="1" applyBorder="1" applyAlignment="1">
      <alignment vertical="center"/>
    </xf>
    <xf numFmtId="0" fontId="5" fillId="3" borderId="5" xfId="0" applyFont="1" applyFill="1" applyBorder="1" applyAlignment="1">
      <alignment vertical="center"/>
    </xf>
    <xf numFmtId="0" fontId="7" fillId="3" borderId="5" xfId="0" applyFont="1" applyFill="1" applyBorder="1" applyAlignment="1">
      <alignment horizontal="center" vertical="center"/>
    </xf>
    <xf numFmtId="0" fontId="7" fillId="3" borderId="0" xfId="0" applyFont="1" applyFill="1" applyBorder="1" applyAlignment="1">
      <alignment horizontal="center" vertical="center"/>
    </xf>
    <xf numFmtId="0" fontId="9" fillId="3" borderId="0" xfId="0" applyFont="1" applyFill="1" applyAlignment="1">
      <alignment vertical="center"/>
    </xf>
    <xf numFmtId="0" fontId="10" fillId="3" borderId="0" xfId="0" applyFont="1" applyFill="1" applyAlignment="1">
      <alignment horizontal="center" vertical="center"/>
    </xf>
    <xf numFmtId="0" fontId="8" fillId="3" borderId="0" xfId="0" applyFont="1" applyFill="1" applyBorder="1" applyAlignment="1">
      <alignment horizontal="justify" vertical="center" wrapText="1"/>
    </xf>
    <xf numFmtId="0" fontId="10" fillId="3" borderId="0" xfId="0" applyFont="1" applyFill="1" applyBorder="1"/>
    <xf numFmtId="0" fontId="11" fillId="3" borderId="0" xfId="0" applyFont="1" applyFill="1" applyAlignment="1">
      <alignment horizontal="center" vertical="center"/>
    </xf>
    <xf numFmtId="0" fontId="8" fillId="3" borderId="0" xfId="0" applyFont="1" applyFill="1" applyAlignment="1">
      <alignment horizontal="center"/>
    </xf>
    <xf numFmtId="0" fontId="18" fillId="3" borderId="0" xfId="0" applyFont="1" applyFill="1"/>
    <xf numFmtId="9" fontId="11" fillId="3" borderId="0" xfId="0" applyNumberFormat="1" applyFont="1" applyFill="1"/>
    <xf numFmtId="0" fontId="19" fillId="3" borderId="0" xfId="0" applyFont="1" applyFill="1"/>
    <xf numFmtId="0" fontId="10" fillId="3" borderId="0" xfId="0" applyFont="1" applyFill="1" applyBorder="1" applyAlignment="1">
      <alignment horizontal="left" vertical="center"/>
    </xf>
    <xf numFmtId="0" fontId="2" fillId="3" borderId="0" xfId="0" applyFont="1" applyFill="1" applyBorder="1" applyAlignment="1">
      <alignment horizontal="center"/>
    </xf>
    <xf numFmtId="0" fontId="27" fillId="3" borderId="0" xfId="0" applyFont="1" applyFill="1"/>
    <xf numFmtId="0" fontId="28" fillId="0" borderId="2" xfId="0" applyFont="1" applyBorder="1" applyAlignment="1">
      <alignment horizontal="center" vertical="center"/>
    </xf>
    <xf numFmtId="0" fontId="18" fillId="4" borderId="2" xfId="0" applyFont="1" applyFill="1" applyBorder="1" applyAlignment="1">
      <alignment horizontal="center" vertical="center"/>
    </xf>
    <xf numFmtId="0" fontId="11" fillId="9" borderId="8" xfId="0" applyFont="1" applyFill="1" applyBorder="1" applyAlignment="1">
      <alignment horizontal="center" vertical="center"/>
    </xf>
    <xf numFmtId="0" fontId="17" fillId="3" borderId="1" xfId="0" applyFont="1" applyFill="1" applyBorder="1" applyAlignment="1">
      <alignment vertical="center" wrapText="1"/>
    </xf>
    <xf numFmtId="0" fontId="11" fillId="5" borderId="8" xfId="0" applyFont="1" applyFill="1" applyBorder="1" applyAlignment="1">
      <alignment horizontal="center" vertical="center"/>
    </xf>
    <xf numFmtId="0" fontId="11" fillId="2" borderId="7" xfId="0" applyFont="1" applyFill="1" applyBorder="1" applyAlignment="1">
      <alignment horizontal="center" vertical="center"/>
    </xf>
    <xf numFmtId="0" fontId="11" fillId="11" borderId="10" xfId="0" applyFont="1" applyFill="1" applyBorder="1" applyAlignment="1">
      <alignment horizontal="center" vertical="center"/>
    </xf>
    <xf numFmtId="9" fontId="11" fillId="10" borderId="10" xfId="0" applyNumberFormat="1" applyFont="1" applyFill="1" applyBorder="1" applyAlignment="1">
      <alignment horizontal="center" vertical="center" wrapText="1"/>
    </xf>
    <xf numFmtId="0" fontId="25" fillId="10" borderId="11" xfId="0" applyFont="1" applyFill="1" applyBorder="1" applyAlignment="1">
      <alignment horizontal="center" vertical="center" wrapText="1"/>
    </xf>
    <xf numFmtId="0" fontId="11" fillId="6" borderId="11" xfId="0" applyFont="1" applyFill="1" applyBorder="1" applyAlignment="1">
      <alignment horizontal="justify" vertical="center" wrapText="1"/>
    </xf>
    <xf numFmtId="0" fontId="12" fillId="3" borderId="24" xfId="0" applyFont="1" applyFill="1" applyBorder="1" applyAlignment="1">
      <alignment horizontal="justify" vertical="center" wrapText="1"/>
    </xf>
    <xf numFmtId="0" fontId="2" fillId="3" borderId="2" xfId="0" applyFont="1" applyFill="1" applyBorder="1" applyAlignment="1">
      <alignment horizontal="center"/>
    </xf>
    <xf numFmtId="0" fontId="2" fillId="3" borderId="10" xfId="0" applyFont="1" applyFill="1" applyBorder="1"/>
    <xf numFmtId="0" fontId="2" fillId="3" borderId="11" xfId="0" applyFont="1" applyFill="1" applyBorder="1"/>
    <xf numFmtId="0" fontId="2" fillId="3" borderId="24" xfId="0" applyFont="1" applyFill="1" applyBorder="1"/>
    <xf numFmtId="0" fontId="18" fillId="4" borderId="2" xfId="0" applyFont="1" applyFill="1" applyBorder="1" applyAlignment="1">
      <alignment horizontal="center" vertical="center" wrapText="1"/>
    </xf>
    <xf numFmtId="0" fontId="11" fillId="4" borderId="7" xfId="0" applyFont="1" applyFill="1" applyBorder="1" applyAlignment="1">
      <alignment horizontal="center" vertical="center"/>
    </xf>
    <xf numFmtId="9" fontId="11" fillId="10" borderId="4" xfId="0" applyNumberFormat="1" applyFont="1" applyFill="1" applyBorder="1" applyAlignment="1">
      <alignment horizontal="center" vertical="center" wrapText="1"/>
    </xf>
    <xf numFmtId="0" fontId="0" fillId="3" borderId="0" xfId="0" applyFill="1"/>
    <xf numFmtId="0" fontId="34" fillId="3" borderId="0" xfId="0" applyFont="1" applyFill="1" applyAlignment="1">
      <alignment horizontal="center"/>
    </xf>
    <xf numFmtId="0" fontId="0" fillId="3" borderId="0" xfId="0" applyFill="1" applyAlignment="1">
      <alignment horizontal="center"/>
    </xf>
    <xf numFmtId="0" fontId="24" fillId="10" borderId="2" xfId="0" applyFont="1" applyFill="1" applyBorder="1" applyAlignment="1">
      <alignment horizontal="center" vertical="center" wrapText="1"/>
    </xf>
    <xf numFmtId="0" fontId="0" fillId="3" borderId="0" xfId="0" applyFill="1" applyAlignment="1">
      <alignment horizontal="left"/>
    </xf>
    <xf numFmtId="0" fontId="34" fillId="3" borderId="0" xfId="0" applyFont="1" applyFill="1" applyAlignment="1">
      <alignment horizontal="left"/>
    </xf>
    <xf numFmtId="0" fontId="32" fillId="3" borderId="0" xfId="0" applyFont="1" applyFill="1" applyAlignment="1">
      <alignment horizontal="left"/>
    </xf>
    <xf numFmtId="0" fontId="0" fillId="3" borderId="0" xfId="0" applyFont="1" applyFill="1" applyAlignment="1">
      <alignment horizontal="left"/>
    </xf>
    <xf numFmtId="0" fontId="18" fillId="5" borderId="23" xfId="0" applyFont="1" applyFill="1" applyBorder="1" applyAlignment="1">
      <alignment horizontal="center" vertical="center" wrapText="1"/>
    </xf>
    <xf numFmtId="0" fontId="18" fillId="5" borderId="13" xfId="0" applyFont="1" applyFill="1" applyBorder="1" applyAlignment="1">
      <alignment horizontal="center" vertical="center"/>
    </xf>
    <xf numFmtId="0" fontId="11" fillId="5" borderId="22" xfId="0" applyFont="1" applyFill="1" applyBorder="1" applyAlignment="1">
      <alignment horizontal="center" vertical="center" wrapText="1"/>
    </xf>
    <xf numFmtId="9" fontId="18" fillId="5" borderId="1" xfId="0" applyNumberFormat="1" applyFont="1" applyFill="1" applyBorder="1" applyAlignment="1">
      <alignment horizontal="center" vertical="center"/>
    </xf>
    <xf numFmtId="14" fontId="39" fillId="3" borderId="23" xfId="2" applyNumberFormat="1" applyFont="1" applyFill="1" applyBorder="1" applyAlignment="1">
      <alignment horizontal="center" vertical="center" wrapText="1"/>
    </xf>
    <xf numFmtId="0" fontId="18" fillId="9" borderId="23" xfId="0" applyFont="1" applyFill="1" applyBorder="1" applyAlignment="1">
      <alignment horizontal="center" vertical="center"/>
    </xf>
    <xf numFmtId="0" fontId="18" fillId="9" borderId="13" xfId="0" applyFont="1" applyFill="1" applyBorder="1" applyAlignment="1">
      <alignment horizontal="center" vertical="center"/>
    </xf>
    <xf numFmtId="0" fontId="18" fillId="2" borderId="3" xfId="0" applyFont="1" applyFill="1" applyBorder="1" applyAlignment="1">
      <alignment horizontal="center" vertical="center"/>
    </xf>
    <xf numFmtId="0" fontId="8" fillId="5" borderId="2" xfId="3" applyNumberFormat="1" applyFont="1" applyFill="1" applyBorder="1" applyAlignment="1">
      <alignment horizontal="right" vertical="center" wrapText="1"/>
    </xf>
    <xf numFmtId="42" fontId="8" fillId="5" borderId="2" xfId="3" applyFont="1" applyFill="1" applyBorder="1" applyAlignment="1">
      <alignment horizontal="right" vertical="center" wrapText="1"/>
    </xf>
    <xf numFmtId="0" fontId="40" fillId="6" borderId="2" xfId="0" applyFont="1" applyFill="1" applyBorder="1" applyAlignment="1">
      <alignment horizontal="center" vertical="center" wrapText="1"/>
    </xf>
    <xf numFmtId="170" fontId="18" fillId="3" borderId="2" xfId="4" applyNumberFormat="1" applyFont="1" applyFill="1" applyBorder="1" applyAlignment="1">
      <alignment horizontal="left" vertical="center"/>
    </xf>
    <xf numFmtId="0" fontId="30" fillId="7" borderId="7" xfId="0" applyFont="1" applyFill="1" applyBorder="1" applyAlignment="1">
      <alignment horizontal="center" vertical="center"/>
    </xf>
    <xf numFmtId="0" fontId="29" fillId="7" borderId="8" xfId="0" applyFont="1" applyFill="1" applyBorder="1" applyAlignment="1">
      <alignment horizontal="center" vertical="center"/>
    </xf>
    <xf numFmtId="0" fontId="14" fillId="3" borderId="11" xfId="0" applyFont="1" applyFill="1" applyBorder="1" applyAlignment="1">
      <alignment horizontal="left" vertical="center"/>
    </xf>
    <xf numFmtId="0" fontId="32" fillId="0" borderId="0" xfId="0" applyFont="1" applyAlignment="1">
      <alignment horizontal="center"/>
    </xf>
    <xf numFmtId="0" fontId="2" fillId="12" borderId="0" xfId="0" applyFont="1" applyFill="1"/>
    <xf numFmtId="0" fontId="3" fillId="12" borderId="0" xfId="0" applyFont="1" applyFill="1" applyAlignment="1">
      <alignment horizontal="center"/>
    </xf>
    <xf numFmtId="0" fontId="3" fillId="12" borderId="0" xfId="0" applyFont="1" applyFill="1" applyAlignment="1">
      <alignment horizontal="center" vertical="center"/>
    </xf>
    <xf numFmtId="0" fontId="2" fillId="12" borderId="0" xfId="0" applyFont="1" applyFill="1" applyAlignment="1">
      <alignment vertical="center"/>
    </xf>
    <xf numFmtId="0" fontId="2" fillId="12" borderId="0" xfId="0" applyFont="1" applyFill="1" applyAlignment="1">
      <alignment horizontal="center" vertical="center"/>
    </xf>
    <xf numFmtId="0" fontId="12" fillId="3" borderId="0" xfId="0" applyFont="1" applyFill="1" applyBorder="1" applyAlignment="1">
      <alignment horizontal="justify" vertical="center" wrapText="1"/>
    </xf>
    <xf numFmtId="0" fontId="8" fillId="3" borderId="0" xfId="0" applyFont="1" applyFill="1" applyBorder="1"/>
    <xf numFmtId="9" fontId="11" fillId="10" borderId="35" xfId="0" applyNumberFormat="1" applyFont="1" applyFill="1" applyBorder="1" applyAlignment="1">
      <alignment horizontal="center" vertical="center" wrapText="1"/>
    </xf>
    <xf numFmtId="0" fontId="24" fillId="10" borderId="9" xfId="0" applyFont="1" applyFill="1" applyBorder="1" applyAlignment="1">
      <alignment horizontal="center" vertical="center" wrapText="1"/>
    </xf>
    <xf numFmtId="0" fontId="40" fillId="6" borderId="9" xfId="0" applyFont="1" applyFill="1" applyBorder="1" applyAlignment="1">
      <alignment horizontal="center" vertical="center" wrapText="1"/>
    </xf>
    <xf numFmtId="14" fontId="39" fillId="3" borderId="13" xfId="2" applyNumberFormat="1" applyFont="1" applyFill="1" applyBorder="1" applyAlignment="1">
      <alignment horizontal="center" vertical="center" wrapText="1"/>
    </xf>
    <xf numFmtId="14" fontId="22" fillId="3" borderId="43" xfId="2" applyNumberFormat="1" applyFont="1" applyFill="1" applyBorder="1" applyAlignment="1">
      <alignment horizontal="center" vertical="center" wrapText="1"/>
    </xf>
    <xf numFmtId="14" fontId="22" fillId="3" borderId="44" xfId="2" applyNumberFormat="1" applyFont="1" applyFill="1" applyBorder="1" applyAlignment="1">
      <alignment horizontal="center" vertical="center" wrapText="1"/>
    </xf>
    <xf numFmtId="0" fontId="10" fillId="3" borderId="2" xfId="0" applyFont="1" applyFill="1" applyBorder="1" applyAlignment="1">
      <alignment horizontal="left" vertical="center"/>
    </xf>
    <xf numFmtId="0" fontId="10" fillId="3" borderId="2" xfId="0" applyFont="1" applyFill="1" applyBorder="1" applyAlignment="1">
      <alignment vertical="center"/>
    </xf>
    <xf numFmtId="0" fontId="14" fillId="3" borderId="10" xfId="0" applyFont="1" applyFill="1" applyBorder="1" applyAlignment="1">
      <alignment vertical="center"/>
    </xf>
    <xf numFmtId="0" fontId="14" fillId="3" borderId="0" xfId="0" applyFont="1" applyFill="1" applyBorder="1" applyAlignment="1">
      <alignment horizontal="left" vertical="center"/>
    </xf>
    <xf numFmtId="0" fontId="8" fillId="3" borderId="0" xfId="0" applyFont="1" applyFill="1" applyBorder="1" applyAlignment="1">
      <alignment horizontal="center" vertical="center" wrapText="1"/>
    </xf>
    <xf numFmtId="0" fontId="9" fillId="3" borderId="38" xfId="0" applyFont="1" applyFill="1" applyBorder="1" applyAlignment="1">
      <alignment horizontal="left" vertical="center"/>
    </xf>
    <xf numFmtId="0" fontId="2" fillId="3" borderId="23" xfId="0" applyFont="1" applyFill="1" applyBorder="1" applyAlignment="1">
      <alignment horizontal="center"/>
    </xf>
    <xf numFmtId="0" fontId="18" fillId="4" borderId="9" xfId="0" applyFont="1" applyFill="1" applyBorder="1" applyAlignment="1">
      <alignment horizontal="center" vertical="center" wrapText="1"/>
    </xf>
    <xf numFmtId="9" fontId="11" fillId="4" borderId="24" xfId="0" applyNumberFormat="1" applyFont="1" applyFill="1" applyBorder="1" applyAlignment="1">
      <alignment horizontal="center" vertical="center" wrapText="1"/>
    </xf>
    <xf numFmtId="9" fontId="11" fillId="4" borderId="23" xfId="0" applyNumberFormat="1" applyFont="1" applyFill="1" applyBorder="1" applyAlignment="1">
      <alignment horizontal="center" vertical="center"/>
    </xf>
    <xf numFmtId="9" fontId="11" fillId="4" borderId="13" xfId="0" applyNumberFormat="1" applyFont="1" applyFill="1" applyBorder="1" applyAlignment="1">
      <alignment horizontal="center" vertical="center"/>
    </xf>
    <xf numFmtId="0" fontId="34" fillId="3" borderId="0" xfId="0" applyFont="1" applyFill="1" applyAlignment="1">
      <alignment horizontal="right"/>
    </xf>
    <xf numFmtId="0" fontId="28" fillId="0" borderId="9" xfId="0" applyFont="1" applyBorder="1" applyAlignment="1">
      <alignment horizontal="center" vertical="center"/>
    </xf>
    <xf numFmtId="0" fontId="28" fillId="0" borderId="23" xfId="0" applyFont="1" applyBorder="1" applyAlignment="1">
      <alignment horizontal="center" vertical="center"/>
    </xf>
    <xf numFmtId="0" fontId="28" fillId="0" borderId="13" xfId="0" applyFont="1" applyBorder="1" applyAlignment="1">
      <alignment horizontal="center" vertical="center"/>
    </xf>
    <xf numFmtId="0" fontId="2" fillId="3" borderId="7" xfId="0" applyFont="1" applyFill="1" applyBorder="1" applyAlignment="1">
      <alignment horizontal="center"/>
    </xf>
    <xf numFmtId="170" fontId="8" fillId="5" borderId="2" xfId="3" applyNumberFormat="1" applyFont="1" applyFill="1" applyBorder="1" applyAlignment="1">
      <alignment horizontal="right" vertical="center" wrapText="1"/>
    </xf>
    <xf numFmtId="0" fontId="41" fillId="3" borderId="0" xfId="0" applyFont="1" applyFill="1" applyBorder="1" applyAlignment="1">
      <alignment horizontal="center"/>
    </xf>
    <xf numFmtId="0" fontId="2" fillId="3" borderId="7" xfId="0" applyFont="1" applyFill="1" applyBorder="1" applyAlignment="1">
      <alignment horizontal="center"/>
    </xf>
    <xf numFmtId="0" fontId="8" fillId="3" borderId="16" xfId="0" applyFont="1" applyFill="1" applyBorder="1" applyAlignment="1">
      <alignment horizontal="justify" vertical="center" wrapText="1"/>
    </xf>
    <xf numFmtId="14" fontId="22" fillId="3" borderId="32" xfId="2" applyNumberFormat="1" applyFont="1" applyFill="1" applyBorder="1" applyAlignment="1">
      <alignment horizontal="center" vertical="center" wrapText="1"/>
    </xf>
    <xf numFmtId="0" fontId="29" fillId="5" borderId="46" xfId="0" applyFont="1" applyFill="1" applyBorder="1" applyAlignment="1">
      <alignment horizontal="center" vertical="center" wrapText="1"/>
    </xf>
    <xf numFmtId="0" fontId="29" fillId="5" borderId="37" xfId="0" applyFont="1" applyFill="1" applyBorder="1" applyAlignment="1">
      <alignment horizontal="center" vertical="center"/>
    </xf>
    <xf numFmtId="0" fontId="0" fillId="0" borderId="11" xfId="0" applyBorder="1" applyAlignment="1">
      <alignment horizontal="left"/>
    </xf>
    <xf numFmtId="0" fontId="38" fillId="0" borderId="2" xfId="0" applyFont="1" applyFill="1" applyBorder="1" applyAlignment="1">
      <alignment horizontal="left" wrapText="1"/>
    </xf>
    <xf numFmtId="0" fontId="0" fillId="0" borderId="24" xfId="0" applyBorder="1" applyAlignment="1">
      <alignment horizontal="left"/>
    </xf>
    <xf numFmtId="0" fontId="38" fillId="0" borderId="23" xfId="0" applyFont="1" applyFill="1" applyBorder="1" applyAlignment="1">
      <alignment horizontal="left" wrapText="1"/>
    </xf>
    <xf numFmtId="0" fontId="42" fillId="0" borderId="9" xfId="0" applyFont="1" applyBorder="1" applyAlignment="1">
      <alignment horizontal="left" vertical="center" wrapText="1"/>
    </xf>
    <xf numFmtId="0" fontId="35" fillId="3" borderId="0" xfId="0" applyFont="1" applyFill="1" applyAlignment="1">
      <alignment horizontal="center"/>
    </xf>
    <xf numFmtId="0" fontId="0" fillId="0" borderId="0" xfId="0" applyAlignment="1">
      <alignment horizontal="center"/>
    </xf>
    <xf numFmtId="0" fontId="8" fillId="3" borderId="2" xfId="0" applyFont="1" applyFill="1" applyBorder="1" applyAlignment="1">
      <alignment horizontal="left" vertical="center" wrapText="1"/>
    </xf>
    <xf numFmtId="0" fontId="8" fillId="4" borderId="24" xfId="0" applyFont="1" applyFill="1" applyBorder="1" applyAlignment="1">
      <alignment horizontal="center" vertical="center" wrapText="1"/>
    </xf>
    <xf numFmtId="0" fontId="0" fillId="4" borderId="23" xfId="0" applyFill="1" applyBorder="1" applyAlignment="1"/>
    <xf numFmtId="0" fontId="11" fillId="5" borderId="17" xfId="0" applyFont="1" applyFill="1" applyBorder="1" applyAlignment="1">
      <alignment horizontal="center" vertical="center" wrapText="1"/>
    </xf>
    <xf numFmtId="0" fontId="11" fillId="5" borderId="16" xfId="0" applyFont="1" applyFill="1" applyBorder="1" applyAlignment="1">
      <alignment horizontal="center" vertical="center" wrapText="1"/>
    </xf>
    <xf numFmtId="0" fontId="8" fillId="7" borderId="2" xfId="0" applyFont="1" applyFill="1" applyBorder="1" applyAlignment="1">
      <alignment vertical="center" wrapText="1"/>
    </xf>
    <xf numFmtId="0" fontId="0" fillId="0" borderId="2" xfId="0" applyBorder="1" applyAlignment="1"/>
    <xf numFmtId="0" fontId="2" fillId="12" borderId="0" xfId="0" applyFont="1" applyFill="1" applyAlignment="1">
      <alignment horizontal="center"/>
    </xf>
    <xf numFmtId="0" fontId="4" fillId="3" borderId="0" xfId="0" applyFont="1" applyFill="1" applyBorder="1" applyAlignment="1">
      <alignment horizontal="center" vertical="justify" wrapText="1"/>
    </xf>
    <xf numFmtId="0" fontId="11" fillId="2" borderId="10"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11" borderId="25" xfId="0" applyFont="1" applyFill="1" applyBorder="1" applyAlignment="1">
      <alignment horizontal="center" vertical="center" wrapText="1"/>
    </xf>
    <xf numFmtId="0" fontId="11" fillId="11" borderId="2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3" borderId="17" xfId="0" applyFont="1" applyFill="1" applyBorder="1" applyAlignment="1">
      <alignment horizontal="left" vertical="center" wrapText="1"/>
    </xf>
    <xf numFmtId="0" fontId="11" fillId="3" borderId="15" xfId="0" applyFont="1" applyFill="1" applyBorder="1" applyAlignment="1">
      <alignment horizontal="left" vertical="center" wrapText="1"/>
    </xf>
    <xf numFmtId="0" fontId="11" fillId="3" borderId="14" xfId="0" applyFont="1" applyFill="1" applyBorder="1" applyAlignment="1">
      <alignment vertical="center" wrapText="1"/>
    </xf>
    <xf numFmtId="0" fontId="33" fillId="0" borderId="22" xfId="0" applyFont="1" applyBorder="1" applyAlignment="1">
      <alignment vertical="center" wrapText="1"/>
    </xf>
    <xf numFmtId="0" fontId="33" fillId="0" borderId="15" xfId="0" applyFont="1" applyBorder="1" applyAlignment="1">
      <alignment vertical="center" wrapText="1"/>
    </xf>
    <xf numFmtId="0" fontId="11" fillId="3" borderId="14" xfId="0" applyFont="1" applyFill="1" applyBorder="1" applyAlignment="1">
      <alignment horizontal="left" vertical="center" wrapText="1"/>
    </xf>
    <xf numFmtId="0" fontId="5" fillId="3" borderId="2" xfId="0" applyNumberFormat="1" applyFont="1" applyFill="1" applyBorder="1" applyAlignment="1">
      <alignment horizontal="left" wrapText="1"/>
    </xf>
    <xf numFmtId="0" fontId="0" fillId="0" borderId="2" xfId="0" applyBorder="1" applyAlignment="1">
      <alignment horizontal="left" wrapText="1"/>
    </xf>
    <xf numFmtId="0" fontId="0" fillId="0" borderId="2" xfId="0" applyBorder="1" applyAlignment="1">
      <alignment wrapText="1"/>
    </xf>
    <xf numFmtId="0" fontId="11" fillId="3" borderId="16" xfId="0" applyFont="1" applyFill="1" applyBorder="1" applyAlignment="1">
      <alignment horizontal="left" vertical="center" wrapText="1"/>
    </xf>
    <xf numFmtId="0" fontId="11" fillId="3" borderId="10" xfId="0" applyFont="1" applyFill="1" applyBorder="1" applyAlignment="1">
      <alignment horizontal="left" vertical="center" wrapText="1"/>
    </xf>
    <xf numFmtId="0" fontId="11" fillId="3" borderId="11" xfId="0" applyFont="1" applyFill="1" applyBorder="1" applyAlignment="1">
      <alignment horizontal="left" vertical="center" wrapText="1"/>
    </xf>
    <xf numFmtId="0" fontId="11" fillId="9" borderId="10" xfId="0" applyFont="1" applyFill="1" applyBorder="1" applyAlignment="1">
      <alignment horizontal="center" vertical="center" wrapText="1"/>
    </xf>
    <xf numFmtId="0" fontId="11" fillId="9" borderId="24" xfId="0" applyFont="1" applyFill="1" applyBorder="1" applyAlignment="1">
      <alignment horizontal="center" vertical="center" wrapText="1"/>
    </xf>
    <xf numFmtId="0" fontId="31" fillId="3" borderId="2" xfId="0" applyFont="1" applyFill="1" applyBorder="1" applyAlignment="1">
      <alignment horizontal="center" vertical="center" wrapText="1"/>
    </xf>
    <xf numFmtId="0" fontId="32" fillId="0" borderId="2" xfId="0" applyFont="1" applyBorder="1" applyAlignment="1"/>
    <xf numFmtId="0" fontId="11" fillId="4" borderId="10"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3" borderId="24" xfId="0" applyFont="1" applyFill="1" applyBorder="1" applyAlignment="1">
      <alignment horizontal="left" vertical="center" wrapText="1"/>
    </xf>
    <xf numFmtId="0" fontId="23" fillId="12" borderId="0" xfId="0" applyFont="1" applyFill="1" applyAlignment="1">
      <alignment horizontal="center"/>
    </xf>
    <xf numFmtId="0" fontId="0" fillId="12" borderId="0" xfId="0" applyFill="1" applyAlignment="1"/>
    <xf numFmtId="0" fontId="8" fillId="3" borderId="2" xfId="0" applyFont="1" applyFill="1" applyBorder="1" applyAlignment="1">
      <alignment horizontal="center" vertical="center" wrapText="1"/>
    </xf>
    <xf numFmtId="0" fontId="0" fillId="0" borderId="2" xfId="0" applyBorder="1" applyAlignment="1">
      <alignment horizontal="center" vertical="center" wrapText="1"/>
    </xf>
    <xf numFmtId="0" fontId="9" fillId="8" borderId="2" xfId="0" applyFont="1" applyFill="1" applyBorder="1" applyAlignment="1">
      <alignment horizontal="center" vertical="center" wrapText="1"/>
    </xf>
    <xf numFmtId="0" fontId="33" fillId="8" borderId="2" xfId="0" applyFont="1" applyFill="1" applyBorder="1" applyAlignment="1"/>
    <xf numFmtId="0" fontId="8" fillId="3" borderId="7" xfId="0" applyFont="1" applyFill="1" applyBorder="1" applyAlignment="1">
      <alignment horizontal="left" vertical="center" wrapText="1"/>
    </xf>
    <xf numFmtId="0" fontId="0" fillId="0" borderId="7" xfId="0" applyBorder="1" applyAlignment="1">
      <alignment horizontal="left" wrapText="1"/>
    </xf>
    <xf numFmtId="0" fontId="11" fillId="11" borderId="33" xfId="0" applyFont="1" applyFill="1" applyBorder="1" applyAlignment="1">
      <alignment horizontal="center" vertical="center" wrapText="1"/>
    </xf>
    <xf numFmtId="0" fontId="11" fillId="11" borderId="34" xfId="0" applyFont="1" applyFill="1" applyBorder="1" applyAlignment="1">
      <alignment horizontal="center" vertical="center" wrapText="1"/>
    </xf>
    <xf numFmtId="167" fontId="11" fillId="3" borderId="38" xfId="0" applyNumberFormat="1" applyFont="1" applyFill="1" applyBorder="1" applyAlignment="1">
      <alignment horizontal="center" vertical="center"/>
    </xf>
    <xf numFmtId="167" fontId="11" fillId="3" borderId="36" xfId="0" applyNumberFormat="1" applyFont="1" applyFill="1" applyBorder="1" applyAlignment="1">
      <alignment horizontal="center" vertical="center"/>
    </xf>
    <xf numFmtId="167" fontId="11" fillId="3" borderId="33" xfId="0" applyNumberFormat="1" applyFont="1" applyFill="1" applyBorder="1" applyAlignment="1">
      <alignment horizontal="center" vertical="center"/>
    </xf>
    <xf numFmtId="167" fontId="15" fillId="3" borderId="33" xfId="0" applyNumberFormat="1" applyFont="1" applyFill="1" applyBorder="1" applyAlignment="1">
      <alignment horizontal="center" vertical="center"/>
    </xf>
    <xf numFmtId="167" fontId="15" fillId="3" borderId="36" xfId="0" applyNumberFormat="1" applyFont="1" applyFill="1" applyBorder="1" applyAlignment="1">
      <alignment horizontal="center" vertical="center"/>
    </xf>
    <xf numFmtId="169" fontId="16" fillId="3" borderId="33" xfId="0" applyNumberFormat="1" applyFont="1" applyFill="1" applyBorder="1" applyAlignment="1">
      <alignment horizontal="center" vertical="center"/>
    </xf>
    <xf numFmtId="169" fontId="16" fillId="3" borderId="39" xfId="0" applyNumberFormat="1" applyFont="1" applyFill="1" applyBorder="1" applyAlignment="1">
      <alignment horizontal="center" vertical="center"/>
    </xf>
    <xf numFmtId="169" fontId="16" fillId="3" borderId="36" xfId="0" applyNumberFormat="1" applyFont="1" applyFill="1" applyBorder="1" applyAlignment="1">
      <alignment horizontal="center" vertical="center"/>
    </xf>
    <xf numFmtId="169" fontId="16" fillId="3" borderId="3" xfId="0" applyNumberFormat="1" applyFont="1" applyFill="1" applyBorder="1" applyAlignment="1">
      <alignment horizontal="center" vertical="center"/>
    </xf>
    <xf numFmtId="169" fontId="16" fillId="3" borderId="32" xfId="0" applyNumberFormat="1" applyFont="1" applyFill="1" applyBorder="1" applyAlignment="1">
      <alignment horizontal="center" vertical="center"/>
    </xf>
    <xf numFmtId="167" fontId="15" fillId="3" borderId="38" xfId="0" applyNumberFormat="1" applyFont="1" applyFill="1" applyBorder="1" applyAlignment="1">
      <alignment horizontal="center" vertical="center"/>
    </xf>
    <xf numFmtId="167" fontId="15" fillId="3" borderId="34" xfId="0" applyNumberFormat="1" applyFont="1" applyFill="1" applyBorder="1" applyAlignment="1">
      <alignment horizontal="center" vertical="center"/>
    </xf>
    <xf numFmtId="167" fontId="26" fillId="3" borderId="38" xfId="0" applyNumberFormat="1" applyFont="1" applyFill="1" applyBorder="1" applyAlignment="1">
      <alignment horizontal="center" vertical="center"/>
    </xf>
    <xf numFmtId="167" fontId="26" fillId="3" borderId="36" xfId="0" applyNumberFormat="1" applyFont="1" applyFill="1" applyBorder="1" applyAlignment="1">
      <alignment horizontal="center" vertical="center"/>
    </xf>
    <xf numFmtId="167" fontId="11" fillId="3" borderId="34" xfId="0" applyNumberFormat="1" applyFont="1" applyFill="1" applyBorder="1" applyAlignment="1">
      <alignment horizontal="center" vertical="center"/>
    </xf>
    <xf numFmtId="42" fontId="8" fillId="3" borderId="2" xfId="3" applyFont="1" applyFill="1" applyBorder="1" applyAlignment="1">
      <alignment horizontal="center" vertical="center"/>
    </xf>
    <xf numFmtId="0" fontId="11" fillId="11" borderId="25" xfId="0" applyFont="1" applyFill="1" applyBorder="1" applyAlignment="1">
      <alignment horizontal="center" vertical="center"/>
    </xf>
    <xf numFmtId="0" fontId="11" fillId="11" borderId="40" xfId="0" applyFont="1" applyFill="1" applyBorder="1" applyAlignment="1">
      <alignment horizontal="center" vertical="center"/>
    </xf>
    <xf numFmtId="0" fontId="11" fillId="11" borderId="41" xfId="0" applyFont="1" applyFill="1" applyBorder="1" applyAlignment="1">
      <alignment horizontal="center" vertical="center" wrapText="1"/>
    </xf>
    <xf numFmtId="0" fontId="11" fillId="11" borderId="6" xfId="0" applyFont="1" applyFill="1" applyBorder="1" applyAlignment="1">
      <alignment horizontal="center" vertical="center" wrapText="1"/>
    </xf>
    <xf numFmtId="0" fontId="11" fillId="11" borderId="42" xfId="0" applyFont="1" applyFill="1" applyBorder="1" applyAlignment="1">
      <alignment horizontal="center" vertical="center" wrapText="1"/>
    </xf>
    <xf numFmtId="0" fontId="11" fillId="2" borderId="18" xfId="0" applyFont="1" applyFill="1" applyBorder="1" applyAlignment="1">
      <alignment horizontal="center" vertical="center"/>
    </xf>
    <xf numFmtId="0" fontId="11" fillId="2" borderId="26" xfId="0" applyFont="1" applyFill="1" applyBorder="1" applyAlignment="1">
      <alignment horizontal="center" vertical="center"/>
    </xf>
    <xf numFmtId="167" fontId="11" fillId="3" borderId="19" xfId="0" applyNumberFormat="1" applyFont="1" applyFill="1" applyBorder="1" applyAlignment="1">
      <alignment horizontal="center" vertical="center"/>
    </xf>
    <xf numFmtId="167" fontId="11" fillId="3" borderId="31" xfId="0" applyNumberFormat="1" applyFont="1" applyFill="1" applyBorder="1" applyAlignment="1">
      <alignment horizontal="center" vertical="center"/>
    </xf>
    <xf numFmtId="167" fontId="11" fillId="3" borderId="21" xfId="0" applyNumberFormat="1" applyFont="1" applyFill="1" applyBorder="1" applyAlignment="1">
      <alignment horizontal="center" vertical="center"/>
    </xf>
    <xf numFmtId="167" fontId="11" fillId="3" borderId="29" xfId="0" applyNumberFormat="1" applyFont="1" applyFill="1" applyBorder="1" applyAlignment="1">
      <alignment horizontal="center" vertical="center"/>
    </xf>
    <xf numFmtId="167" fontId="11" fillId="3" borderId="12" xfId="0" applyNumberFormat="1" applyFont="1" applyFill="1" applyBorder="1" applyAlignment="1">
      <alignment horizontal="center" vertical="center"/>
    </xf>
    <xf numFmtId="167" fontId="11" fillId="3" borderId="27" xfId="0" applyNumberFormat="1" applyFont="1" applyFill="1" applyBorder="1" applyAlignment="1">
      <alignment horizontal="center" vertical="center"/>
    </xf>
    <xf numFmtId="169" fontId="16" fillId="3" borderId="12" xfId="0" applyNumberFormat="1" applyFont="1" applyFill="1" applyBorder="1" applyAlignment="1">
      <alignment horizontal="center" vertical="center"/>
    </xf>
    <xf numFmtId="169" fontId="16" fillId="3" borderId="27" xfId="0" applyNumberFormat="1" applyFont="1" applyFill="1" applyBorder="1" applyAlignment="1">
      <alignment horizontal="center" vertical="center"/>
    </xf>
    <xf numFmtId="169" fontId="16" fillId="3" borderId="20" xfId="0" applyNumberFormat="1" applyFont="1" applyFill="1" applyBorder="1" applyAlignment="1">
      <alignment horizontal="center" vertical="center"/>
    </xf>
    <xf numFmtId="169" fontId="16" fillId="3" borderId="30" xfId="0" applyNumberFormat="1" applyFont="1" applyFill="1" applyBorder="1" applyAlignment="1">
      <alignment horizontal="center" vertical="center"/>
    </xf>
    <xf numFmtId="169" fontId="16" fillId="3" borderId="21" xfId="0" applyNumberFormat="1" applyFont="1" applyFill="1" applyBorder="1" applyAlignment="1">
      <alignment horizontal="center" vertical="center"/>
    </xf>
    <xf numFmtId="169" fontId="16" fillId="3" borderId="29" xfId="0" applyNumberFormat="1" applyFont="1" applyFill="1" applyBorder="1" applyAlignment="1">
      <alignment horizontal="center" vertical="center"/>
    </xf>
    <xf numFmtId="169" fontId="8" fillId="3" borderId="3" xfId="0" applyNumberFormat="1" applyFont="1" applyFill="1" applyBorder="1" applyAlignment="1">
      <alignment horizontal="center" vertical="center"/>
    </xf>
    <xf numFmtId="169" fontId="8" fillId="3" borderId="4" xfId="0" applyNumberFormat="1" applyFont="1" applyFill="1" applyBorder="1" applyAlignment="1">
      <alignment horizontal="center" vertical="center"/>
    </xf>
    <xf numFmtId="0" fontId="2" fillId="0" borderId="2" xfId="0" applyFont="1" applyBorder="1" applyAlignment="1">
      <alignment horizontal="center"/>
    </xf>
    <xf numFmtId="0" fontId="2" fillId="0" borderId="9" xfId="0" applyFont="1" applyBorder="1" applyAlignment="1">
      <alignment horizontal="center"/>
    </xf>
    <xf numFmtId="0" fontId="2" fillId="0" borderId="23" xfId="0" applyFont="1" applyBorder="1" applyAlignment="1">
      <alignment horizontal="center"/>
    </xf>
    <xf numFmtId="0" fontId="2" fillId="0" borderId="13" xfId="0" applyFont="1" applyBorder="1" applyAlignment="1">
      <alignment horizontal="center"/>
    </xf>
    <xf numFmtId="3" fontId="11" fillId="3" borderId="2" xfId="1" applyNumberFormat="1"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40" xfId="0" applyFont="1" applyFill="1" applyBorder="1" applyAlignment="1">
      <alignment horizontal="center" vertical="center" wrapText="1"/>
    </xf>
    <xf numFmtId="0" fontId="2" fillId="3" borderId="7" xfId="0" applyFont="1" applyFill="1" applyBorder="1" applyAlignment="1">
      <alignment horizontal="center"/>
    </xf>
    <xf numFmtId="0" fontId="2" fillId="3" borderId="8" xfId="0" applyFont="1" applyFill="1" applyBorder="1" applyAlignment="1">
      <alignment horizontal="center"/>
    </xf>
    <xf numFmtId="0" fontId="11" fillId="5" borderId="25" xfId="0" applyFont="1" applyFill="1" applyBorder="1" applyAlignment="1">
      <alignment horizontal="center" vertical="center" wrapText="1"/>
    </xf>
    <xf numFmtId="0" fontId="11" fillId="5" borderId="26" xfId="0" applyFont="1" applyFill="1" applyBorder="1" applyAlignment="1">
      <alignment horizontal="center" vertical="center" wrapText="1"/>
    </xf>
    <xf numFmtId="167" fontId="11" fillId="3" borderId="6" xfId="0" applyNumberFormat="1" applyFont="1" applyFill="1" applyBorder="1" applyAlignment="1">
      <alignment horizontal="center" vertical="center"/>
    </xf>
    <xf numFmtId="167" fontId="11" fillId="3" borderId="28" xfId="0" applyNumberFormat="1" applyFont="1" applyFill="1" applyBorder="1" applyAlignment="1">
      <alignment horizontal="center" vertical="center"/>
    </xf>
    <xf numFmtId="0" fontId="11" fillId="9" borderId="25" xfId="0" applyFont="1" applyFill="1" applyBorder="1" applyAlignment="1">
      <alignment horizontal="center" vertical="center"/>
    </xf>
    <xf numFmtId="0" fontId="11" fillId="9" borderId="26" xfId="0" applyFont="1" applyFill="1" applyBorder="1" applyAlignment="1">
      <alignment horizontal="center" vertical="center"/>
    </xf>
    <xf numFmtId="167" fontId="26" fillId="3" borderId="19" xfId="0" applyNumberFormat="1" applyFont="1" applyFill="1" applyBorder="1" applyAlignment="1">
      <alignment horizontal="center" vertical="center"/>
    </xf>
    <xf numFmtId="167" fontId="26" fillId="3" borderId="31" xfId="0" applyNumberFormat="1" applyFont="1" applyFill="1" applyBorder="1" applyAlignment="1">
      <alignment horizontal="center" vertical="center"/>
    </xf>
    <xf numFmtId="167" fontId="26" fillId="3" borderId="21" xfId="0" applyNumberFormat="1" applyFont="1" applyFill="1" applyBorder="1" applyAlignment="1">
      <alignment horizontal="center" vertical="center"/>
    </xf>
    <xf numFmtId="167" fontId="26" fillId="3" borderId="29" xfId="0" applyNumberFormat="1" applyFont="1" applyFill="1" applyBorder="1" applyAlignment="1">
      <alignment horizontal="center" vertical="center"/>
    </xf>
    <xf numFmtId="0" fontId="20" fillId="0" borderId="10"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11" xfId="0" applyFont="1" applyBorder="1" applyAlignment="1">
      <alignment horizontal="center" vertical="center"/>
    </xf>
    <xf numFmtId="0" fontId="20" fillId="0" borderId="2" xfId="0" applyFont="1" applyBorder="1" applyAlignment="1">
      <alignment horizontal="center" vertical="center"/>
    </xf>
    <xf numFmtId="0" fontId="20" fillId="0" borderId="9"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21" fillId="0" borderId="9" xfId="0" applyFont="1" applyBorder="1" applyAlignment="1">
      <alignment horizontal="center" vertical="center"/>
    </xf>
    <xf numFmtId="0" fontId="0" fillId="0" borderId="12" xfId="0" applyBorder="1" applyAlignment="1"/>
    <xf numFmtId="0" fontId="0" fillId="0" borderId="45" xfId="0" applyBorder="1" applyAlignment="1"/>
    <xf numFmtId="0" fontId="0" fillId="0" borderId="41" xfId="0" applyBorder="1" applyAlignment="1"/>
    <xf numFmtId="0" fontId="37" fillId="3" borderId="0" xfId="0" applyFont="1" applyFill="1" applyAlignment="1">
      <alignment horizontal="right"/>
    </xf>
    <xf numFmtId="0" fontId="32" fillId="0" borderId="0" xfId="0" applyFont="1" applyAlignment="1">
      <alignment horizontal="right"/>
    </xf>
    <xf numFmtId="0" fontId="0" fillId="0" borderId="0" xfId="0" applyAlignment="1"/>
    <xf numFmtId="0" fontId="29" fillId="5" borderId="19" xfId="0" applyFont="1" applyFill="1" applyBorder="1" applyAlignment="1">
      <alignment horizontal="center" vertical="center"/>
    </xf>
    <xf numFmtId="0" fontId="29" fillId="5" borderId="31" xfId="0" applyFont="1" applyFill="1" applyBorder="1" applyAlignment="1">
      <alignment horizontal="center" vertical="center"/>
    </xf>
    <xf numFmtId="0" fontId="30" fillId="7" borderId="10" xfId="0" applyFont="1" applyFill="1" applyBorder="1" applyAlignment="1">
      <alignment horizontal="left" vertical="center"/>
    </xf>
    <xf numFmtId="0" fontId="0" fillId="0" borderId="7" xfId="0" applyBorder="1" applyAlignment="1">
      <alignment horizontal="left" vertical="center"/>
    </xf>
  </cellXfs>
  <cellStyles count="5">
    <cellStyle name="Millares" xfId="1" builtinId="3"/>
    <cellStyle name="Moneda" xfId="4" builtinId="4"/>
    <cellStyle name="Moneda [0]" xfId="3" builtinId="7"/>
    <cellStyle name="Normal" xfId="0" builtinId="0"/>
    <cellStyle name="Porcentaje" xfId="2" builtinId="5"/>
  </cellStyles>
  <dxfs count="0"/>
  <tableStyles count="0" defaultTableStyle="TableStyleMedium2" defaultPivotStyle="PivotStyleLight16"/>
  <colors>
    <mruColors>
      <color rgb="FFA7FFFF"/>
      <color rgb="FF009999"/>
      <color rgb="FFFFFF99"/>
      <color rgb="FFFFCC00"/>
      <color rgb="FFC6E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2239735</xdr:colOff>
      <xdr:row>1</xdr:row>
      <xdr:rowOff>54429</xdr:rowOff>
    </xdr:from>
    <xdr:to>
      <xdr:col>0</xdr:col>
      <xdr:colOff>2620735</xdr:colOff>
      <xdr:row>3</xdr:row>
      <xdr:rowOff>6804</xdr:rowOff>
    </xdr:to>
    <xdr:pic>
      <xdr:nvPicPr>
        <xdr:cNvPr id="2" name="Picture 1">
          <a:extLst>
            <a:ext uri="{FF2B5EF4-FFF2-40B4-BE49-F238E27FC236}">
              <a16:creationId xmlns:a16="http://schemas.microsoft.com/office/drawing/2014/main" id="{67EB2410-A40B-4E4E-B4E9-40ECC350227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39735" y="216354"/>
          <a:ext cx="381000" cy="4667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2239735</xdr:colOff>
      <xdr:row>1</xdr:row>
      <xdr:rowOff>54429</xdr:rowOff>
    </xdr:from>
    <xdr:to>
      <xdr:col>0</xdr:col>
      <xdr:colOff>2620735</xdr:colOff>
      <xdr:row>3</xdr:row>
      <xdr:rowOff>6804</xdr:rowOff>
    </xdr:to>
    <xdr:pic>
      <xdr:nvPicPr>
        <xdr:cNvPr id="2" name="Picture 1">
          <a:extLst>
            <a:ext uri="{FF2B5EF4-FFF2-40B4-BE49-F238E27FC236}">
              <a16:creationId xmlns:a16="http://schemas.microsoft.com/office/drawing/2014/main" id="{416BF2BB-26AF-4A7C-937D-9C46F89D5D6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239735" y="216354"/>
          <a:ext cx="381000" cy="4667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B6342-74A5-4801-A75B-48726C55DF92}">
  <dimension ref="A1:AY207"/>
  <sheetViews>
    <sheetView tabSelected="1" workbookViewId="0">
      <selection activeCell="A22" sqref="A22:E22"/>
    </sheetView>
  </sheetViews>
  <sheetFormatPr baseColWidth="10" defaultColWidth="11.42578125" defaultRowHeight="12.75" x14ac:dyDescent="0.2"/>
  <cols>
    <col min="1" max="1" width="72.28515625" style="1" customWidth="1"/>
    <col min="2" max="10" width="37.5703125" style="1" customWidth="1"/>
    <col min="11" max="51" width="11.42578125" style="2"/>
    <col min="52" max="16384" width="11.42578125" style="1"/>
  </cols>
  <sheetData>
    <row r="1" spans="1:10" s="2" customFormat="1" x14ac:dyDescent="0.2"/>
    <row r="2" spans="1:10" s="2" customFormat="1" ht="20.25" customHeight="1" x14ac:dyDescent="0.2">
      <c r="A2" s="124"/>
      <c r="B2" s="124"/>
      <c r="C2" s="124"/>
      <c r="D2" s="74"/>
      <c r="E2" s="74"/>
      <c r="F2" s="74"/>
      <c r="G2" s="74"/>
      <c r="H2" s="74"/>
      <c r="I2" s="74"/>
      <c r="J2" s="74"/>
    </row>
    <row r="3" spans="1:10" s="2" customFormat="1" ht="20.25" customHeight="1" x14ac:dyDescent="0.2">
      <c r="A3" s="74"/>
      <c r="B3" s="150" t="s">
        <v>41</v>
      </c>
      <c r="C3" s="150"/>
      <c r="D3" s="151"/>
      <c r="E3" s="74"/>
      <c r="F3" s="74"/>
      <c r="G3" s="74"/>
      <c r="H3" s="74"/>
      <c r="I3" s="74"/>
      <c r="J3" s="74"/>
    </row>
    <row r="4" spans="1:10" s="2" customFormat="1" ht="9.75" customHeight="1" x14ac:dyDescent="0.2">
      <c r="A4" s="75"/>
      <c r="B4" s="150"/>
      <c r="C4" s="150"/>
      <c r="D4" s="151"/>
      <c r="E4" s="74"/>
      <c r="F4" s="74"/>
      <c r="G4" s="74"/>
      <c r="H4" s="74"/>
      <c r="I4" s="74"/>
      <c r="J4" s="74"/>
    </row>
    <row r="5" spans="1:10" s="12" customFormat="1" ht="14.25" customHeight="1" x14ac:dyDescent="0.2">
      <c r="A5" s="76" t="s">
        <v>0</v>
      </c>
      <c r="B5" s="150"/>
      <c r="C5" s="150"/>
      <c r="D5" s="151"/>
      <c r="E5" s="77"/>
      <c r="F5" s="77"/>
      <c r="G5" s="77"/>
      <c r="H5" s="77"/>
      <c r="I5" s="77"/>
      <c r="J5" s="77"/>
    </row>
    <row r="6" spans="1:10" s="12" customFormat="1" ht="15.75" customHeight="1" x14ac:dyDescent="0.2">
      <c r="A6" s="78" t="s">
        <v>44</v>
      </c>
      <c r="B6" s="77"/>
      <c r="C6" s="77"/>
      <c r="D6" s="77"/>
      <c r="E6" s="77"/>
      <c r="F6" s="77"/>
      <c r="G6" s="77"/>
      <c r="H6" s="77"/>
      <c r="I6" s="77"/>
      <c r="J6" s="77"/>
    </row>
    <row r="7" spans="1:10" s="2" customFormat="1" x14ac:dyDescent="0.2">
      <c r="A7" s="74"/>
      <c r="B7" s="74"/>
      <c r="C7" s="74"/>
      <c r="D7" s="74"/>
      <c r="E7" s="74"/>
      <c r="F7" s="74"/>
      <c r="G7" s="74"/>
      <c r="H7" s="74"/>
      <c r="I7" s="74"/>
      <c r="J7" s="74"/>
    </row>
    <row r="8" spans="1:10" s="2" customFormat="1" x14ac:dyDescent="0.2">
      <c r="A8" s="125"/>
      <c r="B8" s="125"/>
      <c r="C8" s="125"/>
    </row>
    <row r="9" spans="1:10" s="2" customFormat="1" ht="91.5" customHeight="1" x14ac:dyDescent="0.35">
      <c r="A9" s="137" t="s">
        <v>79</v>
      </c>
      <c r="B9" s="137"/>
      <c r="C9" s="137"/>
      <c r="D9" s="137"/>
      <c r="E9" s="138"/>
    </row>
    <row r="10" spans="1:10" s="2" customFormat="1" ht="15" customHeight="1" x14ac:dyDescent="0.2">
      <c r="A10" s="13"/>
      <c r="B10" s="13"/>
      <c r="C10" s="13"/>
      <c r="D10" s="13"/>
      <c r="E10" s="13"/>
      <c r="F10" s="13"/>
      <c r="G10" s="13"/>
      <c r="H10" s="13"/>
      <c r="I10" s="13"/>
      <c r="J10" s="13"/>
    </row>
    <row r="11" spans="1:10" s="16" customFormat="1" ht="23.25" x14ac:dyDescent="0.2">
      <c r="A11" s="14" t="s">
        <v>1</v>
      </c>
      <c r="B11" s="11">
        <v>133475000</v>
      </c>
      <c r="C11" s="15"/>
      <c r="D11" s="19"/>
      <c r="E11" s="15"/>
      <c r="F11" s="15"/>
      <c r="G11" s="15"/>
      <c r="H11" s="15"/>
      <c r="I11" s="15"/>
      <c r="J11" s="15"/>
    </row>
    <row r="12" spans="1:10" s="16" customFormat="1" ht="23.25" x14ac:dyDescent="0.2">
      <c r="A12" s="17" t="s">
        <v>2</v>
      </c>
      <c r="B12" s="18" t="s">
        <v>80</v>
      </c>
      <c r="C12" s="19"/>
      <c r="D12" s="19"/>
      <c r="E12" s="19"/>
      <c r="F12" s="19"/>
      <c r="G12" s="19"/>
      <c r="H12" s="19"/>
      <c r="I12" s="19"/>
      <c r="J12" s="19"/>
    </row>
    <row r="13" spans="1:10" s="12" customFormat="1" ht="18.75" customHeight="1" thickBot="1" x14ac:dyDescent="0.25">
      <c r="A13" s="20"/>
      <c r="B13" s="21"/>
      <c r="C13" s="21"/>
      <c r="D13" s="21"/>
      <c r="E13" s="21"/>
      <c r="F13" s="21"/>
      <c r="G13" s="21"/>
      <c r="H13" s="21"/>
      <c r="I13" s="21"/>
      <c r="J13" s="21"/>
    </row>
    <row r="14" spans="1:10" s="24" customFormat="1" ht="15.75" x14ac:dyDescent="0.2">
      <c r="A14" s="128" t="s">
        <v>3</v>
      </c>
      <c r="B14" s="38">
        <v>1</v>
      </c>
      <c r="C14" s="176">
        <v>2</v>
      </c>
      <c r="D14" s="177"/>
      <c r="E14" s="38">
        <v>3</v>
      </c>
      <c r="F14" s="176">
        <v>4</v>
      </c>
      <c r="G14" s="177"/>
      <c r="H14" s="176">
        <v>5</v>
      </c>
      <c r="I14" s="177"/>
      <c r="J14" s="38">
        <v>6</v>
      </c>
    </row>
    <row r="15" spans="1:10" s="24" customFormat="1" ht="15.75" customHeight="1" x14ac:dyDescent="0.2">
      <c r="A15" s="129"/>
      <c r="B15" s="158" t="s">
        <v>58</v>
      </c>
      <c r="C15" s="130" t="s">
        <v>60</v>
      </c>
      <c r="D15" s="178"/>
      <c r="E15" s="158" t="s">
        <v>65</v>
      </c>
      <c r="F15" s="130" t="s">
        <v>67</v>
      </c>
      <c r="G15" s="178"/>
      <c r="H15" s="130" t="s">
        <v>72</v>
      </c>
      <c r="I15" s="178"/>
      <c r="J15" s="158" t="s">
        <v>77</v>
      </c>
    </row>
    <row r="16" spans="1:10" s="25" customFormat="1" ht="60" customHeight="1" thickBot="1" x14ac:dyDescent="0.3">
      <c r="A16" s="130"/>
      <c r="B16" s="159"/>
      <c r="C16" s="179"/>
      <c r="D16" s="180"/>
      <c r="E16" s="159"/>
      <c r="F16" s="179"/>
      <c r="G16" s="180"/>
      <c r="H16" s="179"/>
      <c r="I16" s="180"/>
      <c r="J16" s="159"/>
    </row>
    <row r="17" spans="1:10" s="27" customFormat="1" ht="18" customHeight="1" x14ac:dyDescent="0.25">
      <c r="A17" s="39" t="s">
        <v>4</v>
      </c>
      <c r="B17" s="49">
        <v>1</v>
      </c>
      <c r="C17" s="49">
        <v>0.5</v>
      </c>
      <c r="D17" s="81">
        <v>0.5</v>
      </c>
      <c r="E17" s="49">
        <v>1</v>
      </c>
      <c r="F17" s="49">
        <v>0.5</v>
      </c>
      <c r="G17" s="81">
        <v>0.5</v>
      </c>
      <c r="H17" s="49">
        <v>0.5</v>
      </c>
      <c r="I17" s="81">
        <v>0.5</v>
      </c>
      <c r="J17" s="49">
        <v>1</v>
      </c>
    </row>
    <row r="18" spans="1:10" s="28" customFormat="1" ht="21" customHeight="1" x14ac:dyDescent="0.2">
      <c r="A18" s="40" t="s">
        <v>5</v>
      </c>
      <c r="B18" s="68" t="s">
        <v>58</v>
      </c>
      <c r="C18" s="68" t="s">
        <v>61</v>
      </c>
      <c r="D18" s="83" t="s">
        <v>62</v>
      </c>
      <c r="E18" s="68" t="s">
        <v>65</v>
      </c>
      <c r="F18" s="68" t="s">
        <v>68</v>
      </c>
      <c r="G18" s="83" t="s">
        <v>69</v>
      </c>
      <c r="H18" s="68" t="s">
        <v>76</v>
      </c>
      <c r="I18" s="83" t="s">
        <v>73</v>
      </c>
      <c r="J18" s="68" t="s">
        <v>77</v>
      </c>
    </row>
    <row r="19" spans="1:10" s="3" customFormat="1" ht="21.75" customHeight="1" x14ac:dyDescent="0.25">
      <c r="A19" s="41" t="s">
        <v>6</v>
      </c>
      <c r="B19" s="53" t="s">
        <v>59</v>
      </c>
      <c r="C19" s="53" t="s">
        <v>63</v>
      </c>
      <c r="D19" s="82" t="s">
        <v>64</v>
      </c>
      <c r="E19" s="53" t="s">
        <v>66</v>
      </c>
      <c r="F19" s="53" t="s">
        <v>70</v>
      </c>
      <c r="G19" s="82" t="s">
        <v>71</v>
      </c>
      <c r="H19" s="53" t="s">
        <v>74</v>
      </c>
      <c r="I19" s="82" t="s">
        <v>75</v>
      </c>
      <c r="J19" s="53" t="s">
        <v>78</v>
      </c>
    </row>
    <row r="20" spans="1:10" s="3" customFormat="1" ht="48.75" customHeight="1" thickBot="1" x14ac:dyDescent="0.3">
      <c r="A20" s="42" t="s">
        <v>7</v>
      </c>
      <c r="B20" s="62" t="s">
        <v>50</v>
      </c>
      <c r="C20" s="62" t="s">
        <v>50</v>
      </c>
      <c r="D20" s="84" t="s">
        <v>50</v>
      </c>
      <c r="E20" s="62" t="s">
        <v>50</v>
      </c>
      <c r="F20" s="62" t="s">
        <v>50</v>
      </c>
      <c r="G20" s="84" t="s">
        <v>50</v>
      </c>
      <c r="H20" s="62" t="s">
        <v>50</v>
      </c>
      <c r="I20" s="84" t="s">
        <v>50</v>
      </c>
      <c r="J20" s="62" t="s">
        <v>50</v>
      </c>
    </row>
    <row r="21" spans="1:10" s="3" customFormat="1" ht="23.25" customHeight="1" x14ac:dyDescent="0.25">
      <c r="A21" s="79"/>
      <c r="B21" s="80"/>
      <c r="C21" s="80"/>
      <c r="D21" s="80"/>
    </row>
    <row r="22" spans="1:10" s="15" customFormat="1" ht="78.75" customHeight="1" thickBot="1" x14ac:dyDescent="0.25">
      <c r="A22" s="117" t="s">
        <v>54</v>
      </c>
      <c r="B22" s="139"/>
      <c r="C22" s="139"/>
      <c r="D22" s="139"/>
      <c r="E22" s="139"/>
    </row>
    <row r="23" spans="1:10" s="3" customFormat="1" ht="34.5" customHeight="1" thickBot="1" x14ac:dyDescent="0.3">
      <c r="A23" s="106" t="s">
        <v>8</v>
      </c>
      <c r="B23" s="107" t="s">
        <v>51</v>
      </c>
      <c r="C23" s="107" t="s">
        <v>51</v>
      </c>
      <c r="D23" s="107" t="s">
        <v>51</v>
      </c>
      <c r="E23" s="107" t="s">
        <v>51</v>
      </c>
      <c r="F23" s="85" t="s">
        <v>51</v>
      </c>
      <c r="G23" s="86" t="s">
        <v>51</v>
      </c>
      <c r="H23" s="85" t="s">
        <v>51</v>
      </c>
      <c r="I23" s="86" t="s">
        <v>51</v>
      </c>
      <c r="J23" s="85" t="s">
        <v>51</v>
      </c>
    </row>
    <row r="24" spans="1:10" s="3" customFormat="1" ht="29.25" customHeight="1" x14ac:dyDescent="0.25">
      <c r="A24" s="22"/>
    </row>
    <row r="25" spans="1:10" s="23" customFormat="1" ht="12.75" customHeight="1" x14ac:dyDescent="0.3">
      <c r="A25" s="154" t="s">
        <v>55</v>
      </c>
      <c r="B25" s="155"/>
      <c r="C25" s="155"/>
      <c r="D25" s="155"/>
    </row>
    <row r="26" spans="1:10" s="5" customFormat="1" x14ac:dyDescent="0.2">
      <c r="A26" s="155"/>
      <c r="B26" s="155"/>
      <c r="C26" s="155"/>
      <c r="D26" s="155"/>
    </row>
    <row r="27" spans="1:10" s="2" customFormat="1" ht="31.9" customHeight="1" x14ac:dyDescent="0.2">
      <c r="A27" s="87" t="s">
        <v>31</v>
      </c>
      <c r="B27" s="152" t="s">
        <v>81</v>
      </c>
      <c r="C27" s="153"/>
      <c r="D27" s="123"/>
    </row>
    <row r="28" spans="1:10" s="2" customFormat="1" ht="30.6" customHeight="1" x14ac:dyDescent="0.2">
      <c r="A28" s="88" t="s">
        <v>32</v>
      </c>
      <c r="B28" s="152" t="s">
        <v>82</v>
      </c>
      <c r="C28" s="153"/>
      <c r="D28" s="123"/>
    </row>
    <row r="29" spans="1:10" s="2" customFormat="1" ht="35.25" customHeight="1" x14ac:dyDescent="0.2">
      <c r="A29" s="87" t="s">
        <v>33</v>
      </c>
      <c r="B29" s="152" t="s">
        <v>83</v>
      </c>
      <c r="C29" s="153"/>
      <c r="D29" s="123"/>
    </row>
    <row r="30" spans="1:10" s="2" customFormat="1" ht="70.5" customHeight="1" x14ac:dyDescent="0.2">
      <c r="A30" s="152" t="s">
        <v>56</v>
      </c>
      <c r="B30" s="123"/>
      <c r="C30" s="123"/>
      <c r="D30" s="123"/>
    </row>
    <row r="31" spans="1:10" s="2" customFormat="1" ht="18.75" x14ac:dyDescent="0.2">
      <c r="A31" s="4"/>
    </row>
    <row r="32" spans="1:10" s="5" customFormat="1" ht="14.25" customHeight="1" thickBot="1" x14ac:dyDescent="0.25">
      <c r="A32" s="4"/>
    </row>
    <row r="33" spans="1:10" s="3" customFormat="1" ht="15.75" customHeight="1" x14ac:dyDescent="0.25">
      <c r="A33" s="126" t="s">
        <v>9</v>
      </c>
      <c r="B33" s="37" t="s">
        <v>58</v>
      </c>
      <c r="C33" s="181" t="s">
        <v>60</v>
      </c>
      <c r="D33" s="182"/>
      <c r="E33" s="37" t="s">
        <v>65</v>
      </c>
      <c r="F33" s="181" t="s">
        <v>67</v>
      </c>
      <c r="G33" s="182"/>
      <c r="H33" s="181" t="s">
        <v>72</v>
      </c>
      <c r="I33" s="182"/>
      <c r="J33" s="37" t="s">
        <v>77</v>
      </c>
    </row>
    <row r="34" spans="1:10" s="9" customFormat="1" ht="11.25" customHeight="1" thickBot="1" x14ac:dyDescent="0.25">
      <c r="A34" s="127"/>
      <c r="B34" s="65" t="s">
        <v>58</v>
      </c>
      <c r="C34" s="65" t="s">
        <v>61</v>
      </c>
      <c r="D34" s="65" t="s">
        <v>62</v>
      </c>
      <c r="E34" s="65" t="s">
        <v>65</v>
      </c>
      <c r="F34" s="65" t="s">
        <v>68</v>
      </c>
      <c r="G34" s="65" t="s">
        <v>69</v>
      </c>
      <c r="H34" s="65" t="s">
        <v>76</v>
      </c>
      <c r="I34" s="65" t="s">
        <v>73</v>
      </c>
      <c r="J34" s="65" t="s">
        <v>77</v>
      </c>
    </row>
    <row r="35" spans="1:10" s="3" customFormat="1" ht="15.75" x14ac:dyDescent="0.25">
      <c r="A35" s="131" t="s">
        <v>10</v>
      </c>
      <c r="B35" s="160">
        <v>10.161976954114223</v>
      </c>
      <c r="C35" s="183">
        <v>7.0608318593015618</v>
      </c>
      <c r="D35" s="184"/>
      <c r="E35" s="160">
        <v>2.8881771355226533</v>
      </c>
      <c r="F35" s="183">
        <v>17.155035214556829</v>
      </c>
      <c r="G35" s="184"/>
      <c r="H35" s="183">
        <v>8.7311794119718069</v>
      </c>
      <c r="I35" s="184"/>
      <c r="J35" s="160">
        <v>3.2439366868390933</v>
      </c>
    </row>
    <row r="36" spans="1:10" s="3" customFormat="1" ht="15.75" x14ac:dyDescent="0.25">
      <c r="A36" s="132"/>
      <c r="B36" s="161"/>
      <c r="C36" s="185"/>
      <c r="D36" s="186"/>
      <c r="E36" s="161"/>
      <c r="F36" s="185"/>
      <c r="G36" s="186"/>
      <c r="H36" s="185"/>
      <c r="I36" s="186"/>
      <c r="J36" s="161"/>
    </row>
    <row r="37" spans="1:10" s="3" customFormat="1" ht="15.75" x14ac:dyDescent="0.25">
      <c r="A37" s="136" t="s">
        <v>11</v>
      </c>
      <c r="B37" s="162">
        <v>0.15997462582946129</v>
      </c>
      <c r="C37" s="187">
        <v>7.8928049625547489E-2</v>
      </c>
      <c r="D37" s="188"/>
      <c r="E37" s="162">
        <v>0.32074747553985306</v>
      </c>
      <c r="F37" s="187">
        <v>0.43937524127126382</v>
      </c>
      <c r="G37" s="188"/>
      <c r="H37" s="187">
        <v>0.16887631238557041</v>
      </c>
      <c r="I37" s="188"/>
      <c r="J37" s="162">
        <v>0.37659113948080242</v>
      </c>
    </row>
    <row r="38" spans="1:10" s="3" customFormat="1" ht="15.75" x14ac:dyDescent="0.25">
      <c r="A38" s="132"/>
      <c r="B38" s="161"/>
      <c r="C38" s="185"/>
      <c r="D38" s="186"/>
      <c r="E38" s="161"/>
      <c r="F38" s="185"/>
      <c r="G38" s="186"/>
      <c r="H38" s="185"/>
      <c r="I38" s="186"/>
      <c r="J38" s="161"/>
    </row>
    <row r="39" spans="1:10" s="3" customFormat="1" ht="15.75" x14ac:dyDescent="0.25">
      <c r="A39" s="136" t="s">
        <v>12</v>
      </c>
      <c r="B39" s="163">
        <v>107.67832910882611</v>
      </c>
      <c r="C39" s="187">
        <v>8.46795E+17</v>
      </c>
      <c r="D39" s="188"/>
      <c r="E39" s="163">
        <v>306.45536698956846</v>
      </c>
      <c r="F39" s="187">
        <v>3823636230</v>
      </c>
      <c r="G39" s="188"/>
      <c r="H39" s="187">
        <v>701.97689022858583</v>
      </c>
      <c r="I39" s="188"/>
      <c r="J39" s="163">
        <v>15.180737346492398</v>
      </c>
    </row>
    <row r="40" spans="1:10" s="3" customFormat="1" ht="15.75" x14ac:dyDescent="0.25">
      <c r="A40" s="132"/>
      <c r="B40" s="164"/>
      <c r="C40" s="185"/>
      <c r="D40" s="186"/>
      <c r="E40" s="164"/>
      <c r="F40" s="185"/>
      <c r="G40" s="186"/>
      <c r="H40" s="185"/>
      <c r="I40" s="186"/>
      <c r="J40" s="164"/>
    </row>
    <row r="41" spans="1:10" s="3" customFormat="1" ht="15.75" x14ac:dyDescent="0.25">
      <c r="A41" s="133" t="s">
        <v>13</v>
      </c>
      <c r="B41" s="165">
        <v>783992576</v>
      </c>
      <c r="C41" s="189">
        <v>2998142000</v>
      </c>
      <c r="D41" s="190"/>
      <c r="E41" s="165">
        <v>5738567559</v>
      </c>
      <c r="F41" s="189">
        <v>1141925110</v>
      </c>
      <c r="G41" s="190"/>
      <c r="H41" s="189">
        <v>1449405945</v>
      </c>
      <c r="I41" s="190"/>
      <c r="J41" s="165">
        <v>2924429592</v>
      </c>
    </row>
    <row r="42" spans="1:10" s="3" customFormat="1" ht="15.75" x14ac:dyDescent="0.25">
      <c r="A42" s="134"/>
      <c r="B42" s="166"/>
      <c r="C42" s="191"/>
      <c r="D42" s="192"/>
      <c r="E42" s="166"/>
      <c r="F42" s="191"/>
      <c r="G42" s="192"/>
      <c r="H42" s="191"/>
      <c r="I42" s="192"/>
      <c r="J42" s="166"/>
    </row>
    <row r="43" spans="1:10" s="6" customFormat="1" ht="15.75" x14ac:dyDescent="0.25">
      <c r="A43" s="135"/>
      <c r="B43" s="167"/>
      <c r="C43" s="193"/>
      <c r="D43" s="194"/>
      <c r="E43" s="167"/>
      <c r="F43" s="193"/>
      <c r="G43" s="194"/>
      <c r="H43" s="193"/>
      <c r="I43" s="194"/>
      <c r="J43" s="167"/>
    </row>
    <row r="44" spans="1:10" s="6" customFormat="1" ht="15.75" x14ac:dyDescent="0.25">
      <c r="A44" s="136" t="s">
        <v>46</v>
      </c>
      <c r="B44" s="168">
        <v>783992576</v>
      </c>
      <c r="C44" s="195">
        <v>1218775000</v>
      </c>
      <c r="D44" s="195">
        <v>1779367000</v>
      </c>
      <c r="E44" s="168">
        <v>5738567559</v>
      </c>
      <c r="F44" s="195">
        <v>463807630</v>
      </c>
      <c r="G44" s="195">
        <v>678117480</v>
      </c>
      <c r="H44" s="195">
        <v>909617141</v>
      </c>
      <c r="I44" s="195">
        <v>539788804</v>
      </c>
      <c r="J44" s="168">
        <v>2924429592</v>
      </c>
    </row>
    <row r="45" spans="1:10" s="6" customFormat="1" ht="16.5" thickBot="1" x14ac:dyDescent="0.3">
      <c r="A45" s="140"/>
      <c r="B45" s="169"/>
      <c r="C45" s="196"/>
      <c r="D45" s="196"/>
      <c r="E45" s="169"/>
      <c r="F45" s="196"/>
      <c r="G45" s="196"/>
      <c r="H45" s="196"/>
      <c r="I45" s="196"/>
      <c r="J45" s="169"/>
    </row>
    <row r="46" spans="1:10" s="8" customFormat="1" ht="15.75" x14ac:dyDescent="0.25">
      <c r="A46" s="136" t="s">
        <v>14</v>
      </c>
      <c r="B46" s="170">
        <v>1132127038</v>
      </c>
      <c r="C46" s="187">
        <v>2886371000</v>
      </c>
      <c r="D46" s="188"/>
      <c r="E46" s="170">
        <v>6436188852</v>
      </c>
      <c r="F46" s="187">
        <v>923767907</v>
      </c>
      <c r="G46" s="188"/>
      <c r="H46" s="187">
        <v>692984937.5</v>
      </c>
      <c r="I46" s="188"/>
      <c r="J46" s="170">
        <v>2645933718</v>
      </c>
    </row>
    <row r="47" spans="1:10" s="3" customFormat="1" ht="16.5" thickBot="1" x14ac:dyDescent="0.3">
      <c r="A47" s="140"/>
      <c r="B47" s="171"/>
      <c r="C47" s="208"/>
      <c r="D47" s="209"/>
      <c r="E47" s="171"/>
      <c r="F47" s="208"/>
      <c r="G47" s="209"/>
      <c r="H47" s="208"/>
      <c r="I47" s="209"/>
      <c r="J47" s="171"/>
    </row>
    <row r="48" spans="1:10" s="3" customFormat="1" ht="15.75" x14ac:dyDescent="0.25"/>
    <row r="49" spans="1:10" s="3" customFormat="1" ht="16.5" thickBot="1" x14ac:dyDescent="0.3"/>
    <row r="50" spans="1:10" s="2" customFormat="1" ht="19.5" thickBot="1" x14ac:dyDescent="0.25">
      <c r="A50" s="92" t="s">
        <v>34</v>
      </c>
    </row>
    <row r="51" spans="1:10" s="2" customFormat="1" ht="33.75" customHeight="1" x14ac:dyDescent="0.2">
      <c r="A51" s="89" t="s">
        <v>35</v>
      </c>
      <c r="B51" s="156" t="s">
        <v>84</v>
      </c>
      <c r="C51" s="156"/>
      <c r="D51" s="157"/>
    </row>
    <row r="52" spans="1:10" s="2" customFormat="1" ht="21" customHeight="1" x14ac:dyDescent="0.2">
      <c r="A52" s="72" t="s">
        <v>36</v>
      </c>
      <c r="B52" s="117" t="s">
        <v>85</v>
      </c>
      <c r="C52" s="117"/>
      <c r="D52" s="117"/>
    </row>
    <row r="53" spans="1:10" s="2" customFormat="1" ht="28.5" customHeight="1" thickBot="1" x14ac:dyDescent="0.25">
      <c r="A53" s="118" t="s">
        <v>15</v>
      </c>
      <c r="B53" s="119"/>
      <c r="C53" s="119"/>
      <c r="D53" s="119"/>
    </row>
    <row r="54" spans="1:10" s="2" customFormat="1" ht="28.5" customHeight="1" x14ac:dyDescent="0.2">
      <c r="A54" s="90"/>
      <c r="B54" s="91"/>
      <c r="C54" s="91"/>
      <c r="D54" s="91"/>
      <c r="E54" s="91"/>
      <c r="F54" s="91"/>
      <c r="G54" s="91"/>
      <c r="H54" s="91"/>
      <c r="I54" s="91"/>
      <c r="J54" s="91"/>
    </row>
    <row r="55" spans="1:10" s="5" customFormat="1" ht="19.5" thickBot="1" x14ac:dyDescent="0.25">
      <c r="A55" s="29"/>
    </row>
    <row r="56" spans="1:10" s="3" customFormat="1" ht="36" customHeight="1" x14ac:dyDescent="0.25">
      <c r="A56" s="143" t="s">
        <v>9</v>
      </c>
      <c r="B56" s="34" t="s">
        <v>58</v>
      </c>
      <c r="C56" s="210" t="s">
        <v>60</v>
      </c>
      <c r="D56" s="211"/>
      <c r="E56" s="34" t="s">
        <v>65</v>
      </c>
      <c r="F56" s="210" t="s">
        <v>67</v>
      </c>
      <c r="G56" s="211"/>
      <c r="H56" s="210" t="s">
        <v>72</v>
      </c>
      <c r="I56" s="211"/>
      <c r="J56" s="34" t="s">
        <v>77</v>
      </c>
    </row>
    <row r="57" spans="1:10" s="10" customFormat="1" ht="11.25" customHeight="1" thickBot="1" x14ac:dyDescent="0.25">
      <c r="A57" s="144"/>
      <c r="B57" s="64" t="s">
        <v>58</v>
      </c>
      <c r="C57" s="63" t="s">
        <v>61</v>
      </c>
      <c r="D57" s="63" t="s">
        <v>62</v>
      </c>
      <c r="E57" s="64" t="s">
        <v>65</v>
      </c>
      <c r="F57" s="63" t="s">
        <v>68</v>
      </c>
      <c r="G57" s="63" t="s">
        <v>69</v>
      </c>
      <c r="H57" s="63" t="s">
        <v>76</v>
      </c>
      <c r="I57" s="63" t="s">
        <v>73</v>
      </c>
      <c r="J57" s="64" t="s">
        <v>77</v>
      </c>
    </row>
    <row r="58" spans="1:10" s="31" customFormat="1" ht="15.75" x14ac:dyDescent="0.25">
      <c r="A58" s="141" t="s">
        <v>16</v>
      </c>
      <c r="B58" s="172">
        <v>0.19459798998281674</v>
      </c>
      <c r="C58" s="212">
        <v>0.14668852340880642</v>
      </c>
      <c r="D58" s="213"/>
      <c r="E58" s="172">
        <v>0.13379836309998941</v>
      </c>
      <c r="F58" s="212">
        <v>0.2069587068908641</v>
      </c>
      <c r="G58" s="213"/>
      <c r="H58" s="212">
        <v>0.22986140301209648</v>
      </c>
      <c r="I58" s="213"/>
      <c r="J58" s="172">
        <v>0.36493747535364374</v>
      </c>
    </row>
    <row r="59" spans="1:10" s="3" customFormat="1" ht="15.75" x14ac:dyDescent="0.25">
      <c r="A59" s="142"/>
      <c r="B59" s="173"/>
      <c r="C59" s="214"/>
      <c r="D59" s="215"/>
      <c r="E59" s="173"/>
      <c r="F59" s="214"/>
      <c r="G59" s="215"/>
      <c r="H59" s="214"/>
      <c r="I59" s="215"/>
      <c r="J59" s="173"/>
    </row>
    <row r="60" spans="1:10" s="3" customFormat="1" ht="15.75" x14ac:dyDescent="0.25">
      <c r="A60" s="142" t="s">
        <v>17</v>
      </c>
      <c r="B60" s="162">
        <v>0.16346724934815038</v>
      </c>
      <c r="C60" s="187">
        <v>0.13511068435369786</v>
      </c>
      <c r="D60" s="188"/>
      <c r="E60" s="162">
        <v>9.0882875904303176E-2</v>
      </c>
      <c r="F60" s="187">
        <v>0.11602617511750192</v>
      </c>
      <c r="G60" s="188"/>
      <c r="H60" s="187">
        <v>0.1910432569116402</v>
      </c>
      <c r="I60" s="188"/>
      <c r="J60" s="162">
        <v>0.2275052556709678</v>
      </c>
    </row>
    <row r="61" spans="1:10" s="3" customFormat="1" ht="16.5" thickBot="1" x14ac:dyDescent="0.3">
      <c r="A61" s="149"/>
      <c r="B61" s="174"/>
      <c r="C61" s="208"/>
      <c r="D61" s="209"/>
      <c r="E61" s="174"/>
      <c r="F61" s="208"/>
      <c r="G61" s="209"/>
      <c r="H61" s="208"/>
      <c r="I61" s="209"/>
      <c r="J61" s="174"/>
    </row>
    <row r="62" spans="1:10" s="7" customFormat="1" ht="19.5" thickBot="1" x14ac:dyDescent="0.35">
      <c r="A62" s="35"/>
    </row>
    <row r="63" spans="1:10" ht="15.75" x14ac:dyDescent="0.2">
      <c r="A63" s="120" t="s">
        <v>47</v>
      </c>
      <c r="B63" s="36" t="s">
        <v>58</v>
      </c>
      <c r="C63" s="206" t="s">
        <v>60</v>
      </c>
      <c r="D63" s="207"/>
      <c r="E63" s="36" t="s">
        <v>65</v>
      </c>
      <c r="F63" s="206" t="s">
        <v>67</v>
      </c>
      <c r="G63" s="207"/>
      <c r="H63" s="206" t="s">
        <v>72</v>
      </c>
      <c r="I63" s="207"/>
      <c r="J63" s="36" t="s">
        <v>77</v>
      </c>
    </row>
    <row r="64" spans="1:10" ht="23.25" thickBot="1" x14ac:dyDescent="0.25">
      <c r="A64" s="121"/>
      <c r="B64" s="59" t="s">
        <v>58</v>
      </c>
      <c r="C64" s="58" t="s">
        <v>61</v>
      </c>
      <c r="D64" s="58" t="s">
        <v>62</v>
      </c>
      <c r="E64" s="59" t="s">
        <v>65</v>
      </c>
      <c r="F64" s="58" t="s">
        <v>68</v>
      </c>
      <c r="G64" s="58" t="s">
        <v>69</v>
      </c>
      <c r="H64" s="58" t="s">
        <v>76</v>
      </c>
      <c r="I64" s="58" t="s">
        <v>73</v>
      </c>
      <c r="J64" s="59" t="s">
        <v>77</v>
      </c>
    </row>
    <row r="65" spans="1:10" ht="15.75" x14ac:dyDescent="0.2">
      <c r="A65" s="60" t="s">
        <v>48</v>
      </c>
      <c r="B65" s="61">
        <v>1</v>
      </c>
      <c r="C65" s="61">
        <v>0.5</v>
      </c>
      <c r="D65" s="61">
        <v>0.5</v>
      </c>
      <c r="E65" s="61">
        <v>1</v>
      </c>
      <c r="F65" s="61">
        <v>0.5</v>
      </c>
      <c r="G65" s="61">
        <v>0.5</v>
      </c>
      <c r="H65" s="61">
        <v>0.5</v>
      </c>
      <c r="I65" s="61">
        <v>0.5</v>
      </c>
      <c r="J65" s="61">
        <v>1</v>
      </c>
    </row>
    <row r="66" spans="1:10" ht="12.75" customHeight="1" x14ac:dyDescent="0.2">
      <c r="A66" s="122" t="s">
        <v>18</v>
      </c>
      <c r="B66" s="175">
        <v>869562817</v>
      </c>
      <c r="C66" s="69">
        <v>1420315000</v>
      </c>
      <c r="D66" s="69">
        <v>2072502000</v>
      </c>
      <c r="E66" s="175">
        <v>8777777944</v>
      </c>
      <c r="F66" s="69">
        <v>490140170</v>
      </c>
      <c r="G66" s="69">
        <v>722470339</v>
      </c>
      <c r="H66" s="69">
        <v>1047265276</v>
      </c>
      <c r="I66" s="69">
        <v>589616068</v>
      </c>
      <c r="J66" s="175">
        <v>4227688106</v>
      </c>
    </row>
    <row r="67" spans="1:10" ht="15.75" x14ac:dyDescent="0.2">
      <c r="A67" s="122"/>
      <c r="B67" s="175"/>
      <c r="C67" s="66">
        <v>710157500</v>
      </c>
      <c r="D67" s="66">
        <v>1036251000</v>
      </c>
      <c r="E67" s="175"/>
      <c r="F67" s="66">
        <v>245070085</v>
      </c>
      <c r="G67" s="66">
        <v>361235169.5</v>
      </c>
      <c r="H67" s="66">
        <v>523632638</v>
      </c>
      <c r="I67" s="66">
        <v>294808034</v>
      </c>
      <c r="J67" s="175"/>
    </row>
    <row r="68" spans="1:10" ht="15.75" x14ac:dyDescent="0.2">
      <c r="A68" s="123"/>
      <c r="B68" s="175"/>
      <c r="C68" s="201">
        <v>1746408500</v>
      </c>
      <c r="D68" s="201"/>
      <c r="E68" s="175"/>
      <c r="F68" s="201">
        <v>606305254.5</v>
      </c>
      <c r="G68" s="201"/>
      <c r="H68" s="201">
        <v>818440672</v>
      </c>
      <c r="I68" s="201"/>
      <c r="J68" s="175"/>
    </row>
    <row r="69" spans="1:10" ht="12.75" customHeight="1" x14ac:dyDescent="0.2">
      <c r="A69" s="122" t="s">
        <v>19</v>
      </c>
      <c r="B69" s="175">
        <v>1347729572</v>
      </c>
      <c r="C69" s="69">
        <v>2678145000</v>
      </c>
      <c r="D69" s="69">
        <v>3589272000</v>
      </c>
      <c r="E69" s="175">
        <v>9475399237</v>
      </c>
      <c r="F69" s="69">
        <v>960140170</v>
      </c>
      <c r="G69" s="69">
        <v>2335354339</v>
      </c>
      <c r="H69" s="69">
        <v>1047515276</v>
      </c>
      <c r="I69" s="69">
        <v>620070302</v>
      </c>
      <c r="J69" s="175">
        <v>4244299184</v>
      </c>
    </row>
    <row r="70" spans="1:10" ht="15.75" x14ac:dyDescent="0.2">
      <c r="A70" s="122"/>
      <c r="B70" s="175"/>
      <c r="C70" s="67">
        <v>1339072500</v>
      </c>
      <c r="D70" s="67">
        <v>1794636000</v>
      </c>
      <c r="E70" s="175"/>
      <c r="F70" s="67">
        <v>480070085</v>
      </c>
      <c r="G70" s="67">
        <v>1167677169.5</v>
      </c>
      <c r="H70" s="67">
        <v>523757638</v>
      </c>
      <c r="I70" s="67">
        <v>310035151</v>
      </c>
      <c r="J70" s="175"/>
    </row>
    <row r="71" spans="1:10" ht="15.75" x14ac:dyDescent="0.2">
      <c r="A71" s="123"/>
      <c r="B71" s="175"/>
      <c r="C71" s="201">
        <v>3133708500</v>
      </c>
      <c r="D71" s="201"/>
      <c r="E71" s="175"/>
      <c r="F71" s="201">
        <v>1647747254.5</v>
      </c>
      <c r="G71" s="201"/>
      <c r="H71" s="201">
        <v>833792789</v>
      </c>
      <c r="I71" s="201"/>
      <c r="J71" s="175"/>
    </row>
    <row r="72" spans="1:10" ht="12.75" customHeight="1" x14ac:dyDescent="0.2">
      <c r="A72" s="122" t="s">
        <v>20</v>
      </c>
      <c r="B72" s="175">
        <v>85570241</v>
      </c>
      <c r="C72" s="69">
        <v>201540000</v>
      </c>
      <c r="D72" s="69">
        <v>293135000</v>
      </c>
      <c r="E72" s="175">
        <v>3039210385</v>
      </c>
      <c r="F72" s="69">
        <v>26332540</v>
      </c>
      <c r="G72" s="69">
        <v>44352859</v>
      </c>
      <c r="H72" s="69">
        <v>137648135</v>
      </c>
      <c r="I72" s="69">
        <v>49827264</v>
      </c>
      <c r="J72" s="175">
        <v>1303258514</v>
      </c>
    </row>
    <row r="73" spans="1:10" ht="15.75" x14ac:dyDescent="0.2">
      <c r="A73" s="122"/>
      <c r="B73" s="175"/>
      <c r="C73" s="67">
        <v>100770000</v>
      </c>
      <c r="D73" s="67">
        <v>146567500</v>
      </c>
      <c r="E73" s="175"/>
      <c r="F73" s="67">
        <v>13166270</v>
      </c>
      <c r="G73" s="67">
        <v>22176429.5</v>
      </c>
      <c r="H73" s="67">
        <v>68824067.5</v>
      </c>
      <c r="I73" s="67">
        <v>24913632</v>
      </c>
      <c r="J73" s="175"/>
    </row>
    <row r="74" spans="1:10" ht="15.75" x14ac:dyDescent="0.2">
      <c r="A74" s="123"/>
      <c r="B74" s="175"/>
      <c r="C74" s="201">
        <v>247337500</v>
      </c>
      <c r="D74" s="201"/>
      <c r="E74" s="175"/>
      <c r="F74" s="201">
        <v>35342699.5</v>
      </c>
      <c r="G74" s="201"/>
      <c r="H74" s="201">
        <v>93737699.5</v>
      </c>
      <c r="I74" s="201"/>
      <c r="J74" s="175"/>
    </row>
    <row r="75" spans="1:10" ht="12.75" customHeight="1" x14ac:dyDescent="0.2">
      <c r="A75" s="122" t="s">
        <v>21</v>
      </c>
      <c r="B75" s="175">
        <v>215602534</v>
      </c>
      <c r="C75" s="69">
        <v>201540000</v>
      </c>
      <c r="D75" s="69">
        <v>293135000</v>
      </c>
      <c r="E75" s="175">
        <v>3039210385</v>
      </c>
      <c r="F75" s="69">
        <v>482951694</v>
      </c>
      <c r="G75" s="69">
        <v>965007001</v>
      </c>
      <c r="H75" s="69">
        <v>137648135</v>
      </c>
      <c r="I75" s="69">
        <v>143967568</v>
      </c>
      <c r="J75" s="175">
        <v>1598365466</v>
      </c>
    </row>
    <row r="76" spans="1:10" ht="15.75" x14ac:dyDescent="0.2">
      <c r="A76" s="122"/>
      <c r="B76" s="175"/>
      <c r="C76" s="67">
        <v>100770000</v>
      </c>
      <c r="D76" s="67">
        <v>146567500</v>
      </c>
      <c r="E76" s="175"/>
      <c r="F76" s="67">
        <v>241475847</v>
      </c>
      <c r="G76" s="67">
        <v>482503500.5</v>
      </c>
      <c r="H76" s="67">
        <v>68824067.5</v>
      </c>
      <c r="I76" s="67">
        <v>71983784</v>
      </c>
      <c r="J76" s="175"/>
    </row>
    <row r="77" spans="1:10" ht="15.75" x14ac:dyDescent="0.2">
      <c r="A77" s="122"/>
      <c r="B77" s="175"/>
      <c r="C77" s="201">
        <v>247337500</v>
      </c>
      <c r="D77" s="201"/>
      <c r="E77" s="175"/>
      <c r="F77" s="201">
        <v>723979347.5</v>
      </c>
      <c r="G77" s="201"/>
      <c r="H77" s="201">
        <v>140807851.5</v>
      </c>
      <c r="I77" s="201"/>
      <c r="J77" s="175"/>
    </row>
    <row r="78" spans="1:10" ht="15.75" x14ac:dyDescent="0.2">
      <c r="A78" s="122" t="s">
        <v>22</v>
      </c>
      <c r="B78" s="175">
        <v>1132127038</v>
      </c>
      <c r="C78" s="67">
        <v>2476605000</v>
      </c>
      <c r="D78" s="67">
        <v>3296137000</v>
      </c>
      <c r="E78" s="175">
        <v>6436188852</v>
      </c>
      <c r="F78" s="67">
        <v>477188476</v>
      </c>
      <c r="G78" s="67">
        <v>1370347338</v>
      </c>
      <c r="H78" s="67">
        <v>909867141</v>
      </c>
      <c r="I78" s="67">
        <v>476102734</v>
      </c>
      <c r="J78" s="175">
        <v>2645933718</v>
      </c>
    </row>
    <row r="79" spans="1:10" ht="15.75" x14ac:dyDescent="0.2">
      <c r="A79" s="122"/>
      <c r="B79" s="175"/>
      <c r="C79" s="67">
        <v>1238302500</v>
      </c>
      <c r="D79" s="67">
        <v>1648068500</v>
      </c>
      <c r="E79" s="175"/>
      <c r="F79" s="67">
        <v>238594238</v>
      </c>
      <c r="G79" s="67">
        <v>685173669</v>
      </c>
      <c r="H79" s="67">
        <v>454933570.5</v>
      </c>
      <c r="I79" s="67">
        <v>238051367</v>
      </c>
      <c r="J79" s="175"/>
    </row>
    <row r="80" spans="1:10" s="50" customFormat="1" ht="15.75" x14ac:dyDescent="0.2">
      <c r="A80" s="122"/>
      <c r="B80" s="175"/>
      <c r="C80" s="201">
        <v>2886371000</v>
      </c>
      <c r="D80" s="201"/>
      <c r="E80" s="175"/>
      <c r="F80" s="201">
        <v>923767907</v>
      </c>
      <c r="G80" s="201"/>
      <c r="H80" s="201">
        <v>692984937.5</v>
      </c>
      <c r="I80" s="201"/>
      <c r="J80" s="175"/>
    </row>
    <row r="81" spans="1:10" s="50" customFormat="1" ht="12.75" customHeight="1" x14ac:dyDescent="0.2">
      <c r="A81" s="122" t="s">
        <v>23</v>
      </c>
      <c r="B81" s="175">
        <v>220309646</v>
      </c>
      <c r="C81" s="69">
        <v>485205000</v>
      </c>
      <c r="D81" s="69">
        <v>361590000</v>
      </c>
      <c r="E81" s="175">
        <v>861151533</v>
      </c>
      <c r="F81" s="69">
        <v>54688934</v>
      </c>
      <c r="G81" s="69">
        <v>327674689</v>
      </c>
      <c r="H81" s="69">
        <v>305875683</v>
      </c>
      <c r="I81" s="69">
        <v>12705297</v>
      </c>
      <c r="J81" s="175">
        <v>965600371</v>
      </c>
    </row>
    <row r="82" spans="1:10" s="50" customFormat="1" ht="15.75" x14ac:dyDescent="0.2">
      <c r="A82" s="122"/>
      <c r="B82" s="175"/>
      <c r="C82" s="103">
        <v>242602500</v>
      </c>
      <c r="D82" s="103">
        <v>180795000</v>
      </c>
      <c r="E82" s="175"/>
      <c r="F82" s="66">
        <v>27344467</v>
      </c>
      <c r="G82" s="66">
        <v>163837344.5</v>
      </c>
      <c r="H82" s="66">
        <v>152937841.5</v>
      </c>
      <c r="I82" s="66">
        <v>6352648.5</v>
      </c>
      <c r="J82" s="175"/>
    </row>
    <row r="83" spans="1:10" s="50" customFormat="1" ht="15.75" x14ac:dyDescent="0.2">
      <c r="A83" s="122"/>
      <c r="B83" s="175"/>
      <c r="C83" s="201">
        <v>423397500</v>
      </c>
      <c r="D83" s="201"/>
      <c r="E83" s="175"/>
      <c r="F83" s="201">
        <v>191181811.5</v>
      </c>
      <c r="G83" s="201"/>
      <c r="H83" s="201">
        <v>159290490</v>
      </c>
      <c r="I83" s="201"/>
      <c r="J83" s="175"/>
    </row>
    <row r="84" spans="1:10" s="50" customFormat="1" ht="12.75" customHeight="1" x14ac:dyDescent="0.2">
      <c r="A84" s="122" t="s">
        <v>24</v>
      </c>
      <c r="B84" s="175">
        <v>2045998</v>
      </c>
      <c r="C84" s="69">
        <v>0</v>
      </c>
      <c r="D84" s="69">
        <v>1.0000000000000001E-9</v>
      </c>
      <c r="E84" s="175">
        <v>2810039</v>
      </c>
      <c r="F84" s="69"/>
      <c r="G84" s="69">
        <v>0.1</v>
      </c>
      <c r="H84" s="69">
        <v>384191</v>
      </c>
      <c r="I84" s="69">
        <v>69643</v>
      </c>
      <c r="J84" s="175">
        <v>63606948</v>
      </c>
    </row>
    <row r="85" spans="1:10" s="50" customFormat="1" ht="15.75" x14ac:dyDescent="0.2">
      <c r="A85" s="122"/>
      <c r="B85" s="175"/>
      <c r="C85" s="67">
        <v>0</v>
      </c>
      <c r="D85" s="67">
        <v>5.0000000000000003E-10</v>
      </c>
      <c r="E85" s="175"/>
      <c r="F85" s="67">
        <v>0</v>
      </c>
      <c r="G85" s="67">
        <v>0.05</v>
      </c>
      <c r="H85" s="67">
        <v>192095.5</v>
      </c>
      <c r="I85" s="67">
        <v>34821.5</v>
      </c>
      <c r="J85" s="175"/>
    </row>
    <row r="86" spans="1:10" s="50" customFormat="1" ht="15.75" x14ac:dyDescent="0.2">
      <c r="A86" s="122"/>
      <c r="B86" s="175"/>
      <c r="C86" s="201">
        <v>5.0000000000000003E-10</v>
      </c>
      <c r="D86" s="201"/>
      <c r="E86" s="175"/>
      <c r="F86" s="201">
        <v>0.05</v>
      </c>
      <c r="G86" s="201"/>
      <c r="H86" s="201">
        <v>226917</v>
      </c>
      <c r="I86" s="201"/>
      <c r="J86" s="175"/>
    </row>
    <row r="87" spans="1:10" s="50" customFormat="1" ht="16.5" thickBot="1" x14ac:dyDescent="0.3">
      <c r="A87" s="1"/>
      <c r="B87" s="3"/>
      <c r="C87" s="3"/>
      <c r="D87" s="3"/>
      <c r="E87" s="3"/>
      <c r="F87" s="3"/>
      <c r="G87" s="3"/>
      <c r="H87" s="3"/>
      <c r="I87" s="3"/>
      <c r="J87" s="3"/>
    </row>
    <row r="88" spans="1:10" s="50" customFormat="1" ht="15.75" x14ac:dyDescent="0.2">
      <c r="A88" s="147" t="s">
        <v>3</v>
      </c>
      <c r="B88" s="48" t="s">
        <v>58</v>
      </c>
      <c r="C88" s="202" t="s">
        <v>60</v>
      </c>
      <c r="D88" s="203"/>
      <c r="E88" s="48" t="s">
        <v>65</v>
      </c>
      <c r="F88" s="202" t="s">
        <v>67</v>
      </c>
      <c r="G88" s="203"/>
      <c r="H88" s="202" t="s">
        <v>72</v>
      </c>
      <c r="I88" s="203"/>
      <c r="J88" s="48" t="s">
        <v>77</v>
      </c>
    </row>
    <row r="89" spans="1:10" s="3" customFormat="1" ht="19.5" customHeight="1" x14ac:dyDescent="0.25">
      <c r="A89" s="148"/>
      <c r="B89" s="33" t="s">
        <v>58</v>
      </c>
      <c r="C89" s="47" t="s">
        <v>61</v>
      </c>
      <c r="D89" s="94" t="s">
        <v>62</v>
      </c>
      <c r="E89" s="33" t="s">
        <v>65</v>
      </c>
      <c r="F89" s="47" t="s">
        <v>68</v>
      </c>
      <c r="G89" s="94" t="s">
        <v>69</v>
      </c>
      <c r="H89" s="47" t="s">
        <v>76</v>
      </c>
      <c r="I89" s="94" t="s">
        <v>73</v>
      </c>
      <c r="J89" s="33" t="s">
        <v>77</v>
      </c>
    </row>
    <row r="90" spans="1:10" s="25" customFormat="1" ht="15.75" customHeight="1" thickBot="1" x14ac:dyDescent="0.3">
      <c r="A90" s="95" t="s">
        <v>4</v>
      </c>
      <c r="B90" s="96">
        <v>1</v>
      </c>
      <c r="C90" s="96">
        <v>0.5</v>
      </c>
      <c r="D90" s="97">
        <v>0.5</v>
      </c>
      <c r="E90" s="96">
        <v>1</v>
      </c>
      <c r="F90" s="96">
        <v>0.5</v>
      </c>
      <c r="G90" s="97">
        <v>0.5</v>
      </c>
      <c r="H90" s="96">
        <v>0.5</v>
      </c>
      <c r="I90" s="97">
        <v>0.5</v>
      </c>
      <c r="J90" s="96">
        <v>1</v>
      </c>
    </row>
    <row r="91" spans="1:10" s="26" customFormat="1" ht="24" customHeight="1" x14ac:dyDescent="0.2">
      <c r="A91" s="44" t="s">
        <v>25</v>
      </c>
      <c r="B91" s="105" t="s">
        <v>53</v>
      </c>
      <c r="C91" s="204" t="s">
        <v>53</v>
      </c>
      <c r="D91" s="205"/>
      <c r="E91" s="105" t="s">
        <v>53</v>
      </c>
      <c r="F91" s="204" t="s">
        <v>53</v>
      </c>
      <c r="G91" s="205"/>
      <c r="H91" s="204" t="s">
        <v>53</v>
      </c>
      <c r="I91" s="205"/>
      <c r="J91" s="105" t="s">
        <v>53</v>
      </c>
    </row>
    <row r="92" spans="1:10" s="27" customFormat="1" ht="24" customHeight="1" x14ac:dyDescent="0.25">
      <c r="A92" s="45" t="s">
        <v>26</v>
      </c>
      <c r="B92" s="43" t="s">
        <v>53</v>
      </c>
      <c r="C92" s="197" t="s">
        <v>53</v>
      </c>
      <c r="D92" s="198"/>
      <c r="E92" s="43" t="s">
        <v>53</v>
      </c>
      <c r="F92" s="197" t="s">
        <v>53</v>
      </c>
      <c r="G92" s="198"/>
      <c r="H92" s="197" t="s">
        <v>53</v>
      </c>
      <c r="I92" s="198"/>
      <c r="J92" s="43" t="s">
        <v>53</v>
      </c>
    </row>
    <row r="93" spans="1:10" s="2" customFormat="1" ht="24" customHeight="1" x14ac:dyDescent="0.2">
      <c r="A93" s="45" t="s">
        <v>27</v>
      </c>
      <c r="B93" s="43" t="s">
        <v>53</v>
      </c>
      <c r="C93" s="197" t="s">
        <v>53</v>
      </c>
      <c r="D93" s="198"/>
      <c r="E93" s="43" t="s">
        <v>53</v>
      </c>
      <c r="F93" s="197" t="s">
        <v>53</v>
      </c>
      <c r="G93" s="198"/>
      <c r="H93" s="197" t="s">
        <v>53</v>
      </c>
      <c r="I93" s="198"/>
      <c r="J93" s="43" t="s">
        <v>53</v>
      </c>
    </row>
    <row r="94" spans="1:10" s="2" customFormat="1" ht="24" customHeight="1" x14ac:dyDescent="0.2">
      <c r="A94" s="45" t="s">
        <v>57</v>
      </c>
      <c r="B94" s="43" t="s">
        <v>53</v>
      </c>
      <c r="C94" s="197" t="s">
        <v>53</v>
      </c>
      <c r="D94" s="198"/>
      <c r="E94" s="43" t="s">
        <v>53</v>
      </c>
      <c r="F94" s="197" t="s">
        <v>53</v>
      </c>
      <c r="G94" s="198"/>
      <c r="H94" s="197" t="s">
        <v>53</v>
      </c>
      <c r="I94" s="198"/>
      <c r="J94" s="43" t="s">
        <v>53</v>
      </c>
    </row>
    <row r="95" spans="1:10" s="2" customFormat="1" ht="24" customHeight="1" x14ac:dyDescent="0.2">
      <c r="A95" s="45" t="s">
        <v>28</v>
      </c>
      <c r="B95" s="43" t="s">
        <v>53</v>
      </c>
      <c r="C95" s="197" t="s">
        <v>53</v>
      </c>
      <c r="D95" s="198"/>
      <c r="E95" s="43" t="s">
        <v>53</v>
      </c>
      <c r="F95" s="197" t="s">
        <v>53</v>
      </c>
      <c r="G95" s="198"/>
      <c r="H95" s="197" t="s">
        <v>53</v>
      </c>
      <c r="I95" s="198"/>
      <c r="J95" s="43" t="s">
        <v>53</v>
      </c>
    </row>
    <row r="96" spans="1:10" s="2" customFormat="1" ht="24" customHeight="1" thickBot="1" x14ac:dyDescent="0.25">
      <c r="A96" s="46" t="s">
        <v>29</v>
      </c>
      <c r="B96" s="93" t="s">
        <v>53</v>
      </c>
      <c r="C96" s="199" t="s">
        <v>53</v>
      </c>
      <c r="D96" s="200"/>
      <c r="E96" s="93" t="s">
        <v>53</v>
      </c>
      <c r="F96" s="199" t="s">
        <v>53</v>
      </c>
      <c r="G96" s="200"/>
      <c r="H96" s="199" t="s">
        <v>53</v>
      </c>
      <c r="I96" s="200"/>
      <c r="J96" s="93" t="s">
        <v>53</v>
      </c>
    </row>
    <row r="97" spans="1:10" s="2" customFormat="1" ht="12.75" customHeight="1" x14ac:dyDescent="0.2">
      <c r="A97" s="5"/>
      <c r="B97" s="30"/>
      <c r="C97" s="30"/>
      <c r="D97" s="30"/>
      <c r="E97" s="30"/>
      <c r="F97" s="30"/>
      <c r="G97" s="30"/>
      <c r="H97" s="30"/>
      <c r="I97" s="30"/>
      <c r="J97" s="30"/>
    </row>
    <row r="98" spans="1:10" s="2" customFormat="1" x14ac:dyDescent="0.2">
      <c r="A98" s="5"/>
      <c r="B98" s="30"/>
      <c r="C98" s="30"/>
      <c r="D98" s="30"/>
      <c r="E98" s="30"/>
      <c r="F98" s="30"/>
      <c r="G98" s="30"/>
      <c r="H98" s="104"/>
      <c r="I98" s="30"/>
      <c r="J98" s="30"/>
    </row>
    <row r="99" spans="1:10" s="3" customFormat="1" ht="34.5" customHeight="1" x14ac:dyDescent="0.25">
      <c r="A99" s="145" t="s">
        <v>30</v>
      </c>
      <c r="B99" s="145"/>
      <c r="C99" s="145"/>
      <c r="D99" s="146"/>
    </row>
    <row r="100" spans="1:10" s="2" customFormat="1" ht="12.75" customHeight="1" x14ac:dyDescent="0.2"/>
    <row r="101" spans="1:10" s="2" customFormat="1" ht="12.75" customHeight="1" x14ac:dyDescent="0.2"/>
    <row r="102" spans="1:10" s="50" customFormat="1" ht="15" x14ac:dyDescent="0.25">
      <c r="A102" s="98" t="s">
        <v>49</v>
      </c>
      <c r="B102" s="73"/>
      <c r="C102" s="55"/>
      <c r="D102" s="55"/>
      <c r="E102" s="55"/>
      <c r="F102" s="55"/>
      <c r="G102" s="55"/>
      <c r="H102" s="55"/>
      <c r="I102" s="55"/>
      <c r="J102" s="55"/>
    </row>
    <row r="103" spans="1:10" s="50" customFormat="1" x14ac:dyDescent="0.2">
      <c r="C103" s="2"/>
      <c r="D103" s="2"/>
      <c r="E103" s="2"/>
      <c r="F103" s="2"/>
      <c r="G103" s="56"/>
      <c r="H103" s="2"/>
      <c r="I103" s="56"/>
      <c r="J103" s="2"/>
    </row>
    <row r="104" spans="1:10" s="50" customFormat="1" ht="15" x14ac:dyDescent="0.2">
      <c r="A104" s="115" t="s">
        <v>43</v>
      </c>
      <c r="B104" s="116"/>
      <c r="C104" s="2"/>
      <c r="D104" s="2"/>
      <c r="E104" s="2"/>
      <c r="F104" s="2"/>
      <c r="G104" s="57"/>
      <c r="H104" s="2"/>
      <c r="I104" s="57"/>
      <c r="J104" s="2"/>
    </row>
    <row r="105" spans="1:10" s="50" customFormat="1" ht="15" x14ac:dyDescent="0.2">
      <c r="A105" s="115" t="s">
        <v>42</v>
      </c>
      <c r="B105" s="116"/>
      <c r="C105" s="2"/>
      <c r="D105" s="2"/>
      <c r="E105" s="2"/>
      <c r="F105" s="2"/>
      <c r="G105" s="57"/>
      <c r="H105" s="2"/>
      <c r="I105" s="57"/>
      <c r="J105" s="2"/>
    </row>
    <row r="106" spans="1:10" s="2" customFormat="1" ht="15" x14ac:dyDescent="0.2">
      <c r="A106" s="115" t="s">
        <v>86</v>
      </c>
      <c r="B106" s="116"/>
    </row>
    <row r="107" spans="1:10" s="2" customFormat="1" x14ac:dyDescent="0.2"/>
    <row r="108" spans="1:10" s="2" customFormat="1" x14ac:dyDescent="0.2"/>
    <row r="109" spans="1:10" s="2" customFormat="1" x14ac:dyDescent="0.2"/>
    <row r="110" spans="1:10" s="2" customFormat="1" x14ac:dyDescent="0.2"/>
    <row r="111" spans="1:10" s="2" customFormat="1" x14ac:dyDescent="0.2"/>
    <row r="112" spans="1:10"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sheetData>
  <mergeCells count="169">
    <mergeCell ref="A106:B106"/>
    <mergeCell ref="C96:D96"/>
    <mergeCell ref="F96:G96"/>
    <mergeCell ref="H96:I96"/>
    <mergeCell ref="A99:D99"/>
    <mergeCell ref="A104:B104"/>
    <mergeCell ref="A105:B105"/>
    <mergeCell ref="C94:D94"/>
    <mergeCell ref="F94:G94"/>
    <mergeCell ref="H94:I94"/>
    <mergeCell ref="C95:D95"/>
    <mergeCell ref="F95:G95"/>
    <mergeCell ref="H95:I95"/>
    <mergeCell ref="C92:D92"/>
    <mergeCell ref="F92:G92"/>
    <mergeCell ref="H92:I92"/>
    <mergeCell ref="C93:D93"/>
    <mergeCell ref="F93:G93"/>
    <mergeCell ref="H93:I93"/>
    <mergeCell ref="A88:A89"/>
    <mergeCell ref="C88:D88"/>
    <mergeCell ref="F88:G88"/>
    <mergeCell ref="H88:I88"/>
    <mergeCell ref="C91:D91"/>
    <mergeCell ref="F91:G91"/>
    <mergeCell ref="H91:I91"/>
    <mergeCell ref="A84:A86"/>
    <mergeCell ref="B84:B86"/>
    <mergeCell ref="E84:E86"/>
    <mergeCell ref="J84:J86"/>
    <mergeCell ref="C86:D86"/>
    <mergeCell ref="F86:G86"/>
    <mergeCell ref="H86:I86"/>
    <mergeCell ref="A81:A83"/>
    <mergeCell ref="B81:B83"/>
    <mergeCell ref="E81:E83"/>
    <mergeCell ref="J81:J83"/>
    <mergeCell ref="C83:D83"/>
    <mergeCell ref="F83:G83"/>
    <mergeCell ref="H83:I83"/>
    <mergeCell ref="A78:A80"/>
    <mergeCell ref="B78:B80"/>
    <mergeCell ref="E78:E80"/>
    <mergeCell ref="J78:J80"/>
    <mergeCell ref="C80:D80"/>
    <mergeCell ref="F80:G80"/>
    <mergeCell ref="H80:I80"/>
    <mergeCell ref="A75:A77"/>
    <mergeCell ref="B75:B77"/>
    <mergeCell ref="E75:E77"/>
    <mergeCell ref="J75:J77"/>
    <mergeCell ref="C77:D77"/>
    <mergeCell ref="F77:G77"/>
    <mergeCell ref="H77:I77"/>
    <mergeCell ref="H71:I71"/>
    <mergeCell ref="A72:A74"/>
    <mergeCell ref="B72:B74"/>
    <mergeCell ref="E72:E74"/>
    <mergeCell ref="J72:J74"/>
    <mergeCell ref="C74:D74"/>
    <mergeCell ref="F74:G74"/>
    <mergeCell ref="H74:I74"/>
    <mergeCell ref="J66:J68"/>
    <mergeCell ref="C68:D68"/>
    <mergeCell ref="F68:G68"/>
    <mergeCell ref="H68:I68"/>
    <mergeCell ref="A69:A71"/>
    <mergeCell ref="B69:B71"/>
    <mergeCell ref="E69:E71"/>
    <mergeCell ref="J69:J71"/>
    <mergeCell ref="C71:D71"/>
    <mergeCell ref="F71:G71"/>
    <mergeCell ref="A63:A64"/>
    <mergeCell ref="C63:D63"/>
    <mergeCell ref="F63:G63"/>
    <mergeCell ref="H63:I63"/>
    <mergeCell ref="A66:A68"/>
    <mergeCell ref="B66:B68"/>
    <mergeCell ref="E66:E68"/>
    <mergeCell ref="J58:J59"/>
    <mergeCell ref="A60:A61"/>
    <mergeCell ref="B60:B61"/>
    <mergeCell ref="C60:D61"/>
    <mergeCell ref="E60:E61"/>
    <mergeCell ref="F60:G61"/>
    <mergeCell ref="H60:I61"/>
    <mergeCell ref="J60:J61"/>
    <mergeCell ref="A58:A59"/>
    <mergeCell ref="B58:B59"/>
    <mergeCell ref="C58:D59"/>
    <mergeCell ref="E58:E59"/>
    <mergeCell ref="F58:G59"/>
    <mergeCell ref="H58:I59"/>
    <mergeCell ref="J46:J47"/>
    <mergeCell ref="B51:D51"/>
    <mergeCell ref="B52:D52"/>
    <mergeCell ref="A53:D53"/>
    <mergeCell ref="A56:A57"/>
    <mergeCell ref="C56:D56"/>
    <mergeCell ref="F56:G56"/>
    <mergeCell ref="H56:I56"/>
    <mergeCell ref="G44:G45"/>
    <mergeCell ref="H44:H45"/>
    <mergeCell ref="I44:I45"/>
    <mergeCell ref="J44:J45"/>
    <mergeCell ref="A46:A47"/>
    <mergeCell ref="B46:B47"/>
    <mergeCell ref="C46:D47"/>
    <mergeCell ref="E46:E47"/>
    <mergeCell ref="F46:G47"/>
    <mergeCell ref="H46:I47"/>
    <mergeCell ref="A44:A45"/>
    <mergeCell ref="B44:B45"/>
    <mergeCell ref="C44:C45"/>
    <mergeCell ref="D44:D45"/>
    <mergeCell ref="E44:E45"/>
    <mergeCell ref="F44:F45"/>
    <mergeCell ref="J39:J40"/>
    <mergeCell ref="A41:A43"/>
    <mergeCell ref="B41:B43"/>
    <mergeCell ref="C41:D43"/>
    <mergeCell ref="E41:E43"/>
    <mergeCell ref="F41:G43"/>
    <mergeCell ref="H41:I43"/>
    <mergeCell ref="J41:J43"/>
    <mergeCell ref="A39:A40"/>
    <mergeCell ref="B39:B40"/>
    <mergeCell ref="C39:D40"/>
    <mergeCell ref="E39:E40"/>
    <mergeCell ref="F39:G40"/>
    <mergeCell ref="H39:I40"/>
    <mergeCell ref="H35:I36"/>
    <mergeCell ref="J35:J36"/>
    <mergeCell ref="A37:A38"/>
    <mergeCell ref="B37:B38"/>
    <mergeCell ref="C37:D38"/>
    <mergeCell ref="E37:E38"/>
    <mergeCell ref="F37:G38"/>
    <mergeCell ref="H37:I38"/>
    <mergeCell ref="J37:J38"/>
    <mergeCell ref="A30:D30"/>
    <mergeCell ref="A33:A34"/>
    <mergeCell ref="C33:D33"/>
    <mergeCell ref="F33:G33"/>
    <mergeCell ref="H33:I33"/>
    <mergeCell ref="A35:A36"/>
    <mergeCell ref="B35:B36"/>
    <mergeCell ref="C35:D36"/>
    <mergeCell ref="E35:E36"/>
    <mergeCell ref="F35:G36"/>
    <mergeCell ref="J15:J16"/>
    <mergeCell ref="A22:E22"/>
    <mergeCell ref="A25:D26"/>
    <mergeCell ref="B27:D27"/>
    <mergeCell ref="B28:D28"/>
    <mergeCell ref="B29:D29"/>
    <mergeCell ref="F14:G14"/>
    <mergeCell ref="H14:I14"/>
    <mergeCell ref="B15:B16"/>
    <mergeCell ref="C15:D16"/>
    <mergeCell ref="E15:E16"/>
    <mergeCell ref="F15:G16"/>
    <mergeCell ref="H15:I16"/>
    <mergeCell ref="A2:C2"/>
    <mergeCell ref="B3:D5"/>
    <mergeCell ref="A8:C8"/>
    <mergeCell ref="A9:E9"/>
    <mergeCell ref="A14:A16"/>
    <mergeCell ref="C14:D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5F569-19F1-4853-A02E-48A0E0F04821}">
  <dimension ref="A1:AY207"/>
  <sheetViews>
    <sheetView workbookViewId="0">
      <selection sqref="A1:XFD1048576"/>
    </sheetView>
  </sheetViews>
  <sheetFormatPr baseColWidth="10" defaultColWidth="11.42578125" defaultRowHeight="12.75" x14ac:dyDescent="0.2"/>
  <cols>
    <col min="1" max="1" width="72.28515625" style="1" customWidth="1"/>
    <col min="2" max="10" width="37.5703125" style="1" customWidth="1"/>
    <col min="11" max="51" width="11.42578125" style="2"/>
    <col min="52" max="16384" width="11.42578125" style="1"/>
  </cols>
  <sheetData>
    <row r="1" spans="1:10" s="2" customFormat="1" x14ac:dyDescent="0.2"/>
    <row r="2" spans="1:10" s="2" customFormat="1" ht="20.25" customHeight="1" x14ac:dyDescent="0.2">
      <c r="A2" s="124"/>
      <c r="B2" s="124"/>
      <c r="C2" s="124"/>
      <c r="D2" s="74"/>
      <c r="E2" s="74"/>
      <c r="F2" s="74"/>
      <c r="G2" s="74"/>
      <c r="H2" s="74"/>
      <c r="I2" s="74"/>
      <c r="J2" s="74"/>
    </row>
    <row r="3" spans="1:10" s="2" customFormat="1" ht="20.25" customHeight="1" x14ac:dyDescent="0.2">
      <c r="A3" s="74"/>
      <c r="B3" s="150" t="s">
        <v>41</v>
      </c>
      <c r="C3" s="150"/>
      <c r="D3" s="151"/>
      <c r="E3" s="74"/>
      <c r="F3" s="74"/>
      <c r="G3" s="74"/>
      <c r="H3" s="74"/>
      <c r="I3" s="74"/>
      <c r="J3" s="74"/>
    </row>
    <row r="4" spans="1:10" s="2" customFormat="1" ht="9.75" customHeight="1" x14ac:dyDescent="0.2">
      <c r="A4" s="75"/>
      <c r="B4" s="150"/>
      <c r="C4" s="150"/>
      <c r="D4" s="151"/>
      <c r="E4" s="74"/>
      <c r="F4" s="74"/>
      <c r="G4" s="74"/>
      <c r="H4" s="74"/>
      <c r="I4" s="74"/>
      <c r="J4" s="74"/>
    </row>
    <row r="5" spans="1:10" s="12" customFormat="1" ht="14.25" customHeight="1" x14ac:dyDescent="0.2">
      <c r="A5" s="76" t="s">
        <v>0</v>
      </c>
      <c r="B5" s="150"/>
      <c r="C5" s="150"/>
      <c r="D5" s="151"/>
      <c r="E5" s="77"/>
      <c r="F5" s="77"/>
      <c r="G5" s="77"/>
      <c r="H5" s="77"/>
      <c r="I5" s="77"/>
      <c r="J5" s="77"/>
    </row>
    <row r="6" spans="1:10" s="12" customFormat="1" ht="15.75" customHeight="1" x14ac:dyDescent="0.2">
      <c r="A6" s="78" t="s">
        <v>44</v>
      </c>
      <c r="B6" s="77"/>
      <c r="C6" s="77"/>
      <c r="D6" s="77"/>
      <c r="E6" s="77"/>
      <c r="F6" s="77"/>
      <c r="G6" s="77"/>
      <c r="H6" s="77"/>
      <c r="I6" s="77"/>
      <c r="J6" s="77"/>
    </row>
    <row r="7" spans="1:10" s="2" customFormat="1" x14ac:dyDescent="0.2">
      <c r="A7" s="74"/>
      <c r="B7" s="74"/>
      <c r="C7" s="74"/>
      <c r="D7" s="74"/>
      <c r="E7" s="74"/>
      <c r="F7" s="74"/>
      <c r="G7" s="74"/>
      <c r="H7" s="74"/>
      <c r="I7" s="74"/>
      <c r="J7" s="74"/>
    </row>
    <row r="8" spans="1:10" s="2" customFormat="1" x14ac:dyDescent="0.2">
      <c r="A8" s="125"/>
      <c r="B8" s="125"/>
      <c r="C8" s="125"/>
    </row>
    <row r="9" spans="1:10" s="2" customFormat="1" ht="91.5" customHeight="1" x14ac:dyDescent="0.35">
      <c r="A9" s="137" t="s">
        <v>79</v>
      </c>
      <c r="B9" s="137"/>
      <c r="C9" s="137"/>
      <c r="D9" s="137"/>
      <c r="E9" s="138"/>
    </row>
    <row r="10" spans="1:10" s="2" customFormat="1" ht="15" customHeight="1" x14ac:dyDescent="0.2">
      <c r="A10" s="13"/>
      <c r="B10" s="13"/>
      <c r="C10" s="13"/>
      <c r="D10" s="13"/>
      <c r="E10" s="13"/>
      <c r="F10" s="13"/>
      <c r="G10" s="13"/>
      <c r="H10" s="13"/>
      <c r="I10" s="13"/>
      <c r="J10" s="13"/>
    </row>
    <row r="11" spans="1:10" s="16" customFormat="1" ht="23.25" x14ac:dyDescent="0.2">
      <c r="A11" s="14" t="s">
        <v>1</v>
      </c>
      <c r="B11" s="11">
        <v>133475000</v>
      </c>
      <c r="C11" s="15"/>
      <c r="D11" s="19"/>
      <c r="E11" s="15"/>
      <c r="F11" s="15"/>
      <c r="G11" s="15"/>
      <c r="H11" s="15"/>
      <c r="I11" s="15"/>
      <c r="J11" s="15"/>
    </row>
    <row r="12" spans="1:10" s="16" customFormat="1" ht="23.25" x14ac:dyDescent="0.2">
      <c r="A12" s="17" t="s">
        <v>2</v>
      </c>
      <c r="B12" s="18" t="s">
        <v>80</v>
      </c>
      <c r="C12" s="19"/>
      <c r="D12" s="19"/>
      <c r="E12" s="19"/>
      <c r="F12" s="19"/>
      <c r="G12" s="19"/>
      <c r="H12" s="19"/>
      <c r="I12" s="19"/>
      <c r="J12" s="19"/>
    </row>
    <row r="13" spans="1:10" s="12" customFormat="1" ht="18.75" customHeight="1" thickBot="1" x14ac:dyDescent="0.25">
      <c r="A13" s="20"/>
      <c r="B13" s="21"/>
      <c r="C13" s="21"/>
      <c r="D13" s="21"/>
      <c r="E13" s="21"/>
      <c r="F13" s="21"/>
      <c r="G13" s="21"/>
      <c r="H13" s="21"/>
      <c r="I13" s="21"/>
      <c r="J13" s="21"/>
    </row>
    <row r="14" spans="1:10" s="24" customFormat="1" ht="15.75" x14ac:dyDescent="0.2">
      <c r="A14" s="128" t="s">
        <v>3</v>
      </c>
      <c r="B14" s="38">
        <v>1</v>
      </c>
      <c r="C14" s="176">
        <v>2</v>
      </c>
      <c r="D14" s="177"/>
      <c r="E14" s="38">
        <v>3</v>
      </c>
      <c r="F14" s="176">
        <v>4</v>
      </c>
      <c r="G14" s="177"/>
      <c r="H14" s="176">
        <v>5</v>
      </c>
      <c r="I14" s="177"/>
      <c r="J14" s="38">
        <v>6</v>
      </c>
    </row>
    <row r="15" spans="1:10" s="24" customFormat="1" ht="15.75" customHeight="1" x14ac:dyDescent="0.2">
      <c r="A15" s="129"/>
      <c r="B15" s="158" t="s">
        <v>58</v>
      </c>
      <c r="C15" s="130" t="s">
        <v>60</v>
      </c>
      <c r="D15" s="178"/>
      <c r="E15" s="158" t="s">
        <v>65</v>
      </c>
      <c r="F15" s="130" t="s">
        <v>67</v>
      </c>
      <c r="G15" s="178"/>
      <c r="H15" s="130" t="s">
        <v>72</v>
      </c>
      <c r="I15" s="178"/>
      <c r="J15" s="158" t="s">
        <v>77</v>
      </c>
    </row>
    <row r="16" spans="1:10" s="25" customFormat="1" ht="60" customHeight="1" thickBot="1" x14ac:dyDescent="0.3">
      <c r="A16" s="130"/>
      <c r="B16" s="159"/>
      <c r="C16" s="179"/>
      <c r="D16" s="180"/>
      <c r="E16" s="159"/>
      <c r="F16" s="179"/>
      <c r="G16" s="180"/>
      <c r="H16" s="179"/>
      <c r="I16" s="180"/>
      <c r="J16" s="159"/>
    </row>
    <row r="17" spans="1:10" s="27" customFormat="1" ht="18" customHeight="1" x14ac:dyDescent="0.25">
      <c r="A17" s="39" t="s">
        <v>4</v>
      </c>
      <c r="B17" s="49">
        <v>1</v>
      </c>
      <c r="C17" s="49">
        <v>0.5</v>
      </c>
      <c r="D17" s="81">
        <v>0.5</v>
      </c>
      <c r="E17" s="49">
        <v>1</v>
      </c>
      <c r="F17" s="49">
        <v>0.5</v>
      </c>
      <c r="G17" s="81">
        <v>0.5</v>
      </c>
      <c r="H17" s="49">
        <v>0.5</v>
      </c>
      <c r="I17" s="81">
        <v>0.5</v>
      </c>
      <c r="J17" s="49">
        <v>1</v>
      </c>
    </row>
    <row r="18" spans="1:10" s="28" customFormat="1" ht="21" customHeight="1" x14ac:dyDescent="0.2">
      <c r="A18" s="40" t="s">
        <v>5</v>
      </c>
      <c r="B18" s="68" t="s">
        <v>58</v>
      </c>
      <c r="C18" s="68" t="s">
        <v>61</v>
      </c>
      <c r="D18" s="83" t="s">
        <v>62</v>
      </c>
      <c r="E18" s="68" t="s">
        <v>65</v>
      </c>
      <c r="F18" s="68" t="s">
        <v>68</v>
      </c>
      <c r="G18" s="83" t="s">
        <v>69</v>
      </c>
      <c r="H18" s="68" t="s">
        <v>76</v>
      </c>
      <c r="I18" s="83" t="s">
        <v>73</v>
      </c>
      <c r="J18" s="68" t="s">
        <v>77</v>
      </c>
    </row>
    <row r="19" spans="1:10" s="3" customFormat="1" ht="21.75" customHeight="1" x14ac:dyDescent="0.25">
      <c r="A19" s="41" t="s">
        <v>6</v>
      </c>
      <c r="B19" s="53" t="s">
        <v>59</v>
      </c>
      <c r="C19" s="53" t="s">
        <v>63</v>
      </c>
      <c r="D19" s="82" t="s">
        <v>64</v>
      </c>
      <c r="E19" s="53" t="s">
        <v>66</v>
      </c>
      <c r="F19" s="53" t="s">
        <v>70</v>
      </c>
      <c r="G19" s="82" t="s">
        <v>71</v>
      </c>
      <c r="H19" s="53" t="s">
        <v>74</v>
      </c>
      <c r="I19" s="82" t="s">
        <v>75</v>
      </c>
      <c r="J19" s="53" t="s">
        <v>78</v>
      </c>
    </row>
    <row r="20" spans="1:10" s="3" customFormat="1" ht="48.75" customHeight="1" thickBot="1" x14ac:dyDescent="0.3">
      <c r="A20" s="42" t="s">
        <v>7</v>
      </c>
      <c r="B20" s="62" t="s">
        <v>50</v>
      </c>
      <c r="C20" s="62" t="s">
        <v>50</v>
      </c>
      <c r="D20" s="84" t="s">
        <v>50</v>
      </c>
      <c r="E20" s="62" t="s">
        <v>50</v>
      </c>
      <c r="F20" s="62" t="s">
        <v>50</v>
      </c>
      <c r="G20" s="84" t="s">
        <v>50</v>
      </c>
      <c r="H20" s="62" t="s">
        <v>50</v>
      </c>
      <c r="I20" s="84" t="s">
        <v>50</v>
      </c>
      <c r="J20" s="62" t="s">
        <v>50</v>
      </c>
    </row>
    <row r="21" spans="1:10" s="3" customFormat="1" ht="23.25" customHeight="1" x14ac:dyDescent="0.25">
      <c r="A21" s="79"/>
      <c r="B21" s="80"/>
      <c r="C21" s="80"/>
      <c r="D21" s="80"/>
    </row>
    <row r="22" spans="1:10" s="15" customFormat="1" ht="78.75" customHeight="1" thickBot="1" x14ac:dyDescent="0.25">
      <c r="A22" s="117" t="s">
        <v>54</v>
      </c>
      <c r="B22" s="139"/>
      <c r="C22" s="139"/>
      <c r="D22" s="139"/>
      <c r="E22" s="139"/>
    </row>
    <row r="23" spans="1:10" s="3" customFormat="1" ht="34.5" customHeight="1" thickBot="1" x14ac:dyDescent="0.3">
      <c r="A23" s="106" t="s">
        <v>8</v>
      </c>
      <c r="B23" s="107" t="s">
        <v>51</v>
      </c>
      <c r="C23" s="107" t="s">
        <v>51</v>
      </c>
      <c r="D23" s="107" t="s">
        <v>51</v>
      </c>
      <c r="E23" s="107" t="s">
        <v>51</v>
      </c>
      <c r="F23" s="85" t="s">
        <v>51</v>
      </c>
      <c r="G23" s="86" t="s">
        <v>51</v>
      </c>
      <c r="H23" s="85" t="s">
        <v>51</v>
      </c>
      <c r="I23" s="86" t="s">
        <v>51</v>
      </c>
      <c r="J23" s="85" t="s">
        <v>51</v>
      </c>
    </row>
    <row r="24" spans="1:10" s="3" customFormat="1" ht="29.25" customHeight="1" x14ac:dyDescent="0.25">
      <c r="A24" s="22"/>
    </row>
    <row r="25" spans="1:10" s="23" customFormat="1" ht="12.75" customHeight="1" x14ac:dyDescent="0.3">
      <c r="A25" s="154" t="s">
        <v>55</v>
      </c>
      <c r="B25" s="155"/>
      <c r="C25" s="155"/>
      <c r="D25" s="155"/>
    </row>
    <row r="26" spans="1:10" s="5" customFormat="1" x14ac:dyDescent="0.2">
      <c r="A26" s="155"/>
      <c r="B26" s="155"/>
      <c r="C26" s="155"/>
      <c r="D26" s="155"/>
    </row>
    <row r="27" spans="1:10" s="2" customFormat="1" ht="31.9" customHeight="1" x14ac:dyDescent="0.2">
      <c r="A27" s="87" t="s">
        <v>31</v>
      </c>
      <c r="B27" s="152" t="s">
        <v>81</v>
      </c>
      <c r="C27" s="153"/>
      <c r="D27" s="123"/>
    </row>
    <row r="28" spans="1:10" s="2" customFormat="1" ht="30.6" customHeight="1" x14ac:dyDescent="0.2">
      <c r="A28" s="88" t="s">
        <v>32</v>
      </c>
      <c r="B28" s="152" t="s">
        <v>82</v>
      </c>
      <c r="C28" s="153"/>
      <c r="D28" s="123"/>
    </row>
    <row r="29" spans="1:10" s="2" customFormat="1" ht="35.25" customHeight="1" x14ac:dyDescent="0.2">
      <c r="A29" s="87" t="s">
        <v>33</v>
      </c>
      <c r="B29" s="152" t="s">
        <v>83</v>
      </c>
      <c r="C29" s="153"/>
      <c r="D29" s="123"/>
    </row>
    <row r="30" spans="1:10" s="2" customFormat="1" ht="70.5" customHeight="1" x14ac:dyDescent="0.2">
      <c r="A30" s="152" t="s">
        <v>56</v>
      </c>
      <c r="B30" s="123"/>
      <c r="C30" s="123"/>
      <c r="D30" s="123"/>
    </row>
    <row r="31" spans="1:10" s="2" customFormat="1" ht="18.75" x14ac:dyDescent="0.2">
      <c r="A31" s="4"/>
    </row>
    <row r="32" spans="1:10" s="5" customFormat="1" ht="14.25" customHeight="1" thickBot="1" x14ac:dyDescent="0.25">
      <c r="A32" s="4"/>
    </row>
    <row r="33" spans="1:10" s="3" customFormat="1" ht="15.75" customHeight="1" x14ac:dyDescent="0.25">
      <c r="A33" s="126" t="s">
        <v>9</v>
      </c>
      <c r="B33" s="37" t="str">
        <f>+B15</f>
        <v xml:space="preserve">SOLIUN SAS </v>
      </c>
      <c r="C33" s="181" t="str">
        <f>C15</f>
        <v>CONSORCIO PARQUES SC</v>
      </c>
      <c r="D33" s="182"/>
      <c r="E33" s="37" t="str">
        <f>+E15</f>
        <v xml:space="preserve">DPC INGENIEROS S.A.S </v>
      </c>
      <c r="F33" s="181" t="str">
        <f>F15</f>
        <v>CONSORCIO INGENIEROS</v>
      </c>
      <c r="G33" s="182"/>
      <c r="H33" s="181" t="str">
        <f>H15</f>
        <v>CONSORCIO CAPITAL</v>
      </c>
      <c r="I33" s="182"/>
      <c r="J33" s="37" t="str">
        <f>+J15</f>
        <v xml:space="preserve"> CIVILE SAS BIC </v>
      </c>
    </row>
    <row r="34" spans="1:10" s="9" customFormat="1" ht="11.25" customHeight="1" thickBot="1" x14ac:dyDescent="0.25">
      <c r="A34" s="127"/>
      <c r="B34" s="65" t="str">
        <f t="shared" ref="B34:J34" si="0">B18</f>
        <v xml:space="preserve">SOLIUN SAS </v>
      </c>
      <c r="C34" s="65" t="str">
        <f t="shared" si="0"/>
        <v xml:space="preserve">SAVIMAC SAS </v>
      </c>
      <c r="D34" s="65" t="str">
        <f t="shared" si="0"/>
        <v>SANDRA MONICA CARDOZO ROJAS</v>
      </c>
      <c r="E34" s="65" t="str">
        <f t="shared" si="0"/>
        <v xml:space="preserve">DPC INGENIEROS S.A.S </v>
      </c>
      <c r="F34" s="65" t="str">
        <f t="shared" si="0"/>
        <v>COMPAÑÍA CONSULTORA COLOMBIANA TRIPLE C S.A.</v>
      </c>
      <c r="G34" s="65" t="str">
        <f t="shared" si="0"/>
        <v>VALLEJO H INGENIEROS CONSUTLTORES CONSTRUCTORES S.A.S</v>
      </c>
      <c r="H34" s="65" t="str">
        <f t="shared" si="0"/>
        <v>GEINCO SAS  - GRUPO ESPECIALIZADO EN DESARROLLO DE INFRAESTRUCTURA S A S</v>
      </c>
      <c r="I34" s="65" t="str">
        <f t="shared" si="0"/>
        <v xml:space="preserve">APP CONSULTORES &amp;  ESTRUCTURADORES SAS </v>
      </c>
      <c r="J34" s="65" t="str">
        <f t="shared" si="0"/>
        <v xml:space="preserve"> CIVILE SAS BIC </v>
      </c>
    </row>
    <row r="35" spans="1:10" s="3" customFormat="1" ht="15.75" x14ac:dyDescent="0.25">
      <c r="A35" s="131" t="s">
        <v>10</v>
      </c>
      <c r="B35" s="160">
        <f>B66/B72</f>
        <v>10.161976954114223</v>
      </c>
      <c r="C35" s="183">
        <f>C68/C74</f>
        <v>7.0608318593015618</v>
      </c>
      <c r="D35" s="184"/>
      <c r="E35" s="160">
        <f>E66/E72</f>
        <v>2.8881771355226533</v>
      </c>
      <c r="F35" s="183">
        <f>F68/F74</f>
        <v>17.155035214556829</v>
      </c>
      <c r="G35" s="184"/>
      <c r="H35" s="183">
        <f>H68/H74</f>
        <v>8.7311794119718069</v>
      </c>
      <c r="I35" s="184"/>
      <c r="J35" s="160">
        <f>J66/J72</f>
        <v>3.2439366868390933</v>
      </c>
    </row>
    <row r="36" spans="1:10" s="3" customFormat="1" ht="15.75" x14ac:dyDescent="0.25">
      <c r="A36" s="132"/>
      <c r="B36" s="161"/>
      <c r="C36" s="185"/>
      <c r="D36" s="186"/>
      <c r="E36" s="161"/>
      <c r="F36" s="185"/>
      <c r="G36" s="186"/>
      <c r="H36" s="185"/>
      <c r="I36" s="186"/>
      <c r="J36" s="161"/>
    </row>
    <row r="37" spans="1:10" s="3" customFormat="1" ht="15.75" x14ac:dyDescent="0.25">
      <c r="A37" s="136" t="s">
        <v>11</v>
      </c>
      <c r="B37" s="162">
        <f>B75/B69</f>
        <v>0.15997462582946129</v>
      </c>
      <c r="C37" s="187">
        <f>C77/C71</f>
        <v>7.8928049625547489E-2</v>
      </c>
      <c r="D37" s="188"/>
      <c r="E37" s="162">
        <f>E75/E69</f>
        <v>0.32074747553985306</v>
      </c>
      <c r="F37" s="187">
        <f>F77/F71</f>
        <v>0.43937524127126382</v>
      </c>
      <c r="G37" s="188"/>
      <c r="H37" s="187">
        <f>H77/H71</f>
        <v>0.16887631238557041</v>
      </c>
      <c r="I37" s="188"/>
      <c r="J37" s="162">
        <f>J75/J69</f>
        <v>0.37659113948080242</v>
      </c>
    </row>
    <row r="38" spans="1:10" s="3" customFormat="1" ht="15.75" x14ac:dyDescent="0.25">
      <c r="A38" s="132"/>
      <c r="B38" s="161"/>
      <c r="C38" s="185"/>
      <c r="D38" s="186"/>
      <c r="E38" s="161"/>
      <c r="F38" s="185"/>
      <c r="G38" s="186"/>
      <c r="H38" s="185"/>
      <c r="I38" s="186"/>
      <c r="J38" s="161"/>
    </row>
    <row r="39" spans="1:10" s="3" customFormat="1" ht="15.75" x14ac:dyDescent="0.25">
      <c r="A39" s="136" t="s">
        <v>12</v>
      </c>
      <c r="B39" s="163">
        <f>B81/B84</f>
        <v>107.67832910882611</v>
      </c>
      <c r="C39" s="187">
        <f>C83/C86</f>
        <v>8.46795E+17</v>
      </c>
      <c r="D39" s="188"/>
      <c r="E39" s="163">
        <f>E81/E84</f>
        <v>306.45536698956846</v>
      </c>
      <c r="F39" s="187">
        <f>F83/F86</f>
        <v>3823636230</v>
      </c>
      <c r="G39" s="188"/>
      <c r="H39" s="187">
        <f>H83/H86</f>
        <v>701.97689022858583</v>
      </c>
      <c r="I39" s="188"/>
      <c r="J39" s="163">
        <f>J81/J84</f>
        <v>15.180737346492398</v>
      </c>
    </row>
    <row r="40" spans="1:10" s="3" customFormat="1" ht="15.75" x14ac:dyDescent="0.25">
      <c r="A40" s="132"/>
      <c r="B40" s="164"/>
      <c r="C40" s="185"/>
      <c r="D40" s="186"/>
      <c r="E40" s="164"/>
      <c r="F40" s="185"/>
      <c r="G40" s="186"/>
      <c r="H40" s="185"/>
      <c r="I40" s="186"/>
      <c r="J40" s="164"/>
    </row>
    <row r="41" spans="1:10" s="3" customFormat="1" ht="15.75" x14ac:dyDescent="0.25">
      <c r="A41" s="133" t="s">
        <v>13</v>
      </c>
      <c r="B41" s="165">
        <f>B66-B72</f>
        <v>783992576</v>
      </c>
      <c r="C41" s="189">
        <f>(C66+D66)-(C72+D72)</f>
        <v>2998142000</v>
      </c>
      <c r="D41" s="190"/>
      <c r="E41" s="165">
        <f>E66-E72</f>
        <v>5738567559</v>
      </c>
      <c r="F41" s="189">
        <f>(F66+G66)-(F72+G72)</f>
        <v>1141925110</v>
      </c>
      <c r="G41" s="190"/>
      <c r="H41" s="189">
        <f>(H66+I66)-(H72+I72)</f>
        <v>1449405945</v>
      </c>
      <c r="I41" s="190"/>
      <c r="J41" s="165">
        <f>J66-J72</f>
        <v>2924429592</v>
      </c>
    </row>
    <row r="42" spans="1:10" s="3" customFormat="1" ht="15.75" x14ac:dyDescent="0.25">
      <c r="A42" s="134"/>
      <c r="B42" s="166"/>
      <c r="C42" s="191"/>
      <c r="D42" s="192"/>
      <c r="E42" s="166"/>
      <c r="F42" s="191"/>
      <c r="G42" s="192"/>
      <c r="H42" s="191"/>
      <c r="I42" s="192"/>
      <c r="J42" s="166"/>
    </row>
    <row r="43" spans="1:10" s="6" customFormat="1" ht="15.75" x14ac:dyDescent="0.25">
      <c r="A43" s="135"/>
      <c r="B43" s="167"/>
      <c r="C43" s="193"/>
      <c r="D43" s="194"/>
      <c r="E43" s="167"/>
      <c r="F43" s="193"/>
      <c r="G43" s="194"/>
      <c r="H43" s="193"/>
      <c r="I43" s="194"/>
      <c r="J43" s="167"/>
    </row>
    <row r="44" spans="1:10" s="6" customFormat="1" ht="15.75" x14ac:dyDescent="0.25">
      <c r="A44" s="136" t="s">
        <v>46</v>
      </c>
      <c r="B44" s="168">
        <f>B66-B72</f>
        <v>783992576</v>
      </c>
      <c r="C44" s="195">
        <f>C66-C72</f>
        <v>1218775000</v>
      </c>
      <c r="D44" s="195">
        <f>D66-D72</f>
        <v>1779367000</v>
      </c>
      <c r="E44" s="168">
        <f t="shared" ref="E44:J44" si="1">E66-E72</f>
        <v>5738567559</v>
      </c>
      <c r="F44" s="195">
        <f t="shared" si="1"/>
        <v>463807630</v>
      </c>
      <c r="G44" s="195">
        <f t="shared" si="1"/>
        <v>678117480</v>
      </c>
      <c r="H44" s="195">
        <f t="shared" si="1"/>
        <v>909617141</v>
      </c>
      <c r="I44" s="195">
        <f t="shared" si="1"/>
        <v>539788804</v>
      </c>
      <c r="J44" s="168">
        <f t="shared" si="1"/>
        <v>2924429592</v>
      </c>
    </row>
    <row r="45" spans="1:10" s="6" customFormat="1" ht="16.5" thickBot="1" x14ac:dyDescent="0.3">
      <c r="A45" s="140"/>
      <c r="B45" s="169"/>
      <c r="C45" s="196"/>
      <c r="D45" s="196"/>
      <c r="E45" s="169"/>
      <c r="F45" s="196"/>
      <c r="G45" s="196"/>
      <c r="H45" s="196"/>
      <c r="I45" s="196"/>
      <c r="J45" s="169"/>
    </row>
    <row r="46" spans="1:10" s="8" customFormat="1" ht="15.75" x14ac:dyDescent="0.25">
      <c r="A46" s="136" t="s">
        <v>14</v>
      </c>
      <c r="B46" s="170">
        <f>B78</f>
        <v>1132127038</v>
      </c>
      <c r="C46" s="187">
        <f>C80</f>
        <v>2886371000</v>
      </c>
      <c r="D46" s="188"/>
      <c r="E46" s="170">
        <f>E78</f>
        <v>6436188852</v>
      </c>
      <c r="F46" s="187">
        <f>F80</f>
        <v>923767907</v>
      </c>
      <c r="G46" s="188"/>
      <c r="H46" s="187">
        <f>H80</f>
        <v>692984937.5</v>
      </c>
      <c r="I46" s="188"/>
      <c r="J46" s="170">
        <f>J78</f>
        <v>2645933718</v>
      </c>
    </row>
    <row r="47" spans="1:10" s="3" customFormat="1" ht="16.5" thickBot="1" x14ac:dyDescent="0.3">
      <c r="A47" s="140"/>
      <c r="B47" s="171"/>
      <c r="C47" s="208"/>
      <c r="D47" s="209"/>
      <c r="E47" s="171"/>
      <c r="F47" s="208"/>
      <c r="G47" s="209"/>
      <c r="H47" s="208"/>
      <c r="I47" s="209"/>
      <c r="J47" s="171"/>
    </row>
    <row r="48" spans="1:10" s="3" customFormat="1" ht="15.75" x14ac:dyDescent="0.25"/>
    <row r="49" spans="1:10" s="3" customFormat="1" ht="16.5" thickBot="1" x14ac:dyDescent="0.3"/>
    <row r="50" spans="1:10" s="2" customFormat="1" ht="19.5" thickBot="1" x14ac:dyDescent="0.25">
      <c r="A50" s="92" t="s">
        <v>34</v>
      </c>
    </row>
    <row r="51" spans="1:10" s="2" customFormat="1" ht="33.75" customHeight="1" x14ac:dyDescent="0.2">
      <c r="A51" s="89" t="s">
        <v>35</v>
      </c>
      <c r="B51" s="156" t="s">
        <v>84</v>
      </c>
      <c r="C51" s="156"/>
      <c r="D51" s="157"/>
    </row>
    <row r="52" spans="1:10" s="2" customFormat="1" ht="21" customHeight="1" x14ac:dyDescent="0.2">
      <c r="A52" s="72" t="s">
        <v>36</v>
      </c>
      <c r="B52" s="117" t="s">
        <v>85</v>
      </c>
      <c r="C52" s="117"/>
      <c r="D52" s="117"/>
    </row>
    <row r="53" spans="1:10" s="2" customFormat="1" ht="28.5" customHeight="1" thickBot="1" x14ac:dyDescent="0.25">
      <c r="A53" s="118" t="s">
        <v>15</v>
      </c>
      <c r="B53" s="119"/>
      <c r="C53" s="119"/>
      <c r="D53" s="119"/>
    </row>
    <row r="54" spans="1:10" s="2" customFormat="1" ht="28.5" customHeight="1" x14ac:dyDescent="0.2">
      <c r="A54" s="90"/>
      <c r="B54" s="91"/>
      <c r="C54" s="91"/>
      <c r="D54" s="91"/>
      <c r="E54" s="91"/>
      <c r="F54" s="91"/>
      <c r="G54" s="91"/>
      <c r="H54" s="91"/>
      <c r="I54" s="91"/>
      <c r="J54" s="91"/>
    </row>
    <row r="55" spans="1:10" s="5" customFormat="1" ht="19.5" thickBot="1" x14ac:dyDescent="0.25">
      <c r="A55" s="29"/>
    </row>
    <row r="56" spans="1:10" s="3" customFormat="1" ht="36" customHeight="1" x14ac:dyDescent="0.25">
      <c r="A56" s="143" t="s">
        <v>9</v>
      </c>
      <c r="B56" s="34" t="str">
        <f>B15</f>
        <v xml:space="preserve">SOLIUN SAS </v>
      </c>
      <c r="C56" s="210" t="str">
        <f>C15</f>
        <v>CONSORCIO PARQUES SC</v>
      </c>
      <c r="D56" s="211"/>
      <c r="E56" s="34" t="str">
        <f>E15</f>
        <v xml:space="preserve">DPC INGENIEROS S.A.S </v>
      </c>
      <c r="F56" s="210" t="str">
        <f>F15</f>
        <v>CONSORCIO INGENIEROS</v>
      </c>
      <c r="G56" s="211"/>
      <c r="H56" s="210" t="str">
        <f>H15</f>
        <v>CONSORCIO CAPITAL</v>
      </c>
      <c r="I56" s="211"/>
      <c r="J56" s="34" t="str">
        <f>J15</f>
        <v xml:space="preserve"> CIVILE SAS BIC </v>
      </c>
    </row>
    <row r="57" spans="1:10" s="10" customFormat="1" ht="11.25" customHeight="1" thickBot="1" x14ac:dyDescent="0.25">
      <c r="A57" s="144"/>
      <c r="B57" s="64" t="str">
        <f t="shared" ref="B57:J57" si="2">B18</f>
        <v xml:space="preserve">SOLIUN SAS </v>
      </c>
      <c r="C57" s="63" t="str">
        <f t="shared" si="2"/>
        <v xml:space="preserve">SAVIMAC SAS </v>
      </c>
      <c r="D57" s="63" t="str">
        <f t="shared" si="2"/>
        <v>SANDRA MONICA CARDOZO ROJAS</v>
      </c>
      <c r="E57" s="64" t="str">
        <f t="shared" si="2"/>
        <v xml:space="preserve">DPC INGENIEROS S.A.S </v>
      </c>
      <c r="F57" s="63" t="str">
        <f t="shared" si="2"/>
        <v>COMPAÑÍA CONSULTORA COLOMBIANA TRIPLE C S.A.</v>
      </c>
      <c r="G57" s="63" t="str">
        <f t="shared" si="2"/>
        <v>VALLEJO H INGENIEROS CONSUTLTORES CONSTRUCTORES S.A.S</v>
      </c>
      <c r="H57" s="63" t="str">
        <f t="shared" si="2"/>
        <v>GEINCO SAS  - GRUPO ESPECIALIZADO EN DESARROLLO DE INFRAESTRUCTURA S A S</v>
      </c>
      <c r="I57" s="63" t="str">
        <f t="shared" si="2"/>
        <v xml:space="preserve">APP CONSULTORES &amp;  ESTRUCTURADORES SAS </v>
      </c>
      <c r="J57" s="64" t="str">
        <f t="shared" si="2"/>
        <v xml:space="preserve"> CIVILE SAS BIC </v>
      </c>
    </row>
    <row r="58" spans="1:10" s="31" customFormat="1" ht="15.75" x14ac:dyDescent="0.25">
      <c r="A58" s="141" t="s">
        <v>16</v>
      </c>
      <c r="B58" s="172">
        <f>B81/B78</f>
        <v>0.19459798998281674</v>
      </c>
      <c r="C58" s="212">
        <f>C83/C80</f>
        <v>0.14668852340880642</v>
      </c>
      <c r="D58" s="213"/>
      <c r="E58" s="172">
        <f>E81/E78</f>
        <v>0.13379836309998941</v>
      </c>
      <c r="F58" s="212">
        <f>F83/F80</f>
        <v>0.2069587068908641</v>
      </c>
      <c r="G58" s="213"/>
      <c r="H58" s="212">
        <f>H83/H80</f>
        <v>0.22986140301209648</v>
      </c>
      <c r="I58" s="213"/>
      <c r="J58" s="172">
        <f>J81/J78</f>
        <v>0.36493747535364374</v>
      </c>
    </row>
    <row r="59" spans="1:10" s="3" customFormat="1" ht="15.75" x14ac:dyDescent="0.25">
      <c r="A59" s="142"/>
      <c r="B59" s="173"/>
      <c r="C59" s="214"/>
      <c r="D59" s="215"/>
      <c r="E59" s="173"/>
      <c r="F59" s="214"/>
      <c r="G59" s="215"/>
      <c r="H59" s="214"/>
      <c r="I59" s="215"/>
      <c r="J59" s="173"/>
    </row>
    <row r="60" spans="1:10" s="3" customFormat="1" ht="15.75" x14ac:dyDescent="0.25">
      <c r="A60" s="142" t="s">
        <v>17</v>
      </c>
      <c r="B60" s="162">
        <f>B81/B69</f>
        <v>0.16346724934815038</v>
      </c>
      <c r="C60" s="187">
        <f>C83/C71</f>
        <v>0.13511068435369786</v>
      </c>
      <c r="D60" s="188"/>
      <c r="E60" s="162">
        <f>E81/E69</f>
        <v>9.0882875904303176E-2</v>
      </c>
      <c r="F60" s="187">
        <f>F83/F71</f>
        <v>0.11602617511750192</v>
      </c>
      <c r="G60" s="188"/>
      <c r="H60" s="187">
        <f>H83/H71</f>
        <v>0.1910432569116402</v>
      </c>
      <c r="I60" s="188"/>
      <c r="J60" s="162">
        <f>J81/J69</f>
        <v>0.2275052556709678</v>
      </c>
    </row>
    <row r="61" spans="1:10" s="3" customFormat="1" ht="16.5" thickBot="1" x14ac:dyDescent="0.3">
      <c r="A61" s="149"/>
      <c r="B61" s="174"/>
      <c r="C61" s="208"/>
      <c r="D61" s="209"/>
      <c r="E61" s="174"/>
      <c r="F61" s="208"/>
      <c r="G61" s="209"/>
      <c r="H61" s="208"/>
      <c r="I61" s="209"/>
      <c r="J61" s="174"/>
    </row>
    <row r="62" spans="1:10" s="7" customFormat="1" ht="19.5" thickBot="1" x14ac:dyDescent="0.35">
      <c r="A62" s="35"/>
    </row>
    <row r="63" spans="1:10" ht="15.75" x14ac:dyDescent="0.2">
      <c r="A63" s="120" t="s">
        <v>47</v>
      </c>
      <c r="B63" s="36" t="str">
        <f>B15</f>
        <v xml:space="preserve">SOLIUN SAS </v>
      </c>
      <c r="C63" s="206" t="str">
        <f>C15</f>
        <v>CONSORCIO PARQUES SC</v>
      </c>
      <c r="D63" s="207"/>
      <c r="E63" s="36" t="str">
        <f>E15</f>
        <v xml:space="preserve">DPC INGENIEROS S.A.S </v>
      </c>
      <c r="F63" s="206" t="str">
        <f>F15</f>
        <v>CONSORCIO INGENIEROS</v>
      </c>
      <c r="G63" s="207"/>
      <c r="H63" s="206" t="str">
        <f>H15</f>
        <v>CONSORCIO CAPITAL</v>
      </c>
      <c r="I63" s="207"/>
      <c r="J63" s="36" t="str">
        <f>J15</f>
        <v xml:space="preserve"> CIVILE SAS BIC </v>
      </c>
    </row>
    <row r="64" spans="1:10" ht="23.25" thickBot="1" x14ac:dyDescent="0.25">
      <c r="A64" s="121"/>
      <c r="B64" s="59" t="str">
        <f t="shared" ref="B64:J64" si="3">B18</f>
        <v xml:space="preserve">SOLIUN SAS </v>
      </c>
      <c r="C64" s="58" t="str">
        <f t="shared" si="3"/>
        <v xml:space="preserve">SAVIMAC SAS </v>
      </c>
      <c r="D64" s="58" t="str">
        <f t="shared" si="3"/>
        <v>SANDRA MONICA CARDOZO ROJAS</v>
      </c>
      <c r="E64" s="59" t="str">
        <f t="shared" si="3"/>
        <v xml:space="preserve">DPC INGENIEROS S.A.S </v>
      </c>
      <c r="F64" s="58" t="str">
        <f t="shared" si="3"/>
        <v>COMPAÑÍA CONSULTORA COLOMBIANA TRIPLE C S.A.</v>
      </c>
      <c r="G64" s="58" t="str">
        <f t="shared" si="3"/>
        <v>VALLEJO H INGENIEROS CONSUTLTORES CONSTRUCTORES S.A.S</v>
      </c>
      <c r="H64" s="58" t="str">
        <f t="shared" si="3"/>
        <v>GEINCO SAS  - GRUPO ESPECIALIZADO EN DESARROLLO DE INFRAESTRUCTURA S A S</v>
      </c>
      <c r="I64" s="58" t="str">
        <f t="shared" si="3"/>
        <v xml:space="preserve">APP CONSULTORES &amp;  ESTRUCTURADORES SAS </v>
      </c>
      <c r="J64" s="59" t="str">
        <f t="shared" si="3"/>
        <v xml:space="preserve"> CIVILE SAS BIC </v>
      </c>
    </row>
    <row r="65" spans="1:10" ht="15.75" x14ac:dyDescent="0.2">
      <c r="A65" s="60" t="s">
        <v>48</v>
      </c>
      <c r="B65" s="61">
        <f t="shared" ref="B65:J65" si="4">B17</f>
        <v>1</v>
      </c>
      <c r="C65" s="61">
        <f t="shared" si="4"/>
        <v>0.5</v>
      </c>
      <c r="D65" s="61">
        <f t="shared" si="4"/>
        <v>0.5</v>
      </c>
      <c r="E65" s="61">
        <f t="shared" si="4"/>
        <v>1</v>
      </c>
      <c r="F65" s="61">
        <f t="shared" si="4"/>
        <v>0.5</v>
      </c>
      <c r="G65" s="61">
        <f t="shared" si="4"/>
        <v>0.5</v>
      </c>
      <c r="H65" s="61">
        <f t="shared" si="4"/>
        <v>0.5</v>
      </c>
      <c r="I65" s="61">
        <f t="shared" si="4"/>
        <v>0.5</v>
      </c>
      <c r="J65" s="61">
        <f t="shared" si="4"/>
        <v>1</v>
      </c>
    </row>
    <row r="66" spans="1:10" ht="12.75" customHeight="1" x14ac:dyDescent="0.2">
      <c r="A66" s="122" t="s">
        <v>18</v>
      </c>
      <c r="B66" s="175">
        <v>869562817</v>
      </c>
      <c r="C66" s="69">
        <v>1420315000</v>
      </c>
      <c r="D66" s="69">
        <v>2072502000</v>
      </c>
      <c r="E66" s="175">
        <v>8777777944</v>
      </c>
      <c r="F66" s="69">
        <v>490140170</v>
      </c>
      <c r="G66" s="69">
        <v>722470339</v>
      </c>
      <c r="H66" s="69">
        <v>1047265276</v>
      </c>
      <c r="I66" s="69">
        <v>589616068</v>
      </c>
      <c r="J66" s="175">
        <v>4227688106</v>
      </c>
    </row>
    <row r="67" spans="1:10" ht="15.75" x14ac:dyDescent="0.2">
      <c r="A67" s="122"/>
      <c r="B67" s="175"/>
      <c r="C67" s="66">
        <f>C66*C65</f>
        <v>710157500</v>
      </c>
      <c r="D67" s="66">
        <f>D66*D65</f>
        <v>1036251000</v>
      </c>
      <c r="E67" s="175"/>
      <c r="F67" s="66">
        <f>F66*F65</f>
        <v>245070085</v>
      </c>
      <c r="G67" s="66">
        <f>G66*G65</f>
        <v>361235169.5</v>
      </c>
      <c r="H67" s="66">
        <f>H66*H65</f>
        <v>523632638</v>
      </c>
      <c r="I67" s="66">
        <f>I66*I65</f>
        <v>294808034</v>
      </c>
      <c r="J67" s="175"/>
    </row>
    <row r="68" spans="1:10" ht="15.75" x14ac:dyDescent="0.2">
      <c r="A68" s="123"/>
      <c r="B68" s="175"/>
      <c r="C68" s="201">
        <f>C67+D67</f>
        <v>1746408500</v>
      </c>
      <c r="D68" s="201"/>
      <c r="E68" s="175"/>
      <c r="F68" s="201">
        <f>F67+G67</f>
        <v>606305254.5</v>
      </c>
      <c r="G68" s="201"/>
      <c r="H68" s="201">
        <f>H67+I67</f>
        <v>818440672</v>
      </c>
      <c r="I68" s="201"/>
      <c r="J68" s="175"/>
    </row>
    <row r="69" spans="1:10" ht="12.75" customHeight="1" x14ac:dyDescent="0.2">
      <c r="A69" s="122" t="s">
        <v>19</v>
      </c>
      <c r="B69" s="175">
        <v>1347729572</v>
      </c>
      <c r="C69" s="69">
        <v>2678145000</v>
      </c>
      <c r="D69" s="69">
        <v>3589272000</v>
      </c>
      <c r="E69" s="175">
        <v>9475399237</v>
      </c>
      <c r="F69" s="69">
        <v>960140170</v>
      </c>
      <c r="G69" s="69">
        <v>2335354339</v>
      </c>
      <c r="H69" s="69">
        <v>1047515276</v>
      </c>
      <c r="I69" s="69">
        <v>620070302</v>
      </c>
      <c r="J69" s="175">
        <v>4244299184</v>
      </c>
    </row>
    <row r="70" spans="1:10" ht="15.75" x14ac:dyDescent="0.2">
      <c r="A70" s="122"/>
      <c r="B70" s="175"/>
      <c r="C70" s="67">
        <f>C69*C65</f>
        <v>1339072500</v>
      </c>
      <c r="D70" s="67">
        <f>D69*D65</f>
        <v>1794636000</v>
      </c>
      <c r="E70" s="175"/>
      <c r="F70" s="67">
        <f>F69*F65</f>
        <v>480070085</v>
      </c>
      <c r="G70" s="67">
        <f>G69*G65</f>
        <v>1167677169.5</v>
      </c>
      <c r="H70" s="67">
        <f>H69*H65</f>
        <v>523757638</v>
      </c>
      <c r="I70" s="67">
        <f>I69*I65</f>
        <v>310035151</v>
      </c>
      <c r="J70" s="175"/>
    </row>
    <row r="71" spans="1:10" ht="15.75" x14ac:dyDescent="0.2">
      <c r="A71" s="123"/>
      <c r="B71" s="175"/>
      <c r="C71" s="201">
        <f>C70+D70</f>
        <v>3133708500</v>
      </c>
      <c r="D71" s="201"/>
      <c r="E71" s="175"/>
      <c r="F71" s="201">
        <f>F70+G70</f>
        <v>1647747254.5</v>
      </c>
      <c r="G71" s="201"/>
      <c r="H71" s="201">
        <f>H70+I70</f>
        <v>833792789</v>
      </c>
      <c r="I71" s="201"/>
      <c r="J71" s="175"/>
    </row>
    <row r="72" spans="1:10" ht="12.75" customHeight="1" x14ac:dyDescent="0.2">
      <c r="A72" s="122" t="s">
        <v>20</v>
      </c>
      <c r="B72" s="175">
        <v>85570241</v>
      </c>
      <c r="C72" s="69">
        <v>201540000</v>
      </c>
      <c r="D72" s="69">
        <v>293135000</v>
      </c>
      <c r="E72" s="175">
        <v>3039210385</v>
      </c>
      <c r="F72" s="69">
        <v>26332540</v>
      </c>
      <c r="G72" s="69">
        <v>44352859</v>
      </c>
      <c r="H72" s="69">
        <v>137648135</v>
      </c>
      <c r="I72" s="69">
        <v>49827264</v>
      </c>
      <c r="J72" s="175">
        <v>1303258514</v>
      </c>
    </row>
    <row r="73" spans="1:10" ht="15.75" x14ac:dyDescent="0.2">
      <c r="A73" s="122"/>
      <c r="B73" s="175"/>
      <c r="C73" s="67">
        <f>C72*C65</f>
        <v>100770000</v>
      </c>
      <c r="D73" s="67">
        <f>D72*D65</f>
        <v>146567500</v>
      </c>
      <c r="E73" s="175"/>
      <c r="F73" s="67">
        <f>F72*F65</f>
        <v>13166270</v>
      </c>
      <c r="G73" s="67">
        <f>G72*G65</f>
        <v>22176429.5</v>
      </c>
      <c r="H73" s="67">
        <f>H72*H65</f>
        <v>68824067.5</v>
      </c>
      <c r="I73" s="67">
        <f>I72*I65</f>
        <v>24913632</v>
      </c>
      <c r="J73" s="175"/>
    </row>
    <row r="74" spans="1:10" ht="15.75" x14ac:dyDescent="0.2">
      <c r="A74" s="123"/>
      <c r="B74" s="175"/>
      <c r="C74" s="201">
        <f>C73+D73</f>
        <v>247337500</v>
      </c>
      <c r="D74" s="201"/>
      <c r="E74" s="175"/>
      <c r="F74" s="201">
        <f>F73+G73</f>
        <v>35342699.5</v>
      </c>
      <c r="G74" s="201"/>
      <c r="H74" s="201">
        <f>H73+I73</f>
        <v>93737699.5</v>
      </c>
      <c r="I74" s="201"/>
      <c r="J74" s="175"/>
    </row>
    <row r="75" spans="1:10" ht="12.75" customHeight="1" x14ac:dyDescent="0.2">
      <c r="A75" s="122" t="s">
        <v>21</v>
      </c>
      <c r="B75" s="175">
        <v>215602534</v>
      </c>
      <c r="C75" s="69">
        <v>201540000</v>
      </c>
      <c r="D75" s="69">
        <v>293135000</v>
      </c>
      <c r="E75" s="175">
        <v>3039210385</v>
      </c>
      <c r="F75" s="69">
        <v>482951694</v>
      </c>
      <c r="G75" s="69">
        <v>965007001</v>
      </c>
      <c r="H75" s="69">
        <v>137648135</v>
      </c>
      <c r="I75" s="69">
        <v>143967568</v>
      </c>
      <c r="J75" s="175">
        <v>1598365466</v>
      </c>
    </row>
    <row r="76" spans="1:10" ht="15.75" x14ac:dyDescent="0.2">
      <c r="A76" s="122"/>
      <c r="B76" s="175"/>
      <c r="C76" s="67">
        <f>C75*C65</f>
        <v>100770000</v>
      </c>
      <c r="D76" s="67">
        <f>D75*D65</f>
        <v>146567500</v>
      </c>
      <c r="E76" s="175"/>
      <c r="F76" s="67">
        <f>F75*F65</f>
        <v>241475847</v>
      </c>
      <c r="G76" s="67">
        <f>G75*G65</f>
        <v>482503500.5</v>
      </c>
      <c r="H76" s="67">
        <f>H75*H65</f>
        <v>68824067.5</v>
      </c>
      <c r="I76" s="67">
        <f>I75*I65</f>
        <v>71983784</v>
      </c>
      <c r="J76" s="175"/>
    </row>
    <row r="77" spans="1:10" ht="15.75" x14ac:dyDescent="0.2">
      <c r="A77" s="122"/>
      <c r="B77" s="175"/>
      <c r="C77" s="201">
        <f>C76+D76</f>
        <v>247337500</v>
      </c>
      <c r="D77" s="201"/>
      <c r="E77" s="175"/>
      <c r="F77" s="201">
        <f>F76+G76</f>
        <v>723979347.5</v>
      </c>
      <c r="G77" s="201"/>
      <c r="H77" s="201">
        <f>H76+I76</f>
        <v>140807851.5</v>
      </c>
      <c r="I77" s="201"/>
      <c r="J77" s="175"/>
    </row>
    <row r="78" spans="1:10" ht="15.75" x14ac:dyDescent="0.2">
      <c r="A78" s="122" t="s">
        <v>22</v>
      </c>
      <c r="B78" s="175">
        <f>B69-B75</f>
        <v>1132127038</v>
      </c>
      <c r="C78" s="67">
        <f>C69-C75</f>
        <v>2476605000</v>
      </c>
      <c r="D78" s="67">
        <f>D69-D75</f>
        <v>3296137000</v>
      </c>
      <c r="E78" s="175">
        <f t="shared" ref="E78:J78" si="5">E69-E75</f>
        <v>6436188852</v>
      </c>
      <c r="F78" s="67">
        <f t="shared" si="5"/>
        <v>477188476</v>
      </c>
      <c r="G78" s="67">
        <f t="shared" si="5"/>
        <v>1370347338</v>
      </c>
      <c r="H78" s="67">
        <f t="shared" si="5"/>
        <v>909867141</v>
      </c>
      <c r="I78" s="67">
        <f t="shared" si="5"/>
        <v>476102734</v>
      </c>
      <c r="J78" s="175">
        <f t="shared" si="5"/>
        <v>2645933718</v>
      </c>
    </row>
    <row r="79" spans="1:10" ht="15.75" x14ac:dyDescent="0.2">
      <c r="A79" s="122"/>
      <c r="B79" s="175"/>
      <c r="C79" s="67">
        <f>C70-C76</f>
        <v>1238302500</v>
      </c>
      <c r="D79" s="67">
        <f>+D70-D76</f>
        <v>1648068500</v>
      </c>
      <c r="E79" s="175"/>
      <c r="F79" s="67">
        <f>F70-F76</f>
        <v>238594238</v>
      </c>
      <c r="G79" s="67">
        <f>+G70-G76</f>
        <v>685173669</v>
      </c>
      <c r="H79" s="67">
        <f>H70-H76</f>
        <v>454933570.5</v>
      </c>
      <c r="I79" s="67">
        <f>+I70-I76</f>
        <v>238051367</v>
      </c>
      <c r="J79" s="175"/>
    </row>
    <row r="80" spans="1:10" s="50" customFormat="1" ht="15.75" x14ac:dyDescent="0.2">
      <c r="A80" s="122"/>
      <c r="B80" s="175"/>
      <c r="C80" s="201">
        <f>C79+D79</f>
        <v>2886371000</v>
      </c>
      <c r="D80" s="201"/>
      <c r="E80" s="175"/>
      <c r="F80" s="201">
        <f>F79+G79</f>
        <v>923767907</v>
      </c>
      <c r="G80" s="201"/>
      <c r="H80" s="201">
        <f>H79+I79</f>
        <v>692984937.5</v>
      </c>
      <c r="I80" s="201"/>
      <c r="J80" s="175"/>
    </row>
    <row r="81" spans="1:10" s="50" customFormat="1" ht="12.75" customHeight="1" x14ac:dyDescent="0.2">
      <c r="A81" s="122" t="s">
        <v>23</v>
      </c>
      <c r="B81" s="175">
        <v>220309646</v>
      </c>
      <c r="C81" s="69">
        <v>485205000</v>
      </c>
      <c r="D81" s="69">
        <v>361590000</v>
      </c>
      <c r="E81" s="175">
        <v>861151533</v>
      </c>
      <c r="F81" s="69">
        <v>54688934</v>
      </c>
      <c r="G81" s="69">
        <v>327674689</v>
      </c>
      <c r="H81" s="69">
        <v>305875683</v>
      </c>
      <c r="I81" s="69">
        <v>12705297</v>
      </c>
      <c r="J81" s="175">
        <v>965600371</v>
      </c>
    </row>
    <row r="82" spans="1:10" s="50" customFormat="1" ht="15.75" x14ac:dyDescent="0.2">
      <c r="A82" s="122"/>
      <c r="B82" s="175"/>
      <c r="C82" s="103">
        <f>C81*C65</f>
        <v>242602500</v>
      </c>
      <c r="D82" s="103">
        <f>D81*D65</f>
        <v>180795000</v>
      </c>
      <c r="E82" s="175"/>
      <c r="F82" s="66">
        <f>F81*F65</f>
        <v>27344467</v>
      </c>
      <c r="G82" s="66">
        <f>G81*G65</f>
        <v>163837344.5</v>
      </c>
      <c r="H82" s="66">
        <f>H81*H65</f>
        <v>152937841.5</v>
      </c>
      <c r="I82" s="66">
        <f>I81*I65</f>
        <v>6352648.5</v>
      </c>
      <c r="J82" s="175"/>
    </row>
    <row r="83" spans="1:10" s="50" customFormat="1" ht="15.75" x14ac:dyDescent="0.2">
      <c r="A83" s="122"/>
      <c r="B83" s="175"/>
      <c r="C83" s="201">
        <f>C82+D82</f>
        <v>423397500</v>
      </c>
      <c r="D83" s="201"/>
      <c r="E83" s="175"/>
      <c r="F83" s="201">
        <f>F82+G82</f>
        <v>191181811.5</v>
      </c>
      <c r="G83" s="201"/>
      <c r="H83" s="201">
        <f>H82+I82</f>
        <v>159290490</v>
      </c>
      <c r="I83" s="201"/>
      <c r="J83" s="175"/>
    </row>
    <row r="84" spans="1:10" s="50" customFormat="1" ht="12.75" customHeight="1" x14ac:dyDescent="0.2">
      <c r="A84" s="122" t="s">
        <v>24</v>
      </c>
      <c r="B84" s="175">
        <v>2045998</v>
      </c>
      <c r="C84" s="69">
        <v>0</v>
      </c>
      <c r="D84" s="69">
        <v>1.0000000000000001E-9</v>
      </c>
      <c r="E84" s="175">
        <v>2810039</v>
      </c>
      <c r="F84" s="69"/>
      <c r="G84" s="69">
        <v>0.1</v>
      </c>
      <c r="H84" s="69">
        <v>384191</v>
      </c>
      <c r="I84" s="69">
        <v>69643</v>
      </c>
      <c r="J84" s="175">
        <v>63606948</v>
      </c>
    </row>
    <row r="85" spans="1:10" s="50" customFormat="1" ht="15.75" x14ac:dyDescent="0.2">
      <c r="A85" s="122"/>
      <c r="B85" s="175"/>
      <c r="C85" s="67">
        <f>C84*C65</f>
        <v>0</v>
      </c>
      <c r="D85" s="67">
        <f>D84*D65</f>
        <v>5.0000000000000003E-10</v>
      </c>
      <c r="E85" s="175"/>
      <c r="F85" s="67">
        <f>F84*F65</f>
        <v>0</v>
      </c>
      <c r="G85" s="67">
        <f>G84*G65</f>
        <v>0.05</v>
      </c>
      <c r="H85" s="67">
        <f>H84*H65</f>
        <v>192095.5</v>
      </c>
      <c r="I85" s="67">
        <f>I84*I65</f>
        <v>34821.5</v>
      </c>
      <c r="J85" s="175"/>
    </row>
    <row r="86" spans="1:10" s="50" customFormat="1" ht="15.75" x14ac:dyDescent="0.2">
      <c r="A86" s="122"/>
      <c r="B86" s="175"/>
      <c r="C86" s="201">
        <f>C85+D85</f>
        <v>5.0000000000000003E-10</v>
      </c>
      <c r="D86" s="201"/>
      <c r="E86" s="175"/>
      <c r="F86" s="201">
        <f>F85+G85</f>
        <v>0.05</v>
      </c>
      <c r="G86" s="201"/>
      <c r="H86" s="201">
        <f>H85+I85</f>
        <v>226917</v>
      </c>
      <c r="I86" s="201"/>
      <c r="J86" s="175"/>
    </row>
    <row r="87" spans="1:10" s="50" customFormat="1" ht="16.5" thickBot="1" x14ac:dyDescent="0.3">
      <c r="A87" s="1"/>
      <c r="B87" s="3"/>
      <c r="C87" s="3"/>
      <c r="D87" s="3"/>
      <c r="E87" s="3"/>
      <c r="F87" s="3"/>
      <c r="G87" s="3"/>
      <c r="H87" s="3"/>
      <c r="I87" s="3"/>
      <c r="J87" s="3"/>
    </row>
    <row r="88" spans="1:10" s="50" customFormat="1" ht="15.75" x14ac:dyDescent="0.2">
      <c r="A88" s="147" t="s">
        <v>3</v>
      </c>
      <c r="B88" s="48" t="str">
        <f>B15</f>
        <v xml:space="preserve">SOLIUN SAS </v>
      </c>
      <c r="C88" s="202" t="str">
        <f>C63</f>
        <v>CONSORCIO PARQUES SC</v>
      </c>
      <c r="D88" s="203"/>
      <c r="E88" s="48" t="str">
        <f>E15</f>
        <v xml:space="preserve">DPC INGENIEROS S.A.S </v>
      </c>
      <c r="F88" s="202" t="str">
        <f>F63</f>
        <v>CONSORCIO INGENIEROS</v>
      </c>
      <c r="G88" s="203"/>
      <c r="H88" s="202" t="str">
        <f>H63</f>
        <v>CONSORCIO CAPITAL</v>
      </c>
      <c r="I88" s="203"/>
      <c r="J88" s="48" t="str">
        <f>J15</f>
        <v xml:space="preserve"> CIVILE SAS BIC </v>
      </c>
    </row>
    <row r="89" spans="1:10" s="3" customFormat="1" ht="19.5" customHeight="1" x14ac:dyDescent="0.25">
      <c r="A89" s="148"/>
      <c r="B89" s="33" t="str">
        <f t="shared" ref="B89:J89" si="6">B18</f>
        <v xml:space="preserve">SOLIUN SAS </v>
      </c>
      <c r="C89" s="47" t="str">
        <f t="shared" si="6"/>
        <v xml:space="preserve">SAVIMAC SAS </v>
      </c>
      <c r="D89" s="94" t="str">
        <f t="shared" si="6"/>
        <v>SANDRA MONICA CARDOZO ROJAS</v>
      </c>
      <c r="E89" s="33" t="str">
        <f t="shared" si="6"/>
        <v xml:space="preserve">DPC INGENIEROS S.A.S </v>
      </c>
      <c r="F89" s="47" t="str">
        <f t="shared" si="6"/>
        <v>COMPAÑÍA CONSULTORA COLOMBIANA TRIPLE C S.A.</v>
      </c>
      <c r="G89" s="94" t="str">
        <f t="shared" si="6"/>
        <v>VALLEJO H INGENIEROS CONSUTLTORES CONSTRUCTORES S.A.S</v>
      </c>
      <c r="H89" s="47" t="str">
        <f t="shared" si="6"/>
        <v>GEINCO SAS  - GRUPO ESPECIALIZADO EN DESARROLLO DE INFRAESTRUCTURA S A S</v>
      </c>
      <c r="I89" s="94" t="str">
        <f t="shared" si="6"/>
        <v xml:space="preserve">APP CONSULTORES &amp;  ESTRUCTURADORES SAS </v>
      </c>
      <c r="J89" s="33" t="str">
        <f t="shared" si="6"/>
        <v xml:space="preserve"> CIVILE SAS BIC </v>
      </c>
    </row>
    <row r="90" spans="1:10" s="25" customFormat="1" ht="15.75" customHeight="1" thickBot="1" x14ac:dyDescent="0.3">
      <c r="A90" s="95" t="s">
        <v>4</v>
      </c>
      <c r="B90" s="96">
        <f>B17</f>
        <v>1</v>
      </c>
      <c r="C90" s="96">
        <f>C65</f>
        <v>0.5</v>
      </c>
      <c r="D90" s="97">
        <f>D65</f>
        <v>0.5</v>
      </c>
      <c r="E90" s="96">
        <f>E17</f>
        <v>1</v>
      </c>
      <c r="F90" s="96">
        <f>F65</f>
        <v>0.5</v>
      </c>
      <c r="G90" s="97">
        <f>G65</f>
        <v>0.5</v>
      </c>
      <c r="H90" s="96">
        <f>H65</f>
        <v>0.5</v>
      </c>
      <c r="I90" s="97">
        <f>I65</f>
        <v>0.5</v>
      </c>
      <c r="J90" s="96">
        <f>J17</f>
        <v>1</v>
      </c>
    </row>
    <row r="91" spans="1:10" s="26" customFormat="1" ht="24" customHeight="1" x14ac:dyDescent="0.2">
      <c r="A91" s="44" t="s">
        <v>25</v>
      </c>
      <c r="B91" s="102" t="str">
        <f>+IF((B35&gt;=1.93),"HABILITADO","NO HABILITADO")</f>
        <v>HABILITADO</v>
      </c>
      <c r="C91" s="204" t="str">
        <f>+IF((C35&gt;=1.93),"HABILITADO","NO HABILITADO")</f>
        <v>HABILITADO</v>
      </c>
      <c r="D91" s="205"/>
      <c r="E91" s="102" t="str">
        <f>+IF((E35&gt;=1.93),"HABILITADO","NO HABILITADO")</f>
        <v>HABILITADO</v>
      </c>
      <c r="F91" s="204" t="str">
        <f>+IF((F35&gt;=1.93),"HABILITADO","NO HABILITADO")</f>
        <v>HABILITADO</v>
      </c>
      <c r="G91" s="205"/>
      <c r="H91" s="204" t="str">
        <f>+IF((H35&gt;=1.93),"HABILITADO","NO HABILITADO")</f>
        <v>HABILITADO</v>
      </c>
      <c r="I91" s="205"/>
      <c r="J91" s="102" t="str">
        <f>+IF((J35&gt;=1.93),"HABILITADO","NO HABILITADO")</f>
        <v>HABILITADO</v>
      </c>
    </row>
    <row r="92" spans="1:10" s="27" customFormat="1" ht="24" customHeight="1" x14ac:dyDescent="0.25">
      <c r="A92" s="45" t="s">
        <v>26</v>
      </c>
      <c r="B92" s="43" t="str">
        <f>+IF((B37&lt;=0.49),"HABILITADO","NO HABILITADO")</f>
        <v>HABILITADO</v>
      </c>
      <c r="C92" s="197" t="str">
        <f>+IF((C37&lt;=0.49),"HABILITADO","NO HABILITADO")</f>
        <v>HABILITADO</v>
      </c>
      <c r="D92" s="198"/>
      <c r="E92" s="43" t="str">
        <f>+IF((E37&lt;=0.49),"HABILITADO","NO HABILITADO")</f>
        <v>HABILITADO</v>
      </c>
      <c r="F92" s="197" t="str">
        <f>+IF((F37&lt;=0.49),"HABILITADO","NO HABILITADO")</f>
        <v>HABILITADO</v>
      </c>
      <c r="G92" s="198"/>
      <c r="H92" s="197" t="str">
        <f>+IF((H37&lt;=0.49),"HABILITADO","NO HABILITADO")</f>
        <v>HABILITADO</v>
      </c>
      <c r="I92" s="198"/>
      <c r="J92" s="43" t="str">
        <f>+IF((J37&lt;=0.49),"HABILITADO","NO HABILITADO")</f>
        <v>HABILITADO</v>
      </c>
    </row>
    <row r="93" spans="1:10" s="2" customFormat="1" ht="24" customHeight="1" x14ac:dyDescent="0.2">
      <c r="A93" s="45" t="s">
        <v>27</v>
      </c>
      <c r="B93" s="43" t="str">
        <f>+IF((B39&gt;=2.17),"HABILITADO","NO HABILITADO")</f>
        <v>HABILITADO</v>
      </c>
      <c r="C93" s="197" t="str">
        <f>+IF((C39&gt;=2.17),"HABILITADO","NO HABILITADO")</f>
        <v>HABILITADO</v>
      </c>
      <c r="D93" s="198"/>
      <c r="E93" s="43" t="str">
        <f>+IF((E39&gt;=2.17),"HABILITADO","NO HABILITADO")</f>
        <v>HABILITADO</v>
      </c>
      <c r="F93" s="197" t="str">
        <f>+IF((F39&gt;=2.17),"HABILITADO","NO HABILITADO")</f>
        <v>HABILITADO</v>
      </c>
      <c r="G93" s="198"/>
      <c r="H93" s="197" t="str">
        <f>+IF((H39&gt;=2.17),"HABILITADO","NO HABILITADO")</f>
        <v>HABILITADO</v>
      </c>
      <c r="I93" s="198"/>
      <c r="J93" s="43" t="str">
        <f>+IF((J39&gt;=2.17),"HABILITADO","NO HABILITADO")</f>
        <v>HABILITADO</v>
      </c>
    </row>
    <row r="94" spans="1:10" s="2" customFormat="1" ht="24" customHeight="1" x14ac:dyDescent="0.2">
      <c r="A94" s="45" t="s">
        <v>57</v>
      </c>
      <c r="B94" s="43" t="str">
        <f>+IF((B41&gt;=133475000),"HABILITADO","NO HABILITADO")</f>
        <v>HABILITADO</v>
      </c>
      <c r="C94" s="197" t="str">
        <f>+IF((C41&gt;=133475000),"HABILITADO","NO HABILITADO")</f>
        <v>HABILITADO</v>
      </c>
      <c r="D94" s="198"/>
      <c r="E94" s="43" t="str">
        <f>+IF((E41&gt;=133475000),"HABILITADO","NO HABILITADO")</f>
        <v>HABILITADO</v>
      </c>
      <c r="F94" s="197" t="str">
        <f>+IF((F41&gt;=133475000),"HABILITADO","NO HABILITADO")</f>
        <v>HABILITADO</v>
      </c>
      <c r="G94" s="198"/>
      <c r="H94" s="197" t="str">
        <f>+IF((H41&gt;=133475000),"HABILITADO","NO HABILITADO")</f>
        <v>HABILITADO</v>
      </c>
      <c r="I94" s="198"/>
      <c r="J94" s="43" t="str">
        <f>+IF((J41&gt;=133475000),"HABILITADO","NO HABILITADO")</f>
        <v>HABILITADO</v>
      </c>
    </row>
    <row r="95" spans="1:10" s="2" customFormat="1" ht="24" customHeight="1" x14ac:dyDescent="0.2">
      <c r="A95" s="45" t="s">
        <v>28</v>
      </c>
      <c r="B95" s="43" t="str">
        <f>+IF((B58&gt;=0.06),"HABILITADO","NO HABILITADO")</f>
        <v>HABILITADO</v>
      </c>
      <c r="C95" s="197" t="str">
        <f>+IF((C58&gt;=0.06),"HABILITADO","NO HABILITADO")</f>
        <v>HABILITADO</v>
      </c>
      <c r="D95" s="198"/>
      <c r="E95" s="43" t="str">
        <f>+IF((E58&gt;=0.06),"HABILITADO","NO HABILITADO")</f>
        <v>HABILITADO</v>
      </c>
      <c r="F95" s="197" t="str">
        <f>+IF((F58&gt;=0.06),"HABILITADO","NO HABILITADO")</f>
        <v>HABILITADO</v>
      </c>
      <c r="G95" s="198"/>
      <c r="H95" s="197" t="str">
        <f>+IF((H58&gt;=0.06),"HABILITADO","NO HABILITADO")</f>
        <v>HABILITADO</v>
      </c>
      <c r="I95" s="198"/>
      <c r="J95" s="43" t="str">
        <f>+IF((J58&gt;=0.06),"HABILITADO","NO HABILITADO")</f>
        <v>HABILITADO</v>
      </c>
    </row>
    <row r="96" spans="1:10" s="2" customFormat="1" ht="24" customHeight="1" thickBot="1" x14ac:dyDescent="0.25">
      <c r="A96" s="46" t="s">
        <v>29</v>
      </c>
      <c r="B96" s="93" t="str">
        <f>+IF((B60&gt;=0.05),"HABILITADO","NO HABILITADO")</f>
        <v>HABILITADO</v>
      </c>
      <c r="C96" s="199" t="str">
        <f>+IF((C60&gt;=0.05),"HABILITADO","NO HABILITADO")</f>
        <v>HABILITADO</v>
      </c>
      <c r="D96" s="200"/>
      <c r="E96" s="93" t="str">
        <f>+IF((E60&gt;=0.05),"HABILITADO","NO HABILITADO")</f>
        <v>HABILITADO</v>
      </c>
      <c r="F96" s="199" t="str">
        <f>+IF((F60&gt;=0.05),"HABILITADO","NO HABILITADO")</f>
        <v>HABILITADO</v>
      </c>
      <c r="G96" s="200"/>
      <c r="H96" s="199" t="str">
        <f>+IF((H60&gt;=0.05),"HABILITADO","NO HABILITADO")</f>
        <v>HABILITADO</v>
      </c>
      <c r="I96" s="200"/>
      <c r="J96" s="93" t="str">
        <f>+IF((J60&gt;=0.05),"HABILITADO","NO HABILITADO")</f>
        <v>HABILITADO</v>
      </c>
    </row>
    <row r="97" spans="1:10" s="2" customFormat="1" ht="12.75" customHeight="1" x14ac:dyDescent="0.2">
      <c r="A97" s="5"/>
      <c r="B97" s="30"/>
      <c r="C97" s="30"/>
      <c r="D97" s="30"/>
      <c r="E97" s="30"/>
      <c r="F97" s="30"/>
      <c r="G97" s="30"/>
      <c r="H97" s="30"/>
      <c r="I97" s="30"/>
      <c r="J97" s="30"/>
    </row>
    <row r="98" spans="1:10" s="2" customFormat="1" x14ac:dyDescent="0.2">
      <c r="A98" s="5"/>
      <c r="B98" s="30"/>
      <c r="C98" s="30"/>
      <c r="D98" s="30"/>
      <c r="E98" s="30"/>
      <c r="F98" s="30"/>
      <c r="G98" s="30"/>
      <c r="H98" s="104"/>
      <c r="I98" s="30"/>
      <c r="J98" s="30"/>
    </row>
    <row r="99" spans="1:10" s="3" customFormat="1" ht="34.5" customHeight="1" x14ac:dyDescent="0.25">
      <c r="A99" s="145" t="s">
        <v>30</v>
      </c>
      <c r="B99" s="145"/>
      <c r="C99" s="145"/>
      <c r="D99" s="146"/>
    </row>
    <row r="100" spans="1:10" s="2" customFormat="1" ht="12.75" customHeight="1" x14ac:dyDescent="0.2"/>
    <row r="101" spans="1:10" s="2" customFormat="1" ht="12.75" customHeight="1" x14ac:dyDescent="0.2"/>
    <row r="102" spans="1:10" s="50" customFormat="1" ht="15" x14ac:dyDescent="0.25">
      <c r="A102" s="98" t="s">
        <v>49</v>
      </c>
      <c r="B102" s="73"/>
      <c r="C102" s="55"/>
      <c r="D102" s="55"/>
      <c r="E102" s="55"/>
      <c r="F102" s="55"/>
      <c r="G102" s="55"/>
      <c r="H102" s="55"/>
      <c r="I102" s="55"/>
      <c r="J102" s="55"/>
    </row>
    <row r="103" spans="1:10" s="50" customFormat="1" x14ac:dyDescent="0.2">
      <c r="C103" s="2"/>
      <c r="D103" s="2"/>
      <c r="E103" s="2"/>
      <c r="F103" s="2"/>
      <c r="G103" s="56"/>
      <c r="H103" s="2"/>
      <c r="I103" s="56"/>
      <c r="J103" s="2"/>
    </row>
    <row r="104" spans="1:10" s="50" customFormat="1" ht="15" x14ac:dyDescent="0.2">
      <c r="A104" s="115" t="s">
        <v>43</v>
      </c>
      <c r="B104" s="116"/>
      <c r="C104" s="2"/>
      <c r="D104" s="2"/>
      <c r="E104" s="2"/>
      <c r="F104" s="2"/>
      <c r="G104" s="57"/>
      <c r="H104" s="2"/>
      <c r="I104" s="57"/>
      <c r="J104" s="2"/>
    </row>
    <row r="105" spans="1:10" s="50" customFormat="1" ht="15" x14ac:dyDescent="0.2">
      <c r="A105" s="115" t="s">
        <v>42</v>
      </c>
      <c r="B105" s="116"/>
      <c r="C105" s="2"/>
      <c r="D105" s="2"/>
      <c r="E105" s="2"/>
      <c r="F105" s="2"/>
      <c r="G105" s="57"/>
      <c r="H105" s="2"/>
      <c r="I105" s="57"/>
      <c r="J105" s="2"/>
    </row>
    <row r="106" spans="1:10" s="2" customFormat="1" ht="15" x14ac:dyDescent="0.2">
      <c r="A106" s="115" t="s">
        <v>86</v>
      </c>
      <c r="B106" s="116"/>
    </row>
    <row r="107" spans="1:10" s="2" customFormat="1" x14ac:dyDescent="0.2"/>
    <row r="108" spans="1:10" s="2" customFormat="1" x14ac:dyDescent="0.2"/>
    <row r="109" spans="1:10" s="2" customFormat="1" x14ac:dyDescent="0.2"/>
    <row r="110" spans="1:10" s="2" customFormat="1" x14ac:dyDescent="0.2"/>
    <row r="111" spans="1:10" s="2" customFormat="1" x14ac:dyDescent="0.2"/>
    <row r="112" spans="1:10"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sheetData>
  <mergeCells count="169">
    <mergeCell ref="A2:C2"/>
    <mergeCell ref="B3:D5"/>
    <mergeCell ref="A8:C8"/>
    <mergeCell ref="A9:E9"/>
    <mergeCell ref="A14:A16"/>
    <mergeCell ref="C14:D14"/>
    <mergeCell ref="J15:J16"/>
    <mergeCell ref="A22:E22"/>
    <mergeCell ref="A25:D26"/>
    <mergeCell ref="B27:D27"/>
    <mergeCell ref="B28:D28"/>
    <mergeCell ref="B29:D29"/>
    <mergeCell ref="F14:G14"/>
    <mergeCell ref="H14:I14"/>
    <mergeCell ref="B15:B16"/>
    <mergeCell ref="C15:D16"/>
    <mergeCell ref="E15:E16"/>
    <mergeCell ref="F15:G16"/>
    <mergeCell ref="H15:I16"/>
    <mergeCell ref="A30:D30"/>
    <mergeCell ref="A33:A34"/>
    <mergeCell ref="C33:D33"/>
    <mergeCell ref="F33:G33"/>
    <mergeCell ref="H33:I33"/>
    <mergeCell ref="A35:A36"/>
    <mergeCell ref="B35:B36"/>
    <mergeCell ref="C35:D36"/>
    <mergeCell ref="E35:E36"/>
    <mergeCell ref="F35:G36"/>
    <mergeCell ref="H35:I36"/>
    <mergeCell ref="J35:J36"/>
    <mergeCell ref="A37:A38"/>
    <mergeCell ref="B37:B38"/>
    <mergeCell ref="C37:D38"/>
    <mergeCell ref="E37:E38"/>
    <mergeCell ref="F37:G38"/>
    <mergeCell ref="H37:I38"/>
    <mergeCell ref="J37:J38"/>
    <mergeCell ref="J39:J40"/>
    <mergeCell ref="A41:A43"/>
    <mergeCell ref="B41:B43"/>
    <mergeCell ref="C41:D43"/>
    <mergeCell ref="E41:E43"/>
    <mergeCell ref="F41:G43"/>
    <mergeCell ref="H41:I43"/>
    <mergeCell ref="J41:J43"/>
    <mergeCell ref="A39:A40"/>
    <mergeCell ref="B39:B40"/>
    <mergeCell ref="C39:D40"/>
    <mergeCell ref="E39:E40"/>
    <mergeCell ref="F39:G40"/>
    <mergeCell ref="H39:I40"/>
    <mergeCell ref="J46:J47"/>
    <mergeCell ref="B51:D51"/>
    <mergeCell ref="B52:D52"/>
    <mergeCell ref="A53:D53"/>
    <mergeCell ref="A56:A57"/>
    <mergeCell ref="C56:D56"/>
    <mergeCell ref="F56:G56"/>
    <mergeCell ref="H56:I56"/>
    <mergeCell ref="G44:G45"/>
    <mergeCell ref="H44:H45"/>
    <mergeCell ref="I44:I45"/>
    <mergeCell ref="J44:J45"/>
    <mergeCell ref="A46:A47"/>
    <mergeCell ref="B46:B47"/>
    <mergeCell ref="C46:D47"/>
    <mergeCell ref="E46:E47"/>
    <mergeCell ref="F46:G47"/>
    <mergeCell ref="H46:I47"/>
    <mergeCell ref="A44:A45"/>
    <mergeCell ref="B44:B45"/>
    <mergeCell ref="C44:C45"/>
    <mergeCell ref="D44:D45"/>
    <mergeCell ref="E44:E45"/>
    <mergeCell ref="F44:F45"/>
    <mergeCell ref="A63:A64"/>
    <mergeCell ref="C63:D63"/>
    <mergeCell ref="F63:G63"/>
    <mergeCell ref="H63:I63"/>
    <mergeCell ref="A66:A68"/>
    <mergeCell ref="B66:B68"/>
    <mergeCell ref="E66:E68"/>
    <mergeCell ref="J58:J59"/>
    <mergeCell ref="A60:A61"/>
    <mergeCell ref="B60:B61"/>
    <mergeCell ref="C60:D61"/>
    <mergeCell ref="E60:E61"/>
    <mergeCell ref="F60:G61"/>
    <mergeCell ref="H60:I61"/>
    <mergeCell ref="J60:J61"/>
    <mergeCell ref="A58:A59"/>
    <mergeCell ref="B58:B59"/>
    <mergeCell ref="C58:D59"/>
    <mergeCell ref="E58:E59"/>
    <mergeCell ref="F58:G59"/>
    <mergeCell ref="H58:I59"/>
    <mergeCell ref="H71:I71"/>
    <mergeCell ref="A72:A74"/>
    <mergeCell ref="B72:B74"/>
    <mergeCell ref="E72:E74"/>
    <mergeCell ref="J72:J74"/>
    <mergeCell ref="C74:D74"/>
    <mergeCell ref="F74:G74"/>
    <mergeCell ref="H74:I74"/>
    <mergeCell ref="J66:J68"/>
    <mergeCell ref="C68:D68"/>
    <mergeCell ref="F68:G68"/>
    <mergeCell ref="H68:I68"/>
    <mergeCell ref="A69:A71"/>
    <mergeCell ref="B69:B71"/>
    <mergeCell ref="E69:E71"/>
    <mergeCell ref="J69:J71"/>
    <mergeCell ref="C71:D71"/>
    <mergeCell ref="F71:G71"/>
    <mergeCell ref="A78:A80"/>
    <mergeCell ref="B78:B80"/>
    <mergeCell ref="E78:E80"/>
    <mergeCell ref="J78:J80"/>
    <mergeCell ref="C80:D80"/>
    <mergeCell ref="F80:G80"/>
    <mergeCell ref="H80:I80"/>
    <mergeCell ref="A75:A77"/>
    <mergeCell ref="B75:B77"/>
    <mergeCell ref="E75:E77"/>
    <mergeCell ref="J75:J77"/>
    <mergeCell ref="C77:D77"/>
    <mergeCell ref="F77:G77"/>
    <mergeCell ref="H77:I77"/>
    <mergeCell ref="A84:A86"/>
    <mergeCell ref="B84:B86"/>
    <mergeCell ref="E84:E86"/>
    <mergeCell ref="J84:J86"/>
    <mergeCell ref="C86:D86"/>
    <mergeCell ref="F86:G86"/>
    <mergeCell ref="H86:I86"/>
    <mergeCell ref="A81:A83"/>
    <mergeCell ref="B81:B83"/>
    <mergeCell ref="E81:E83"/>
    <mergeCell ref="J81:J83"/>
    <mergeCell ref="C83:D83"/>
    <mergeCell ref="F83:G83"/>
    <mergeCell ref="H83:I83"/>
    <mergeCell ref="C92:D92"/>
    <mergeCell ref="F92:G92"/>
    <mergeCell ref="H92:I92"/>
    <mergeCell ref="C93:D93"/>
    <mergeCell ref="F93:G93"/>
    <mergeCell ref="H93:I93"/>
    <mergeCell ref="A88:A89"/>
    <mergeCell ref="C88:D88"/>
    <mergeCell ref="F88:G88"/>
    <mergeCell ref="H88:I88"/>
    <mergeCell ref="C91:D91"/>
    <mergeCell ref="F91:G91"/>
    <mergeCell ref="H91:I91"/>
    <mergeCell ref="A106:B106"/>
    <mergeCell ref="C96:D96"/>
    <mergeCell ref="F96:G96"/>
    <mergeCell ref="H96:I96"/>
    <mergeCell ref="A99:D99"/>
    <mergeCell ref="A104:B104"/>
    <mergeCell ref="A105:B105"/>
    <mergeCell ref="C94:D94"/>
    <mergeCell ref="F94:G94"/>
    <mergeCell ref="H94:I94"/>
    <mergeCell ref="C95:D95"/>
    <mergeCell ref="F95:G95"/>
    <mergeCell ref="H95:I9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pageSetUpPr fitToPage="1"/>
  </sheetPr>
  <dimension ref="A1:DI1311"/>
  <sheetViews>
    <sheetView zoomScale="84" zoomScaleNormal="84" workbookViewId="0">
      <selection activeCell="J13" sqref="J13"/>
    </sheetView>
  </sheetViews>
  <sheetFormatPr baseColWidth="10" defaultColWidth="9.140625" defaultRowHeight="12.75" x14ac:dyDescent="0.2"/>
  <cols>
    <col min="1" max="1" width="6.140625" style="50" customWidth="1"/>
    <col min="2" max="2" width="3.140625" customWidth="1"/>
    <col min="3" max="3" width="39.7109375" customWidth="1"/>
    <col min="4" max="4" width="17.42578125" customWidth="1"/>
    <col min="5" max="5" width="17.7109375" customWidth="1"/>
    <col min="6" max="7" width="16.85546875" customWidth="1"/>
    <col min="8" max="8" width="17.7109375" customWidth="1"/>
    <col min="9" max="9" width="20.85546875" customWidth="1"/>
    <col min="10" max="10" width="44.42578125" customWidth="1"/>
    <col min="11" max="15" width="9.140625" style="50"/>
    <col min="16" max="16" width="15.5703125" style="50" customWidth="1"/>
    <col min="17" max="113" width="9.140625" style="50"/>
  </cols>
  <sheetData>
    <row r="1" spans="2:10" s="50" customFormat="1" ht="37.5" customHeight="1" thickBot="1" x14ac:dyDescent="0.25"/>
    <row r="2" spans="2:10" ht="26.25" x14ac:dyDescent="0.2">
      <c r="B2" s="216" t="s">
        <v>44</v>
      </c>
      <c r="C2" s="217"/>
      <c r="D2" s="217"/>
      <c r="E2" s="217"/>
      <c r="F2" s="217"/>
      <c r="G2" s="217"/>
      <c r="H2" s="217"/>
      <c r="I2" s="217"/>
      <c r="J2" s="218"/>
    </row>
    <row r="3" spans="2:10" ht="26.25" x14ac:dyDescent="0.2">
      <c r="B3" s="219" t="s">
        <v>92</v>
      </c>
      <c r="C3" s="220"/>
      <c r="D3" s="220"/>
      <c r="E3" s="220"/>
      <c r="F3" s="220"/>
      <c r="G3" s="220"/>
      <c r="H3" s="220"/>
      <c r="I3" s="220"/>
      <c r="J3" s="221"/>
    </row>
    <row r="4" spans="2:10" ht="18.75" x14ac:dyDescent="0.2">
      <c r="B4" s="222" t="s">
        <v>37</v>
      </c>
      <c r="C4" s="223"/>
      <c r="D4" s="223"/>
      <c r="E4" s="223"/>
      <c r="F4" s="223"/>
      <c r="G4" s="223"/>
      <c r="H4" s="223"/>
      <c r="I4" s="223"/>
      <c r="J4" s="224"/>
    </row>
    <row r="5" spans="2:10" ht="13.5" thickBot="1" x14ac:dyDescent="0.25">
      <c r="B5" s="225"/>
      <c r="C5" s="226"/>
      <c r="D5" s="226"/>
      <c r="E5" s="226"/>
      <c r="F5" s="226"/>
      <c r="G5" s="226"/>
      <c r="H5" s="226"/>
      <c r="I5" s="226"/>
      <c r="J5" s="227"/>
    </row>
    <row r="6" spans="2:10" ht="39" thickBot="1" x14ac:dyDescent="0.25">
      <c r="B6" s="231" t="s">
        <v>45</v>
      </c>
      <c r="C6" s="232"/>
      <c r="D6" s="108" t="s">
        <v>25</v>
      </c>
      <c r="E6" s="108" t="s">
        <v>26</v>
      </c>
      <c r="F6" s="108" t="s">
        <v>38</v>
      </c>
      <c r="G6" s="108" t="s">
        <v>57</v>
      </c>
      <c r="H6" s="108" t="s">
        <v>39</v>
      </c>
      <c r="I6" s="108" t="s">
        <v>29</v>
      </c>
      <c r="J6" s="109" t="s">
        <v>40</v>
      </c>
    </row>
    <row r="7" spans="2:10" ht="27" customHeight="1" x14ac:dyDescent="0.2">
      <c r="B7" s="233"/>
      <c r="C7" s="234"/>
      <c r="D7" s="70" t="s">
        <v>87</v>
      </c>
      <c r="E7" s="70" t="s">
        <v>88</v>
      </c>
      <c r="F7" s="70" t="s">
        <v>89</v>
      </c>
      <c r="G7" s="70" t="s">
        <v>91</v>
      </c>
      <c r="H7" s="70" t="s">
        <v>90</v>
      </c>
      <c r="I7" s="70" t="s">
        <v>52</v>
      </c>
      <c r="J7" s="71"/>
    </row>
    <row r="8" spans="2:10" ht="29.25" customHeight="1" x14ac:dyDescent="0.25">
      <c r="B8" s="110">
        <v>1</v>
      </c>
      <c r="C8" s="111" t="s">
        <v>58</v>
      </c>
      <c r="D8" s="32" t="s">
        <v>53</v>
      </c>
      <c r="E8" s="32" t="s">
        <v>53</v>
      </c>
      <c r="F8" s="32" t="s">
        <v>53</v>
      </c>
      <c r="G8" s="32" t="s">
        <v>53</v>
      </c>
      <c r="H8" s="32" t="s">
        <v>53</v>
      </c>
      <c r="I8" s="32" t="s">
        <v>53</v>
      </c>
      <c r="J8" s="99"/>
    </row>
    <row r="9" spans="2:10" ht="29.25" customHeight="1" x14ac:dyDescent="0.25">
      <c r="B9" s="110">
        <f>B8+1</f>
        <v>2</v>
      </c>
      <c r="C9" s="111" t="s">
        <v>60</v>
      </c>
      <c r="D9" s="32" t="s">
        <v>53</v>
      </c>
      <c r="E9" s="32" t="s">
        <v>53</v>
      </c>
      <c r="F9" s="32" t="s">
        <v>53</v>
      </c>
      <c r="G9" s="32" t="s">
        <v>53</v>
      </c>
      <c r="H9" s="32" t="s">
        <v>53</v>
      </c>
      <c r="I9" s="32" t="s">
        <v>53</v>
      </c>
      <c r="J9" s="99"/>
    </row>
    <row r="10" spans="2:10" ht="29.25" customHeight="1" x14ac:dyDescent="0.25">
      <c r="B10" s="110">
        <v>3</v>
      </c>
      <c r="C10" s="111" t="s">
        <v>65</v>
      </c>
      <c r="D10" s="32" t="s">
        <v>53</v>
      </c>
      <c r="E10" s="32" t="s">
        <v>53</v>
      </c>
      <c r="F10" s="32" t="s">
        <v>53</v>
      </c>
      <c r="G10" s="32" t="s">
        <v>53</v>
      </c>
      <c r="H10" s="32" t="s">
        <v>53</v>
      </c>
      <c r="I10" s="32" t="s">
        <v>53</v>
      </c>
      <c r="J10" s="99"/>
    </row>
    <row r="11" spans="2:10" ht="66" customHeight="1" x14ac:dyDescent="0.25">
      <c r="B11" s="110">
        <v>4</v>
      </c>
      <c r="C11" s="111" t="s">
        <v>67</v>
      </c>
      <c r="D11" s="32" t="s">
        <v>53</v>
      </c>
      <c r="E11" s="32" t="s">
        <v>53</v>
      </c>
      <c r="F11" s="32" t="s">
        <v>53</v>
      </c>
      <c r="G11" s="32" t="s">
        <v>53</v>
      </c>
      <c r="H11" s="32" t="s">
        <v>53</v>
      </c>
      <c r="I11" s="32" t="s">
        <v>53</v>
      </c>
      <c r="J11" s="114" t="s">
        <v>94</v>
      </c>
    </row>
    <row r="12" spans="2:10" ht="57.75" customHeight="1" x14ac:dyDescent="0.25">
      <c r="B12" s="110">
        <v>5</v>
      </c>
      <c r="C12" s="111" t="s">
        <v>72</v>
      </c>
      <c r="D12" s="32" t="s">
        <v>53</v>
      </c>
      <c r="E12" s="32" t="s">
        <v>53</v>
      </c>
      <c r="F12" s="32" t="s">
        <v>53</v>
      </c>
      <c r="G12" s="32" t="s">
        <v>53</v>
      </c>
      <c r="H12" s="32" t="s">
        <v>53</v>
      </c>
      <c r="I12" s="32" t="s">
        <v>53</v>
      </c>
      <c r="J12" s="114" t="s">
        <v>93</v>
      </c>
    </row>
    <row r="13" spans="2:10" ht="29.25" customHeight="1" thickBot="1" x14ac:dyDescent="0.3">
      <c r="B13" s="112">
        <v>6</v>
      </c>
      <c r="C13" s="113" t="s">
        <v>77</v>
      </c>
      <c r="D13" s="100" t="s">
        <v>53</v>
      </c>
      <c r="E13" s="100" t="s">
        <v>53</v>
      </c>
      <c r="F13" s="100" t="s">
        <v>53</v>
      </c>
      <c r="G13" s="100" t="s">
        <v>53</v>
      </c>
      <c r="H13" s="100" t="s">
        <v>53</v>
      </c>
      <c r="I13" s="100" t="s">
        <v>53</v>
      </c>
      <c r="J13" s="101"/>
    </row>
    <row r="14" spans="2:10" s="50" customFormat="1" x14ac:dyDescent="0.2"/>
    <row r="15" spans="2:10" s="50" customFormat="1" x14ac:dyDescent="0.2"/>
    <row r="16" spans="2:10" s="50" customFormat="1" ht="15" x14ac:dyDescent="0.25">
      <c r="B16" s="228" t="s">
        <v>49</v>
      </c>
      <c r="C16" s="229"/>
      <c r="D16" s="55"/>
      <c r="E16" s="55"/>
      <c r="F16" s="55"/>
      <c r="G16" s="55"/>
      <c r="H16" s="55"/>
      <c r="I16" s="55"/>
    </row>
    <row r="17" spans="2:9" s="50" customFormat="1" ht="15" x14ac:dyDescent="0.25">
      <c r="B17" s="52"/>
      <c r="C17" s="51"/>
      <c r="D17" s="54"/>
      <c r="E17" s="54"/>
      <c r="F17" s="54"/>
      <c r="G17" s="54"/>
      <c r="H17" s="54"/>
      <c r="I17" s="54"/>
    </row>
    <row r="18" spans="2:9" s="50" customFormat="1" ht="15" x14ac:dyDescent="0.2">
      <c r="C18" s="115" t="s">
        <v>43</v>
      </c>
      <c r="D18" s="230"/>
      <c r="F18" s="56"/>
      <c r="G18" s="56"/>
      <c r="H18" s="56"/>
      <c r="I18" s="56"/>
    </row>
    <row r="19" spans="2:9" s="50" customFormat="1" ht="15" x14ac:dyDescent="0.2">
      <c r="C19" s="115" t="s">
        <v>42</v>
      </c>
      <c r="D19" s="230"/>
      <c r="F19" s="57"/>
      <c r="G19" s="57"/>
      <c r="H19" s="57"/>
      <c r="I19" s="57"/>
    </row>
    <row r="20" spans="2:9" s="50" customFormat="1" ht="15" x14ac:dyDescent="0.2">
      <c r="C20" s="115" t="s">
        <v>86</v>
      </c>
      <c r="D20" s="230"/>
      <c r="F20" s="57"/>
      <c r="G20" s="57"/>
      <c r="H20" s="57"/>
      <c r="I20" s="57"/>
    </row>
    <row r="21" spans="2:9" s="50" customFormat="1" x14ac:dyDescent="0.2"/>
    <row r="22" spans="2:9" s="50" customFormat="1" x14ac:dyDescent="0.2"/>
    <row r="23" spans="2:9" s="50" customFormat="1" x14ac:dyDescent="0.2"/>
    <row r="24" spans="2:9" s="50" customFormat="1" x14ac:dyDescent="0.2"/>
    <row r="25" spans="2:9" s="50" customFormat="1" x14ac:dyDescent="0.2"/>
    <row r="26" spans="2:9" s="50" customFormat="1" x14ac:dyDescent="0.2"/>
    <row r="27" spans="2:9" s="50" customFormat="1" x14ac:dyDescent="0.2"/>
    <row r="28" spans="2:9" s="50" customFormat="1" x14ac:dyDescent="0.2"/>
    <row r="29" spans="2:9" s="50" customFormat="1" x14ac:dyDescent="0.2"/>
    <row r="30" spans="2:9" s="50" customFormat="1" x14ac:dyDescent="0.2"/>
    <row r="31" spans="2:9" s="50" customFormat="1" x14ac:dyDescent="0.2"/>
    <row r="32" spans="2:9" s="50" customFormat="1" x14ac:dyDescent="0.2"/>
    <row r="33" s="50" customFormat="1" x14ac:dyDescent="0.2"/>
    <row r="34" s="50" customFormat="1" x14ac:dyDescent="0.2"/>
    <row r="35" s="50" customFormat="1" x14ac:dyDescent="0.2"/>
    <row r="36" s="50" customFormat="1" x14ac:dyDescent="0.2"/>
    <row r="37" s="50" customFormat="1" x14ac:dyDescent="0.2"/>
    <row r="38" s="50" customFormat="1" x14ac:dyDescent="0.2"/>
    <row r="39" s="50" customFormat="1" x14ac:dyDescent="0.2"/>
    <row r="40" s="50" customFormat="1" x14ac:dyDescent="0.2"/>
    <row r="41" s="50" customFormat="1" x14ac:dyDescent="0.2"/>
    <row r="42" s="50" customFormat="1" x14ac:dyDescent="0.2"/>
    <row r="43" s="50" customFormat="1" x14ac:dyDescent="0.2"/>
    <row r="44" s="50" customFormat="1" x14ac:dyDescent="0.2"/>
    <row r="45" s="50" customFormat="1" x14ac:dyDescent="0.2"/>
    <row r="46" s="50" customFormat="1" x14ac:dyDescent="0.2"/>
    <row r="47" s="50" customFormat="1" x14ac:dyDescent="0.2"/>
    <row r="48" s="50" customFormat="1" x14ac:dyDescent="0.2"/>
    <row r="49" s="50" customFormat="1" x14ac:dyDescent="0.2"/>
    <row r="50" s="50" customFormat="1" x14ac:dyDescent="0.2"/>
    <row r="51" s="50" customFormat="1" x14ac:dyDescent="0.2"/>
    <row r="52" s="50" customFormat="1" x14ac:dyDescent="0.2"/>
    <row r="53" s="50" customFormat="1" x14ac:dyDescent="0.2"/>
    <row r="54" s="50" customFormat="1" x14ac:dyDescent="0.2"/>
    <row r="55" s="50" customFormat="1" x14ac:dyDescent="0.2"/>
    <row r="56" s="50" customFormat="1" x14ac:dyDescent="0.2"/>
    <row r="57" s="50" customFormat="1" x14ac:dyDescent="0.2"/>
    <row r="58" s="50" customFormat="1" x14ac:dyDescent="0.2"/>
    <row r="59" s="50" customFormat="1" x14ac:dyDescent="0.2"/>
    <row r="60" s="50" customFormat="1" x14ac:dyDescent="0.2"/>
    <row r="61" s="50" customFormat="1" x14ac:dyDescent="0.2"/>
    <row r="62" s="50" customFormat="1" x14ac:dyDescent="0.2"/>
    <row r="63" s="50" customFormat="1" x14ac:dyDescent="0.2"/>
    <row r="64" s="50" customFormat="1" x14ac:dyDescent="0.2"/>
    <row r="65" s="50" customFormat="1" x14ac:dyDescent="0.2"/>
    <row r="66" s="50" customFormat="1" x14ac:dyDescent="0.2"/>
    <row r="67" s="50" customFormat="1" x14ac:dyDescent="0.2"/>
    <row r="68" s="50" customFormat="1" x14ac:dyDescent="0.2"/>
    <row r="69" s="50" customFormat="1" x14ac:dyDescent="0.2"/>
    <row r="70" s="50" customFormat="1" x14ac:dyDescent="0.2"/>
    <row r="71" s="50" customFormat="1" x14ac:dyDescent="0.2"/>
    <row r="72" s="50" customFormat="1" x14ac:dyDescent="0.2"/>
    <row r="73" s="50" customFormat="1" x14ac:dyDescent="0.2"/>
    <row r="74" s="50" customFormat="1" x14ac:dyDescent="0.2"/>
    <row r="75" s="50" customFormat="1" x14ac:dyDescent="0.2"/>
    <row r="76" s="50" customFormat="1" x14ac:dyDescent="0.2"/>
    <row r="77" s="50" customFormat="1" x14ac:dyDescent="0.2"/>
    <row r="78" s="50" customFormat="1" x14ac:dyDescent="0.2"/>
    <row r="79" s="50" customFormat="1" x14ac:dyDescent="0.2"/>
    <row r="80" s="50" customFormat="1" x14ac:dyDescent="0.2"/>
    <row r="81" s="50" customFormat="1" x14ac:dyDescent="0.2"/>
    <row r="82" s="50" customFormat="1" x14ac:dyDescent="0.2"/>
    <row r="83" s="50" customFormat="1" x14ac:dyDescent="0.2"/>
    <row r="84" s="50" customFormat="1" x14ac:dyDescent="0.2"/>
    <row r="85" s="50" customFormat="1" x14ac:dyDescent="0.2"/>
    <row r="86" s="50" customFormat="1" x14ac:dyDescent="0.2"/>
    <row r="87" s="50" customFormat="1" x14ac:dyDescent="0.2"/>
    <row r="88" s="50" customFormat="1" x14ac:dyDescent="0.2"/>
    <row r="89" s="50" customFormat="1" x14ac:dyDescent="0.2"/>
    <row r="90" s="50" customFormat="1" x14ac:dyDescent="0.2"/>
    <row r="91" s="50" customFormat="1" x14ac:dyDescent="0.2"/>
    <row r="92" s="50" customFormat="1" x14ac:dyDescent="0.2"/>
    <row r="93" s="50" customFormat="1" x14ac:dyDescent="0.2"/>
    <row r="94" s="50" customFormat="1" x14ac:dyDescent="0.2"/>
    <row r="95" s="50" customFormat="1" x14ac:dyDescent="0.2"/>
    <row r="96" s="50" customFormat="1" x14ac:dyDescent="0.2"/>
    <row r="97" s="50" customFormat="1" x14ac:dyDescent="0.2"/>
    <row r="98" s="50" customFormat="1" x14ac:dyDescent="0.2"/>
    <row r="99" s="50" customFormat="1" x14ac:dyDescent="0.2"/>
    <row r="100" s="50" customFormat="1" x14ac:dyDescent="0.2"/>
    <row r="101" s="50" customFormat="1" x14ac:dyDescent="0.2"/>
    <row r="102" s="50" customFormat="1" x14ac:dyDescent="0.2"/>
    <row r="103" s="50" customFormat="1" x14ac:dyDescent="0.2"/>
    <row r="104" s="50" customFormat="1" x14ac:dyDescent="0.2"/>
    <row r="105" s="50" customFormat="1" x14ac:dyDescent="0.2"/>
    <row r="106" s="50" customFormat="1" x14ac:dyDescent="0.2"/>
    <row r="107" s="50" customFormat="1" x14ac:dyDescent="0.2"/>
    <row r="108" s="50" customFormat="1" x14ac:dyDescent="0.2"/>
    <row r="109" s="50" customFormat="1" x14ac:dyDescent="0.2"/>
    <row r="110" s="50" customFormat="1" x14ac:dyDescent="0.2"/>
    <row r="111" s="50" customFormat="1" x14ac:dyDescent="0.2"/>
    <row r="112" s="50" customFormat="1" x14ac:dyDescent="0.2"/>
    <row r="113" s="50" customFormat="1" x14ac:dyDescent="0.2"/>
    <row r="114" s="50" customFormat="1" x14ac:dyDescent="0.2"/>
    <row r="115" s="50" customFormat="1" x14ac:dyDescent="0.2"/>
    <row r="116" s="50" customFormat="1" x14ac:dyDescent="0.2"/>
    <row r="117" s="50" customFormat="1" x14ac:dyDescent="0.2"/>
    <row r="118" s="50" customFormat="1" x14ac:dyDescent="0.2"/>
    <row r="119" s="50" customFormat="1" x14ac:dyDescent="0.2"/>
    <row r="120" s="50" customFormat="1" x14ac:dyDescent="0.2"/>
    <row r="121" s="50" customFormat="1" x14ac:dyDescent="0.2"/>
    <row r="122" s="50" customFormat="1" x14ac:dyDescent="0.2"/>
    <row r="123" s="50" customFormat="1" x14ac:dyDescent="0.2"/>
    <row r="124" s="50" customFormat="1" x14ac:dyDescent="0.2"/>
    <row r="125" s="50" customFormat="1" x14ac:dyDescent="0.2"/>
    <row r="126" s="50" customFormat="1" x14ac:dyDescent="0.2"/>
    <row r="127" s="50" customFormat="1" x14ac:dyDescent="0.2"/>
    <row r="128" s="50" customFormat="1" x14ac:dyDescent="0.2"/>
    <row r="129" s="50" customFormat="1" x14ac:dyDescent="0.2"/>
    <row r="130" s="50" customFormat="1" x14ac:dyDescent="0.2"/>
    <row r="131" s="50" customFormat="1" x14ac:dyDescent="0.2"/>
    <row r="132" s="50" customFormat="1" x14ac:dyDescent="0.2"/>
    <row r="133" s="50" customFormat="1" x14ac:dyDescent="0.2"/>
    <row r="134" s="50" customFormat="1" x14ac:dyDescent="0.2"/>
    <row r="135" s="50" customFormat="1" x14ac:dyDescent="0.2"/>
    <row r="136" s="50" customFormat="1" x14ac:dyDescent="0.2"/>
    <row r="137" s="50" customFormat="1" x14ac:dyDescent="0.2"/>
    <row r="138" s="50" customFormat="1" x14ac:dyDescent="0.2"/>
    <row r="139" s="50" customFormat="1" x14ac:dyDescent="0.2"/>
    <row r="140" s="50" customFormat="1" x14ac:dyDescent="0.2"/>
    <row r="141" s="50" customFormat="1" x14ac:dyDescent="0.2"/>
    <row r="142" s="50" customFormat="1" x14ac:dyDescent="0.2"/>
    <row r="143" s="50" customFormat="1" x14ac:dyDescent="0.2"/>
    <row r="144" s="50" customFormat="1" x14ac:dyDescent="0.2"/>
    <row r="145" s="50" customFormat="1" x14ac:dyDescent="0.2"/>
    <row r="146" s="50" customFormat="1" x14ac:dyDescent="0.2"/>
    <row r="147" s="50" customFormat="1" x14ac:dyDescent="0.2"/>
    <row r="148" s="50" customFormat="1" x14ac:dyDescent="0.2"/>
    <row r="149" s="50" customFormat="1" x14ac:dyDescent="0.2"/>
    <row r="150" s="50" customFormat="1" x14ac:dyDescent="0.2"/>
    <row r="151" s="50" customFormat="1" x14ac:dyDescent="0.2"/>
    <row r="152" s="50" customFormat="1" x14ac:dyDescent="0.2"/>
    <row r="153" s="50" customFormat="1" x14ac:dyDescent="0.2"/>
    <row r="154" s="50" customFormat="1" x14ac:dyDescent="0.2"/>
    <row r="155" s="50" customFormat="1" x14ac:dyDescent="0.2"/>
    <row r="156" s="50" customFormat="1" x14ac:dyDescent="0.2"/>
    <row r="157" s="50" customFormat="1" x14ac:dyDescent="0.2"/>
    <row r="158" s="50" customFormat="1" x14ac:dyDescent="0.2"/>
    <row r="159" s="50" customFormat="1" x14ac:dyDescent="0.2"/>
    <row r="160" s="50" customFormat="1" x14ac:dyDescent="0.2"/>
    <row r="161" s="50" customFormat="1" x14ac:dyDescent="0.2"/>
    <row r="162" s="50" customFormat="1" x14ac:dyDescent="0.2"/>
    <row r="163" s="50" customFormat="1" x14ac:dyDescent="0.2"/>
    <row r="164" s="50" customFormat="1" x14ac:dyDescent="0.2"/>
    <row r="165" s="50" customFormat="1" x14ac:dyDescent="0.2"/>
    <row r="166" s="50" customFormat="1" x14ac:dyDescent="0.2"/>
    <row r="167" s="50" customFormat="1" x14ac:dyDescent="0.2"/>
    <row r="168" s="50" customFormat="1" x14ac:dyDescent="0.2"/>
    <row r="169" s="50" customFormat="1" x14ac:dyDescent="0.2"/>
    <row r="170" s="50" customFormat="1" x14ac:dyDescent="0.2"/>
    <row r="171" s="50" customFormat="1" x14ac:dyDescent="0.2"/>
    <row r="172" s="50" customFormat="1" x14ac:dyDescent="0.2"/>
    <row r="173" s="50" customFormat="1" x14ac:dyDescent="0.2"/>
    <row r="174" s="50" customFormat="1" x14ac:dyDescent="0.2"/>
    <row r="175" s="50" customFormat="1" x14ac:dyDescent="0.2"/>
    <row r="176" s="50" customFormat="1" x14ac:dyDescent="0.2"/>
    <row r="177" s="50" customFormat="1" x14ac:dyDescent="0.2"/>
    <row r="178" s="50" customFormat="1" x14ac:dyDescent="0.2"/>
    <row r="179" s="50" customFormat="1" x14ac:dyDescent="0.2"/>
    <row r="180" s="50" customFormat="1" x14ac:dyDescent="0.2"/>
    <row r="181" s="50" customFormat="1" x14ac:dyDescent="0.2"/>
    <row r="182" s="50" customFormat="1" x14ac:dyDescent="0.2"/>
    <row r="183" s="50" customFormat="1" x14ac:dyDescent="0.2"/>
    <row r="184" s="50" customFormat="1" x14ac:dyDescent="0.2"/>
    <row r="185" s="50" customFormat="1" x14ac:dyDescent="0.2"/>
    <row r="186" s="50" customFormat="1" x14ac:dyDescent="0.2"/>
    <row r="187" s="50" customFormat="1" x14ac:dyDescent="0.2"/>
    <row r="188" s="50" customFormat="1" x14ac:dyDescent="0.2"/>
    <row r="189" s="50" customFormat="1" x14ac:dyDescent="0.2"/>
    <row r="190" s="50" customFormat="1" x14ac:dyDescent="0.2"/>
    <row r="191" s="50" customFormat="1" x14ac:dyDescent="0.2"/>
    <row r="192" s="50" customFormat="1" x14ac:dyDescent="0.2"/>
    <row r="193" s="50" customFormat="1" x14ac:dyDescent="0.2"/>
    <row r="194" s="50" customFormat="1" x14ac:dyDescent="0.2"/>
    <row r="195" s="50" customFormat="1" x14ac:dyDescent="0.2"/>
    <row r="196" s="50" customFormat="1" x14ac:dyDescent="0.2"/>
    <row r="197" s="50" customFormat="1" x14ac:dyDescent="0.2"/>
    <row r="198" s="50" customFormat="1" x14ac:dyDescent="0.2"/>
    <row r="199" s="50" customFormat="1" x14ac:dyDescent="0.2"/>
    <row r="200" s="50" customFormat="1" x14ac:dyDescent="0.2"/>
    <row r="201" s="50" customFormat="1" x14ac:dyDescent="0.2"/>
    <row r="202" s="50" customFormat="1" x14ac:dyDescent="0.2"/>
    <row r="203" s="50" customFormat="1" x14ac:dyDescent="0.2"/>
    <row r="204" s="50" customFormat="1" x14ac:dyDescent="0.2"/>
    <row r="205" s="50" customFormat="1" x14ac:dyDescent="0.2"/>
    <row r="206" s="50" customFormat="1" x14ac:dyDescent="0.2"/>
    <row r="207" s="50" customFormat="1" x14ac:dyDescent="0.2"/>
    <row r="208" s="50" customFormat="1" x14ac:dyDescent="0.2"/>
    <row r="209" s="50" customFormat="1" x14ac:dyDescent="0.2"/>
    <row r="210" s="50" customFormat="1" x14ac:dyDescent="0.2"/>
    <row r="211" s="50" customFormat="1" x14ac:dyDescent="0.2"/>
    <row r="212" s="50" customFormat="1" x14ac:dyDescent="0.2"/>
    <row r="213" s="50" customFormat="1" x14ac:dyDescent="0.2"/>
    <row r="214" s="50" customFormat="1" x14ac:dyDescent="0.2"/>
    <row r="215" s="50" customFormat="1" x14ac:dyDescent="0.2"/>
    <row r="216" s="50" customFormat="1" x14ac:dyDescent="0.2"/>
    <row r="217" s="50" customFormat="1" x14ac:dyDescent="0.2"/>
    <row r="218" s="50" customFormat="1" x14ac:dyDescent="0.2"/>
    <row r="219" s="50" customFormat="1" x14ac:dyDescent="0.2"/>
    <row r="220" s="50" customFormat="1" x14ac:dyDescent="0.2"/>
    <row r="221" s="50" customFormat="1" x14ac:dyDescent="0.2"/>
    <row r="222" s="50" customFormat="1" x14ac:dyDescent="0.2"/>
    <row r="223" s="50" customFormat="1" x14ac:dyDescent="0.2"/>
    <row r="224" s="50" customFormat="1" x14ac:dyDescent="0.2"/>
    <row r="225" s="50" customFormat="1" x14ac:dyDescent="0.2"/>
    <row r="226" s="50" customFormat="1" x14ac:dyDescent="0.2"/>
    <row r="227" s="50" customFormat="1" x14ac:dyDescent="0.2"/>
    <row r="228" s="50" customFormat="1" x14ac:dyDescent="0.2"/>
    <row r="229" s="50" customFormat="1" x14ac:dyDescent="0.2"/>
    <row r="230" s="50" customFormat="1" x14ac:dyDescent="0.2"/>
    <row r="231" s="50" customFormat="1" x14ac:dyDescent="0.2"/>
    <row r="232" s="50" customFormat="1" x14ac:dyDescent="0.2"/>
    <row r="233" s="50" customFormat="1" x14ac:dyDescent="0.2"/>
    <row r="234" s="50" customFormat="1" x14ac:dyDescent="0.2"/>
    <row r="235" s="50" customFormat="1" x14ac:dyDescent="0.2"/>
    <row r="236" s="50" customFormat="1" x14ac:dyDescent="0.2"/>
    <row r="237" s="50" customFormat="1" x14ac:dyDescent="0.2"/>
    <row r="238" s="50" customFormat="1" x14ac:dyDescent="0.2"/>
    <row r="239" s="50" customFormat="1" x14ac:dyDescent="0.2"/>
    <row r="240" s="50" customFormat="1" x14ac:dyDescent="0.2"/>
    <row r="241" s="50" customFormat="1" x14ac:dyDescent="0.2"/>
    <row r="242" s="50" customFormat="1" x14ac:dyDescent="0.2"/>
    <row r="243" s="50" customFormat="1" x14ac:dyDescent="0.2"/>
    <row r="244" s="50" customFormat="1" x14ac:dyDescent="0.2"/>
    <row r="245" s="50" customFormat="1" x14ac:dyDescent="0.2"/>
    <row r="246" s="50" customFormat="1" x14ac:dyDescent="0.2"/>
    <row r="247" s="50" customFormat="1" x14ac:dyDescent="0.2"/>
    <row r="248" s="50" customFormat="1" x14ac:dyDescent="0.2"/>
    <row r="249" s="50" customFormat="1" x14ac:dyDescent="0.2"/>
    <row r="250" s="50" customFormat="1" x14ac:dyDescent="0.2"/>
    <row r="251" s="50" customFormat="1" x14ac:dyDescent="0.2"/>
    <row r="252" s="50" customFormat="1" x14ac:dyDescent="0.2"/>
    <row r="253" s="50" customFormat="1" x14ac:dyDescent="0.2"/>
    <row r="254" s="50" customFormat="1" x14ac:dyDescent="0.2"/>
    <row r="255" s="50" customFormat="1" x14ac:dyDescent="0.2"/>
    <row r="256" s="50" customFormat="1" x14ac:dyDescent="0.2"/>
    <row r="257" s="50" customFormat="1" x14ac:dyDescent="0.2"/>
    <row r="258" s="50" customFormat="1" x14ac:dyDescent="0.2"/>
    <row r="259" s="50" customFormat="1" x14ac:dyDescent="0.2"/>
    <row r="260" s="50" customFormat="1" x14ac:dyDescent="0.2"/>
    <row r="261" s="50" customFormat="1" x14ac:dyDescent="0.2"/>
    <row r="262" s="50" customFormat="1" x14ac:dyDescent="0.2"/>
    <row r="263" s="50" customFormat="1" x14ac:dyDescent="0.2"/>
    <row r="264" s="50" customFormat="1" x14ac:dyDescent="0.2"/>
    <row r="265" s="50" customFormat="1" x14ac:dyDescent="0.2"/>
    <row r="266" s="50" customFormat="1" x14ac:dyDescent="0.2"/>
    <row r="267" s="50" customFormat="1" x14ac:dyDescent="0.2"/>
    <row r="268" s="50" customFormat="1" x14ac:dyDescent="0.2"/>
    <row r="269" s="50" customFormat="1" x14ac:dyDescent="0.2"/>
    <row r="270" s="50" customFormat="1" x14ac:dyDescent="0.2"/>
    <row r="271" s="50" customFormat="1" x14ac:dyDescent="0.2"/>
    <row r="272" s="50" customFormat="1" x14ac:dyDescent="0.2"/>
    <row r="273" s="50" customFormat="1" x14ac:dyDescent="0.2"/>
    <row r="274" s="50" customFormat="1" x14ac:dyDescent="0.2"/>
    <row r="275" s="50" customFormat="1" x14ac:dyDescent="0.2"/>
    <row r="276" s="50" customFormat="1" x14ac:dyDescent="0.2"/>
    <row r="277" s="50" customFormat="1" x14ac:dyDescent="0.2"/>
    <row r="278" s="50" customFormat="1" x14ac:dyDescent="0.2"/>
    <row r="279" s="50" customFormat="1" x14ac:dyDescent="0.2"/>
    <row r="280" s="50" customFormat="1" x14ac:dyDescent="0.2"/>
    <row r="281" s="50" customFormat="1" x14ac:dyDescent="0.2"/>
    <row r="282" s="50" customFormat="1" x14ac:dyDescent="0.2"/>
    <row r="283" s="50" customFormat="1" x14ac:dyDescent="0.2"/>
    <row r="284" s="50" customFormat="1" x14ac:dyDescent="0.2"/>
    <row r="285" s="50" customFormat="1" x14ac:dyDescent="0.2"/>
    <row r="286" s="50" customFormat="1" x14ac:dyDescent="0.2"/>
    <row r="287" s="50" customFormat="1" x14ac:dyDescent="0.2"/>
    <row r="288" s="50" customFormat="1" x14ac:dyDescent="0.2"/>
    <row r="289" s="50" customFormat="1" x14ac:dyDescent="0.2"/>
    <row r="290" s="50" customFormat="1" x14ac:dyDescent="0.2"/>
    <row r="291" s="50" customFormat="1" x14ac:dyDescent="0.2"/>
    <row r="292" s="50" customFormat="1" x14ac:dyDescent="0.2"/>
    <row r="293" s="50" customFormat="1" x14ac:dyDescent="0.2"/>
    <row r="294" s="50" customFormat="1" x14ac:dyDescent="0.2"/>
    <row r="295" s="50" customFormat="1" x14ac:dyDescent="0.2"/>
    <row r="296" s="50" customFormat="1" x14ac:dyDescent="0.2"/>
    <row r="297" s="50" customFormat="1" x14ac:dyDescent="0.2"/>
    <row r="298" s="50" customFormat="1" x14ac:dyDescent="0.2"/>
    <row r="299" s="50" customFormat="1" x14ac:dyDescent="0.2"/>
    <row r="300" s="50" customFormat="1" x14ac:dyDescent="0.2"/>
    <row r="301" s="50" customFormat="1" x14ac:dyDescent="0.2"/>
    <row r="302" s="50" customFormat="1" x14ac:dyDescent="0.2"/>
    <row r="303" s="50" customFormat="1" x14ac:dyDescent="0.2"/>
    <row r="304" s="50" customFormat="1" x14ac:dyDescent="0.2"/>
    <row r="305" s="50" customFormat="1" x14ac:dyDescent="0.2"/>
    <row r="306" s="50" customFormat="1" x14ac:dyDescent="0.2"/>
    <row r="307" s="50" customFormat="1" x14ac:dyDescent="0.2"/>
    <row r="308" s="50" customFormat="1" x14ac:dyDescent="0.2"/>
    <row r="309" s="50" customFormat="1" x14ac:dyDescent="0.2"/>
    <row r="310" s="50" customFormat="1" x14ac:dyDescent="0.2"/>
    <row r="311" s="50" customFormat="1" x14ac:dyDescent="0.2"/>
    <row r="312" s="50" customFormat="1" x14ac:dyDescent="0.2"/>
    <row r="313" s="50" customFormat="1" x14ac:dyDescent="0.2"/>
    <row r="314" s="50" customFormat="1" x14ac:dyDescent="0.2"/>
    <row r="315" s="50" customFormat="1" x14ac:dyDescent="0.2"/>
    <row r="316" s="50" customFormat="1" x14ac:dyDescent="0.2"/>
    <row r="317" s="50" customFormat="1" x14ac:dyDescent="0.2"/>
    <row r="318" s="50" customFormat="1" x14ac:dyDescent="0.2"/>
    <row r="319" s="50" customFormat="1" x14ac:dyDescent="0.2"/>
    <row r="320" s="50" customFormat="1" x14ac:dyDescent="0.2"/>
    <row r="321" s="50" customFormat="1" x14ac:dyDescent="0.2"/>
    <row r="322" s="50" customFormat="1" x14ac:dyDescent="0.2"/>
    <row r="323" s="50" customFormat="1" x14ac:dyDescent="0.2"/>
    <row r="324" s="50" customFormat="1" x14ac:dyDescent="0.2"/>
    <row r="325" s="50" customFormat="1" x14ac:dyDescent="0.2"/>
    <row r="326" s="50" customFormat="1" x14ac:dyDescent="0.2"/>
    <row r="327" s="50" customFormat="1" x14ac:dyDescent="0.2"/>
    <row r="328" s="50" customFormat="1" x14ac:dyDescent="0.2"/>
    <row r="329" s="50" customFormat="1" x14ac:dyDescent="0.2"/>
    <row r="330" s="50" customFormat="1" x14ac:dyDescent="0.2"/>
    <row r="331" s="50" customFormat="1" x14ac:dyDescent="0.2"/>
    <row r="332" s="50" customFormat="1" x14ac:dyDescent="0.2"/>
    <row r="333" s="50" customFormat="1" x14ac:dyDescent="0.2"/>
    <row r="334" s="50" customFormat="1" x14ac:dyDescent="0.2"/>
    <row r="335" s="50" customFormat="1" x14ac:dyDescent="0.2"/>
    <row r="336" s="50" customFormat="1" x14ac:dyDescent="0.2"/>
    <row r="337" s="50" customFormat="1" x14ac:dyDescent="0.2"/>
    <row r="338" s="50" customFormat="1" x14ac:dyDescent="0.2"/>
    <row r="339" s="50" customFormat="1" x14ac:dyDescent="0.2"/>
    <row r="340" s="50" customFormat="1" x14ac:dyDescent="0.2"/>
    <row r="341" s="50" customFormat="1" x14ac:dyDescent="0.2"/>
    <row r="342" s="50" customFormat="1" x14ac:dyDescent="0.2"/>
    <row r="343" s="50" customFormat="1" x14ac:dyDescent="0.2"/>
    <row r="344" s="50" customFormat="1" x14ac:dyDescent="0.2"/>
    <row r="345" s="50" customFormat="1" x14ac:dyDescent="0.2"/>
    <row r="346" s="50" customFormat="1" x14ac:dyDescent="0.2"/>
    <row r="347" s="50" customFormat="1" x14ac:dyDescent="0.2"/>
    <row r="348" s="50" customFormat="1" x14ac:dyDescent="0.2"/>
    <row r="349" s="50" customFormat="1" x14ac:dyDescent="0.2"/>
    <row r="350" s="50" customFormat="1" x14ac:dyDescent="0.2"/>
    <row r="351" s="50" customFormat="1" x14ac:dyDescent="0.2"/>
    <row r="352" s="50" customFormat="1" x14ac:dyDescent="0.2"/>
    <row r="353" s="50" customFormat="1" x14ac:dyDescent="0.2"/>
    <row r="354" s="50" customFormat="1" x14ac:dyDescent="0.2"/>
    <row r="355" s="50" customFormat="1" x14ac:dyDescent="0.2"/>
    <row r="356" s="50" customFormat="1" x14ac:dyDescent="0.2"/>
    <row r="357" s="50" customFormat="1" x14ac:dyDescent="0.2"/>
    <row r="358" s="50" customFormat="1" x14ac:dyDescent="0.2"/>
    <row r="359" s="50" customFormat="1" x14ac:dyDescent="0.2"/>
    <row r="360" s="50" customFormat="1" x14ac:dyDescent="0.2"/>
    <row r="361" s="50" customFormat="1" x14ac:dyDescent="0.2"/>
    <row r="362" s="50" customFormat="1" x14ac:dyDescent="0.2"/>
    <row r="363" s="50" customFormat="1" x14ac:dyDescent="0.2"/>
    <row r="364" s="50" customFormat="1" x14ac:dyDescent="0.2"/>
    <row r="365" s="50" customFormat="1" x14ac:dyDescent="0.2"/>
    <row r="366" s="50" customFormat="1" x14ac:dyDescent="0.2"/>
    <row r="367" s="50" customFormat="1" x14ac:dyDescent="0.2"/>
    <row r="368" s="50" customFormat="1" x14ac:dyDescent="0.2"/>
    <row r="369" s="50" customFormat="1" x14ac:dyDescent="0.2"/>
    <row r="370" s="50" customFormat="1" x14ac:dyDescent="0.2"/>
    <row r="371" s="50" customFormat="1" x14ac:dyDescent="0.2"/>
    <row r="372" s="50" customFormat="1" x14ac:dyDescent="0.2"/>
    <row r="373" s="50" customFormat="1" x14ac:dyDescent="0.2"/>
    <row r="374" s="50" customFormat="1" x14ac:dyDescent="0.2"/>
    <row r="375" s="50" customFormat="1" x14ac:dyDescent="0.2"/>
    <row r="376" s="50" customFormat="1" x14ac:dyDescent="0.2"/>
    <row r="377" s="50" customFormat="1" x14ac:dyDescent="0.2"/>
    <row r="378" s="50" customFormat="1" x14ac:dyDescent="0.2"/>
    <row r="379" s="50" customFormat="1" x14ac:dyDescent="0.2"/>
    <row r="380" s="50" customFormat="1" x14ac:dyDescent="0.2"/>
    <row r="381" s="50" customFormat="1" x14ac:dyDescent="0.2"/>
    <row r="382" s="50" customFormat="1" x14ac:dyDescent="0.2"/>
    <row r="383" s="50" customFormat="1" x14ac:dyDescent="0.2"/>
    <row r="384" s="50" customFormat="1" x14ac:dyDescent="0.2"/>
    <row r="385" s="50" customFormat="1" x14ac:dyDescent="0.2"/>
    <row r="386" s="50" customFormat="1" x14ac:dyDescent="0.2"/>
    <row r="387" s="50" customFormat="1" x14ac:dyDescent="0.2"/>
    <row r="388" s="50" customFormat="1" x14ac:dyDescent="0.2"/>
    <row r="389" s="50" customFormat="1" x14ac:dyDescent="0.2"/>
    <row r="390" s="50" customFormat="1" x14ac:dyDescent="0.2"/>
    <row r="391" s="50" customFormat="1" x14ac:dyDescent="0.2"/>
    <row r="392" s="50" customFormat="1" x14ac:dyDescent="0.2"/>
    <row r="393" s="50" customFormat="1" x14ac:dyDescent="0.2"/>
    <row r="394" s="50" customFormat="1" x14ac:dyDescent="0.2"/>
    <row r="395" s="50" customFormat="1" x14ac:dyDescent="0.2"/>
    <row r="396" s="50" customFormat="1" x14ac:dyDescent="0.2"/>
    <row r="397" s="50" customFormat="1" x14ac:dyDescent="0.2"/>
    <row r="398" s="50" customFormat="1" x14ac:dyDescent="0.2"/>
    <row r="399" s="50" customFormat="1" x14ac:dyDescent="0.2"/>
    <row r="400" s="50" customFormat="1" x14ac:dyDescent="0.2"/>
    <row r="401" s="50" customFormat="1" x14ac:dyDescent="0.2"/>
    <row r="402" s="50" customFormat="1" x14ac:dyDescent="0.2"/>
    <row r="403" s="50" customFormat="1" x14ac:dyDescent="0.2"/>
    <row r="404" s="50" customFormat="1" x14ac:dyDescent="0.2"/>
    <row r="405" s="50" customFormat="1" x14ac:dyDescent="0.2"/>
    <row r="406" s="50" customFormat="1" x14ac:dyDescent="0.2"/>
    <row r="407" s="50" customFormat="1" x14ac:dyDescent="0.2"/>
    <row r="408" s="50" customFormat="1" x14ac:dyDescent="0.2"/>
    <row r="409" s="50" customFormat="1" x14ac:dyDescent="0.2"/>
    <row r="410" s="50" customFormat="1" x14ac:dyDescent="0.2"/>
    <row r="411" s="50" customFormat="1" x14ac:dyDescent="0.2"/>
    <row r="412" s="50" customFormat="1" x14ac:dyDescent="0.2"/>
    <row r="413" s="50" customFormat="1" x14ac:dyDescent="0.2"/>
    <row r="414" s="50" customFormat="1" x14ac:dyDescent="0.2"/>
    <row r="415" s="50" customFormat="1" x14ac:dyDescent="0.2"/>
    <row r="416" s="50" customFormat="1" x14ac:dyDescent="0.2"/>
    <row r="417" s="50" customFormat="1" x14ac:dyDescent="0.2"/>
    <row r="418" s="50" customFormat="1" x14ac:dyDescent="0.2"/>
    <row r="419" s="50" customFormat="1" x14ac:dyDescent="0.2"/>
    <row r="420" s="50" customFormat="1" x14ac:dyDescent="0.2"/>
    <row r="421" s="50" customFormat="1" x14ac:dyDescent="0.2"/>
    <row r="422" s="50" customFormat="1" x14ac:dyDescent="0.2"/>
    <row r="423" s="50" customFormat="1" x14ac:dyDescent="0.2"/>
    <row r="424" s="50" customFormat="1" x14ac:dyDescent="0.2"/>
    <row r="425" s="50" customFormat="1" x14ac:dyDescent="0.2"/>
    <row r="426" s="50" customFormat="1" x14ac:dyDescent="0.2"/>
    <row r="427" s="50" customFormat="1" x14ac:dyDescent="0.2"/>
    <row r="428" s="50" customFormat="1" x14ac:dyDescent="0.2"/>
    <row r="429" s="50" customFormat="1" x14ac:dyDescent="0.2"/>
    <row r="430" s="50" customFormat="1" x14ac:dyDescent="0.2"/>
    <row r="431" s="50" customFormat="1" x14ac:dyDescent="0.2"/>
    <row r="432" s="50" customFormat="1" x14ac:dyDescent="0.2"/>
    <row r="433" s="50" customFormat="1" x14ac:dyDescent="0.2"/>
    <row r="434" s="50" customFormat="1" x14ac:dyDescent="0.2"/>
    <row r="435" s="50" customFormat="1" x14ac:dyDescent="0.2"/>
    <row r="436" s="50" customFormat="1" x14ac:dyDescent="0.2"/>
    <row r="437" s="50" customFormat="1" x14ac:dyDescent="0.2"/>
    <row r="438" s="50" customFormat="1" x14ac:dyDescent="0.2"/>
    <row r="439" s="50" customFormat="1" x14ac:dyDescent="0.2"/>
    <row r="440" s="50" customFormat="1" x14ac:dyDescent="0.2"/>
    <row r="441" s="50" customFormat="1" x14ac:dyDescent="0.2"/>
    <row r="442" s="50" customFormat="1" x14ac:dyDescent="0.2"/>
    <row r="443" s="50" customFormat="1" x14ac:dyDescent="0.2"/>
    <row r="444" s="50" customFormat="1" x14ac:dyDescent="0.2"/>
    <row r="445" s="50" customFormat="1" x14ac:dyDescent="0.2"/>
    <row r="446" s="50" customFormat="1" x14ac:dyDescent="0.2"/>
    <row r="447" s="50" customFormat="1" x14ac:dyDescent="0.2"/>
    <row r="448" s="50" customFormat="1" x14ac:dyDescent="0.2"/>
    <row r="449" s="50" customFormat="1" x14ac:dyDescent="0.2"/>
    <row r="450" s="50" customFormat="1" x14ac:dyDescent="0.2"/>
    <row r="451" s="50" customFormat="1" x14ac:dyDescent="0.2"/>
    <row r="452" s="50" customFormat="1" x14ac:dyDescent="0.2"/>
    <row r="453" s="50" customFormat="1" x14ac:dyDescent="0.2"/>
    <row r="454" s="50" customFormat="1" x14ac:dyDescent="0.2"/>
    <row r="455" s="50" customFormat="1" x14ac:dyDescent="0.2"/>
    <row r="456" s="50" customFormat="1" x14ac:dyDescent="0.2"/>
    <row r="457" s="50" customFormat="1" x14ac:dyDescent="0.2"/>
    <row r="458" s="50" customFormat="1" x14ac:dyDescent="0.2"/>
    <row r="459" s="50" customFormat="1" x14ac:dyDescent="0.2"/>
    <row r="460" s="50" customFormat="1" x14ac:dyDescent="0.2"/>
    <row r="461" s="50" customFormat="1" x14ac:dyDescent="0.2"/>
    <row r="462" s="50" customFormat="1" x14ac:dyDescent="0.2"/>
    <row r="463" s="50" customFormat="1" x14ac:dyDescent="0.2"/>
    <row r="464" s="50" customFormat="1" x14ac:dyDescent="0.2"/>
    <row r="465" s="50" customFormat="1" x14ac:dyDescent="0.2"/>
    <row r="466" s="50" customFormat="1" x14ac:dyDescent="0.2"/>
    <row r="467" s="50" customFormat="1" x14ac:dyDescent="0.2"/>
    <row r="468" s="50" customFormat="1" x14ac:dyDescent="0.2"/>
    <row r="469" s="50" customFormat="1" x14ac:dyDescent="0.2"/>
    <row r="470" s="50" customFormat="1" x14ac:dyDescent="0.2"/>
    <row r="471" s="50" customFormat="1" x14ac:dyDescent="0.2"/>
    <row r="472" s="50" customFormat="1" x14ac:dyDescent="0.2"/>
    <row r="473" s="50" customFormat="1" x14ac:dyDescent="0.2"/>
    <row r="474" s="50" customFormat="1" x14ac:dyDescent="0.2"/>
    <row r="475" s="50" customFormat="1" x14ac:dyDescent="0.2"/>
    <row r="476" s="50" customFormat="1" x14ac:dyDescent="0.2"/>
    <row r="477" s="50" customFormat="1" x14ac:dyDescent="0.2"/>
    <row r="478" s="50" customFormat="1" x14ac:dyDescent="0.2"/>
    <row r="479" s="50" customFormat="1" x14ac:dyDescent="0.2"/>
    <row r="480" s="50" customFormat="1" x14ac:dyDescent="0.2"/>
    <row r="481" s="50" customFormat="1" x14ac:dyDescent="0.2"/>
    <row r="482" s="50" customFormat="1" x14ac:dyDescent="0.2"/>
    <row r="483" s="50" customFormat="1" x14ac:dyDescent="0.2"/>
    <row r="484" s="50" customFormat="1" x14ac:dyDescent="0.2"/>
    <row r="485" s="50" customFormat="1" x14ac:dyDescent="0.2"/>
    <row r="486" s="50" customFormat="1" x14ac:dyDescent="0.2"/>
    <row r="487" s="50" customFormat="1" x14ac:dyDescent="0.2"/>
    <row r="488" s="50" customFormat="1" x14ac:dyDescent="0.2"/>
    <row r="489" s="50" customFormat="1" x14ac:dyDescent="0.2"/>
    <row r="490" s="50" customFormat="1" x14ac:dyDescent="0.2"/>
    <row r="491" s="50" customFormat="1" x14ac:dyDescent="0.2"/>
    <row r="492" s="50" customFormat="1" x14ac:dyDescent="0.2"/>
    <row r="493" s="50" customFormat="1" x14ac:dyDescent="0.2"/>
    <row r="494" s="50" customFormat="1" x14ac:dyDescent="0.2"/>
    <row r="495" s="50" customFormat="1" x14ac:dyDescent="0.2"/>
    <row r="496" s="50" customFormat="1" x14ac:dyDescent="0.2"/>
    <row r="497" s="50" customFormat="1" x14ac:dyDescent="0.2"/>
    <row r="498" s="50" customFormat="1" x14ac:dyDescent="0.2"/>
    <row r="499" s="50" customFormat="1" x14ac:dyDescent="0.2"/>
    <row r="500" s="50" customFormat="1" x14ac:dyDescent="0.2"/>
    <row r="501" s="50" customFormat="1" x14ac:dyDescent="0.2"/>
    <row r="502" s="50" customFormat="1" x14ac:dyDescent="0.2"/>
    <row r="503" s="50" customFormat="1" x14ac:dyDescent="0.2"/>
    <row r="504" s="50" customFormat="1" x14ac:dyDescent="0.2"/>
    <row r="505" s="50" customFormat="1" x14ac:dyDescent="0.2"/>
    <row r="506" s="50" customFormat="1" x14ac:dyDescent="0.2"/>
    <row r="507" s="50" customFormat="1" x14ac:dyDescent="0.2"/>
    <row r="508" s="50" customFormat="1" x14ac:dyDescent="0.2"/>
    <row r="509" s="50" customFormat="1" x14ac:dyDescent="0.2"/>
    <row r="510" s="50" customFormat="1" x14ac:dyDescent="0.2"/>
    <row r="511" s="50" customFormat="1" x14ac:dyDescent="0.2"/>
    <row r="512" s="50" customFormat="1" x14ac:dyDescent="0.2"/>
    <row r="513" s="50" customFormat="1" x14ac:dyDescent="0.2"/>
    <row r="514" s="50" customFormat="1" x14ac:dyDescent="0.2"/>
    <row r="515" s="50" customFormat="1" x14ac:dyDescent="0.2"/>
    <row r="516" s="50" customFormat="1" x14ac:dyDescent="0.2"/>
    <row r="517" s="50" customFormat="1" x14ac:dyDescent="0.2"/>
    <row r="518" s="50" customFormat="1" x14ac:dyDescent="0.2"/>
    <row r="519" s="50" customFormat="1" x14ac:dyDescent="0.2"/>
    <row r="520" s="50" customFormat="1" x14ac:dyDescent="0.2"/>
    <row r="521" s="50" customFormat="1" x14ac:dyDescent="0.2"/>
    <row r="522" s="50" customFormat="1" x14ac:dyDescent="0.2"/>
    <row r="523" s="50" customFormat="1" x14ac:dyDescent="0.2"/>
    <row r="524" s="50" customFormat="1" x14ac:dyDescent="0.2"/>
    <row r="525" s="50" customFormat="1" x14ac:dyDescent="0.2"/>
    <row r="526" s="50" customFormat="1" x14ac:dyDescent="0.2"/>
    <row r="527" s="50" customFormat="1" x14ac:dyDescent="0.2"/>
    <row r="528" s="50" customFormat="1" x14ac:dyDescent="0.2"/>
    <row r="529" s="50" customFormat="1" x14ac:dyDescent="0.2"/>
    <row r="530" s="50" customFormat="1" x14ac:dyDescent="0.2"/>
    <row r="531" s="50" customFormat="1" x14ac:dyDescent="0.2"/>
    <row r="532" s="50" customFormat="1" x14ac:dyDescent="0.2"/>
    <row r="533" s="50" customFormat="1" x14ac:dyDescent="0.2"/>
    <row r="534" s="50" customFormat="1" x14ac:dyDescent="0.2"/>
    <row r="535" s="50" customFormat="1" x14ac:dyDescent="0.2"/>
    <row r="536" s="50" customFormat="1" x14ac:dyDescent="0.2"/>
    <row r="537" s="50" customFormat="1" x14ac:dyDescent="0.2"/>
    <row r="538" s="50" customFormat="1" x14ac:dyDescent="0.2"/>
    <row r="539" s="50" customFormat="1" x14ac:dyDescent="0.2"/>
    <row r="540" s="50" customFormat="1" x14ac:dyDescent="0.2"/>
    <row r="541" s="50" customFormat="1" x14ac:dyDescent="0.2"/>
    <row r="542" s="50" customFormat="1" x14ac:dyDescent="0.2"/>
    <row r="543" s="50" customFormat="1" x14ac:dyDescent="0.2"/>
    <row r="544" s="50" customFormat="1" x14ac:dyDescent="0.2"/>
    <row r="545" s="50" customFormat="1" x14ac:dyDescent="0.2"/>
    <row r="546" s="50" customFormat="1" x14ac:dyDescent="0.2"/>
    <row r="547" s="50" customFormat="1" x14ac:dyDescent="0.2"/>
    <row r="548" s="50" customFormat="1" x14ac:dyDescent="0.2"/>
    <row r="549" s="50" customFormat="1" x14ac:dyDescent="0.2"/>
    <row r="550" s="50" customFormat="1" x14ac:dyDescent="0.2"/>
    <row r="551" s="50" customFormat="1" x14ac:dyDescent="0.2"/>
    <row r="552" s="50" customFormat="1" x14ac:dyDescent="0.2"/>
    <row r="553" s="50" customFormat="1" x14ac:dyDescent="0.2"/>
    <row r="554" s="50" customFormat="1" x14ac:dyDescent="0.2"/>
    <row r="555" s="50" customFormat="1" x14ac:dyDescent="0.2"/>
    <row r="556" s="50" customFormat="1" x14ac:dyDescent="0.2"/>
    <row r="557" s="50" customFormat="1" x14ac:dyDescent="0.2"/>
    <row r="558" s="50" customFormat="1" x14ac:dyDescent="0.2"/>
    <row r="559" s="50" customFormat="1" x14ac:dyDescent="0.2"/>
    <row r="560" s="50" customFormat="1" x14ac:dyDescent="0.2"/>
    <row r="561" s="50" customFormat="1" x14ac:dyDescent="0.2"/>
    <row r="562" s="50" customFormat="1" x14ac:dyDescent="0.2"/>
    <row r="563" s="50" customFormat="1" x14ac:dyDescent="0.2"/>
    <row r="564" s="50" customFormat="1" x14ac:dyDescent="0.2"/>
    <row r="565" s="50" customFormat="1" x14ac:dyDescent="0.2"/>
    <row r="566" s="50" customFormat="1" x14ac:dyDescent="0.2"/>
    <row r="567" s="50" customFormat="1" x14ac:dyDescent="0.2"/>
    <row r="568" s="50" customFormat="1" x14ac:dyDescent="0.2"/>
    <row r="569" s="50" customFormat="1" x14ac:dyDescent="0.2"/>
    <row r="570" s="50" customFormat="1" x14ac:dyDescent="0.2"/>
    <row r="571" s="50" customFormat="1" x14ac:dyDescent="0.2"/>
    <row r="572" s="50" customFormat="1" x14ac:dyDescent="0.2"/>
    <row r="573" s="50" customFormat="1" x14ac:dyDescent="0.2"/>
    <row r="574" s="50" customFormat="1" x14ac:dyDescent="0.2"/>
    <row r="575" s="50" customFormat="1" x14ac:dyDescent="0.2"/>
    <row r="576" s="50" customFormat="1" x14ac:dyDescent="0.2"/>
    <row r="577" s="50" customFormat="1" x14ac:dyDescent="0.2"/>
    <row r="578" s="50" customFormat="1" x14ac:dyDescent="0.2"/>
    <row r="579" s="50" customFormat="1" x14ac:dyDescent="0.2"/>
    <row r="580" s="50" customFormat="1" x14ac:dyDescent="0.2"/>
    <row r="581" s="50" customFormat="1" x14ac:dyDescent="0.2"/>
    <row r="582" s="50" customFormat="1" x14ac:dyDescent="0.2"/>
    <row r="583" s="50" customFormat="1" x14ac:dyDescent="0.2"/>
    <row r="584" s="50" customFormat="1" x14ac:dyDescent="0.2"/>
    <row r="585" s="50" customFormat="1" x14ac:dyDescent="0.2"/>
    <row r="586" s="50" customFormat="1" x14ac:dyDescent="0.2"/>
    <row r="587" s="50" customFormat="1" x14ac:dyDescent="0.2"/>
    <row r="588" s="50" customFormat="1" x14ac:dyDescent="0.2"/>
    <row r="589" s="50" customFormat="1" x14ac:dyDescent="0.2"/>
    <row r="590" s="50" customFormat="1" x14ac:dyDescent="0.2"/>
    <row r="591" s="50" customFormat="1" x14ac:dyDescent="0.2"/>
    <row r="592" s="50" customFormat="1" x14ac:dyDescent="0.2"/>
    <row r="593" s="50" customFormat="1" x14ac:dyDescent="0.2"/>
    <row r="594" s="50" customFormat="1" x14ac:dyDescent="0.2"/>
    <row r="595" s="50" customFormat="1" x14ac:dyDescent="0.2"/>
    <row r="596" s="50" customFormat="1" x14ac:dyDescent="0.2"/>
    <row r="597" s="50" customFormat="1" x14ac:dyDescent="0.2"/>
    <row r="598" s="50" customFormat="1" x14ac:dyDescent="0.2"/>
    <row r="599" s="50" customFormat="1" x14ac:dyDescent="0.2"/>
    <row r="600" s="50" customFormat="1" x14ac:dyDescent="0.2"/>
    <row r="601" s="50" customFormat="1" x14ac:dyDescent="0.2"/>
    <row r="602" s="50" customFormat="1" x14ac:dyDescent="0.2"/>
    <row r="603" s="50" customFormat="1" x14ac:dyDescent="0.2"/>
    <row r="604" s="50" customFormat="1" x14ac:dyDescent="0.2"/>
    <row r="605" s="50" customFormat="1" x14ac:dyDescent="0.2"/>
    <row r="606" s="50" customFormat="1" x14ac:dyDescent="0.2"/>
    <row r="607" s="50" customFormat="1" x14ac:dyDescent="0.2"/>
    <row r="608" s="50" customFormat="1" x14ac:dyDescent="0.2"/>
    <row r="609" s="50" customFormat="1" x14ac:dyDescent="0.2"/>
    <row r="610" s="50" customFormat="1" x14ac:dyDescent="0.2"/>
    <row r="611" s="50" customFormat="1" x14ac:dyDescent="0.2"/>
    <row r="612" s="50" customFormat="1" x14ac:dyDescent="0.2"/>
    <row r="613" s="50" customFormat="1" x14ac:dyDescent="0.2"/>
    <row r="614" s="50" customFormat="1" x14ac:dyDescent="0.2"/>
    <row r="615" s="50" customFormat="1" x14ac:dyDescent="0.2"/>
    <row r="616" s="50" customFormat="1" x14ac:dyDescent="0.2"/>
    <row r="617" s="50" customFormat="1" x14ac:dyDescent="0.2"/>
    <row r="618" s="50" customFormat="1" x14ac:dyDescent="0.2"/>
    <row r="619" s="50" customFormat="1" x14ac:dyDescent="0.2"/>
    <row r="620" s="50" customFormat="1" x14ac:dyDescent="0.2"/>
    <row r="621" s="50" customFormat="1" x14ac:dyDescent="0.2"/>
    <row r="622" s="50" customFormat="1" x14ac:dyDescent="0.2"/>
    <row r="623" s="50" customFormat="1" x14ac:dyDescent="0.2"/>
    <row r="624" s="50" customFormat="1" x14ac:dyDescent="0.2"/>
    <row r="625" s="50" customFormat="1" x14ac:dyDescent="0.2"/>
    <row r="626" s="50" customFormat="1" x14ac:dyDescent="0.2"/>
    <row r="627" s="50" customFormat="1" x14ac:dyDescent="0.2"/>
    <row r="628" s="50" customFormat="1" x14ac:dyDescent="0.2"/>
    <row r="629" s="50" customFormat="1" x14ac:dyDescent="0.2"/>
    <row r="630" s="50" customFormat="1" x14ac:dyDescent="0.2"/>
    <row r="631" s="50" customFormat="1" x14ac:dyDescent="0.2"/>
    <row r="632" s="50" customFormat="1" x14ac:dyDescent="0.2"/>
    <row r="633" s="50" customFormat="1" x14ac:dyDescent="0.2"/>
    <row r="634" s="50" customFormat="1" x14ac:dyDescent="0.2"/>
    <row r="635" s="50" customFormat="1" x14ac:dyDescent="0.2"/>
    <row r="636" s="50" customFormat="1" x14ac:dyDescent="0.2"/>
    <row r="637" s="50" customFormat="1" x14ac:dyDescent="0.2"/>
    <row r="638" s="50" customFormat="1" x14ac:dyDescent="0.2"/>
    <row r="639" s="50" customFormat="1" x14ac:dyDescent="0.2"/>
    <row r="640" s="50" customFormat="1" x14ac:dyDescent="0.2"/>
    <row r="641" s="50" customFormat="1" x14ac:dyDescent="0.2"/>
    <row r="642" s="50" customFormat="1" x14ac:dyDescent="0.2"/>
    <row r="643" s="50" customFormat="1" x14ac:dyDescent="0.2"/>
    <row r="644" s="50" customFormat="1" x14ac:dyDescent="0.2"/>
    <row r="645" s="50" customFormat="1" x14ac:dyDescent="0.2"/>
    <row r="646" s="50" customFormat="1" x14ac:dyDescent="0.2"/>
    <row r="647" s="50" customFormat="1" x14ac:dyDescent="0.2"/>
    <row r="648" s="50" customFormat="1" x14ac:dyDescent="0.2"/>
    <row r="649" s="50" customFormat="1" x14ac:dyDescent="0.2"/>
    <row r="650" s="50" customFormat="1" x14ac:dyDescent="0.2"/>
    <row r="651" s="50" customFormat="1" x14ac:dyDescent="0.2"/>
    <row r="652" s="50" customFormat="1" x14ac:dyDescent="0.2"/>
    <row r="653" s="50" customFormat="1" x14ac:dyDescent="0.2"/>
    <row r="654" s="50" customFormat="1" x14ac:dyDescent="0.2"/>
    <row r="655" s="50" customFormat="1" x14ac:dyDescent="0.2"/>
    <row r="656" s="50" customFormat="1" x14ac:dyDescent="0.2"/>
    <row r="657" s="50" customFormat="1" x14ac:dyDescent="0.2"/>
    <row r="658" s="50" customFormat="1" x14ac:dyDescent="0.2"/>
    <row r="659" s="50" customFormat="1" x14ac:dyDescent="0.2"/>
    <row r="660" s="50" customFormat="1" x14ac:dyDescent="0.2"/>
    <row r="661" s="50" customFormat="1" x14ac:dyDescent="0.2"/>
    <row r="662" s="50" customFormat="1" x14ac:dyDescent="0.2"/>
    <row r="663" s="50" customFormat="1" x14ac:dyDescent="0.2"/>
    <row r="664" s="50" customFormat="1" x14ac:dyDescent="0.2"/>
    <row r="665" s="50" customFormat="1" x14ac:dyDescent="0.2"/>
    <row r="666" s="50" customFormat="1" x14ac:dyDescent="0.2"/>
    <row r="667" s="50" customFormat="1" x14ac:dyDescent="0.2"/>
    <row r="668" s="50" customFormat="1" x14ac:dyDescent="0.2"/>
    <row r="669" s="50" customFormat="1" x14ac:dyDescent="0.2"/>
    <row r="670" s="50" customFormat="1" x14ac:dyDescent="0.2"/>
    <row r="671" s="50" customFormat="1" x14ac:dyDescent="0.2"/>
    <row r="672" s="50" customFormat="1" x14ac:dyDescent="0.2"/>
    <row r="673" s="50" customFormat="1" x14ac:dyDescent="0.2"/>
    <row r="674" s="50" customFormat="1" x14ac:dyDescent="0.2"/>
    <row r="675" s="50" customFormat="1" x14ac:dyDescent="0.2"/>
    <row r="676" s="50" customFormat="1" x14ac:dyDescent="0.2"/>
    <row r="677" s="50" customFormat="1" x14ac:dyDescent="0.2"/>
    <row r="678" s="50" customFormat="1" x14ac:dyDescent="0.2"/>
    <row r="679" s="50" customFormat="1" x14ac:dyDescent="0.2"/>
    <row r="680" s="50" customFormat="1" x14ac:dyDescent="0.2"/>
    <row r="681" s="50" customFormat="1" x14ac:dyDescent="0.2"/>
    <row r="682" s="50" customFormat="1" x14ac:dyDescent="0.2"/>
    <row r="683" s="50" customFormat="1" x14ac:dyDescent="0.2"/>
    <row r="684" s="50" customFormat="1" x14ac:dyDescent="0.2"/>
    <row r="685" s="50" customFormat="1" x14ac:dyDescent="0.2"/>
    <row r="686" s="50" customFormat="1" x14ac:dyDescent="0.2"/>
    <row r="687" s="50" customFormat="1" x14ac:dyDescent="0.2"/>
    <row r="688" s="50" customFormat="1" x14ac:dyDescent="0.2"/>
    <row r="689" s="50" customFormat="1" x14ac:dyDescent="0.2"/>
    <row r="690" s="50" customFormat="1" x14ac:dyDescent="0.2"/>
    <row r="691" s="50" customFormat="1" x14ac:dyDescent="0.2"/>
    <row r="692" s="50" customFormat="1" x14ac:dyDescent="0.2"/>
    <row r="693" s="50" customFormat="1" x14ac:dyDescent="0.2"/>
    <row r="694" s="50" customFormat="1" x14ac:dyDescent="0.2"/>
    <row r="695" s="50" customFormat="1" x14ac:dyDescent="0.2"/>
    <row r="696" s="50" customFormat="1" x14ac:dyDescent="0.2"/>
    <row r="697" s="50" customFormat="1" x14ac:dyDescent="0.2"/>
    <row r="698" s="50" customFormat="1" x14ac:dyDescent="0.2"/>
    <row r="699" s="50" customFormat="1" x14ac:dyDescent="0.2"/>
    <row r="700" s="50" customFormat="1" x14ac:dyDescent="0.2"/>
    <row r="701" s="50" customFormat="1" x14ac:dyDescent="0.2"/>
    <row r="702" s="50" customFormat="1" x14ac:dyDescent="0.2"/>
    <row r="703" s="50" customFormat="1" x14ac:dyDescent="0.2"/>
    <row r="704" s="50" customFormat="1" x14ac:dyDescent="0.2"/>
    <row r="705" s="50" customFormat="1" x14ac:dyDescent="0.2"/>
    <row r="706" s="50" customFormat="1" x14ac:dyDescent="0.2"/>
    <row r="707" s="50" customFormat="1" x14ac:dyDescent="0.2"/>
    <row r="708" s="50" customFormat="1" x14ac:dyDescent="0.2"/>
    <row r="709" s="50" customFormat="1" x14ac:dyDescent="0.2"/>
    <row r="710" s="50" customFormat="1" x14ac:dyDescent="0.2"/>
    <row r="711" s="50" customFormat="1" x14ac:dyDescent="0.2"/>
    <row r="712" s="50" customFormat="1" x14ac:dyDescent="0.2"/>
    <row r="713" s="50" customFormat="1" x14ac:dyDescent="0.2"/>
    <row r="714" s="50" customFormat="1" x14ac:dyDescent="0.2"/>
    <row r="715" s="50" customFormat="1" x14ac:dyDescent="0.2"/>
    <row r="716" s="50" customFormat="1" x14ac:dyDescent="0.2"/>
    <row r="717" s="50" customFormat="1" x14ac:dyDescent="0.2"/>
    <row r="718" s="50" customFormat="1" x14ac:dyDescent="0.2"/>
    <row r="719" s="50" customFormat="1" x14ac:dyDescent="0.2"/>
    <row r="720" s="50" customFormat="1" x14ac:dyDescent="0.2"/>
    <row r="721" s="50" customFormat="1" x14ac:dyDescent="0.2"/>
    <row r="722" s="50" customFormat="1" x14ac:dyDescent="0.2"/>
    <row r="723" s="50" customFormat="1" x14ac:dyDescent="0.2"/>
    <row r="724" s="50" customFormat="1" x14ac:dyDescent="0.2"/>
    <row r="725" s="50" customFormat="1" x14ac:dyDescent="0.2"/>
    <row r="726" s="50" customFormat="1" x14ac:dyDescent="0.2"/>
    <row r="727" s="50" customFormat="1" x14ac:dyDescent="0.2"/>
    <row r="728" s="50" customFormat="1" x14ac:dyDescent="0.2"/>
    <row r="729" s="50" customFormat="1" x14ac:dyDescent="0.2"/>
    <row r="730" s="50" customFormat="1" x14ac:dyDescent="0.2"/>
    <row r="731" s="50" customFormat="1" x14ac:dyDescent="0.2"/>
    <row r="732" s="50" customFormat="1" x14ac:dyDescent="0.2"/>
    <row r="733" s="50" customFormat="1" x14ac:dyDescent="0.2"/>
    <row r="734" s="50" customFormat="1" x14ac:dyDescent="0.2"/>
    <row r="735" s="50" customFormat="1" x14ac:dyDescent="0.2"/>
    <row r="736" s="50" customFormat="1" x14ac:dyDescent="0.2"/>
    <row r="737" s="50" customFormat="1" x14ac:dyDescent="0.2"/>
    <row r="738" s="50" customFormat="1" x14ac:dyDescent="0.2"/>
    <row r="739" s="50" customFormat="1" x14ac:dyDescent="0.2"/>
    <row r="740" s="50" customFormat="1" x14ac:dyDescent="0.2"/>
    <row r="741" s="50" customFormat="1" x14ac:dyDescent="0.2"/>
    <row r="742" s="50" customFormat="1" x14ac:dyDescent="0.2"/>
    <row r="743" s="50" customFormat="1" x14ac:dyDescent="0.2"/>
    <row r="744" s="50" customFormat="1" x14ac:dyDescent="0.2"/>
    <row r="745" s="50" customFormat="1" x14ac:dyDescent="0.2"/>
    <row r="746" s="50" customFormat="1" x14ac:dyDescent="0.2"/>
    <row r="747" s="50" customFormat="1" x14ac:dyDescent="0.2"/>
    <row r="748" s="50" customFormat="1" x14ac:dyDescent="0.2"/>
    <row r="749" s="50" customFormat="1" x14ac:dyDescent="0.2"/>
    <row r="750" s="50" customFormat="1" x14ac:dyDescent="0.2"/>
    <row r="751" s="50" customFormat="1" x14ac:dyDescent="0.2"/>
    <row r="752" s="50" customFormat="1" x14ac:dyDescent="0.2"/>
    <row r="753" s="50" customFormat="1" x14ac:dyDescent="0.2"/>
    <row r="754" s="50" customFormat="1" x14ac:dyDescent="0.2"/>
    <row r="755" s="50" customFormat="1" x14ac:dyDescent="0.2"/>
    <row r="756" s="50" customFormat="1" x14ac:dyDescent="0.2"/>
    <row r="757" s="50" customFormat="1" x14ac:dyDescent="0.2"/>
    <row r="758" s="50" customFormat="1" x14ac:dyDescent="0.2"/>
    <row r="759" s="50" customFormat="1" x14ac:dyDescent="0.2"/>
    <row r="760" s="50" customFormat="1" x14ac:dyDescent="0.2"/>
    <row r="761" s="50" customFormat="1" x14ac:dyDescent="0.2"/>
    <row r="762" s="50" customFormat="1" x14ac:dyDescent="0.2"/>
    <row r="763" s="50" customFormat="1" x14ac:dyDescent="0.2"/>
    <row r="764" s="50" customFormat="1" x14ac:dyDescent="0.2"/>
    <row r="765" s="50" customFormat="1" x14ac:dyDescent="0.2"/>
    <row r="766" s="50" customFormat="1" x14ac:dyDescent="0.2"/>
    <row r="767" s="50" customFormat="1" x14ac:dyDescent="0.2"/>
    <row r="768" s="50" customFormat="1" x14ac:dyDescent="0.2"/>
    <row r="769" s="50" customFormat="1" x14ac:dyDescent="0.2"/>
    <row r="770" s="50" customFormat="1" x14ac:dyDescent="0.2"/>
    <row r="771" s="50" customFormat="1" x14ac:dyDescent="0.2"/>
    <row r="772" s="50" customFormat="1" x14ac:dyDescent="0.2"/>
    <row r="773" s="50" customFormat="1" x14ac:dyDescent="0.2"/>
    <row r="774" s="50" customFormat="1" x14ac:dyDescent="0.2"/>
    <row r="775" s="50" customFormat="1" x14ac:dyDescent="0.2"/>
    <row r="776" s="50" customFormat="1" x14ac:dyDescent="0.2"/>
    <row r="777" s="50" customFormat="1" x14ac:dyDescent="0.2"/>
    <row r="778" s="50" customFormat="1" x14ac:dyDescent="0.2"/>
    <row r="779" s="50" customFormat="1" x14ac:dyDescent="0.2"/>
    <row r="780" s="50" customFormat="1" x14ac:dyDescent="0.2"/>
    <row r="781" s="50" customFormat="1" x14ac:dyDescent="0.2"/>
    <row r="782" s="50" customFormat="1" x14ac:dyDescent="0.2"/>
    <row r="783" s="50" customFormat="1" x14ac:dyDescent="0.2"/>
    <row r="784" s="50" customFormat="1" x14ac:dyDescent="0.2"/>
    <row r="785" s="50" customFormat="1" x14ac:dyDescent="0.2"/>
    <row r="786" s="50" customFormat="1" x14ac:dyDescent="0.2"/>
    <row r="787" s="50" customFormat="1" x14ac:dyDescent="0.2"/>
    <row r="788" s="50" customFormat="1" x14ac:dyDescent="0.2"/>
    <row r="789" s="50" customFormat="1" x14ac:dyDescent="0.2"/>
    <row r="790" s="50" customFormat="1" x14ac:dyDescent="0.2"/>
    <row r="791" s="50" customFormat="1" x14ac:dyDescent="0.2"/>
    <row r="792" s="50" customFormat="1" x14ac:dyDescent="0.2"/>
    <row r="793" s="50" customFormat="1" x14ac:dyDescent="0.2"/>
    <row r="794" s="50" customFormat="1" x14ac:dyDescent="0.2"/>
    <row r="795" s="50" customFormat="1" x14ac:dyDescent="0.2"/>
    <row r="796" s="50" customFormat="1" x14ac:dyDescent="0.2"/>
    <row r="797" s="50" customFormat="1" x14ac:dyDescent="0.2"/>
    <row r="798" s="50" customFormat="1" x14ac:dyDescent="0.2"/>
    <row r="799" s="50" customFormat="1" x14ac:dyDescent="0.2"/>
    <row r="800" s="50" customFormat="1" x14ac:dyDescent="0.2"/>
    <row r="801" s="50" customFormat="1" x14ac:dyDescent="0.2"/>
    <row r="802" s="50" customFormat="1" x14ac:dyDescent="0.2"/>
    <row r="803" s="50" customFormat="1" x14ac:dyDescent="0.2"/>
    <row r="804" s="50" customFormat="1" x14ac:dyDescent="0.2"/>
    <row r="805" s="50" customFormat="1" x14ac:dyDescent="0.2"/>
    <row r="806" s="50" customFormat="1" x14ac:dyDescent="0.2"/>
    <row r="807" s="50" customFormat="1" x14ac:dyDescent="0.2"/>
    <row r="808" s="50" customFormat="1" x14ac:dyDescent="0.2"/>
    <row r="809" s="50" customFormat="1" x14ac:dyDescent="0.2"/>
    <row r="810" s="50" customFormat="1" x14ac:dyDescent="0.2"/>
    <row r="811" s="50" customFormat="1" x14ac:dyDescent="0.2"/>
    <row r="812" s="50" customFormat="1" x14ac:dyDescent="0.2"/>
    <row r="813" s="50" customFormat="1" x14ac:dyDescent="0.2"/>
    <row r="814" s="50" customFormat="1" x14ac:dyDescent="0.2"/>
    <row r="815" s="50" customFormat="1" x14ac:dyDescent="0.2"/>
    <row r="816" s="50" customFormat="1" x14ac:dyDescent="0.2"/>
    <row r="817" s="50" customFormat="1" x14ac:dyDescent="0.2"/>
    <row r="818" s="50" customFormat="1" x14ac:dyDescent="0.2"/>
    <row r="819" s="50" customFormat="1" x14ac:dyDescent="0.2"/>
    <row r="820" s="50" customFormat="1" x14ac:dyDescent="0.2"/>
    <row r="821" s="50" customFormat="1" x14ac:dyDescent="0.2"/>
    <row r="822" s="50" customFormat="1" x14ac:dyDescent="0.2"/>
    <row r="823" s="50" customFormat="1" x14ac:dyDescent="0.2"/>
    <row r="824" s="50" customFormat="1" x14ac:dyDescent="0.2"/>
    <row r="825" s="50" customFormat="1" x14ac:dyDescent="0.2"/>
    <row r="826" s="50" customFormat="1" x14ac:dyDescent="0.2"/>
    <row r="827" s="50" customFormat="1" x14ac:dyDescent="0.2"/>
    <row r="828" s="50" customFormat="1" x14ac:dyDescent="0.2"/>
    <row r="829" s="50" customFormat="1" x14ac:dyDescent="0.2"/>
    <row r="830" s="50" customFormat="1" x14ac:dyDescent="0.2"/>
    <row r="831" s="50" customFormat="1" x14ac:dyDescent="0.2"/>
    <row r="832" s="50" customFormat="1" x14ac:dyDescent="0.2"/>
    <row r="833" s="50" customFormat="1" x14ac:dyDescent="0.2"/>
    <row r="834" s="50" customFormat="1" x14ac:dyDescent="0.2"/>
    <row r="835" s="50" customFormat="1" x14ac:dyDescent="0.2"/>
    <row r="836" s="50" customFormat="1" x14ac:dyDescent="0.2"/>
    <row r="837" s="50" customFormat="1" x14ac:dyDescent="0.2"/>
    <row r="838" s="50" customFormat="1" x14ac:dyDescent="0.2"/>
    <row r="839" s="50" customFormat="1" x14ac:dyDescent="0.2"/>
    <row r="840" s="50" customFormat="1" x14ac:dyDescent="0.2"/>
    <row r="841" s="50" customFormat="1" x14ac:dyDescent="0.2"/>
    <row r="842" s="50" customFormat="1" x14ac:dyDescent="0.2"/>
    <row r="843" s="50" customFormat="1" x14ac:dyDescent="0.2"/>
    <row r="844" s="50" customFormat="1" x14ac:dyDescent="0.2"/>
    <row r="845" s="50" customFormat="1" x14ac:dyDescent="0.2"/>
    <row r="846" s="50" customFormat="1" x14ac:dyDescent="0.2"/>
    <row r="847" s="50" customFormat="1" x14ac:dyDescent="0.2"/>
    <row r="848" s="50" customFormat="1" x14ac:dyDescent="0.2"/>
    <row r="849" s="50" customFormat="1" x14ac:dyDescent="0.2"/>
    <row r="850" s="50" customFormat="1" x14ac:dyDescent="0.2"/>
    <row r="851" s="50" customFormat="1" x14ac:dyDescent="0.2"/>
    <row r="852" s="50" customFormat="1" x14ac:dyDescent="0.2"/>
    <row r="853" s="50" customFormat="1" x14ac:dyDescent="0.2"/>
    <row r="854" s="50" customFormat="1" x14ac:dyDescent="0.2"/>
    <row r="855" s="50" customFormat="1" x14ac:dyDescent="0.2"/>
    <row r="856" s="50" customFormat="1" x14ac:dyDescent="0.2"/>
    <row r="857" s="50" customFormat="1" x14ac:dyDescent="0.2"/>
    <row r="858" s="50" customFormat="1" x14ac:dyDescent="0.2"/>
    <row r="859" s="50" customFormat="1" x14ac:dyDescent="0.2"/>
    <row r="860" s="50" customFormat="1" x14ac:dyDescent="0.2"/>
    <row r="861" s="50" customFormat="1" x14ac:dyDescent="0.2"/>
    <row r="862" s="50" customFormat="1" x14ac:dyDescent="0.2"/>
    <row r="863" s="50" customFormat="1" x14ac:dyDescent="0.2"/>
    <row r="864" s="50" customFormat="1" x14ac:dyDescent="0.2"/>
    <row r="865" s="50" customFormat="1" x14ac:dyDescent="0.2"/>
    <row r="866" s="50" customFormat="1" x14ac:dyDescent="0.2"/>
    <row r="867" s="50" customFormat="1" x14ac:dyDescent="0.2"/>
    <row r="868" s="50" customFormat="1" x14ac:dyDescent="0.2"/>
    <row r="869" s="50" customFormat="1" x14ac:dyDescent="0.2"/>
    <row r="870" s="50" customFormat="1" x14ac:dyDescent="0.2"/>
    <row r="871" s="50" customFormat="1" x14ac:dyDescent="0.2"/>
    <row r="872" s="50" customFormat="1" x14ac:dyDescent="0.2"/>
    <row r="873" s="50" customFormat="1" x14ac:dyDescent="0.2"/>
    <row r="874" s="50" customFormat="1" x14ac:dyDescent="0.2"/>
    <row r="875" s="50" customFormat="1" x14ac:dyDescent="0.2"/>
    <row r="876" s="50" customFormat="1" x14ac:dyDescent="0.2"/>
    <row r="877" s="50" customFormat="1" x14ac:dyDescent="0.2"/>
    <row r="878" s="50" customFormat="1" x14ac:dyDescent="0.2"/>
    <row r="879" s="50" customFormat="1" x14ac:dyDescent="0.2"/>
    <row r="880" s="50" customFormat="1" x14ac:dyDescent="0.2"/>
    <row r="881" s="50" customFormat="1" x14ac:dyDescent="0.2"/>
    <row r="882" s="50" customFormat="1" x14ac:dyDescent="0.2"/>
    <row r="883" s="50" customFormat="1" x14ac:dyDescent="0.2"/>
    <row r="884" s="50" customFormat="1" x14ac:dyDescent="0.2"/>
    <row r="885" s="50" customFormat="1" x14ac:dyDescent="0.2"/>
    <row r="886" s="50" customFormat="1" x14ac:dyDescent="0.2"/>
    <row r="887" s="50" customFormat="1" x14ac:dyDescent="0.2"/>
    <row r="888" s="50" customFormat="1" x14ac:dyDescent="0.2"/>
    <row r="889" s="50" customFormat="1" x14ac:dyDescent="0.2"/>
    <row r="890" s="50" customFormat="1" x14ac:dyDescent="0.2"/>
    <row r="891" s="50" customFormat="1" x14ac:dyDescent="0.2"/>
    <row r="892" s="50" customFormat="1" x14ac:dyDescent="0.2"/>
    <row r="893" s="50" customFormat="1" x14ac:dyDescent="0.2"/>
    <row r="894" s="50" customFormat="1" x14ac:dyDescent="0.2"/>
    <row r="895" s="50" customFormat="1" x14ac:dyDescent="0.2"/>
    <row r="896" s="50" customFormat="1" x14ac:dyDescent="0.2"/>
    <row r="897" s="50" customFormat="1" x14ac:dyDescent="0.2"/>
    <row r="898" s="50" customFormat="1" x14ac:dyDescent="0.2"/>
    <row r="899" s="50" customFormat="1" x14ac:dyDescent="0.2"/>
    <row r="900" s="50" customFormat="1" x14ac:dyDescent="0.2"/>
    <row r="901" s="50" customFormat="1" x14ac:dyDescent="0.2"/>
    <row r="902" s="50" customFormat="1" x14ac:dyDescent="0.2"/>
    <row r="903" s="50" customFormat="1" x14ac:dyDescent="0.2"/>
    <row r="904" s="50" customFormat="1" x14ac:dyDescent="0.2"/>
    <row r="905" s="50" customFormat="1" x14ac:dyDescent="0.2"/>
    <row r="906" s="50" customFormat="1" x14ac:dyDescent="0.2"/>
    <row r="907" s="50" customFormat="1" x14ac:dyDescent="0.2"/>
    <row r="908" s="50" customFormat="1" x14ac:dyDescent="0.2"/>
    <row r="909" s="50" customFormat="1" x14ac:dyDescent="0.2"/>
    <row r="910" s="50" customFormat="1" x14ac:dyDescent="0.2"/>
    <row r="911" s="50" customFormat="1" x14ac:dyDescent="0.2"/>
    <row r="912" s="50" customFormat="1" x14ac:dyDescent="0.2"/>
    <row r="913" s="50" customFormat="1" x14ac:dyDescent="0.2"/>
    <row r="914" s="50" customFormat="1" x14ac:dyDescent="0.2"/>
    <row r="915" s="50" customFormat="1" x14ac:dyDescent="0.2"/>
    <row r="916" s="50" customFormat="1" x14ac:dyDescent="0.2"/>
    <row r="917" s="50" customFormat="1" x14ac:dyDescent="0.2"/>
    <row r="918" s="50" customFormat="1" x14ac:dyDescent="0.2"/>
    <row r="919" s="50" customFormat="1" x14ac:dyDescent="0.2"/>
    <row r="920" s="50" customFormat="1" x14ac:dyDescent="0.2"/>
    <row r="921" s="50" customFormat="1" x14ac:dyDescent="0.2"/>
    <row r="922" s="50" customFormat="1" x14ac:dyDescent="0.2"/>
    <row r="923" s="50" customFormat="1" x14ac:dyDescent="0.2"/>
    <row r="924" s="50" customFormat="1" x14ac:dyDescent="0.2"/>
    <row r="925" s="50" customFormat="1" x14ac:dyDescent="0.2"/>
    <row r="926" s="50" customFormat="1" x14ac:dyDescent="0.2"/>
    <row r="927" s="50" customFormat="1" x14ac:dyDescent="0.2"/>
    <row r="928" s="50" customFormat="1" x14ac:dyDescent="0.2"/>
    <row r="929" s="50" customFormat="1" x14ac:dyDescent="0.2"/>
    <row r="930" s="50" customFormat="1" x14ac:dyDescent="0.2"/>
    <row r="931" s="50" customFormat="1" x14ac:dyDescent="0.2"/>
    <row r="932" s="50" customFormat="1" x14ac:dyDescent="0.2"/>
    <row r="933" s="50" customFormat="1" x14ac:dyDescent="0.2"/>
    <row r="934" s="50" customFormat="1" x14ac:dyDescent="0.2"/>
    <row r="935" s="50" customFormat="1" x14ac:dyDescent="0.2"/>
    <row r="936" s="50" customFormat="1" x14ac:dyDescent="0.2"/>
    <row r="937" s="50" customFormat="1" x14ac:dyDescent="0.2"/>
    <row r="938" s="50" customFormat="1" x14ac:dyDescent="0.2"/>
    <row r="939" s="50" customFormat="1" x14ac:dyDescent="0.2"/>
    <row r="940" s="50" customFormat="1" x14ac:dyDescent="0.2"/>
    <row r="941" s="50" customFormat="1" x14ac:dyDescent="0.2"/>
    <row r="942" s="50" customFormat="1" x14ac:dyDescent="0.2"/>
    <row r="943" s="50" customFormat="1" x14ac:dyDescent="0.2"/>
    <row r="944" s="50" customFormat="1" x14ac:dyDescent="0.2"/>
    <row r="945" s="50" customFormat="1" x14ac:dyDescent="0.2"/>
    <row r="946" s="50" customFormat="1" x14ac:dyDescent="0.2"/>
    <row r="947" s="50" customFormat="1" x14ac:dyDescent="0.2"/>
    <row r="948" s="50" customFormat="1" x14ac:dyDescent="0.2"/>
    <row r="949" s="50" customFormat="1" x14ac:dyDescent="0.2"/>
    <row r="950" s="50" customFormat="1" x14ac:dyDescent="0.2"/>
    <row r="951" s="50" customFormat="1" x14ac:dyDescent="0.2"/>
    <row r="952" s="50" customFormat="1" x14ac:dyDescent="0.2"/>
    <row r="953" s="50" customFormat="1" x14ac:dyDescent="0.2"/>
    <row r="954" s="50" customFormat="1" x14ac:dyDescent="0.2"/>
    <row r="955" s="50" customFormat="1" x14ac:dyDescent="0.2"/>
    <row r="956" s="50" customFormat="1" x14ac:dyDescent="0.2"/>
    <row r="957" s="50" customFormat="1" x14ac:dyDescent="0.2"/>
    <row r="958" s="50" customFormat="1" x14ac:dyDescent="0.2"/>
    <row r="959" s="50" customFormat="1" x14ac:dyDescent="0.2"/>
    <row r="960" s="50" customFormat="1" x14ac:dyDescent="0.2"/>
    <row r="961" s="50" customFormat="1" x14ac:dyDescent="0.2"/>
    <row r="962" s="50" customFormat="1" x14ac:dyDescent="0.2"/>
    <row r="963" s="50" customFormat="1" x14ac:dyDescent="0.2"/>
    <row r="964" s="50" customFormat="1" x14ac:dyDescent="0.2"/>
    <row r="965" s="50" customFormat="1" x14ac:dyDescent="0.2"/>
    <row r="966" s="50" customFormat="1" x14ac:dyDescent="0.2"/>
    <row r="967" s="50" customFormat="1" x14ac:dyDescent="0.2"/>
    <row r="968" s="50" customFormat="1" x14ac:dyDescent="0.2"/>
    <row r="969" s="50" customFormat="1" x14ac:dyDescent="0.2"/>
    <row r="970" s="50" customFormat="1" x14ac:dyDescent="0.2"/>
    <row r="971" s="50" customFormat="1" x14ac:dyDescent="0.2"/>
    <row r="972" s="50" customFormat="1" x14ac:dyDescent="0.2"/>
    <row r="973" s="50" customFormat="1" x14ac:dyDescent="0.2"/>
    <row r="974" s="50" customFormat="1" x14ac:dyDescent="0.2"/>
    <row r="975" s="50" customFormat="1" x14ac:dyDescent="0.2"/>
    <row r="976" s="50" customFormat="1" x14ac:dyDescent="0.2"/>
    <row r="977" s="50" customFormat="1" x14ac:dyDescent="0.2"/>
    <row r="978" s="50" customFormat="1" x14ac:dyDescent="0.2"/>
    <row r="979" s="50" customFormat="1" x14ac:dyDescent="0.2"/>
    <row r="980" s="50" customFormat="1" x14ac:dyDescent="0.2"/>
    <row r="981" s="50" customFormat="1" x14ac:dyDescent="0.2"/>
    <row r="982" s="50" customFormat="1" x14ac:dyDescent="0.2"/>
    <row r="983" s="50" customFormat="1" x14ac:dyDescent="0.2"/>
    <row r="984" s="50" customFormat="1" x14ac:dyDescent="0.2"/>
    <row r="985" s="50" customFormat="1" x14ac:dyDescent="0.2"/>
    <row r="986" s="50" customFormat="1" x14ac:dyDescent="0.2"/>
    <row r="987" s="50" customFormat="1" x14ac:dyDescent="0.2"/>
    <row r="988" s="50" customFormat="1" x14ac:dyDescent="0.2"/>
    <row r="989" s="50" customFormat="1" x14ac:dyDescent="0.2"/>
    <row r="990" s="50" customFormat="1" x14ac:dyDescent="0.2"/>
    <row r="991" s="50" customFormat="1" x14ac:dyDescent="0.2"/>
    <row r="992" s="50" customFormat="1" x14ac:dyDescent="0.2"/>
    <row r="993" s="50" customFormat="1" x14ac:dyDescent="0.2"/>
    <row r="994" s="50" customFormat="1" x14ac:dyDescent="0.2"/>
    <row r="995" s="50" customFormat="1" x14ac:dyDescent="0.2"/>
    <row r="996" s="50" customFormat="1" x14ac:dyDescent="0.2"/>
    <row r="997" s="50" customFormat="1" x14ac:dyDescent="0.2"/>
    <row r="998" s="50" customFormat="1" x14ac:dyDescent="0.2"/>
    <row r="999" s="50" customFormat="1" x14ac:dyDescent="0.2"/>
    <row r="1000" s="50" customFormat="1" x14ac:dyDescent="0.2"/>
    <row r="1001" s="50" customFormat="1" x14ac:dyDescent="0.2"/>
    <row r="1002" s="50" customFormat="1" x14ac:dyDescent="0.2"/>
    <row r="1003" s="50" customFormat="1" x14ac:dyDescent="0.2"/>
    <row r="1004" s="50" customFormat="1" x14ac:dyDescent="0.2"/>
    <row r="1005" s="50" customFormat="1" x14ac:dyDescent="0.2"/>
    <row r="1006" s="50" customFormat="1" x14ac:dyDescent="0.2"/>
    <row r="1007" s="50" customFormat="1" x14ac:dyDescent="0.2"/>
    <row r="1008" s="50" customFormat="1" x14ac:dyDescent="0.2"/>
    <row r="1009" s="50" customFormat="1" x14ac:dyDescent="0.2"/>
    <row r="1010" s="50" customFormat="1" x14ac:dyDescent="0.2"/>
    <row r="1011" s="50" customFormat="1" x14ac:dyDescent="0.2"/>
    <row r="1012" s="50" customFormat="1" x14ac:dyDescent="0.2"/>
    <row r="1013" s="50" customFormat="1" x14ac:dyDescent="0.2"/>
    <row r="1014" s="50" customFormat="1" x14ac:dyDescent="0.2"/>
    <row r="1015" s="50" customFormat="1" x14ac:dyDescent="0.2"/>
    <row r="1016" s="50" customFormat="1" x14ac:dyDescent="0.2"/>
    <row r="1017" s="50" customFormat="1" x14ac:dyDescent="0.2"/>
    <row r="1018" s="50" customFormat="1" x14ac:dyDescent="0.2"/>
    <row r="1019" s="50" customFormat="1" x14ac:dyDescent="0.2"/>
    <row r="1020" s="50" customFormat="1" x14ac:dyDescent="0.2"/>
    <row r="1021" s="50" customFormat="1" x14ac:dyDescent="0.2"/>
    <row r="1022" s="50" customFormat="1" x14ac:dyDescent="0.2"/>
    <row r="1023" s="50" customFormat="1" x14ac:dyDescent="0.2"/>
    <row r="1024" s="50" customFormat="1" x14ac:dyDescent="0.2"/>
    <row r="1025" s="50" customFormat="1" x14ac:dyDescent="0.2"/>
    <row r="1026" s="50" customFormat="1" x14ac:dyDescent="0.2"/>
    <row r="1027" s="50" customFormat="1" x14ac:dyDescent="0.2"/>
    <row r="1028" s="50" customFormat="1" x14ac:dyDescent="0.2"/>
    <row r="1029" s="50" customFormat="1" x14ac:dyDescent="0.2"/>
    <row r="1030" s="50" customFormat="1" x14ac:dyDescent="0.2"/>
    <row r="1031" s="50" customFormat="1" x14ac:dyDescent="0.2"/>
    <row r="1032" s="50" customFormat="1" x14ac:dyDescent="0.2"/>
    <row r="1033" s="50" customFormat="1" x14ac:dyDescent="0.2"/>
    <row r="1034" s="50" customFormat="1" x14ac:dyDescent="0.2"/>
    <row r="1035" s="50" customFormat="1" x14ac:dyDescent="0.2"/>
    <row r="1036" s="50" customFormat="1" x14ac:dyDescent="0.2"/>
    <row r="1037" s="50" customFormat="1" x14ac:dyDescent="0.2"/>
    <row r="1038" s="50" customFormat="1" x14ac:dyDescent="0.2"/>
    <row r="1039" s="50" customFormat="1" x14ac:dyDescent="0.2"/>
    <row r="1040" s="50" customFormat="1" x14ac:dyDescent="0.2"/>
    <row r="1041" s="50" customFormat="1" x14ac:dyDescent="0.2"/>
    <row r="1042" s="50" customFormat="1" x14ac:dyDescent="0.2"/>
    <row r="1043" s="50" customFormat="1" x14ac:dyDescent="0.2"/>
    <row r="1044" s="50" customFormat="1" x14ac:dyDescent="0.2"/>
    <row r="1045" s="50" customFormat="1" x14ac:dyDescent="0.2"/>
    <row r="1046" s="50" customFormat="1" x14ac:dyDescent="0.2"/>
    <row r="1047" s="50" customFormat="1" x14ac:dyDescent="0.2"/>
    <row r="1048" s="50" customFormat="1" x14ac:dyDescent="0.2"/>
    <row r="1049" s="50" customFormat="1" x14ac:dyDescent="0.2"/>
    <row r="1050" s="50" customFormat="1" x14ac:dyDescent="0.2"/>
    <row r="1051" s="50" customFormat="1" x14ac:dyDescent="0.2"/>
    <row r="1052" s="50" customFormat="1" x14ac:dyDescent="0.2"/>
    <row r="1053" s="50" customFormat="1" x14ac:dyDescent="0.2"/>
    <row r="1054" s="50" customFormat="1" x14ac:dyDescent="0.2"/>
    <row r="1055" s="50" customFormat="1" x14ac:dyDescent="0.2"/>
    <row r="1056" s="50" customFormat="1" x14ac:dyDescent="0.2"/>
    <row r="1057" s="50" customFormat="1" x14ac:dyDescent="0.2"/>
    <row r="1058" s="50" customFormat="1" x14ac:dyDescent="0.2"/>
    <row r="1059" s="50" customFormat="1" x14ac:dyDescent="0.2"/>
    <row r="1060" s="50" customFormat="1" x14ac:dyDescent="0.2"/>
    <row r="1061" s="50" customFormat="1" x14ac:dyDescent="0.2"/>
    <row r="1062" s="50" customFormat="1" x14ac:dyDescent="0.2"/>
    <row r="1063" s="50" customFormat="1" x14ac:dyDescent="0.2"/>
    <row r="1064" s="50" customFormat="1" x14ac:dyDescent="0.2"/>
    <row r="1065" s="50" customFormat="1" x14ac:dyDescent="0.2"/>
    <row r="1066" s="50" customFormat="1" x14ac:dyDescent="0.2"/>
    <row r="1067" s="50" customFormat="1" x14ac:dyDescent="0.2"/>
    <row r="1068" s="50" customFormat="1" x14ac:dyDescent="0.2"/>
    <row r="1069" s="50" customFormat="1" x14ac:dyDescent="0.2"/>
    <row r="1070" s="50" customFormat="1" x14ac:dyDescent="0.2"/>
    <row r="1071" s="50" customFormat="1" x14ac:dyDescent="0.2"/>
    <row r="1072" s="50" customFormat="1" x14ac:dyDescent="0.2"/>
    <row r="1073" s="50" customFormat="1" x14ac:dyDescent="0.2"/>
    <row r="1074" s="50" customFormat="1" x14ac:dyDescent="0.2"/>
    <row r="1075" s="50" customFormat="1" x14ac:dyDescent="0.2"/>
    <row r="1076" s="50" customFormat="1" x14ac:dyDescent="0.2"/>
    <row r="1077" s="50" customFormat="1" x14ac:dyDescent="0.2"/>
    <row r="1078" s="50" customFormat="1" x14ac:dyDescent="0.2"/>
    <row r="1079" s="50" customFormat="1" x14ac:dyDescent="0.2"/>
    <row r="1080" s="50" customFormat="1" x14ac:dyDescent="0.2"/>
    <row r="1081" s="50" customFormat="1" x14ac:dyDescent="0.2"/>
    <row r="1082" s="50" customFormat="1" x14ac:dyDescent="0.2"/>
    <row r="1083" s="50" customFormat="1" x14ac:dyDescent="0.2"/>
    <row r="1084" s="50" customFormat="1" x14ac:dyDescent="0.2"/>
    <row r="1085" s="50" customFormat="1" x14ac:dyDescent="0.2"/>
    <row r="1086" s="50" customFormat="1" x14ac:dyDescent="0.2"/>
    <row r="1087" s="50" customFormat="1" x14ac:dyDescent="0.2"/>
    <row r="1088" s="50" customFormat="1" x14ac:dyDescent="0.2"/>
    <row r="1089" s="50" customFormat="1" x14ac:dyDescent="0.2"/>
    <row r="1090" s="50" customFormat="1" x14ac:dyDescent="0.2"/>
    <row r="1091" s="50" customFormat="1" x14ac:dyDescent="0.2"/>
    <row r="1092" s="50" customFormat="1" x14ac:dyDescent="0.2"/>
    <row r="1093" s="50" customFormat="1" x14ac:dyDescent="0.2"/>
    <row r="1094" s="50" customFormat="1" x14ac:dyDescent="0.2"/>
    <row r="1095" s="50" customFormat="1" x14ac:dyDescent="0.2"/>
    <row r="1096" s="50" customFormat="1" x14ac:dyDescent="0.2"/>
    <row r="1097" s="50" customFormat="1" x14ac:dyDescent="0.2"/>
    <row r="1098" s="50" customFormat="1" x14ac:dyDescent="0.2"/>
    <row r="1099" s="50" customFormat="1" x14ac:dyDescent="0.2"/>
    <row r="1100" s="50" customFormat="1" x14ac:dyDescent="0.2"/>
    <row r="1101" s="50" customFormat="1" x14ac:dyDescent="0.2"/>
    <row r="1102" s="50" customFormat="1" x14ac:dyDescent="0.2"/>
    <row r="1103" s="50" customFormat="1" x14ac:dyDescent="0.2"/>
    <row r="1104" s="50" customFormat="1" x14ac:dyDescent="0.2"/>
    <row r="1105" s="50" customFormat="1" x14ac:dyDescent="0.2"/>
    <row r="1106" s="50" customFormat="1" x14ac:dyDescent="0.2"/>
    <row r="1107" s="50" customFormat="1" x14ac:dyDescent="0.2"/>
    <row r="1108" s="50" customFormat="1" x14ac:dyDescent="0.2"/>
    <row r="1109" s="50" customFormat="1" x14ac:dyDescent="0.2"/>
    <row r="1110" s="50" customFormat="1" x14ac:dyDescent="0.2"/>
    <row r="1111" s="50" customFormat="1" x14ac:dyDescent="0.2"/>
    <row r="1112" s="50" customFormat="1" x14ac:dyDescent="0.2"/>
    <row r="1113" s="50" customFormat="1" x14ac:dyDescent="0.2"/>
    <row r="1114" s="50" customFormat="1" x14ac:dyDescent="0.2"/>
    <row r="1115" s="50" customFormat="1" x14ac:dyDescent="0.2"/>
    <row r="1116" s="50" customFormat="1" x14ac:dyDescent="0.2"/>
    <row r="1117" s="50" customFormat="1" x14ac:dyDescent="0.2"/>
    <row r="1118" s="50" customFormat="1" x14ac:dyDescent="0.2"/>
    <row r="1119" s="50" customFormat="1" x14ac:dyDescent="0.2"/>
    <row r="1120" s="50" customFormat="1" x14ac:dyDescent="0.2"/>
    <row r="1121" s="50" customFormat="1" x14ac:dyDescent="0.2"/>
    <row r="1122" s="50" customFormat="1" x14ac:dyDescent="0.2"/>
    <row r="1123" s="50" customFormat="1" x14ac:dyDescent="0.2"/>
    <row r="1124" s="50" customFormat="1" x14ac:dyDescent="0.2"/>
    <row r="1125" s="50" customFormat="1" x14ac:dyDescent="0.2"/>
    <row r="1126" s="50" customFormat="1" x14ac:dyDescent="0.2"/>
    <row r="1127" s="50" customFormat="1" x14ac:dyDescent="0.2"/>
    <row r="1128" s="50" customFormat="1" x14ac:dyDescent="0.2"/>
    <row r="1129" s="50" customFormat="1" x14ac:dyDescent="0.2"/>
    <row r="1130" s="50" customFormat="1" x14ac:dyDescent="0.2"/>
    <row r="1131" s="50" customFormat="1" x14ac:dyDescent="0.2"/>
    <row r="1132" s="50" customFormat="1" x14ac:dyDescent="0.2"/>
    <row r="1133" s="50" customFormat="1" x14ac:dyDescent="0.2"/>
    <row r="1134" s="50" customFormat="1" x14ac:dyDescent="0.2"/>
    <row r="1135" s="50" customFormat="1" x14ac:dyDescent="0.2"/>
    <row r="1136" s="50" customFormat="1" x14ac:dyDescent="0.2"/>
    <row r="1137" s="50" customFormat="1" x14ac:dyDescent="0.2"/>
    <row r="1138" s="50" customFormat="1" x14ac:dyDescent="0.2"/>
    <row r="1139" s="50" customFormat="1" x14ac:dyDescent="0.2"/>
    <row r="1140" s="50" customFormat="1" x14ac:dyDescent="0.2"/>
    <row r="1141" s="50" customFormat="1" x14ac:dyDescent="0.2"/>
    <row r="1142" s="50" customFormat="1" x14ac:dyDescent="0.2"/>
    <row r="1143" s="50" customFormat="1" x14ac:dyDescent="0.2"/>
    <row r="1144" s="50" customFormat="1" x14ac:dyDescent="0.2"/>
    <row r="1145" s="50" customFormat="1" x14ac:dyDescent="0.2"/>
    <row r="1146" s="50" customFormat="1" x14ac:dyDescent="0.2"/>
    <row r="1147" s="50" customFormat="1" x14ac:dyDescent="0.2"/>
    <row r="1148" s="50" customFormat="1" x14ac:dyDescent="0.2"/>
    <row r="1149" s="50" customFormat="1" x14ac:dyDescent="0.2"/>
    <row r="1150" s="50" customFormat="1" x14ac:dyDescent="0.2"/>
    <row r="1151" s="50" customFormat="1" x14ac:dyDescent="0.2"/>
    <row r="1152" s="50" customFormat="1" x14ac:dyDescent="0.2"/>
    <row r="1153" s="50" customFormat="1" x14ac:dyDescent="0.2"/>
    <row r="1154" s="50" customFormat="1" x14ac:dyDescent="0.2"/>
    <row r="1155" s="50" customFormat="1" x14ac:dyDescent="0.2"/>
    <row r="1156" s="50" customFormat="1" x14ac:dyDescent="0.2"/>
    <row r="1157" s="50" customFormat="1" x14ac:dyDescent="0.2"/>
    <row r="1158" s="50" customFormat="1" x14ac:dyDescent="0.2"/>
    <row r="1159" s="50" customFormat="1" x14ac:dyDescent="0.2"/>
    <row r="1160" s="50" customFormat="1" x14ac:dyDescent="0.2"/>
    <row r="1161" s="50" customFormat="1" x14ac:dyDescent="0.2"/>
    <row r="1162" s="50" customFormat="1" x14ac:dyDescent="0.2"/>
    <row r="1163" s="50" customFormat="1" x14ac:dyDescent="0.2"/>
    <row r="1164" s="50" customFormat="1" x14ac:dyDescent="0.2"/>
    <row r="1165" s="50" customFormat="1" x14ac:dyDescent="0.2"/>
    <row r="1166" s="50" customFormat="1" x14ac:dyDescent="0.2"/>
    <row r="1167" s="50" customFormat="1" x14ac:dyDescent="0.2"/>
    <row r="1168" s="50" customFormat="1" x14ac:dyDescent="0.2"/>
    <row r="1169" s="50" customFormat="1" x14ac:dyDescent="0.2"/>
    <row r="1170" s="50" customFormat="1" x14ac:dyDescent="0.2"/>
    <row r="1171" s="50" customFormat="1" x14ac:dyDescent="0.2"/>
    <row r="1172" s="50" customFormat="1" x14ac:dyDescent="0.2"/>
    <row r="1173" s="50" customFormat="1" x14ac:dyDescent="0.2"/>
    <row r="1174" s="50" customFormat="1" x14ac:dyDescent="0.2"/>
    <row r="1175" s="50" customFormat="1" x14ac:dyDescent="0.2"/>
    <row r="1176" s="50" customFormat="1" x14ac:dyDescent="0.2"/>
    <row r="1177" s="50" customFormat="1" x14ac:dyDescent="0.2"/>
    <row r="1178" s="50" customFormat="1" x14ac:dyDescent="0.2"/>
    <row r="1179" s="50" customFormat="1" x14ac:dyDescent="0.2"/>
    <row r="1180" s="50" customFormat="1" x14ac:dyDescent="0.2"/>
    <row r="1181" s="50" customFormat="1" x14ac:dyDescent="0.2"/>
    <row r="1182" s="50" customFormat="1" x14ac:dyDescent="0.2"/>
    <row r="1183" s="50" customFormat="1" x14ac:dyDescent="0.2"/>
    <row r="1184" s="50" customFormat="1" x14ac:dyDescent="0.2"/>
    <row r="1185" s="50" customFormat="1" x14ac:dyDescent="0.2"/>
    <row r="1186" s="50" customFormat="1" x14ac:dyDescent="0.2"/>
    <row r="1187" s="50" customFormat="1" x14ac:dyDescent="0.2"/>
    <row r="1188" s="50" customFormat="1" x14ac:dyDescent="0.2"/>
    <row r="1189" s="50" customFormat="1" x14ac:dyDescent="0.2"/>
    <row r="1190" s="50" customFormat="1" x14ac:dyDescent="0.2"/>
    <row r="1191" s="50" customFormat="1" x14ac:dyDescent="0.2"/>
    <row r="1192" s="50" customFormat="1" x14ac:dyDescent="0.2"/>
    <row r="1193" s="50" customFormat="1" x14ac:dyDescent="0.2"/>
    <row r="1194" s="50" customFormat="1" x14ac:dyDescent="0.2"/>
    <row r="1195" s="50" customFormat="1" x14ac:dyDescent="0.2"/>
    <row r="1196" s="50" customFormat="1" x14ac:dyDescent="0.2"/>
    <row r="1197" s="50" customFormat="1" x14ac:dyDescent="0.2"/>
    <row r="1198" s="50" customFormat="1" x14ac:dyDescent="0.2"/>
    <row r="1199" s="50" customFormat="1" x14ac:dyDescent="0.2"/>
    <row r="1200" s="50" customFormat="1" x14ac:dyDescent="0.2"/>
    <row r="1201" s="50" customFormat="1" x14ac:dyDescent="0.2"/>
    <row r="1202" s="50" customFormat="1" x14ac:dyDescent="0.2"/>
    <row r="1203" s="50" customFormat="1" x14ac:dyDescent="0.2"/>
    <row r="1204" s="50" customFormat="1" x14ac:dyDescent="0.2"/>
    <row r="1205" s="50" customFormat="1" x14ac:dyDescent="0.2"/>
    <row r="1206" s="50" customFormat="1" x14ac:dyDescent="0.2"/>
    <row r="1207" s="50" customFormat="1" x14ac:dyDescent="0.2"/>
    <row r="1208" s="50" customFormat="1" x14ac:dyDescent="0.2"/>
    <row r="1209" s="50" customFormat="1" x14ac:dyDescent="0.2"/>
    <row r="1210" s="50" customFormat="1" x14ac:dyDescent="0.2"/>
    <row r="1211" s="50" customFormat="1" x14ac:dyDescent="0.2"/>
    <row r="1212" s="50" customFormat="1" x14ac:dyDescent="0.2"/>
    <row r="1213" s="50" customFormat="1" x14ac:dyDescent="0.2"/>
    <row r="1214" s="50" customFormat="1" x14ac:dyDescent="0.2"/>
    <row r="1215" s="50" customFormat="1" x14ac:dyDescent="0.2"/>
    <row r="1216" s="50" customFormat="1" x14ac:dyDescent="0.2"/>
    <row r="1217" s="50" customFormat="1" x14ac:dyDescent="0.2"/>
    <row r="1218" s="50" customFormat="1" x14ac:dyDescent="0.2"/>
    <row r="1219" s="50" customFormat="1" x14ac:dyDescent="0.2"/>
    <row r="1220" s="50" customFormat="1" x14ac:dyDescent="0.2"/>
    <row r="1221" s="50" customFormat="1" x14ac:dyDescent="0.2"/>
    <row r="1222" s="50" customFormat="1" x14ac:dyDescent="0.2"/>
    <row r="1223" s="50" customFormat="1" x14ac:dyDescent="0.2"/>
    <row r="1224" s="50" customFormat="1" x14ac:dyDescent="0.2"/>
    <row r="1225" s="50" customFormat="1" x14ac:dyDescent="0.2"/>
    <row r="1226" s="50" customFormat="1" x14ac:dyDescent="0.2"/>
    <row r="1227" s="50" customFormat="1" x14ac:dyDescent="0.2"/>
    <row r="1228" s="50" customFormat="1" x14ac:dyDescent="0.2"/>
    <row r="1229" s="50" customFormat="1" x14ac:dyDescent="0.2"/>
    <row r="1230" s="50" customFormat="1" x14ac:dyDescent="0.2"/>
    <row r="1231" s="50" customFormat="1" x14ac:dyDescent="0.2"/>
    <row r="1232" s="50" customFormat="1" x14ac:dyDescent="0.2"/>
    <row r="1233" s="50" customFormat="1" x14ac:dyDescent="0.2"/>
    <row r="1234" s="50" customFormat="1" x14ac:dyDescent="0.2"/>
    <row r="1235" s="50" customFormat="1" x14ac:dyDescent="0.2"/>
    <row r="1236" s="50" customFormat="1" x14ac:dyDescent="0.2"/>
    <row r="1237" s="50" customFormat="1" x14ac:dyDescent="0.2"/>
    <row r="1238" s="50" customFormat="1" x14ac:dyDescent="0.2"/>
    <row r="1239" s="50" customFormat="1" x14ac:dyDescent="0.2"/>
    <row r="1240" s="50" customFormat="1" x14ac:dyDescent="0.2"/>
    <row r="1241" s="50" customFormat="1" x14ac:dyDescent="0.2"/>
    <row r="1242" s="50" customFormat="1" x14ac:dyDescent="0.2"/>
    <row r="1243" s="50" customFormat="1" x14ac:dyDescent="0.2"/>
    <row r="1244" s="50" customFormat="1" x14ac:dyDescent="0.2"/>
    <row r="1245" s="50" customFormat="1" x14ac:dyDescent="0.2"/>
    <row r="1246" s="50" customFormat="1" x14ac:dyDescent="0.2"/>
    <row r="1247" s="50" customFormat="1" x14ac:dyDescent="0.2"/>
    <row r="1248" s="50" customFormat="1" x14ac:dyDescent="0.2"/>
    <row r="1249" s="50" customFormat="1" x14ac:dyDescent="0.2"/>
    <row r="1250" s="50" customFormat="1" x14ac:dyDescent="0.2"/>
    <row r="1251" s="50" customFormat="1" x14ac:dyDescent="0.2"/>
    <row r="1252" s="50" customFormat="1" x14ac:dyDescent="0.2"/>
    <row r="1253" s="50" customFormat="1" x14ac:dyDescent="0.2"/>
    <row r="1254" s="50" customFormat="1" x14ac:dyDescent="0.2"/>
    <row r="1255" s="50" customFormat="1" x14ac:dyDescent="0.2"/>
    <row r="1256" s="50" customFormat="1" x14ac:dyDescent="0.2"/>
    <row r="1257" s="50" customFormat="1" x14ac:dyDescent="0.2"/>
    <row r="1258" s="50" customFormat="1" x14ac:dyDescent="0.2"/>
    <row r="1259" s="50" customFormat="1" x14ac:dyDescent="0.2"/>
    <row r="1260" s="50" customFormat="1" x14ac:dyDescent="0.2"/>
    <row r="1261" s="50" customFormat="1" x14ac:dyDescent="0.2"/>
    <row r="1262" s="50" customFormat="1" x14ac:dyDescent="0.2"/>
    <row r="1263" s="50" customFormat="1" x14ac:dyDescent="0.2"/>
    <row r="1264" s="50" customFormat="1" x14ac:dyDescent="0.2"/>
    <row r="1265" s="50" customFormat="1" x14ac:dyDescent="0.2"/>
    <row r="1266" s="50" customFormat="1" x14ac:dyDescent="0.2"/>
    <row r="1267" s="50" customFormat="1" x14ac:dyDescent="0.2"/>
    <row r="1268" s="50" customFormat="1" x14ac:dyDescent="0.2"/>
    <row r="1269" s="50" customFormat="1" x14ac:dyDescent="0.2"/>
    <row r="1270" s="50" customFormat="1" x14ac:dyDescent="0.2"/>
    <row r="1271" s="50" customFormat="1" x14ac:dyDescent="0.2"/>
    <row r="1272" s="50" customFormat="1" x14ac:dyDescent="0.2"/>
    <row r="1273" s="50" customFormat="1" x14ac:dyDescent="0.2"/>
    <row r="1274" s="50" customFormat="1" x14ac:dyDescent="0.2"/>
    <row r="1275" s="50" customFormat="1" x14ac:dyDescent="0.2"/>
    <row r="1276" s="50" customFormat="1" x14ac:dyDescent="0.2"/>
    <row r="1277" s="50" customFormat="1" x14ac:dyDescent="0.2"/>
    <row r="1278" s="50" customFormat="1" x14ac:dyDescent="0.2"/>
    <row r="1279" s="50" customFormat="1" x14ac:dyDescent="0.2"/>
    <row r="1280" s="50" customFormat="1" x14ac:dyDescent="0.2"/>
    <row r="1281" s="50" customFormat="1" x14ac:dyDescent="0.2"/>
    <row r="1282" s="50" customFormat="1" x14ac:dyDescent="0.2"/>
    <row r="1283" s="50" customFormat="1" x14ac:dyDescent="0.2"/>
    <row r="1284" s="50" customFormat="1" x14ac:dyDescent="0.2"/>
    <row r="1285" s="50" customFormat="1" x14ac:dyDescent="0.2"/>
    <row r="1286" s="50" customFormat="1" x14ac:dyDescent="0.2"/>
    <row r="1287" s="50" customFormat="1" x14ac:dyDescent="0.2"/>
    <row r="1288" s="50" customFormat="1" x14ac:dyDescent="0.2"/>
    <row r="1289" s="50" customFormat="1" x14ac:dyDescent="0.2"/>
    <row r="1290" s="50" customFormat="1" x14ac:dyDescent="0.2"/>
    <row r="1291" s="50" customFormat="1" x14ac:dyDescent="0.2"/>
    <row r="1292" s="50" customFormat="1" x14ac:dyDescent="0.2"/>
    <row r="1293" s="50" customFormat="1" x14ac:dyDescent="0.2"/>
    <row r="1294" s="50" customFormat="1" x14ac:dyDescent="0.2"/>
    <row r="1295" s="50" customFormat="1" x14ac:dyDescent="0.2"/>
    <row r="1296" s="50" customFormat="1" x14ac:dyDescent="0.2"/>
    <row r="1297" s="50" customFormat="1" x14ac:dyDescent="0.2"/>
    <row r="1298" s="50" customFormat="1" x14ac:dyDescent="0.2"/>
    <row r="1299" s="50" customFormat="1" x14ac:dyDescent="0.2"/>
    <row r="1300" s="50" customFormat="1" x14ac:dyDescent="0.2"/>
    <row r="1301" s="50" customFormat="1" x14ac:dyDescent="0.2"/>
    <row r="1302" s="50" customFormat="1" x14ac:dyDescent="0.2"/>
    <row r="1303" s="50" customFormat="1" x14ac:dyDescent="0.2"/>
    <row r="1304" s="50" customFormat="1" x14ac:dyDescent="0.2"/>
    <row r="1305" s="50" customFormat="1" x14ac:dyDescent="0.2"/>
    <row r="1306" s="50" customFormat="1" x14ac:dyDescent="0.2"/>
    <row r="1307" s="50" customFormat="1" x14ac:dyDescent="0.2"/>
    <row r="1308" s="50" customFormat="1" x14ac:dyDescent="0.2"/>
    <row r="1309" s="50" customFormat="1" x14ac:dyDescent="0.2"/>
    <row r="1310" s="50" customFormat="1" x14ac:dyDescent="0.2"/>
    <row r="1311" s="50" customFormat="1" x14ac:dyDescent="0.2"/>
  </sheetData>
  <mergeCells count="10">
    <mergeCell ref="C18:D18"/>
    <mergeCell ref="C19:D19"/>
    <mergeCell ref="C20:D20"/>
    <mergeCell ref="B6:C6"/>
    <mergeCell ref="B7:C7"/>
    <mergeCell ref="B2:J2"/>
    <mergeCell ref="B3:J3"/>
    <mergeCell ref="B4:J4"/>
    <mergeCell ref="B5:J5"/>
    <mergeCell ref="B16:C16"/>
  </mergeCells>
  <printOptions horizontalCentered="1" verticalCentered="1"/>
  <pageMargins left="0.70866141732283472" right="0.70866141732283472" top="0.74803149606299213" bottom="0.74803149606299213" header="0.31496062992125984" footer="0.31496062992125984"/>
  <pageSetup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EVALUACION FINANCIERA</vt:lpstr>
      <vt:lpstr>EVALUACION FINANCIERA 1</vt:lpstr>
      <vt:lpstr>INDICES FINANCIEROS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Alberto Cuellar Sanabria</dc:creator>
  <cp:lastModifiedBy>Jeisson Andres Ortiz Hernandez</cp:lastModifiedBy>
  <cp:lastPrinted>2021-11-29T13:20:08Z</cp:lastPrinted>
  <dcterms:created xsi:type="dcterms:W3CDTF">2017-12-12T17:00:26Z</dcterms:created>
  <dcterms:modified xsi:type="dcterms:W3CDTF">2021-12-15T14:58:41Z</dcterms:modified>
</cp:coreProperties>
</file>