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filterPrivacy="1"/>
  <xr:revisionPtr revIDLastSave="0" documentId="13_ncr:1_{006D958F-570B-4378-B18E-B82BC8D00725}" xr6:coauthVersionLast="40" xr6:coauthVersionMax="40" xr10:uidLastSave="{00000000-0000-0000-0000-000000000000}"/>
  <bookViews>
    <workbookView xWindow="0" yWindow="0" windowWidth="22260" windowHeight="12645" activeTab="2" xr2:uid="{00000000-000D-0000-FFFF-FFFF00000000}"/>
  </bookViews>
  <sheets>
    <sheet name="RESUMEN" sheetId="1" r:id="rId1"/>
    <sheet name="APORTE DEL AREA METROPOLITANA" sheetId="2" r:id="rId2"/>
    <sheet name="APORTES" sheetId="3" r:id="rId3"/>
  </sheets>
  <externalReferences>
    <externalReference r:id="rId4"/>
    <externalReference r:id="rId5"/>
    <externalReference r:id="rId6"/>
  </externalReferences>
  <definedNames>
    <definedName name="_xlnm.Print_Area" localSheetId="1">'APORTE DEL AREA METROPOLITANA'!$A$1:$I$9</definedName>
    <definedName name="_xlnm.Print_Area" localSheetId="2">APORTES!$A$1:$E$7</definedName>
    <definedName name="_xlnm.Print_Area" localSheetId="0">RESUMEN!$A$1:$E$8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G5" i="3" s="1"/>
  <c r="D4" i="3"/>
  <c r="G4" i="3" s="1"/>
  <c r="G13" i="3"/>
  <c r="F6" i="3"/>
  <c r="F5" i="3"/>
  <c r="F4" i="3"/>
  <c r="G17" i="1"/>
  <c r="G14" i="1"/>
  <c r="D6" i="3" l="1"/>
  <c r="D10" i="3" s="1"/>
  <c r="D14" i="3"/>
  <c r="G6" i="3"/>
  <c r="F14" i="3" l="1"/>
  <c r="F16" i="3" s="1"/>
  <c r="G16" i="3" s="1"/>
  <c r="F6" i="2" l="1"/>
  <c r="D7" i="2"/>
  <c r="G6" i="2"/>
  <c r="H7" i="2" s="1"/>
  <c r="H5" i="2"/>
  <c r="H6" i="2" l="1"/>
  <c r="H8" i="2" s="1"/>
  <c r="F7" i="1"/>
  <c r="D5" i="1"/>
  <c r="D4" i="1" l="1"/>
  <c r="F5" i="1" l="1"/>
  <c r="G5" i="1" s="1"/>
  <c r="F6" i="1" l="1"/>
  <c r="F4" i="1"/>
  <c r="G4" i="1" s="1"/>
  <c r="D6" i="1" l="1"/>
  <c r="D7" i="1" s="1"/>
  <c r="G6" i="1" l="1"/>
  <c r="G7" i="1"/>
  <c r="D11" i="1"/>
  <c r="D15" i="1"/>
  <c r="F15" i="1" s="1"/>
  <c r="F17" i="1" l="1"/>
  <c r="H11" i="2"/>
  <c r="H12" i="2" s="1"/>
</calcChain>
</file>

<file path=xl/sharedStrings.xml><?xml version="1.0" encoding="utf-8"?>
<sst xmlns="http://schemas.openxmlformats.org/spreadsheetml/2006/main" count="28" uniqueCount="19">
  <si>
    <t>No</t>
  </si>
  <si>
    <t xml:space="preserve">Descripcion </t>
  </si>
  <si>
    <t xml:space="preserve">VALOR </t>
  </si>
  <si>
    <t>Adicion - Balance Mayores y menores - previo Ajuste Diseños</t>
  </si>
  <si>
    <t>Adicion - Interventoria Adicion Obras Nuevas</t>
  </si>
  <si>
    <t xml:space="preserve">Adicion - Obras Nuevas - convenio </t>
  </si>
  <si>
    <t>VALOR TOTAL ADICION =</t>
  </si>
  <si>
    <t>RESUME ESTIMACION DE AJUSTES Y ADICION CONVENIO CON EL AMC</t>
  </si>
  <si>
    <t xml:space="preserve">(A) COSTOS DE PERSONAL </t>
  </si>
  <si>
    <t>SUBDIRECTOR DE PLANEACION, ORDENAMIENTO TERRITORIAL E INFRAESTRUCTURA - SUPERVISOR</t>
  </si>
  <si>
    <t>DURACION (MESES)</t>
  </si>
  <si>
    <t>CANTIDAD</t>
  </si>
  <si>
    <t>DEDICACION</t>
  </si>
  <si>
    <t>COSTO</t>
  </si>
  <si>
    <t xml:space="preserve">SUBDIRECTOR DE PROYECTOS Y COORDINACION INTERINTITUCIONAL </t>
  </si>
  <si>
    <t xml:space="preserve">SECRETARIA DE SUBDIRECCION DE PLANEACIO </t>
  </si>
  <si>
    <t>APORTES DE LAS PARTES</t>
  </si>
  <si>
    <t>ALCALDIA DE SAN JOSE DE CUCUTA - SECRETARIA DE TRANSITO Y TRANSPORTE</t>
  </si>
  <si>
    <t>AREA METROOLITANA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</si>
</sst>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/>
    <xf numFmtId="164" fontId="2" fillId="0" borderId="1" xfId="0" applyNumberFormat="1" applyFont="1" applyBorder="1"/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164" fontId="2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2" fillId="0" borderId="6" xfId="0" applyFont="1" applyBorder="1"/>
    <xf numFmtId="164" fontId="2" fillId="0" borderId="6" xfId="0" applyNumberFormat="1" applyFont="1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164" fontId="2" fillId="0" borderId="7" xfId="0" applyNumberFormat="1" applyFont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2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9" fontId="2" fillId="0" borderId="0" xfId="0" applyNumberFormat="1" applyFont="1"/>
    <xf numFmtId="1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BALANCE%20DE%20OBRA%20DEF%2009%20Dic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PRESUPUSTO%20ADICIO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8.%20PRESUPUESTO%20INTERVENTO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ACTA DE MAYORS Y MENORES"/>
      <sheetName val="Bacheo Cicloruta centro 2"/>
      <sheetName val="Bacheo y Sello Cicloruta centro"/>
      <sheetName val="1. CENTRO "/>
      <sheetName val="2. LIBERTADORES"/>
      <sheetName val="3. SEVILLA"/>
      <sheetName val="4. SILLA COJA"/>
      <sheetName val="Bacheo y Sello Parque nacional"/>
      <sheetName val="Bacheo P Nal 2"/>
      <sheetName val="5. PARQUE NACIONAL"/>
      <sheetName val="6. COL NUESTRA SEÑORA"/>
      <sheetName val="7. COL SANTO ANGEL"/>
      <sheetName val="8. COL NACIONAL DE COMERCIO"/>
      <sheetName val="9. LA FORTALEZA"/>
    </sheetNames>
    <sheetDataSet>
      <sheetData sheetId="0" refreshError="1"/>
      <sheetData sheetId="1">
        <row r="24">
          <cell r="F24">
            <v>43670</v>
          </cell>
        </row>
        <row r="373">
          <cell r="K373">
            <v>156903246.19999999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 - ADICION"/>
      <sheetName val="Hoja1"/>
    </sheetNames>
    <sheetDataSet>
      <sheetData sheetId="0">
        <row r="227">
          <cell r="H227">
            <v>480198806.97079998</v>
          </cell>
        </row>
        <row r="229">
          <cell r="R229">
            <v>-156903246.1992</v>
          </cell>
        </row>
        <row r="230">
          <cell r="R230">
            <v>-48826989.450000003</v>
          </cell>
        </row>
        <row r="231">
          <cell r="P231">
            <v>685929042.62</v>
          </cell>
        </row>
        <row r="232">
          <cell r="P232">
            <v>480198806.97079998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ial 1"/>
    </sheetNames>
    <sheetDataSet>
      <sheetData sheetId="0">
        <row r="41">
          <cell r="K41">
            <v>48826989.450000003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"/>
  <sheetViews>
    <sheetView showGridLines="0" view="pageBreakPreview" zoomScale="90" zoomScaleNormal="100" zoomScaleSheetLayoutView="90" workbookViewId="0">
      <selection activeCell="C15" sqref="C15"/>
    </sheetView>
  </sheetViews>
  <sheetFormatPr baseColWidth="10" defaultColWidth="9.140625" defaultRowHeight="16.5" x14ac:dyDescent="0.3"/>
  <cols>
    <col min="1" max="1" width="3.42578125" style="1" customWidth="1"/>
    <col min="2" max="2" width="5.42578125" style="1" customWidth="1"/>
    <col min="3" max="3" width="56.140625" style="1" customWidth="1"/>
    <col min="4" max="4" width="17.5703125" style="4" customWidth="1"/>
    <col min="5" max="5" width="2.42578125" style="1" customWidth="1"/>
    <col min="6" max="6" width="15.28515625" style="1" bestFit="1" customWidth="1"/>
    <col min="7" max="7" width="16.28515625" style="1" bestFit="1" customWidth="1"/>
    <col min="8" max="19" width="9.140625" style="1"/>
  </cols>
  <sheetData>
    <row r="1" spans="1:19" ht="17.25" thickBot="1" x14ac:dyDescent="0.35"/>
    <row r="2" spans="1:19" ht="17.25" thickBot="1" x14ac:dyDescent="0.35">
      <c r="B2" s="19" t="s">
        <v>7</v>
      </c>
      <c r="C2" s="20"/>
      <c r="D2" s="21"/>
    </row>
    <row r="3" spans="1:19" s="3" customFormat="1" ht="17.25" thickBot="1" x14ac:dyDescent="0.35">
      <c r="A3" s="2"/>
      <c r="B3" s="6" t="s">
        <v>0</v>
      </c>
      <c r="C3" s="6" t="s">
        <v>1</v>
      </c>
      <c r="D3" s="7" t="s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3">
      <c r="B4" s="8">
        <v>1</v>
      </c>
      <c r="C4" s="9" t="s">
        <v>3</v>
      </c>
      <c r="D4" s="10">
        <f>+'[1]ACTA DE MAYORS Y MENORES'!$K$373</f>
        <v>156903246.19999999</v>
      </c>
      <c r="F4" s="4">
        <f>+'[2]1. PO - ADICION'!$R$229</f>
        <v>-156903246.1992</v>
      </c>
      <c r="G4" s="4">
        <f>+D4+F4</f>
        <v>7.9998373985290527E-4</v>
      </c>
    </row>
    <row r="5" spans="1:19" x14ac:dyDescent="0.3">
      <c r="B5" s="11">
        <v>2</v>
      </c>
      <c r="C5" s="12" t="s">
        <v>4</v>
      </c>
      <c r="D5" s="13">
        <f>+'[3]parcial 1'!$K$41</f>
        <v>48826989.450000003</v>
      </c>
      <c r="F5" s="4">
        <f>+'[2]1. PO - ADICION'!$R$230</f>
        <v>-48826989.450000003</v>
      </c>
      <c r="G5" s="4">
        <f t="shared" ref="G5:G7" si="0">+D5+F5</f>
        <v>0</v>
      </c>
    </row>
    <row r="6" spans="1:19" ht="17.25" thickBot="1" x14ac:dyDescent="0.35">
      <c r="B6" s="14">
        <v>3</v>
      </c>
      <c r="C6" s="15" t="s">
        <v>5</v>
      </c>
      <c r="D6" s="16">
        <f>+'[2]1. PO - ADICION'!$H$227</f>
        <v>480198806.97079998</v>
      </c>
      <c r="F6" s="4">
        <f>+-'[2]1. PO - ADICION'!$P$232</f>
        <v>-480198806.97079998</v>
      </c>
      <c r="G6" s="4">
        <f t="shared" si="0"/>
        <v>0</v>
      </c>
    </row>
    <row r="7" spans="1:19" ht="17.25" thickBot="1" x14ac:dyDescent="0.35">
      <c r="B7" s="17" t="s">
        <v>6</v>
      </c>
      <c r="C7" s="18"/>
      <c r="D7" s="5">
        <f>SUM(D4:D6)</f>
        <v>685929042.62080002</v>
      </c>
      <c r="F7" s="4">
        <f>+-'[2]1. PO - ADICION'!$P$231</f>
        <v>-685929042.62</v>
      </c>
      <c r="G7" s="4">
        <f t="shared" si="0"/>
        <v>8.0001354217529297E-4</v>
      </c>
    </row>
    <row r="10" spans="1:19" x14ac:dyDescent="0.3">
      <c r="D10" s="4">
        <v>760688046</v>
      </c>
    </row>
    <row r="11" spans="1:19" x14ac:dyDescent="0.3">
      <c r="D11" s="4">
        <f>+D10-D7</f>
        <v>74759003.379199982</v>
      </c>
    </row>
    <row r="14" spans="1:19" x14ac:dyDescent="0.3">
      <c r="D14" s="4">
        <v>1493308147</v>
      </c>
      <c r="F14" s="4">
        <v>28067945</v>
      </c>
      <c r="G14" s="4">
        <f>+D14+F14</f>
        <v>1521376092</v>
      </c>
      <c r="H14" s="50">
        <v>1</v>
      </c>
    </row>
    <row r="15" spans="1:19" x14ac:dyDescent="0.3">
      <c r="D15" s="4">
        <f>+D7</f>
        <v>685929042.62080002</v>
      </c>
      <c r="F15" s="4">
        <f>(D15*F14)/D14</f>
        <v>12892595.999600658</v>
      </c>
    </row>
    <row r="17" spans="6:7" x14ac:dyDescent="0.3">
      <c r="F17" s="4">
        <f>+D15+F15</f>
        <v>698821638.62040067</v>
      </c>
      <c r="G17" s="51">
        <f>(F17*H14)/G14</f>
        <v>0.45933523097614226</v>
      </c>
    </row>
  </sheetData>
  <mergeCells count="2">
    <mergeCell ref="B7:C7"/>
    <mergeCell ref="B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C5DA0-B3F5-4FDA-A565-19590DD53BEF}">
  <dimension ref="A1:W18"/>
  <sheetViews>
    <sheetView showGridLines="0" view="pageBreakPreview" zoomScale="90" zoomScaleNormal="100" zoomScaleSheetLayoutView="90" workbookViewId="0">
      <selection activeCell="B2" sqref="B2:H8"/>
    </sheetView>
  </sheetViews>
  <sheetFormatPr baseColWidth="10" defaultColWidth="9.140625" defaultRowHeight="16.5" x14ac:dyDescent="0.3"/>
  <cols>
    <col min="1" max="1" width="3.42578125" style="1" customWidth="1"/>
    <col min="2" max="2" width="5.42578125" style="1" customWidth="1"/>
    <col min="3" max="3" width="56.140625" style="1" customWidth="1"/>
    <col min="4" max="7" width="15" style="1" customWidth="1"/>
    <col min="8" max="8" width="17.5703125" style="4" customWidth="1"/>
    <col min="9" max="9" width="2.42578125" style="1" customWidth="1"/>
    <col min="10" max="10" width="15.28515625" style="1" bestFit="1" customWidth="1"/>
    <col min="11" max="11" width="14.7109375" style="1" bestFit="1" customWidth="1"/>
    <col min="12" max="23" width="9.140625" style="1"/>
  </cols>
  <sheetData>
    <row r="1" spans="1:23" ht="17.25" thickBot="1" x14ac:dyDescent="0.35"/>
    <row r="2" spans="1:23" ht="17.25" thickBot="1" x14ac:dyDescent="0.35">
      <c r="B2" s="19" t="s">
        <v>7</v>
      </c>
      <c r="C2" s="20"/>
      <c r="D2" s="20"/>
      <c r="E2" s="20"/>
      <c r="F2" s="20"/>
      <c r="G2" s="20"/>
      <c r="H2" s="21"/>
    </row>
    <row r="3" spans="1:23" s="35" customFormat="1" ht="33.75" thickBot="1" x14ac:dyDescent="0.3">
      <c r="A3" s="31"/>
      <c r="B3" s="32" t="s">
        <v>0</v>
      </c>
      <c r="C3" s="32" t="s">
        <v>1</v>
      </c>
      <c r="D3" s="33" t="s">
        <v>10</v>
      </c>
      <c r="E3" s="32" t="s">
        <v>11</v>
      </c>
      <c r="F3" s="32" t="s">
        <v>13</v>
      </c>
      <c r="G3" s="32" t="s">
        <v>12</v>
      </c>
      <c r="H3" s="34" t="s">
        <v>2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s="3" customFormat="1" ht="17.25" thickBot="1" x14ac:dyDescent="0.35">
      <c r="A4" s="2"/>
      <c r="B4" s="22" t="s">
        <v>8</v>
      </c>
      <c r="C4" s="23"/>
      <c r="D4" s="23"/>
      <c r="E4" s="23"/>
      <c r="F4" s="23"/>
      <c r="G4" s="23"/>
      <c r="H4" s="2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s="30" customFormat="1" ht="33" x14ac:dyDescent="0.25">
      <c r="A5" s="25"/>
      <c r="B5" s="26">
        <v>1</v>
      </c>
      <c r="C5" s="27" t="s">
        <v>9</v>
      </c>
      <c r="D5" s="40">
        <v>2</v>
      </c>
      <c r="E5" s="36">
        <v>1</v>
      </c>
      <c r="F5" s="28">
        <v>6700000</v>
      </c>
      <c r="G5" s="37">
        <v>0.4</v>
      </c>
      <c r="H5" s="28">
        <f>+D5*E5*F5*G5</f>
        <v>5360000</v>
      </c>
      <c r="I5" s="25"/>
      <c r="J5" s="29"/>
      <c r="K5" s="29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33" x14ac:dyDescent="0.3">
      <c r="B6" s="45">
        <v>2</v>
      </c>
      <c r="C6" s="46" t="s">
        <v>14</v>
      </c>
      <c r="D6" s="47">
        <v>2</v>
      </c>
      <c r="E6" s="48">
        <v>1</v>
      </c>
      <c r="F6" s="42">
        <f>+F5</f>
        <v>6700000</v>
      </c>
      <c r="G6" s="49">
        <f>+G5</f>
        <v>0.4</v>
      </c>
      <c r="H6" s="42">
        <f t="shared" ref="H6:H7" si="0">+D6*E6*F6*G6</f>
        <v>5360000</v>
      </c>
      <c r="J6" s="4"/>
      <c r="K6" s="4"/>
    </row>
    <row r="7" spans="1:23" ht="17.25" thickBot="1" x14ac:dyDescent="0.35">
      <c r="B7" s="14">
        <v>3</v>
      </c>
      <c r="C7" s="15" t="s">
        <v>15</v>
      </c>
      <c r="D7" s="41">
        <f>+D6</f>
        <v>2</v>
      </c>
      <c r="E7" s="39">
        <v>1</v>
      </c>
      <c r="F7" s="16">
        <v>2172595.9996006582</v>
      </c>
      <c r="G7" s="38">
        <v>0.5</v>
      </c>
      <c r="H7" s="43">
        <f t="shared" si="0"/>
        <v>2172595.9996006582</v>
      </c>
      <c r="J7" s="4"/>
      <c r="K7" s="4"/>
    </row>
    <row r="8" spans="1:23" ht="17.25" thickBot="1" x14ac:dyDescent="0.35">
      <c r="B8" s="17" t="s">
        <v>6</v>
      </c>
      <c r="C8" s="44"/>
      <c r="D8" s="44"/>
      <c r="E8" s="44"/>
      <c r="F8" s="44"/>
      <c r="G8" s="18"/>
      <c r="H8" s="5">
        <f>SUM(H5:H7)</f>
        <v>12892595.999600658</v>
      </c>
      <c r="J8" s="4"/>
      <c r="K8" s="4"/>
    </row>
    <row r="11" spans="1:23" x14ac:dyDescent="0.3">
      <c r="H11" s="4">
        <f>+RESUMEN!F15</f>
        <v>12892595.999600658</v>
      </c>
    </row>
    <row r="12" spans="1:23" x14ac:dyDescent="0.3">
      <c r="H12" s="4">
        <f>+H8-H11</f>
        <v>0</v>
      </c>
    </row>
    <row r="15" spans="1:23" x14ac:dyDescent="0.3">
      <c r="J15" s="4"/>
    </row>
    <row r="16" spans="1:23" x14ac:dyDescent="0.3">
      <c r="J16" s="4"/>
    </row>
    <row r="18" spans="8:10" s="1" customFormat="1" x14ac:dyDescent="0.3">
      <c r="H18" s="4"/>
      <c r="J18" s="4"/>
    </row>
  </sheetData>
  <mergeCells count="3">
    <mergeCell ref="B2:H2"/>
    <mergeCell ref="B4:H4"/>
    <mergeCell ref="B8:G8"/>
  </mergeCells>
  <pageMargins left="0.7" right="0.7" top="0.75" bottom="0.75" header="0.3" footer="0.3"/>
  <pageSetup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4A2B-3D14-4A66-A331-ACF6BC89D7BC}">
  <dimension ref="A1:S16"/>
  <sheetViews>
    <sheetView showGridLines="0" tabSelected="1" view="pageBreakPreview" zoomScale="90" zoomScaleNormal="100" zoomScaleSheetLayoutView="90" workbookViewId="0">
      <selection activeCell="B2" sqref="B2:D6"/>
    </sheetView>
  </sheetViews>
  <sheetFormatPr baseColWidth="10" defaultColWidth="9.140625" defaultRowHeight="16.5" x14ac:dyDescent="0.3"/>
  <cols>
    <col min="1" max="1" width="3.42578125" style="1" customWidth="1"/>
    <col min="2" max="2" width="5.42578125" style="1" customWidth="1"/>
    <col min="3" max="3" width="56.140625" style="1" customWidth="1"/>
    <col min="4" max="4" width="17.5703125" style="4" customWidth="1"/>
    <col min="5" max="5" width="2.42578125" style="1" customWidth="1"/>
    <col min="6" max="6" width="15.28515625" style="1" bestFit="1" customWidth="1"/>
    <col min="7" max="7" width="16.28515625" style="1" bestFit="1" customWidth="1"/>
    <col min="8" max="19" width="9.140625" style="1"/>
  </cols>
  <sheetData>
    <row r="1" spans="1:19" ht="17.25" thickBot="1" x14ac:dyDescent="0.35"/>
    <row r="2" spans="1:19" ht="17.25" thickBot="1" x14ac:dyDescent="0.35">
      <c r="B2" s="19" t="s">
        <v>16</v>
      </c>
      <c r="C2" s="20"/>
      <c r="D2" s="21"/>
    </row>
    <row r="3" spans="1:19" s="3" customFormat="1" ht="17.25" thickBot="1" x14ac:dyDescent="0.35">
      <c r="A3" s="2"/>
      <c r="B3" s="6" t="s">
        <v>0</v>
      </c>
      <c r="C3" s="6" t="s">
        <v>1</v>
      </c>
      <c r="D3" s="7" t="s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33" x14ac:dyDescent="0.3">
      <c r="B4" s="26">
        <v>1</v>
      </c>
      <c r="C4" s="27" t="s">
        <v>17</v>
      </c>
      <c r="D4" s="28">
        <f>+RESUMEN!D7</f>
        <v>685929042.62080002</v>
      </c>
      <c r="F4" s="4">
        <f>+'[2]1. PO - ADICION'!$R$229</f>
        <v>-156903246.1992</v>
      </c>
      <c r="G4" s="4">
        <f>+D4+F4</f>
        <v>529025796.42159998</v>
      </c>
    </row>
    <row r="5" spans="1:19" ht="17.25" thickBot="1" x14ac:dyDescent="0.35">
      <c r="B5" s="11">
        <v>2</v>
      </c>
      <c r="C5" s="12" t="s">
        <v>18</v>
      </c>
      <c r="D5" s="13">
        <f>+'APORTE DEL AREA METROPOLITANA'!H8</f>
        <v>12892595.999600658</v>
      </c>
      <c r="F5" s="4">
        <f>+'[2]1. PO - ADICION'!$R$230</f>
        <v>-48826989.450000003</v>
      </c>
      <c r="G5" s="4">
        <f>+D5+F5</f>
        <v>-35934393.450399347</v>
      </c>
    </row>
    <row r="6" spans="1:19" ht="17.25" thickBot="1" x14ac:dyDescent="0.35">
      <c r="B6" s="17" t="s">
        <v>6</v>
      </c>
      <c r="C6" s="18"/>
      <c r="D6" s="5">
        <f>SUM(D4:D5)</f>
        <v>698821638.62040067</v>
      </c>
      <c r="F6" s="4">
        <f>+-'[2]1. PO - ADICION'!$P$231</f>
        <v>-685929042.62</v>
      </c>
      <c r="G6" s="4">
        <f>+D6+F6</f>
        <v>12892596.000400662</v>
      </c>
    </row>
    <row r="9" spans="1:19" x14ac:dyDescent="0.3">
      <c r="D9" s="4">
        <v>760688046</v>
      </c>
    </row>
    <row r="10" spans="1:19" x14ac:dyDescent="0.3">
      <c r="D10" s="4">
        <f>+D9-D6</f>
        <v>61866407.379599333</v>
      </c>
    </row>
    <row r="13" spans="1:19" x14ac:dyDescent="0.3">
      <c r="D13" s="4">
        <v>1493308147</v>
      </c>
      <c r="F13" s="4">
        <v>28067945</v>
      </c>
      <c r="G13" s="4">
        <f>+D13+F13</f>
        <v>1521376092</v>
      </c>
      <c r="H13" s="50">
        <v>1</v>
      </c>
    </row>
    <row r="14" spans="1:19" x14ac:dyDescent="0.3">
      <c r="D14" s="4">
        <f>+D6</f>
        <v>698821638.62040067</v>
      </c>
      <c r="F14" s="4">
        <f>(D14*F13)/D13</f>
        <v>13134922.860370144</v>
      </c>
    </row>
    <row r="16" spans="1:19" s="1" customFormat="1" x14ac:dyDescent="0.3">
      <c r="D16" s="4"/>
      <c r="F16" s="4">
        <f>+D14+F14</f>
        <v>711956561.48077083</v>
      </c>
      <c r="G16" s="51">
        <f>(F16*H13)/G13</f>
        <v>0.46796881140996055</v>
      </c>
    </row>
  </sheetData>
  <mergeCells count="2">
    <mergeCell ref="B2:D2"/>
    <mergeCell ref="B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RESUMEN</vt:lpstr>
      <vt:lpstr>APORTE DEL AREA METROPOLITANA</vt:lpstr>
      <vt:lpstr>APORTES</vt:lpstr>
      <vt:lpstr>'APORTE DEL AREA METROPOLITANA'!Área_de_impresión</vt:lpstr>
      <vt:lpstr>APORTES!Área_de_impresión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2021-12-25T02:56:30Z</dcterms:modified>
</cp:coreProperties>
</file>