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agda\Desktop\FDLPA\FORMULACION INTERVENTORIA DE SALONES COMUNALES\EVALUACIÓN FINAL\EVALUACION TECNICA FINAL  FDLPA-CMA-029-2021\"/>
    </mc:Choice>
  </mc:AlternateContent>
  <bookViews>
    <workbookView xWindow="0" yWindow="0" windowWidth="20490" windowHeight="9045" activeTab="1"/>
  </bookViews>
  <sheets>
    <sheet name="Historico SMMLV" sheetId="20" r:id="rId1"/>
    <sheet name="HABILITANTE " sheetId="13" r:id="rId2"/>
    <sheet name="PONDERABLE" sheetId="22" r:id="rId3"/>
  </sheets>
  <definedNames>
    <definedName name="_xlnm.Print_Titles" localSheetId="1">'HABILITANTE '!$1:$11</definedName>
    <definedName name="_xlnm.Print_Titles" localSheetId="2">PONDERABLE!$1:$10</definedName>
  </definedNames>
  <calcPr calcId="152511"/>
</workbook>
</file>

<file path=xl/calcChain.xml><?xml version="1.0" encoding="utf-8"?>
<calcChain xmlns="http://schemas.openxmlformats.org/spreadsheetml/2006/main">
  <c r="B51" i="13" l="1"/>
  <c r="I40" i="13"/>
  <c r="H35" i="13"/>
  <c r="H36" i="13"/>
  <c r="I35" i="13"/>
  <c r="C36" i="13"/>
  <c r="C35" i="13"/>
  <c r="I37" i="13" l="1"/>
  <c r="I36" i="13"/>
  <c r="D60" i="22" l="1"/>
  <c r="D59" i="22"/>
  <c r="D58" i="22"/>
  <c r="D57" i="22"/>
  <c r="D55" i="22"/>
  <c r="A6" i="22"/>
  <c r="D13" i="13"/>
  <c r="H8" i="13"/>
  <c r="D61" i="22" l="1"/>
  <c r="A4" i="22"/>
  <c r="J74" i="13" l="1"/>
  <c r="H9" i="13"/>
  <c r="K43" i="13" l="1" a="1"/>
  <c r="K43" i="13" s="1"/>
  <c r="K37" i="13"/>
  <c r="K40" i="13" l="1" a="1"/>
  <c r="K40" i="13" s="1"/>
  <c r="A25" i="13"/>
  <c r="K38" i="13" l="1"/>
  <c r="K39" i="13"/>
  <c r="K12" i="22" l="1"/>
  <c r="L13" i="13"/>
  <c r="J16" i="22"/>
  <c r="J17" i="22"/>
  <c r="J18" i="22"/>
  <c r="J15" i="22"/>
  <c r="I16" i="22"/>
  <c r="I17" i="22"/>
  <c r="I18" i="22"/>
  <c r="I15" i="22"/>
  <c r="G16" i="22"/>
  <c r="G17" i="22"/>
  <c r="G18" i="22"/>
  <c r="G15" i="22"/>
  <c r="F16" i="22"/>
  <c r="F17" i="22"/>
  <c r="F18" i="22"/>
  <c r="F15" i="22"/>
  <c r="D16" i="22"/>
  <c r="D17" i="22"/>
  <c r="D18" i="22"/>
  <c r="D15" i="22"/>
  <c r="D13" i="22"/>
  <c r="D12" i="22"/>
  <c r="G7" i="22"/>
  <c r="G8" i="22" l="1"/>
  <c r="E61" i="22" l="1"/>
  <c r="K42" i="13"/>
  <c r="K41" i="13"/>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<sst xmlns="http://schemas.openxmlformats.org/spreadsheetml/2006/main" count="206" uniqueCount="144">
  <si>
    <t>CONTRATISTA</t>
  </si>
  <si>
    <t>OBJETO</t>
  </si>
  <si>
    <t>OBSERVACIONES</t>
  </si>
  <si>
    <t xml:space="preserve">PROPONENTE:  </t>
  </si>
  <si>
    <t xml:space="preserve">EVALUACION TECNICA </t>
  </si>
  <si>
    <t>REPRESENTANTE LEGAL:</t>
  </si>
  <si>
    <t>INTEGRANTES:</t>
  </si>
  <si>
    <t>NOMBRE  /  RAZON SOCIAL</t>
  </si>
  <si>
    <t>C.C.  /  NIT</t>
  </si>
  <si>
    <t>% PARTICIPACION</t>
  </si>
  <si>
    <t>INFORMACION PROPONENTE</t>
  </si>
  <si>
    <t xml:space="preserve">VALOR EN S.M.M.L.V. </t>
  </si>
  <si>
    <t>Cumple</t>
  </si>
  <si>
    <t>Requerimiento</t>
  </si>
  <si>
    <t xml:space="preserve">  No Cumple</t>
  </si>
  <si>
    <t>EXPERIENCIA DEL PROPONENTE</t>
  </si>
  <si>
    <t>PROPUESTA N°</t>
  </si>
  <si>
    <t>CLASIFICADOR RUP</t>
  </si>
  <si>
    <t>INTEGRANTE</t>
  </si>
  <si>
    <t>SEGMENTO</t>
  </si>
  <si>
    <t>FAMILIA</t>
  </si>
  <si>
    <t>CLASE</t>
  </si>
  <si>
    <t>CUMPLE</t>
  </si>
  <si>
    <t>N° ANOTACIÓN RUP</t>
  </si>
  <si>
    <t>RUP</t>
  </si>
  <si>
    <t>RESUMEN EVALUACION TECNICA - HABILITANTES</t>
  </si>
  <si>
    <t>REPRESENTANTE LEGAL</t>
  </si>
  <si>
    <t xml:space="preserve">PRESUPUESTO OFICIAL: </t>
  </si>
  <si>
    <t>SMMLV:</t>
  </si>
  <si>
    <t>SMMLV</t>
  </si>
  <si>
    <t>Año</t>
  </si>
  <si>
    <t>EVALUACION PONDERABLE</t>
  </si>
  <si>
    <t>VINCULACION DE PERSONAS CON DISCAPACIDAD</t>
  </si>
  <si>
    <t>RESUMEN EVALUACION PONDERABLE</t>
  </si>
  <si>
    <t>FACTORES DE PONDERACIÓN</t>
  </si>
  <si>
    <t>TOTAL</t>
  </si>
  <si>
    <t>3.5 EXPERIENCIA  PROPONENTE (Formato 3 – Experiencia para todos los Proponentes)</t>
  </si>
  <si>
    <t>PROPONENTE:</t>
  </si>
  <si>
    <t>IDONEIDAD (2.1)</t>
  </si>
  <si>
    <t>IDONEIDAD</t>
  </si>
  <si>
    <t>"Original Firmado"</t>
  </si>
  <si>
    <t>VALOR MINIMO A CERTIFICAR (150%)</t>
  </si>
  <si>
    <t xml:space="preserve"> CLASIFICACIÓN UNSPSC (811015, 811022, 801016)</t>
  </si>
  <si>
    <t>VALOR</t>
  </si>
  <si>
    <t>TÍTULO</t>
  </si>
  <si>
    <t>NOMBRE</t>
  </si>
  <si>
    <t>CARGO OCUPADO</t>
  </si>
  <si>
    <t>EVALUACION DEL PERSONAL CLAVE</t>
  </si>
  <si>
    <t xml:space="preserve">OBSERVACIONES: </t>
  </si>
  <si>
    <t>PERSONAL CLAVE (DIRECTOR DE INTERVENTORIA)</t>
  </si>
  <si>
    <t>Observaciones:</t>
  </si>
  <si>
    <t>Documentos cédula, Vigencia Copnia, Diplomas</t>
  </si>
  <si>
    <t>FACTOR 1</t>
  </si>
  <si>
    <t xml:space="preserve">PONDERACIÓN DE LA EXPERIENCIA DEL PROPONENTE </t>
  </si>
  <si>
    <t xml:space="preserve">VINCULACIÓN DE PERSONAS CON DISCAPACIDAD </t>
  </si>
  <si>
    <t xml:space="preserve">APOYO A LA INDUSTRIA NACIONAL </t>
  </si>
  <si>
    <t>CAPACITACION</t>
  </si>
  <si>
    <t>CAPACITACION - FORMATO 5</t>
  </si>
  <si>
    <t>Presenta diligenciado el Formato 5 - Capacitación</t>
  </si>
  <si>
    <t>VALOR CONVERTIDO A SALARIOS MÍNIMOS DE ACUERDO A FECHA DE TERMINACIÓN</t>
  </si>
  <si>
    <t>FECHA DE TERMINACIÓN</t>
  </si>
  <si>
    <t>SI</t>
  </si>
  <si>
    <t>X</t>
  </si>
  <si>
    <t>Proyectó: MAGDA LORENA DAVILA VELANDIA</t>
  </si>
  <si>
    <t>ALCALDIA LOCAL DE CIUDAD BOLIVAR</t>
  </si>
  <si>
    <t>INFRAESTRUCTURA FDLCB</t>
  </si>
  <si>
    <t>PERSONAL CLAVE (RESIDENTE DE INTERVENTORÍA)</t>
  </si>
  <si>
    <t>DIRECTOR DE OBRA</t>
  </si>
  <si>
    <t>No. DE CONTRATO Y ENTIDAD  CONTRATANTE</t>
  </si>
  <si>
    <t>RESIDENTE DE OBRA</t>
  </si>
  <si>
    <t>PROFESIONAL</t>
  </si>
  <si>
    <t>REQUERIMIENTO ADICIONAL</t>
  </si>
  <si>
    <t>PUNTOS</t>
  </si>
  <si>
    <t>UN (1) DIRECTOR DE INTERVENTORIA</t>
  </si>
  <si>
    <t xml:space="preserve">PROFESIONAL </t>
  </si>
  <si>
    <t xml:space="preserve">UN (1) RESIDENTE DE INTERVENTORIA </t>
  </si>
  <si>
    <t>NIT</t>
  </si>
  <si>
    <t xml:space="preserve">CUMPLE </t>
  </si>
  <si>
    <t>ALCALDIA LOCAL DE PUENTE ARANDA</t>
  </si>
  <si>
    <t>INFRAESTRUCTURA FDLPA</t>
  </si>
  <si>
    <t>CONCURSO DE MERITOS CMA FDLPA 029-2021</t>
  </si>
  <si>
    <t>&gt;=127,06</t>
  </si>
  <si>
    <t>NO CUMPLE</t>
  </si>
  <si>
    <t xml:space="preserve">	REALIZAR LA INTERVENTORÍA INTEGRAL A CONTRATOS QUE HAYAN EJECUTADO OBRAS DE CONSTRUCCIÓN y/o ADECUACIONES y/o MEJORAMIENTO y/o REMODELACIÓN y/o MANTENIMIENTO y/o REPARACIONES LOCATIVAS DE
EDIFICACIONES CON USO INSTITUCIONAL Y/O DOTACIONALES</t>
  </si>
  <si>
    <t>NO</t>
  </si>
  <si>
    <t>&gt;=  6 AÑOS</t>
  </si>
  <si>
    <t>EXPERIENCIA GENERAL (AÑOS)</t>
  </si>
  <si>
    <t>EXPERIENCIA ESPECIFICA 
( NUMERO DE PROYECTOS)</t>
  </si>
  <si>
    <t>ADJUNTA FORMATO  8 - CARTA DE COMPROMISO DEL PERSONAL MINIMO REQUERIDO ( DIRECTOR DE INTERVENTORÍA  y RESIDENTE DE INTERVENTORÍA)</t>
  </si>
  <si>
    <t>FACTOR 1 - Ponderación por porcentajes que representan las Σ de los valores en SMMLV de los contratos de experiencia validos</t>
  </si>
  <si>
    <t xml:space="preserve">FACTOR 2 - Factor de ponderación adicional de la experiencia del proponente.
</t>
  </si>
  <si>
    <t xml:space="preserve">FACTOR 3 - Experiencia adicional del equipo de trabajo.
</t>
  </si>
  <si>
    <t xml:space="preserve">PROTECCIÓN A LA INDUSTRIA NACIONAL </t>
  </si>
  <si>
    <t>TRABAJADORES CON DISCAPACIDAD</t>
  </si>
  <si>
    <t>EXPERIENCIA  ESPECIFICA 
( NUMERO DE PROYECTOS)</t>
  </si>
  <si>
    <t>EVALUACION PERSONAL CLAVE (DIRECTOR DE INTERVENTORÍA Y RESIDENTE DE INTERVENTORÍA)</t>
  </si>
  <si>
    <t>&gt;=  4 AÑOS</t>
  </si>
  <si>
    <t>Ingeniero Contratista FDLPA</t>
  </si>
  <si>
    <t>Fondo de Desarrollo Local de Puente Aranda</t>
  </si>
  <si>
    <t>Revisó: FREDY MARTIN</t>
  </si>
  <si>
    <t>Coordinador  Infraestructura FDLPA</t>
  </si>
  <si>
    <t>FACTOR 3: Experiencia adicional del equipo de trabajo (FORMATO 12 - EXPERIENCIA ADICIONAL ESPECÍFICA ACREDITADA DEL PROPONENTE)</t>
  </si>
  <si>
    <t>FACTOR 1: Ponderación por porcentajes que representan las Σ de los valores en SMMLV de los contratos de experiencia validos</t>
  </si>
  <si>
    <t>FORMATO 12</t>
  </si>
  <si>
    <t>FORMATO  12</t>
  </si>
  <si>
    <t>i). Promoción de Servicios Nacionales o con trato NacionaL</t>
  </si>
  <si>
    <t>ii). Promoción de Servicios Nacionales o con Trato Naciona</t>
  </si>
  <si>
    <t>VALOR CONVERTIDO A SALARIOS MÍNIMOS AFECTADO POR EL PORCENTAJE DE PARTICIPACIÓN</t>
  </si>
  <si>
    <t>YOHAN FAHIR BERMÚDEZ PARRA</t>
  </si>
  <si>
    <t>CONTRATAR LA INTERVENTORÍA TÉCNICA, FINANCIERA, JURÍDICA, ADMINISTRATIVA Y AMBIENTAL PARA LA CONSTRUCCION DE LA SEGUNDA ETAPA DEL EDIFICIO DE AULAS PARA LA ESCUELA SUPERIOR DE GUERRA UBICADA EN EL CANTON NORTE EN LA CIUDAD DE BOGOTACONTRATAR LA INTERVENTORÍA TÉCNICA, FINANCIERA, JURÍDICA, 
ADMINISTRATIVA Y AMBIENTAL PARA LA CONSTRUCCION DE LA SEGUNDA ETAPA DEL EDIFICIO DE AULAS PARA LA ESCUELA SUPERIOR DE GUERRA UBICADA EN EL CANTON NORTE EN LA  CIUDAD DE BOGOTA</t>
  </si>
  <si>
    <t>001-192/2015
GENCIA LOGISTICA 
DE LAS FUERZAS 
MILITARES</t>
  </si>
  <si>
    <t>136-2016SENA- SERVICIO 
NACIONAL DE 
APRENDIZAJE</t>
  </si>
  <si>
    <t>CONTRATAR LA INTERVENTORIA TECNICA ADMINISTRATIVA LEGAL Y FINANCIERA CONTABLE AL CONTRATO QUE TIENE POR OBJETO LA CONSTRUCCION DE LA AGENCIA PUBLICA DE EMPLEO Y SALA  EMPRENDENTE SENA REGIONAL GUAINIACONTRATAR LA INTERVENTORIA TECNICA ADMINISTRATIVA LEGAL Y FINANCIERA CONTABLE AL CONTRATO QUE TIENE POR OBJETO LA  CONSTRUCCION DE LA AGENCIA PUBLICA DE EMPLEO Y SALA EMPRENDENTE SENA REGIONAL GUAINIA</t>
  </si>
  <si>
    <t>801016
811015
811416</t>
  </si>
  <si>
    <t>INGENIERO CIVIL</t>
  </si>
  <si>
    <t>8</t>
  </si>
  <si>
    <t>DIRECTOR DE INTERVENTORÍA</t>
  </si>
  <si>
    <t>ENTIDAD CONTRATANTE CONTRATO No.</t>
  </si>
  <si>
    <t>CONSORCIO 
INTERTEJADA</t>
  </si>
  <si>
    <t>INTERVENTORÍA TÉCNICA, ADMINISTRATIVA,  FINANCIERA, LEGAL 
Y AMBIENTAL PARA  REALIZAR OBRAS DE ADECUACIÓN, MANTENIMIENTO Y REPARACIONES  LOCATIVAS EN EL  CENTRO CULTURAL  LUCY TEJADA DEL MUNICIPIO DE  PEREIRA</t>
  </si>
  <si>
    <t>REALIZAR LA INTERVENTORIA TECNICA, ADMINISTRATIVA, FINANCIERA, LEGAL, AMBIENTAL, CONTROAL DE COSTOS Y CONTROL DE PROGRAMACION A LAS OBRAS DE MANTENIMIENTO Y ADECUACION DE 37 INMUEBLES DONDE FUNCIONAN OFICINAS DE REGISTRO DE INSTRUMENTOS PUBLICOS A NIVEL NACIONAL Y LA BODEGA EN FUNZA, DIVIDIDA EN 4 AGRUPACIONES ( AGRUPACION N° 1 REGIONAL ANDINA)</t>
  </si>
  <si>
    <t>COORDINADOR DE INTERVENTORÍA</t>
  </si>
  <si>
    <t>CONSORCIO SANTA MARIA</t>
  </si>
  <si>
    <t>4</t>
  </si>
  <si>
    <t xml:space="preserve">
INTERVENTORIA TÉCNICA, ADMINISTRATIVA Y FINANCIERA PARA LA CONSTRUCCIÓN DEL LABORATORIO DE CALIDAD AMBIENTAL Y ADECUACIONES DE LAS AREAS DEL INMUEBLE PROPIEDAD DEL IDEAM UBICADO EN LA LOCALIDAD DE PUENTE ARANDA EN LA CIUDAD DE BOGOTA.</t>
  </si>
  <si>
    <t>CONSORCIO SANTA ANA</t>
  </si>
  <si>
    <t>INTERVENTORIA TECNICA, ADMINISTRATIVA, FINANCIERA DE LAS OBRAS DE ADECUACION, MEJORAMIENTO Y MANTENIMIENTO CORRECTIVO DE LAS PLANTAS FISICAS ESTABLECIDAS CON EL FIN DE ATENDER LOS REQUERIMIENTOS DE SECRETARIA DISTRITAL DE SALUD EN TERMINOS HIGIENICOS SANITARIOS E INFRAESTRUCTURA EN GENERAL EN LAS LOCALIDADES DE: TUNJUELITO, PUENTE ARANDA, SAN CRISTOBAL, CIUDAD BOLIVAR, KENNEDY, BOSA, SUBA, USAQUEN, BARRIOS UNIDOS.</t>
  </si>
  <si>
    <t>COORDINADOR DE  INTERVENTORÍA</t>
  </si>
  <si>
    <t>CONSORCIO SAN ALE</t>
  </si>
  <si>
    <t>JEIMI KATTERINE TERREROS HIDALGO</t>
  </si>
  <si>
    <t>2</t>
  </si>
  <si>
    <t>COORDINADOR  DE INTERVENTORÍA</t>
  </si>
  <si>
    <t>ENTIDAD CONTRATANTE
CONTRATO No.</t>
  </si>
  <si>
    <t>INTERVENTORÍA TÉCNICA, ADMINISTRATIVA, FINANCIERA, AMBIENTAL, JURIDICA Y CONTABLE AL CONTRATO DE OBRA RESULTANTE DEL PROCESO DE SELECCIÓN ABREVIADA DE MENOR CUANTÍA No. 204- DIADQCADCO-CENAC INGENIEROS-2017 CUYO OBJETO ES “MANTENIMIENTO DEL COMEDOR DE TROPA PARA LA ESCUELA DE SOLDADOS</t>
  </si>
  <si>
    <t>NGEBEL SAS</t>
  </si>
  <si>
    <t>CONSORCIO INTERCENCAC  2021</t>
  </si>
  <si>
    <t>INTERVENTORIA  TECNICA,  ADMINISTRATIVA,  FINANCIERA, 
AMBIENTAL, JURIDICA Y CONTABLE PARA LOS CONTRATOS DE OBRA 
QUE RESULTE DEL  PROCESO LP-180  COADE-DICRE-CENAC_x0002_ING 2021 CUYO OBJETO  REALIZAR LOS  DIFERENTES  MANTENIMIENTOS A 
LAS INSTALACIONES  DE LAS UNIDADES  MILITARES A NIVEL 
NACIONAL. FRENTE IV - CTO 214-COADEC_x0002_DICRE_x0002_CENACINGENIEROS_x0002_2021</t>
  </si>
  <si>
    <t xml:space="preserve">REALIZAR LA INTERVENTORÍA TÉCNICA, ADMINISTRATIVA, FINANCIERA, JURÍDICA, SOCIAL, AMBIENTAL Y SST AL CONTRATO DE OBRA PUBLICA QUE TENDRÁ POR OBJETO “EJECUTAR A PRECIOS UNITARIOS FIJOS SIN FORMULA DE REAJUSTE Y A MONTO AGOTABLE LAS OBRAS DE MANTENIMIENTO Y/O REPARACIONES LOCATIVAS DE LOS SALONES COMUNALES DE LA LOCALIDAD DE PUENTE ARANDA A EN LA CIUDAD DE BOGOTÁ D.C.”
</t>
  </si>
  <si>
    <t xml:space="preserve">EN TABLA APARTE </t>
  </si>
  <si>
    <r>
      <t xml:space="preserve">Observación: </t>
    </r>
    <r>
      <rPr>
        <sz val="10"/>
        <color rgb="FFFF0000"/>
        <rFont val="Arial Narrow"/>
        <family val="2"/>
      </rPr>
      <t xml:space="preserve"> EL PROPONENTE CUMPLE CON ELFACTOR 1: Ponderación por porcentajes que representan las Σ de los valores en SMMLV de los contratos de experiencia validos
NO SE LE OTORGA PUNTAJE PORQUE ESTA DESABILITADO POR EL FACTOR JURIDICO
</t>
    </r>
  </si>
  <si>
    <r>
      <t xml:space="preserve">Observación:  </t>
    </r>
    <r>
      <rPr>
        <sz val="10"/>
        <color rgb="FFFF0000"/>
        <rFont val="Arial Narrow"/>
        <family val="2"/>
      </rPr>
      <t xml:space="preserve"> PRESENTA FORMATO DE   12 - EXPERIENCIA ADICIONAL ESPECÍFICA ACREDITADA DEL PROPONENTE
NO SE LE OTORGA PUNTAJE PORQUE ESTA DESABILITADO POR EL FACTOR JURIDICO
</t>
    </r>
  </si>
  <si>
    <r>
      <t xml:space="preserve">Observación:  </t>
    </r>
    <r>
      <rPr>
        <sz val="10"/>
        <color rgb="FFFF0000"/>
        <rFont val="Arial Narrow"/>
        <family val="2"/>
      </rPr>
      <t xml:space="preserve"> PRESENTA FORMATO DE   CAPACITACIÓN 
NO SE LE OTORGA PUNTAJE PORQUE ESTA DESABILITADO POR EL FACTOR JURIDICO
</t>
    </r>
  </si>
  <si>
    <r>
      <t xml:space="preserve">Observacion: </t>
    </r>
    <r>
      <rPr>
        <sz val="10"/>
        <color rgb="FFFF0000"/>
        <rFont val="Arial Narrow"/>
        <family val="2"/>
      </rPr>
      <t xml:space="preserve">PRESENTA FORMATO DE  APOYO A LA INDUSTRIA NACIONAL
NO SE LE OTORGA PUNTAJE PORQUE ESTA DESABILITADO POR EL FACTOR JURIDICO
</t>
    </r>
  </si>
  <si>
    <r>
      <t xml:space="preserve">Observaciones: </t>
    </r>
    <r>
      <rPr>
        <sz val="10"/>
        <color rgb="FFFF0000"/>
        <rFont val="Arial Narrow"/>
        <family val="2"/>
      </rPr>
      <t xml:space="preserve">PRESENTA FORMATO DE  VINCULACIÓN DE PERSONAS CON DISCAPACIDAD 
NO SE LE OTORGA PUNTAJE PORQUE ESTA DESABILITADO POR EL FACTOR JURIDICO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</si>
</sst>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quot;\ #,##0.00;[Red]\-&quot;$&quot;\ #,##0.00"/>
    <numFmt numFmtId="44" formatCode="_-&quot;$&quot;\ * #,##0.00_-;\-&quot;$&quot;\ * #,##0.00_-;_-&quot;$&quot;\ * &quot;-&quot;??_-;_-@_-"/>
    <numFmt numFmtId="164" formatCode="&quot;$&quot;\ #,##0.00_);[Red]\(&quot;$&quot;\ #,##0.00\)"/>
    <numFmt numFmtId="165" formatCode="_(&quot;$&quot;\ * #,##0.00_);_(&quot;$&quot;\ * \(#,##0.00\);_(&quot;$&quot;\ * &quot;-&quot;??_);_(@_)"/>
    <numFmt numFmtId="166" formatCode="_(* #,##0.00_);_(* \(#,##0.00\);_(* &quot;-&quot;??_);_(@_)"/>
    <numFmt numFmtId="167" formatCode="#,##0.00;[Red]#,##0.00"/>
    <numFmt numFmtId="168" formatCode="_([$$-240A]\ * #,##0.00_);_([$$-240A]\ * \(#,##0.00\);_([$$-240A]\ * &quot;-&quot;??_);_(@_)"/>
    <numFmt numFmtId="169" formatCode="0.0"/>
    <numFmt numFmtId="170" formatCode="#,##0.00_ ;\-#,##0.00\ "/>
    <numFmt numFmtId="171" formatCode="_-[$$-240A]\ * #,##0.00_-;\-[$$-240A]\ * #,##0.00_-;_-[$$-240A]\ * &quot;-&quot;??_-;_-@_-"/>
    <numFmt numFmtId="172" formatCode="[$$-240A]\ #,##0.00"/>
  </numFmts>
  <fonts count="33" x14ac:knownFonts="1">
    <font>
      <sz val="10"/>
      <name val="Arial"/>
    </font>
    <font>
      <sz val="11"/>
      <color indexed="8"/>
      <name val="Calibri"/>
      <family val="2"/>
    </font>
    <font>
      <sz val="10"/>
      <name val="Arial"/>
      <family val="2"/>
    </font>
    <font>
      <sz val="10"/>
      <name val="Arial"/>
      <family val="2"/>
    </font>
    <font>
      <sz val="10"/>
      <name val="Arial"/>
      <family val="2"/>
    </font>
    <font>
      <sz val="10"/>
      <name val="Arial Narrow"/>
      <family val="2"/>
    </font>
    <font>
      <b/>
      <sz val="10"/>
      <name val="Arial Narrow"/>
      <family val="2"/>
    </font>
    <font>
      <sz val="10"/>
      <color theme="0"/>
      <name val="Arial Narrow"/>
      <family val="2"/>
    </font>
    <font>
      <sz val="10"/>
      <color theme="1"/>
      <name val="Arial Narrow"/>
      <family val="2"/>
    </font>
    <font>
      <sz val="10"/>
      <color theme="0" tint="-4.9989318521683403E-2"/>
      <name val="Arial Narrow"/>
      <family val="2"/>
    </font>
    <font>
      <b/>
      <i/>
      <sz val="10"/>
      <name val="Arial Narrow"/>
      <family val="2"/>
    </font>
    <font>
      <b/>
      <sz val="10"/>
      <name val="Arial"/>
      <family val="2"/>
    </font>
    <font>
      <b/>
      <sz val="14"/>
      <name val="Arial Narrow"/>
      <family val="2"/>
    </font>
    <font>
      <b/>
      <sz val="12"/>
      <name val="Arial Narrow"/>
      <family val="2"/>
    </font>
    <font>
      <sz val="12"/>
      <name val="Arial Narrow"/>
      <family val="2"/>
    </font>
    <font>
      <b/>
      <sz val="16"/>
      <name val="Arial Narrow"/>
      <family val="2"/>
    </font>
    <font>
      <b/>
      <sz val="72"/>
      <name val="Arial Narrow"/>
      <family val="2"/>
    </font>
    <font>
      <sz val="14"/>
      <name val="Arial Narrow"/>
      <family val="2"/>
    </font>
    <font>
      <sz val="10"/>
      <color rgb="FFFF0000"/>
      <name val="Arial Narrow"/>
      <family val="2"/>
    </font>
    <font>
      <b/>
      <sz val="18"/>
      <name val="Arial Narrow"/>
      <family val="2"/>
    </font>
    <font>
      <b/>
      <sz val="10"/>
      <color rgb="FFFF0000"/>
      <name val="Arial Narrow"/>
      <family val="2"/>
    </font>
    <font>
      <b/>
      <sz val="16"/>
      <color rgb="FFFF0000"/>
      <name val="Arial Narrow"/>
      <family val="2"/>
    </font>
    <font>
      <b/>
      <i/>
      <sz val="18"/>
      <color rgb="FFFF0000"/>
      <name val="Arial Narrow"/>
      <family val="2"/>
    </font>
    <font>
      <b/>
      <sz val="48"/>
      <name val="Arial Narrow"/>
      <family val="2"/>
    </font>
    <font>
      <i/>
      <sz val="14"/>
      <name val="Arial Narrow"/>
      <family val="2"/>
    </font>
    <font>
      <b/>
      <sz val="9"/>
      <name val="Arial Narrow"/>
      <family val="2"/>
    </font>
    <font>
      <b/>
      <sz val="8"/>
      <name val="Arial Narrow"/>
      <family val="2"/>
    </font>
    <font>
      <b/>
      <sz val="14"/>
      <color theme="1"/>
      <name val="Arial Narrow"/>
      <family val="2"/>
    </font>
    <font>
      <sz val="8"/>
      <name val="Arial"/>
      <family val="2"/>
    </font>
    <font>
      <sz val="11"/>
      <name val="Arial Narrow"/>
      <family val="2"/>
    </font>
    <font>
      <b/>
      <sz val="11"/>
      <name val="Arial Narrow"/>
      <family val="2"/>
    </font>
    <font>
      <sz val="11"/>
      <name val="Arial"/>
      <family val="2"/>
    </font>
    <font>
      <sz val="9"/>
      <name val="Arial Narrow"/>
      <family val="2"/>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8" tint="0.79998168889431442"/>
        <bgColor indexed="64"/>
      </patternFill>
    </fill>
  </fills>
  <borders count="53">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medium">
        <color indexed="64"/>
      </bottom>
      <diagonal/>
    </border>
  </borders>
  <cellStyleXfs count="9">
    <xf numFmtId="0" fontId="0" fillId="0" borderId="0"/>
    <xf numFmtId="166" fontId="1" fillId="0" borderId="0" applyFont="0" applyFill="0" applyBorder="0" applyAlignment="0" applyProtection="0"/>
    <xf numFmtId="0" fontId="1" fillId="0" borderId="0"/>
    <xf numFmtId="0" fontId="3" fillId="0" borderId="0"/>
    <xf numFmtId="9" fontId="2" fillId="0" borderId="0" applyFont="0" applyFill="0" applyBorder="0" applyAlignment="0" applyProtection="0"/>
    <xf numFmtId="165" fontId="4"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cellStyleXfs>
  <cellXfs count="341">
    <xf numFmtId="0" fontId="0" fillId="0" borderId="0" xfId="0"/>
    <xf numFmtId="168" fontId="5" fillId="0" borderId="0" xfId="3" applyNumberFormat="1" applyFont="1" applyFill="1" applyBorder="1" applyAlignment="1">
      <alignment horizontal="center" vertical="center"/>
    </xf>
    <xf numFmtId="0" fontId="6" fillId="0" borderId="0" xfId="0" applyFont="1" applyFill="1" applyBorder="1" applyAlignment="1">
      <alignment horizontal="center" vertical="center"/>
    </xf>
    <xf numFmtId="0" fontId="5" fillId="0" borderId="0" xfId="0" applyFont="1" applyFill="1" applyBorder="1" applyAlignment="1">
      <alignment vertical="center"/>
    </xf>
    <xf numFmtId="0" fontId="6" fillId="0" borderId="3" xfId="0" applyFont="1" applyBorder="1" applyAlignment="1">
      <alignment horizontal="center" vertical="center"/>
    </xf>
    <xf numFmtId="9" fontId="6" fillId="0" borderId="0" xfId="4" applyFont="1" applyBorder="1" applyAlignment="1">
      <alignment horizontal="center" vertical="center"/>
    </xf>
    <xf numFmtId="0" fontId="6" fillId="0" borderId="1" xfId="0" applyFont="1" applyFill="1" applyBorder="1" applyAlignment="1">
      <alignment vertical="center"/>
    </xf>
    <xf numFmtId="0" fontId="6" fillId="0" borderId="0" xfId="0" applyFont="1" applyFill="1" applyBorder="1" applyAlignment="1">
      <alignment vertical="center"/>
    </xf>
    <xf numFmtId="0" fontId="6" fillId="4" borderId="9" xfId="0" applyFont="1" applyFill="1" applyBorder="1" applyAlignment="1">
      <alignment horizontal="center" vertical="center" wrapText="1"/>
    </xf>
    <xf numFmtId="0" fontId="5" fillId="0" borderId="0" xfId="0" applyFont="1" applyBorder="1" applyAlignment="1">
      <alignment vertical="center"/>
    </xf>
    <xf numFmtId="0" fontId="5" fillId="0" borderId="3" xfId="0" applyFont="1" applyBorder="1" applyAlignment="1">
      <alignment horizontal="center" vertical="center" wrapText="1"/>
    </xf>
    <xf numFmtId="0" fontId="5" fillId="0" borderId="0" xfId="0" applyFont="1" applyBorder="1" applyAlignment="1">
      <alignment vertical="center" wrapText="1"/>
    </xf>
    <xf numFmtId="165" fontId="5" fillId="0" borderId="0" xfId="5" applyFont="1" applyAlignment="1">
      <alignment vertical="center"/>
    </xf>
    <xf numFmtId="0" fontId="8" fillId="0" borderId="0" xfId="0" applyFont="1" applyAlignment="1">
      <alignment vertical="center"/>
    </xf>
    <xf numFmtId="2" fontId="5" fillId="0" borderId="0" xfId="0" applyNumberFormat="1" applyFont="1" applyAlignment="1">
      <alignment vertical="center"/>
    </xf>
    <xf numFmtId="0" fontId="6" fillId="0" borderId="1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0" xfId="0" applyFont="1" applyAlignment="1">
      <alignment vertical="center"/>
    </xf>
    <xf numFmtId="9" fontId="6" fillId="0" borderId="2" xfId="0" applyNumberFormat="1" applyFont="1" applyFill="1" applyBorder="1" applyAlignment="1">
      <alignment horizontal="center" vertical="center" wrapText="1"/>
    </xf>
    <xf numFmtId="2" fontId="6" fillId="0" borderId="2"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0" fontId="7" fillId="0" borderId="0" xfId="0" applyFont="1" applyAlignment="1">
      <alignment vertical="center"/>
    </xf>
    <xf numFmtId="169" fontId="5" fillId="0" borderId="0" xfId="0" applyNumberFormat="1" applyFont="1" applyAlignment="1">
      <alignment vertical="center"/>
    </xf>
    <xf numFmtId="0" fontId="5" fillId="0" borderId="3" xfId="0" applyFont="1" applyBorder="1" applyAlignment="1">
      <alignment horizontal="center" vertical="center"/>
    </xf>
    <xf numFmtId="0" fontId="5" fillId="0" borderId="0" xfId="0" applyFont="1" applyBorder="1" applyAlignment="1">
      <alignment horizontal="center" vertical="center"/>
    </xf>
    <xf numFmtId="0" fontId="5" fillId="0" borderId="1" xfId="0" applyFont="1" applyBorder="1" applyAlignment="1">
      <alignment horizontal="center" vertical="center"/>
    </xf>
    <xf numFmtId="165" fontId="5" fillId="0" borderId="0" xfId="0" applyNumberFormat="1" applyFont="1" applyAlignment="1">
      <alignment vertical="center"/>
    </xf>
    <xf numFmtId="0" fontId="5" fillId="0" borderId="3" xfId="0" applyFont="1" applyBorder="1" applyAlignment="1">
      <alignment vertical="center"/>
    </xf>
    <xf numFmtId="165" fontId="8" fillId="0" borderId="0" xfId="5" applyFont="1" applyAlignment="1">
      <alignment vertical="center"/>
    </xf>
    <xf numFmtId="165" fontId="9" fillId="0" borderId="0" xfId="0" applyNumberFormat="1" applyFont="1" applyAlignment="1">
      <alignment vertical="center"/>
    </xf>
    <xf numFmtId="0" fontId="9" fillId="0" borderId="0" xfId="0" applyFont="1" applyAlignment="1">
      <alignment vertical="center"/>
    </xf>
    <xf numFmtId="4" fontId="5" fillId="0" borderId="0" xfId="0" applyNumberFormat="1" applyFont="1" applyAlignment="1">
      <alignment vertical="center"/>
    </xf>
    <xf numFmtId="0" fontId="8" fillId="0" borderId="0" xfId="0" applyFont="1" applyBorder="1" applyAlignment="1">
      <alignment vertical="center"/>
    </xf>
    <xf numFmtId="164" fontId="7" fillId="0" borderId="0" xfId="0" applyNumberFormat="1" applyFont="1" applyAlignment="1">
      <alignment vertical="center"/>
    </xf>
    <xf numFmtId="0" fontId="6" fillId="2" borderId="3" xfId="0" applyFont="1" applyFill="1" applyBorder="1" applyAlignment="1">
      <alignment horizontal="center" vertical="center"/>
    </xf>
    <xf numFmtId="0" fontId="6" fillId="2" borderId="0" xfId="0" applyFont="1" applyFill="1" applyBorder="1" applyAlignment="1">
      <alignment horizontal="center" vertical="center"/>
    </xf>
    <xf numFmtId="0" fontId="10" fillId="0" borderId="0"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8" xfId="0" applyFont="1" applyBorder="1" applyAlignment="1">
      <alignment horizontal="center" vertical="center" wrapText="1"/>
    </xf>
    <xf numFmtId="0" fontId="6" fillId="0" borderId="8" xfId="0" applyFont="1" applyBorder="1" applyAlignment="1">
      <alignment horizontal="center" vertical="center" wrapText="1"/>
    </xf>
    <xf numFmtId="0" fontId="5" fillId="0" borderId="3" xfId="0" applyFont="1" applyFill="1" applyBorder="1" applyAlignment="1">
      <alignment vertical="center"/>
    </xf>
    <xf numFmtId="0" fontId="5" fillId="0" borderId="0" xfId="0" applyFont="1" applyFill="1" applyBorder="1" applyAlignment="1">
      <alignment vertical="center" wrapText="1"/>
    </xf>
    <xf numFmtId="166" fontId="5" fillId="0" borderId="0" xfId="0" applyNumberFormat="1" applyFont="1" applyAlignment="1">
      <alignment vertical="center"/>
    </xf>
    <xf numFmtId="0" fontId="15" fillId="8" borderId="10" xfId="0" applyFont="1" applyFill="1" applyBorder="1" applyAlignment="1">
      <alignment horizontal="center" vertical="center"/>
    </xf>
    <xf numFmtId="0" fontId="12" fillId="8" borderId="10" xfId="0" applyFont="1" applyFill="1" applyBorder="1" applyAlignment="1">
      <alignment horizontal="center" vertical="center"/>
    </xf>
    <xf numFmtId="0" fontId="0" fillId="0" borderId="2" xfId="0" applyBorder="1" applyAlignment="1">
      <alignment horizontal="center" vertical="center"/>
    </xf>
    <xf numFmtId="44" fontId="13" fillId="0" borderId="12" xfId="0" applyNumberFormat="1" applyFont="1" applyBorder="1" applyAlignment="1">
      <alignment horizontal="right" vertical="center"/>
    </xf>
    <xf numFmtId="0" fontId="13" fillId="0" borderId="12" xfId="0" applyFont="1" applyBorder="1" applyAlignment="1">
      <alignment vertical="center"/>
    </xf>
    <xf numFmtId="170" fontId="13" fillId="0" borderId="12" xfId="0" applyNumberFormat="1" applyFont="1" applyBorder="1" applyAlignment="1">
      <alignment horizontal="right" vertical="center"/>
    </xf>
    <xf numFmtId="0" fontId="5" fillId="0" borderId="13" xfId="0" applyFont="1" applyFill="1" applyBorder="1" applyAlignment="1">
      <alignment horizontal="center" vertical="center"/>
    </xf>
    <xf numFmtId="0" fontId="5" fillId="0" borderId="2" xfId="0" applyFont="1" applyFill="1" applyBorder="1" applyAlignment="1">
      <alignment horizontal="center" vertical="center"/>
    </xf>
    <xf numFmtId="0" fontId="6" fillId="0" borderId="0" xfId="0" applyFont="1" applyBorder="1" applyAlignment="1">
      <alignment horizontal="center" vertical="center" wrapText="1"/>
    </xf>
    <xf numFmtId="0" fontId="6" fillId="0" borderId="0" xfId="0" applyFont="1" applyBorder="1" applyAlignment="1">
      <alignment vertical="center"/>
    </xf>
    <xf numFmtId="0" fontId="0" fillId="0" borderId="0" xfId="0" applyAlignment="1">
      <alignment horizontal="center" vertical="center"/>
    </xf>
    <xf numFmtId="0" fontId="11" fillId="0" borderId="2" xfId="0" applyFont="1" applyBorder="1" applyAlignment="1">
      <alignment horizontal="center" vertical="center"/>
    </xf>
    <xf numFmtId="0" fontId="6" fillId="3" borderId="21" xfId="0" applyFont="1" applyFill="1" applyBorder="1" applyAlignment="1">
      <alignment horizontal="center" vertical="center"/>
    </xf>
    <xf numFmtId="0" fontId="18" fillId="0" borderId="0" xfId="0" applyFont="1" applyAlignment="1">
      <alignment horizontal="center" vertical="center"/>
    </xf>
    <xf numFmtId="0" fontId="18" fillId="0" borderId="0" xfId="0" applyFont="1" applyAlignment="1">
      <alignment vertical="center"/>
    </xf>
    <xf numFmtId="49" fontId="6" fillId="0" borderId="2" xfId="0" applyNumberFormat="1" applyFont="1" applyFill="1" applyBorder="1" applyAlignment="1">
      <alignment horizontal="center" vertical="center" wrapText="1"/>
    </xf>
    <xf numFmtId="171" fontId="0" fillId="0" borderId="2" xfId="0" applyNumberFormat="1" applyBorder="1"/>
    <xf numFmtId="49" fontId="6" fillId="0" borderId="5" xfId="0" applyNumberFormat="1" applyFont="1" applyFill="1" applyBorder="1" applyAlignment="1">
      <alignment horizontal="center" vertical="center" wrapText="1"/>
    </xf>
    <xf numFmtId="0" fontId="19" fillId="8" borderId="2" xfId="0" applyFont="1" applyFill="1" applyBorder="1" applyAlignment="1">
      <alignment horizontal="center" vertical="center"/>
    </xf>
    <xf numFmtId="0" fontId="6" fillId="0" borderId="0" xfId="0" applyFont="1" applyBorder="1" applyAlignment="1">
      <alignment horizontal="center" vertical="center"/>
    </xf>
    <xf numFmtId="0" fontId="6"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8" fillId="0" borderId="3" xfId="0" applyFont="1" applyFill="1" applyBorder="1" applyAlignment="1">
      <alignment vertical="center"/>
    </xf>
    <xf numFmtId="0" fontId="8" fillId="0" borderId="0" xfId="0" applyFont="1" applyFill="1" applyBorder="1" applyAlignment="1">
      <alignment vertical="center"/>
    </xf>
    <xf numFmtId="0" fontId="15" fillId="9" borderId="10" xfId="0" applyFont="1" applyFill="1" applyBorder="1" applyAlignment="1">
      <alignment horizontal="center" vertical="center"/>
    </xf>
    <xf numFmtId="0" fontId="6" fillId="4" borderId="2" xfId="0" applyFont="1" applyFill="1" applyBorder="1" applyAlignment="1">
      <alignment horizontal="center" vertical="center"/>
    </xf>
    <xf numFmtId="0" fontId="5" fillId="0" borderId="11" xfId="0" applyFont="1" applyFill="1" applyBorder="1" applyAlignment="1">
      <alignment horizontal="center" vertical="center"/>
    </xf>
    <xf numFmtId="0" fontId="6" fillId="4" borderId="11" xfId="0" applyFont="1" applyFill="1" applyBorder="1" applyAlignment="1">
      <alignment horizontal="center" vertical="center"/>
    </xf>
    <xf numFmtId="0" fontId="13" fillId="0" borderId="3" xfId="0" applyFont="1" applyBorder="1" applyAlignment="1">
      <alignment horizontal="center" vertical="center"/>
    </xf>
    <xf numFmtId="0" fontId="13" fillId="0" borderId="0" xfId="0" applyFont="1" applyBorder="1" applyAlignment="1">
      <alignment horizontal="center" vertical="center"/>
    </xf>
    <xf numFmtId="0" fontId="13" fillId="0" borderId="1" xfId="0" applyFont="1" applyBorder="1" applyAlignment="1">
      <alignment horizontal="center" vertical="center"/>
    </xf>
    <xf numFmtId="0" fontId="6" fillId="5" borderId="2" xfId="0" applyFont="1" applyFill="1" applyBorder="1" applyAlignment="1">
      <alignment horizontal="center" vertical="center"/>
    </xf>
    <xf numFmtId="0" fontId="5" fillId="0" borderId="0" xfId="0" applyFont="1" applyBorder="1" applyAlignment="1">
      <alignment horizontal="center" vertical="center" wrapText="1"/>
    </xf>
    <xf numFmtId="9" fontId="5" fillId="0" borderId="0" xfId="4" applyFont="1" applyFill="1" applyBorder="1" applyAlignment="1">
      <alignment horizontal="center" vertical="center"/>
    </xf>
    <xf numFmtId="0" fontId="6" fillId="4" borderId="2" xfId="0" applyFont="1" applyFill="1" applyBorder="1" applyAlignment="1">
      <alignment horizontal="center" vertical="center" wrapText="1"/>
    </xf>
    <xf numFmtId="0" fontId="16" fillId="0" borderId="1" xfId="0" applyFont="1" applyFill="1" applyBorder="1" applyAlignment="1">
      <alignment horizontal="center" vertical="center"/>
    </xf>
    <xf numFmtId="0" fontId="13" fillId="0" borderId="5" xfId="0" applyFont="1" applyBorder="1" applyAlignment="1">
      <alignment vertical="center"/>
    </xf>
    <xf numFmtId="0" fontId="6" fillId="4"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3"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168" fontId="5" fillId="0" borderId="3" xfId="3" applyNumberFormat="1" applyFont="1" applyFill="1" applyBorder="1" applyAlignment="1">
      <alignment horizontal="center" vertical="center"/>
    </xf>
    <xf numFmtId="168" fontId="5" fillId="0" borderId="1" xfId="3" applyNumberFormat="1" applyFont="1" applyFill="1" applyBorder="1" applyAlignment="1">
      <alignment horizontal="center" vertical="center"/>
    </xf>
    <xf numFmtId="0" fontId="6" fillId="0" borderId="1" xfId="0" applyFont="1" applyBorder="1" applyAlignment="1">
      <alignment vertical="center"/>
    </xf>
    <xf numFmtId="0" fontId="8" fillId="0" borderId="1" xfId="0" applyFont="1" applyBorder="1" applyAlignment="1">
      <alignment vertical="center"/>
    </xf>
    <xf numFmtId="0" fontId="5" fillId="0" borderId="31" xfId="0" applyFont="1" applyBorder="1" applyAlignment="1">
      <alignment vertical="center"/>
    </xf>
    <xf numFmtId="0" fontId="5" fillId="0" borderId="29" xfId="0" applyFont="1" applyBorder="1" applyAlignment="1">
      <alignment vertical="center"/>
    </xf>
    <xf numFmtId="0" fontId="5" fillId="0" borderId="30" xfId="0" applyFont="1" applyBorder="1" applyAlignment="1">
      <alignment vertical="center"/>
    </xf>
    <xf numFmtId="0" fontId="6" fillId="0" borderId="3" xfId="0" applyFont="1" applyFill="1" applyBorder="1" applyAlignment="1">
      <alignment vertical="center" wrapText="1"/>
    </xf>
    <xf numFmtId="0" fontId="10" fillId="0" borderId="8" xfId="0" applyFont="1" applyBorder="1" applyAlignment="1">
      <alignment horizontal="center" vertical="center" wrapText="1"/>
    </xf>
    <xf numFmtId="0" fontId="6" fillId="3" borderId="21" xfId="0" applyFont="1" applyFill="1" applyBorder="1" applyAlignment="1">
      <alignment horizontal="center" vertical="center" wrapText="1"/>
    </xf>
    <xf numFmtId="165" fontId="6" fillId="0" borderId="13" xfId="0" applyNumberFormat="1" applyFont="1" applyFill="1" applyBorder="1" applyAlignment="1">
      <alignment horizontal="center" vertical="center" wrapText="1"/>
    </xf>
    <xf numFmtId="0" fontId="5" fillId="0" borderId="0" xfId="0" applyFont="1" applyBorder="1" applyAlignment="1">
      <alignment horizontal="center" vertical="center" wrapText="1"/>
    </xf>
    <xf numFmtId="0" fontId="6" fillId="4" borderId="11" xfId="0" applyFont="1" applyFill="1" applyBorder="1" applyAlignment="1">
      <alignment vertical="center"/>
    </xf>
    <xf numFmtId="9" fontId="5" fillId="0" borderId="2" xfId="4" applyFont="1" applyFill="1" applyBorder="1" applyAlignment="1">
      <alignment vertical="center"/>
    </xf>
    <xf numFmtId="4" fontId="6" fillId="0" borderId="13" xfId="0" applyNumberFormat="1" applyFont="1" applyFill="1" applyBorder="1" applyAlignment="1">
      <alignment horizontal="center" vertical="center" wrapText="1"/>
    </xf>
    <xf numFmtId="0" fontId="5" fillId="0" borderId="11" xfId="0" applyFont="1" applyFill="1" applyBorder="1" applyAlignment="1">
      <alignment horizontal="center" vertical="center"/>
    </xf>
    <xf numFmtId="0" fontId="5" fillId="0" borderId="13" xfId="0" applyFont="1" applyFill="1" applyBorder="1" applyAlignment="1">
      <alignment horizontal="center" vertical="center"/>
    </xf>
    <xf numFmtId="0" fontId="6" fillId="4" borderId="2" xfId="0" applyFont="1" applyFill="1" applyBorder="1" applyAlignment="1">
      <alignment horizontal="center" vertical="center" wrapText="1"/>
    </xf>
    <xf numFmtId="0" fontId="17" fillId="0" borderId="11" xfId="0" applyFont="1" applyFill="1" applyBorder="1" applyAlignment="1">
      <alignment horizontal="center" vertical="center"/>
    </xf>
    <xf numFmtId="0" fontId="17" fillId="0" borderId="12" xfId="0" applyFont="1" applyFill="1" applyBorder="1" applyAlignment="1">
      <alignment horizontal="center" vertical="center"/>
    </xf>
    <xf numFmtId="168" fontId="21" fillId="0" borderId="3" xfId="3" applyNumberFormat="1" applyFont="1" applyFill="1" applyBorder="1" applyAlignment="1">
      <alignment vertical="center"/>
    </xf>
    <xf numFmtId="168" fontId="21" fillId="0" borderId="0" xfId="3" applyNumberFormat="1" applyFont="1" applyFill="1" applyBorder="1" applyAlignment="1">
      <alignment vertical="center"/>
    </xf>
    <xf numFmtId="0" fontId="13" fillId="0" borderId="0" xfId="0" applyFont="1" applyBorder="1" applyAlignment="1">
      <alignment vertical="center"/>
    </xf>
    <xf numFmtId="0" fontId="13" fillId="0" borderId="1" xfId="0" applyFont="1" applyBorder="1" applyAlignment="1">
      <alignment vertical="center"/>
    </xf>
    <xf numFmtId="170" fontId="13" fillId="0" borderId="10" xfId="0" applyNumberFormat="1" applyFont="1" applyBorder="1" applyAlignment="1">
      <alignment horizontal="right" vertical="center"/>
    </xf>
    <xf numFmtId="49" fontId="12" fillId="0" borderId="0" xfId="3" applyNumberFormat="1" applyFont="1" applyFill="1" applyBorder="1" applyAlignment="1">
      <alignment vertical="center" wrapText="1"/>
    </xf>
    <xf numFmtId="168" fontId="25" fillId="0" borderId="2" xfId="3" applyNumberFormat="1" applyFont="1" applyFill="1" applyBorder="1" applyAlignment="1">
      <alignment vertical="center"/>
    </xf>
    <xf numFmtId="0" fontId="6" fillId="3" borderId="0" xfId="0" applyFont="1" applyFill="1" applyBorder="1" applyAlignment="1">
      <alignment horizontal="center" vertical="center"/>
    </xf>
    <xf numFmtId="0" fontId="26" fillId="4" borderId="2" xfId="0" applyFont="1" applyFill="1" applyBorder="1" applyAlignment="1">
      <alignment horizontal="center" vertical="center" wrapText="1"/>
    </xf>
    <xf numFmtId="0" fontId="6" fillId="4" borderId="13" xfId="0" applyFont="1" applyFill="1" applyBorder="1" applyAlignment="1">
      <alignment horizontal="center" vertical="center"/>
    </xf>
    <xf numFmtId="0" fontId="24" fillId="0" borderId="0" xfId="0" applyFont="1" applyBorder="1" applyAlignment="1">
      <alignment horizontal="center" vertical="center" wrapText="1"/>
    </xf>
    <xf numFmtId="0" fontId="6" fillId="4" borderId="2" xfId="0" applyFont="1" applyFill="1" applyBorder="1" applyAlignment="1">
      <alignment horizontal="center" vertical="center" wrapText="1"/>
    </xf>
    <xf numFmtId="0" fontId="13" fillId="0" borderId="0" xfId="0" applyFont="1" applyBorder="1" applyAlignment="1">
      <alignment horizontal="center" vertical="center"/>
    </xf>
    <xf numFmtId="0" fontId="17" fillId="0" borderId="12" xfId="0" applyFont="1" applyFill="1" applyBorder="1" applyAlignment="1">
      <alignment horizontal="center" vertical="center"/>
    </xf>
    <xf numFmtId="0" fontId="5" fillId="0" borderId="12" xfId="0" applyFont="1" applyFill="1" applyBorder="1" applyAlignment="1">
      <alignment horizontal="center" vertical="center"/>
    </xf>
    <xf numFmtId="9" fontId="5" fillId="0" borderId="2" xfId="4" applyFont="1" applyFill="1" applyBorder="1" applyAlignment="1">
      <alignment horizontal="center" vertical="center"/>
    </xf>
    <xf numFmtId="3" fontId="5" fillId="0" borderId="11" xfId="0" applyNumberFormat="1" applyFont="1" applyFill="1" applyBorder="1" applyAlignment="1">
      <alignment horizontal="center" vertical="center"/>
    </xf>
    <xf numFmtId="3" fontId="5" fillId="0" borderId="2" xfId="0" applyNumberFormat="1" applyFont="1" applyFill="1" applyBorder="1" applyAlignment="1">
      <alignment horizontal="center" vertical="center"/>
    </xf>
    <xf numFmtId="9" fontId="6" fillId="0" borderId="2" xfId="4" applyFont="1" applyFill="1" applyBorder="1" applyAlignment="1">
      <alignment horizontal="center" vertical="center" wrapText="1"/>
    </xf>
    <xf numFmtId="172" fontId="6" fillId="0" borderId="2" xfId="0" applyNumberFormat="1" applyFont="1" applyFill="1" applyBorder="1" applyAlignment="1">
      <alignment horizontal="center" vertical="center" wrapText="1"/>
    </xf>
    <xf numFmtId="168" fontId="21" fillId="0" borderId="0" xfId="3" applyNumberFormat="1" applyFont="1" applyFill="1" applyBorder="1" applyAlignment="1">
      <alignment horizontal="center" vertical="center"/>
    </xf>
    <xf numFmtId="168" fontId="13" fillId="0" borderId="0" xfId="3" applyNumberFormat="1" applyFont="1" applyFill="1" applyBorder="1" applyAlignment="1">
      <alignment vertical="center"/>
    </xf>
    <xf numFmtId="0" fontId="5" fillId="0" borderId="0" xfId="0" applyFont="1" applyFill="1" applyAlignment="1">
      <alignment vertical="center"/>
    </xf>
    <xf numFmtId="49" fontId="27" fillId="0" borderId="0" xfId="3" applyNumberFormat="1" applyFont="1" applyFill="1" applyBorder="1" applyAlignment="1">
      <alignment horizontal="center" vertical="center" wrapText="1"/>
    </xf>
    <xf numFmtId="14" fontId="6" fillId="0" borderId="2"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wrapText="1"/>
    </xf>
    <xf numFmtId="9" fontId="6" fillId="0" borderId="2" xfId="0" applyNumberFormat="1" applyFont="1" applyFill="1" applyBorder="1" applyAlignment="1">
      <alignment horizontal="left" vertical="center" wrapText="1"/>
    </xf>
    <xf numFmtId="8" fontId="13" fillId="0" borderId="10" xfId="0" applyNumberFormat="1" applyFont="1" applyBorder="1" applyAlignment="1">
      <alignment horizontal="right" vertical="center"/>
    </xf>
    <xf numFmtId="37" fontId="13" fillId="0" borderId="0" xfId="3" applyNumberFormat="1" applyFont="1" applyFill="1" applyBorder="1" applyAlignment="1">
      <alignment horizontal="center" vertical="center"/>
    </xf>
    <xf numFmtId="168" fontId="29" fillId="0" borderId="0" xfId="3" applyNumberFormat="1" applyFont="1" applyFill="1" applyBorder="1" applyAlignment="1">
      <alignment horizontal="center" vertical="center" wrapText="1"/>
    </xf>
    <xf numFmtId="168" fontId="14" fillId="0" borderId="0" xfId="3" applyNumberFormat="1" applyFont="1" applyFill="1" applyBorder="1" applyAlignment="1">
      <alignment horizontal="center" vertical="center" wrapText="1"/>
    </xf>
    <xf numFmtId="0" fontId="6" fillId="0" borderId="3" xfId="0" applyFont="1" applyFill="1" applyBorder="1" applyAlignment="1">
      <alignment horizontal="center" vertical="center"/>
    </xf>
    <xf numFmtId="9" fontId="6" fillId="0" borderId="2" xfId="4" applyNumberFormat="1" applyFont="1" applyFill="1" applyBorder="1" applyAlignment="1">
      <alignment horizontal="center" vertical="center" wrapText="1"/>
    </xf>
    <xf numFmtId="0" fontId="5" fillId="0" borderId="0" xfId="0" applyFont="1" applyBorder="1" applyAlignment="1">
      <alignment horizontal="center" vertical="center" wrapText="1"/>
    </xf>
    <xf numFmtId="0" fontId="6" fillId="0" borderId="49" xfId="0" applyFont="1" applyFill="1" applyBorder="1" applyAlignment="1">
      <alignment horizontal="center" vertical="center" wrapText="1"/>
    </xf>
    <xf numFmtId="2" fontId="6" fillId="11" borderId="10" xfId="0" applyNumberFormat="1" applyFont="1" applyFill="1" applyBorder="1" applyAlignment="1">
      <alignment vertical="center"/>
    </xf>
    <xf numFmtId="172" fontId="6" fillId="0" borderId="49" xfId="0" applyNumberFormat="1" applyFont="1" applyFill="1" applyBorder="1" applyAlignment="1">
      <alignment horizontal="center" vertical="center" wrapText="1"/>
    </xf>
    <xf numFmtId="0" fontId="6" fillId="11" borderId="10" xfId="0" applyFont="1" applyFill="1" applyBorder="1" applyAlignment="1">
      <alignment horizontal="right" vertical="center"/>
    </xf>
    <xf numFmtId="167" fontId="13" fillId="0" borderId="11" xfId="0" applyNumberFormat="1" applyFont="1" applyFill="1" applyBorder="1" applyAlignment="1">
      <alignment horizontal="center" vertical="center"/>
    </xf>
    <xf numFmtId="49" fontId="6" fillId="0" borderId="50" xfId="0" applyNumberFormat="1" applyFont="1" applyFill="1" applyBorder="1" applyAlignment="1">
      <alignment horizontal="center" vertical="center" wrapText="1"/>
    </xf>
    <xf numFmtId="0" fontId="13" fillId="11" borderId="10" xfId="0" applyFont="1" applyFill="1" applyBorder="1" applyAlignment="1">
      <alignment horizontal="center" vertical="center" wrapText="1"/>
    </xf>
    <xf numFmtId="49" fontId="12" fillId="0" borderId="2" xfId="3" applyNumberFormat="1" applyFont="1" applyFill="1" applyBorder="1" applyAlignment="1">
      <alignment horizontal="center" vertical="center" wrapText="1"/>
    </xf>
    <xf numFmtId="0" fontId="6" fillId="7" borderId="6" xfId="0" applyFont="1" applyFill="1" applyBorder="1" applyAlignment="1">
      <alignment horizontal="center" vertical="center"/>
    </xf>
    <xf numFmtId="0" fontId="19" fillId="8" borderId="6" xfId="0" applyFont="1" applyFill="1" applyBorder="1" applyAlignment="1">
      <alignment horizontal="center" vertical="center"/>
    </xf>
    <xf numFmtId="168" fontId="25" fillId="0" borderId="0" xfId="3" applyNumberFormat="1" applyFont="1" applyFill="1" applyBorder="1" applyAlignment="1">
      <alignment vertical="center" wrapText="1"/>
    </xf>
    <xf numFmtId="0" fontId="13" fillId="0" borderId="0" xfId="0" applyFont="1" applyFill="1" applyBorder="1" applyAlignment="1">
      <alignment horizontal="center" vertical="center"/>
    </xf>
    <xf numFmtId="168" fontId="25" fillId="10" borderId="10" xfId="3" applyNumberFormat="1" applyFont="1" applyFill="1" applyBorder="1" applyAlignment="1">
      <alignment vertical="center" wrapText="1"/>
    </xf>
    <xf numFmtId="0" fontId="13" fillId="8" borderId="10" xfId="0" applyFont="1" applyFill="1" applyBorder="1" applyAlignment="1">
      <alignment horizontal="center" vertical="center"/>
    </xf>
    <xf numFmtId="0" fontId="6" fillId="12" borderId="2" xfId="0" applyFont="1" applyFill="1" applyBorder="1" applyAlignment="1">
      <alignment horizontal="center" vertical="center"/>
    </xf>
    <xf numFmtId="168" fontId="13" fillId="0" borderId="0" xfId="3" applyNumberFormat="1" applyFont="1" applyFill="1" applyBorder="1" applyAlignment="1">
      <alignment horizontal="center" vertical="center" wrapText="1"/>
    </xf>
    <xf numFmtId="168" fontId="13" fillId="15" borderId="23" xfId="3" applyNumberFormat="1" applyFont="1" applyFill="1" applyBorder="1" applyAlignment="1">
      <alignment horizontal="center" vertical="center"/>
    </xf>
    <xf numFmtId="168" fontId="25" fillId="0" borderId="2" xfId="3" applyNumberFormat="1" applyFont="1" applyFill="1" applyBorder="1" applyAlignment="1">
      <alignment vertical="center" wrapText="1"/>
    </xf>
    <xf numFmtId="168" fontId="5" fillId="0" borderId="41" xfId="3" applyNumberFormat="1" applyFont="1" applyFill="1" applyBorder="1" applyAlignment="1">
      <alignment horizontal="center" vertical="center"/>
    </xf>
    <xf numFmtId="168" fontId="5" fillId="0" borderId="7" xfId="3" applyNumberFormat="1" applyFont="1" applyFill="1" applyBorder="1" applyAlignment="1">
      <alignment horizontal="center" vertical="center"/>
    </xf>
    <xf numFmtId="0" fontId="30" fillId="3" borderId="1" xfId="0" applyFont="1" applyFill="1" applyBorder="1" applyAlignment="1">
      <alignment horizontal="center" vertical="center" wrapText="1"/>
    </xf>
    <xf numFmtId="0" fontId="19" fillId="8" borderId="10" xfId="0" applyFont="1" applyFill="1" applyBorder="1" applyAlignment="1">
      <alignment horizontal="center" vertical="center"/>
    </xf>
    <xf numFmtId="0" fontId="19" fillId="8" borderId="45" xfId="0" applyFont="1" applyFill="1" applyBorder="1" applyAlignment="1">
      <alignment horizontal="center" vertical="center"/>
    </xf>
    <xf numFmtId="0" fontId="19" fillId="8" borderId="48" xfId="0" applyFont="1" applyFill="1" applyBorder="1" applyAlignment="1">
      <alignment horizontal="center" vertical="center"/>
    </xf>
    <xf numFmtId="49" fontId="12" fillId="0" borderId="2" xfId="3" applyNumberFormat="1" applyFont="1" applyFill="1" applyBorder="1" applyAlignment="1">
      <alignment vertical="center" wrapText="1"/>
    </xf>
    <xf numFmtId="0" fontId="12" fillId="8" borderId="2" xfId="0" applyFont="1" applyFill="1" applyBorder="1" applyAlignment="1">
      <alignment horizontal="center" vertical="center"/>
    </xf>
    <xf numFmtId="0" fontId="6" fillId="3" borderId="52" xfId="0" applyFont="1" applyFill="1" applyBorder="1" applyAlignment="1">
      <alignment horizontal="center" vertical="center" wrapText="1"/>
    </xf>
    <xf numFmtId="0" fontId="6" fillId="3" borderId="42" xfId="0" applyFont="1" applyFill="1" applyBorder="1" applyAlignment="1">
      <alignment horizontal="center" vertical="center"/>
    </xf>
    <xf numFmtId="0" fontId="6" fillId="0" borderId="44" xfId="0" applyFont="1" applyFill="1" applyBorder="1" applyAlignment="1">
      <alignment horizontal="center" vertical="center" wrapText="1"/>
    </xf>
    <xf numFmtId="0" fontId="6" fillId="0" borderId="45"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49" fontId="12" fillId="0" borderId="11" xfId="3" applyNumberFormat="1" applyFont="1" applyFill="1" applyBorder="1" applyAlignment="1">
      <alignment horizontal="center" vertical="center" wrapText="1"/>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14" fontId="6" fillId="0" borderId="49" xfId="0" applyNumberFormat="1" applyFont="1" applyFill="1" applyBorder="1" applyAlignment="1">
      <alignment horizontal="center" vertical="center" wrapText="1"/>
    </xf>
    <xf numFmtId="0" fontId="6" fillId="0" borderId="0" xfId="0" applyFont="1" applyFill="1" applyBorder="1" applyAlignment="1">
      <alignment horizontal="right" vertical="center"/>
    </xf>
    <xf numFmtId="2" fontId="20" fillId="0" borderId="2" xfId="0" applyNumberFormat="1" applyFont="1" applyFill="1" applyBorder="1" applyAlignment="1">
      <alignment horizontal="center" vertical="center" wrapText="1"/>
    </xf>
    <xf numFmtId="168" fontId="13" fillId="15" borderId="38" xfId="3" applyNumberFormat="1" applyFont="1" applyFill="1" applyBorder="1" applyAlignment="1">
      <alignment horizontal="center" vertical="center" wrapText="1"/>
    </xf>
    <xf numFmtId="168" fontId="32" fillId="0" borderId="2" xfId="3" applyNumberFormat="1" applyFont="1" applyFill="1" applyBorder="1" applyAlignment="1">
      <alignment vertical="center" wrapText="1"/>
    </xf>
    <xf numFmtId="0" fontId="6"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1" xfId="0" applyFont="1" applyFill="1" applyBorder="1" applyAlignment="1">
      <alignment horizontal="left" vertical="center" wrapText="1"/>
    </xf>
    <xf numFmtId="168" fontId="13" fillId="15" borderId="39" xfId="3" applyNumberFormat="1" applyFont="1" applyFill="1" applyBorder="1" applyAlignment="1">
      <alignment horizontal="center" vertical="center"/>
    </xf>
    <xf numFmtId="168" fontId="13" fillId="15" borderId="51" xfId="3" applyNumberFormat="1" applyFont="1" applyFill="1" applyBorder="1" applyAlignment="1">
      <alignment horizontal="center" vertical="center"/>
    </xf>
    <xf numFmtId="0" fontId="32" fillId="0" borderId="11" xfId="3" applyNumberFormat="1" applyFont="1" applyFill="1" applyBorder="1" applyAlignment="1">
      <alignment horizontal="center" vertical="center" wrapText="1"/>
    </xf>
    <xf numFmtId="0" fontId="32" fillId="0" borderId="12" xfId="3" applyNumberFormat="1" applyFont="1" applyFill="1" applyBorder="1" applyAlignment="1">
      <alignment horizontal="center" vertical="center" wrapText="1"/>
    </xf>
    <xf numFmtId="0" fontId="32" fillId="0" borderId="13" xfId="3" applyNumberFormat="1" applyFont="1" applyFill="1" applyBorder="1" applyAlignment="1">
      <alignment horizontal="center" vertical="center" wrapText="1"/>
    </xf>
    <xf numFmtId="0" fontId="6" fillId="4" borderId="4"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12" xfId="0" applyFont="1" applyFill="1" applyBorder="1" applyAlignment="1">
      <alignment horizontal="center" vertical="center"/>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xf numFmtId="0" fontId="5" fillId="0" borderId="35" xfId="0" applyFont="1" applyFill="1" applyBorder="1" applyAlignment="1">
      <alignment horizontal="left" vertical="center"/>
    </xf>
    <xf numFmtId="0" fontId="5" fillId="0" borderId="16" xfId="0" applyFont="1" applyFill="1" applyBorder="1" applyAlignment="1">
      <alignment horizontal="left" vertical="center"/>
    </xf>
    <xf numFmtId="0" fontId="5" fillId="0" borderId="17" xfId="0" applyFont="1" applyFill="1" applyBorder="1" applyAlignment="1">
      <alignment horizontal="left" vertical="center"/>
    </xf>
    <xf numFmtId="0" fontId="12" fillId="7" borderId="14" xfId="0" applyFont="1" applyFill="1" applyBorder="1" applyAlignment="1">
      <alignment horizontal="center" vertical="center" wrapText="1"/>
    </xf>
    <xf numFmtId="0" fontId="12" fillId="7" borderId="8" xfId="0" applyFont="1" applyFill="1" applyBorder="1" applyAlignment="1">
      <alignment horizontal="center" vertical="center" wrapText="1"/>
    </xf>
    <xf numFmtId="0" fontId="12" fillId="7" borderId="26" xfId="0" applyFont="1" applyFill="1" applyBorder="1" applyAlignment="1">
      <alignment horizontal="center" vertical="center" wrapText="1"/>
    </xf>
    <xf numFmtId="0" fontId="6" fillId="0" borderId="35" xfId="0" applyFont="1" applyFill="1" applyBorder="1" applyAlignment="1">
      <alignment horizontal="left" vertical="center"/>
    </xf>
    <xf numFmtId="0" fontId="6" fillId="0" borderId="16" xfId="0" applyFont="1" applyFill="1" applyBorder="1" applyAlignment="1">
      <alignment horizontal="left" vertical="center"/>
    </xf>
    <xf numFmtId="0" fontId="6" fillId="0" borderId="17" xfId="0" applyFont="1" applyFill="1" applyBorder="1" applyAlignment="1">
      <alignment horizontal="left" vertical="center"/>
    </xf>
    <xf numFmtId="0" fontId="6" fillId="0" borderId="4" xfId="0" applyFont="1" applyFill="1" applyBorder="1" applyAlignment="1">
      <alignment horizontal="left" vertical="center"/>
    </xf>
    <xf numFmtId="0" fontId="6" fillId="0" borderId="2" xfId="0" applyFont="1" applyFill="1" applyBorder="1" applyAlignment="1">
      <alignment horizontal="left" vertical="center"/>
    </xf>
    <xf numFmtId="0" fontId="6" fillId="0" borderId="4"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9" xfId="0" applyFont="1" applyFill="1" applyBorder="1" applyAlignment="1">
      <alignment horizontal="left" vertical="center" wrapText="1"/>
    </xf>
    <xf numFmtId="0" fontId="6" fillId="10" borderId="4" xfId="0" applyFont="1" applyFill="1" applyBorder="1" applyAlignment="1">
      <alignment horizontal="left" vertical="center" wrapText="1"/>
    </xf>
    <xf numFmtId="0" fontId="5" fillId="10" borderId="2" xfId="0" applyFont="1" applyFill="1" applyBorder="1" applyAlignment="1">
      <alignment horizontal="left" vertical="center" wrapText="1"/>
    </xf>
    <xf numFmtId="0" fontId="5" fillId="10" borderId="9" xfId="0" applyFont="1" applyFill="1" applyBorder="1" applyAlignment="1">
      <alignment horizontal="left" vertical="center" wrapText="1"/>
    </xf>
    <xf numFmtId="0" fontId="6" fillId="14" borderId="18" xfId="0" applyFont="1" applyFill="1" applyBorder="1" applyAlignment="1">
      <alignment horizontal="center" vertical="center"/>
    </xf>
    <xf numFmtId="0" fontId="6" fillId="14" borderId="19" xfId="0" applyFont="1" applyFill="1" applyBorder="1" applyAlignment="1">
      <alignment horizontal="center" vertical="center"/>
    </xf>
    <xf numFmtId="0" fontId="6" fillId="14" borderId="28" xfId="0" applyFont="1" applyFill="1" applyBorder="1" applyAlignment="1">
      <alignment horizontal="center" vertical="center"/>
    </xf>
    <xf numFmtId="0" fontId="6" fillId="14" borderId="20" xfId="0" applyFont="1" applyFill="1" applyBorder="1" applyAlignment="1">
      <alignment horizontal="center" vertical="center"/>
    </xf>
    <xf numFmtId="49" fontId="6" fillId="3" borderId="18" xfId="3" applyNumberFormat="1"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5" fillId="0" borderId="46" xfId="0" applyFont="1" applyBorder="1" applyAlignment="1">
      <alignment horizontal="left" vertical="center" wrapText="1"/>
    </xf>
    <xf numFmtId="0" fontId="0" fillId="0" borderId="47" xfId="0" applyBorder="1" applyAlignment="1">
      <alignment horizontal="left" vertical="center" wrapText="1"/>
    </xf>
    <xf numFmtId="0" fontId="0" fillId="0" borderId="47" xfId="0" applyBorder="1" applyAlignment="1">
      <alignment vertical="center" wrapText="1"/>
    </xf>
    <xf numFmtId="168" fontId="30" fillId="13" borderId="27" xfId="3" applyNumberFormat="1" applyFont="1" applyFill="1" applyBorder="1" applyAlignment="1">
      <alignment horizontal="center" vertical="center" wrapText="1"/>
    </xf>
    <xf numFmtId="0" fontId="31" fillId="13" borderId="28" xfId="0" applyFont="1" applyFill="1" applyBorder="1" applyAlignment="1">
      <alignment horizontal="center" vertical="center"/>
    </xf>
    <xf numFmtId="0" fontId="31" fillId="13" borderId="40" xfId="0" applyFont="1" applyFill="1" applyBorder="1" applyAlignment="1">
      <alignment horizontal="center" vertical="center"/>
    </xf>
    <xf numFmtId="37" fontId="13" fillId="0" borderId="0" xfId="3" applyNumberFormat="1" applyFont="1" applyFill="1" applyBorder="1" applyAlignment="1">
      <alignment horizontal="center" vertical="center"/>
    </xf>
    <xf numFmtId="0" fontId="0" fillId="0" borderId="0" xfId="0" applyFill="1" applyBorder="1" applyAlignment="1">
      <alignment horizontal="center" vertical="center"/>
    </xf>
    <xf numFmtId="49" fontId="12" fillId="0" borderId="2" xfId="3" applyNumberFormat="1" applyFont="1" applyFill="1" applyBorder="1" applyAlignment="1">
      <alignment horizontal="center" vertical="center" wrapText="1"/>
    </xf>
    <xf numFmtId="0" fontId="6" fillId="3" borderId="37" xfId="0" applyFont="1" applyFill="1" applyBorder="1" applyAlignment="1">
      <alignment horizontal="center" vertical="center" wrapText="1"/>
    </xf>
    <xf numFmtId="0" fontId="6" fillId="3" borderId="52" xfId="0" applyFont="1" applyFill="1" applyBorder="1" applyAlignment="1">
      <alignment horizontal="center" vertical="center" wrapText="1"/>
    </xf>
    <xf numFmtId="168" fontId="21" fillId="0" borderId="2" xfId="3" applyNumberFormat="1" applyFont="1" applyFill="1" applyBorder="1" applyAlignment="1">
      <alignment horizontal="center" vertical="center"/>
    </xf>
    <xf numFmtId="168" fontId="21" fillId="0" borderId="49" xfId="3" applyNumberFormat="1" applyFont="1" applyFill="1" applyBorder="1" applyAlignment="1">
      <alignment horizontal="center" vertical="center"/>
    </xf>
    <xf numFmtId="49" fontId="12" fillId="0" borderId="11" xfId="3" applyNumberFormat="1" applyFont="1" applyFill="1" applyBorder="1" applyAlignment="1">
      <alignment horizontal="center" vertical="center" wrapText="1"/>
    </xf>
    <xf numFmtId="0" fontId="13" fillId="0" borderId="32" xfId="0" applyFont="1" applyBorder="1" applyAlignment="1">
      <alignment horizontal="center" vertical="center"/>
    </xf>
    <xf numFmtId="0" fontId="13" fillId="0" borderId="33" xfId="0" applyFont="1" applyBorder="1" applyAlignment="1">
      <alignment horizontal="center" vertical="center"/>
    </xf>
    <xf numFmtId="0" fontId="14" fillId="0" borderId="33" xfId="0" applyFont="1" applyBorder="1" applyAlignment="1">
      <alignment vertical="center"/>
    </xf>
    <xf numFmtId="0" fontId="14" fillId="0" borderId="34" xfId="0" applyFont="1" applyBorder="1" applyAlignment="1">
      <alignment vertical="center"/>
    </xf>
    <xf numFmtId="0" fontId="13" fillId="0" borderId="22" xfId="0" applyFont="1" applyBorder="1" applyAlignment="1">
      <alignment horizontal="center" vertical="center"/>
    </xf>
    <xf numFmtId="0" fontId="13" fillId="0" borderId="12" xfId="0" applyFont="1" applyBorder="1" applyAlignment="1">
      <alignment horizontal="center" vertical="center"/>
    </xf>
    <xf numFmtId="0" fontId="14" fillId="0" borderId="12" xfId="0" applyFont="1" applyBorder="1" applyAlignment="1">
      <alignment vertical="center"/>
    </xf>
    <xf numFmtId="0" fontId="14" fillId="0" borderId="5" xfId="0" applyFont="1" applyBorder="1" applyAlignment="1">
      <alignment vertical="center"/>
    </xf>
    <xf numFmtId="0" fontId="13" fillId="0" borderId="3" xfId="0" applyFont="1" applyBorder="1" applyAlignment="1">
      <alignment horizontal="center" vertical="center"/>
    </xf>
    <xf numFmtId="0" fontId="13" fillId="0" borderId="0" xfId="0" applyFont="1" applyBorder="1" applyAlignment="1">
      <alignment horizontal="center" vertical="center"/>
    </xf>
    <xf numFmtId="0" fontId="13" fillId="0" borderId="1" xfId="0" applyFont="1" applyBorder="1" applyAlignment="1">
      <alignment horizontal="center" vertical="center"/>
    </xf>
    <xf numFmtId="0" fontId="13" fillId="0" borderId="5" xfId="0" applyFont="1" applyBorder="1" applyAlignment="1">
      <alignment horizontal="center" vertical="center"/>
    </xf>
    <xf numFmtId="0" fontId="13" fillId="0" borderId="22"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22" xfId="0" applyFont="1" applyBorder="1" applyAlignment="1">
      <alignment horizontal="right" vertical="center"/>
    </xf>
    <xf numFmtId="0" fontId="13" fillId="0" borderId="12" xfId="0" applyFont="1" applyBorder="1" applyAlignment="1">
      <alignment horizontal="right" vertical="center"/>
    </xf>
    <xf numFmtId="0" fontId="13" fillId="0" borderId="35" xfId="0" applyFont="1" applyBorder="1" applyAlignment="1">
      <alignment horizontal="right" vertical="center"/>
    </xf>
    <xf numFmtId="0" fontId="13" fillId="0" borderId="16" xfId="0" applyFont="1" applyBorder="1" applyAlignment="1">
      <alignment horizontal="right" vertical="center"/>
    </xf>
    <xf numFmtId="0" fontId="23" fillId="8" borderId="23" xfId="0" applyFont="1" applyFill="1" applyBorder="1" applyAlignment="1">
      <alignment horizontal="center" vertical="center"/>
    </xf>
    <xf numFmtId="0" fontId="23" fillId="8" borderId="25" xfId="0" applyFont="1" applyFill="1" applyBorder="1" applyAlignment="1">
      <alignment horizontal="center" vertical="center"/>
    </xf>
    <xf numFmtId="0" fontId="23" fillId="8" borderId="24"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3" xfId="0" applyFont="1" applyFill="1" applyBorder="1" applyAlignment="1">
      <alignment horizontal="center" vertical="center"/>
    </xf>
    <xf numFmtId="0" fontId="6" fillId="4" borderId="12" xfId="0" applyFont="1" applyFill="1" applyBorder="1" applyAlignment="1">
      <alignment horizontal="center" vertical="center"/>
    </xf>
    <xf numFmtId="0" fontId="5" fillId="0" borderId="12" xfId="0" applyFont="1" applyFill="1" applyBorder="1" applyAlignment="1">
      <alignment horizontal="center" vertical="center"/>
    </xf>
    <xf numFmtId="0" fontId="6" fillId="4" borderId="11" xfId="0" applyFont="1" applyFill="1" applyBorder="1" applyAlignment="1">
      <alignment horizontal="center" vertical="center"/>
    </xf>
    <xf numFmtId="0" fontId="5" fillId="0" borderId="15" xfId="0" applyFont="1" applyFill="1" applyBorder="1" applyAlignment="1">
      <alignment horizontal="center" vertical="center"/>
    </xf>
    <xf numFmtId="0" fontId="12" fillId="7" borderId="18" xfId="0" applyFont="1" applyFill="1" applyBorder="1" applyAlignment="1">
      <alignment horizontal="center" vertical="center"/>
    </xf>
    <xf numFmtId="0" fontId="12" fillId="7" borderId="20" xfId="0" applyFont="1" applyFill="1" applyBorder="1" applyAlignment="1">
      <alignment horizontal="center" vertical="center"/>
    </xf>
    <xf numFmtId="0" fontId="6" fillId="3" borderId="22"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5" xfId="0" applyFont="1" applyFill="1" applyBorder="1" applyAlignment="1">
      <alignment horizontal="center" vertical="center"/>
    </xf>
    <xf numFmtId="0" fontId="6" fillId="4" borderId="4"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20" xfId="0" applyFont="1" applyFill="1" applyBorder="1" applyAlignment="1">
      <alignment horizontal="center" vertical="center"/>
    </xf>
    <xf numFmtId="0" fontId="6" fillId="6" borderId="4" xfId="0" applyFont="1" applyFill="1" applyBorder="1" applyAlignment="1">
      <alignment horizontal="center" vertical="center"/>
    </xf>
    <xf numFmtId="0" fontId="6" fillId="6" borderId="2"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2" xfId="0" applyFont="1" applyFill="1" applyBorder="1" applyAlignment="1">
      <alignment horizontal="center" vertical="center"/>
    </xf>
    <xf numFmtId="0" fontId="12" fillId="12" borderId="2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0" xfId="0" applyFont="1" applyFill="1" applyBorder="1" applyAlignment="1">
      <alignment horizontal="center" vertical="center"/>
    </xf>
    <xf numFmtId="0" fontId="19" fillId="8" borderId="12" xfId="0" applyFont="1" applyFill="1" applyBorder="1" applyAlignment="1">
      <alignment horizontal="center" vertical="center"/>
    </xf>
    <xf numFmtId="0" fontId="19" fillId="8" borderId="5" xfId="0" applyFont="1" applyFill="1" applyBorder="1" applyAlignment="1">
      <alignment horizontal="center" vertical="center"/>
    </xf>
    <xf numFmtId="168" fontId="6" fillId="0" borderId="2" xfId="3" applyNumberFormat="1" applyFont="1" applyFill="1" applyBorder="1" applyAlignment="1">
      <alignment horizontal="left" vertical="center"/>
    </xf>
    <xf numFmtId="0" fontId="5" fillId="0" borderId="3" xfId="0" applyFont="1" applyBorder="1" applyAlignment="1">
      <alignment horizontal="left" vertical="center" wrapText="1"/>
    </xf>
    <xf numFmtId="0" fontId="5" fillId="0" borderId="0" xfId="0" applyFont="1" applyBorder="1" applyAlignment="1">
      <alignment horizontal="left" vertical="center" wrapText="1"/>
    </xf>
    <xf numFmtId="0" fontId="24" fillId="0" borderId="0" xfId="0" applyFont="1" applyBorder="1" applyAlignment="1">
      <alignment horizontal="center" vertical="center" wrapText="1"/>
    </xf>
    <xf numFmtId="0" fontId="6" fillId="0" borderId="3" xfId="0" applyFont="1" applyBorder="1" applyAlignment="1">
      <alignment horizontal="left" vertical="center" wrapText="1"/>
    </xf>
    <xf numFmtId="0" fontId="6" fillId="0" borderId="0" xfId="0" applyFont="1" applyBorder="1" applyAlignment="1">
      <alignment horizontal="left" vertical="center" wrapText="1"/>
    </xf>
    <xf numFmtId="168" fontId="6" fillId="0" borderId="11" xfId="3" applyNumberFormat="1" applyFont="1" applyFill="1" applyBorder="1" applyAlignment="1">
      <alignment horizontal="left" vertical="center"/>
    </xf>
    <xf numFmtId="168" fontId="32" fillId="0" borderId="11" xfId="3" applyNumberFormat="1" applyFont="1" applyFill="1" applyBorder="1" applyAlignment="1">
      <alignment horizontal="center" vertical="center" wrapText="1"/>
    </xf>
    <xf numFmtId="168" fontId="32" fillId="0" borderId="12" xfId="3" applyNumberFormat="1" applyFont="1" applyFill="1" applyBorder="1" applyAlignment="1">
      <alignment horizontal="center" vertical="center" wrapText="1"/>
    </xf>
    <xf numFmtId="168" fontId="32" fillId="0" borderId="13" xfId="3" applyNumberFormat="1" applyFont="1" applyFill="1" applyBorder="1" applyAlignment="1">
      <alignment horizontal="center" vertical="center" wrapText="1"/>
    </xf>
    <xf numFmtId="0" fontId="5" fillId="0" borderId="43" xfId="0" applyFont="1" applyBorder="1" applyAlignment="1">
      <alignment horizontal="left" vertical="center" wrapText="1"/>
    </xf>
    <xf numFmtId="0" fontId="5" fillId="0" borderId="44" xfId="0" applyFont="1" applyBorder="1" applyAlignment="1">
      <alignment horizontal="left" vertical="center" wrapText="1"/>
    </xf>
    <xf numFmtId="0" fontId="12" fillId="9" borderId="37" xfId="0" applyFont="1" applyFill="1" applyBorder="1" applyAlignment="1">
      <alignment horizontal="center" vertical="center"/>
    </xf>
    <xf numFmtId="0" fontId="12" fillId="9" borderId="52" xfId="0" applyFont="1" applyFill="1" applyBorder="1" applyAlignment="1">
      <alignment horizontal="center" vertical="center"/>
    </xf>
    <xf numFmtId="0" fontId="12" fillId="9" borderId="42"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9" xfId="0" applyFont="1" applyFill="1" applyBorder="1" applyAlignment="1">
      <alignment horizontal="center" vertical="center"/>
    </xf>
    <xf numFmtId="0" fontId="5" fillId="4" borderId="2" xfId="0" applyFont="1" applyFill="1" applyBorder="1" applyAlignment="1">
      <alignment horizontal="left" vertical="center"/>
    </xf>
    <xf numFmtId="0" fontId="20" fillId="0" borderId="13" xfId="0" applyFont="1" applyFill="1" applyBorder="1" applyAlignment="1">
      <alignment horizontal="left" vertical="center" wrapText="1"/>
    </xf>
    <xf numFmtId="0" fontId="23" fillId="8" borderId="23" xfId="0" applyNumberFormat="1" applyFont="1" applyFill="1" applyBorder="1" applyAlignment="1">
      <alignment horizontal="center" vertical="center"/>
    </xf>
    <xf numFmtId="0" fontId="23" fillId="8" borderId="25" xfId="0" applyNumberFormat="1" applyFont="1" applyFill="1" applyBorder="1" applyAlignment="1">
      <alignment horizontal="center" vertical="center"/>
    </xf>
    <xf numFmtId="0" fontId="23" fillId="8" borderId="24" xfId="0" applyNumberFormat="1" applyFont="1" applyFill="1" applyBorder="1" applyAlignment="1">
      <alignment horizontal="center" vertical="center"/>
    </xf>
    <xf numFmtId="9" fontId="5" fillId="0" borderId="2" xfId="4" applyFont="1" applyFill="1" applyBorder="1" applyAlignment="1">
      <alignment horizontal="center" vertical="center"/>
    </xf>
    <xf numFmtId="0" fontId="5" fillId="4" borderId="46" xfId="0" applyFont="1" applyFill="1" applyBorder="1" applyAlignment="1">
      <alignment horizontal="left" vertical="center"/>
    </xf>
    <xf numFmtId="0" fontId="5" fillId="4" borderId="47" xfId="0" applyFont="1" applyFill="1" applyBorder="1" applyAlignment="1">
      <alignment horizontal="left" vertical="center"/>
    </xf>
    <xf numFmtId="0" fontId="5" fillId="0" borderId="36"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0" borderId="36" xfId="0" applyFont="1" applyFill="1" applyBorder="1" applyAlignment="1">
      <alignment horizontal="left" vertical="center" wrapText="1"/>
    </xf>
    <xf numFmtId="0" fontId="5" fillId="4" borderId="18" xfId="0" applyFont="1" applyFill="1" applyBorder="1" applyAlignment="1">
      <alignment horizontal="center" vertical="center" wrapText="1"/>
    </xf>
    <xf numFmtId="0" fontId="5" fillId="4" borderId="19" xfId="0" applyFont="1" applyFill="1" applyBorder="1" applyAlignment="1">
      <alignment horizontal="center" vertical="center"/>
    </xf>
    <xf numFmtId="0" fontId="5" fillId="4" borderId="20" xfId="0" applyFont="1" applyFill="1" applyBorder="1" applyAlignment="1">
      <alignment horizontal="center" vertical="center"/>
    </xf>
    <xf numFmtId="0" fontId="5" fillId="0" borderId="43" xfId="0" applyFont="1" applyFill="1" applyBorder="1" applyAlignment="1">
      <alignment horizontal="center" vertical="center"/>
    </xf>
    <xf numFmtId="0" fontId="2" fillId="0" borderId="44" xfId="0" applyFont="1" applyBorder="1" applyAlignment="1"/>
    <xf numFmtId="0" fontId="6" fillId="3" borderId="3" xfId="0" applyFont="1" applyFill="1" applyBorder="1" applyAlignment="1">
      <alignment horizontal="center" vertical="center"/>
    </xf>
    <xf numFmtId="0" fontId="0" fillId="3" borderId="1" xfId="0" applyFill="1" applyBorder="1" applyAlignment="1"/>
    <xf numFmtId="0" fontId="5" fillId="0" borderId="46" xfId="0" applyFont="1" applyFill="1" applyBorder="1" applyAlignment="1">
      <alignment horizontal="center" vertical="center"/>
    </xf>
    <xf numFmtId="0" fontId="2" fillId="0" borderId="47" xfId="0" applyFont="1" applyBorder="1" applyAlignment="1"/>
    <xf numFmtId="0" fontId="12" fillId="9" borderId="4" xfId="0" applyFont="1" applyFill="1" applyBorder="1" applyAlignment="1">
      <alignment horizontal="center" vertical="center" wrapText="1"/>
    </xf>
    <xf numFmtId="0" fontId="12" fillId="9" borderId="2" xfId="0" applyFont="1" applyFill="1" applyBorder="1" applyAlignment="1">
      <alignment horizontal="center" vertical="center" wrapText="1"/>
    </xf>
    <xf numFmtId="0" fontId="5" fillId="4" borderId="43" xfId="0" applyFont="1" applyFill="1" applyBorder="1" applyAlignment="1">
      <alignment horizontal="left" vertical="center" wrapText="1"/>
    </xf>
    <xf numFmtId="0" fontId="5" fillId="4" borderId="44" xfId="0" applyFont="1" applyFill="1" applyBorder="1" applyAlignment="1">
      <alignment horizontal="left" vertical="center"/>
    </xf>
    <xf numFmtId="0" fontId="12" fillId="6" borderId="4" xfId="0" applyFont="1" applyFill="1" applyBorder="1" applyAlignment="1">
      <alignment horizontal="center" vertical="center"/>
    </xf>
    <xf numFmtId="0" fontId="12" fillId="6" borderId="2" xfId="0" applyFont="1" applyFill="1" applyBorder="1" applyAlignment="1">
      <alignment horizontal="center" vertical="center"/>
    </xf>
    <xf numFmtId="0" fontId="12" fillId="6" borderId="9" xfId="0" applyFont="1" applyFill="1" applyBorder="1" applyAlignment="1">
      <alignment horizontal="center" vertical="center"/>
    </xf>
    <xf numFmtId="0" fontId="5" fillId="4" borderId="18" xfId="0" applyFont="1" applyFill="1" applyBorder="1" applyAlignment="1">
      <alignment horizontal="center" vertical="center"/>
    </xf>
    <xf numFmtId="0" fontId="6" fillId="0" borderId="2" xfId="0" applyFont="1" applyFill="1" applyBorder="1" applyAlignment="1">
      <alignment horizontal="left" vertical="center" wrapText="1"/>
    </xf>
    <xf numFmtId="0" fontId="13" fillId="0" borderId="4" xfId="0" applyFont="1" applyFill="1" applyBorder="1" applyAlignment="1">
      <alignment horizontal="right" vertical="center" wrapText="1"/>
    </xf>
    <xf numFmtId="0" fontId="13" fillId="0" borderId="2" xfId="0" applyFont="1" applyFill="1" applyBorder="1" applyAlignment="1">
      <alignment horizontal="right" vertical="center" wrapText="1"/>
    </xf>
    <xf numFmtId="0" fontId="5" fillId="0" borderId="0" xfId="0" applyFont="1" applyBorder="1" applyAlignment="1">
      <alignment horizontal="center" vertical="center" wrapText="1"/>
    </xf>
    <xf numFmtId="0" fontId="22" fillId="0" borderId="7"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1" xfId="0" applyFont="1" applyFill="1" applyBorder="1" applyAlignment="1">
      <alignment horizontal="center" vertical="center" wrapText="1"/>
    </xf>
  </cellXfs>
  <cellStyles count="9">
    <cellStyle name="Millares 2" xfId="1"/>
    <cellStyle name="Moneda" xfId="5" builtinId="4"/>
    <cellStyle name="Normal" xfId="0" builtinId="0"/>
    <cellStyle name="Normal 2" xfId="2"/>
    <cellStyle name="Normal 2 10" xfId="3"/>
    <cellStyle name="Normal 2 2" xfId="7"/>
    <cellStyle name="Porcentaje" xfId="4" builtinId="5"/>
    <cellStyle name="Porcentual 2" xfId="8"/>
    <cellStyle name="Porcentual 3" xfId="6"/>
  </cellStyles>
  <dxfs count="5">
    <dxf>
      <font>
        <color theme="0"/>
      </font>
    </dxf>
    <dxf>
      <font>
        <color theme="0"/>
      </font>
      <fill>
        <patternFill>
          <bgColor rgb="FFFF0000"/>
        </patternFill>
      </fill>
    </dxf>
    <dxf>
      <font>
        <color theme="0"/>
      </font>
    </dxf>
    <dxf>
      <font>
        <color theme="0"/>
      </font>
      <fill>
        <patternFill>
          <bgColor theme="0"/>
        </patternFill>
      </fill>
    </dxf>
    <dxf>
      <font>
        <color theme="0"/>
      </font>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748393</xdr:colOff>
      <xdr:row>78</xdr:row>
      <xdr:rowOff>68036</xdr:rowOff>
    </xdr:from>
    <xdr:to>
      <xdr:col>0</xdr:col>
      <xdr:colOff>1714500</xdr:colOff>
      <xdr:row>79</xdr:row>
      <xdr:rowOff>155222</xdr:rowOff>
    </xdr:to>
    <xdr:pic>
      <xdr:nvPicPr>
        <xdr:cNvPr id="2" name="Imagen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8393" y="32085643"/>
          <a:ext cx="966107" cy="250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789213</xdr:colOff>
      <xdr:row>66</xdr:row>
      <xdr:rowOff>73378</xdr:rowOff>
    </xdr:from>
    <xdr:to>
      <xdr:col>1</xdr:col>
      <xdr:colOff>966106</xdr:colOff>
      <xdr:row>67</xdr:row>
      <xdr:rowOff>133350</xdr:rowOff>
    </xdr:to>
    <xdr:pic>
      <xdr:nvPicPr>
        <xdr:cNvPr id="2" name="Imagen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9213" y="17735449"/>
          <a:ext cx="966107" cy="250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38"/>
  <sheetViews>
    <sheetView topLeftCell="A14" workbookViewId="0">
      <selection activeCell="B38" sqref="B38"/>
    </sheetView>
  </sheetViews>
  <sheetFormatPr baseColWidth="10" defaultRowHeight="12.75" x14ac:dyDescent="0.2"/>
  <cols>
    <col min="1" max="1" width="11.42578125" style="53"/>
    <col min="2" max="2" width="12.85546875" bestFit="1" customWidth="1"/>
  </cols>
  <sheetData>
    <row r="1" spans="1:2" x14ac:dyDescent="0.2">
      <c r="A1" s="54" t="s">
        <v>30</v>
      </c>
      <c r="B1" s="54" t="s">
        <v>29</v>
      </c>
    </row>
    <row r="2" spans="1:2" x14ac:dyDescent="0.2">
      <c r="A2" s="45">
        <v>1984</v>
      </c>
      <c r="B2" s="59">
        <v>11298</v>
      </c>
    </row>
    <row r="3" spans="1:2" x14ac:dyDescent="0.2">
      <c r="A3" s="45">
        <v>1985</v>
      </c>
      <c r="B3" s="59">
        <v>13558</v>
      </c>
    </row>
    <row r="4" spans="1:2" x14ac:dyDescent="0.2">
      <c r="A4" s="45">
        <v>1986</v>
      </c>
      <c r="B4" s="59">
        <v>16811</v>
      </c>
    </row>
    <row r="5" spans="1:2" x14ac:dyDescent="0.2">
      <c r="A5" s="45">
        <v>1987</v>
      </c>
      <c r="B5" s="59">
        <v>20510</v>
      </c>
    </row>
    <row r="6" spans="1:2" x14ac:dyDescent="0.2">
      <c r="A6" s="45">
        <v>1988</v>
      </c>
      <c r="B6" s="59">
        <v>25637</v>
      </c>
    </row>
    <row r="7" spans="1:2" x14ac:dyDescent="0.2">
      <c r="A7" s="45">
        <v>1989</v>
      </c>
      <c r="B7" s="59">
        <v>32560</v>
      </c>
    </row>
    <row r="8" spans="1:2" x14ac:dyDescent="0.2">
      <c r="A8" s="45">
        <v>1990</v>
      </c>
      <c r="B8" s="59">
        <v>41025</v>
      </c>
    </row>
    <row r="9" spans="1:2" x14ac:dyDescent="0.2">
      <c r="A9" s="45">
        <v>1991</v>
      </c>
      <c r="B9" s="59">
        <v>51716</v>
      </c>
    </row>
    <row r="10" spans="1:2" x14ac:dyDescent="0.2">
      <c r="A10" s="45">
        <v>1992</v>
      </c>
      <c r="B10" s="59">
        <v>65190</v>
      </c>
    </row>
    <row r="11" spans="1:2" x14ac:dyDescent="0.2">
      <c r="A11" s="45">
        <v>1993</v>
      </c>
      <c r="B11" s="59">
        <v>81510</v>
      </c>
    </row>
    <row r="12" spans="1:2" x14ac:dyDescent="0.2">
      <c r="A12" s="45">
        <v>1994</v>
      </c>
      <c r="B12" s="59">
        <v>98700</v>
      </c>
    </row>
    <row r="13" spans="1:2" x14ac:dyDescent="0.2">
      <c r="A13" s="45">
        <v>1995</v>
      </c>
      <c r="B13" s="59">
        <v>118934</v>
      </c>
    </row>
    <row r="14" spans="1:2" x14ac:dyDescent="0.2">
      <c r="A14" s="45">
        <v>1996</v>
      </c>
      <c r="B14" s="59">
        <v>142125</v>
      </c>
    </row>
    <row r="15" spans="1:2" x14ac:dyDescent="0.2">
      <c r="A15" s="45">
        <v>1997</v>
      </c>
      <c r="B15" s="59">
        <v>172005</v>
      </c>
    </row>
    <row r="16" spans="1:2" x14ac:dyDescent="0.2">
      <c r="A16" s="45">
        <v>1998</v>
      </c>
      <c r="B16" s="59">
        <v>203826</v>
      </c>
    </row>
    <row r="17" spans="1:2" x14ac:dyDescent="0.2">
      <c r="A17" s="45">
        <v>1999</v>
      </c>
      <c r="B17" s="59">
        <v>236460</v>
      </c>
    </row>
    <row r="18" spans="1:2" x14ac:dyDescent="0.2">
      <c r="A18" s="45">
        <v>2000</v>
      </c>
      <c r="B18" s="59">
        <v>260100</v>
      </c>
    </row>
    <row r="19" spans="1:2" x14ac:dyDescent="0.2">
      <c r="A19" s="45">
        <v>2001</v>
      </c>
      <c r="B19" s="59">
        <v>286000</v>
      </c>
    </row>
    <row r="20" spans="1:2" x14ac:dyDescent="0.2">
      <c r="A20" s="45">
        <v>2002</v>
      </c>
      <c r="B20" s="59">
        <v>309000</v>
      </c>
    </row>
    <row r="21" spans="1:2" x14ac:dyDescent="0.2">
      <c r="A21" s="45">
        <v>2003</v>
      </c>
      <c r="B21" s="59">
        <v>332000</v>
      </c>
    </row>
    <row r="22" spans="1:2" x14ac:dyDescent="0.2">
      <c r="A22" s="45">
        <v>2004</v>
      </c>
      <c r="B22" s="59">
        <v>358000</v>
      </c>
    </row>
    <row r="23" spans="1:2" x14ac:dyDescent="0.2">
      <c r="A23" s="45">
        <v>2005</v>
      </c>
      <c r="B23" s="59">
        <v>381500</v>
      </c>
    </row>
    <row r="24" spans="1:2" x14ac:dyDescent="0.2">
      <c r="A24" s="45">
        <v>2006</v>
      </c>
      <c r="B24" s="59">
        <v>408000</v>
      </c>
    </row>
    <row r="25" spans="1:2" x14ac:dyDescent="0.2">
      <c r="A25" s="45">
        <v>2007</v>
      </c>
      <c r="B25" s="59">
        <v>433700</v>
      </c>
    </row>
    <row r="26" spans="1:2" x14ac:dyDescent="0.2">
      <c r="A26" s="45">
        <v>2008</v>
      </c>
      <c r="B26" s="59">
        <v>461500</v>
      </c>
    </row>
    <row r="27" spans="1:2" x14ac:dyDescent="0.2">
      <c r="A27" s="45">
        <v>2009</v>
      </c>
      <c r="B27" s="59">
        <v>496900</v>
      </c>
    </row>
    <row r="28" spans="1:2" x14ac:dyDescent="0.2">
      <c r="A28" s="45">
        <v>2010</v>
      </c>
      <c r="B28" s="59">
        <v>515000</v>
      </c>
    </row>
    <row r="29" spans="1:2" x14ac:dyDescent="0.2">
      <c r="A29" s="45">
        <v>2011</v>
      </c>
      <c r="B29" s="59">
        <v>535600</v>
      </c>
    </row>
    <row r="30" spans="1:2" x14ac:dyDescent="0.2">
      <c r="A30" s="45">
        <v>2012</v>
      </c>
      <c r="B30" s="59">
        <v>566700</v>
      </c>
    </row>
    <row r="31" spans="1:2" x14ac:dyDescent="0.2">
      <c r="A31" s="45">
        <v>2013</v>
      </c>
      <c r="B31" s="59">
        <v>589500</v>
      </c>
    </row>
    <row r="32" spans="1:2" x14ac:dyDescent="0.2">
      <c r="A32" s="45">
        <v>2014</v>
      </c>
      <c r="B32" s="59">
        <v>616000</v>
      </c>
    </row>
    <row r="33" spans="1:2" x14ac:dyDescent="0.2">
      <c r="A33" s="45">
        <v>2015</v>
      </c>
      <c r="B33" s="59">
        <v>644350</v>
      </c>
    </row>
    <row r="34" spans="1:2" x14ac:dyDescent="0.2">
      <c r="A34" s="45">
        <v>2016</v>
      </c>
      <c r="B34" s="59">
        <v>689455</v>
      </c>
    </row>
    <row r="35" spans="1:2" x14ac:dyDescent="0.2">
      <c r="A35" s="45">
        <v>2017</v>
      </c>
      <c r="B35" s="59">
        <v>737717</v>
      </c>
    </row>
    <row r="36" spans="1:2" x14ac:dyDescent="0.2">
      <c r="A36" s="45">
        <v>2018</v>
      </c>
      <c r="B36" s="59">
        <v>781242</v>
      </c>
    </row>
    <row r="37" spans="1:2" x14ac:dyDescent="0.2">
      <c r="A37" s="45">
        <v>2019</v>
      </c>
      <c r="B37" s="59">
        <v>828116</v>
      </c>
    </row>
    <row r="38" spans="1:2" x14ac:dyDescent="0.2">
      <c r="A38" s="45">
        <v>2020</v>
      </c>
      <c r="B38" s="59">
        <v>877803</v>
      </c>
    </row>
  </sheetData>
  <sheetProtection algorithmName="SHA-512" hashValue="b8rOrjhee2DCb5Tx/V2gasBEhp86InN4udVJyCIXFYimGcD1LGOkEAZ/WoEAXgV3S67fEHqdisftNaRW+ewfCw==" saltValue="tIQ3BDsxGyGT81O3OiOU9A=="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101"/>
  <sheetViews>
    <sheetView tabSelected="1" view="pageBreakPreview" topLeftCell="A65" zoomScale="70" zoomScaleNormal="70" zoomScaleSheetLayoutView="70" zoomScalePageLayoutView="70" workbookViewId="0">
      <selection activeCell="A80" sqref="A80"/>
    </sheetView>
  </sheetViews>
  <sheetFormatPr baseColWidth="10" defaultColWidth="11.42578125" defaultRowHeight="12.75" x14ac:dyDescent="0.2"/>
  <cols>
    <col min="1" max="1" width="34.140625" style="17" customWidth="1"/>
    <col min="2" max="2" width="26.42578125" style="17" customWidth="1"/>
    <col min="3" max="3" width="24.85546875" style="17" customWidth="1"/>
    <col min="4" max="4" width="8.28515625" style="17" customWidth="1"/>
    <col min="5" max="5" width="69.7109375" style="17" customWidth="1"/>
    <col min="6" max="6" width="35.5703125" style="17" customWidth="1"/>
    <col min="7" max="7" width="27.5703125" style="17" customWidth="1"/>
    <col min="8" max="8" width="30.28515625" style="17" customWidth="1"/>
    <col min="9" max="9" width="33.28515625" style="17" customWidth="1"/>
    <col min="10" max="10" width="25.5703125" style="17" customWidth="1"/>
    <col min="11" max="11" width="22.140625" style="17" hidden="1" customWidth="1"/>
    <col min="12" max="12" width="38.7109375" style="17" customWidth="1"/>
    <col min="13" max="13" width="28.28515625" style="21" customWidth="1"/>
    <col min="14" max="14" width="16.28515625" style="17" customWidth="1"/>
    <col min="15" max="15" width="11.42578125" style="17"/>
    <col min="16" max="16" width="13.28515625" style="17" bestFit="1" customWidth="1"/>
    <col min="17" max="16384" width="11.42578125" style="17"/>
  </cols>
  <sheetData>
    <row r="1" spans="1:14" ht="15.75" customHeight="1" x14ac:dyDescent="0.2">
      <c r="A1" s="235" t="s">
        <v>78</v>
      </c>
      <c r="B1" s="236"/>
      <c r="C1" s="237"/>
      <c r="D1" s="237"/>
      <c r="E1" s="237"/>
      <c r="F1" s="237"/>
      <c r="G1" s="237"/>
      <c r="H1" s="237"/>
      <c r="I1" s="237"/>
      <c r="J1" s="237"/>
      <c r="K1" s="237"/>
      <c r="L1" s="238"/>
    </row>
    <row r="2" spans="1:14" ht="15.75" customHeight="1" x14ac:dyDescent="0.2">
      <c r="A2" s="239" t="s">
        <v>79</v>
      </c>
      <c r="B2" s="240"/>
      <c r="C2" s="241"/>
      <c r="D2" s="241"/>
      <c r="E2" s="241"/>
      <c r="F2" s="241"/>
      <c r="G2" s="241"/>
      <c r="H2" s="241"/>
      <c r="I2" s="241"/>
      <c r="J2" s="241"/>
      <c r="K2" s="241"/>
      <c r="L2" s="242"/>
    </row>
    <row r="3" spans="1:14" ht="6" customHeight="1" x14ac:dyDescent="0.2">
      <c r="A3" s="243"/>
      <c r="B3" s="244"/>
      <c r="C3" s="244"/>
      <c r="D3" s="244"/>
      <c r="E3" s="244"/>
      <c r="F3" s="244"/>
      <c r="G3" s="244"/>
      <c r="H3" s="244"/>
      <c r="I3" s="244"/>
      <c r="J3" s="244"/>
      <c r="K3" s="244"/>
      <c r="L3" s="245"/>
    </row>
    <row r="4" spans="1:14" ht="15.75" x14ac:dyDescent="0.2">
      <c r="A4" s="239" t="s">
        <v>80</v>
      </c>
      <c r="B4" s="240"/>
      <c r="C4" s="240"/>
      <c r="D4" s="240"/>
      <c r="E4" s="240"/>
      <c r="F4" s="240"/>
      <c r="G4" s="240"/>
      <c r="H4" s="240"/>
      <c r="I4" s="240"/>
      <c r="J4" s="240"/>
      <c r="K4" s="240"/>
      <c r="L4" s="246"/>
    </row>
    <row r="5" spans="1:14" ht="9.75" customHeight="1" x14ac:dyDescent="0.2">
      <c r="A5" s="71"/>
      <c r="B5" s="72"/>
      <c r="C5" s="72"/>
      <c r="D5" s="72"/>
      <c r="E5" s="72"/>
      <c r="F5" s="117"/>
      <c r="G5" s="72"/>
      <c r="H5" s="72"/>
      <c r="I5" s="72"/>
      <c r="J5" s="72"/>
      <c r="K5" s="72"/>
      <c r="L5" s="73"/>
    </row>
    <row r="6" spans="1:14" ht="83.25" customHeight="1" thickBot="1" x14ac:dyDescent="0.25">
      <c r="A6" s="247" t="s">
        <v>137</v>
      </c>
      <c r="B6" s="248"/>
      <c r="C6" s="248"/>
      <c r="D6" s="248"/>
      <c r="E6" s="248"/>
      <c r="F6" s="248"/>
      <c r="G6" s="248"/>
      <c r="H6" s="249"/>
      <c r="I6" s="248"/>
      <c r="J6" s="248"/>
      <c r="K6" s="248"/>
      <c r="L6" s="250"/>
    </row>
    <row r="7" spans="1:14" ht="16.5" thickBot="1" x14ac:dyDescent="0.25">
      <c r="A7" s="251" t="s">
        <v>27</v>
      </c>
      <c r="B7" s="252"/>
      <c r="C7" s="252"/>
      <c r="D7" s="252"/>
      <c r="E7" s="252"/>
      <c r="F7" s="252"/>
      <c r="G7" s="252"/>
      <c r="H7" s="132">
        <v>76958053</v>
      </c>
      <c r="I7" s="47"/>
      <c r="J7" s="47"/>
      <c r="K7" s="47"/>
      <c r="L7" s="79"/>
      <c r="M7" s="12"/>
      <c r="N7" s="22"/>
    </row>
    <row r="8" spans="1:14" ht="16.5" thickBot="1" x14ac:dyDescent="0.25">
      <c r="A8" s="251" t="s">
        <v>28</v>
      </c>
      <c r="B8" s="252"/>
      <c r="C8" s="252"/>
      <c r="D8" s="252"/>
      <c r="E8" s="252"/>
      <c r="F8" s="252"/>
      <c r="G8" s="252"/>
      <c r="H8" s="109">
        <f>H7/908526</f>
        <v>84.706494915940766</v>
      </c>
      <c r="I8" s="47"/>
      <c r="J8" s="47"/>
      <c r="K8" s="47"/>
      <c r="L8" s="79"/>
      <c r="M8" s="12"/>
      <c r="N8" s="22"/>
    </row>
    <row r="9" spans="1:14" ht="16.5" thickBot="1" x14ac:dyDescent="0.25">
      <c r="A9" s="253" t="s">
        <v>41</v>
      </c>
      <c r="B9" s="254"/>
      <c r="C9" s="254"/>
      <c r="D9" s="254"/>
      <c r="E9" s="254"/>
      <c r="F9" s="254"/>
      <c r="G9" s="254"/>
      <c r="H9" s="109">
        <f>H8*150%</f>
        <v>127.05974237391115</v>
      </c>
      <c r="I9" s="107"/>
      <c r="J9" s="107"/>
      <c r="K9" s="107"/>
      <c r="L9" s="108"/>
      <c r="M9" s="12"/>
      <c r="N9" s="22"/>
    </row>
    <row r="10" spans="1:14" ht="30" customHeight="1" x14ac:dyDescent="0.2">
      <c r="A10" s="23"/>
      <c r="B10" s="24"/>
      <c r="C10" s="24"/>
      <c r="D10" s="24"/>
      <c r="E10" s="24"/>
      <c r="F10" s="24"/>
      <c r="G10" s="24"/>
      <c r="H10" s="24"/>
      <c r="I10" s="24"/>
      <c r="J10" s="24"/>
      <c r="K10" s="24"/>
      <c r="L10" s="25"/>
      <c r="N10" s="26"/>
    </row>
    <row r="11" spans="1:14" ht="20.25" customHeight="1" x14ac:dyDescent="0.2">
      <c r="A11" s="266" t="s">
        <v>4</v>
      </c>
      <c r="B11" s="267"/>
      <c r="C11" s="267"/>
      <c r="D11" s="267"/>
      <c r="E11" s="267"/>
      <c r="F11" s="267"/>
      <c r="G11" s="267"/>
      <c r="H11" s="267"/>
      <c r="I11" s="267"/>
      <c r="J11" s="267"/>
      <c r="K11" s="267"/>
      <c r="L11" s="268"/>
      <c r="N11" s="26"/>
    </row>
    <row r="12" spans="1:14" ht="30.75" customHeight="1" thickBot="1" x14ac:dyDescent="0.25">
      <c r="A12" s="266" t="s">
        <v>10</v>
      </c>
      <c r="B12" s="267"/>
      <c r="C12" s="267"/>
      <c r="D12" s="267"/>
      <c r="E12" s="267"/>
      <c r="F12" s="267"/>
      <c r="G12" s="267"/>
      <c r="H12" s="267"/>
      <c r="I12" s="267"/>
      <c r="J12" s="267"/>
      <c r="K12" s="267"/>
      <c r="L12" s="94" t="s">
        <v>16</v>
      </c>
    </row>
    <row r="13" spans="1:14" ht="15" customHeight="1" x14ac:dyDescent="0.2">
      <c r="A13" s="190" t="s">
        <v>3</v>
      </c>
      <c r="B13" s="191"/>
      <c r="C13" s="192"/>
      <c r="D13" s="193" t="str">
        <f>+D17</f>
        <v>YOHAN FAHIR BERMÚDEZ PARRA</v>
      </c>
      <c r="E13" s="194"/>
      <c r="F13" s="194"/>
      <c r="G13" s="194"/>
      <c r="H13" s="194"/>
      <c r="I13" s="194"/>
      <c r="J13" s="194"/>
      <c r="K13" s="194"/>
      <c r="L13" s="255">
        <f>D15</f>
        <v>1</v>
      </c>
    </row>
    <row r="14" spans="1:14" ht="15" customHeight="1" x14ac:dyDescent="0.2">
      <c r="A14" s="190" t="s">
        <v>5</v>
      </c>
      <c r="B14" s="191"/>
      <c r="C14" s="192"/>
      <c r="D14" s="193"/>
      <c r="E14" s="194"/>
      <c r="F14" s="194"/>
      <c r="G14" s="194"/>
      <c r="H14" s="194"/>
      <c r="I14" s="194"/>
      <c r="J14" s="194"/>
      <c r="K14" s="194"/>
      <c r="L14" s="256"/>
    </row>
    <row r="15" spans="1:14" ht="15" customHeight="1" x14ac:dyDescent="0.2">
      <c r="A15" s="190" t="s">
        <v>16</v>
      </c>
      <c r="B15" s="191"/>
      <c r="C15" s="192"/>
      <c r="D15" s="103">
        <v>1</v>
      </c>
      <c r="E15" s="104"/>
      <c r="F15" s="118"/>
      <c r="G15" s="104"/>
      <c r="H15" s="104"/>
      <c r="I15" s="104"/>
      <c r="J15" s="104"/>
      <c r="K15" s="104"/>
      <c r="L15" s="256"/>
    </row>
    <row r="16" spans="1:14" ht="19.5" customHeight="1" x14ac:dyDescent="0.2">
      <c r="A16" s="190" t="s">
        <v>6</v>
      </c>
      <c r="B16" s="192"/>
      <c r="C16" s="192"/>
      <c r="D16" s="262" t="s">
        <v>7</v>
      </c>
      <c r="E16" s="191"/>
      <c r="F16" s="114" t="s">
        <v>76</v>
      </c>
      <c r="G16" s="68" t="s">
        <v>8</v>
      </c>
      <c r="H16" s="97" t="s">
        <v>9</v>
      </c>
      <c r="I16" s="260" t="s">
        <v>26</v>
      </c>
      <c r="J16" s="191"/>
      <c r="K16" s="70" t="s">
        <v>8</v>
      </c>
      <c r="L16" s="256"/>
    </row>
    <row r="17" spans="1:17" ht="12.75" customHeight="1" x14ac:dyDescent="0.2">
      <c r="A17" s="190"/>
      <c r="B17" s="192"/>
      <c r="C17" s="192"/>
      <c r="D17" s="258" t="s">
        <v>108</v>
      </c>
      <c r="E17" s="261"/>
      <c r="F17" s="119"/>
      <c r="G17" s="122">
        <v>1077426433</v>
      </c>
      <c r="H17" s="120">
        <v>1</v>
      </c>
      <c r="I17" s="258" t="s">
        <v>108</v>
      </c>
      <c r="J17" s="259"/>
      <c r="K17" s="122">
        <v>19275138</v>
      </c>
      <c r="L17" s="256"/>
    </row>
    <row r="18" spans="1:17" ht="12.75" customHeight="1" x14ac:dyDescent="0.2">
      <c r="A18" s="190"/>
      <c r="B18" s="192"/>
      <c r="C18" s="192"/>
      <c r="D18" s="258"/>
      <c r="E18" s="261"/>
      <c r="F18" s="119"/>
      <c r="G18" s="50"/>
      <c r="H18" s="120"/>
      <c r="I18" s="258"/>
      <c r="J18" s="259"/>
      <c r="K18" s="121"/>
      <c r="L18" s="256"/>
    </row>
    <row r="19" spans="1:17" ht="12.75" customHeight="1" x14ac:dyDescent="0.2">
      <c r="A19" s="190"/>
      <c r="B19" s="192"/>
      <c r="C19" s="192"/>
      <c r="D19" s="258"/>
      <c r="E19" s="261"/>
      <c r="F19" s="119"/>
      <c r="G19" s="50"/>
      <c r="H19" s="120"/>
      <c r="I19" s="258"/>
      <c r="J19" s="259"/>
      <c r="K19" s="69"/>
      <c r="L19" s="256"/>
    </row>
    <row r="20" spans="1:17" ht="13.5" customHeight="1" thickBot="1" x14ac:dyDescent="0.25">
      <c r="A20" s="190"/>
      <c r="B20" s="192"/>
      <c r="C20" s="192"/>
      <c r="D20" s="263"/>
      <c r="E20" s="261"/>
      <c r="F20" s="119"/>
      <c r="G20" s="50"/>
      <c r="H20" s="98"/>
      <c r="I20" s="258"/>
      <c r="J20" s="259"/>
      <c r="K20" s="69"/>
      <c r="L20" s="257"/>
    </row>
    <row r="21" spans="1:17" ht="22.5" customHeight="1" thickBot="1" x14ac:dyDescent="0.25">
      <c r="A21" s="269" t="s">
        <v>38</v>
      </c>
      <c r="B21" s="270"/>
      <c r="C21" s="271"/>
      <c r="D21" s="44" t="s">
        <v>22</v>
      </c>
      <c r="E21" s="20"/>
      <c r="F21" s="20"/>
      <c r="G21" s="20"/>
      <c r="H21" s="76"/>
      <c r="I21" s="76"/>
      <c r="J21" s="20"/>
      <c r="K21" s="20"/>
      <c r="L21" s="78"/>
    </row>
    <row r="22" spans="1:17" ht="10.5" customHeight="1" x14ac:dyDescent="0.2">
      <c r="A22" s="4"/>
      <c r="B22" s="62"/>
      <c r="C22" s="62"/>
      <c r="D22" s="2"/>
      <c r="E22" s="2"/>
      <c r="F22" s="2"/>
      <c r="G22" s="2"/>
      <c r="H22" s="2"/>
      <c r="I22" s="2"/>
      <c r="J22" s="2"/>
      <c r="K22" s="5"/>
      <c r="L22" s="6"/>
    </row>
    <row r="23" spans="1:17" x14ac:dyDescent="0.2">
      <c r="A23" s="275" t="s">
        <v>42</v>
      </c>
      <c r="B23" s="276"/>
      <c r="C23" s="276"/>
      <c r="D23" s="276"/>
      <c r="E23" s="276"/>
      <c r="F23" s="276"/>
      <c r="G23" s="276"/>
      <c r="H23" s="276"/>
      <c r="I23" s="276"/>
      <c r="J23" s="276"/>
      <c r="K23" s="276"/>
      <c r="L23" s="6"/>
    </row>
    <row r="24" spans="1:17" x14ac:dyDescent="0.2">
      <c r="A24" s="277" t="s">
        <v>18</v>
      </c>
      <c r="B24" s="278"/>
      <c r="C24" s="278"/>
      <c r="D24" s="278"/>
      <c r="E24" s="278"/>
      <c r="F24" s="278"/>
      <c r="G24" s="278"/>
      <c r="H24" s="74" t="s">
        <v>19</v>
      </c>
      <c r="I24" s="74" t="s">
        <v>20</v>
      </c>
      <c r="J24" s="74" t="s">
        <v>21</v>
      </c>
      <c r="K24" s="74" t="s">
        <v>22</v>
      </c>
      <c r="L24" s="6"/>
    </row>
    <row r="25" spans="1:17" x14ac:dyDescent="0.2">
      <c r="A25" s="197" t="str">
        <f>+D17</f>
        <v>YOHAN FAHIR BERMÚDEZ PARRA</v>
      </c>
      <c r="B25" s="198"/>
      <c r="C25" s="198"/>
      <c r="D25" s="198"/>
      <c r="E25" s="198"/>
      <c r="F25" s="198"/>
      <c r="G25" s="199"/>
      <c r="H25" s="50">
        <v>81</v>
      </c>
      <c r="I25" s="50">
        <v>10</v>
      </c>
      <c r="J25" s="50">
        <v>1500</v>
      </c>
      <c r="K25" s="16" t="s">
        <v>22</v>
      </c>
      <c r="L25" s="6"/>
      <c r="P25" s="56"/>
      <c r="Q25" s="57"/>
    </row>
    <row r="26" spans="1:17" x14ac:dyDescent="0.2">
      <c r="A26" s="197"/>
      <c r="B26" s="198"/>
      <c r="C26" s="198"/>
      <c r="D26" s="198"/>
      <c r="E26" s="198"/>
      <c r="F26" s="198"/>
      <c r="G26" s="199"/>
      <c r="H26" s="50">
        <v>81</v>
      </c>
      <c r="I26" s="50">
        <v>14</v>
      </c>
      <c r="J26" s="50">
        <v>1500</v>
      </c>
      <c r="K26" s="16" t="s">
        <v>22</v>
      </c>
      <c r="L26" s="6"/>
      <c r="P26" s="56"/>
      <c r="Q26" s="57"/>
    </row>
    <row r="27" spans="1:17" x14ac:dyDescent="0.2">
      <c r="A27" s="203"/>
      <c r="B27" s="204"/>
      <c r="C27" s="204"/>
      <c r="D27" s="204"/>
      <c r="E27" s="204"/>
      <c r="F27" s="204"/>
      <c r="G27" s="205"/>
      <c r="H27" s="50">
        <v>80</v>
      </c>
      <c r="I27" s="50">
        <v>10</v>
      </c>
      <c r="J27" s="50">
        <v>1600</v>
      </c>
      <c r="K27" s="16"/>
      <c r="L27" s="6"/>
      <c r="P27" s="56"/>
      <c r="Q27" s="57"/>
    </row>
    <row r="28" spans="1:17" ht="13.5" customHeight="1" thickBot="1" x14ac:dyDescent="0.25">
      <c r="A28" s="206"/>
      <c r="B28" s="207"/>
      <c r="C28" s="207"/>
      <c r="D28" s="207"/>
      <c r="E28" s="207"/>
      <c r="F28" s="207"/>
      <c r="G28" s="207"/>
      <c r="H28" s="50"/>
      <c r="I28" s="50"/>
      <c r="J28" s="50"/>
      <c r="K28" s="16"/>
      <c r="L28" s="6"/>
      <c r="P28" s="56"/>
      <c r="Q28" s="57"/>
    </row>
    <row r="29" spans="1:17" ht="26.45" customHeight="1" thickBot="1" x14ac:dyDescent="0.25">
      <c r="A29" s="4"/>
      <c r="B29" s="62"/>
      <c r="C29" s="62"/>
      <c r="D29" s="2"/>
      <c r="E29" s="2"/>
      <c r="F29" s="2"/>
      <c r="G29" s="2"/>
      <c r="H29" s="2"/>
      <c r="I29" s="2"/>
      <c r="J29" s="2"/>
      <c r="K29" s="44" t="s">
        <v>22</v>
      </c>
      <c r="L29" s="6"/>
    </row>
    <row r="30" spans="1:17" ht="11.25" customHeight="1" x14ac:dyDescent="0.2">
      <c r="A30" s="4"/>
      <c r="B30" s="62"/>
      <c r="C30" s="62"/>
      <c r="D30" s="2"/>
      <c r="E30" s="2"/>
      <c r="F30" s="2"/>
      <c r="G30" s="2"/>
      <c r="H30" s="2"/>
      <c r="I30" s="2"/>
      <c r="J30" s="2"/>
      <c r="K30" s="2"/>
      <c r="L30" s="6"/>
    </row>
    <row r="31" spans="1:17" ht="27" customHeight="1" x14ac:dyDescent="0.2">
      <c r="A31" s="208" t="s">
        <v>50</v>
      </c>
      <c r="B31" s="209"/>
      <c r="C31" s="209"/>
      <c r="D31" s="209"/>
      <c r="E31" s="209"/>
      <c r="F31" s="209"/>
      <c r="G31" s="209"/>
      <c r="H31" s="209"/>
      <c r="I31" s="209"/>
      <c r="J31" s="209"/>
      <c r="K31" s="209"/>
      <c r="L31" s="210"/>
    </row>
    <row r="32" spans="1:17" ht="17.25" customHeight="1" thickBot="1" x14ac:dyDescent="0.25">
      <c r="A32" s="4"/>
      <c r="B32" s="62"/>
      <c r="C32" s="62"/>
      <c r="D32" s="2"/>
      <c r="E32" s="2"/>
      <c r="F32" s="2"/>
      <c r="G32" s="2"/>
      <c r="H32" s="2"/>
      <c r="I32" s="2"/>
      <c r="J32" s="2"/>
      <c r="K32" s="5"/>
      <c r="L32" s="6"/>
    </row>
    <row r="33" spans="1:15" ht="15.75" customHeight="1" thickBot="1" x14ac:dyDescent="0.25">
      <c r="A33" s="272" t="s">
        <v>36</v>
      </c>
      <c r="B33" s="273"/>
      <c r="C33" s="273"/>
      <c r="D33" s="273"/>
      <c r="E33" s="273"/>
      <c r="F33" s="273"/>
      <c r="G33" s="273"/>
      <c r="H33" s="273"/>
      <c r="I33" s="273"/>
      <c r="J33" s="273"/>
      <c r="K33" s="273"/>
      <c r="L33" s="274"/>
    </row>
    <row r="34" spans="1:15" ht="108" customHeight="1" x14ac:dyDescent="0.2">
      <c r="A34" s="80" t="s">
        <v>23</v>
      </c>
      <c r="B34" s="102" t="s">
        <v>68</v>
      </c>
      <c r="C34" s="102" t="s">
        <v>0</v>
      </c>
      <c r="D34" s="102" t="s">
        <v>9</v>
      </c>
      <c r="E34" s="102" t="s">
        <v>1</v>
      </c>
      <c r="F34" s="116" t="s">
        <v>60</v>
      </c>
      <c r="G34" s="77" t="s">
        <v>43</v>
      </c>
      <c r="H34" s="113" t="s">
        <v>59</v>
      </c>
      <c r="I34" s="113" t="s">
        <v>107</v>
      </c>
      <c r="J34" s="77" t="s">
        <v>17</v>
      </c>
      <c r="K34" s="77" t="s">
        <v>11</v>
      </c>
      <c r="L34" s="8" t="s">
        <v>2</v>
      </c>
      <c r="M34" s="17"/>
    </row>
    <row r="35" spans="1:15" ht="180.75" customHeight="1" x14ac:dyDescent="0.2">
      <c r="A35" s="81">
        <v>14</v>
      </c>
      <c r="B35" s="95" t="s">
        <v>110</v>
      </c>
      <c r="C35" s="99" t="str">
        <f>+D13</f>
        <v>YOHAN FAHIR BERMÚDEZ PARRA</v>
      </c>
      <c r="D35" s="123">
        <v>0.2</v>
      </c>
      <c r="E35" s="131" t="s">
        <v>109</v>
      </c>
      <c r="F35" s="129">
        <v>42765</v>
      </c>
      <c r="G35" s="124">
        <v>557263567</v>
      </c>
      <c r="H35" s="19">
        <f>+G35/'Historico SMMLV'!B35</f>
        <v>755.38935255660374</v>
      </c>
      <c r="I35" s="19">
        <f>+H35*D35</f>
        <v>151.07787051132075</v>
      </c>
      <c r="J35" s="16" t="s">
        <v>113</v>
      </c>
      <c r="K35" s="19"/>
      <c r="L35" s="60"/>
      <c r="M35" s="17"/>
    </row>
    <row r="36" spans="1:15" ht="182.25" customHeight="1" x14ac:dyDescent="0.2">
      <c r="A36" s="81">
        <v>19</v>
      </c>
      <c r="B36" s="95" t="s">
        <v>111</v>
      </c>
      <c r="C36" s="99" t="str">
        <f>+C35</f>
        <v>YOHAN FAHIR BERMÚDEZ PARRA</v>
      </c>
      <c r="D36" s="137">
        <v>1</v>
      </c>
      <c r="E36" s="131" t="s">
        <v>112</v>
      </c>
      <c r="F36" s="129">
        <v>42906</v>
      </c>
      <c r="G36" s="124">
        <v>79997385</v>
      </c>
      <c r="H36" s="19">
        <f>+G36/'Historico SMMLV'!B35</f>
        <v>108.4391236747967</v>
      </c>
      <c r="I36" s="19">
        <f>+H36*D36</f>
        <v>108.4391236747967</v>
      </c>
      <c r="J36" s="16" t="s">
        <v>113</v>
      </c>
      <c r="K36" s="19"/>
      <c r="L36" s="60"/>
      <c r="M36" s="17"/>
    </row>
    <row r="37" spans="1:15" ht="49.5" customHeight="1" x14ac:dyDescent="0.2">
      <c r="A37" s="81"/>
      <c r="B37" s="95"/>
      <c r="C37" s="15"/>
      <c r="D37" s="123"/>
      <c r="E37" s="131"/>
      <c r="F37" s="129"/>
      <c r="G37" s="124"/>
      <c r="H37" s="19"/>
      <c r="I37" s="19">
        <f>+H37*D37</f>
        <v>0</v>
      </c>
      <c r="J37" s="16"/>
      <c r="K37" s="19">
        <f t="shared" ref="K37" si="0">+H37*D37</f>
        <v>0</v>
      </c>
      <c r="L37" s="130"/>
      <c r="M37" s="17"/>
    </row>
    <row r="38" spans="1:15" ht="20.25" customHeight="1" x14ac:dyDescent="0.2">
      <c r="A38" s="81"/>
      <c r="B38" s="95"/>
      <c r="C38" s="15"/>
      <c r="D38" s="123"/>
      <c r="E38" s="18"/>
      <c r="F38" s="129"/>
      <c r="G38" s="124"/>
      <c r="H38" s="16"/>
      <c r="I38" s="58"/>
      <c r="J38" s="16"/>
      <c r="K38" s="19">
        <f t="shared" ref="K38:K39" si="1">H38*D38</f>
        <v>0</v>
      </c>
      <c r="L38" s="60"/>
      <c r="M38" s="17"/>
    </row>
    <row r="39" spans="1:15" ht="25.5" customHeight="1" thickBot="1" x14ac:dyDescent="0.25">
      <c r="A39" s="81"/>
      <c r="B39" s="95"/>
      <c r="C39" s="15"/>
      <c r="D39" s="123"/>
      <c r="E39" s="18"/>
      <c r="F39" s="177"/>
      <c r="G39" s="141"/>
      <c r="H39" s="139"/>
      <c r="I39" s="58"/>
      <c r="J39" s="16"/>
      <c r="K39" s="19">
        <f t="shared" si="1"/>
        <v>0</v>
      </c>
      <c r="L39" s="144"/>
      <c r="M39" s="17"/>
    </row>
    <row r="40" spans="1:15" ht="40.5" customHeight="1" thickBot="1" x14ac:dyDescent="0.25">
      <c r="A40" s="27"/>
      <c r="B40" s="9"/>
      <c r="C40" s="9"/>
      <c r="D40" s="9"/>
      <c r="E40" s="9"/>
      <c r="F40" s="9"/>
      <c r="G40" s="178"/>
      <c r="H40" s="142" t="s">
        <v>29</v>
      </c>
      <c r="I40" s="140">
        <f>SUM(I35:I39)</f>
        <v>259.51699418611747</v>
      </c>
      <c r="J40" s="9"/>
      <c r="K40" s="143" t="e" cm="1">
        <f t="array" ref="K40:K42">K35:K37+#REF!</f>
        <v>#REF!</v>
      </c>
      <c r="L40" s="145" t="s">
        <v>81</v>
      </c>
      <c r="M40" s="28"/>
      <c r="N40" s="13"/>
      <c r="O40" s="14"/>
    </row>
    <row r="41" spans="1:15" ht="24.75" customHeight="1" thickBot="1" x14ac:dyDescent="0.25">
      <c r="A41" s="27"/>
      <c r="B41" s="9"/>
      <c r="C41" s="9"/>
      <c r="D41" s="9"/>
      <c r="E41" s="9"/>
      <c r="F41" s="9"/>
      <c r="G41" s="9"/>
      <c r="H41" s="9"/>
      <c r="I41" s="9"/>
      <c r="J41" s="9"/>
      <c r="K41" s="9" t="e">
        <v>#REF!</v>
      </c>
      <c r="L41" s="43" t="s">
        <v>22</v>
      </c>
      <c r="M41" s="29"/>
      <c r="N41" s="17" t="s">
        <v>22</v>
      </c>
      <c r="O41" s="31" t="s">
        <v>82</v>
      </c>
    </row>
    <row r="42" spans="1:15" ht="16.5" customHeight="1" thickBot="1" x14ac:dyDescent="0.25">
      <c r="A42" s="282"/>
      <c r="B42" s="283"/>
      <c r="C42" s="283"/>
      <c r="D42" s="283"/>
      <c r="E42" s="283"/>
      <c r="F42" s="283"/>
      <c r="G42" s="283"/>
      <c r="H42" s="283"/>
      <c r="I42" s="283"/>
      <c r="J42" s="284"/>
      <c r="K42" s="9" t="e">
        <v>#REF!</v>
      </c>
      <c r="L42" s="83"/>
      <c r="M42" s="30"/>
      <c r="N42" s="30"/>
    </row>
    <row r="43" spans="1:15" ht="41.25" customHeight="1" x14ac:dyDescent="0.2">
      <c r="A43" s="200" t="s">
        <v>83</v>
      </c>
      <c r="B43" s="201"/>
      <c r="C43" s="201"/>
      <c r="D43" s="201"/>
      <c r="E43" s="201"/>
      <c r="F43" s="201"/>
      <c r="G43" s="201"/>
      <c r="H43" s="202"/>
      <c r="I43" s="147" t="s">
        <v>22</v>
      </c>
      <c r="J43" s="148" t="s">
        <v>61</v>
      </c>
      <c r="K43" s="9" t="e" cm="1">
        <f t="array" ref="K43">J44SI</f>
        <v>#NAME?</v>
      </c>
      <c r="L43" s="83"/>
      <c r="M43" s="30"/>
      <c r="N43" s="17" t="s">
        <v>61</v>
      </c>
      <c r="O43" s="17" t="s">
        <v>84</v>
      </c>
    </row>
    <row r="44" spans="1:15" ht="52.5" customHeight="1" x14ac:dyDescent="0.2">
      <c r="A44" s="279" t="s">
        <v>88</v>
      </c>
      <c r="B44" s="280"/>
      <c r="C44" s="280"/>
      <c r="D44" s="280"/>
      <c r="E44" s="280"/>
      <c r="F44" s="280"/>
      <c r="G44" s="280"/>
      <c r="H44" s="281"/>
      <c r="I44" s="153" t="s">
        <v>22</v>
      </c>
      <c r="J44" s="61" t="s">
        <v>61</v>
      </c>
      <c r="K44" s="9"/>
      <c r="L44" s="83"/>
      <c r="M44" s="30"/>
      <c r="N44" s="30"/>
    </row>
    <row r="45" spans="1:15" ht="57" customHeight="1" x14ac:dyDescent="0.2">
      <c r="A45" s="208" t="s">
        <v>50</v>
      </c>
      <c r="B45" s="209"/>
      <c r="C45" s="209"/>
      <c r="D45" s="209"/>
      <c r="E45" s="209"/>
      <c r="F45" s="209"/>
      <c r="G45" s="209"/>
      <c r="H45" s="209"/>
      <c r="I45" s="209"/>
      <c r="J45" s="209"/>
      <c r="K45" s="209"/>
      <c r="L45" s="210"/>
    </row>
    <row r="46" spans="1:15" ht="13.5" thickBot="1" x14ac:dyDescent="0.25">
      <c r="A46" s="27"/>
      <c r="B46" s="9"/>
      <c r="C46" s="9"/>
      <c r="D46" s="9"/>
      <c r="E46" s="9"/>
      <c r="F46" s="9"/>
      <c r="G46" s="9"/>
      <c r="H46" s="9"/>
      <c r="I46" s="9"/>
      <c r="J46" s="9"/>
      <c r="K46" s="9"/>
      <c r="L46" s="84"/>
    </row>
    <row r="47" spans="1:15" ht="22.5" customHeight="1" thickBot="1" x14ac:dyDescent="0.25">
      <c r="A47" s="214" t="s">
        <v>95</v>
      </c>
      <c r="B47" s="215"/>
      <c r="C47" s="215"/>
      <c r="D47" s="215"/>
      <c r="E47" s="215"/>
      <c r="F47" s="215"/>
      <c r="G47" s="216"/>
      <c r="H47" s="216"/>
      <c r="I47" s="215"/>
      <c r="J47" s="215"/>
      <c r="K47" s="215"/>
      <c r="L47" s="217"/>
    </row>
    <row r="48" spans="1:15" ht="22.5" customHeight="1" thickBot="1" x14ac:dyDescent="0.25">
      <c r="A48" s="151" t="s">
        <v>103</v>
      </c>
      <c r="B48" s="152" t="s">
        <v>61</v>
      </c>
      <c r="C48" s="2"/>
      <c r="D48" s="2"/>
      <c r="E48" s="2"/>
      <c r="F48" s="2"/>
      <c r="G48" s="151" t="s">
        <v>104</v>
      </c>
      <c r="H48" s="152" t="s">
        <v>61</v>
      </c>
      <c r="I48" s="2"/>
      <c r="J48" s="2"/>
      <c r="K48" s="2"/>
      <c r="L48" s="83"/>
    </row>
    <row r="49" spans="1:14" ht="22.5" customHeight="1" thickBot="1" x14ac:dyDescent="0.25">
      <c r="A49" s="149"/>
      <c r="B49" s="150"/>
      <c r="C49" s="2"/>
      <c r="D49" s="2"/>
      <c r="E49" s="2"/>
      <c r="F49" s="2"/>
      <c r="G49" s="149"/>
      <c r="H49" s="150"/>
      <c r="I49" s="2"/>
      <c r="J49" s="2"/>
      <c r="K49" s="2"/>
      <c r="L49" s="83"/>
    </row>
    <row r="50" spans="1:14" ht="22.5" customHeight="1" x14ac:dyDescent="0.2">
      <c r="A50" s="224" t="s">
        <v>67</v>
      </c>
      <c r="B50" s="225"/>
      <c r="C50" s="225"/>
      <c r="D50" s="225"/>
      <c r="E50" s="226"/>
      <c r="F50" s="2"/>
      <c r="G50" s="2"/>
      <c r="H50" s="279" t="s">
        <v>69</v>
      </c>
      <c r="I50" s="280"/>
      <c r="J50" s="280"/>
      <c r="K50" s="280"/>
      <c r="L50" s="280"/>
      <c r="M50" s="2"/>
      <c r="N50" s="127"/>
    </row>
    <row r="51" spans="1:14" ht="22.5" customHeight="1" x14ac:dyDescent="0.2">
      <c r="A51" s="111" t="s">
        <v>45</v>
      </c>
      <c r="B51" s="232" t="str">
        <f>+D13</f>
        <v>YOHAN FAHIR BERMÚDEZ PARRA</v>
      </c>
      <c r="C51" s="232"/>
      <c r="D51" s="232"/>
      <c r="E51" s="233"/>
      <c r="F51" s="125"/>
      <c r="G51" s="106"/>
      <c r="H51" s="111" t="s">
        <v>45</v>
      </c>
      <c r="I51" s="232" t="s">
        <v>129</v>
      </c>
      <c r="J51" s="232"/>
      <c r="K51" s="232"/>
      <c r="L51" s="232"/>
      <c r="M51" s="125"/>
      <c r="N51" s="127"/>
    </row>
    <row r="52" spans="1:14" ht="18" x14ac:dyDescent="0.2">
      <c r="A52" s="111" t="s">
        <v>44</v>
      </c>
      <c r="B52" s="229" t="s">
        <v>114</v>
      </c>
      <c r="C52" s="229"/>
      <c r="D52" s="234"/>
      <c r="E52" s="164" t="s">
        <v>22</v>
      </c>
      <c r="F52" s="127"/>
      <c r="G52" s="110"/>
      <c r="H52" s="111" t="s">
        <v>44</v>
      </c>
      <c r="I52" s="229" t="s">
        <v>114</v>
      </c>
      <c r="J52" s="229"/>
      <c r="K52" s="229"/>
      <c r="L52" s="164" t="s">
        <v>22</v>
      </c>
      <c r="M52" s="3"/>
      <c r="N52" s="3"/>
    </row>
    <row r="53" spans="1:14" ht="42.75" customHeight="1" x14ac:dyDescent="0.2">
      <c r="A53" s="111" t="s">
        <v>86</v>
      </c>
      <c r="B53" s="229" t="s">
        <v>115</v>
      </c>
      <c r="C53" s="229"/>
      <c r="D53" s="172" t="s">
        <v>85</v>
      </c>
      <c r="E53" s="164" t="s">
        <v>22</v>
      </c>
      <c r="F53" s="127"/>
      <c r="G53" s="110"/>
      <c r="H53" s="156" t="s">
        <v>86</v>
      </c>
      <c r="I53" s="163" t="s">
        <v>123</v>
      </c>
      <c r="J53" s="146" t="s">
        <v>96</v>
      </c>
      <c r="K53" s="146"/>
      <c r="L53" s="164" t="s">
        <v>22</v>
      </c>
      <c r="M53" s="3"/>
      <c r="N53" s="3"/>
    </row>
    <row r="54" spans="1:14" ht="36" customHeight="1" x14ac:dyDescent="0.2">
      <c r="A54" s="156" t="s">
        <v>87</v>
      </c>
      <c r="B54" s="229" t="s">
        <v>123</v>
      </c>
      <c r="C54" s="229"/>
      <c r="D54" s="234"/>
      <c r="E54" s="164" t="s">
        <v>22</v>
      </c>
      <c r="F54" s="128"/>
      <c r="G54" s="106"/>
      <c r="H54" s="156" t="s">
        <v>94</v>
      </c>
      <c r="I54" s="229" t="s">
        <v>130</v>
      </c>
      <c r="J54" s="229"/>
      <c r="K54" s="229"/>
      <c r="L54" s="164" t="s">
        <v>22</v>
      </c>
      <c r="M54" s="128"/>
      <c r="N54" s="3"/>
    </row>
    <row r="55" spans="1:14" ht="22.5" customHeight="1" x14ac:dyDescent="0.2">
      <c r="A55" s="287" t="s">
        <v>51</v>
      </c>
      <c r="B55" s="287"/>
      <c r="C55" s="287"/>
      <c r="D55" s="293"/>
      <c r="E55" s="164" t="s">
        <v>22</v>
      </c>
      <c r="F55" s="128"/>
      <c r="G55" s="106"/>
      <c r="H55" s="287" t="s">
        <v>51</v>
      </c>
      <c r="I55" s="287"/>
      <c r="J55" s="287"/>
      <c r="K55" s="287"/>
      <c r="L55" s="164" t="s">
        <v>22</v>
      </c>
      <c r="M55" s="128"/>
      <c r="N55" s="3"/>
    </row>
    <row r="56" spans="1:14" ht="22.5" customHeight="1" thickBot="1" x14ac:dyDescent="0.25">
      <c r="A56" s="105"/>
      <c r="B56" s="106"/>
      <c r="C56" s="106"/>
      <c r="D56" s="106"/>
      <c r="E56" s="106"/>
      <c r="F56" s="106"/>
      <c r="G56" s="106"/>
      <c r="H56" s="105"/>
      <c r="I56" s="106"/>
      <c r="J56" s="106"/>
      <c r="K56" s="106"/>
      <c r="L56" s="106"/>
      <c r="M56" s="106"/>
      <c r="N56" s="3"/>
    </row>
    <row r="57" spans="1:14" ht="71.25" customHeight="1" x14ac:dyDescent="0.2">
      <c r="A57" s="180" t="s">
        <v>117</v>
      </c>
      <c r="B57" s="185" t="s">
        <v>1</v>
      </c>
      <c r="C57" s="185"/>
      <c r="D57" s="186"/>
      <c r="E57" s="155" t="s">
        <v>46</v>
      </c>
      <c r="F57" s="154"/>
      <c r="G57" s="106"/>
      <c r="H57" s="180" t="s">
        <v>132</v>
      </c>
      <c r="I57" s="185" t="s">
        <v>1</v>
      </c>
      <c r="J57" s="185"/>
      <c r="K57" s="186"/>
      <c r="L57" s="155" t="s">
        <v>46</v>
      </c>
      <c r="M57" s="154"/>
      <c r="N57" s="3"/>
    </row>
    <row r="58" spans="1:14" ht="90.75" customHeight="1" x14ac:dyDescent="0.2">
      <c r="A58" s="181" t="s">
        <v>118</v>
      </c>
      <c r="B58" s="294" t="s">
        <v>119</v>
      </c>
      <c r="C58" s="295"/>
      <c r="D58" s="296"/>
      <c r="E58" s="181" t="s">
        <v>116</v>
      </c>
      <c r="F58" s="126"/>
      <c r="G58" s="106"/>
      <c r="H58" s="181" t="s">
        <v>134</v>
      </c>
      <c r="I58" s="187" t="s">
        <v>133</v>
      </c>
      <c r="J58" s="188"/>
      <c r="K58" s="189"/>
      <c r="L58" s="181" t="s">
        <v>131</v>
      </c>
      <c r="M58" s="126"/>
      <c r="N58" s="3"/>
    </row>
    <row r="59" spans="1:14" ht="109.5" customHeight="1" x14ac:dyDescent="0.2">
      <c r="A59" s="181" t="s">
        <v>122</v>
      </c>
      <c r="B59" s="187" t="s">
        <v>120</v>
      </c>
      <c r="C59" s="188"/>
      <c r="D59" s="189"/>
      <c r="E59" s="181" t="s">
        <v>121</v>
      </c>
      <c r="F59" s="126"/>
      <c r="G59" s="106"/>
      <c r="H59" s="181" t="s">
        <v>135</v>
      </c>
      <c r="I59" s="187" t="s">
        <v>136</v>
      </c>
      <c r="J59" s="188"/>
      <c r="K59" s="189"/>
      <c r="L59" s="181" t="s">
        <v>131</v>
      </c>
      <c r="M59" s="126"/>
      <c r="N59" s="3"/>
    </row>
    <row r="60" spans="1:14" ht="84.75" customHeight="1" x14ac:dyDescent="0.2">
      <c r="A60" s="181" t="s">
        <v>125</v>
      </c>
      <c r="B60" s="187" t="s">
        <v>124</v>
      </c>
      <c r="C60" s="188"/>
      <c r="D60" s="189"/>
      <c r="E60" s="181" t="s">
        <v>121</v>
      </c>
      <c r="F60" s="126"/>
      <c r="G60" s="106"/>
      <c r="H60" s="227"/>
      <c r="I60" s="228"/>
      <c r="J60" s="228"/>
      <c r="K60" s="228"/>
      <c r="L60" s="228"/>
      <c r="M60" s="126"/>
      <c r="N60" s="3"/>
    </row>
    <row r="61" spans="1:14" ht="126" customHeight="1" x14ac:dyDescent="0.2">
      <c r="A61" s="181" t="s">
        <v>128</v>
      </c>
      <c r="B61" s="187" t="s">
        <v>126</v>
      </c>
      <c r="C61" s="188"/>
      <c r="D61" s="189"/>
      <c r="E61" s="181" t="s">
        <v>127</v>
      </c>
      <c r="F61" s="126"/>
      <c r="G61" s="106"/>
      <c r="H61" s="227"/>
      <c r="I61" s="228"/>
      <c r="J61" s="228"/>
      <c r="K61" s="228"/>
      <c r="L61" s="228"/>
      <c r="M61" s="126"/>
      <c r="N61" s="3"/>
    </row>
    <row r="62" spans="1:14" ht="32.25" customHeight="1" x14ac:dyDescent="0.2">
      <c r="A62" s="227"/>
      <c r="B62" s="228"/>
      <c r="C62" s="228"/>
      <c r="D62" s="228"/>
      <c r="E62" s="228"/>
      <c r="F62" s="126"/>
      <c r="G62" s="106"/>
      <c r="H62" s="133"/>
      <c r="I62" s="134"/>
      <c r="J62" s="134"/>
      <c r="K62" s="134"/>
      <c r="L62" s="135"/>
      <c r="M62" s="126"/>
      <c r="N62" s="3"/>
    </row>
    <row r="63" spans="1:14" ht="21.75" customHeight="1" thickBot="1" x14ac:dyDescent="0.25">
      <c r="A63" s="157"/>
      <c r="B63" s="157"/>
      <c r="C63" s="157"/>
      <c r="D63" s="157"/>
      <c r="E63" s="158"/>
      <c r="F63" s="1"/>
      <c r="G63" s="1"/>
      <c r="H63" s="1"/>
      <c r="I63" s="1"/>
      <c r="J63" s="1"/>
      <c r="K63" s="1"/>
      <c r="L63" s="86"/>
    </row>
    <row r="64" spans="1:14" ht="53.25" customHeight="1" thickBot="1" x14ac:dyDescent="0.25">
      <c r="A64" s="218" t="s">
        <v>47</v>
      </c>
      <c r="B64" s="219"/>
      <c r="C64" s="219"/>
      <c r="D64" s="219"/>
      <c r="E64" s="219"/>
      <c r="F64" s="219"/>
      <c r="G64" s="219"/>
      <c r="H64" s="219"/>
      <c r="I64" s="219"/>
      <c r="J64" s="220"/>
      <c r="K64" s="285" t="s">
        <v>22</v>
      </c>
      <c r="L64" s="286"/>
    </row>
    <row r="65" spans="1:13" ht="18" customHeight="1" x14ac:dyDescent="0.2">
      <c r="A65" s="85"/>
      <c r="B65" s="1"/>
      <c r="C65" s="1"/>
      <c r="D65" s="1"/>
      <c r="E65" s="1"/>
      <c r="F65" s="1"/>
      <c r="G65" s="1"/>
      <c r="H65" s="1"/>
      <c r="I65" s="1"/>
      <c r="J65" s="1"/>
      <c r="K65" s="1"/>
      <c r="L65" s="86"/>
    </row>
    <row r="66" spans="1:13" ht="42.75" customHeight="1" x14ac:dyDescent="0.2">
      <c r="A66" s="211" t="s">
        <v>48</v>
      </c>
      <c r="B66" s="212"/>
      <c r="C66" s="212"/>
      <c r="D66" s="212"/>
      <c r="E66" s="212"/>
      <c r="F66" s="212"/>
      <c r="G66" s="212"/>
      <c r="H66" s="212"/>
      <c r="I66" s="212"/>
      <c r="J66" s="212"/>
      <c r="K66" s="212"/>
      <c r="L66" s="213"/>
      <c r="M66" s="33"/>
    </row>
    <row r="67" spans="1:13" ht="13.5" thickBot="1" x14ac:dyDescent="0.25">
      <c r="A67" s="40"/>
      <c r="B67" s="3"/>
      <c r="C67" s="3"/>
      <c r="D67" s="3"/>
      <c r="E67" s="3"/>
      <c r="F67" s="3"/>
      <c r="G67" s="3"/>
      <c r="H67" s="7"/>
      <c r="I67" s="7"/>
      <c r="J67" s="7"/>
      <c r="K67" s="24"/>
      <c r="L67" s="87"/>
    </row>
    <row r="68" spans="1:13" s="13" customFormat="1" ht="37.5" customHeight="1" thickBot="1" x14ac:dyDescent="0.25">
      <c r="A68" s="299" t="s">
        <v>25</v>
      </c>
      <c r="B68" s="300"/>
      <c r="C68" s="300"/>
      <c r="D68" s="300"/>
      <c r="E68" s="300"/>
      <c r="F68" s="300"/>
      <c r="G68" s="300"/>
      <c r="H68" s="300"/>
      <c r="I68" s="300"/>
      <c r="J68" s="300"/>
      <c r="K68" s="300"/>
      <c r="L68" s="301"/>
    </row>
    <row r="69" spans="1:13" s="13" customFormat="1" ht="13.5" thickBot="1" x14ac:dyDescent="0.25">
      <c r="A69" s="34"/>
      <c r="B69" s="35"/>
      <c r="C69" s="35"/>
      <c r="D69" s="35"/>
      <c r="E69" s="35"/>
      <c r="F69" s="35"/>
      <c r="G69" s="35"/>
      <c r="H69" s="35"/>
      <c r="I69" s="35"/>
      <c r="J69" s="35"/>
      <c r="K69" s="32"/>
      <c r="L69" s="88"/>
    </row>
    <row r="70" spans="1:13" s="13" customFormat="1" ht="13.5" thickBot="1" x14ac:dyDescent="0.25">
      <c r="A70" s="230" t="s">
        <v>13</v>
      </c>
      <c r="B70" s="231"/>
      <c r="C70" s="231"/>
      <c r="D70" s="165" t="s">
        <v>12</v>
      </c>
      <c r="E70" s="166" t="s">
        <v>14</v>
      </c>
      <c r="F70" s="112"/>
      <c r="G70" s="9"/>
      <c r="H70" s="9"/>
      <c r="I70" s="11"/>
      <c r="J70" s="52"/>
      <c r="K70" s="32"/>
      <c r="L70" s="88"/>
    </row>
    <row r="71" spans="1:13" s="13" customFormat="1" x14ac:dyDescent="0.2">
      <c r="A71" s="297" t="s">
        <v>39</v>
      </c>
      <c r="B71" s="298"/>
      <c r="C71" s="298"/>
      <c r="D71" s="167" t="s">
        <v>62</v>
      </c>
      <c r="E71" s="168"/>
      <c r="F71" s="63"/>
      <c r="G71" s="9"/>
      <c r="H71" s="9"/>
      <c r="I71" s="11"/>
      <c r="J71" s="52"/>
      <c r="K71" s="32"/>
      <c r="L71" s="88"/>
    </row>
    <row r="72" spans="1:13" s="13" customFormat="1" x14ac:dyDescent="0.2">
      <c r="A72" s="195" t="s">
        <v>24</v>
      </c>
      <c r="B72" s="196"/>
      <c r="C72" s="196"/>
      <c r="D72" s="16" t="s">
        <v>62</v>
      </c>
      <c r="E72" s="169"/>
      <c r="F72" s="63"/>
      <c r="G72" s="9"/>
      <c r="H72" s="9"/>
      <c r="I72" s="11"/>
      <c r="J72" s="52"/>
      <c r="K72" s="32"/>
      <c r="L72" s="88"/>
    </row>
    <row r="73" spans="1:13" s="13" customFormat="1" ht="13.5" thickBot="1" x14ac:dyDescent="0.25">
      <c r="A73" s="195" t="s">
        <v>15</v>
      </c>
      <c r="B73" s="196"/>
      <c r="C73" s="196"/>
      <c r="D73" s="16" t="s">
        <v>62</v>
      </c>
      <c r="E73" s="169"/>
      <c r="F73" s="63"/>
      <c r="G73" s="9"/>
      <c r="H73" s="9"/>
      <c r="I73" s="11"/>
      <c r="J73" s="52"/>
      <c r="K73" s="32"/>
      <c r="L73" s="88"/>
    </row>
    <row r="74" spans="1:13" s="13" customFormat="1" ht="20.25" customHeight="1" thickBot="1" x14ac:dyDescent="0.25">
      <c r="A74" s="195" t="s">
        <v>49</v>
      </c>
      <c r="B74" s="196"/>
      <c r="C74" s="196"/>
      <c r="D74" s="16" t="s">
        <v>62</v>
      </c>
      <c r="E74" s="169"/>
      <c r="F74" s="63"/>
      <c r="G74" s="9"/>
      <c r="H74" s="264" t="s">
        <v>37</v>
      </c>
      <c r="I74" s="265"/>
      <c r="J74" s="67" t="str">
        <f>+IF(AND(D71="X",D72="X",D73="X",D74="X"),"CUMPLE","NO CUMPLE")</f>
        <v>CUMPLE</v>
      </c>
      <c r="K74" s="32"/>
      <c r="L74" s="88"/>
    </row>
    <row r="75" spans="1:13" s="13" customFormat="1" ht="13.5" thickBot="1" x14ac:dyDescent="0.25">
      <c r="A75" s="221" t="s">
        <v>66</v>
      </c>
      <c r="B75" s="222"/>
      <c r="C75" s="223"/>
      <c r="D75" s="170" t="s">
        <v>62</v>
      </c>
      <c r="E75" s="171"/>
      <c r="F75" s="51"/>
      <c r="G75" s="9"/>
      <c r="H75" s="9"/>
      <c r="I75" s="11"/>
      <c r="J75" s="52"/>
      <c r="K75" s="32"/>
      <c r="L75" s="88"/>
    </row>
    <row r="76" spans="1:13" s="13" customFormat="1" x14ac:dyDescent="0.2">
      <c r="A76" s="10"/>
      <c r="B76" s="75"/>
      <c r="C76" s="75"/>
      <c r="D76" s="51"/>
      <c r="E76" s="51"/>
      <c r="F76" s="51"/>
      <c r="G76" s="9"/>
      <c r="H76" s="9"/>
      <c r="I76" s="11"/>
      <c r="J76" s="52"/>
      <c r="K76" s="32"/>
      <c r="L76" s="88"/>
    </row>
    <row r="77" spans="1:13" s="13" customFormat="1" x14ac:dyDescent="0.2">
      <c r="A77" s="10"/>
      <c r="B77" s="75"/>
      <c r="C77" s="75"/>
      <c r="D77" s="51"/>
      <c r="E77" s="51"/>
      <c r="F77" s="51"/>
      <c r="G77" s="9"/>
      <c r="H77" s="9"/>
      <c r="I77" s="11"/>
      <c r="J77" s="52"/>
      <c r="K77" s="32"/>
      <c r="L77" s="88"/>
    </row>
    <row r="78" spans="1:13" s="13" customFormat="1" ht="18" x14ac:dyDescent="0.2">
      <c r="A78" s="10"/>
      <c r="B78" s="96"/>
      <c r="C78" s="96"/>
      <c r="D78" s="290" t="s">
        <v>40</v>
      </c>
      <c r="E78" s="290"/>
      <c r="F78" s="115"/>
      <c r="G78" s="9"/>
      <c r="H78" s="9"/>
      <c r="I78" s="11"/>
      <c r="J78" s="52"/>
      <c r="K78" s="32"/>
      <c r="L78" s="88"/>
    </row>
    <row r="79" spans="1:13" s="13" customFormat="1" x14ac:dyDescent="0.2">
      <c r="A79" s="10"/>
      <c r="B79" s="36"/>
      <c r="C79" s="96"/>
      <c r="D79" s="51"/>
      <c r="E79" s="51"/>
      <c r="F79" s="51"/>
      <c r="G79" s="9"/>
      <c r="H79" s="36"/>
      <c r="I79" s="11"/>
      <c r="J79" s="52"/>
      <c r="K79" s="32"/>
      <c r="L79" s="88"/>
    </row>
    <row r="80" spans="1:13" s="13" customFormat="1" ht="15" customHeight="1" x14ac:dyDescent="0.2">
      <c r="A80" s="37"/>
      <c r="B80" s="38"/>
      <c r="C80" s="38"/>
      <c r="D80" s="51"/>
      <c r="E80" s="32"/>
      <c r="F80" s="32"/>
      <c r="G80" s="39"/>
      <c r="H80" s="93"/>
      <c r="I80" s="11"/>
      <c r="J80" s="52"/>
      <c r="K80" s="32"/>
      <c r="L80" s="88"/>
    </row>
    <row r="81" spans="1:12" s="13" customFormat="1" ht="15" customHeight="1" x14ac:dyDescent="0.2">
      <c r="A81" s="291" t="s">
        <v>63</v>
      </c>
      <c r="B81" s="292"/>
      <c r="C81" s="292"/>
      <c r="D81" s="292"/>
      <c r="E81" s="32"/>
      <c r="F81" s="32"/>
      <c r="G81" s="52" t="s">
        <v>99</v>
      </c>
      <c r="H81" s="36"/>
      <c r="I81" s="11"/>
      <c r="J81" s="52"/>
      <c r="K81" s="32"/>
      <c r="L81" s="88"/>
    </row>
    <row r="82" spans="1:12" s="13" customFormat="1" ht="12.75" customHeight="1" x14ac:dyDescent="0.2">
      <c r="A82" s="288" t="s">
        <v>97</v>
      </c>
      <c r="B82" s="289"/>
      <c r="C82" s="289"/>
      <c r="D82" s="51"/>
      <c r="E82" s="32"/>
      <c r="F82" s="32"/>
      <c r="G82" s="9" t="s">
        <v>100</v>
      </c>
      <c r="H82" s="9"/>
      <c r="I82" s="11"/>
      <c r="J82" s="52"/>
      <c r="K82" s="32"/>
      <c r="L82" s="88"/>
    </row>
    <row r="83" spans="1:12" s="13" customFormat="1" x14ac:dyDescent="0.2">
      <c r="A83" s="288" t="s">
        <v>98</v>
      </c>
      <c r="B83" s="289"/>
      <c r="C83" s="289"/>
      <c r="D83" s="51"/>
      <c r="E83" s="51"/>
      <c r="F83" s="51"/>
      <c r="G83" s="9"/>
      <c r="H83" s="9"/>
      <c r="I83" s="11"/>
      <c r="J83" s="52"/>
      <c r="K83" s="32"/>
      <c r="L83" s="88"/>
    </row>
    <row r="84" spans="1:12" s="13" customFormat="1" x14ac:dyDescent="0.2">
      <c r="A84" s="10"/>
      <c r="B84" s="36"/>
      <c r="C84" s="75"/>
      <c r="D84" s="51"/>
      <c r="E84" s="51"/>
      <c r="F84" s="51"/>
      <c r="G84" s="9"/>
      <c r="H84" s="36"/>
      <c r="I84" s="75"/>
      <c r="J84" s="75"/>
      <c r="K84" s="32"/>
      <c r="L84" s="88"/>
    </row>
    <row r="85" spans="1:12" s="13" customFormat="1" x14ac:dyDescent="0.2">
      <c r="A85" s="11"/>
      <c r="B85" s="11"/>
      <c r="C85" s="9"/>
      <c r="D85" s="51"/>
      <c r="E85" s="32"/>
      <c r="F85" s="32"/>
      <c r="G85" s="32"/>
      <c r="H85" s="32"/>
      <c r="I85" s="32"/>
      <c r="J85" s="9"/>
      <c r="K85" s="32"/>
      <c r="L85" s="88"/>
    </row>
    <row r="86" spans="1:12" s="13" customFormat="1" x14ac:dyDescent="0.2">
      <c r="A86" s="66"/>
      <c r="B86" s="66"/>
      <c r="C86" s="66"/>
      <c r="D86" s="32"/>
      <c r="E86" s="32"/>
      <c r="F86" s="32"/>
      <c r="G86" s="66"/>
      <c r="H86" s="32"/>
      <c r="I86" s="32"/>
      <c r="J86" s="32"/>
      <c r="K86" s="32"/>
      <c r="L86" s="88"/>
    </row>
    <row r="87" spans="1:12" ht="13.5" thickBot="1" x14ac:dyDescent="0.25">
      <c r="A87" s="89"/>
      <c r="B87" s="90"/>
      <c r="C87" s="90"/>
      <c r="D87" s="90"/>
      <c r="E87" s="90"/>
      <c r="F87" s="90"/>
      <c r="G87" s="90"/>
      <c r="H87" s="90"/>
      <c r="I87" s="90"/>
      <c r="J87" s="90"/>
      <c r="K87" s="90"/>
      <c r="L87" s="91"/>
    </row>
    <row r="88" spans="1:12" x14ac:dyDescent="0.2">
      <c r="A88" s="9"/>
      <c r="B88" s="9"/>
      <c r="C88" s="9"/>
      <c r="D88" s="9"/>
      <c r="E88" s="9"/>
      <c r="F88" s="9"/>
      <c r="G88" s="9"/>
      <c r="H88" s="9"/>
      <c r="I88" s="9"/>
      <c r="J88" s="9"/>
      <c r="K88" s="9"/>
    </row>
    <row r="89" spans="1:12" x14ac:dyDescent="0.2">
      <c r="A89" s="9"/>
      <c r="B89" s="9"/>
      <c r="C89" s="9"/>
      <c r="D89" s="9"/>
      <c r="E89" s="9"/>
      <c r="F89" s="9"/>
      <c r="G89" s="9"/>
      <c r="H89" s="9"/>
      <c r="I89" s="9"/>
      <c r="J89" s="9"/>
      <c r="K89" s="9"/>
    </row>
    <row r="90" spans="1:12" x14ac:dyDescent="0.2">
      <c r="A90" s="9"/>
      <c r="B90" s="9"/>
      <c r="C90" s="9"/>
      <c r="D90" s="9"/>
      <c r="E90" s="9"/>
      <c r="F90" s="9"/>
      <c r="G90" s="9"/>
      <c r="H90" s="9"/>
      <c r="I90" s="9"/>
      <c r="J90" s="9"/>
      <c r="K90" s="9"/>
    </row>
    <row r="98" spans="7:7" x14ac:dyDescent="0.2">
      <c r="G98" s="42"/>
    </row>
    <row r="99" spans="7:7" x14ac:dyDescent="0.2">
      <c r="G99" s="42"/>
    </row>
    <row r="100" spans="7:7" x14ac:dyDescent="0.2">
      <c r="G100" s="42"/>
    </row>
    <row r="101" spans="7:7" x14ac:dyDescent="0.2">
      <c r="G101" s="42"/>
    </row>
  </sheetData>
  <mergeCells count="78">
    <mergeCell ref="H50:L50"/>
    <mergeCell ref="I51:L51"/>
    <mergeCell ref="I52:K52"/>
    <mergeCell ref="A83:C83"/>
    <mergeCell ref="D78:E78"/>
    <mergeCell ref="A81:D81"/>
    <mergeCell ref="A55:D55"/>
    <mergeCell ref="B57:D57"/>
    <mergeCell ref="B58:D58"/>
    <mergeCell ref="B59:D59"/>
    <mergeCell ref="B60:D60"/>
    <mergeCell ref="A71:C71"/>
    <mergeCell ref="A82:C82"/>
    <mergeCell ref="A74:C74"/>
    <mergeCell ref="A68:L68"/>
    <mergeCell ref="A72:C72"/>
    <mergeCell ref="H60:L60"/>
    <mergeCell ref="H61:L61"/>
    <mergeCell ref="H74:I74"/>
    <mergeCell ref="A11:L11"/>
    <mergeCell ref="A12:K12"/>
    <mergeCell ref="A13:C13"/>
    <mergeCell ref="D13:K13"/>
    <mergeCell ref="A21:C21"/>
    <mergeCell ref="A33:L33"/>
    <mergeCell ref="A23:K23"/>
    <mergeCell ref="A24:G24"/>
    <mergeCell ref="A44:H44"/>
    <mergeCell ref="A42:J42"/>
    <mergeCell ref="I54:K54"/>
    <mergeCell ref="K64:L64"/>
    <mergeCell ref="H55:K55"/>
    <mergeCell ref="A7:G7"/>
    <mergeCell ref="A8:G8"/>
    <mergeCell ref="A9:G9"/>
    <mergeCell ref="L13:L20"/>
    <mergeCell ref="A15:C15"/>
    <mergeCell ref="I17:J17"/>
    <mergeCell ref="I18:J18"/>
    <mergeCell ref="I16:J16"/>
    <mergeCell ref="A16:C20"/>
    <mergeCell ref="D17:E17"/>
    <mergeCell ref="D16:E16"/>
    <mergeCell ref="D19:E19"/>
    <mergeCell ref="D20:E20"/>
    <mergeCell ref="D18:E18"/>
    <mergeCell ref="I19:J19"/>
    <mergeCell ref="I20:J20"/>
    <mergeCell ref="A1:L1"/>
    <mergeCell ref="A2:L2"/>
    <mergeCell ref="A3:L3"/>
    <mergeCell ref="A4:L4"/>
    <mergeCell ref="A6:L6"/>
    <mergeCell ref="A75:C75"/>
    <mergeCell ref="A50:E50"/>
    <mergeCell ref="B61:D61"/>
    <mergeCell ref="A62:E62"/>
    <mergeCell ref="B53:C53"/>
    <mergeCell ref="A70:C70"/>
    <mergeCell ref="B51:E51"/>
    <mergeCell ref="B52:D52"/>
    <mergeCell ref="B54:D54"/>
    <mergeCell ref="I57:K57"/>
    <mergeCell ref="I58:K58"/>
    <mergeCell ref="A14:C14"/>
    <mergeCell ref="D14:K14"/>
    <mergeCell ref="A73:C73"/>
    <mergeCell ref="A26:G26"/>
    <mergeCell ref="A43:H43"/>
    <mergeCell ref="A25:G25"/>
    <mergeCell ref="A27:G27"/>
    <mergeCell ref="A28:G28"/>
    <mergeCell ref="A31:L31"/>
    <mergeCell ref="A45:L45"/>
    <mergeCell ref="A66:L66"/>
    <mergeCell ref="A47:L47"/>
    <mergeCell ref="I59:K59"/>
    <mergeCell ref="A64:J64"/>
  </mergeCells>
  <phoneticPr fontId="28" type="noConversion"/>
  <conditionalFormatting sqref="K25:K28">
    <cfRule type="containsText" dxfId="4" priority="6" operator="containsText" text="NO">
      <formula>NOT(ISERROR(SEARCH("NO",K25)))</formula>
    </cfRule>
    <cfRule type="containsText" dxfId="3" priority="16" operator="containsText" text="FALSO">
      <formula>NOT(ISERROR(SEARCH("FALSO",K25)))</formula>
    </cfRule>
  </conditionalFormatting>
  <conditionalFormatting sqref="J35 A35:A39 C38:J39 L35:L39 J37 C35:H37">
    <cfRule type="cellIs" dxfId="2" priority="15" operator="equal">
      <formula>0</formula>
    </cfRule>
  </conditionalFormatting>
  <conditionalFormatting sqref="J74">
    <cfRule type="containsText" dxfId="1" priority="5" operator="containsText" text="NO HABILITADO">
      <formula>NOT(ISERROR(SEARCH("NO HABILITADO",J74)))</formula>
    </cfRule>
  </conditionalFormatting>
  <conditionalFormatting sqref="J36">
    <cfRule type="cellIs" dxfId="0" priority="1" operator="equal">
      <formula>0</formula>
    </cfRule>
  </conditionalFormatting>
  <dataValidations count="2">
    <dataValidation type="list" allowBlank="1" showInputMessage="1" showErrorMessage="1" sqref="L41 E52:E55 L52:L55 D21">
      <formula1>F21:G21</formula1>
    </dataValidation>
    <dataValidation type="list" allowBlank="1" showInputMessage="1" showErrorMessage="1" sqref="J43:J44 B48:B49 H48:H49">
      <formula1>F43:G43</formula1>
    </dataValidation>
  </dataValidations>
  <printOptions horizontalCentered="1"/>
  <pageMargins left="0.19685039370078741" right="0.19685039370078741" top="0.78740157480314965" bottom="0.59055118110236227" header="0" footer="0"/>
  <pageSetup paperSize="41" scale="37" fitToHeight="3" orientation="landscape" r:id="rId1"/>
  <headerFooter alignWithMargins="0"/>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90"/>
  <sheetViews>
    <sheetView view="pageBreakPreview" topLeftCell="A25" zoomScale="70" zoomScaleNormal="70" zoomScaleSheetLayoutView="70" zoomScalePageLayoutView="70" workbookViewId="0">
      <selection activeCell="F55" sqref="F55"/>
    </sheetView>
  </sheetViews>
  <sheetFormatPr baseColWidth="10" defaultColWidth="11.42578125" defaultRowHeight="12.75" x14ac:dyDescent="0.2"/>
  <cols>
    <col min="1" max="1" width="11.85546875" style="17" customWidth="1"/>
    <col min="2" max="2" width="17.7109375" style="17" customWidth="1"/>
    <col min="3" max="3" width="17.140625" style="17" customWidth="1"/>
    <col min="4" max="4" width="27" style="17" customWidth="1"/>
    <col min="5" max="5" width="28.7109375" style="17" customWidth="1"/>
    <col min="6" max="6" width="32.42578125" style="17" customWidth="1"/>
    <col min="7" max="7" width="25.7109375" style="17" customWidth="1"/>
    <col min="8" max="8" width="18.5703125" style="17" customWidth="1"/>
    <col min="9" max="9" width="33.28515625" style="17" customWidth="1"/>
    <col min="10" max="10" width="21.5703125" style="17" customWidth="1"/>
    <col min="11" max="11" width="27.85546875" style="17" customWidth="1"/>
    <col min="12" max="12" width="22" style="21" customWidth="1"/>
    <col min="13" max="13" width="16.28515625" style="17" customWidth="1"/>
    <col min="14" max="14" width="11.42578125" style="17"/>
    <col min="15" max="15" width="13.28515625" style="17" bestFit="1" customWidth="1"/>
    <col min="16" max="16384" width="11.42578125" style="17"/>
  </cols>
  <sheetData>
    <row r="1" spans="1:13" ht="15.75" customHeight="1" x14ac:dyDescent="0.2">
      <c r="A1" s="235" t="s">
        <v>64</v>
      </c>
      <c r="B1" s="236"/>
      <c r="C1" s="237"/>
      <c r="D1" s="237"/>
      <c r="E1" s="237"/>
      <c r="F1" s="237"/>
      <c r="G1" s="237"/>
      <c r="H1" s="237"/>
      <c r="I1" s="237"/>
      <c r="J1" s="237"/>
      <c r="K1" s="238"/>
    </row>
    <row r="2" spans="1:13" ht="15.75" customHeight="1" x14ac:dyDescent="0.2">
      <c r="A2" s="239" t="s">
        <v>65</v>
      </c>
      <c r="B2" s="240"/>
      <c r="C2" s="241"/>
      <c r="D2" s="241"/>
      <c r="E2" s="241"/>
      <c r="F2" s="241"/>
      <c r="G2" s="241"/>
      <c r="H2" s="241"/>
      <c r="I2" s="241"/>
      <c r="J2" s="241"/>
      <c r="K2" s="242"/>
    </row>
    <row r="3" spans="1:13" ht="6" customHeight="1" x14ac:dyDescent="0.2">
      <c r="A3" s="243"/>
      <c r="B3" s="244"/>
      <c r="C3" s="244"/>
      <c r="D3" s="244"/>
      <c r="E3" s="244"/>
      <c r="F3" s="244"/>
      <c r="G3" s="244"/>
      <c r="H3" s="244"/>
      <c r="I3" s="244"/>
      <c r="J3" s="244"/>
      <c r="K3" s="245"/>
    </row>
    <row r="4" spans="1:13" ht="15.75" x14ac:dyDescent="0.2">
      <c r="A4" s="239" t="str">
        <f>'HABILITANTE '!A4:L4</f>
        <v>CONCURSO DE MERITOS CMA FDLPA 029-2021</v>
      </c>
      <c r="B4" s="240"/>
      <c r="C4" s="240"/>
      <c r="D4" s="240"/>
      <c r="E4" s="240"/>
      <c r="F4" s="240"/>
      <c r="G4" s="240"/>
      <c r="H4" s="240"/>
      <c r="I4" s="240"/>
      <c r="J4" s="240"/>
      <c r="K4" s="246"/>
    </row>
    <row r="5" spans="1:13" ht="9.75" customHeight="1" x14ac:dyDescent="0.2">
      <c r="A5" s="71"/>
      <c r="B5" s="72"/>
      <c r="C5" s="72"/>
      <c r="D5" s="72"/>
      <c r="E5" s="72"/>
      <c r="F5" s="72"/>
      <c r="G5" s="72"/>
      <c r="H5" s="72"/>
      <c r="I5" s="72"/>
      <c r="J5" s="72"/>
      <c r="K5" s="73"/>
    </row>
    <row r="6" spans="1:13" ht="76.5" customHeight="1" x14ac:dyDescent="0.2">
      <c r="A6" s="247" t="str">
        <f>'HABILITANTE '!A6:L6</f>
        <v xml:space="preserve">REALIZAR LA INTERVENTORÍA TÉCNICA, ADMINISTRATIVA, FINANCIERA, JURÍDICA, SOCIAL, AMBIENTAL Y SST AL CONTRATO DE OBRA PUBLICA QUE TENDRÁ POR OBJETO “EJECUTAR A PRECIOS UNITARIOS FIJOS SIN FORMULA DE REAJUSTE Y A MONTO AGOTABLE LAS OBRAS DE MANTENIMIENTO Y/O REPARACIONES LOCATIVAS DE LOS SALONES COMUNALES DE LA LOCALIDAD DE PUENTE ARANDA A EN LA CIUDAD DE BOGOTÁ D.C.”
</v>
      </c>
      <c r="B6" s="248"/>
      <c r="C6" s="248"/>
      <c r="D6" s="248"/>
      <c r="E6" s="248"/>
      <c r="F6" s="248"/>
      <c r="G6" s="248"/>
      <c r="H6" s="248"/>
      <c r="I6" s="248"/>
      <c r="J6" s="248"/>
      <c r="K6" s="250"/>
    </row>
    <row r="7" spans="1:13" ht="15.75" x14ac:dyDescent="0.2">
      <c r="A7" s="251" t="s">
        <v>27</v>
      </c>
      <c r="B7" s="252"/>
      <c r="C7" s="252"/>
      <c r="D7" s="252"/>
      <c r="E7" s="252"/>
      <c r="F7" s="252"/>
      <c r="G7" s="46">
        <f>'HABILITANTE '!H7</f>
        <v>76958053</v>
      </c>
      <c r="H7" s="47"/>
      <c r="I7" s="47"/>
      <c r="J7" s="47"/>
      <c r="K7" s="79"/>
      <c r="L7" s="12"/>
      <c r="M7" s="22"/>
    </row>
    <row r="8" spans="1:13" ht="15.75" x14ac:dyDescent="0.2">
      <c r="A8" s="251" t="s">
        <v>28</v>
      </c>
      <c r="B8" s="252"/>
      <c r="C8" s="252"/>
      <c r="D8" s="252"/>
      <c r="E8" s="252"/>
      <c r="F8" s="252"/>
      <c r="G8" s="48">
        <f>'HABILITANTE '!H8</f>
        <v>84.706494915940766</v>
      </c>
      <c r="H8" s="47"/>
      <c r="I8" s="47"/>
      <c r="J8" s="47"/>
      <c r="K8" s="79"/>
      <c r="L8" s="12"/>
      <c r="M8" s="22"/>
    </row>
    <row r="9" spans="1:13" x14ac:dyDescent="0.2">
      <c r="A9" s="23"/>
      <c r="B9" s="24"/>
      <c r="C9" s="24"/>
      <c r="D9" s="24"/>
      <c r="E9" s="24"/>
      <c r="F9" s="24"/>
      <c r="G9" s="24"/>
      <c r="H9" s="24"/>
      <c r="I9" s="24"/>
      <c r="J9" s="24"/>
      <c r="K9" s="25"/>
      <c r="M9" s="26"/>
    </row>
    <row r="10" spans="1:13" ht="20.25" customHeight="1" x14ac:dyDescent="0.2">
      <c r="A10" s="266" t="s">
        <v>31</v>
      </c>
      <c r="B10" s="267"/>
      <c r="C10" s="267"/>
      <c r="D10" s="267"/>
      <c r="E10" s="267"/>
      <c r="F10" s="267"/>
      <c r="G10" s="267"/>
      <c r="H10" s="267"/>
      <c r="I10" s="267"/>
      <c r="J10" s="267"/>
      <c r="K10" s="268"/>
      <c r="M10" s="26"/>
    </row>
    <row r="11" spans="1:13" ht="20.25" customHeight="1" thickBot="1" x14ac:dyDescent="0.25">
      <c r="A11" s="266" t="s">
        <v>10</v>
      </c>
      <c r="B11" s="267"/>
      <c r="C11" s="267"/>
      <c r="D11" s="267"/>
      <c r="E11" s="267"/>
      <c r="F11" s="267"/>
      <c r="G11" s="267"/>
      <c r="H11" s="267"/>
      <c r="I11" s="267"/>
      <c r="J11" s="267"/>
      <c r="K11" s="55" t="s">
        <v>16</v>
      </c>
    </row>
    <row r="12" spans="1:13" ht="15" customHeight="1" x14ac:dyDescent="0.2">
      <c r="A12" s="190" t="s">
        <v>3</v>
      </c>
      <c r="B12" s="191"/>
      <c r="C12" s="192"/>
      <c r="D12" s="193" t="str">
        <f>'HABILITANTE '!D13:K13</f>
        <v>YOHAN FAHIR BERMÚDEZ PARRA</v>
      </c>
      <c r="E12" s="194"/>
      <c r="F12" s="194"/>
      <c r="G12" s="194"/>
      <c r="H12" s="194"/>
      <c r="I12" s="194"/>
      <c r="J12" s="194"/>
      <c r="K12" s="307">
        <f>'HABILITANTE '!D15</f>
        <v>1</v>
      </c>
    </row>
    <row r="13" spans="1:13" ht="15" customHeight="1" x14ac:dyDescent="0.2">
      <c r="A13" s="190" t="s">
        <v>5</v>
      </c>
      <c r="B13" s="191"/>
      <c r="C13" s="192"/>
      <c r="D13" s="193">
        <f>'HABILITANTE '!D14:K14</f>
        <v>0</v>
      </c>
      <c r="E13" s="194"/>
      <c r="F13" s="194"/>
      <c r="G13" s="194"/>
      <c r="H13" s="194"/>
      <c r="I13" s="194"/>
      <c r="J13" s="194"/>
      <c r="K13" s="308"/>
    </row>
    <row r="14" spans="1:13" ht="19.5" customHeight="1" x14ac:dyDescent="0.2">
      <c r="A14" s="190" t="s">
        <v>6</v>
      </c>
      <c r="B14" s="192"/>
      <c r="C14" s="192"/>
      <c r="D14" s="262" t="s">
        <v>7</v>
      </c>
      <c r="E14" s="191"/>
      <c r="F14" s="68" t="s">
        <v>8</v>
      </c>
      <c r="G14" s="262" t="s">
        <v>9</v>
      </c>
      <c r="H14" s="191"/>
      <c r="I14" s="68" t="s">
        <v>26</v>
      </c>
      <c r="J14" s="70" t="s">
        <v>8</v>
      </c>
      <c r="K14" s="308"/>
    </row>
    <row r="15" spans="1:13" x14ac:dyDescent="0.2">
      <c r="A15" s="190"/>
      <c r="B15" s="192"/>
      <c r="C15" s="192"/>
      <c r="D15" s="258" t="str">
        <f>'HABILITANTE '!D17:E17</f>
        <v>YOHAN FAHIR BERMÚDEZ PARRA</v>
      </c>
      <c r="E15" s="261"/>
      <c r="F15" s="50">
        <f>'HABILITANTE '!G17</f>
        <v>1077426433</v>
      </c>
      <c r="G15" s="310">
        <f>'HABILITANTE '!H17</f>
        <v>1</v>
      </c>
      <c r="H15" s="310"/>
      <c r="I15" s="49" t="str">
        <f>'HABILITANTE '!I17:J17</f>
        <v>YOHAN FAHIR BERMÚDEZ PARRA</v>
      </c>
      <c r="J15" s="69">
        <f>'HABILITANTE '!K17</f>
        <v>19275138</v>
      </c>
      <c r="K15" s="308"/>
    </row>
    <row r="16" spans="1:13" x14ac:dyDescent="0.2">
      <c r="A16" s="190"/>
      <c r="B16" s="192"/>
      <c r="C16" s="192"/>
      <c r="D16" s="258">
        <f>'HABILITANTE '!D18:E18</f>
        <v>0</v>
      </c>
      <c r="E16" s="261"/>
      <c r="F16" s="50">
        <f>'HABILITANTE '!G18</f>
        <v>0</v>
      </c>
      <c r="G16" s="310">
        <f>'HABILITANTE '!H18</f>
        <v>0</v>
      </c>
      <c r="H16" s="310"/>
      <c r="I16" s="101">
        <f>'HABILITANTE '!I18:J18</f>
        <v>0</v>
      </c>
      <c r="J16" s="100">
        <f>'HABILITANTE '!K18</f>
        <v>0</v>
      </c>
      <c r="K16" s="308"/>
    </row>
    <row r="17" spans="1:13" x14ac:dyDescent="0.2">
      <c r="A17" s="190"/>
      <c r="B17" s="192"/>
      <c r="C17" s="192"/>
      <c r="D17" s="258">
        <f>'HABILITANTE '!D19:E19</f>
        <v>0</v>
      </c>
      <c r="E17" s="261"/>
      <c r="F17" s="50">
        <f>'HABILITANTE '!G19</f>
        <v>0</v>
      </c>
      <c r="G17" s="310">
        <f>'HABILITANTE '!H19</f>
        <v>0</v>
      </c>
      <c r="H17" s="310"/>
      <c r="I17" s="101">
        <f>'HABILITANTE '!I19:J19</f>
        <v>0</v>
      </c>
      <c r="J17" s="100">
        <f>'HABILITANTE '!K19</f>
        <v>0</v>
      </c>
      <c r="K17" s="308"/>
    </row>
    <row r="18" spans="1:13" ht="13.5" thickBot="1" x14ac:dyDescent="0.25">
      <c r="A18" s="190"/>
      <c r="B18" s="192"/>
      <c r="C18" s="192"/>
      <c r="D18" s="258">
        <f>'HABILITANTE '!D20:E20</f>
        <v>0</v>
      </c>
      <c r="E18" s="261"/>
      <c r="F18" s="50">
        <f>'HABILITANTE '!G20</f>
        <v>0</v>
      </c>
      <c r="G18" s="310">
        <f>'HABILITANTE '!H20</f>
        <v>0</v>
      </c>
      <c r="H18" s="310"/>
      <c r="I18" s="101">
        <f>'HABILITANTE '!I20:J20</f>
        <v>0</v>
      </c>
      <c r="J18" s="100">
        <f>'HABILITANTE '!K20</f>
        <v>0</v>
      </c>
      <c r="K18" s="309"/>
    </row>
    <row r="19" spans="1:13" ht="14.25" customHeight="1" x14ac:dyDescent="0.2">
      <c r="A19" s="4"/>
      <c r="B19" s="62"/>
      <c r="C19" s="62"/>
      <c r="D19" s="2"/>
      <c r="E19" s="2"/>
      <c r="F19" s="2"/>
      <c r="G19" s="2"/>
      <c r="H19" s="2"/>
      <c r="I19" s="2"/>
      <c r="J19" s="5"/>
      <c r="K19" s="6"/>
    </row>
    <row r="20" spans="1:13" ht="16.5" customHeight="1" x14ac:dyDescent="0.2">
      <c r="A20" s="302" t="s">
        <v>53</v>
      </c>
      <c r="B20" s="303"/>
      <c r="C20" s="303"/>
      <c r="D20" s="303"/>
      <c r="E20" s="303"/>
      <c r="F20" s="303"/>
      <c r="G20" s="303"/>
      <c r="H20" s="303"/>
      <c r="I20" s="303"/>
      <c r="J20" s="303"/>
      <c r="K20" s="304"/>
      <c r="L20" s="30"/>
      <c r="M20" s="30"/>
    </row>
    <row r="21" spans="1:13" ht="16.5" customHeight="1" x14ac:dyDescent="0.2">
      <c r="A21" s="302" t="s">
        <v>52</v>
      </c>
      <c r="B21" s="303"/>
      <c r="C21" s="303"/>
      <c r="D21" s="303"/>
      <c r="E21" s="303"/>
      <c r="F21" s="303"/>
      <c r="G21" s="303"/>
      <c r="H21" s="303"/>
      <c r="I21" s="303"/>
      <c r="J21" s="303"/>
      <c r="K21" s="304"/>
      <c r="L21" s="30"/>
      <c r="M21" s="30"/>
    </row>
    <row r="22" spans="1:13" ht="16.5" customHeight="1" thickBot="1" x14ac:dyDescent="0.25">
      <c r="A22" s="82"/>
      <c r="B22" s="20"/>
      <c r="C22" s="20"/>
      <c r="D22" s="20"/>
      <c r="E22" s="20"/>
      <c r="F22" s="3"/>
      <c r="G22" s="20"/>
      <c r="H22" s="20"/>
      <c r="I22" s="2"/>
      <c r="J22" s="9"/>
      <c r="K22" s="83"/>
      <c r="L22" s="30"/>
      <c r="M22" s="30"/>
    </row>
    <row r="23" spans="1:13" ht="32.25" customHeight="1" thickBot="1" x14ac:dyDescent="0.25">
      <c r="A23" s="317" t="s">
        <v>102</v>
      </c>
      <c r="B23" s="318"/>
      <c r="C23" s="318"/>
      <c r="D23" s="318"/>
      <c r="E23" s="318"/>
      <c r="F23" s="318"/>
      <c r="G23" s="319"/>
      <c r="H23" s="160"/>
      <c r="I23" s="2"/>
      <c r="J23" s="9"/>
      <c r="K23" s="83"/>
      <c r="L23" s="30"/>
      <c r="M23" s="30"/>
    </row>
    <row r="24" spans="1:13" ht="16.5" customHeight="1" x14ac:dyDescent="0.2">
      <c r="A24" s="82"/>
      <c r="B24" s="20"/>
      <c r="C24" s="20"/>
      <c r="D24" s="20"/>
      <c r="E24" s="20"/>
      <c r="F24" s="3"/>
      <c r="G24" s="20"/>
      <c r="H24" s="20"/>
      <c r="I24" s="2"/>
      <c r="J24" s="9"/>
      <c r="K24" s="83"/>
      <c r="L24" s="30"/>
      <c r="M24" s="30"/>
    </row>
    <row r="25" spans="1:13" ht="40.5" customHeight="1" x14ac:dyDescent="0.2">
      <c r="A25" s="208" t="s">
        <v>139</v>
      </c>
      <c r="B25" s="209"/>
      <c r="C25" s="209"/>
      <c r="D25" s="209"/>
      <c r="E25" s="209"/>
      <c r="F25" s="209"/>
      <c r="G25" s="209"/>
      <c r="H25" s="209"/>
      <c r="I25" s="209"/>
      <c r="J25" s="209"/>
      <c r="K25" s="210"/>
      <c r="L25" s="30"/>
      <c r="M25" s="30"/>
    </row>
    <row r="26" spans="1:13" x14ac:dyDescent="0.2">
      <c r="A26" s="302" t="s">
        <v>57</v>
      </c>
      <c r="B26" s="303"/>
      <c r="C26" s="303"/>
      <c r="D26" s="303"/>
      <c r="E26" s="303"/>
      <c r="F26" s="303"/>
      <c r="G26" s="303"/>
      <c r="H26" s="303"/>
      <c r="I26" s="303"/>
      <c r="J26" s="303"/>
      <c r="K26" s="304"/>
      <c r="L26" s="30"/>
      <c r="M26" s="30"/>
    </row>
    <row r="27" spans="1:13" ht="13.5" thickBot="1" x14ac:dyDescent="0.25">
      <c r="A27" s="136"/>
      <c r="B27" s="2"/>
      <c r="C27" s="2"/>
      <c r="D27" s="2"/>
      <c r="E27" s="2"/>
      <c r="F27" s="2"/>
      <c r="G27" s="2"/>
      <c r="H27" s="2"/>
      <c r="I27" s="2"/>
      <c r="J27" s="2"/>
      <c r="K27" s="83"/>
      <c r="L27" s="30"/>
      <c r="M27" s="30"/>
    </row>
    <row r="28" spans="1:13" ht="32.25" customHeight="1" thickBot="1" x14ac:dyDescent="0.25">
      <c r="A28" s="317" t="s">
        <v>101</v>
      </c>
      <c r="B28" s="318"/>
      <c r="C28" s="318"/>
      <c r="D28" s="318"/>
      <c r="E28" s="318"/>
      <c r="F28" s="318"/>
      <c r="G28" s="319"/>
      <c r="H28" s="160"/>
      <c r="I28" s="2"/>
      <c r="J28" s="2"/>
      <c r="K28" s="83"/>
      <c r="L28" s="30"/>
      <c r="M28" s="30"/>
    </row>
    <row r="29" spans="1:13" ht="51.75" customHeight="1" thickBot="1" x14ac:dyDescent="0.25">
      <c r="A29" s="136"/>
      <c r="B29" s="2"/>
      <c r="C29" s="322" t="s">
        <v>74</v>
      </c>
      <c r="D29" s="323" t="s">
        <v>70</v>
      </c>
      <c r="E29" s="159" t="s">
        <v>71</v>
      </c>
      <c r="F29" s="159" t="s">
        <v>72</v>
      </c>
      <c r="G29" s="2"/>
      <c r="H29" s="2"/>
      <c r="I29" s="2"/>
      <c r="J29" s="2"/>
      <c r="K29" s="83"/>
      <c r="L29" s="30"/>
      <c r="M29" s="30"/>
    </row>
    <row r="30" spans="1:13" x14ac:dyDescent="0.2">
      <c r="A30" s="136"/>
      <c r="B30" s="2"/>
      <c r="C30" s="320" t="s">
        <v>73</v>
      </c>
      <c r="D30" s="321"/>
      <c r="E30" s="173" t="s">
        <v>77</v>
      </c>
      <c r="F30" s="175"/>
      <c r="G30" s="2"/>
      <c r="H30" s="2"/>
      <c r="I30" s="2"/>
      <c r="J30" s="2"/>
      <c r="K30" s="83"/>
      <c r="L30" s="30"/>
      <c r="M30" s="30"/>
    </row>
    <row r="31" spans="1:13" ht="13.5" thickBot="1" x14ac:dyDescent="0.25">
      <c r="A31" s="136"/>
      <c r="B31" s="2"/>
      <c r="C31" s="324" t="s">
        <v>75</v>
      </c>
      <c r="D31" s="325"/>
      <c r="E31" s="174" t="s">
        <v>77</v>
      </c>
      <c r="F31" s="176"/>
      <c r="G31" s="2"/>
      <c r="H31" s="2"/>
      <c r="I31" s="2"/>
      <c r="J31" s="2"/>
      <c r="K31" s="83"/>
      <c r="L31" s="30"/>
      <c r="M31" s="30"/>
    </row>
    <row r="32" spans="1:13" x14ac:dyDescent="0.2">
      <c r="A32" s="136"/>
      <c r="B32" s="2"/>
      <c r="C32" s="2"/>
      <c r="D32" s="2"/>
      <c r="E32" s="2"/>
      <c r="F32" s="2"/>
      <c r="G32" s="2"/>
      <c r="H32" s="2"/>
      <c r="I32" s="2"/>
      <c r="J32" s="2"/>
      <c r="K32" s="83"/>
      <c r="L32" s="30"/>
      <c r="M32" s="30"/>
    </row>
    <row r="33" spans="1:13" ht="62.25" customHeight="1" x14ac:dyDescent="0.2">
      <c r="A33" s="334" t="s">
        <v>140</v>
      </c>
      <c r="B33" s="209"/>
      <c r="C33" s="209"/>
      <c r="D33" s="209"/>
      <c r="E33" s="209"/>
      <c r="F33" s="209"/>
      <c r="G33" s="209"/>
      <c r="H33" s="209"/>
      <c r="I33" s="209"/>
      <c r="J33" s="209"/>
      <c r="K33" s="209"/>
      <c r="L33" s="30"/>
      <c r="M33" s="30"/>
    </row>
    <row r="34" spans="1:13" ht="13.5" thickBot="1" x14ac:dyDescent="0.25">
      <c r="A34" s="182"/>
      <c r="B34" s="183"/>
      <c r="C34" s="183"/>
      <c r="D34" s="183"/>
      <c r="E34" s="183"/>
      <c r="F34" s="183"/>
      <c r="G34" s="183"/>
      <c r="H34" s="183"/>
      <c r="I34" s="183"/>
      <c r="J34" s="183"/>
      <c r="K34" s="184"/>
      <c r="L34" s="30"/>
      <c r="M34" s="30"/>
    </row>
    <row r="35" spans="1:13" ht="24" thickBot="1" x14ac:dyDescent="0.25">
      <c r="A35" s="333" t="s">
        <v>58</v>
      </c>
      <c r="B35" s="318"/>
      <c r="C35" s="318"/>
      <c r="D35" s="318"/>
      <c r="E35" s="318"/>
      <c r="F35" s="318"/>
      <c r="G35" s="319"/>
      <c r="H35" s="160"/>
      <c r="I35" s="2"/>
      <c r="J35" s="9"/>
      <c r="K35" s="83"/>
      <c r="L35" s="30"/>
      <c r="M35" s="30"/>
    </row>
    <row r="36" spans="1:13" ht="60" customHeight="1" x14ac:dyDescent="0.2">
      <c r="A36" s="316" t="s">
        <v>141</v>
      </c>
      <c r="B36" s="314"/>
      <c r="C36" s="314"/>
      <c r="D36" s="314"/>
      <c r="E36" s="314"/>
      <c r="F36" s="314"/>
      <c r="G36" s="314"/>
      <c r="H36" s="314"/>
      <c r="I36" s="209"/>
      <c r="J36" s="209"/>
      <c r="K36" s="210"/>
      <c r="L36" s="30"/>
      <c r="M36" s="30"/>
    </row>
    <row r="37" spans="1:13" ht="16.5" customHeight="1" x14ac:dyDescent="0.2">
      <c r="A37" s="82"/>
      <c r="B37" s="20"/>
      <c r="C37" s="20"/>
      <c r="D37" s="20"/>
      <c r="E37" s="20"/>
      <c r="F37" s="3"/>
      <c r="G37" s="20"/>
      <c r="H37" s="20"/>
      <c r="I37" s="2"/>
      <c r="J37" s="9"/>
      <c r="K37" s="83"/>
      <c r="L37" s="30"/>
      <c r="M37" s="30"/>
    </row>
    <row r="38" spans="1:13" ht="16.5" customHeight="1" x14ac:dyDescent="0.2">
      <c r="A38" s="302" t="s">
        <v>55</v>
      </c>
      <c r="B38" s="303"/>
      <c r="C38" s="303"/>
      <c r="D38" s="303"/>
      <c r="E38" s="303"/>
      <c r="F38" s="303"/>
      <c r="G38" s="303"/>
      <c r="H38" s="303"/>
      <c r="I38" s="303"/>
      <c r="J38" s="303"/>
      <c r="K38" s="304"/>
      <c r="L38" s="30"/>
      <c r="M38" s="30"/>
    </row>
    <row r="39" spans="1:13" ht="16.5" customHeight="1" thickBot="1" x14ac:dyDescent="0.25">
      <c r="A39" s="82"/>
      <c r="B39" s="20"/>
      <c r="C39" s="20"/>
      <c r="D39" s="20"/>
      <c r="E39" s="20"/>
      <c r="F39" s="3"/>
      <c r="G39" s="20"/>
      <c r="H39" s="20"/>
      <c r="I39" s="2"/>
      <c r="J39" s="9"/>
      <c r="K39" s="83"/>
      <c r="L39" s="30"/>
      <c r="M39" s="30"/>
    </row>
    <row r="40" spans="1:13" ht="35.25" customHeight="1" x14ac:dyDescent="0.2">
      <c r="A40" s="82"/>
      <c r="B40" s="20"/>
      <c r="C40" s="20"/>
      <c r="D40" s="328" t="s">
        <v>105</v>
      </c>
      <c r="E40" s="329"/>
      <c r="F40" s="329"/>
      <c r="G40" s="329"/>
      <c r="H40" s="161"/>
      <c r="I40" s="306"/>
      <c r="J40" s="9"/>
      <c r="K40" s="83"/>
      <c r="L40" s="30"/>
      <c r="M40" s="30"/>
    </row>
    <row r="41" spans="1:13" ht="35.25" customHeight="1" thickBot="1" x14ac:dyDescent="0.25">
      <c r="A41" s="82"/>
      <c r="B41" s="20"/>
      <c r="C41" s="20"/>
      <c r="D41" s="311" t="s">
        <v>106</v>
      </c>
      <c r="E41" s="312"/>
      <c r="F41" s="312"/>
      <c r="G41" s="312"/>
      <c r="H41" s="162"/>
      <c r="I41" s="306"/>
      <c r="J41" s="9"/>
      <c r="K41" s="83"/>
      <c r="L41" s="30"/>
      <c r="M41" s="30"/>
    </row>
    <row r="42" spans="1:13" ht="16.5" customHeight="1" x14ac:dyDescent="0.2">
      <c r="A42" s="82"/>
      <c r="B42" s="20"/>
      <c r="C42" s="20"/>
      <c r="D42" s="20"/>
      <c r="E42" s="20"/>
      <c r="F42" s="3"/>
      <c r="G42" s="20"/>
      <c r="H42" s="20"/>
      <c r="I42" s="2"/>
      <c r="J42" s="9"/>
      <c r="K42" s="83"/>
      <c r="L42" s="30"/>
      <c r="M42" s="30"/>
    </row>
    <row r="43" spans="1:13" ht="60" customHeight="1" x14ac:dyDescent="0.2">
      <c r="A43" s="208" t="s">
        <v>142</v>
      </c>
      <c r="B43" s="209"/>
      <c r="C43" s="209"/>
      <c r="D43" s="209"/>
      <c r="E43" s="209"/>
      <c r="F43" s="209"/>
      <c r="G43" s="209"/>
      <c r="H43" s="209"/>
      <c r="I43" s="209"/>
      <c r="J43" s="209"/>
      <c r="K43" s="210"/>
      <c r="L43" s="30"/>
      <c r="M43" s="30"/>
    </row>
    <row r="44" spans="1:13" ht="16.5" customHeight="1" x14ac:dyDescent="0.2">
      <c r="A44" s="82"/>
      <c r="B44" s="20"/>
      <c r="C44" s="20"/>
      <c r="D44" s="20"/>
      <c r="E44" s="20"/>
      <c r="F44" s="3"/>
      <c r="G44" s="20"/>
      <c r="H44" s="20"/>
      <c r="I44" s="2"/>
      <c r="J44" s="9"/>
      <c r="K44" s="83"/>
      <c r="L44" s="30"/>
      <c r="M44" s="30"/>
    </row>
    <row r="45" spans="1:13" ht="16.5" customHeight="1" x14ac:dyDescent="0.2">
      <c r="A45" s="302" t="s">
        <v>54</v>
      </c>
      <c r="B45" s="303"/>
      <c r="C45" s="303"/>
      <c r="D45" s="303"/>
      <c r="E45" s="303"/>
      <c r="F45" s="303"/>
      <c r="G45" s="303"/>
      <c r="H45" s="303"/>
      <c r="I45" s="303"/>
      <c r="J45" s="303"/>
      <c r="K45" s="304"/>
      <c r="L45" s="30"/>
      <c r="M45" s="30"/>
    </row>
    <row r="46" spans="1:13" ht="16.5" customHeight="1" x14ac:dyDescent="0.2">
      <c r="A46" s="82"/>
      <c r="B46" s="20"/>
      <c r="C46" s="20"/>
      <c r="D46" s="20"/>
      <c r="E46" s="20"/>
      <c r="F46" s="3"/>
      <c r="G46" s="20"/>
      <c r="H46" s="20"/>
      <c r="I46" s="2"/>
      <c r="J46" s="9"/>
      <c r="K46" s="83"/>
      <c r="L46" s="30"/>
      <c r="M46" s="30"/>
    </row>
    <row r="47" spans="1:13" ht="46.5" customHeight="1" x14ac:dyDescent="0.2">
      <c r="A47" s="82"/>
      <c r="B47" s="20"/>
      <c r="C47" s="20"/>
      <c r="D47" s="305" t="s">
        <v>32</v>
      </c>
      <c r="E47" s="305"/>
      <c r="F47" s="305"/>
      <c r="G47" s="305"/>
      <c r="H47" s="61"/>
      <c r="I47" s="2"/>
      <c r="J47" s="9"/>
      <c r="K47" s="83"/>
      <c r="L47" s="30"/>
      <c r="M47" s="30"/>
    </row>
    <row r="48" spans="1:13" ht="16.5" customHeight="1" x14ac:dyDescent="0.2">
      <c r="A48" s="82"/>
      <c r="B48" s="20"/>
      <c r="C48" s="20"/>
      <c r="D48" s="20"/>
      <c r="E48" s="20"/>
      <c r="F48" s="3"/>
      <c r="G48" s="20"/>
      <c r="H48" s="20"/>
      <c r="I48" s="2"/>
      <c r="J48" s="9"/>
      <c r="K48" s="83"/>
      <c r="L48" s="30"/>
      <c r="M48" s="30"/>
    </row>
    <row r="49" spans="1:13" ht="64.5" customHeight="1" x14ac:dyDescent="0.2">
      <c r="A49" s="208" t="s">
        <v>143</v>
      </c>
      <c r="B49" s="209"/>
      <c r="C49" s="209"/>
      <c r="D49" s="209"/>
      <c r="E49" s="209"/>
      <c r="F49" s="209"/>
      <c r="G49" s="209"/>
      <c r="H49" s="209"/>
      <c r="I49" s="209"/>
      <c r="J49" s="209"/>
      <c r="K49" s="210"/>
      <c r="L49" s="30"/>
      <c r="M49" s="30"/>
    </row>
    <row r="50" spans="1:13" ht="16.5" customHeight="1" x14ac:dyDescent="0.2">
      <c r="A50" s="82"/>
      <c r="B50" s="20"/>
      <c r="C50" s="20"/>
      <c r="D50" s="20"/>
      <c r="E50" s="20"/>
      <c r="F50" s="3"/>
      <c r="G50" s="20"/>
      <c r="H50" s="20"/>
      <c r="I50" s="2"/>
      <c r="J50" s="9"/>
      <c r="K50" s="83"/>
      <c r="L50" s="30"/>
      <c r="M50" s="30"/>
    </row>
    <row r="51" spans="1:13" s="13" customFormat="1" ht="30.75" customHeight="1" x14ac:dyDescent="0.2">
      <c r="A51" s="330" t="s">
        <v>33</v>
      </c>
      <c r="B51" s="331"/>
      <c r="C51" s="331"/>
      <c r="D51" s="331"/>
      <c r="E51" s="331"/>
      <c r="F51" s="331"/>
      <c r="G51" s="331"/>
      <c r="H51" s="331"/>
      <c r="I51" s="331"/>
      <c r="J51" s="331"/>
      <c r="K51" s="332"/>
    </row>
    <row r="52" spans="1:13" s="13" customFormat="1" x14ac:dyDescent="0.2">
      <c r="A52" s="34"/>
      <c r="B52" s="35"/>
      <c r="C52" s="35"/>
      <c r="D52" s="35"/>
      <c r="E52" s="35"/>
      <c r="F52" s="35"/>
      <c r="G52" s="35"/>
      <c r="H52" s="35"/>
      <c r="I52" s="35"/>
      <c r="J52" s="32"/>
      <c r="K52" s="88"/>
    </row>
    <row r="53" spans="1:13" s="13" customFormat="1" x14ac:dyDescent="0.2">
      <c r="A53" s="92"/>
      <c r="B53" s="64"/>
      <c r="C53" s="64"/>
      <c r="D53" s="63"/>
      <c r="E53" s="2"/>
      <c r="F53" s="9"/>
      <c r="G53" s="9"/>
      <c r="H53" s="11"/>
      <c r="I53" s="52"/>
      <c r="J53" s="32"/>
      <c r="K53" s="88"/>
    </row>
    <row r="54" spans="1:13" s="13" customFormat="1" ht="33.75" customHeight="1" x14ac:dyDescent="0.2">
      <c r="A54" s="326" t="s">
        <v>34</v>
      </c>
      <c r="B54" s="327"/>
      <c r="C54" s="327"/>
      <c r="D54" s="327"/>
      <c r="E54" s="63"/>
      <c r="F54" s="9"/>
      <c r="G54" s="9"/>
      <c r="H54" s="11"/>
      <c r="I54" s="52"/>
      <c r="J54" s="32"/>
      <c r="K54" s="88"/>
    </row>
    <row r="55" spans="1:13" s="13" customFormat="1" ht="57.75" customHeight="1" x14ac:dyDescent="0.2">
      <c r="A55" s="313" t="s">
        <v>89</v>
      </c>
      <c r="B55" s="314"/>
      <c r="C55" s="314"/>
      <c r="D55" s="16">
        <f>+H23</f>
        <v>0</v>
      </c>
      <c r="E55" s="63"/>
      <c r="F55" s="9"/>
      <c r="G55" s="9"/>
      <c r="H55" s="11"/>
      <c r="I55" s="52"/>
      <c r="J55" s="32"/>
      <c r="K55" s="88"/>
    </row>
    <row r="56" spans="1:13" s="13" customFormat="1" ht="51.75" customHeight="1" x14ac:dyDescent="0.2">
      <c r="A56" s="315" t="s">
        <v>90</v>
      </c>
      <c r="B56" s="209"/>
      <c r="C56" s="209"/>
      <c r="D56" s="179" t="s">
        <v>138</v>
      </c>
      <c r="E56" s="63"/>
      <c r="F56" s="9"/>
      <c r="G56" s="9"/>
      <c r="H56" s="11"/>
      <c r="I56" s="52"/>
      <c r="J56" s="32"/>
      <c r="K56" s="88"/>
    </row>
    <row r="57" spans="1:13" s="13" customFormat="1" ht="36" customHeight="1" x14ac:dyDescent="0.2">
      <c r="A57" s="315" t="s">
        <v>91</v>
      </c>
      <c r="B57" s="209"/>
      <c r="C57" s="209"/>
      <c r="D57" s="16">
        <f>+H28</f>
        <v>0</v>
      </c>
      <c r="E57" s="63"/>
      <c r="F57" s="9"/>
      <c r="G57" s="9"/>
      <c r="H57" s="11"/>
      <c r="I57" s="52"/>
      <c r="J57" s="32"/>
      <c r="K57" s="88"/>
    </row>
    <row r="58" spans="1:13" s="13" customFormat="1" ht="24.75" customHeight="1" x14ac:dyDescent="0.2">
      <c r="A58" s="315" t="s">
        <v>56</v>
      </c>
      <c r="B58" s="209"/>
      <c r="C58" s="209"/>
      <c r="D58" s="16">
        <f>+H35</f>
        <v>0</v>
      </c>
      <c r="E58" s="63"/>
      <c r="F58" s="9"/>
      <c r="G58" s="9"/>
      <c r="H58" s="11"/>
      <c r="I58" s="52"/>
      <c r="J58" s="32"/>
      <c r="K58" s="88"/>
    </row>
    <row r="59" spans="1:13" s="13" customFormat="1" ht="24.75" customHeight="1" x14ac:dyDescent="0.2">
      <c r="A59" s="315" t="s">
        <v>92</v>
      </c>
      <c r="B59" s="209"/>
      <c r="C59" s="209"/>
      <c r="D59" s="16">
        <f>+H40</f>
        <v>0</v>
      </c>
      <c r="E59" s="63"/>
      <c r="F59" s="9"/>
      <c r="G59" s="9"/>
      <c r="H59" s="11"/>
      <c r="I59" s="52"/>
      <c r="J59" s="32"/>
      <c r="K59" s="88"/>
    </row>
    <row r="60" spans="1:13" s="13" customFormat="1" ht="25.5" customHeight="1" x14ac:dyDescent="0.2">
      <c r="A60" s="315" t="s">
        <v>93</v>
      </c>
      <c r="B60" s="209"/>
      <c r="C60" s="209"/>
      <c r="D60" s="16">
        <f>+H47</f>
        <v>0</v>
      </c>
      <c r="E60" s="63"/>
      <c r="F60" s="9"/>
      <c r="G60" s="9"/>
      <c r="H60" s="11"/>
      <c r="I60" s="52"/>
      <c r="J60" s="32"/>
      <c r="K60" s="88"/>
    </row>
    <row r="61" spans="1:13" s="13" customFormat="1" ht="28.5" customHeight="1" x14ac:dyDescent="0.2">
      <c r="A61" s="335" t="s">
        <v>35</v>
      </c>
      <c r="B61" s="336"/>
      <c r="C61" s="336"/>
      <c r="D61" s="19">
        <f>+D55+D57+D58+D59+D60</f>
        <v>0</v>
      </c>
      <c r="E61" s="338" t="str">
        <f>IF('HABILITANTE '!J74="NO HABILITADO","ESTE PUNTAJE SE OTORGARÁ SOLO SI EL PROPONENTE SE ENCUENTRA HABILITADO","")</f>
        <v/>
      </c>
      <c r="F61" s="339"/>
      <c r="G61" s="339"/>
      <c r="H61" s="339"/>
      <c r="I61" s="339"/>
      <c r="J61" s="339"/>
      <c r="K61" s="340"/>
    </row>
    <row r="62" spans="1:13" s="13" customFormat="1" x14ac:dyDescent="0.2">
      <c r="A62" s="10"/>
      <c r="B62" s="75"/>
      <c r="C62" s="75"/>
      <c r="D62" s="51"/>
      <c r="E62" s="51"/>
      <c r="F62" s="9"/>
      <c r="G62" s="9"/>
      <c r="H62" s="11"/>
      <c r="I62" s="52"/>
      <c r="J62" s="32"/>
      <c r="K62" s="88"/>
    </row>
    <row r="63" spans="1:13" s="13" customFormat="1" x14ac:dyDescent="0.2">
      <c r="A63" s="10"/>
      <c r="B63" s="75"/>
      <c r="C63" s="75"/>
      <c r="D63" s="51"/>
      <c r="E63" s="51"/>
      <c r="F63" s="9"/>
      <c r="G63" s="9"/>
      <c r="H63" s="11"/>
      <c r="I63" s="52"/>
      <c r="J63" s="32"/>
      <c r="K63" s="88"/>
    </row>
    <row r="64" spans="1:13" s="13" customFormat="1" x14ac:dyDescent="0.2">
      <c r="A64" s="10"/>
      <c r="B64" s="75"/>
      <c r="C64" s="75"/>
      <c r="D64" s="51"/>
      <c r="E64" s="51"/>
      <c r="F64" s="9"/>
      <c r="G64" s="9"/>
      <c r="H64" s="11"/>
      <c r="I64" s="52"/>
      <c r="J64" s="32"/>
      <c r="K64" s="88"/>
    </row>
    <row r="65" spans="1:11" s="13" customFormat="1" x14ac:dyDescent="0.2">
      <c r="A65" s="10"/>
      <c r="B65" s="36"/>
      <c r="C65" s="75"/>
      <c r="D65" s="51"/>
      <c r="E65" s="51"/>
      <c r="F65" s="9"/>
      <c r="G65" s="36"/>
      <c r="H65" s="11"/>
      <c r="I65" s="52"/>
      <c r="J65" s="32"/>
      <c r="K65" s="88"/>
    </row>
    <row r="66" spans="1:11" s="13" customFormat="1" ht="18" x14ac:dyDescent="0.2">
      <c r="A66" s="10"/>
      <c r="B66" s="96"/>
      <c r="C66" s="96"/>
      <c r="D66" s="290" t="s">
        <v>40</v>
      </c>
      <c r="E66" s="290"/>
      <c r="F66" s="9"/>
      <c r="G66" s="9"/>
      <c r="H66" s="11"/>
      <c r="I66" s="52"/>
      <c r="J66" s="32"/>
      <c r="K66" s="88"/>
    </row>
    <row r="67" spans="1:11" s="13" customFormat="1" ht="15" customHeight="1" x14ac:dyDescent="0.2">
      <c r="A67" s="10"/>
      <c r="B67" s="36"/>
      <c r="C67" s="96"/>
      <c r="D67" s="51"/>
      <c r="E67" s="51"/>
      <c r="F67" s="9"/>
      <c r="G67" s="36"/>
      <c r="H67" s="11"/>
      <c r="I67" s="52"/>
      <c r="J67" s="32"/>
      <c r="K67" s="88"/>
    </row>
    <row r="68" spans="1:11" s="13" customFormat="1" ht="15" customHeight="1" x14ac:dyDescent="0.2">
      <c r="A68" s="37"/>
      <c r="B68" s="38"/>
      <c r="C68" s="38"/>
      <c r="D68" s="51"/>
      <c r="E68" s="32"/>
      <c r="F68" s="39"/>
      <c r="G68" s="93"/>
      <c r="H68" s="11"/>
      <c r="I68" s="52"/>
      <c r="J68" s="32"/>
      <c r="K68" s="88"/>
    </row>
    <row r="69" spans="1:11" s="13" customFormat="1" ht="12.75" customHeight="1" x14ac:dyDescent="0.2">
      <c r="A69" s="291" t="s">
        <v>63</v>
      </c>
      <c r="B69" s="292"/>
      <c r="C69" s="292"/>
      <c r="D69" s="292"/>
      <c r="E69" s="32"/>
      <c r="F69" s="52" t="s">
        <v>99</v>
      </c>
      <c r="G69" s="36"/>
      <c r="H69" s="11"/>
      <c r="I69" s="52"/>
      <c r="J69" s="32"/>
      <c r="K69" s="88"/>
    </row>
    <row r="70" spans="1:11" s="13" customFormat="1" ht="12.75" customHeight="1" x14ac:dyDescent="0.2">
      <c r="A70" s="288" t="s">
        <v>97</v>
      </c>
      <c r="B70" s="289"/>
      <c r="C70" s="289"/>
      <c r="D70" s="51"/>
      <c r="E70" s="32"/>
      <c r="F70" s="9" t="s">
        <v>100</v>
      </c>
      <c r="G70" s="9"/>
      <c r="H70" s="337"/>
      <c r="I70" s="337"/>
      <c r="J70" s="32"/>
      <c r="K70" s="88"/>
    </row>
    <row r="71" spans="1:11" s="13" customFormat="1" ht="12.75" customHeight="1" x14ac:dyDescent="0.2">
      <c r="A71" s="288" t="s">
        <v>98</v>
      </c>
      <c r="B71" s="289"/>
      <c r="C71" s="289"/>
      <c r="D71" s="51"/>
      <c r="E71" s="51"/>
      <c r="F71" s="9"/>
      <c r="G71" s="9"/>
      <c r="H71" s="75"/>
      <c r="I71" s="75"/>
      <c r="J71" s="32"/>
      <c r="K71" s="88"/>
    </row>
    <row r="72" spans="1:11" s="13" customFormat="1" x14ac:dyDescent="0.2">
      <c r="A72" s="10"/>
      <c r="B72" s="36"/>
      <c r="C72" s="138"/>
      <c r="D72" s="51"/>
      <c r="E72" s="51"/>
      <c r="F72" s="9"/>
      <c r="G72" s="36"/>
      <c r="H72" s="32"/>
      <c r="I72" s="9"/>
      <c r="J72" s="32"/>
      <c r="K72" s="88"/>
    </row>
    <row r="73" spans="1:11" s="13" customFormat="1" x14ac:dyDescent="0.2">
      <c r="A73" s="11"/>
      <c r="B73" s="11"/>
      <c r="C73" s="9"/>
      <c r="D73" s="51"/>
      <c r="E73" s="32"/>
      <c r="F73" s="32"/>
      <c r="G73" s="32"/>
      <c r="H73" s="32"/>
      <c r="I73" s="9"/>
      <c r="J73" s="32"/>
      <c r="K73" s="88"/>
    </row>
    <row r="74" spans="1:11" s="13" customFormat="1" x14ac:dyDescent="0.2">
      <c r="A74" s="40"/>
      <c r="B74" s="3"/>
      <c r="C74" s="41"/>
      <c r="D74" s="51"/>
      <c r="E74" s="32"/>
      <c r="F74" s="32"/>
      <c r="G74" s="32"/>
      <c r="H74" s="32"/>
      <c r="I74" s="52"/>
      <c r="J74" s="32"/>
      <c r="K74" s="88"/>
    </row>
    <row r="75" spans="1:11" s="13" customFormat="1" x14ac:dyDescent="0.2">
      <c r="A75" s="65"/>
      <c r="B75" s="66"/>
      <c r="C75" s="66"/>
      <c r="D75" s="32"/>
      <c r="E75" s="32"/>
      <c r="F75" s="32"/>
      <c r="G75" s="32"/>
      <c r="H75" s="32"/>
      <c r="I75" s="32"/>
      <c r="J75" s="32"/>
      <c r="K75" s="88"/>
    </row>
    <row r="76" spans="1:11" ht="13.5" thickBot="1" x14ac:dyDescent="0.25">
      <c r="A76" s="89"/>
      <c r="B76" s="90"/>
      <c r="C76" s="90"/>
      <c r="D76" s="90"/>
      <c r="E76" s="90"/>
      <c r="F76" s="90"/>
      <c r="G76" s="90"/>
      <c r="H76" s="90"/>
      <c r="I76" s="90"/>
      <c r="J76" s="90"/>
      <c r="K76" s="91"/>
    </row>
    <row r="77" spans="1:11" x14ac:dyDescent="0.2">
      <c r="A77" s="9"/>
      <c r="B77" s="9"/>
      <c r="C77" s="9"/>
      <c r="D77" s="9"/>
      <c r="E77" s="9"/>
      <c r="F77" s="9"/>
      <c r="G77" s="9"/>
      <c r="H77" s="9"/>
      <c r="I77" s="9"/>
      <c r="J77" s="9"/>
    </row>
    <row r="78" spans="1:11" x14ac:dyDescent="0.2">
      <c r="A78" s="9"/>
      <c r="B78" s="9"/>
      <c r="C78" s="9"/>
      <c r="D78" s="9"/>
      <c r="E78" s="9"/>
      <c r="F78" s="9"/>
      <c r="G78" s="9"/>
      <c r="H78" s="9"/>
      <c r="I78" s="9"/>
      <c r="J78" s="9"/>
    </row>
    <row r="87" spans="6:6" x14ac:dyDescent="0.2">
      <c r="F87" s="42"/>
    </row>
    <row r="88" spans="6:6" x14ac:dyDescent="0.2">
      <c r="F88" s="42"/>
    </row>
    <row r="89" spans="6:6" x14ac:dyDescent="0.2">
      <c r="F89" s="42"/>
    </row>
    <row r="90" spans="6:6" x14ac:dyDescent="0.2">
      <c r="F90" s="42"/>
    </row>
  </sheetData>
  <mergeCells count="60">
    <mergeCell ref="A71:C71"/>
    <mergeCell ref="A61:C61"/>
    <mergeCell ref="H70:I70"/>
    <mergeCell ref="E61:K61"/>
    <mergeCell ref="D66:E66"/>
    <mergeCell ref="A69:D69"/>
    <mergeCell ref="A70:C70"/>
    <mergeCell ref="A60:C60"/>
    <mergeCell ref="A54:D54"/>
    <mergeCell ref="A21:K21"/>
    <mergeCell ref="A38:K38"/>
    <mergeCell ref="D40:G40"/>
    <mergeCell ref="A51:K51"/>
    <mergeCell ref="A23:G23"/>
    <mergeCell ref="A26:K26"/>
    <mergeCell ref="A35:G35"/>
    <mergeCell ref="A59:C59"/>
    <mergeCell ref="A33:K33"/>
    <mergeCell ref="A20:K20"/>
    <mergeCell ref="D41:G41"/>
    <mergeCell ref="A55:C55"/>
    <mergeCell ref="A56:C56"/>
    <mergeCell ref="A58:C58"/>
    <mergeCell ref="A36:K36"/>
    <mergeCell ref="A28:G28"/>
    <mergeCell ref="A57:C57"/>
    <mergeCell ref="C30:D30"/>
    <mergeCell ref="C29:D29"/>
    <mergeCell ref="C31:D31"/>
    <mergeCell ref="D14:E14"/>
    <mergeCell ref="D18:E18"/>
    <mergeCell ref="G18:H18"/>
    <mergeCell ref="G14:H14"/>
    <mergeCell ref="D15:E15"/>
    <mergeCell ref="G15:H15"/>
    <mergeCell ref="D16:E16"/>
    <mergeCell ref="G16:H16"/>
    <mergeCell ref="D17:E17"/>
    <mergeCell ref="G17:H17"/>
    <mergeCell ref="A1:K1"/>
    <mergeCell ref="A2:K2"/>
    <mergeCell ref="A3:K3"/>
    <mergeCell ref="A4:K4"/>
    <mergeCell ref="A6:K6"/>
    <mergeCell ref="A7:F7"/>
    <mergeCell ref="A45:K45"/>
    <mergeCell ref="A25:K25"/>
    <mergeCell ref="A43:K43"/>
    <mergeCell ref="A49:K49"/>
    <mergeCell ref="D47:G47"/>
    <mergeCell ref="I40:I41"/>
    <mergeCell ref="A8:F8"/>
    <mergeCell ref="A10:K10"/>
    <mergeCell ref="A11:J11"/>
    <mergeCell ref="A12:C12"/>
    <mergeCell ref="D12:J12"/>
    <mergeCell ref="K12:K18"/>
    <mergeCell ref="A13:C13"/>
    <mergeCell ref="D13:J13"/>
    <mergeCell ref="A14:C18"/>
  </mergeCells>
  <printOptions horizontalCentered="1"/>
  <pageMargins left="0.19685039370078741" right="0.19685039370078741" top="0.78740157480314965" bottom="0.59055118110236227" header="0" footer="0"/>
  <pageSetup paperSize="41" scale="52" fitToHeight="3" orientation="landscape" r:id="rId1"/>
  <headerFooter alignWithMargins="0"/>
  <rowBreaks count="1" manualBreakCount="1">
    <brk id="49"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Historico SMMLV</vt:lpstr>
      <vt:lpstr>HABILITANTE </vt:lpstr>
      <vt:lpstr>PONDERABLE</vt:lpstr>
      <vt:lpstr>'HABILITANTE '!Títulos_a_imprimir</vt:lpstr>
      <vt:lpstr>PONDERABLE!Títulos_a_imprimir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Usuario de Windows</cp:lastModifiedBy>
  <cp:lastPrinted>2020-12-02T00:03:07Z</cp:lastPrinted>
  <dcterms:created xsi:type="dcterms:W3CDTF">1996-11-27T10:00:04Z</dcterms:created>
  <dcterms:modified xsi:type="dcterms:W3CDTF">2021-12-28T04:21:58Z</dcterms:modified>
</cp:coreProperties>
</file>