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baron\Documents\SANDRA\2021\PROYECTO PLIEGO CONCURSO\SUBDIRECCION ESTRUCTURACION\13 modulos\"/>
    </mc:Choice>
  </mc:AlternateContent>
  <bookViews>
    <workbookView xWindow="0" yWindow="0" windowWidth="20490" windowHeight="7455"/>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9" i="1" l="1"/>
  <c r="G44" i="1" l="1"/>
  <c r="G43" i="1"/>
  <c r="G18" i="1"/>
  <c r="G31" i="1" l="1"/>
  <c r="G29" i="1"/>
  <c r="G27" i="1"/>
  <c r="G19" i="1"/>
  <c r="G17" i="1"/>
  <c r="G16" i="1"/>
  <c r="G32" i="1" s="1"/>
  <c r="G50" i="1" l="1"/>
  <c r="G51" i="1"/>
  <c r="G53" i="1"/>
  <c r="G45" i="1"/>
  <c r="G46" i="1"/>
  <c r="G47" i="1"/>
  <c r="G42" i="1"/>
  <c r="G40" i="1"/>
  <c r="G52" i="1" l="1"/>
  <c r="G54" i="1" s="1"/>
  <c r="I55" i="1" l="1"/>
  <c r="G34" i="1" l="1"/>
  <c r="G55" i="1" s="1"/>
  <c r="G57" i="1" l="1"/>
  <c r="G58" i="1" s="1"/>
  <c r="G59" i="1" s="1"/>
</calcChain>
</file>

<file path=xl/sharedStrings.xml><?xml version="1.0" encoding="utf-8"?>
<sst xmlns="http://schemas.openxmlformats.org/spreadsheetml/2006/main" count="113" uniqueCount="97">
  <si>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</si>
  <si>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</si>
  <si>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</si>
  <si>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</si>
  <si>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</si>
  <si>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</si>
  <si>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</si>
  <si>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</si>
  <si>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</si>
  <si>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</si>
  <si>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</si>
  <si>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</si>
  <si>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</si>
  <si>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</si>
  <si>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</si>
  <si>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</si>
  <si>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</si>
  <si>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</si>
  <si>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</si>
  <si>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</si>
  <si>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</si>
  <si>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</si>
  <si>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</si>
  <si>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</si>
  <si>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</si>
  <si>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</si>
  <si>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</si>
  <si>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</si>
  <si>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</si>
  <si>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</si>
  <si>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</si>
  <si>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</si>
  <si>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</si>
  <si>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</si>
  <si>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</si>
  <si>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</si>
  <si>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</si>
  <si>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</si>
  <si>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</si>
  <si>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</si>
  <si>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</si>
  <si>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</si>
  <si>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</si>
  <si>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</si>
  <si>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</si>
  <si>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</si>
  <si>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</si>
  <si>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</si>
  <si>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</si>
  <si>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</si>
  <si>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</si>
  <si>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</si>
  <si>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</si>
  <si>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</si>
  <si>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</si>
  <si>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</si>
  <si>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</si>
  <si>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</si>
  <si>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</si>
  <si>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</si>
  <si>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</si>
  <si>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</si>
  <si>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</si>
  <si>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</si>
  <si>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</si>
  <si>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</si>
  <si>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</si>
  <si>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</si>
  <si>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</si>
  <si>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</si>
  <si>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</si>
  <si>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</si>
  <si>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</si>
  <si>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</si>
  <si>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</si>
  <si>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</si>
  <si>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</si>
  <si>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</si>
  <si>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Secretaria</t>
  </si>
  <si>
    <t>MONTO AGOTABLE ESPECIALISTAS  (Conforman esta bolsa los Especialistas resaltados en amarillo)</t>
  </si>
  <si>
    <t>2.8. Los valores que aparecen fijos e inmodificables, no podrán alterarse.</t>
  </si>
  <si>
    <t>HASTA EL 31 DE DICIEMBRE DE 2024</t>
  </si>
  <si>
    <t>Especialista Ambiental y/o Sostenibilidad</t>
  </si>
  <si>
    <t>Motocicletas (150 cc o mayor, modelo 2014 en adelante, incluye combustible y SOAT)</t>
  </si>
  <si>
    <t>Trabajo de topografia (incluye personal, equipo y transporte)</t>
  </si>
  <si>
    <t>Ensayos de Laboratorio de Suelos, Materiales, Pavimentos y Concretos</t>
  </si>
  <si>
    <t>INTERVENTORIA TECNICA, ADMINISTRATIVA, FINANCIERA Y AMBIENTAL, PARA EL MEJORAMIENTO Y MANTENIMIENTO DE VIAS TERCIARIAS DEL PROGRAMA COLOMBIA RURAL EN LOS MUNICIPIOS DEL DEPARTAMENTO DEL LA GUAJIRA - LOTE 1</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</si>
  <si>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</si>
  <si>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</si>
  <si>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</si>
  <si>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</si>
  <si>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</si>
  <si>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Camioneta o Campero de más de  2000 c.c.  (1): 4x4  (Incluye conductor peajes y Combustible) El modelo del vehiculo ofrecido  deberá corresponder a modelos 2015 o superior. </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</si>
  <si>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</si>
  <si>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2.13 La incorporación del personal y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</si>
  <si>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LOTE 12</t>
  </si>
  <si>
    <t>CMA-DTE-SEP-196-2021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</si>
</sst>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00_ ;_ * \-#,##0.00_ ;_ * &quot;-&quot;??_ ;_ @_ "/>
    <numFmt numFmtId="169" formatCode="_-[$$-240A]\ * #,##0.00_ ;_-[$$-240A]\ * \-#,##0.00\ ;_-[$$-240A]\ * &quot;-&quot;??_ ;_-@_ "/>
    <numFmt numFmtId="170" formatCode="#,##0.00_ ;\-#,##0.00\ "/>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8"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cellStyleXfs>
  <cellXfs count="175">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4" fillId="2" borderId="23" xfId="1" applyNumberFormat="1" applyFont="1" applyFill="1" applyBorder="1" applyAlignment="1">
      <alignment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9" fontId="3" fillId="0" borderId="27" xfId="10" applyNumberFormat="1" applyFont="1" applyFill="1" applyBorder="1" applyAlignment="1">
      <alignment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43" fontId="3" fillId="2" borderId="0" xfId="21" applyFont="1" applyFill="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70" fontId="8" fillId="5" borderId="8" xfId="11" applyNumberFormat="1" applyFont="1" applyFill="1" applyBorder="1" applyAlignment="1">
      <alignment vertical="center" wrapText="1"/>
    </xf>
    <xf numFmtId="167" fontId="3" fillId="2" borderId="0" xfId="1" applyNumberFormat="1" applyFont="1" applyFill="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2" applyNumberFormat="1" applyFont="1" applyBorder="1" applyAlignment="1">
      <alignment horizontal="right" vertical="center" wrapText="1"/>
    </xf>
    <xf numFmtId="43" fontId="3" fillId="2" borderId="0" xfId="23" applyFont="1" applyFill="1" applyAlignment="1">
      <alignment vertical="center" wrapText="1"/>
    </xf>
    <xf numFmtId="164" fontId="3" fillId="0" borderId="8" xfId="22" applyNumberFormat="1" applyFont="1" applyFill="1" applyBorder="1" applyAlignment="1">
      <alignment horizontal="right" vertical="center" wrapText="1"/>
    </xf>
    <xf numFmtId="0" fontId="22" fillId="2" borderId="0" xfId="1" applyFont="1" applyFill="1" applyAlignment="1">
      <alignment vertical="center" wrapText="1"/>
    </xf>
    <xf numFmtId="0" fontId="8" fillId="2" borderId="38" xfId="1" applyFont="1" applyFill="1" applyBorder="1" applyAlignment="1">
      <alignment horizontal="center" vertical="center" wrapText="1"/>
    </xf>
    <xf numFmtId="0" fontId="17" fillId="5" borderId="49"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9" fillId="0" borderId="0" xfId="3" applyFont="1" applyFill="1" applyBorder="1" applyAlignment="1">
      <alignment vertical="center"/>
    </xf>
    <xf numFmtId="0" fontId="19" fillId="0" borderId="0" xfId="3" applyFont="1" applyFill="1" applyBorder="1" applyAlignment="1">
      <alignment horizontal="left" vertical="center"/>
    </xf>
    <xf numFmtId="164" fontId="8" fillId="5"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69" fontId="3" fillId="5" borderId="9" xfId="12" applyNumberFormat="1" applyFont="1" applyFill="1" applyBorder="1" applyAlignment="1">
      <alignment vertical="center" wrapText="1"/>
    </xf>
    <xf numFmtId="169"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169" fontId="3" fillId="5" borderId="8" xfId="9"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164" fontId="8" fillId="5" borderId="8" xfId="6" applyNumberFormat="1" applyFont="1" applyFill="1" applyBorder="1" applyAlignment="1">
      <alignmen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23" fillId="5" borderId="28" xfId="0" applyFont="1" applyFill="1" applyBorder="1" applyAlignment="1">
      <alignment vertical="center" wrapText="1"/>
    </xf>
    <xf numFmtId="0" fontId="23" fillId="5" borderId="6" xfId="0" applyFont="1" applyFill="1" applyBorder="1" applyAlignment="1">
      <alignment vertical="center" wrapText="1"/>
    </xf>
    <xf numFmtId="0" fontId="23" fillId="5" borderId="27" xfId="0" applyFont="1" applyFill="1" applyBorder="1" applyAlignment="1">
      <alignment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4" fillId="0" borderId="0" xfId="2" applyNumberFormat="1" applyFont="1" applyFill="1" applyBorder="1" applyAlignment="1">
      <alignment horizontal="center"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4" borderId="14" xfId="1" applyFont="1" applyFill="1" applyBorder="1" applyAlignment="1">
      <alignment horizontal="lef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cellXfs>
  <cellStyles count="27">
    <cellStyle name="Millares" xfId="21" builtinId="3"/>
    <cellStyle name="Millares 2" xfId="23"/>
    <cellStyle name="Millares 2 2" xfId="8"/>
    <cellStyle name="Millares 2 2 2" xfId="22"/>
    <cellStyle name="Millares 2 2 2 2 2" xfId="9"/>
    <cellStyle name="Millares 2 2 3" xfId="25"/>
    <cellStyle name="Millares 3" xfId="24"/>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024850A6\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2"/>
  <sheetViews>
    <sheetView tabSelected="1" zoomScaleNormal="100" workbookViewId="0">
      <selection activeCell="B6" sqref="B6:G9"/>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customWidth="1"/>
    <col min="11" max="200" width="11.5703125" style="1" customWidth="1"/>
    <col min="201" max="16384" width="12.5703125" style="1"/>
  </cols>
  <sheetData>
    <row r="1" spans="2:200" ht="11.25" customHeight="1" x14ac:dyDescent="0.25">
      <c r="B1" s="41"/>
      <c r="C1" s="40"/>
      <c r="D1" s="40"/>
      <c r="E1" s="39"/>
      <c r="F1" s="38"/>
      <c r="G1" s="37"/>
    </row>
    <row r="2" spans="2:200" x14ac:dyDescent="0.25">
      <c r="B2" s="149" t="s">
        <v>45</v>
      </c>
      <c r="C2" s="150"/>
      <c r="D2" s="150"/>
      <c r="E2" s="150"/>
      <c r="F2" s="150"/>
      <c r="G2" s="151"/>
    </row>
    <row r="3" spans="2:200" x14ac:dyDescent="0.25">
      <c r="B3" s="149" t="s">
        <v>44</v>
      </c>
      <c r="C3" s="150"/>
      <c r="D3" s="150"/>
      <c r="E3" s="150"/>
      <c r="F3" s="150"/>
      <c r="G3" s="151"/>
    </row>
    <row r="4" spans="2:200" x14ac:dyDescent="0.25">
      <c r="B4" s="149" t="s">
        <v>57</v>
      </c>
      <c r="C4" s="150"/>
      <c r="D4" s="150"/>
      <c r="E4" s="150"/>
      <c r="F4" s="150"/>
      <c r="G4" s="151"/>
    </row>
    <row r="5" spans="2:200" x14ac:dyDescent="0.25">
      <c r="B5" s="152" t="s">
        <v>43</v>
      </c>
      <c r="C5" s="153"/>
      <c r="D5" s="153"/>
      <c r="E5" s="153"/>
      <c r="F5" s="153"/>
      <c r="G5" s="154"/>
    </row>
    <row r="6" spans="2:200" x14ac:dyDescent="0.25">
      <c r="B6" s="152" t="s">
        <v>96</v>
      </c>
      <c r="C6" s="153"/>
      <c r="D6" s="153"/>
      <c r="E6" s="153"/>
      <c r="F6" s="153"/>
      <c r="G6" s="154"/>
    </row>
    <row r="7" spans="2:200" ht="50.1" customHeight="1" x14ac:dyDescent="0.25">
      <c r="B7" s="135" t="s">
        <v>86</v>
      </c>
      <c r="C7" s="136"/>
      <c r="D7" s="136"/>
      <c r="E7" s="136"/>
      <c r="F7" s="136"/>
      <c r="G7" s="137"/>
    </row>
    <row r="8" spans="2:200" ht="14.25" thickBot="1" x14ac:dyDescent="0.3">
      <c r="B8" s="135" t="s">
        <v>95</v>
      </c>
      <c r="C8" s="136"/>
      <c r="D8" s="136"/>
      <c r="E8" s="136"/>
      <c r="F8" s="136"/>
      <c r="G8" s="137"/>
    </row>
    <row r="9" spans="2:200" ht="15" customHeight="1" thickBot="1" x14ac:dyDescent="0.3">
      <c r="B9" s="135" t="s">
        <v>42</v>
      </c>
      <c r="C9" s="136"/>
      <c r="D9" s="136"/>
      <c r="E9" s="105" t="s">
        <v>41</v>
      </c>
      <c r="F9" s="173" t="s">
        <v>81</v>
      </c>
      <c r="G9" s="174"/>
    </row>
    <row r="10" spans="2:200" s="11" customFormat="1" ht="14.25" customHeight="1" thickBot="1" x14ac:dyDescent="0.3">
      <c r="B10" s="88"/>
      <c r="C10" s="60"/>
      <c r="D10" s="60"/>
      <c r="E10" s="61"/>
      <c r="F10" s="60"/>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row>
    <row r="11" spans="2:200" s="11" customFormat="1" ht="27" x14ac:dyDescent="0.25">
      <c r="B11" s="140" t="s">
        <v>40</v>
      </c>
      <c r="C11" s="141"/>
      <c r="D11" s="97" t="s">
        <v>39</v>
      </c>
      <c r="E11" s="35" t="s">
        <v>38</v>
      </c>
      <c r="F11" s="97"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x14ac:dyDescent="0.25">
      <c r="B12" s="142"/>
      <c r="C12" s="143"/>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ht="14.25" thickBot="1" x14ac:dyDescent="0.3">
      <c r="B13" s="144"/>
      <c r="C13" s="145"/>
      <c r="D13" s="23" t="s">
        <v>33</v>
      </c>
      <c r="E13" s="24" t="s">
        <v>32</v>
      </c>
      <c r="F13" s="23" t="s">
        <v>31</v>
      </c>
      <c r="G13" s="98"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x14ac:dyDescent="0.25">
      <c r="B14" s="32"/>
      <c r="C14" s="138" t="s">
        <v>30</v>
      </c>
      <c r="D14" s="138"/>
      <c r="E14" s="138"/>
      <c r="F14" s="138"/>
      <c r="G14" s="139"/>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48"/>
      <c r="C15" s="45" t="s">
        <v>29</v>
      </c>
      <c r="D15" s="45"/>
      <c r="E15" s="46"/>
      <c r="F15" s="45"/>
      <c r="G15" s="4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89"/>
      <c r="C16" s="15" t="s">
        <v>74</v>
      </c>
      <c r="D16" s="13">
        <v>7000000</v>
      </c>
      <c r="E16" s="13"/>
      <c r="F16" s="81">
        <v>27</v>
      </c>
      <c r="G16" s="103">
        <f>+(D16+E16)*F16</f>
        <v>189000000</v>
      </c>
      <c r="H16" s="10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89"/>
      <c r="C17" s="30" t="s">
        <v>75</v>
      </c>
      <c r="D17" s="13">
        <v>5000000</v>
      </c>
      <c r="E17" s="13"/>
      <c r="F17" s="81">
        <v>27</v>
      </c>
      <c r="G17" s="103">
        <f t="shared" ref="G17:G27" si="0">+(D17+E17)*F17</f>
        <v>135000000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89"/>
      <c r="C18" s="30" t="s">
        <v>75</v>
      </c>
      <c r="D18" s="13">
        <v>5000000</v>
      </c>
      <c r="E18" s="13"/>
      <c r="F18" s="81">
        <v>30</v>
      </c>
      <c r="G18" s="103">
        <f t="shared" si="0"/>
        <v>150000000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83" customFormat="1" ht="14.25" thickBot="1" x14ac:dyDescent="0.3">
      <c r="B19" s="90"/>
      <c r="C19" s="85" t="s">
        <v>76</v>
      </c>
      <c r="D19" s="74">
        <v>3000000</v>
      </c>
      <c r="E19" s="74"/>
      <c r="F19" s="81">
        <v>15</v>
      </c>
      <c r="G19" s="103">
        <f t="shared" si="0"/>
        <v>45000000</v>
      </c>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c r="AT19" s="82"/>
      <c r="AU19" s="82"/>
      <c r="AV19" s="82"/>
      <c r="AW19" s="82"/>
      <c r="AX19" s="82"/>
      <c r="AY19" s="82"/>
      <c r="AZ19" s="82"/>
      <c r="BA19" s="82"/>
      <c r="BB19" s="82"/>
      <c r="BC19" s="82"/>
      <c r="BD19" s="82"/>
      <c r="BE19" s="82"/>
      <c r="BF19" s="82"/>
      <c r="BG19" s="82"/>
      <c r="BH19" s="82"/>
      <c r="BI19" s="82"/>
      <c r="BJ19" s="82"/>
      <c r="BK19" s="82"/>
      <c r="BL19" s="82"/>
      <c r="BM19" s="82"/>
      <c r="BN19" s="82"/>
      <c r="BO19" s="82"/>
      <c r="BP19" s="82"/>
      <c r="BQ19" s="82"/>
      <c r="BR19" s="82"/>
      <c r="BS19" s="82"/>
      <c r="BT19" s="82"/>
      <c r="BU19" s="82"/>
      <c r="BV19" s="82"/>
      <c r="BW19" s="82"/>
      <c r="BX19" s="82"/>
      <c r="BY19" s="82"/>
      <c r="BZ19" s="82"/>
      <c r="CA19" s="82"/>
      <c r="CB19" s="82"/>
      <c r="CC19" s="82"/>
      <c r="CD19" s="82"/>
      <c r="CE19" s="82"/>
      <c r="CF19" s="82"/>
      <c r="CG19" s="82"/>
      <c r="CH19" s="82"/>
      <c r="CI19" s="82"/>
      <c r="CJ19" s="82"/>
      <c r="CK19" s="82"/>
      <c r="CL19" s="82"/>
      <c r="CM19" s="82"/>
      <c r="CN19" s="82"/>
      <c r="CO19" s="82"/>
      <c r="CP19" s="82"/>
      <c r="CQ19" s="82"/>
      <c r="CR19" s="82"/>
      <c r="CS19" s="82"/>
      <c r="CT19" s="82"/>
      <c r="CU19" s="82"/>
      <c r="CV19" s="82"/>
      <c r="CW19" s="82"/>
      <c r="CX19" s="82"/>
      <c r="CY19" s="82"/>
      <c r="CZ19" s="82"/>
      <c r="DA19" s="82"/>
      <c r="DB19" s="82"/>
      <c r="DC19" s="82"/>
      <c r="DD19" s="82"/>
      <c r="DE19" s="82"/>
      <c r="DF19" s="82"/>
      <c r="DG19" s="82"/>
      <c r="DH19" s="82"/>
      <c r="DI19" s="82"/>
      <c r="DJ19" s="82"/>
      <c r="DK19" s="82"/>
      <c r="DL19" s="82"/>
      <c r="DM19" s="82"/>
      <c r="DN19" s="82"/>
      <c r="DO19" s="82"/>
      <c r="DP19" s="82"/>
      <c r="DQ19" s="82"/>
      <c r="DR19" s="82"/>
      <c r="DS19" s="82"/>
      <c r="DT19" s="82"/>
      <c r="DU19" s="82"/>
      <c r="DV19" s="82"/>
      <c r="DW19" s="82"/>
      <c r="DX19" s="82"/>
      <c r="DY19" s="82"/>
      <c r="DZ19" s="82"/>
      <c r="EA19" s="82"/>
      <c r="EB19" s="82"/>
      <c r="EC19" s="82"/>
      <c r="ED19" s="82"/>
      <c r="EE19" s="82"/>
      <c r="EF19" s="82"/>
      <c r="EG19" s="82"/>
      <c r="EH19" s="82"/>
      <c r="EI19" s="82"/>
      <c r="EJ19" s="82"/>
      <c r="EK19" s="82"/>
      <c r="EL19" s="82"/>
      <c r="EM19" s="82"/>
      <c r="EN19" s="82"/>
      <c r="EO19" s="82"/>
      <c r="EP19" s="82"/>
      <c r="EQ19" s="82"/>
      <c r="ER19" s="82"/>
      <c r="ES19" s="82"/>
      <c r="ET19" s="82"/>
      <c r="EU19" s="82"/>
      <c r="EV19" s="82"/>
      <c r="EW19" s="82"/>
      <c r="EX19" s="82"/>
      <c r="EY19" s="82"/>
      <c r="EZ19" s="82"/>
      <c r="FA19" s="82"/>
      <c r="FB19" s="82"/>
      <c r="FC19" s="82"/>
      <c r="FD19" s="82"/>
      <c r="FE19" s="82"/>
      <c r="FF19" s="82"/>
      <c r="FG19" s="82"/>
      <c r="FH19" s="82"/>
      <c r="FI19" s="82"/>
      <c r="FJ19" s="82"/>
      <c r="FK19" s="82"/>
      <c r="FL19" s="82"/>
      <c r="FM19" s="82"/>
      <c r="FN19" s="82"/>
      <c r="FO19" s="82"/>
      <c r="FP19" s="82"/>
      <c r="FQ19" s="82"/>
      <c r="FR19" s="82"/>
      <c r="FS19" s="82"/>
      <c r="FT19" s="82"/>
      <c r="FU19" s="82"/>
      <c r="FV19" s="82"/>
      <c r="FW19" s="82"/>
      <c r="FX19" s="82"/>
      <c r="FY19" s="82"/>
      <c r="FZ19" s="82"/>
      <c r="GA19" s="82"/>
      <c r="GB19" s="82"/>
      <c r="GC19" s="82"/>
      <c r="GD19" s="82"/>
      <c r="GE19" s="82"/>
      <c r="GF19" s="82"/>
      <c r="GG19" s="82"/>
      <c r="GH19" s="82"/>
      <c r="GI19" s="82"/>
      <c r="GJ19" s="82"/>
      <c r="GK19" s="82"/>
      <c r="GL19" s="82"/>
      <c r="GM19" s="82"/>
      <c r="GN19" s="82"/>
      <c r="GO19" s="82"/>
      <c r="GP19" s="82"/>
      <c r="GQ19" s="82"/>
      <c r="GR19" s="82"/>
    </row>
    <row r="20" spans="2:200" s="83" customFormat="1" ht="15" customHeight="1" thickBot="1" x14ac:dyDescent="0.3">
      <c r="B20" s="92"/>
      <c r="C20" s="146" t="s">
        <v>79</v>
      </c>
      <c r="D20" s="147"/>
      <c r="E20" s="147"/>
      <c r="F20" s="148"/>
      <c r="G20" s="110">
        <v>136000000</v>
      </c>
      <c r="H20" s="106" t="s">
        <v>49</v>
      </c>
      <c r="I20" s="82"/>
      <c r="J20" s="82"/>
      <c r="K20" s="82"/>
      <c r="L20" s="82"/>
      <c r="M20" s="82"/>
      <c r="N20" s="82"/>
      <c r="O20" s="82"/>
      <c r="P20" s="82"/>
      <c r="Q20" s="82"/>
      <c r="R20" s="82"/>
      <c r="S20" s="82"/>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c r="AT20" s="82"/>
      <c r="AU20" s="82"/>
      <c r="AV20" s="82"/>
      <c r="AW20" s="82"/>
      <c r="AX20" s="82"/>
      <c r="AY20" s="82"/>
      <c r="AZ20" s="82"/>
      <c r="BA20" s="82"/>
      <c r="BB20" s="82"/>
      <c r="BC20" s="82"/>
      <c r="BD20" s="82"/>
      <c r="BE20" s="82"/>
      <c r="BF20" s="82"/>
      <c r="BG20" s="82"/>
      <c r="BH20" s="82"/>
      <c r="BI20" s="82"/>
      <c r="BJ20" s="82"/>
      <c r="BK20" s="82"/>
      <c r="BL20" s="82"/>
      <c r="BM20" s="82"/>
      <c r="BN20" s="82"/>
      <c r="BO20" s="82"/>
      <c r="BP20" s="82"/>
      <c r="BQ20" s="82"/>
      <c r="BR20" s="82"/>
      <c r="BS20" s="82"/>
      <c r="BT20" s="82"/>
      <c r="BU20" s="82"/>
      <c r="BV20" s="82"/>
      <c r="BW20" s="82"/>
      <c r="BX20" s="82"/>
      <c r="BY20" s="82"/>
      <c r="BZ20" s="82"/>
      <c r="CA20" s="82"/>
      <c r="CB20" s="82"/>
      <c r="CC20" s="82"/>
      <c r="CD20" s="82"/>
      <c r="CE20" s="82"/>
      <c r="CF20" s="82"/>
      <c r="CG20" s="82"/>
      <c r="CH20" s="82"/>
      <c r="CI20" s="82"/>
      <c r="CJ20" s="82"/>
      <c r="CK20" s="82"/>
      <c r="CL20" s="82"/>
      <c r="CM20" s="82"/>
      <c r="CN20" s="82"/>
      <c r="CO20" s="82"/>
      <c r="CP20" s="82"/>
      <c r="CQ20" s="82"/>
      <c r="CR20" s="82"/>
      <c r="CS20" s="82"/>
      <c r="CT20" s="82"/>
      <c r="CU20" s="82"/>
      <c r="CV20" s="82"/>
      <c r="CW20" s="82"/>
      <c r="CX20" s="82"/>
      <c r="CY20" s="82"/>
      <c r="CZ20" s="82"/>
      <c r="DA20" s="82"/>
      <c r="DB20" s="82"/>
      <c r="DC20" s="82"/>
      <c r="DD20" s="82"/>
      <c r="DE20" s="82"/>
      <c r="DF20" s="82"/>
      <c r="DG20" s="82"/>
      <c r="DH20" s="82"/>
      <c r="DI20" s="82"/>
      <c r="DJ20" s="82"/>
      <c r="DK20" s="82"/>
      <c r="DL20" s="82"/>
      <c r="DM20" s="82"/>
      <c r="DN20" s="82"/>
      <c r="DO20" s="82"/>
      <c r="DP20" s="82"/>
      <c r="DQ20" s="82"/>
      <c r="DR20" s="82"/>
      <c r="DS20" s="82"/>
      <c r="DT20" s="82"/>
      <c r="DU20" s="82"/>
      <c r="DV20" s="82"/>
      <c r="DW20" s="8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U20" s="82"/>
      <c r="EV20" s="82"/>
      <c r="EW20" s="82"/>
      <c r="EX20" s="82"/>
      <c r="EY20" s="82"/>
      <c r="EZ20" s="82"/>
      <c r="FA20" s="82"/>
      <c r="FB20" s="82"/>
      <c r="FC20" s="82"/>
      <c r="FD20" s="82"/>
      <c r="FE20" s="82"/>
      <c r="FF20" s="82"/>
      <c r="FG20" s="82"/>
      <c r="FH20" s="82"/>
      <c r="FI20" s="82"/>
      <c r="FJ20" s="82"/>
      <c r="FK20" s="82"/>
      <c r="FL20" s="82"/>
      <c r="FM20" s="82"/>
      <c r="FN20" s="82"/>
      <c r="FO20" s="82"/>
      <c r="FP20" s="82"/>
      <c r="FQ20" s="82"/>
      <c r="FR20" s="82"/>
      <c r="FS20" s="82"/>
      <c r="FT20" s="82"/>
      <c r="FU20" s="82"/>
      <c r="FV20" s="82"/>
      <c r="FW20" s="82"/>
      <c r="FX20" s="82"/>
      <c r="FY20" s="82"/>
      <c r="FZ20" s="82"/>
      <c r="GA20" s="82"/>
      <c r="GB20" s="82"/>
      <c r="GC20" s="82"/>
      <c r="GD20" s="82"/>
      <c r="GE20" s="82"/>
      <c r="GF20" s="82"/>
      <c r="GG20" s="82"/>
      <c r="GH20" s="82"/>
      <c r="GI20" s="82"/>
      <c r="GJ20" s="82"/>
      <c r="GK20" s="82"/>
      <c r="GL20" s="82"/>
      <c r="GM20" s="82"/>
      <c r="GN20" s="82"/>
      <c r="GO20" s="82"/>
      <c r="GP20" s="82"/>
      <c r="GQ20" s="82"/>
      <c r="GR20" s="82"/>
    </row>
    <row r="21" spans="2:200" s="11" customFormat="1" x14ac:dyDescent="0.25">
      <c r="B21" s="91"/>
      <c r="C21" s="111" t="s">
        <v>82</v>
      </c>
      <c r="D21" s="112">
        <v>6800000</v>
      </c>
      <c r="E21" s="113"/>
      <c r="F21" s="114"/>
      <c r="G21" s="124"/>
      <c r="H21" s="1"/>
      <c r="I21" s="66"/>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91"/>
      <c r="C22" s="111" t="s">
        <v>55</v>
      </c>
      <c r="D22" s="112">
        <v>6800000</v>
      </c>
      <c r="E22" s="113"/>
      <c r="F22" s="114"/>
      <c r="G22" s="124"/>
      <c r="H22" s="1"/>
      <c r="I22" s="66"/>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83" customFormat="1" x14ac:dyDescent="0.25">
      <c r="B23" s="91"/>
      <c r="C23" s="111" t="s">
        <v>58</v>
      </c>
      <c r="D23" s="112">
        <v>6800000</v>
      </c>
      <c r="E23" s="113"/>
      <c r="F23" s="114"/>
      <c r="G23" s="124"/>
      <c r="H23" s="82"/>
      <c r="I23" s="84"/>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c r="BQ23" s="82"/>
      <c r="BR23" s="82"/>
      <c r="BS23" s="82"/>
      <c r="BT23" s="82"/>
      <c r="BU23" s="82"/>
      <c r="BV23" s="82"/>
      <c r="BW23" s="82"/>
      <c r="BX23" s="82"/>
      <c r="BY23" s="82"/>
      <c r="BZ23" s="82"/>
      <c r="CA23" s="82"/>
      <c r="CB23" s="82"/>
      <c r="CC23" s="82"/>
      <c r="CD23" s="82"/>
      <c r="CE23" s="82"/>
      <c r="CF23" s="82"/>
      <c r="CG23" s="82"/>
      <c r="CH23" s="82"/>
      <c r="CI23" s="82"/>
      <c r="CJ23" s="82"/>
      <c r="CK23" s="82"/>
      <c r="CL23" s="82"/>
      <c r="CM23" s="82"/>
      <c r="CN23" s="82"/>
      <c r="CO23" s="82"/>
      <c r="CP23" s="82"/>
      <c r="CQ23" s="82"/>
      <c r="CR23" s="82"/>
      <c r="CS23" s="82"/>
      <c r="CT23" s="82"/>
      <c r="CU23" s="82"/>
      <c r="CV23" s="82"/>
      <c r="CW23" s="82"/>
      <c r="CX23" s="82"/>
      <c r="CY23" s="82"/>
      <c r="CZ23" s="82"/>
      <c r="DA23" s="82"/>
      <c r="DB23" s="82"/>
      <c r="DC23" s="82"/>
      <c r="DD23" s="82"/>
      <c r="DE23" s="82"/>
      <c r="DF23" s="82"/>
      <c r="DG23" s="82"/>
      <c r="DH23" s="82"/>
      <c r="DI23" s="82"/>
      <c r="DJ23" s="82"/>
      <c r="DK23" s="82"/>
      <c r="DL23" s="82"/>
      <c r="DM23" s="82"/>
      <c r="DN23" s="82"/>
      <c r="DO23" s="82"/>
      <c r="DP23" s="82"/>
      <c r="DQ23" s="82"/>
      <c r="DR23" s="82"/>
      <c r="DS23" s="82"/>
      <c r="DT23" s="82"/>
      <c r="DU23" s="82"/>
      <c r="DV23" s="82"/>
      <c r="DW23" s="82"/>
      <c r="DX23" s="82"/>
      <c r="DY23" s="82"/>
      <c r="DZ23" s="82"/>
      <c r="EA23" s="82"/>
      <c r="EB23" s="82"/>
      <c r="EC23" s="82"/>
      <c r="ED23" s="82"/>
      <c r="EE23" s="82"/>
      <c r="EF23" s="82"/>
      <c r="EG23" s="82"/>
      <c r="EH23" s="82"/>
      <c r="EI23" s="82"/>
      <c r="EJ23" s="82"/>
      <c r="EK23" s="82"/>
      <c r="EL23" s="82"/>
      <c r="EM23" s="82"/>
      <c r="EN23" s="82"/>
      <c r="EO23" s="82"/>
      <c r="EP23" s="82"/>
      <c r="EQ23" s="82"/>
      <c r="ER23" s="82"/>
      <c r="ES23" s="82"/>
      <c r="ET23" s="82"/>
      <c r="EU23" s="82"/>
      <c r="EV23" s="82"/>
      <c r="EW23" s="82"/>
      <c r="EX23" s="82"/>
      <c r="EY23" s="82"/>
      <c r="EZ23" s="82"/>
      <c r="FA23" s="82"/>
      <c r="FB23" s="82"/>
      <c r="FC23" s="82"/>
      <c r="FD23" s="82"/>
      <c r="FE23" s="82"/>
      <c r="FF23" s="82"/>
      <c r="FG23" s="82"/>
      <c r="FH23" s="82"/>
      <c r="FI23" s="82"/>
      <c r="FJ23" s="82"/>
      <c r="FK23" s="82"/>
      <c r="FL23" s="82"/>
      <c r="FM23" s="82"/>
      <c r="FN23" s="82"/>
      <c r="FO23" s="82"/>
      <c r="FP23" s="82"/>
      <c r="FQ23" s="82"/>
      <c r="FR23" s="82"/>
      <c r="FS23" s="82"/>
      <c r="FT23" s="82"/>
      <c r="FU23" s="82"/>
      <c r="FV23" s="82"/>
      <c r="FW23" s="82"/>
      <c r="FX23" s="82"/>
      <c r="FY23" s="82"/>
      <c r="FZ23" s="82"/>
      <c r="GA23" s="82"/>
      <c r="GB23" s="82"/>
      <c r="GC23" s="82"/>
      <c r="GD23" s="82"/>
      <c r="GE23" s="82"/>
      <c r="GF23" s="82"/>
      <c r="GG23" s="82"/>
      <c r="GH23" s="82"/>
      <c r="GI23" s="82"/>
      <c r="GJ23" s="82"/>
      <c r="GK23" s="82"/>
      <c r="GL23" s="82"/>
      <c r="GM23" s="82"/>
      <c r="GN23" s="82"/>
      <c r="GO23" s="82"/>
      <c r="GP23" s="82"/>
      <c r="GQ23" s="82"/>
      <c r="GR23" s="82"/>
    </row>
    <row r="24" spans="2:200" s="11" customFormat="1" x14ac:dyDescent="0.25">
      <c r="B24" s="91"/>
      <c r="C24" s="111" t="s">
        <v>46</v>
      </c>
      <c r="D24" s="112">
        <v>6800000</v>
      </c>
      <c r="E24" s="113"/>
      <c r="F24" s="114"/>
      <c r="G24" s="124"/>
      <c r="H24" s="1"/>
      <c r="I24" s="66"/>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91"/>
      <c r="C25" s="111" t="s">
        <v>54</v>
      </c>
      <c r="D25" s="112">
        <v>6800000</v>
      </c>
      <c r="E25" s="113"/>
      <c r="F25" s="114"/>
      <c r="G25" s="124"/>
      <c r="H25" s="1"/>
      <c r="I25" s="66"/>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91"/>
      <c r="C26" s="111" t="s">
        <v>66</v>
      </c>
      <c r="D26" s="112">
        <v>6800000</v>
      </c>
      <c r="E26" s="113"/>
      <c r="F26" s="114"/>
      <c r="G26" s="124"/>
      <c r="H26" s="1"/>
      <c r="I26" s="6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91"/>
      <c r="C27" s="63" t="s">
        <v>28</v>
      </c>
      <c r="D27" s="64">
        <v>4000000</v>
      </c>
      <c r="E27" s="65"/>
      <c r="F27" s="67">
        <v>13</v>
      </c>
      <c r="G27" s="103">
        <f t="shared" si="0"/>
        <v>52000000</v>
      </c>
      <c r="H27" s="1"/>
      <c r="I27" s="66"/>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8"/>
      <c r="C28" s="45" t="s">
        <v>27</v>
      </c>
      <c r="D28" s="69"/>
      <c r="E28" s="69"/>
      <c r="F28" s="73"/>
      <c r="G28" s="72"/>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89"/>
      <c r="C29" s="31" t="s">
        <v>77</v>
      </c>
      <c r="D29" s="13">
        <v>2000000</v>
      </c>
      <c r="E29" s="13"/>
      <c r="F29" s="81">
        <v>13</v>
      </c>
      <c r="G29" s="101">
        <f t="shared" ref="G29" si="1">+(D29+E29)*F29</f>
        <v>26000000</v>
      </c>
      <c r="H29" s="2"/>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48"/>
      <c r="C30" s="45" t="s">
        <v>26</v>
      </c>
      <c r="D30" s="69"/>
      <c r="E30" s="69"/>
      <c r="F30" s="73"/>
      <c r="G30" s="72"/>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89"/>
      <c r="C31" s="30" t="s">
        <v>78</v>
      </c>
      <c r="D31" s="13">
        <v>1100000</v>
      </c>
      <c r="E31" s="13"/>
      <c r="F31" s="81">
        <v>27</v>
      </c>
      <c r="G31" s="103">
        <f>+(D31+E31)*F31</f>
        <v>29700000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ht="14.25" thickBot="1" x14ac:dyDescent="0.3">
      <c r="B32" s="49"/>
      <c r="C32" s="126" t="s">
        <v>68</v>
      </c>
      <c r="D32" s="127"/>
      <c r="E32" s="127"/>
      <c r="F32" s="128"/>
      <c r="G32" s="50">
        <f>SUM(G16:G31)</f>
        <v>762700000</v>
      </c>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ht="14.25" thickBot="1" x14ac:dyDescent="0.3">
      <c r="B33" s="29"/>
      <c r="C33" s="129" t="s">
        <v>69</v>
      </c>
      <c r="D33" s="130"/>
      <c r="E33" s="130"/>
      <c r="F33" s="131"/>
      <c r="G33" s="86">
        <v>2.36</v>
      </c>
      <c r="H33" s="106" t="s">
        <v>50</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51"/>
      <c r="C34" s="132" t="s">
        <v>70</v>
      </c>
      <c r="D34" s="133"/>
      <c r="E34" s="133"/>
      <c r="F34" s="134"/>
      <c r="G34" s="52">
        <f>ROUND(G32*G33,0)</f>
        <v>1799972000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x14ac:dyDescent="0.25">
      <c r="B35" s="140" t="s">
        <v>25</v>
      </c>
      <c r="C35" s="141"/>
      <c r="D35" s="163" t="s">
        <v>24</v>
      </c>
      <c r="E35" s="28" t="s">
        <v>23</v>
      </c>
      <c r="F35" s="165" t="s">
        <v>22</v>
      </c>
      <c r="G35" s="27"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142"/>
      <c r="C36" s="143"/>
      <c r="D36" s="163"/>
      <c r="E36" s="26" t="s">
        <v>20</v>
      </c>
      <c r="F36" s="166"/>
      <c r="G36" s="25"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ht="14.25" thickBot="1" x14ac:dyDescent="0.3">
      <c r="B37" s="144"/>
      <c r="C37" s="145"/>
      <c r="D37" s="164"/>
      <c r="E37" s="99" t="s">
        <v>71</v>
      </c>
      <c r="F37" s="100" t="s">
        <v>18</v>
      </c>
      <c r="G37" s="22" t="s">
        <v>72</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21"/>
      <c r="C38" s="19" t="s">
        <v>17</v>
      </c>
      <c r="D38" s="19"/>
      <c r="E38" s="20"/>
      <c r="F38" s="19"/>
      <c r="G38" s="18"/>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ht="21.75" customHeight="1" x14ac:dyDescent="0.25">
      <c r="B39" s="48"/>
      <c r="C39" s="45" t="s">
        <v>16</v>
      </c>
      <c r="D39" s="45"/>
      <c r="E39" s="46"/>
      <c r="F39" s="45"/>
      <c r="G39" s="4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4" customHeight="1" x14ac:dyDescent="0.25">
      <c r="B40" s="29"/>
      <c r="C40" s="15" t="s">
        <v>59</v>
      </c>
      <c r="D40" s="14" t="s">
        <v>15</v>
      </c>
      <c r="E40" s="56">
        <v>220000</v>
      </c>
      <c r="F40" s="67">
        <v>60</v>
      </c>
      <c r="G40" s="43">
        <f>E40*F40</f>
        <v>13200000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x14ac:dyDescent="0.25">
      <c r="B41" s="48"/>
      <c r="C41" s="45" t="s">
        <v>14</v>
      </c>
      <c r="D41" s="45"/>
      <c r="E41" s="69"/>
      <c r="F41" s="70"/>
      <c r="G41" s="7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38.25" customHeight="1" x14ac:dyDescent="0.25">
      <c r="B42" s="92"/>
      <c r="C42" s="44" t="s">
        <v>92</v>
      </c>
      <c r="D42" s="42" t="s">
        <v>13</v>
      </c>
      <c r="E42" s="57">
        <v>5600000</v>
      </c>
      <c r="F42" s="81">
        <v>27</v>
      </c>
      <c r="G42" s="43">
        <f>E42*F42</f>
        <v>151200000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customHeight="1" x14ac:dyDescent="0.25">
      <c r="B43" s="92"/>
      <c r="C43" s="44" t="s">
        <v>83</v>
      </c>
      <c r="D43" s="42" t="s">
        <v>13</v>
      </c>
      <c r="E43" s="57">
        <v>700000</v>
      </c>
      <c r="F43" s="81">
        <v>27</v>
      </c>
      <c r="G43" s="43">
        <f t="shared" ref="G43" si="2">E43*F43</f>
        <v>18900000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92"/>
      <c r="C44" s="44" t="s">
        <v>83</v>
      </c>
      <c r="D44" s="42" t="s">
        <v>13</v>
      </c>
      <c r="E44" s="57">
        <v>700000</v>
      </c>
      <c r="F44" s="81">
        <v>45</v>
      </c>
      <c r="G44" s="43">
        <f t="shared" ref="G44" si="3">E44*F44</f>
        <v>31500000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83" customFormat="1" ht="27.75" customHeight="1" x14ac:dyDescent="0.25">
      <c r="B45" s="92"/>
      <c r="C45" s="80" t="s">
        <v>84</v>
      </c>
      <c r="D45" s="42" t="s">
        <v>13</v>
      </c>
      <c r="E45" s="57">
        <v>6500000</v>
      </c>
      <c r="F45" s="81">
        <v>13</v>
      </c>
      <c r="G45" s="43">
        <f t="shared" ref="G45:G47" si="4">E45*F45</f>
        <v>84500000</v>
      </c>
      <c r="H45" s="82"/>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row>
    <row r="46" spans="2:200" s="11" customFormat="1" ht="27.75" customHeight="1" x14ac:dyDescent="0.25">
      <c r="B46" s="29"/>
      <c r="C46" s="80" t="s">
        <v>85</v>
      </c>
      <c r="D46" s="14" t="s">
        <v>10</v>
      </c>
      <c r="E46" s="56">
        <v>550000</v>
      </c>
      <c r="F46" s="81">
        <v>57</v>
      </c>
      <c r="G46" s="43">
        <f t="shared" si="4"/>
        <v>31350000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0" s="11" customFormat="1" ht="27.75" customHeight="1" x14ac:dyDescent="0.25">
      <c r="B47" s="29"/>
      <c r="C47" s="15" t="s">
        <v>60</v>
      </c>
      <c r="D47" s="14" t="s">
        <v>10</v>
      </c>
      <c r="E47" s="56">
        <v>1200000</v>
      </c>
      <c r="F47" s="81">
        <v>27</v>
      </c>
      <c r="G47" s="43">
        <f t="shared" si="4"/>
        <v>32400000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x14ac:dyDescent="0.25">
      <c r="B48" s="48"/>
      <c r="C48" s="45" t="s">
        <v>12</v>
      </c>
      <c r="D48" s="45"/>
      <c r="E48" s="69"/>
      <c r="F48" s="70"/>
      <c r="G48" s="7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ht="27.75" customHeight="1" x14ac:dyDescent="0.25">
      <c r="B49" s="93"/>
      <c r="C49" s="17" t="s">
        <v>11</v>
      </c>
      <c r="D49" s="68" t="s">
        <v>10</v>
      </c>
      <c r="E49" s="58">
        <v>2000000</v>
      </c>
      <c r="F49" s="81">
        <v>10</v>
      </c>
      <c r="G49" s="16">
        <f>+F49*E49</f>
        <v>20000000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9"/>
      <c r="C50" s="15" t="s">
        <v>61</v>
      </c>
      <c r="D50" s="14" t="s">
        <v>10</v>
      </c>
      <c r="E50" s="56">
        <v>800000</v>
      </c>
      <c r="F50" s="81">
        <v>27</v>
      </c>
      <c r="G50" s="16">
        <f t="shared" ref="G50:G53" si="5">+F50*E50</f>
        <v>21600000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4.75" customHeight="1" thickBot="1" x14ac:dyDescent="0.3">
      <c r="B51" s="29"/>
      <c r="C51" s="15" t="s">
        <v>62</v>
      </c>
      <c r="D51" s="14" t="s">
        <v>10</v>
      </c>
      <c r="E51" s="56">
        <v>800000</v>
      </c>
      <c r="F51" s="81">
        <v>27</v>
      </c>
      <c r="G51" s="16">
        <f t="shared" si="5"/>
        <v>21600000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thickBot="1" x14ac:dyDescent="0.3">
      <c r="B52" s="92"/>
      <c r="C52" s="115" t="s">
        <v>53</v>
      </c>
      <c r="D52" s="116" t="s">
        <v>10</v>
      </c>
      <c r="E52" s="117">
        <v>150000</v>
      </c>
      <c r="F52" s="118">
        <v>27</v>
      </c>
      <c r="G52" s="119">
        <f t="shared" si="5"/>
        <v>4050000</v>
      </c>
      <c r="H52" s="106" t="s">
        <v>49</v>
      </c>
      <c r="I52" s="62"/>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4" customHeight="1" thickBot="1" x14ac:dyDescent="0.3">
      <c r="B53" s="94"/>
      <c r="C53" s="120" t="s">
        <v>47</v>
      </c>
      <c r="D53" s="121" t="s">
        <v>10</v>
      </c>
      <c r="E53" s="122">
        <v>200000</v>
      </c>
      <c r="F53" s="123">
        <v>27</v>
      </c>
      <c r="G53" s="119">
        <f t="shared" si="5"/>
        <v>5400000</v>
      </c>
      <c r="H53" s="106" t="s">
        <v>49</v>
      </c>
      <c r="I53" s="12">
        <v>41.3</v>
      </c>
      <c r="J53" s="1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x14ac:dyDescent="0.25">
      <c r="B54" s="75"/>
      <c r="C54" s="170" t="s">
        <v>73</v>
      </c>
      <c r="D54" s="170"/>
      <c r="E54" s="170"/>
      <c r="F54" s="170"/>
      <c r="G54" s="76">
        <f>SUM(G40:G53)</f>
        <v>435700000</v>
      </c>
      <c r="H54" s="1"/>
      <c r="I54" s="12">
        <v>3.7</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ht="14.25" thickBot="1" x14ac:dyDescent="0.3">
      <c r="B55" s="53"/>
      <c r="C55" s="171" t="s">
        <v>9</v>
      </c>
      <c r="D55" s="171"/>
      <c r="E55" s="171"/>
      <c r="F55" s="171"/>
      <c r="G55" s="54">
        <f>G34+G54</f>
        <v>2235672000</v>
      </c>
      <c r="H55" s="1"/>
      <c r="I55" s="12">
        <f>+I54/I53</f>
        <v>8.9588377723970949E-2</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ht="14.25" thickBot="1" x14ac:dyDescent="0.3">
      <c r="B56" s="53"/>
      <c r="C56" s="172" t="s">
        <v>48</v>
      </c>
      <c r="D56" s="172"/>
      <c r="E56" s="172"/>
      <c r="F56" s="172"/>
      <c r="G56" s="125">
        <v>67070160</v>
      </c>
      <c r="H56" s="106" t="s">
        <v>49</v>
      </c>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3"/>
      <c r="C57" s="171" t="s">
        <v>8</v>
      </c>
      <c r="D57" s="171"/>
      <c r="E57" s="171"/>
      <c r="F57" s="171"/>
      <c r="G57" s="54">
        <f>G55+G56</f>
        <v>2302742160</v>
      </c>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3"/>
      <c r="C58" s="171" t="s">
        <v>7</v>
      </c>
      <c r="D58" s="171"/>
      <c r="E58" s="171"/>
      <c r="F58" s="171"/>
      <c r="G58" s="55">
        <f>ROUND(G57*19%,0)</f>
        <v>437521010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ht="14.25" thickBot="1" x14ac:dyDescent="0.3">
      <c r="A59" s="83"/>
      <c r="B59" s="78"/>
      <c r="C59" s="162" t="s">
        <v>6</v>
      </c>
      <c r="D59" s="162"/>
      <c r="E59" s="162"/>
      <c r="F59" s="162"/>
      <c r="G59" s="79">
        <f>ROUND(G57+G58,0)</f>
        <v>2740263170</v>
      </c>
      <c r="H59" s="77"/>
      <c r="I59" s="8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ht="30" customHeight="1" x14ac:dyDescent="0.25">
      <c r="B60" s="167" t="s">
        <v>5</v>
      </c>
      <c r="C60" s="168"/>
      <c r="D60" s="168"/>
      <c r="E60" s="168"/>
      <c r="F60" s="168"/>
      <c r="G60" s="169"/>
    </row>
    <row r="61" spans="1:200" ht="28.5" customHeight="1" x14ac:dyDescent="0.25">
      <c r="B61" s="156" t="s">
        <v>51</v>
      </c>
      <c r="C61" s="157"/>
      <c r="D61" s="157"/>
      <c r="E61" s="157"/>
      <c r="F61" s="157"/>
      <c r="G61" s="158"/>
    </row>
    <row r="62" spans="1:200" ht="27" customHeight="1" x14ac:dyDescent="0.25">
      <c r="B62" s="156" t="s">
        <v>4</v>
      </c>
      <c r="C62" s="157"/>
      <c r="D62" s="157"/>
      <c r="E62" s="157"/>
      <c r="F62" s="157"/>
      <c r="G62" s="158"/>
    </row>
    <row r="63" spans="1:200" ht="24.75" customHeight="1" x14ac:dyDescent="0.25">
      <c r="B63" s="156" t="s">
        <v>3</v>
      </c>
      <c r="C63" s="157"/>
      <c r="D63" s="157"/>
      <c r="E63" s="157"/>
      <c r="F63" s="157"/>
      <c r="G63" s="158"/>
    </row>
    <row r="64" spans="1:200" ht="51.75" customHeight="1" x14ac:dyDescent="0.25">
      <c r="B64" s="156" t="s">
        <v>63</v>
      </c>
      <c r="C64" s="157"/>
      <c r="D64" s="157"/>
      <c r="E64" s="157"/>
      <c r="F64" s="157"/>
      <c r="G64" s="158"/>
    </row>
    <row r="65" spans="2:8" ht="28.5" customHeight="1" x14ac:dyDescent="0.25">
      <c r="B65" s="156" t="s">
        <v>52</v>
      </c>
      <c r="C65" s="157"/>
      <c r="D65" s="157"/>
      <c r="E65" s="157"/>
      <c r="F65" s="157"/>
      <c r="G65" s="158"/>
    </row>
    <row r="66" spans="2:8" ht="28.5" customHeight="1" x14ac:dyDescent="0.25">
      <c r="B66" s="156" t="s">
        <v>64</v>
      </c>
      <c r="C66" s="157"/>
      <c r="D66" s="157"/>
      <c r="E66" s="157"/>
      <c r="F66" s="157"/>
      <c r="G66" s="158"/>
    </row>
    <row r="67" spans="2:8" ht="28.5" customHeight="1" x14ac:dyDescent="0.25">
      <c r="B67" s="156" t="s">
        <v>65</v>
      </c>
      <c r="C67" s="157"/>
      <c r="D67" s="157"/>
      <c r="E67" s="157"/>
      <c r="F67" s="157"/>
      <c r="G67" s="158"/>
    </row>
    <row r="68" spans="2:8" ht="28.5" customHeight="1" x14ac:dyDescent="0.25">
      <c r="B68" s="156" t="s">
        <v>87</v>
      </c>
      <c r="C68" s="157"/>
      <c r="D68" s="157"/>
      <c r="E68" s="157"/>
      <c r="F68" s="157"/>
      <c r="G68" s="158"/>
    </row>
    <row r="69" spans="2:8" ht="24.75" customHeight="1" x14ac:dyDescent="0.25">
      <c r="B69" s="156" t="s">
        <v>56</v>
      </c>
      <c r="C69" s="157"/>
      <c r="D69" s="157"/>
      <c r="E69" s="157"/>
      <c r="F69" s="157"/>
      <c r="G69" s="158"/>
    </row>
    <row r="70" spans="2:8" ht="24.75" customHeight="1" x14ac:dyDescent="0.25">
      <c r="B70" s="156" t="s">
        <v>80</v>
      </c>
      <c r="C70" s="157"/>
      <c r="D70" s="157"/>
      <c r="E70" s="157"/>
      <c r="F70" s="157"/>
      <c r="G70" s="158"/>
    </row>
    <row r="71" spans="2:8" ht="24.75" customHeight="1" x14ac:dyDescent="0.25">
      <c r="B71" s="156" t="s">
        <v>93</v>
      </c>
      <c r="C71" s="157"/>
      <c r="D71" s="157"/>
      <c r="E71" s="157"/>
      <c r="F71" s="157"/>
      <c r="G71" s="158"/>
    </row>
    <row r="72" spans="2:8" ht="24" customHeight="1" x14ac:dyDescent="0.25">
      <c r="B72" s="156" t="s">
        <v>88</v>
      </c>
      <c r="C72" s="157"/>
      <c r="D72" s="157"/>
      <c r="E72" s="157"/>
      <c r="F72" s="157"/>
      <c r="G72" s="158"/>
    </row>
    <row r="73" spans="2:8" ht="29.25" customHeight="1" x14ac:dyDescent="0.25">
      <c r="B73" s="156" t="s">
        <v>89</v>
      </c>
      <c r="C73" s="157"/>
      <c r="D73" s="157"/>
      <c r="E73" s="157"/>
      <c r="F73" s="157"/>
      <c r="G73" s="158"/>
    </row>
    <row r="74" spans="2:8" ht="45.75" customHeight="1" x14ac:dyDescent="0.25">
      <c r="B74" s="156" t="s">
        <v>90</v>
      </c>
      <c r="C74" s="157"/>
      <c r="D74" s="157"/>
      <c r="E74" s="157"/>
      <c r="F74" s="157"/>
      <c r="G74" s="158"/>
    </row>
    <row r="75" spans="2:8" ht="31.5" customHeight="1" x14ac:dyDescent="0.25">
      <c r="B75" s="156" t="s">
        <v>94</v>
      </c>
      <c r="C75" s="157"/>
      <c r="D75" s="157"/>
      <c r="E75" s="157"/>
      <c r="F75" s="157"/>
      <c r="G75" s="158"/>
    </row>
    <row r="76" spans="2:8" ht="33" customHeight="1" thickBot="1" x14ac:dyDescent="0.3">
      <c r="B76" s="159" t="s">
        <v>91</v>
      </c>
      <c r="C76" s="160"/>
      <c r="D76" s="160"/>
      <c r="E76" s="160"/>
      <c r="F76" s="160"/>
      <c r="G76" s="161"/>
    </row>
    <row r="77" spans="2:8" ht="44.25" customHeight="1" x14ac:dyDescent="0.25">
      <c r="B77" s="59"/>
      <c r="C77" s="59"/>
      <c r="D77" s="59"/>
      <c r="E77" s="59"/>
      <c r="F77" s="59"/>
      <c r="G77" s="59"/>
      <c r="H77" s="104"/>
    </row>
    <row r="78" spans="2:8" ht="45.75" customHeight="1" x14ac:dyDescent="0.25">
      <c r="B78" s="10" t="s">
        <v>2</v>
      </c>
      <c r="C78" s="107"/>
      <c r="D78" s="107"/>
      <c r="E78" s="9"/>
      <c r="F78" s="8"/>
      <c r="G78" s="8"/>
    </row>
    <row r="79" spans="2:8" ht="16.5" x14ac:dyDescent="0.25">
      <c r="B79" s="95"/>
      <c r="C79" s="7"/>
      <c r="D79" s="107"/>
      <c r="E79" s="6"/>
      <c r="F79" s="5"/>
      <c r="G79" s="5"/>
    </row>
    <row r="80" spans="2:8" ht="16.5" customHeight="1" x14ac:dyDescent="0.25">
      <c r="B80" s="96" t="s">
        <v>1</v>
      </c>
      <c r="C80" s="107"/>
      <c r="D80" s="107"/>
      <c r="E80" s="155" t="s">
        <v>0</v>
      </c>
      <c r="F80" s="155"/>
      <c r="G80" s="155"/>
    </row>
    <row r="81" spans="2:7" ht="38.25" customHeight="1" x14ac:dyDescent="0.25">
      <c r="B81" s="108"/>
      <c r="C81" s="107"/>
      <c r="D81" s="107"/>
      <c r="E81" s="9"/>
      <c r="F81" s="8"/>
      <c r="G81" s="8"/>
    </row>
    <row r="82" spans="2:7" ht="16.5" x14ac:dyDescent="0.25">
      <c r="B82" s="109"/>
      <c r="C82" s="107"/>
      <c r="D82" s="107"/>
      <c r="E82" s="155"/>
      <c r="F82" s="155"/>
      <c r="G82" s="155"/>
    </row>
  </sheetData>
  <mergeCells count="43">
    <mergeCell ref="D35:D37"/>
    <mergeCell ref="F35:F36"/>
    <mergeCell ref="B60:G60"/>
    <mergeCell ref="B64:G64"/>
    <mergeCell ref="B65:G65"/>
    <mergeCell ref="C54:F54"/>
    <mergeCell ref="C55:F55"/>
    <mergeCell ref="C56:F56"/>
    <mergeCell ref="C57:F57"/>
    <mergeCell ref="C58:F58"/>
    <mergeCell ref="B35:C37"/>
    <mergeCell ref="B66:G66"/>
    <mergeCell ref="C59:F59"/>
    <mergeCell ref="B61:G61"/>
    <mergeCell ref="B62:G62"/>
    <mergeCell ref="B63:G63"/>
    <mergeCell ref="E82:G82"/>
    <mergeCell ref="B67:G67"/>
    <mergeCell ref="B69:G69"/>
    <mergeCell ref="B70:G70"/>
    <mergeCell ref="B71:G71"/>
    <mergeCell ref="B72:G72"/>
    <mergeCell ref="B73:G73"/>
    <mergeCell ref="B74:G74"/>
    <mergeCell ref="B68:G68"/>
    <mergeCell ref="B75:G75"/>
    <mergeCell ref="B76:G76"/>
    <mergeCell ref="E80:G80"/>
    <mergeCell ref="B7:G7"/>
    <mergeCell ref="B2:G2"/>
    <mergeCell ref="B3:G3"/>
    <mergeCell ref="B4:G4"/>
    <mergeCell ref="B5:G5"/>
    <mergeCell ref="B6:G6"/>
    <mergeCell ref="C32:F32"/>
    <mergeCell ref="C33:F33"/>
    <mergeCell ref="C34:F34"/>
    <mergeCell ref="B8:G8"/>
    <mergeCell ref="B9:D9"/>
    <mergeCell ref="C14:G14"/>
    <mergeCell ref="F9:G9"/>
    <mergeCell ref="B11:C13"/>
    <mergeCell ref="C20:F20"/>
  </mergeCells>
  <pageMargins left="0.7" right="0.7" top="0.75" bottom="0.75" header="0.3" footer="0.3"/>
  <pageSetup paperSize="9" orientation="portrait" r:id="rId1"/>
  <ignoredErrors>
    <ignoredError sqref="G58"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2021-12-20T23:21:19Z</dcterms:modified>
</cp:coreProperties>
</file>